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codeName="ThisWorkbook"/>
  <mc:AlternateContent xmlns:mc="http://schemas.openxmlformats.org/markup-compatibility/2006">
    <mc:Choice Requires="x15">
      <x15ac:absPath xmlns:x15ac="http://schemas.microsoft.com/office/spreadsheetml/2010/11/ac" url="C:\Users\Guillaume\Desktop\these\poc_bpce\poc_bpce\DICE\"/>
    </mc:Choice>
  </mc:AlternateContent>
  <xr:revisionPtr revIDLastSave="0" documentId="13_ncr:1_{4AE33CB0-C1BF-435B-8BAE-6086D670D2D9}" xr6:coauthVersionLast="47" xr6:coauthVersionMax="47" xr10:uidLastSave="{00000000-0000-0000-0000-000000000000}"/>
  <bookViews>
    <workbookView xWindow="-108" yWindow="-108" windowWidth="23256" windowHeight="12576" tabRatio="713" activeTab="1" xr2:uid="{00000000-000D-0000-FFFF-FFFF00000000}"/>
  </bookViews>
  <sheets>
    <sheet name="Version notes" sheetId="68" r:id="rId1"/>
    <sheet name="Parameters" sheetId="27" r:id="rId2"/>
    <sheet name="Graphs" sheetId="60" r:id="rId3"/>
    <sheet name="Base" sheetId="48" r:id="rId4"/>
    <sheet name="Limit2new" sheetId="85" r:id="rId5"/>
    <sheet name="GAMSbase" sheetId="71" state="hidden" r:id="rId6"/>
    <sheet name="BaseComp" sheetId="72" state="hidden" r:id="rId7"/>
    <sheet name="Base scenario new" sheetId="86" r:id="rId8"/>
    <sheet name="Opttax" sheetId="62" r:id="rId9"/>
    <sheet name="GAMSopt" sheetId="79" state="hidden" r:id="rId10"/>
    <sheet name="OptComp" sheetId="74" state="hidden" r:id="rId11"/>
    <sheet name="Limt2" sheetId="63" r:id="rId12"/>
    <sheet name="GAMSlim2" sheetId="83" state="hidden" r:id="rId13"/>
    <sheet name="Lim2Comp" sheetId="75" state="hidden" r:id="rId14"/>
    <sheet name="stern" sheetId="65" r:id="rId15"/>
    <sheet name="GAMSstern" sheetId="82" state="hidden" r:id="rId16"/>
    <sheet name="SternComp" sheetId="76" state="hidden" r:id="rId17"/>
    <sheet name="sterncalib" sheetId="70" r:id="rId18"/>
    <sheet name="GAMSsternCa" sheetId="81" state="hidden" r:id="rId19"/>
    <sheet name="SternCalComp" sheetId="77" state="hidden" r:id="rId20"/>
    <sheet name="Copen" sheetId="66" r:id="rId21"/>
    <sheet name="GAMSCopen" sheetId="80" state="hidden" r:id="rId22"/>
    <sheet name="CopenComp" sheetId="78" state="hidden" r:id="rId23"/>
  </sheets>
  <definedNames>
    <definedName name="Base" localSheetId="7">'Base scenario new'!$A$1:$BI$138</definedName>
    <definedName name="Base" localSheetId="4">Limit2new!$A$1:$BI$138</definedName>
    <definedName name="Base">Base!$A$1:$BI$138</definedName>
    <definedName name="Copen">Copen!$A$1:$BI$138</definedName>
    <definedName name="LimTwo">Limt2!$A$1:$BI$138</definedName>
    <definedName name="LSGRGeng_RelaxBounds" localSheetId="3" hidden="1">2</definedName>
    <definedName name="LSGRGeng_RelaxBounds" localSheetId="7" hidden="1">2</definedName>
    <definedName name="LSGRGeng_RelaxBounds" localSheetId="20" hidden="1">2</definedName>
    <definedName name="LSGRGeng_RelaxBounds" localSheetId="4" hidden="1">2</definedName>
    <definedName name="LSGRGeng_RelaxBounds" localSheetId="11" hidden="1">2</definedName>
    <definedName name="LSGRGeng_RelaxBounds" localSheetId="8" hidden="1">2</definedName>
    <definedName name="LSGRGeng_RelaxBounds" localSheetId="14" hidden="1">2</definedName>
    <definedName name="Optimal">Opttax!$A$1:$BI$138</definedName>
    <definedName name="solver_adj" localSheetId="3" hidden="1">Base!$B$131:$AD$131</definedName>
    <definedName name="solver_adj" localSheetId="7" hidden="1">'Base scenario new'!$B$131:$AD$131</definedName>
    <definedName name="solver_adj" localSheetId="20" hidden="1">Copen!$C$132:$Z$132</definedName>
    <definedName name="solver_adj" localSheetId="4" hidden="1">Limit2new!$B$131:$AD$131</definedName>
    <definedName name="solver_adj" localSheetId="11" hidden="1">Limt2!$C$132:$U$132</definedName>
    <definedName name="solver_adj" localSheetId="8" hidden="1">Opttax!$C$132:$AN$132</definedName>
    <definedName name="solver_adj" localSheetId="14" hidden="1">stern!$C$132:$K$132</definedName>
    <definedName name="solver_adj" localSheetId="17" hidden="1">sterncalib!$B$131:$AD$131</definedName>
    <definedName name="solver_adj_ob" localSheetId="3" hidden="1">1</definedName>
    <definedName name="solver_adj_ob" localSheetId="7" hidden="1">1</definedName>
    <definedName name="solver_adj_ob" localSheetId="20" hidden="1">1</definedName>
    <definedName name="solver_adj_ob" localSheetId="4" hidden="1">1</definedName>
    <definedName name="solver_adj_ob" localSheetId="11" hidden="1">1</definedName>
    <definedName name="solver_adj_ob" localSheetId="8" hidden="1">1</definedName>
    <definedName name="solver_adj_ob" localSheetId="14" hidden="1">1</definedName>
    <definedName name="solver_adj_ob" localSheetId="17" hidden="1">1</definedName>
    <definedName name="solver_adj_ob1" localSheetId="3" hidden="1">1</definedName>
    <definedName name="solver_adj_ob1" localSheetId="7" hidden="1">1</definedName>
    <definedName name="solver_adj_ob1" localSheetId="20" hidden="1">1</definedName>
    <definedName name="solver_adj_ob1" localSheetId="4" hidden="1">1</definedName>
    <definedName name="solver_adj_ob1" localSheetId="11" hidden="1">1</definedName>
    <definedName name="solver_adj_ob1" localSheetId="8" hidden="1">1</definedName>
    <definedName name="solver_adj_ob1" localSheetId="14" hidden="1">1</definedName>
    <definedName name="solver_adj_ob1" localSheetId="17" hidden="1">1</definedName>
    <definedName name="solver_adj_ob2" localSheetId="3" hidden="1">1</definedName>
    <definedName name="solver_adj_ob2" localSheetId="7" hidden="1">1</definedName>
    <definedName name="solver_adj_ob2" localSheetId="20" hidden="1">1</definedName>
    <definedName name="solver_adj_ob2" localSheetId="4" hidden="1">1</definedName>
    <definedName name="solver_adj_ob2" localSheetId="11" hidden="1">1</definedName>
    <definedName name="solver_adj_ob2" localSheetId="8" hidden="1">1</definedName>
    <definedName name="solver_adj_ob2" localSheetId="14" hidden="1">1</definedName>
    <definedName name="solver_adj_ob3" localSheetId="11" hidden="1">1</definedName>
    <definedName name="solver_adj_ob3" localSheetId="8" hidden="1">1</definedName>
    <definedName name="solver_adj_ob3" localSheetId="14" hidden="1">1</definedName>
    <definedName name="solver_adj_ob4" localSheetId="11" hidden="1">1</definedName>
    <definedName name="solver_adj_ob4" localSheetId="8" hidden="1">1</definedName>
    <definedName name="solver_adj_ob5" localSheetId="11" hidden="1">1</definedName>
    <definedName name="solver_adj1" localSheetId="3" hidden="1">Base!$C$132:$Z$132</definedName>
    <definedName name="solver_adj1" localSheetId="7" hidden="1">'Base scenario new'!$C$132:$Z$132</definedName>
    <definedName name="solver_adj1" localSheetId="20" hidden="1">Copen!$C$132:$Z$132</definedName>
    <definedName name="solver_adj1" localSheetId="4" hidden="1">Limit2new!$C$132:$Z$132</definedName>
    <definedName name="solver_adj1" localSheetId="11" hidden="1">Limt2!$C$132:$R$132</definedName>
    <definedName name="solver_adj1" localSheetId="8" hidden="1">Opttax!$C$132:$N$132</definedName>
    <definedName name="solver_adj1" localSheetId="14" hidden="1">stern!$C$132:$U$132</definedName>
    <definedName name="solver_adj1" localSheetId="17" hidden="1">sterncalib!$C$132:$K$132</definedName>
    <definedName name="solver_adj2" localSheetId="3" hidden="1">Base!$B$131:$J$131</definedName>
    <definedName name="solver_adj2" localSheetId="7" hidden="1">'Base scenario new'!$B$131:$J$131</definedName>
    <definedName name="solver_adj2" localSheetId="20" hidden="1">Copen!$C$131:$AC$131</definedName>
    <definedName name="solver_adj2" localSheetId="4" hidden="1">Limit2new!$B$131:$J$131</definedName>
    <definedName name="solver_adj2" localSheetId="11" hidden="1">Limt2!$AA$132:$AH$132</definedName>
    <definedName name="solver_adj2" localSheetId="8" hidden="1">Opttax!$L$132:$Z$132</definedName>
    <definedName name="solver_adj2" localSheetId="14" hidden="1">stern!$C$132:$AC$132</definedName>
    <definedName name="solver_adj3" localSheetId="11" hidden="1">Limt2!$U$132:$AA$132</definedName>
    <definedName name="solver_adj3" localSheetId="8" hidden="1">Opttax!$Y$132:$AN$132</definedName>
    <definedName name="solver_adj3" localSheetId="14" hidden="1">stern!$C$131:$AD$131</definedName>
    <definedName name="solver_adj4" localSheetId="11" hidden="1">Limt2!$C$131:$I$131</definedName>
    <definedName name="solver_adj4" localSheetId="8" hidden="1">Opttax!$B$131:$AD$131</definedName>
    <definedName name="solver_adj5" localSheetId="11" hidden="1">Limt2!$U$132:$X$132</definedName>
    <definedName name="solver_bigm" localSheetId="3" hidden="1">1000000</definedName>
    <definedName name="solver_bigm" localSheetId="7" hidden="1">1000000</definedName>
    <definedName name="solver_bigm" localSheetId="4" hidden="1">1000000</definedName>
    <definedName name="solver_bnd" localSheetId="3" hidden="1">1</definedName>
    <definedName name="solver_bnd" localSheetId="7" hidden="1">1</definedName>
    <definedName name="solver_bnd" localSheetId="4" hidden="1">1</definedName>
    <definedName name="solver_cha" localSheetId="3" hidden="1">0</definedName>
    <definedName name="solver_cha" localSheetId="7" hidden="1">0</definedName>
    <definedName name="solver_cha" localSheetId="20" hidden="1">0</definedName>
    <definedName name="solver_cha" localSheetId="4" hidden="1">0</definedName>
    <definedName name="solver_cha" localSheetId="11" hidden="1">0</definedName>
    <definedName name="solver_cha" localSheetId="8" hidden="1">0</definedName>
    <definedName name="solver_cha" localSheetId="14" hidden="1">0</definedName>
    <definedName name="solver_cha" localSheetId="17" hidden="1">0</definedName>
    <definedName name="solver_chc1" localSheetId="3" hidden="1">0</definedName>
    <definedName name="solver_chc1" localSheetId="7" hidden="1">0</definedName>
    <definedName name="solver_chc1" localSheetId="20" hidden="1">0</definedName>
    <definedName name="solver_chc1" localSheetId="4" hidden="1">0</definedName>
    <definedName name="solver_chc1" localSheetId="11" hidden="1">0</definedName>
    <definedName name="solver_chc1" localSheetId="8" hidden="1">0</definedName>
    <definedName name="solver_chc1" localSheetId="14" hidden="1">0</definedName>
    <definedName name="solver_chc1" localSheetId="17" hidden="1">0</definedName>
    <definedName name="solver_chc2" localSheetId="3" hidden="1">0</definedName>
    <definedName name="solver_chc2" localSheetId="7" hidden="1">0</definedName>
    <definedName name="solver_chc2" localSheetId="20" hidden="1">0</definedName>
    <definedName name="solver_chc2" localSheetId="4" hidden="1">0</definedName>
    <definedName name="solver_chc2" localSheetId="11" hidden="1">0</definedName>
    <definedName name="solver_chc2" localSheetId="8" hidden="1">0</definedName>
    <definedName name="solver_chc2" localSheetId="14" hidden="1">0</definedName>
    <definedName name="solver_chc3" localSheetId="3" hidden="1">0</definedName>
    <definedName name="solver_chc3" localSheetId="7" hidden="1">0</definedName>
    <definedName name="solver_chc3" localSheetId="4" hidden="1">0</definedName>
    <definedName name="solver_chc3" localSheetId="11" hidden="1">0</definedName>
    <definedName name="solver_chc4" localSheetId="3" hidden="1">0</definedName>
    <definedName name="solver_chc4" localSheetId="7" hidden="1">0</definedName>
    <definedName name="solver_chc4" localSheetId="4" hidden="1">0</definedName>
    <definedName name="solver_chc4" localSheetId="11" hidden="1">0</definedName>
    <definedName name="solver_chc5" localSheetId="11" hidden="1">0</definedName>
    <definedName name="solver_chn" localSheetId="3" hidden="1">4</definedName>
    <definedName name="solver_chn" localSheetId="7" hidden="1">4</definedName>
    <definedName name="solver_chn" localSheetId="20" hidden="1">4</definedName>
    <definedName name="solver_chn" localSheetId="4" hidden="1">4</definedName>
    <definedName name="solver_chn" localSheetId="11" hidden="1">4</definedName>
    <definedName name="solver_chn" localSheetId="8" hidden="1">4</definedName>
    <definedName name="solver_chn" localSheetId="14" hidden="1">4</definedName>
    <definedName name="solver_chn" localSheetId="17" hidden="1">4</definedName>
    <definedName name="solver_chp1" localSheetId="3" hidden="1">0</definedName>
    <definedName name="solver_chp1" localSheetId="7" hidden="1">0</definedName>
    <definedName name="solver_chp1" localSheetId="20" hidden="1">0</definedName>
    <definedName name="solver_chp1" localSheetId="4" hidden="1">0</definedName>
    <definedName name="solver_chp1" localSheetId="11" hidden="1">0</definedName>
    <definedName name="solver_chp1" localSheetId="8" hidden="1">0</definedName>
    <definedName name="solver_chp1" localSheetId="14" hidden="1">0</definedName>
    <definedName name="solver_chp1" localSheetId="17" hidden="1">0</definedName>
    <definedName name="solver_chp2" localSheetId="3" hidden="1">0</definedName>
    <definedName name="solver_chp2" localSheetId="7" hidden="1">0</definedName>
    <definedName name="solver_chp2" localSheetId="20" hidden="1">0</definedName>
    <definedName name="solver_chp2" localSheetId="4" hidden="1">0</definedName>
    <definedName name="solver_chp2" localSheetId="11" hidden="1">0</definedName>
    <definedName name="solver_chp2" localSheetId="8" hidden="1">0</definedName>
    <definedName name="solver_chp2" localSheetId="14" hidden="1">0</definedName>
    <definedName name="solver_chp3" localSheetId="3" hidden="1">0</definedName>
    <definedName name="solver_chp3" localSheetId="7" hidden="1">0</definedName>
    <definedName name="solver_chp3" localSheetId="4" hidden="1">0</definedName>
    <definedName name="solver_chp3" localSheetId="11" hidden="1">0</definedName>
    <definedName name="solver_chp4" localSheetId="3" hidden="1">0</definedName>
    <definedName name="solver_chp4" localSheetId="7" hidden="1">0</definedName>
    <definedName name="solver_chp4" localSheetId="4" hidden="1">0</definedName>
    <definedName name="solver_chp4" localSheetId="11" hidden="1">0</definedName>
    <definedName name="solver_chp5" localSheetId="11" hidden="1">0</definedName>
    <definedName name="solver_cht" localSheetId="3" hidden="1">0</definedName>
    <definedName name="solver_cht" localSheetId="7" hidden="1">0</definedName>
    <definedName name="solver_cht" localSheetId="20" hidden="1">0</definedName>
    <definedName name="solver_cht" localSheetId="4" hidden="1">0</definedName>
    <definedName name="solver_cht" localSheetId="11" hidden="1">0</definedName>
    <definedName name="solver_cht" localSheetId="8" hidden="1">0</definedName>
    <definedName name="solver_cht" localSheetId="14" hidden="1">0</definedName>
    <definedName name="solver_cht" localSheetId="17" hidden="1">0</definedName>
    <definedName name="solver_cir1" localSheetId="3" hidden="1">1</definedName>
    <definedName name="solver_cir1" localSheetId="7" hidden="1">1</definedName>
    <definedName name="solver_cir1" localSheetId="20" hidden="1">1</definedName>
    <definedName name="solver_cir1" localSheetId="4" hidden="1">1</definedName>
    <definedName name="solver_cir1" localSheetId="11" hidden="1">1</definedName>
    <definedName name="solver_cir1" localSheetId="8" hidden="1">1</definedName>
    <definedName name="solver_cir1" localSheetId="14" hidden="1">1</definedName>
    <definedName name="solver_cir1" localSheetId="17" hidden="1">1</definedName>
    <definedName name="solver_cir2" localSheetId="3" hidden="1">1</definedName>
    <definedName name="solver_cir2" localSheetId="7" hidden="1">1</definedName>
    <definedName name="solver_cir2" localSheetId="20" hidden="1">1</definedName>
    <definedName name="solver_cir2" localSheetId="4" hidden="1">1</definedName>
    <definedName name="solver_cir2" localSheetId="11" hidden="1">1</definedName>
    <definedName name="solver_cir2" localSheetId="8" hidden="1">1</definedName>
    <definedName name="solver_cir2" localSheetId="14" hidden="1">1</definedName>
    <definedName name="solver_cir3" localSheetId="3" hidden="1">1</definedName>
    <definedName name="solver_cir3" localSheetId="7" hidden="1">1</definedName>
    <definedName name="solver_cir3" localSheetId="4" hidden="1">1</definedName>
    <definedName name="solver_cir3" localSheetId="11" hidden="1">1</definedName>
    <definedName name="solver_cir4" localSheetId="3" hidden="1">1</definedName>
    <definedName name="solver_cir4" localSheetId="7" hidden="1">1</definedName>
    <definedName name="solver_cir4" localSheetId="4" hidden="1">1</definedName>
    <definedName name="solver_cir4" localSheetId="11" hidden="1">1</definedName>
    <definedName name="solver_cir5" localSheetId="11" hidden="1">1</definedName>
    <definedName name="solver_con" localSheetId="3" hidden="1">" "</definedName>
    <definedName name="solver_con" localSheetId="7" hidden="1">" "</definedName>
    <definedName name="solver_con" localSheetId="20" hidden="1">" "</definedName>
    <definedName name="solver_con" localSheetId="4" hidden="1">" "</definedName>
    <definedName name="solver_con" localSheetId="11" hidden="1">" "</definedName>
    <definedName name="solver_con" localSheetId="8" hidden="1">" "</definedName>
    <definedName name="solver_con" localSheetId="14" hidden="1">" "</definedName>
    <definedName name="solver_con" localSheetId="17" hidden="1">" "</definedName>
    <definedName name="solver_con1" localSheetId="3" hidden="1">" "</definedName>
    <definedName name="solver_con1" localSheetId="7" hidden="1">" "</definedName>
    <definedName name="solver_con1" localSheetId="20" hidden="1">" "</definedName>
    <definedName name="solver_con1" localSheetId="4" hidden="1">" "</definedName>
    <definedName name="solver_con1" localSheetId="11" hidden="1">" "</definedName>
    <definedName name="solver_con1" localSheetId="8" hidden="1">" "</definedName>
    <definedName name="solver_con1" localSheetId="14" hidden="1">" "</definedName>
    <definedName name="solver_con1" localSheetId="17" hidden="1">" "</definedName>
    <definedName name="solver_con2" localSheetId="3" hidden="1">" "</definedName>
    <definedName name="solver_con2" localSheetId="7" hidden="1">" "</definedName>
    <definedName name="solver_con2" localSheetId="20" hidden="1">" "</definedName>
    <definedName name="solver_con2" localSheetId="4" hidden="1">" "</definedName>
    <definedName name="solver_con2" localSheetId="11" hidden="1">" "</definedName>
    <definedName name="solver_con2" localSheetId="8" hidden="1">" "</definedName>
    <definedName name="solver_con2" localSheetId="14" hidden="1">" "</definedName>
    <definedName name="solver_con3" localSheetId="3" hidden="1">" "</definedName>
    <definedName name="solver_con3" localSheetId="7" hidden="1">" "</definedName>
    <definedName name="solver_con3" localSheetId="4" hidden="1">" "</definedName>
    <definedName name="solver_con3" localSheetId="11" hidden="1">" "</definedName>
    <definedName name="solver_con4" localSheetId="3" hidden="1">" "</definedName>
    <definedName name="solver_con4" localSheetId="7" hidden="1">" "</definedName>
    <definedName name="solver_con4" localSheetId="4" hidden="1">" "</definedName>
    <definedName name="solver_con4" localSheetId="11" hidden="1">" "</definedName>
    <definedName name="solver_con5" localSheetId="11" hidden="1">" "</definedName>
    <definedName name="solver_corr" hidden="1">1</definedName>
    <definedName name="solver_ctp1" hidden="1">0</definedName>
    <definedName name="solver_ctp2" hidden="1">0</definedName>
    <definedName name="solver_cvg" localSheetId="3" hidden="1">0.0000000001</definedName>
    <definedName name="solver_cvg" localSheetId="7" hidden="1">0.0000000001</definedName>
    <definedName name="solver_cvg" localSheetId="20" hidden="1">0.00000000001</definedName>
    <definedName name="solver_cvg" localSheetId="4" hidden="1">0.0000000001</definedName>
    <definedName name="solver_cvg" localSheetId="11" hidden="1">0.00000000001</definedName>
    <definedName name="solver_cvg" localSheetId="8" hidden="1">0.0000000001</definedName>
    <definedName name="solver_cvg" localSheetId="1" hidden="1">0.0001</definedName>
    <definedName name="solver_cvg" localSheetId="14" hidden="1">0.0000000001</definedName>
    <definedName name="solver_dia" localSheetId="3" hidden="1">1</definedName>
    <definedName name="solver_dia" localSheetId="7" hidden="1">1</definedName>
    <definedName name="solver_dia" localSheetId="20" hidden="1">1</definedName>
    <definedName name="solver_dia" localSheetId="4" hidden="1">1</definedName>
    <definedName name="solver_dia" localSheetId="11" hidden="1">1</definedName>
    <definedName name="solver_dia" localSheetId="8" hidden="1">1</definedName>
    <definedName name="solver_dia" localSheetId="1" hidden="1">5</definedName>
    <definedName name="solver_dia" localSheetId="14" hidden="1">1</definedName>
    <definedName name="solver_dia" localSheetId="17" hidden="1">5</definedName>
    <definedName name="solver_disp" hidden="1">0</definedName>
    <definedName name="solver_drv" localSheetId="3" hidden="1">1</definedName>
    <definedName name="solver_drv" localSheetId="7" hidden="1">1</definedName>
    <definedName name="solver_drv" localSheetId="20" hidden="1">1</definedName>
    <definedName name="solver_drv" localSheetId="4" hidden="1">1</definedName>
    <definedName name="solver_drv" localSheetId="11" hidden="1">2</definedName>
    <definedName name="solver_drv" localSheetId="8" hidden="1">1</definedName>
    <definedName name="solver_drv" localSheetId="1" hidden="1">1</definedName>
    <definedName name="solver_drv" localSheetId="14" hidden="1">1</definedName>
    <definedName name="solver_eng" localSheetId="3" hidden="1">1</definedName>
    <definedName name="solver_eng" localSheetId="7" hidden="1">1</definedName>
    <definedName name="solver_eng" localSheetId="20" hidden="1">1</definedName>
    <definedName name="solver_eng" localSheetId="4" hidden="1">1</definedName>
    <definedName name="solver_eng" localSheetId="11" hidden="1">1</definedName>
    <definedName name="solver_eng" localSheetId="8" hidden="1">1</definedName>
    <definedName name="solver_eng" localSheetId="14" hidden="1">1</definedName>
    <definedName name="solver_est" localSheetId="3" hidden="1">1</definedName>
    <definedName name="solver_est" localSheetId="7" hidden="1">1</definedName>
    <definedName name="solver_est" localSheetId="20" hidden="1">1</definedName>
    <definedName name="solver_est" localSheetId="4" hidden="1">1</definedName>
    <definedName name="solver_est" localSheetId="11" hidden="1">2</definedName>
    <definedName name="solver_est" localSheetId="8" hidden="1">2</definedName>
    <definedName name="solver_est" localSheetId="1" hidden="1">1</definedName>
    <definedName name="solver_est" localSheetId="14" hidden="1">2</definedName>
    <definedName name="solver_eval" hidden="1">0</definedName>
    <definedName name="solver_glb" localSheetId="3" hidden="1">-1E+30</definedName>
    <definedName name="solver_glb" localSheetId="7" hidden="1">-1E+30</definedName>
    <definedName name="solver_glb" localSheetId="4" hidden="1">-1E+30</definedName>
    <definedName name="solver_gub" localSheetId="3" hidden="1">1E+30</definedName>
    <definedName name="solver_gub" localSheetId="7" hidden="1">1E+30</definedName>
    <definedName name="solver_gub" localSheetId="4" hidden="1">1E+30</definedName>
    <definedName name="solver_iao" localSheetId="3" hidden="1">0</definedName>
    <definedName name="solver_iao" localSheetId="7" hidden="1">0</definedName>
    <definedName name="solver_iao" localSheetId="20" hidden="1">0</definedName>
    <definedName name="solver_iao" localSheetId="4" hidden="1">0</definedName>
    <definedName name="solver_iao" localSheetId="11" hidden="1">0</definedName>
    <definedName name="solver_iao" localSheetId="8" hidden="1">0</definedName>
    <definedName name="solver_iao" localSheetId="14" hidden="1">0</definedName>
    <definedName name="solver_iao" localSheetId="17" hidden="1">0</definedName>
    <definedName name="solver_inc" localSheetId="3" hidden="1">0</definedName>
    <definedName name="solver_inc" localSheetId="7" hidden="1">0</definedName>
    <definedName name="solver_inc" localSheetId="4" hidden="1">0</definedName>
    <definedName name="solver_int" localSheetId="3" hidden="1">2</definedName>
    <definedName name="solver_int" localSheetId="7" hidden="1">2</definedName>
    <definedName name="solver_int" localSheetId="20" hidden="1">2</definedName>
    <definedName name="solver_int" localSheetId="4" hidden="1">2</definedName>
    <definedName name="solver_int" localSheetId="11" hidden="1">2</definedName>
    <definedName name="solver_int" localSheetId="8" hidden="1">2</definedName>
    <definedName name="solver_int" localSheetId="1" hidden="1">0</definedName>
    <definedName name="solver_int" localSheetId="14" hidden="1">2</definedName>
    <definedName name="solver_int" localSheetId="17" hidden="1">0</definedName>
    <definedName name="solver_irs" localSheetId="3" hidden="1">0</definedName>
    <definedName name="solver_irs" localSheetId="7" hidden="1">0</definedName>
    <definedName name="solver_irs" localSheetId="20" hidden="1">0</definedName>
    <definedName name="solver_irs" localSheetId="4" hidden="1">0</definedName>
    <definedName name="solver_irs" localSheetId="11" hidden="1">0</definedName>
    <definedName name="solver_irs" localSheetId="8" hidden="1">0</definedName>
    <definedName name="solver_irs" localSheetId="14" hidden="1">0</definedName>
    <definedName name="solver_irs" localSheetId="17" hidden="1">0</definedName>
    <definedName name="solver_ism" localSheetId="3" hidden="1">0</definedName>
    <definedName name="solver_ism" localSheetId="7" hidden="1">0</definedName>
    <definedName name="solver_ism" localSheetId="20" hidden="1">0</definedName>
    <definedName name="solver_ism" localSheetId="4" hidden="1">0</definedName>
    <definedName name="solver_ism" localSheetId="11" hidden="1">0</definedName>
    <definedName name="solver_ism" localSheetId="8" hidden="1">0</definedName>
    <definedName name="solver_ism" localSheetId="14" hidden="1">0</definedName>
    <definedName name="solver_ism" localSheetId="17" hidden="1">0</definedName>
    <definedName name="solver_itr" localSheetId="3" hidden="1">1000</definedName>
    <definedName name="solver_itr" localSheetId="7" hidden="1">1000</definedName>
    <definedName name="solver_itr" localSheetId="20" hidden="1">100</definedName>
    <definedName name="solver_itr" localSheetId="4" hidden="1">1000</definedName>
    <definedName name="solver_itr" localSheetId="11" hidden="1">100</definedName>
    <definedName name="solver_itr" localSheetId="8" hidden="1">100</definedName>
    <definedName name="solver_itr" localSheetId="1" hidden="1">100</definedName>
    <definedName name="solver_itr" localSheetId="14" hidden="1">100</definedName>
    <definedName name="solver_kiv" localSheetId="3" hidden="1">2E+30</definedName>
    <definedName name="solver_kiv" localSheetId="7" hidden="1">2E+30</definedName>
    <definedName name="solver_kiv" localSheetId="20" hidden="1">2E+30</definedName>
    <definedName name="solver_kiv" localSheetId="4" hidden="1">2E+30</definedName>
    <definedName name="solver_kiv" localSheetId="11" hidden="1">2E+30</definedName>
    <definedName name="solver_kiv" localSheetId="8" hidden="1">2E+30</definedName>
    <definedName name="solver_kiv" localSheetId="14" hidden="1">2E+30</definedName>
    <definedName name="solver_lcens" hidden="1">-1E+30</definedName>
    <definedName name="solver_lcut" hidden="1">-1E+30</definedName>
    <definedName name="solver_lhs_ob1" localSheetId="3" hidden="1">0</definedName>
    <definedName name="solver_lhs_ob1" localSheetId="7" hidden="1">0</definedName>
    <definedName name="solver_lhs_ob1" localSheetId="20" hidden="1">0</definedName>
    <definedName name="solver_lhs_ob1" localSheetId="4" hidden="1">0</definedName>
    <definedName name="solver_lhs_ob1" localSheetId="11" hidden="1">0</definedName>
    <definedName name="solver_lhs_ob1" localSheetId="8" hidden="1">0</definedName>
    <definedName name="solver_lhs_ob1" localSheetId="14" hidden="1">0</definedName>
    <definedName name="solver_lhs_ob1" localSheetId="17" hidden="1">0</definedName>
    <definedName name="solver_lhs_ob2" localSheetId="3" hidden="1">0</definedName>
    <definedName name="solver_lhs_ob2" localSheetId="7" hidden="1">0</definedName>
    <definedName name="solver_lhs_ob2" localSheetId="20" hidden="1">0</definedName>
    <definedName name="solver_lhs_ob2" localSheetId="4" hidden="1">0</definedName>
    <definedName name="solver_lhs_ob2" localSheetId="11" hidden="1">0</definedName>
    <definedName name="solver_lhs_ob2" localSheetId="8" hidden="1">0</definedName>
    <definedName name="solver_lhs_ob2" localSheetId="14" hidden="1">0</definedName>
    <definedName name="solver_lhs_ob3" localSheetId="3" hidden="1">0</definedName>
    <definedName name="solver_lhs_ob3" localSheetId="7" hidden="1">0</definedName>
    <definedName name="solver_lhs_ob3" localSheetId="4" hidden="1">0</definedName>
    <definedName name="solver_lhs_ob3" localSheetId="11" hidden="1">0</definedName>
    <definedName name="solver_lhs_ob4" localSheetId="3" hidden="1">0</definedName>
    <definedName name="solver_lhs_ob4" localSheetId="7" hidden="1">0</definedName>
    <definedName name="solver_lhs_ob4" localSheetId="4" hidden="1">0</definedName>
    <definedName name="solver_lhs_ob4" localSheetId="11" hidden="1">0</definedName>
    <definedName name="solver_lhs_ob5" localSheetId="11" hidden="1">0</definedName>
    <definedName name="solver_lhs1" localSheetId="3" hidden="1">Base!$B$131:$BH$131</definedName>
    <definedName name="solver_lhs1" localSheetId="7" hidden="1">'Base scenario new'!$B$131:$BH$131</definedName>
    <definedName name="solver_lhs1" localSheetId="20" hidden="1">Copen!$C$132:$Z$132</definedName>
    <definedName name="solver_lhs1" localSheetId="4" hidden="1">Limit2new!$B$131:$BH$131</definedName>
    <definedName name="solver_lhs1" localSheetId="11" hidden="1">Limt2!$C$132:$AV$132</definedName>
    <definedName name="solver_lhs1" localSheetId="8" hidden="1">Opttax!$C$132:$AN$132</definedName>
    <definedName name="solver_lhs1" localSheetId="14" hidden="1">stern!$C$132:$AC$132</definedName>
    <definedName name="solver_lhs1" localSheetId="17" hidden="1">sterncalib!$C$132:$AI$132</definedName>
    <definedName name="solver_lhs2" localSheetId="3" hidden="1">Base!$B$131:$BH$131</definedName>
    <definedName name="solver_lhs2" localSheetId="7" hidden="1">'Base scenario new'!$B$131:$BH$131</definedName>
    <definedName name="solver_lhs2" localSheetId="20" hidden="1">Copen!$C$132:$Z$132</definedName>
    <definedName name="solver_lhs2" localSheetId="4" hidden="1">Limit2new!$B$131:$BH$131</definedName>
    <definedName name="solver_lhs2" localSheetId="11" hidden="1">Limt2!$C$132:$AN$132</definedName>
    <definedName name="solver_lhs2" localSheetId="8" hidden="1">Opttax!$C$132:$AH$132</definedName>
    <definedName name="solver_lhs2" localSheetId="14" hidden="1">stern!$C$132:$AC$132</definedName>
    <definedName name="solver_lhs3" localSheetId="3" hidden="1">Base!$C$132:$Z$132</definedName>
    <definedName name="solver_lhs3" localSheetId="7" hidden="1">'Base scenario new'!$C$132:$Z$132</definedName>
    <definedName name="solver_lhs3" localSheetId="4" hidden="1">Limit2new!$C$132:$Z$132</definedName>
    <definedName name="solver_lhs3" localSheetId="11" hidden="1">Limt2!$B$99:$BI$99</definedName>
    <definedName name="solver_lhs4" localSheetId="3" hidden="1">Base!$C$132:$Z$132</definedName>
    <definedName name="solver_lhs4" localSheetId="7" hidden="1">'Base scenario new'!$C$132:$Z$132</definedName>
    <definedName name="solver_lhs4" localSheetId="4" hidden="1">Limit2new!$C$132:$Z$132</definedName>
    <definedName name="solver_lhs4" localSheetId="11" hidden="1">Limt2!$B$135:$AB$135</definedName>
    <definedName name="solver_lhs5" localSheetId="11" hidden="1">Limt2!$E$135:$AC$135</definedName>
    <definedName name="solver_lin" localSheetId="3" hidden="1">2</definedName>
    <definedName name="solver_lin" localSheetId="7" hidden="1">2</definedName>
    <definedName name="solver_lin" localSheetId="20" hidden="1">2</definedName>
    <definedName name="solver_lin" localSheetId="4" hidden="1">2</definedName>
    <definedName name="solver_lin" localSheetId="11" hidden="1">2</definedName>
    <definedName name="solver_lin" localSheetId="8" hidden="1">2</definedName>
    <definedName name="solver_lin" localSheetId="1" hidden="1">2</definedName>
    <definedName name="solver_lin" localSheetId="14" hidden="1">2</definedName>
    <definedName name="solver_log" localSheetId="3" hidden="1">1</definedName>
    <definedName name="solver_log" localSheetId="7" hidden="1">1</definedName>
    <definedName name="solver_log" localSheetId="4" hidden="1">1</definedName>
    <definedName name="solver_lva" localSheetId="3" hidden="1">0</definedName>
    <definedName name="solver_lva" localSheetId="7" hidden="1">0</definedName>
    <definedName name="solver_lva" localSheetId="20" hidden="1">0</definedName>
    <definedName name="solver_lva" localSheetId="4" hidden="1">0</definedName>
    <definedName name="solver_lva" localSheetId="11" hidden="1">1</definedName>
    <definedName name="solver_lva" localSheetId="8" hidden="1">0</definedName>
    <definedName name="solver_lva" localSheetId="14" hidden="1">0</definedName>
    <definedName name="solver_mda" localSheetId="3" hidden="1">4</definedName>
    <definedName name="solver_mda" localSheetId="7" hidden="1">4</definedName>
    <definedName name="solver_mda" localSheetId="20" hidden="1">4</definedName>
    <definedName name="solver_mda" localSheetId="4" hidden="1">4</definedName>
    <definedName name="solver_mda" localSheetId="11" hidden="1">4</definedName>
    <definedName name="solver_mda" localSheetId="8" hidden="1">4</definedName>
    <definedName name="solver_mda" localSheetId="1" hidden="1">4</definedName>
    <definedName name="solver_mda" localSheetId="14" hidden="1">4</definedName>
    <definedName name="solver_mda" localSheetId="17" hidden="1">4</definedName>
    <definedName name="solver_mip" localSheetId="3" hidden="1">2147483647</definedName>
    <definedName name="solver_mip" localSheetId="7" hidden="1">2147483647</definedName>
    <definedName name="solver_mip" localSheetId="20" hidden="1">2147483647</definedName>
    <definedName name="solver_mip" localSheetId="4" hidden="1">2147483647</definedName>
    <definedName name="solver_mip" localSheetId="11" hidden="1">2147483647</definedName>
    <definedName name="solver_mip" localSheetId="8" hidden="1">2147483647</definedName>
    <definedName name="solver_mip" localSheetId="14" hidden="1">2147483647</definedName>
    <definedName name="solver_mni" localSheetId="3" hidden="1">30</definedName>
    <definedName name="solver_mni" localSheetId="7" hidden="1">30</definedName>
    <definedName name="solver_mni" localSheetId="4" hidden="1">30</definedName>
    <definedName name="solver_mod" localSheetId="3" hidden="1">3</definedName>
    <definedName name="solver_mod" localSheetId="7" hidden="1">3</definedName>
    <definedName name="solver_mod" localSheetId="20" hidden="1">1</definedName>
    <definedName name="solver_mod" localSheetId="4" hidden="1">3</definedName>
    <definedName name="solver_mod" localSheetId="11" hidden="1">3</definedName>
    <definedName name="solver_mod" localSheetId="8" hidden="1">3</definedName>
    <definedName name="solver_mod" localSheetId="1" hidden="1">3</definedName>
    <definedName name="solver_mod" localSheetId="14" hidden="1">3</definedName>
    <definedName name="solver_mod" localSheetId="17" hidden="1">3</definedName>
    <definedName name="solver_mrt" localSheetId="3" hidden="1">0.075</definedName>
    <definedName name="solver_mrt" localSheetId="7" hidden="1">0.075</definedName>
    <definedName name="solver_mrt" localSheetId="4" hidden="1">0.075</definedName>
    <definedName name="solver_msl" localSheetId="3" hidden="1">2</definedName>
    <definedName name="solver_msl" localSheetId="7" hidden="1">2</definedName>
    <definedName name="solver_msl" localSheetId="20" hidden="1">0</definedName>
    <definedName name="solver_msl" localSheetId="4" hidden="1">2</definedName>
    <definedName name="solver_msl" localSheetId="11" hidden="1">0</definedName>
    <definedName name="solver_msl" localSheetId="8" hidden="1">0</definedName>
    <definedName name="solver_msl" localSheetId="14" hidden="1">0</definedName>
    <definedName name="solver_neg" localSheetId="3" hidden="1">2</definedName>
    <definedName name="solver_neg" localSheetId="7" hidden="1">2</definedName>
    <definedName name="solver_neg" localSheetId="20" hidden="1">0</definedName>
    <definedName name="solver_neg" localSheetId="4" hidden="1">2</definedName>
    <definedName name="solver_neg" localSheetId="11" hidden="1">1</definedName>
    <definedName name="solver_neg" localSheetId="8" hidden="1">0</definedName>
    <definedName name="solver_neg" localSheetId="1" hidden="1">2</definedName>
    <definedName name="solver_neg" localSheetId="14" hidden="1">0</definedName>
    <definedName name="solver_nod" localSheetId="3" hidden="1">2147483647</definedName>
    <definedName name="solver_nod" localSheetId="7" hidden="1">2147483647</definedName>
    <definedName name="solver_nod" localSheetId="20" hidden="1">2147483647</definedName>
    <definedName name="solver_nod" localSheetId="4" hidden="1">2147483647</definedName>
    <definedName name="solver_nod" localSheetId="11" hidden="1">2147483647</definedName>
    <definedName name="solver_nod" localSheetId="8" hidden="1">2147483647</definedName>
    <definedName name="solver_nod" localSheetId="14" hidden="1">2147483647</definedName>
    <definedName name="solver_nopt" localSheetId="3" hidden="1">1</definedName>
    <definedName name="solver_nopt" localSheetId="7" hidden="1">1</definedName>
    <definedName name="solver_nopt" localSheetId="4" hidden="1">1</definedName>
    <definedName name="solver_nsim" hidden="1">1</definedName>
    <definedName name="solver_nsopt" localSheetId="3" hidden="1">-1</definedName>
    <definedName name="solver_nsopt" localSheetId="7" hidden="1">-1</definedName>
    <definedName name="solver_nsopt" localSheetId="4" hidden="1">-1</definedName>
    <definedName name="solver_nssim" hidden="1">-1</definedName>
    <definedName name="solver_ntr" localSheetId="3" hidden="1">0</definedName>
    <definedName name="solver_ntr" localSheetId="7" hidden="1">0</definedName>
    <definedName name="solver_ntr" localSheetId="20" hidden="1">0</definedName>
    <definedName name="solver_ntr" localSheetId="4" hidden="1">0</definedName>
    <definedName name="solver_ntr" localSheetId="11" hidden="1">0</definedName>
    <definedName name="solver_ntr" localSheetId="8" hidden="1">0</definedName>
    <definedName name="solver_ntr" localSheetId="1" hidden="1">0</definedName>
    <definedName name="solver_ntr" localSheetId="14" hidden="1">0</definedName>
    <definedName name="solver_ntr" localSheetId="17" hidden="1">0</definedName>
    <definedName name="solver_ntri" hidden="1">1000</definedName>
    <definedName name="solver_num" localSheetId="3" hidden="1">4</definedName>
    <definedName name="solver_num" localSheetId="7" hidden="1">4</definedName>
    <definedName name="solver_num" localSheetId="20" hidden="1">2</definedName>
    <definedName name="solver_num" localSheetId="4" hidden="1">4</definedName>
    <definedName name="solver_num" localSheetId="11" hidden="1">5</definedName>
    <definedName name="solver_num" localSheetId="8" hidden="1">2</definedName>
    <definedName name="solver_num" localSheetId="1" hidden="1">0</definedName>
    <definedName name="solver_num" localSheetId="14" hidden="1">2</definedName>
    <definedName name="solver_num" localSheetId="17" hidden="1">1</definedName>
    <definedName name="solver_nwt" localSheetId="3" hidden="1">1</definedName>
    <definedName name="solver_nwt" localSheetId="7" hidden="1">1</definedName>
    <definedName name="solver_nwt" localSheetId="20" hidden="1">1</definedName>
    <definedName name="solver_nwt" localSheetId="4" hidden="1">1</definedName>
    <definedName name="solver_nwt" localSheetId="11" hidden="1">1</definedName>
    <definedName name="solver_nwt" localSheetId="8" hidden="1">1</definedName>
    <definedName name="solver_nwt" localSheetId="1" hidden="1">1</definedName>
    <definedName name="solver_nwt" localSheetId="14" hidden="1">1</definedName>
    <definedName name="solver_obc" localSheetId="3" hidden="1">0</definedName>
    <definedName name="solver_obc" localSheetId="7" hidden="1">0</definedName>
    <definedName name="solver_obc" localSheetId="20" hidden="1">0</definedName>
    <definedName name="solver_obc" localSheetId="4" hidden="1">0</definedName>
    <definedName name="solver_obc" localSheetId="11" hidden="1">0</definedName>
    <definedName name="solver_obc" localSheetId="8" hidden="1">0</definedName>
    <definedName name="solver_obc" localSheetId="14" hidden="1">0</definedName>
    <definedName name="solver_obc" localSheetId="17" hidden="1">0</definedName>
    <definedName name="solver_obp" localSheetId="3" hidden="1">0</definedName>
    <definedName name="solver_obp" localSheetId="7" hidden="1">0</definedName>
    <definedName name="solver_obp" localSheetId="20" hidden="1">0</definedName>
    <definedName name="solver_obp" localSheetId="4" hidden="1">0</definedName>
    <definedName name="solver_obp" localSheetId="11" hidden="1">0</definedName>
    <definedName name="solver_obp" localSheetId="8" hidden="1">0</definedName>
    <definedName name="solver_obp" localSheetId="14" hidden="1">0</definedName>
    <definedName name="solver_obp" localSheetId="17" hidden="1">0</definedName>
    <definedName name="solver_opt" localSheetId="3" hidden="1">Base!$B$129</definedName>
    <definedName name="solver_opt" localSheetId="7" hidden="1">'Base scenario new'!$B$129</definedName>
    <definedName name="solver_opt" localSheetId="20" hidden="1">Copen!$B$129</definedName>
    <definedName name="solver_opt" localSheetId="4" hidden="1">Limit2new!$B$129</definedName>
    <definedName name="solver_opt" localSheetId="11" hidden="1">Limt2!$B$129</definedName>
    <definedName name="solver_opt" localSheetId="8" hidden="1">Opttax!$B$129</definedName>
    <definedName name="solver_opt" localSheetId="14" hidden="1">stern!$B$129</definedName>
    <definedName name="solver_opt" localSheetId="17" hidden="1">sterncalib!$B$129</definedName>
    <definedName name="solver_opt_ob" localSheetId="3" hidden="1">1</definedName>
    <definedName name="solver_opt_ob" localSheetId="7" hidden="1">1</definedName>
    <definedName name="solver_opt_ob" localSheetId="20" hidden="1">1</definedName>
    <definedName name="solver_opt_ob" localSheetId="4" hidden="1">1</definedName>
    <definedName name="solver_opt_ob" localSheetId="11" hidden="1">1</definedName>
    <definedName name="solver_opt_ob" localSheetId="8" hidden="1">1</definedName>
    <definedName name="solver_opt_ob" localSheetId="14" hidden="1">1</definedName>
    <definedName name="solver_opt_ob" localSheetId="17" hidden="1">1</definedName>
    <definedName name="solver_pre" localSheetId="3" hidden="1">0.000000001</definedName>
    <definedName name="solver_pre" localSheetId="7" hidden="1">0.000000001</definedName>
    <definedName name="solver_pre" localSheetId="20" hidden="1">0.000000001</definedName>
    <definedName name="solver_pre" localSheetId="4" hidden="1">0.000000001</definedName>
    <definedName name="solver_pre" localSheetId="11" hidden="1">0.000000001</definedName>
    <definedName name="solver_pre" localSheetId="8" hidden="1">0.000000001</definedName>
    <definedName name="solver_pre" localSheetId="1" hidden="1">0.000001</definedName>
    <definedName name="solver_pre" localSheetId="14" hidden="1">0.000000001</definedName>
    <definedName name="solver_psi" localSheetId="3" hidden="1">0</definedName>
    <definedName name="solver_psi" localSheetId="7" hidden="1">0</definedName>
    <definedName name="solver_psi" localSheetId="20" hidden="1">0</definedName>
    <definedName name="solver_psi" localSheetId="4" hidden="1">0</definedName>
    <definedName name="solver_psi" localSheetId="11" hidden="1">0</definedName>
    <definedName name="solver_psi" localSheetId="8" hidden="1">0</definedName>
    <definedName name="solver_psi" localSheetId="14" hidden="1">0</definedName>
    <definedName name="solver_psi" localSheetId="17" hidden="1">0</definedName>
    <definedName name="solver_rbv" localSheetId="3" hidden="1">1</definedName>
    <definedName name="solver_rbv" localSheetId="7" hidden="1">1</definedName>
    <definedName name="solver_rbv" localSheetId="20" hidden="1">1</definedName>
    <definedName name="solver_rbv" localSheetId="4" hidden="1">1</definedName>
    <definedName name="solver_rbv" localSheetId="11" hidden="1">1</definedName>
    <definedName name="solver_rbv" localSheetId="8" hidden="1">1</definedName>
    <definedName name="solver_rbv" localSheetId="14" hidden="1">1</definedName>
    <definedName name="solver_rdp" localSheetId="3" hidden="1">0</definedName>
    <definedName name="solver_rdp" localSheetId="7" hidden="1">0</definedName>
    <definedName name="solver_rdp" localSheetId="20" hidden="1">0</definedName>
    <definedName name="solver_rdp" localSheetId="4" hidden="1">0</definedName>
    <definedName name="solver_rdp" localSheetId="11" hidden="1">0</definedName>
    <definedName name="solver_rdp" localSheetId="8" hidden="1">0</definedName>
    <definedName name="solver_rdp" localSheetId="14" hidden="1">0</definedName>
    <definedName name="solver_rdp" localSheetId="17" hidden="1">0</definedName>
    <definedName name="solver_rel1" localSheetId="3" hidden="1">3</definedName>
    <definedName name="solver_rel1" localSheetId="7" hidden="1">3</definedName>
    <definedName name="solver_rel1" localSheetId="20" hidden="1">1</definedName>
    <definedName name="solver_rel1" localSheetId="4" hidden="1">3</definedName>
    <definedName name="solver_rel1" localSheetId="11" hidden="1">3</definedName>
    <definedName name="solver_rel1" localSheetId="8" hidden="1">1</definedName>
    <definedName name="solver_rel1" localSheetId="14" hidden="1">3</definedName>
    <definedName name="solver_rel1" localSheetId="17" hidden="1">3</definedName>
    <definedName name="solver_rel2" localSheetId="3" hidden="1">1</definedName>
    <definedName name="solver_rel2" localSheetId="7" hidden="1">1</definedName>
    <definedName name="solver_rel2" localSheetId="20" hidden="1">3</definedName>
    <definedName name="solver_rel2" localSheetId="4" hidden="1">1</definedName>
    <definedName name="solver_rel2" localSheetId="11" hidden="1">1</definedName>
    <definedName name="solver_rel2" localSheetId="8" hidden="1">3</definedName>
    <definedName name="solver_rel2" localSheetId="14" hidden="1">1</definedName>
    <definedName name="solver_rel3" localSheetId="3" hidden="1">1</definedName>
    <definedName name="solver_rel3" localSheetId="7" hidden="1">1</definedName>
    <definedName name="solver_rel3" localSheetId="4" hidden="1">1</definedName>
    <definedName name="solver_rel3" localSheetId="11" hidden="1">1</definedName>
    <definedName name="solver_rel4" localSheetId="3" hidden="1">3</definedName>
    <definedName name="solver_rel4" localSheetId="7" hidden="1">3</definedName>
    <definedName name="solver_rel4" localSheetId="4" hidden="1">3</definedName>
    <definedName name="solver_rel4" localSheetId="11" hidden="1">1</definedName>
    <definedName name="solver_rel5" localSheetId="11" hidden="1">3</definedName>
    <definedName name="solver_rep" localSheetId="3" hidden="1">0</definedName>
    <definedName name="solver_rep" localSheetId="7" hidden="1">0</definedName>
    <definedName name="solver_rep" localSheetId="20" hidden="1">0</definedName>
    <definedName name="solver_rep" localSheetId="4" hidden="1">0</definedName>
    <definedName name="solver_rep" localSheetId="11" hidden="1">0</definedName>
    <definedName name="solver_rep" localSheetId="8" hidden="1">0</definedName>
    <definedName name="solver_rep" localSheetId="14" hidden="1">0</definedName>
    <definedName name="solver_rgen" hidden="1">1</definedName>
    <definedName name="solver_rhs1" localSheetId="3" hidden="1">0.05</definedName>
    <definedName name="solver_rhs1" localSheetId="7" hidden="1">0.05</definedName>
    <definedName name="solver_rhs1" localSheetId="20" hidden="1">400</definedName>
    <definedName name="solver_rhs1" localSheetId="4" hidden="1">0.05</definedName>
    <definedName name="solver_rhs1" localSheetId="11" hidden="1">10</definedName>
    <definedName name="solver_rhs1" localSheetId="8" hidden="1">300</definedName>
    <definedName name="solver_rhs1" localSheetId="14" hidden="1">1</definedName>
    <definedName name="solver_rhs1" localSheetId="17" hidden="1">10</definedName>
    <definedName name="solver_rhs2" localSheetId="3" hidden="1">0.5</definedName>
    <definedName name="solver_rhs2" localSheetId="7" hidden="1">0.5</definedName>
    <definedName name="solver_rhs2" localSheetId="20" hidden="1">1</definedName>
    <definedName name="solver_rhs2" localSheetId="4" hidden="1">0.5</definedName>
    <definedName name="solver_rhs2" localSheetId="11" hidden="1">400</definedName>
    <definedName name="solver_rhs2" localSheetId="8" hidden="1">1</definedName>
    <definedName name="solver_rhs2" localSheetId="14" hidden="1">300</definedName>
    <definedName name="solver_rhs3" localSheetId="3" hidden="1">400</definedName>
    <definedName name="solver_rhs3" localSheetId="7" hidden="1">400</definedName>
    <definedName name="solver_rhs3" localSheetId="4" hidden="1">400</definedName>
    <definedName name="solver_rhs3" localSheetId="11" hidden="1">2</definedName>
    <definedName name="solver_rhs4" localSheetId="3" hidden="1">1</definedName>
    <definedName name="solver_rhs4" localSheetId="7" hidden="1">1</definedName>
    <definedName name="solver_rhs4" localSheetId="4" hidden="1">1</definedName>
    <definedName name="solver_rhs4" localSheetId="11" hidden="1">1</definedName>
    <definedName name="solver_rhs5" localSheetId="11" hidden="1">0.3</definedName>
    <definedName name="solver_rlx" localSheetId="3" hidden="1">0</definedName>
    <definedName name="solver_rlx" localSheetId="7" hidden="1">0</definedName>
    <definedName name="solver_rlx" localSheetId="20" hidden="1">0</definedName>
    <definedName name="solver_rlx" localSheetId="4" hidden="1">0</definedName>
    <definedName name="solver_rlx" localSheetId="11" hidden="1">0</definedName>
    <definedName name="solver_rlx" localSheetId="8" hidden="1">0</definedName>
    <definedName name="solver_rlx" localSheetId="14" hidden="1">0</definedName>
    <definedName name="solver_rlx" localSheetId="17" hidden="1">0</definedName>
    <definedName name="solver_rsd" localSheetId="3" hidden="1">0</definedName>
    <definedName name="solver_rsd" localSheetId="7" hidden="1">0</definedName>
    <definedName name="solver_rsd" localSheetId="20" hidden="1">0</definedName>
    <definedName name="solver_rsd" localSheetId="4" hidden="1">0</definedName>
    <definedName name="solver_rsd" localSheetId="11" hidden="1">0</definedName>
    <definedName name="solver_rsd" localSheetId="8" hidden="1">0</definedName>
    <definedName name="solver_rsd" localSheetId="14" hidden="1">0</definedName>
    <definedName name="solver_rsmp" hidden="1">2</definedName>
    <definedName name="solver_rtr" localSheetId="3" hidden="1">0</definedName>
    <definedName name="solver_rtr" localSheetId="7" hidden="1">0</definedName>
    <definedName name="solver_rtr" localSheetId="20" hidden="1">0</definedName>
    <definedName name="solver_rtr" localSheetId="4" hidden="1">0</definedName>
    <definedName name="solver_rtr" localSheetId="11" hidden="1">0</definedName>
    <definedName name="solver_rtr" localSheetId="8" hidden="1">0</definedName>
    <definedName name="solver_rtr" localSheetId="14" hidden="1">0</definedName>
    <definedName name="solver_rtr" localSheetId="17" hidden="1">0</definedName>
    <definedName name="solver_rxc1" localSheetId="3" hidden="1">1</definedName>
    <definedName name="solver_rxc1" localSheetId="7" hidden="1">1</definedName>
    <definedName name="solver_rxc1" localSheetId="20" hidden="1">0</definedName>
    <definedName name="solver_rxc1" localSheetId="4" hidden="1">1</definedName>
    <definedName name="solver_rxc1" localSheetId="11" hidden="1">1</definedName>
    <definedName name="solver_rxc1" localSheetId="8" hidden="1">1</definedName>
    <definedName name="solver_rxc1" localSheetId="14" hidden="1">1</definedName>
    <definedName name="solver_rxc1" localSheetId="17" hidden="1">1</definedName>
    <definedName name="solver_rxc2" localSheetId="3" hidden="1">1</definedName>
    <definedName name="solver_rxc2" localSheetId="7" hidden="1">1</definedName>
    <definedName name="solver_rxc2" localSheetId="20" hidden="1">0</definedName>
    <definedName name="solver_rxc2" localSheetId="4" hidden="1">1</definedName>
    <definedName name="solver_rxc2" localSheetId="11" hidden="1">1</definedName>
    <definedName name="solver_rxc2" localSheetId="8" hidden="1">1</definedName>
    <definedName name="solver_rxc2" localSheetId="14" hidden="1">1</definedName>
    <definedName name="solver_rxc3" localSheetId="3" hidden="1">0</definedName>
    <definedName name="solver_rxc3" localSheetId="7" hidden="1">0</definedName>
    <definedName name="solver_rxc3" localSheetId="4" hidden="1">0</definedName>
    <definedName name="solver_rxc3" localSheetId="11" hidden="1">1</definedName>
    <definedName name="solver_rxc4" localSheetId="3" hidden="1">0</definedName>
    <definedName name="solver_rxc4" localSheetId="7" hidden="1">0</definedName>
    <definedName name="solver_rxc4" localSheetId="4" hidden="1">0</definedName>
    <definedName name="solver_rxc4" localSheetId="11" hidden="1">1</definedName>
    <definedName name="solver_rxc5" localSheetId="11" hidden="1">1</definedName>
    <definedName name="solver_rxv" localSheetId="3" hidden="1">1</definedName>
    <definedName name="solver_rxv" localSheetId="7" hidden="1">1</definedName>
    <definedName name="solver_rxv" localSheetId="20" hidden="1">0</definedName>
    <definedName name="solver_rxv" localSheetId="4" hidden="1">1</definedName>
    <definedName name="solver_rxv" localSheetId="11" hidden="1">1</definedName>
    <definedName name="solver_rxv" localSheetId="8" hidden="1">1</definedName>
    <definedName name="solver_rxv" localSheetId="14" hidden="1">0</definedName>
    <definedName name="solver_rxv" localSheetId="17" hidden="1">0</definedName>
    <definedName name="solver_rxv1" localSheetId="3" hidden="1">0</definedName>
    <definedName name="solver_rxv1" localSheetId="7" hidden="1">0</definedName>
    <definedName name="solver_rxv1" localSheetId="20" hidden="1">0</definedName>
    <definedName name="solver_rxv1" localSheetId="4" hidden="1">0</definedName>
    <definedName name="solver_rxv1" localSheetId="11" hidden="1">0</definedName>
    <definedName name="solver_rxv1" localSheetId="8" hidden="1">0</definedName>
    <definedName name="solver_rxv1" localSheetId="14" hidden="1">1</definedName>
    <definedName name="solver_rxv1" localSheetId="17" hidden="1">1</definedName>
    <definedName name="solver_rxv2" localSheetId="3" hidden="1">0</definedName>
    <definedName name="solver_rxv2" localSheetId="7" hidden="1">0</definedName>
    <definedName name="solver_rxv2" localSheetId="20" hidden="1">1</definedName>
    <definedName name="solver_rxv2" localSheetId="4" hidden="1">0</definedName>
    <definedName name="solver_rxv2" localSheetId="11" hidden="1">0</definedName>
    <definedName name="solver_rxv2" localSheetId="8" hidden="1">0</definedName>
    <definedName name="solver_rxv2" localSheetId="14" hidden="1">0</definedName>
    <definedName name="solver_rxv3" localSheetId="11" hidden="1">0</definedName>
    <definedName name="solver_rxv3" localSheetId="8" hidden="1">0</definedName>
    <definedName name="solver_rxv3" localSheetId="14" hidden="1">0</definedName>
    <definedName name="solver_rxv4" localSheetId="11" hidden="1">0</definedName>
    <definedName name="solver_rxv4" localSheetId="8" hidden="1">1</definedName>
    <definedName name="solver_rxv5" localSheetId="11" hidden="1">0</definedName>
    <definedName name="solver_scl" localSheetId="3" hidden="1">2</definedName>
    <definedName name="solver_scl" localSheetId="7" hidden="1">2</definedName>
    <definedName name="solver_scl" localSheetId="20" hidden="1">0</definedName>
    <definedName name="solver_scl" localSheetId="4" hidden="1">2</definedName>
    <definedName name="solver_scl" localSheetId="11" hidden="1">0</definedName>
    <definedName name="solver_scl" localSheetId="8" hidden="1">0</definedName>
    <definedName name="solver_scl" localSheetId="1" hidden="1">2</definedName>
    <definedName name="solver_scl" localSheetId="14" hidden="1">0</definedName>
    <definedName name="solver_seed" hidden="1">0</definedName>
    <definedName name="solver_sel" localSheetId="3" hidden="1">1</definedName>
    <definedName name="solver_sel" localSheetId="7" hidden="1">1</definedName>
    <definedName name="solver_sel" localSheetId="20" hidden="1">1</definedName>
    <definedName name="solver_sel" localSheetId="4" hidden="1">1</definedName>
    <definedName name="solver_sel" localSheetId="11" hidden="1">1</definedName>
    <definedName name="solver_sel" localSheetId="8" hidden="1">1</definedName>
    <definedName name="solver_sel" localSheetId="14" hidden="1">1</definedName>
    <definedName name="solver_sel" localSheetId="17" hidden="1">1</definedName>
    <definedName name="solver_sho" localSheetId="3" hidden="1">2</definedName>
    <definedName name="solver_sho" localSheetId="7" hidden="1">2</definedName>
    <definedName name="solver_sho" localSheetId="20" hidden="1">0</definedName>
    <definedName name="solver_sho" localSheetId="4" hidden="1">2</definedName>
    <definedName name="solver_sho" localSheetId="11" hidden="1">0</definedName>
    <definedName name="solver_sho" localSheetId="8" hidden="1">0</definedName>
    <definedName name="solver_sho" localSheetId="1" hidden="1">2</definedName>
    <definedName name="solver_sho" localSheetId="14" hidden="1">0</definedName>
    <definedName name="solver_slv" localSheetId="3" hidden="1">0</definedName>
    <definedName name="solver_slv" localSheetId="7" hidden="1">0</definedName>
    <definedName name="solver_slv" localSheetId="20" hidden="1">0</definedName>
    <definedName name="solver_slv" localSheetId="4" hidden="1">0</definedName>
    <definedName name="solver_slv" localSheetId="11" hidden="1">0</definedName>
    <definedName name="solver_slv" localSheetId="8" hidden="1">0</definedName>
    <definedName name="solver_slv" localSheetId="1" hidden="1">0</definedName>
    <definedName name="solver_slv" localSheetId="14" hidden="1">0</definedName>
    <definedName name="solver_slv" localSheetId="17" hidden="1">0</definedName>
    <definedName name="solver_slvu" localSheetId="3" hidden="1">0</definedName>
    <definedName name="solver_slvu" localSheetId="7" hidden="1">0</definedName>
    <definedName name="solver_slvu" localSheetId="20" hidden="1">0</definedName>
    <definedName name="solver_slvu" localSheetId="4" hidden="1">0</definedName>
    <definedName name="solver_slvu" localSheetId="11" hidden="1">0</definedName>
    <definedName name="solver_slvu" localSheetId="8" hidden="1">0</definedName>
    <definedName name="solver_slvu" localSheetId="1" hidden="1">0</definedName>
    <definedName name="solver_slvu" localSheetId="14" hidden="1">0</definedName>
    <definedName name="solver_slvu" localSheetId="17" hidden="1">0</definedName>
    <definedName name="solver_ssz" localSheetId="3" hidden="1">100</definedName>
    <definedName name="solver_ssz" localSheetId="7" hidden="1">100</definedName>
    <definedName name="solver_ssz" localSheetId="20" hidden="1">0</definedName>
    <definedName name="solver_ssz" localSheetId="4" hidden="1">100</definedName>
    <definedName name="solver_ssz" localSheetId="11" hidden="1">0</definedName>
    <definedName name="solver_ssz" localSheetId="8" hidden="1">100</definedName>
    <definedName name="solver_ssz" localSheetId="14" hidden="1">100</definedName>
    <definedName name="solver_strm" hidden="1">0</definedName>
    <definedName name="solver_tim" localSheetId="3" hidden="1">100</definedName>
    <definedName name="solver_tim" localSheetId="7" hidden="1">100</definedName>
    <definedName name="solver_tim" localSheetId="20" hidden="1">100</definedName>
    <definedName name="solver_tim" localSheetId="4" hidden="1">100</definedName>
    <definedName name="solver_tim" localSheetId="11" hidden="1">1000</definedName>
    <definedName name="solver_tim" localSheetId="8" hidden="1">100</definedName>
    <definedName name="solver_tim" localSheetId="1" hidden="1">100</definedName>
    <definedName name="solver_tim" localSheetId="14" hidden="1">100</definedName>
    <definedName name="solver_tms" localSheetId="3" hidden="1">0</definedName>
    <definedName name="solver_tms" localSheetId="7" hidden="1">0</definedName>
    <definedName name="solver_tms" localSheetId="20" hidden="1">0</definedName>
    <definedName name="solver_tms" localSheetId="4" hidden="1">0</definedName>
    <definedName name="solver_tms" localSheetId="11" hidden="1">0</definedName>
    <definedName name="solver_tms" localSheetId="8" hidden="1">0</definedName>
    <definedName name="solver_tms" localSheetId="14" hidden="1">0</definedName>
    <definedName name="solver_tol" localSheetId="3" hidden="1">0.05</definedName>
    <definedName name="solver_tol" localSheetId="7" hidden="1">0.05</definedName>
    <definedName name="solver_tol" localSheetId="20" hidden="1">0</definedName>
    <definedName name="solver_tol" localSheetId="4" hidden="1">0.05</definedName>
    <definedName name="solver_tol" localSheetId="11" hidden="1">0.01</definedName>
    <definedName name="solver_tol" localSheetId="8" hidden="1">0.05</definedName>
    <definedName name="solver_tol" localSheetId="1" hidden="1">0.05</definedName>
    <definedName name="solver_tol" localSheetId="14" hidden="1">0.05</definedName>
    <definedName name="solver_tree_a" localSheetId="3" hidden="1">1</definedName>
    <definedName name="solver_tree_a" localSheetId="7" hidden="1">1</definedName>
    <definedName name="solver_tree_a" localSheetId="4" hidden="1">1</definedName>
    <definedName name="solver_tree_b" localSheetId="3" hidden="1">1</definedName>
    <definedName name="solver_tree_b" localSheetId="7" hidden="1">1</definedName>
    <definedName name="solver_tree_b" localSheetId="4" hidden="1">1</definedName>
    <definedName name="solver_tree_ce" localSheetId="3" hidden="1">1</definedName>
    <definedName name="solver_tree_ce" localSheetId="7" hidden="1">1</definedName>
    <definedName name="solver_tree_ce" localSheetId="4" hidden="1">1</definedName>
    <definedName name="solver_tree_dn" localSheetId="3" hidden="1">1</definedName>
    <definedName name="solver_tree_dn" localSheetId="7" hidden="1">1</definedName>
    <definedName name="solver_tree_dn" localSheetId="4" hidden="1">1</definedName>
    <definedName name="solver_tree_rt" localSheetId="3" hidden="1">1000000000000</definedName>
    <definedName name="solver_tree_rt" localSheetId="7" hidden="1">1000000000000</definedName>
    <definedName name="solver_tree_rt" localSheetId="4" hidden="1">1000000000000</definedName>
    <definedName name="solver_tree_rt" localSheetId="8" hidden="1">1000000000000</definedName>
    <definedName name="solver_typ" localSheetId="3" hidden="1">1</definedName>
    <definedName name="solver_typ" localSheetId="7" hidden="1">1</definedName>
    <definedName name="solver_typ" localSheetId="20" hidden="1">1</definedName>
    <definedName name="solver_typ" localSheetId="4" hidden="1">1</definedName>
    <definedName name="solver_typ" localSheetId="11" hidden="1">1</definedName>
    <definedName name="solver_typ" localSheetId="8" hidden="1">1</definedName>
    <definedName name="solver_typ" localSheetId="1" hidden="1">2</definedName>
    <definedName name="solver_typ" localSheetId="14" hidden="1">1</definedName>
    <definedName name="solver_typ" localSheetId="17" hidden="1">1</definedName>
    <definedName name="solver_ucens" hidden="1">1E+30</definedName>
    <definedName name="solver_ucut" hidden="1">1E+30</definedName>
    <definedName name="solver_umod" localSheetId="3" hidden="1">1</definedName>
    <definedName name="solver_umod" localSheetId="7" hidden="1">1</definedName>
    <definedName name="solver_umod" localSheetId="20" hidden="1">1</definedName>
    <definedName name="solver_umod" localSheetId="4" hidden="1">1</definedName>
    <definedName name="solver_umod" localSheetId="11" hidden="1">1</definedName>
    <definedName name="solver_umod" localSheetId="8" hidden="1">1</definedName>
    <definedName name="solver_umod" localSheetId="14" hidden="1">1</definedName>
    <definedName name="solver_umod" localSheetId="17" hidden="1">1</definedName>
    <definedName name="solver_urs" localSheetId="3" hidden="1">0</definedName>
    <definedName name="solver_urs" localSheetId="7" hidden="1">0</definedName>
    <definedName name="solver_urs" localSheetId="20" hidden="1">0</definedName>
    <definedName name="solver_urs" localSheetId="4" hidden="1">0</definedName>
    <definedName name="solver_urs" localSheetId="11" hidden="1">0</definedName>
    <definedName name="solver_urs" localSheetId="8" hidden="1">0</definedName>
    <definedName name="solver_urs" localSheetId="1" hidden="1">0</definedName>
    <definedName name="solver_urs" localSheetId="14" hidden="1">0</definedName>
    <definedName name="solver_urs" localSheetId="17" hidden="1">0</definedName>
    <definedName name="solver_val" localSheetId="3" hidden="1">0</definedName>
    <definedName name="solver_val" localSheetId="7" hidden="1">0</definedName>
    <definedName name="solver_val" localSheetId="20" hidden="1">0</definedName>
    <definedName name="solver_val" localSheetId="4" hidden="1">0</definedName>
    <definedName name="solver_val" localSheetId="11" hidden="1">0</definedName>
    <definedName name="solver_val" localSheetId="8" hidden="1">0</definedName>
    <definedName name="solver_val" localSheetId="14" hidden="1">0</definedName>
    <definedName name="solver_val" localSheetId="17" hidden="1">0</definedName>
    <definedName name="solver_var" localSheetId="3" hidden="1">" "</definedName>
    <definedName name="solver_var" localSheetId="7" hidden="1">" "</definedName>
    <definedName name="solver_var" localSheetId="20" hidden="1">" "</definedName>
    <definedName name="solver_var" localSheetId="4" hidden="1">" "</definedName>
    <definedName name="solver_var" localSheetId="11" hidden="1">" "</definedName>
    <definedName name="solver_var" localSheetId="8" hidden="1">" "</definedName>
    <definedName name="solver_var" localSheetId="14" hidden="1">" "</definedName>
    <definedName name="solver_var" localSheetId="17" hidden="1">" "</definedName>
    <definedName name="solver_var1" localSheetId="3" hidden="1">" "</definedName>
    <definedName name="solver_var1" localSheetId="7" hidden="1">" "</definedName>
    <definedName name="solver_var1" localSheetId="20" hidden="1">" "</definedName>
    <definedName name="solver_var1" localSheetId="4" hidden="1">" "</definedName>
    <definedName name="solver_var1" localSheetId="11" hidden="1">" "</definedName>
    <definedName name="solver_var1" localSheetId="8" hidden="1">" "</definedName>
    <definedName name="solver_var1" localSheetId="14" hidden="1">" "</definedName>
    <definedName name="solver_var1" localSheetId="17" hidden="1">" "</definedName>
    <definedName name="solver_var2" localSheetId="3" hidden="1">" "</definedName>
    <definedName name="solver_var2" localSheetId="7" hidden="1">" "</definedName>
    <definedName name="solver_var2" localSheetId="20" hidden="1">" "</definedName>
    <definedName name="solver_var2" localSheetId="4" hidden="1">" "</definedName>
    <definedName name="solver_var2" localSheetId="11" hidden="1">" "</definedName>
    <definedName name="solver_var2" localSheetId="8" hidden="1">" "</definedName>
    <definedName name="solver_var2" localSheetId="14" hidden="1">" "</definedName>
    <definedName name="solver_var3" localSheetId="11" hidden="1">" "</definedName>
    <definedName name="solver_var3" localSheetId="8" hidden="1">" "</definedName>
    <definedName name="solver_var3" localSheetId="14" hidden="1">" "</definedName>
    <definedName name="solver_var4" localSheetId="11" hidden="1">" "</definedName>
    <definedName name="solver_var4" localSheetId="8" hidden="1">" "</definedName>
    <definedName name="solver_var5" localSheetId="11" hidden="1">" "</definedName>
    <definedName name="solver_ver" localSheetId="3" hidden="1">11</definedName>
    <definedName name="solver_ver" localSheetId="7" hidden="1">11</definedName>
    <definedName name="solver_ver" localSheetId="20" hidden="1">11</definedName>
    <definedName name="solver_ver" localSheetId="4" hidden="1">11</definedName>
    <definedName name="solver_ver" localSheetId="11" hidden="1">11</definedName>
    <definedName name="solver_ver" localSheetId="8" hidden="1">11</definedName>
    <definedName name="solver_ver" localSheetId="1" hidden="1">9</definedName>
    <definedName name="solver_ver" localSheetId="14" hidden="1">11</definedName>
    <definedName name="solver_ver" localSheetId="17" hidden="1">11</definedName>
    <definedName name="solver_vir" localSheetId="3" hidden="1">1</definedName>
    <definedName name="solver_vir" localSheetId="7" hidden="1">1</definedName>
    <definedName name="solver_vir" localSheetId="20" hidden="1">1</definedName>
    <definedName name="solver_vir" localSheetId="4" hidden="1">1</definedName>
    <definedName name="solver_vir" localSheetId="11" hidden="1">1</definedName>
    <definedName name="solver_vir" localSheetId="8" hidden="1">1</definedName>
    <definedName name="solver_vir" localSheetId="14" hidden="1">1</definedName>
    <definedName name="solver_vir" localSheetId="17" hidden="1">1</definedName>
    <definedName name="solver_vir1" localSheetId="3" hidden="1">1</definedName>
    <definedName name="solver_vir1" localSheetId="7" hidden="1">1</definedName>
    <definedName name="solver_vir1" localSheetId="20" hidden="1">1</definedName>
    <definedName name="solver_vir1" localSheetId="4" hidden="1">1</definedName>
    <definedName name="solver_vir1" localSheetId="11" hidden="1">1</definedName>
    <definedName name="solver_vir1" localSheetId="8" hidden="1">1</definedName>
    <definedName name="solver_vir1" localSheetId="14" hidden="1">1</definedName>
    <definedName name="solver_vir1" localSheetId="17" hidden="1">1</definedName>
    <definedName name="solver_vir2" localSheetId="3" hidden="1">1</definedName>
    <definedName name="solver_vir2" localSheetId="7" hidden="1">1</definedName>
    <definedName name="solver_vir2" localSheetId="20" hidden="1">1</definedName>
    <definedName name="solver_vir2" localSheetId="4" hidden="1">1</definedName>
    <definedName name="solver_vir2" localSheetId="11" hidden="1">1</definedName>
    <definedName name="solver_vir2" localSheetId="8" hidden="1">1</definedName>
    <definedName name="solver_vir2" localSheetId="14" hidden="1">1</definedName>
    <definedName name="solver_vir3" localSheetId="11" hidden="1">1</definedName>
    <definedName name="solver_vir3" localSheetId="8" hidden="1">1</definedName>
    <definedName name="solver_vir3" localSheetId="14" hidden="1">1</definedName>
    <definedName name="solver_vir4" localSheetId="11" hidden="1">1</definedName>
    <definedName name="solver_vir4" localSheetId="8" hidden="1">1</definedName>
    <definedName name="solver_vir5" localSheetId="11" hidden="1">1</definedName>
    <definedName name="solver_vol" localSheetId="3" hidden="1">0</definedName>
    <definedName name="solver_vol" localSheetId="7" hidden="1">0</definedName>
    <definedName name="solver_vol" localSheetId="20" hidden="1">0</definedName>
    <definedName name="solver_vol" localSheetId="4" hidden="1">0</definedName>
    <definedName name="solver_vol" localSheetId="11" hidden="1">0</definedName>
    <definedName name="solver_vol" localSheetId="8" hidden="1">0</definedName>
    <definedName name="solver_vol" localSheetId="14" hidden="1">0</definedName>
    <definedName name="solver_vol" localSheetId="17" hidden="1">0</definedName>
    <definedName name="solver_vst" localSheetId="3" hidden="1">0</definedName>
    <definedName name="solver_vst" localSheetId="7" hidden="1">0</definedName>
    <definedName name="solver_vst" localSheetId="20" hidden="1">0</definedName>
    <definedName name="solver_vst" localSheetId="4" hidden="1">0</definedName>
    <definedName name="solver_vst" localSheetId="11" hidden="1">0</definedName>
    <definedName name="solver_vst" localSheetId="8" hidden="1">0</definedName>
    <definedName name="solver_vst" localSheetId="14" hidden="1">0</definedName>
    <definedName name="solver_vst" localSheetId="17" hidden="1">0</definedName>
    <definedName name="solver_vst1" localSheetId="3" hidden="1">0</definedName>
    <definedName name="solver_vst1" localSheetId="7" hidden="1">0</definedName>
    <definedName name="solver_vst1" localSheetId="20" hidden="1">0</definedName>
    <definedName name="solver_vst1" localSheetId="4" hidden="1">0</definedName>
    <definedName name="solver_vst1" localSheetId="11" hidden="1">0</definedName>
    <definedName name="solver_vst1" localSheetId="8" hidden="1">0</definedName>
    <definedName name="solver_vst1" localSheetId="14" hidden="1">0</definedName>
    <definedName name="solver_vst1" localSheetId="17" hidden="1">0</definedName>
    <definedName name="solver_vst2" localSheetId="3" hidden="1">0</definedName>
    <definedName name="solver_vst2" localSheetId="7" hidden="1">0</definedName>
    <definedName name="solver_vst2" localSheetId="20" hidden="1">0</definedName>
    <definedName name="solver_vst2" localSheetId="4" hidden="1">0</definedName>
    <definedName name="solver_vst2" localSheetId="11" hidden="1">0</definedName>
    <definedName name="solver_vst2" localSheetId="8" hidden="1">0</definedName>
    <definedName name="solver_vst2" localSheetId="14" hidden="1">0</definedName>
    <definedName name="solver_vst3" localSheetId="11" hidden="1">0</definedName>
    <definedName name="solver_vst3" localSheetId="8" hidden="1">0</definedName>
    <definedName name="solver_vst3" localSheetId="14" hidden="1">0</definedName>
    <definedName name="solver_vst4" localSheetId="11" hidden="1">0</definedName>
    <definedName name="solver_vst4" localSheetId="8" hidden="1">0</definedName>
    <definedName name="solver_vst5" localSheetId="11" hidden="1">0</definedName>
    <definedName name="solveri_ISpPars_J11" localSheetId="1" hidden="1">"RiskSolver.UI.Charts.InputDlgPars:-1000001;1;1;25;12;50;71;0;90;80;0;0;0;0;"</definedName>
    <definedName name="solveri_ISpPars_J12" localSheetId="1" hidden="1">"RiskSolver.UI.Charts.InputDlgPars:-1000001;1;1;45;12;30;71;0;90;80;0;0;0;0;"</definedName>
    <definedName name="solveri_ISpPars_J14" localSheetId="1" hidden="1">"RiskSolver.UI.Charts.InputDlgPars:-1000001;1;1;25;12;50;71;0;90;80;0;0;0;0;"</definedName>
    <definedName name="solveri_ISpPars_J17" localSheetId="1" hidden="1">"RiskSolver.UI.Charts.InputDlgPars:-1000001;1;1;25;12;50;71;0;90;80;0;0;0;0;"</definedName>
    <definedName name="solveri_ISpPars_J18" localSheetId="1" hidden="1">"RiskSolver.UI.Charts.InputDlgPars:-1000001;1;1;25;12;50;71;0;90;80;0;0;0;0;"</definedName>
    <definedName name="solveri_ISpPars_J21" localSheetId="1" hidden="1">"RiskSolver.UI.Charts.InputDlgPars:-1000001;1;1;25;12;50;71;0;90;80;0;0;0;0;"</definedName>
    <definedName name="solveri_ISpPars_J23" localSheetId="1" hidden="1">"RiskSolver.UI.Charts.InputDlgPars:-1000001;1;1;25;12;50;71;0;90;80;0;0;0;0;"</definedName>
    <definedName name="Stern">stern!$A$1:$BI$138</definedName>
    <definedName name="SternCalib">sterncalib!$A$1:$BI$138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3" i="48" l="1"/>
  <c r="D53" i="48"/>
  <c r="C53" i="48"/>
  <c r="C53" i="85"/>
  <c r="B53" i="85"/>
  <c r="U21" i="85"/>
  <c r="C21" i="85"/>
  <c r="D21" i="85"/>
  <c r="E21" i="85"/>
  <c r="F21" i="85"/>
  <c r="G21" i="85"/>
  <c r="H21" i="85"/>
  <c r="I21" i="85"/>
  <c r="J21" i="85"/>
  <c r="K21" i="85"/>
  <c r="L21" i="85"/>
  <c r="M21" i="85"/>
  <c r="N21" i="85"/>
  <c r="O21" i="85"/>
  <c r="P21" i="85"/>
  <c r="Q21" i="85"/>
  <c r="R21" i="85"/>
  <c r="S21" i="85"/>
  <c r="T21" i="85"/>
  <c r="B21" i="85"/>
  <c r="E26" i="85"/>
  <c r="CQ271" i="27"/>
  <c r="CR271" i="27"/>
  <c r="CS271" i="27"/>
  <c r="CT271" i="27"/>
  <c r="CU271" i="27"/>
  <c r="CQ272" i="27"/>
  <c r="CR272" i="27"/>
  <c r="CS272" i="27"/>
  <c r="CT272" i="27"/>
  <c r="CU272" i="27"/>
  <c r="CQ273" i="27"/>
  <c r="CR273" i="27"/>
  <c r="CS273" i="27"/>
  <c r="CT273" i="27"/>
  <c r="CU273" i="27"/>
  <c r="CQ274" i="27"/>
  <c r="CR274" i="27"/>
  <c r="CS274" i="27"/>
  <c r="CT274" i="27"/>
  <c r="CU274" i="27"/>
  <c r="CQ275" i="27"/>
  <c r="CR275" i="27"/>
  <c r="CS275" i="27"/>
  <c r="CT275" i="27"/>
  <c r="CU275" i="27"/>
  <c r="CQ276" i="27"/>
  <c r="CR276" i="27"/>
  <c r="CS276" i="27"/>
  <c r="CT276" i="27"/>
  <c r="CU276" i="27"/>
  <c r="CQ277" i="27"/>
  <c r="CR277" i="27"/>
  <c r="CS277" i="27"/>
  <c r="CT277" i="27"/>
  <c r="CU277" i="27"/>
  <c r="CQ278" i="27"/>
  <c r="CR278" i="27"/>
  <c r="CS278" i="27"/>
  <c r="CT278" i="27"/>
  <c r="CU278" i="27"/>
  <c r="CQ279" i="27"/>
  <c r="CR279" i="27"/>
  <c r="CS279" i="27"/>
  <c r="CT279" i="27"/>
  <c r="CU279" i="27"/>
  <c r="E244" i="27"/>
  <c r="F244" i="27" s="1"/>
  <c r="G244" i="27" s="1"/>
  <c r="H244" i="27" s="1"/>
  <c r="I244" i="27" s="1"/>
  <c r="J244" i="27" s="1"/>
  <c r="K244" i="27" s="1"/>
  <c r="L244" i="27" s="1"/>
  <c r="M244" i="27" s="1"/>
  <c r="N244" i="27" s="1"/>
  <c r="O244" i="27" s="1"/>
  <c r="P244" i="27" s="1"/>
  <c r="Q244" i="27" s="1"/>
  <c r="R244" i="27" s="1"/>
  <c r="S244" i="27" s="1"/>
  <c r="T244" i="27" s="1"/>
  <c r="U244" i="27" s="1"/>
  <c r="V244" i="27" s="1"/>
  <c r="W244" i="27" s="1"/>
  <c r="X244" i="27" s="1"/>
  <c r="Y244" i="27" s="1"/>
  <c r="Z244" i="27" s="1"/>
  <c r="AA244" i="27" s="1"/>
  <c r="AB244" i="27" s="1"/>
  <c r="AC244" i="27" s="1"/>
  <c r="AD244" i="27" s="1"/>
  <c r="AE244" i="27" s="1"/>
  <c r="AF244" i="27" s="1"/>
  <c r="AG244" i="27" s="1"/>
  <c r="AH244" i="27" s="1"/>
  <c r="AI244" i="27" s="1"/>
  <c r="AJ244" i="27" s="1"/>
  <c r="AK244" i="27" s="1"/>
  <c r="AL244" i="27" s="1"/>
  <c r="AM244" i="27" s="1"/>
  <c r="AN244" i="27" s="1"/>
  <c r="AO244" i="27" s="1"/>
  <c r="AP244" i="27" s="1"/>
  <c r="AQ244" i="27" s="1"/>
  <c r="AR244" i="27" s="1"/>
  <c r="AS244" i="27" s="1"/>
  <c r="AT244" i="27" s="1"/>
  <c r="AU244" i="27" s="1"/>
  <c r="AV244" i="27" s="1"/>
  <c r="AW244" i="27" s="1"/>
  <c r="AX244" i="27" s="1"/>
  <c r="AY244" i="27" s="1"/>
  <c r="AZ244" i="27" s="1"/>
  <c r="BA244" i="27" s="1"/>
  <c r="BB244" i="27" s="1"/>
  <c r="BC244" i="27" s="1"/>
  <c r="BD244" i="27" s="1"/>
  <c r="BE244" i="27" s="1"/>
  <c r="BF244" i="27" s="1"/>
  <c r="BG244" i="27" s="1"/>
  <c r="BH244" i="27" s="1"/>
  <c r="BI244" i="27" s="1"/>
  <c r="BJ244" i="27" s="1"/>
  <c r="BK244" i="27" s="1"/>
  <c r="BL244" i="27" s="1"/>
  <c r="BM244" i="27" s="1"/>
  <c r="BN244" i="27" s="1"/>
  <c r="BO244" i="27" s="1"/>
  <c r="BP244" i="27" s="1"/>
  <c r="BQ244" i="27" s="1"/>
  <c r="BR244" i="27" s="1"/>
  <c r="BS244" i="27" s="1"/>
  <c r="BT244" i="27" s="1"/>
  <c r="BU244" i="27" s="1"/>
  <c r="BV244" i="27" s="1"/>
  <c r="BW244" i="27" s="1"/>
  <c r="BX244" i="27" s="1"/>
  <c r="BY244" i="27" s="1"/>
  <c r="BZ244" i="27" s="1"/>
  <c r="CA244" i="27" s="1"/>
  <c r="CB244" i="27" s="1"/>
  <c r="CC244" i="27" s="1"/>
  <c r="CD244" i="27" s="1"/>
  <c r="CE244" i="27" s="1"/>
  <c r="CF244" i="27" s="1"/>
  <c r="CG244" i="27" s="1"/>
  <c r="CH244" i="27" s="1"/>
  <c r="CI244" i="27" s="1"/>
  <c r="CJ244" i="27" s="1"/>
  <c r="CK244" i="27" s="1"/>
  <c r="CL244" i="27" s="1"/>
  <c r="CM244" i="27" s="1"/>
  <c r="CN244" i="27" s="1"/>
  <c r="CO244" i="27" s="1"/>
  <c r="CP244" i="27" s="1"/>
  <c r="E215" i="27"/>
  <c r="F215" i="27" s="1"/>
  <c r="G215" i="27" s="1"/>
  <c r="H215" i="27" s="1"/>
  <c r="I215" i="27" s="1"/>
  <c r="J215" i="27" s="1"/>
  <c r="K215" i="27" s="1"/>
  <c r="L215" i="27" s="1"/>
  <c r="M215" i="27" s="1"/>
  <c r="N215" i="27" s="1"/>
  <c r="O215" i="27" s="1"/>
  <c r="P215" i="27" s="1"/>
  <c r="Q215" i="27" s="1"/>
  <c r="R215" i="27" s="1"/>
  <c r="S215" i="27" s="1"/>
  <c r="T215" i="27" s="1"/>
  <c r="U215" i="27" s="1"/>
  <c r="V215" i="27" s="1"/>
  <c r="W215" i="27" s="1"/>
  <c r="X215" i="27" s="1"/>
  <c r="Y215" i="27" s="1"/>
  <c r="Z215" i="27" s="1"/>
  <c r="AA215" i="27" s="1"/>
  <c r="AB215" i="27" s="1"/>
  <c r="AC215" i="27" s="1"/>
  <c r="AD215" i="27" s="1"/>
  <c r="AE215" i="27" s="1"/>
  <c r="AF215" i="27" s="1"/>
  <c r="AG215" i="27" s="1"/>
  <c r="AH215" i="27" s="1"/>
  <c r="AI215" i="27" s="1"/>
  <c r="AJ215" i="27" s="1"/>
  <c r="AK215" i="27" s="1"/>
  <c r="AL215" i="27" s="1"/>
  <c r="AM215" i="27" s="1"/>
  <c r="AN215" i="27" s="1"/>
  <c r="AO215" i="27" s="1"/>
  <c r="AP215" i="27" s="1"/>
  <c r="AQ215" i="27" s="1"/>
  <c r="AR215" i="27" s="1"/>
  <c r="AS215" i="27" s="1"/>
  <c r="AT215" i="27" s="1"/>
  <c r="AU215" i="27" s="1"/>
  <c r="AV215" i="27" s="1"/>
  <c r="AW215" i="27" s="1"/>
  <c r="AX215" i="27" s="1"/>
  <c r="AY215" i="27" s="1"/>
  <c r="AZ215" i="27" s="1"/>
  <c r="BA215" i="27" s="1"/>
  <c r="BB215" i="27" s="1"/>
  <c r="BC215" i="27" s="1"/>
  <c r="BD215" i="27" s="1"/>
  <c r="BE215" i="27" s="1"/>
  <c r="BF215" i="27" s="1"/>
  <c r="BG215" i="27" s="1"/>
  <c r="BH215" i="27" s="1"/>
  <c r="BI215" i="27" s="1"/>
  <c r="BJ215" i="27" s="1"/>
  <c r="BK215" i="27" s="1"/>
  <c r="BL215" i="27" s="1"/>
  <c r="BM215" i="27" s="1"/>
  <c r="BN215" i="27" s="1"/>
  <c r="BO215" i="27" s="1"/>
  <c r="BP215" i="27" s="1"/>
  <c r="BQ215" i="27" s="1"/>
  <c r="BR215" i="27" s="1"/>
  <c r="BS215" i="27" s="1"/>
  <c r="BT215" i="27" s="1"/>
  <c r="BU215" i="27" s="1"/>
  <c r="BV215" i="27" s="1"/>
  <c r="BW215" i="27" s="1"/>
  <c r="BX215" i="27" s="1"/>
  <c r="BY215" i="27" s="1"/>
  <c r="BZ215" i="27" s="1"/>
  <c r="CA215" i="27" s="1"/>
  <c r="CB215" i="27" s="1"/>
  <c r="CC215" i="27" s="1"/>
  <c r="CD215" i="27" s="1"/>
  <c r="CE215" i="27" s="1"/>
  <c r="CF215" i="27" s="1"/>
  <c r="CG215" i="27" s="1"/>
  <c r="CH215" i="27" s="1"/>
  <c r="CI215" i="27" s="1"/>
  <c r="CJ215" i="27" s="1"/>
  <c r="CK215" i="27" s="1"/>
  <c r="CL215" i="27" s="1"/>
  <c r="CM215" i="27" s="1"/>
  <c r="CN215" i="27" s="1"/>
  <c r="CO215" i="27" s="1"/>
  <c r="CP215" i="27" s="1"/>
  <c r="CQ215" i="27" s="1"/>
  <c r="CR215" i="27" s="1"/>
  <c r="CS215" i="27" s="1"/>
  <c r="CT215" i="27" s="1"/>
  <c r="B211" i="27"/>
  <c r="B210" i="27"/>
  <c r="B208" i="27"/>
  <c r="B207" i="27"/>
  <c r="B206" i="27"/>
  <c r="B205" i="27"/>
  <c r="B204" i="27"/>
  <c r="B203" i="27"/>
  <c r="B259" i="27"/>
  <c r="B258" i="27"/>
  <c r="B257" i="27"/>
  <c r="B265" i="27"/>
  <c r="B264" i="27"/>
  <c r="B262" i="27"/>
  <c r="B261" i="27"/>
  <c r="B260" i="27"/>
  <c r="X228" i="27" l="1"/>
  <c r="V21" i="85" s="1"/>
  <c r="CS282" i="27"/>
  <c r="CU282" i="27"/>
  <c r="CQ282" i="27"/>
  <c r="CR282" i="27"/>
  <c r="CT282" i="27"/>
  <c r="AK112" i="86"/>
  <c r="AL112" i="86"/>
  <c r="AM112" i="86"/>
  <c r="AN112" i="86"/>
  <c r="B288" i="27"/>
  <c r="B112" i="86" s="1"/>
  <c r="BI134" i="86"/>
  <c r="BH134" i="86"/>
  <c r="BG134" i="86"/>
  <c r="BF134" i="86"/>
  <c r="BE134" i="86"/>
  <c r="BD134" i="86"/>
  <c r="BC134" i="86"/>
  <c r="BB134" i="86"/>
  <c r="BA134" i="86"/>
  <c r="AZ134" i="86"/>
  <c r="AY134" i="86"/>
  <c r="AX134" i="86"/>
  <c r="AW134" i="86"/>
  <c r="AV134" i="86"/>
  <c r="AU134" i="86"/>
  <c r="AT134" i="86"/>
  <c r="AS134" i="86"/>
  <c r="AR134" i="86"/>
  <c r="AQ134" i="86"/>
  <c r="AP134" i="86"/>
  <c r="AO134" i="86"/>
  <c r="AN134" i="86"/>
  <c r="AM134" i="86"/>
  <c r="AL134" i="86"/>
  <c r="AK134" i="86"/>
  <c r="AJ134" i="86"/>
  <c r="AI134" i="86"/>
  <c r="AH134" i="86"/>
  <c r="AG134" i="86"/>
  <c r="AF134" i="86"/>
  <c r="AE134" i="86"/>
  <c r="AD134" i="86"/>
  <c r="AC134" i="86"/>
  <c r="AB134" i="86"/>
  <c r="AA134" i="86"/>
  <c r="Z134" i="86"/>
  <c r="Y134" i="86"/>
  <c r="X134" i="86"/>
  <c r="W134" i="86"/>
  <c r="V134" i="86"/>
  <c r="U134" i="86"/>
  <c r="T134" i="86"/>
  <c r="S134" i="86"/>
  <c r="R134" i="86"/>
  <c r="Q134" i="86"/>
  <c r="P134" i="86"/>
  <c r="O134" i="86"/>
  <c r="N134" i="86"/>
  <c r="M134" i="86"/>
  <c r="L134" i="86"/>
  <c r="K134" i="86"/>
  <c r="J134" i="86"/>
  <c r="I134" i="86"/>
  <c r="H134" i="86"/>
  <c r="G134" i="86"/>
  <c r="F134" i="86"/>
  <c r="E134" i="86"/>
  <c r="D134" i="86"/>
  <c r="C134" i="86"/>
  <c r="B134" i="86"/>
  <c r="B97" i="86"/>
  <c r="C97" i="86" s="1"/>
  <c r="B92" i="86"/>
  <c r="B84" i="86"/>
  <c r="B83" i="86"/>
  <c r="B82" i="86"/>
  <c r="B80" i="86"/>
  <c r="B79" i="86"/>
  <c r="B77" i="86"/>
  <c r="B101" i="86" s="1"/>
  <c r="B76" i="86"/>
  <c r="B99" i="86" s="1"/>
  <c r="B75" i="86"/>
  <c r="M73" i="86" s="1"/>
  <c r="B74" i="86"/>
  <c r="E73" i="86"/>
  <c r="E70" i="86"/>
  <c r="D70" i="86" s="1"/>
  <c r="C70" i="86"/>
  <c r="B70" i="86" s="1"/>
  <c r="B63" i="86"/>
  <c r="B90" i="86" s="1"/>
  <c r="B62" i="86"/>
  <c r="B89" i="86" s="1"/>
  <c r="B60" i="86"/>
  <c r="B87" i="86" s="1"/>
  <c r="B57" i="86"/>
  <c r="BI53" i="86"/>
  <c r="BH53" i="86"/>
  <c r="BG53" i="86"/>
  <c r="BF53" i="86"/>
  <c r="BE53" i="86"/>
  <c r="BD53" i="86"/>
  <c r="BC53" i="86"/>
  <c r="BB53" i="86"/>
  <c r="BA53" i="86"/>
  <c r="AZ53" i="86"/>
  <c r="AY53" i="86"/>
  <c r="AX53" i="86"/>
  <c r="AW53" i="86"/>
  <c r="AV53" i="86"/>
  <c r="AU53" i="86"/>
  <c r="AT53" i="86"/>
  <c r="AS53" i="86"/>
  <c r="AR53" i="86"/>
  <c r="AQ53" i="86"/>
  <c r="AP53" i="86"/>
  <c r="AO53" i="86"/>
  <c r="AN53" i="86"/>
  <c r="AM53" i="86"/>
  <c r="AL53" i="86"/>
  <c r="AK53" i="86"/>
  <c r="AJ53" i="86"/>
  <c r="AI53" i="86"/>
  <c r="AH53" i="86"/>
  <c r="AG53" i="86"/>
  <c r="AF53" i="86"/>
  <c r="AE53" i="86"/>
  <c r="AD53" i="86"/>
  <c r="AC53" i="86"/>
  <c r="AB53" i="86"/>
  <c r="AA53" i="86"/>
  <c r="Z53" i="86"/>
  <c r="Y53" i="86"/>
  <c r="X53" i="86"/>
  <c r="W53" i="86"/>
  <c r="V53" i="86"/>
  <c r="U53" i="86"/>
  <c r="T53" i="86"/>
  <c r="S53" i="86"/>
  <c r="R53" i="86"/>
  <c r="Q53" i="86"/>
  <c r="P53" i="86"/>
  <c r="O53" i="86"/>
  <c r="N53" i="86"/>
  <c r="M53" i="86"/>
  <c r="L53" i="86"/>
  <c r="K53" i="86"/>
  <c r="J53" i="86"/>
  <c r="I53" i="86"/>
  <c r="H53" i="86"/>
  <c r="G53" i="86"/>
  <c r="F53" i="86"/>
  <c r="E53" i="86"/>
  <c r="D53" i="86"/>
  <c r="C53" i="86"/>
  <c r="C148" i="86" s="1"/>
  <c r="BI47" i="86"/>
  <c r="BH47" i="86"/>
  <c r="BG47" i="86"/>
  <c r="BF47" i="86"/>
  <c r="BE47" i="86"/>
  <c r="BD47" i="86"/>
  <c r="BC47" i="86"/>
  <c r="BB47" i="86"/>
  <c r="BA47" i="86"/>
  <c r="AZ47" i="86"/>
  <c r="AY47" i="86"/>
  <c r="AX47" i="86"/>
  <c r="AW47" i="86"/>
  <c r="AV47" i="86"/>
  <c r="AU47" i="86"/>
  <c r="AT47" i="86"/>
  <c r="AS47" i="86"/>
  <c r="AR47" i="86"/>
  <c r="AQ47" i="86"/>
  <c r="AP47" i="86"/>
  <c r="AO47" i="86"/>
  <c r="AN47" i="86"/>
  <c r="AM47" i="86"/>
  <c r="AL47" i="86"/>
  <c r="AK47" i="86"/>
  <c r="AJ47" i="86"/>
  <c r="AI47" i="86"/>
  <c r="AH47" i="86"/>
  <c r="AG47" i="86"/>
  <c r="AF47" i="86"/>
  <c r="AE47" i="86"/>
  <c r="AD47" i="86"/>
  <c r="AC47" i="86"/>
  <c r="AB47" i="86"/>
  <c r="AA47" i="86"/>
  <c r="Z47" i="86"/>
  <c r="Y47" i="86"/>
  <c r="X47" i="86"/>
  <c r="W47" i="86"/>
  <c r="V47" i="86"/>
  <c r="U47" i="86"/>
  <c r="T47" i="86"/>
  <c r="S47" i="86"/>
  <c r="R47" i="86"/>
  <c r="Q47" i="86"/>
  <c r="P47" i="86"/>
  <c r="O47" i="86"/>
  <c r="N47" i="86"/>
  <c r="M47" i="86"/>
  <c r="L47" i="86"/>
  <c r="K47" i="86"/>
  <c r="J47" i="86"/>
  <c r="I47" i="86"/>
  <c r="H47" i="86"/>
  <c r="G47" i="86"/>
  <c r="F47" i="86"/>
  <c r="E47" i="86"/>
  <c r="D47" i="86"/>
  <c r="C47" i="86"/>
  <c r="A47" i="86"/>
  <c r="B45" i="86"/>
  <c r="B44" i="86"/>
  <c r="C44" i="86" s="1"/>
  <c r="D44" i="86" s="1"/>
  <c r="E44" i="86" s="1"/>
  <c r="F44" i="86" s="1"/>
  <c r="G44" i="86" s="1"/>
  <c r="H44" i="86" s="1"/>
  <c r="I44" i="86" s="1"/>
  <c r="J44" i="86" s="1"/>
  <c r="K44" i="86" s="1"/>
  <c r="L44" i="86" s="1"/>
  <c r="M44" i="86" s="1"/>
  <c r="N44" i="86" s="1"/>
  <c r="O44" i="86" s="1"/>
  <c r="P44" i="86" s="1"/>
  <c r="Q44" i="86" s="1"/>
  <c r="R44" i="86" s="1"/>
  <c r="S44" i="86" s="1"/>
  <c r="T44" i="86" s="1"/>
  <c r="U44" i="86" s="1"/>
  <c r="V44" i="86" s="1"/>
  <c r="W44" i="86" s="1"/>
  <c r="X44" i="86" s="1"/>
  <c r="Y44" i="86" s="1"/>
  <c r="Z44" i="86" s="1"/>
  <c r="AA44" i="86" s="1"/>
  <c r="AB44" i="86" s="1"/>
  <c r="AC44" i="86" s="1"/>
  <c r="AD44" i="86" s="1"/>
  <c r="AE44" i="86" s="1"/>
  <c r="AF44" i="86" s="1"/>
  <c r="AG44" i="86" s="1"/>
  <c r="AH44" i="86" s="1"/>
  <c r="AI44" i="86" s="1"/>
  <c r="AJ44" i="86" s="1"/>
  <c r="AK44" i="86" s="1"/>
  <c r="AL44" i="86" s="1"/>
  <c r="AM44" i="86" s="1"/>
  <c r="AN44" i="86" s="1"/>
  <c r="AO44" i="86" s="1"/>
  <c r="AP44" i="86" s="1"/>
  <c r="AQ44" i="86" s="1"/>
  <c r="AR44" i="86" s="1"/>
  <c r="AS44" i="86" s="1"/>
  <c r="AT44" i="86" s="1"/>
  <c r="AU44" i="86" s="1"/>
  <c r="AV44" i="86" s="1"/>
  <c r="AW44" i="86" s="1"/>
  <c r="AX44" i="86" s="1"/>
  <c r="AY44" i="86" s="1"/>
  <c r="AZ44" i="86" s="1"/>
  <c r="BA44" i="86" s="1"/>
  <c r="BB44" i="86" s="1"/>
  <c r="BC44" i="86" s="1"/>
  <c r="BD44" i="86" s="1"/>
  <c r="BE44" i="86" s="1"/>
  <c r="BF44" i="86" s="1"/>
  <c r="BG44" i="86" s="1"/>
  <c r="BH44" i="86" s="1"/>
  <c r="BI44" i="86" s="1"/>
  <c r="B43" i="86"/>
  <c r="C43" i="86" s="1"/>
  <c r="D43" i="86" s="1"/>
  <c r="E43" i="86" s="1"/>
  <c r="F43" i="86" s="1"/>
  <c r="G43" i="86" s="1"/>
  <c r="H43" i="86" s="1"/>
  <c r="I43" i="86" s="1"/>
  <c r="J43" i="86" s="1"/>
  <c r="K43" i="86" s="1"/>
  <c r="L43" i="86" s="1"/>
  <c r="M43" i="86" s="1"/>
  <c r="N43" i="86" s="1"/>
  <c r="O43" i="86" s="1"/>
  <c r="P43" i="86" s="1"/>
  <c r="Q43" i="86" s="1"/>
  <c r="R43" i="86" s="1"/>
  <c r="S43" i="86" s="1"/>
  <c r="T43" i="86" s="1"/>
  <c r="U43" i="86" s="1"/>
  <c r="V43" i="86" s="1"/>
  <c r="W43" i="86" s="1"/>
  <c r="X43" i="86" s="1"/>
  <c r="Y43" i="86" s="1"/>
  <c r="Z43" i="86" s="1"/>
  <c r="AA43" i="86" s="1"/>
  <c r="AB43" i="86" s="1"/>
  <c r="AC43" i="86" s="1"/>
  <c r="AD43" i="86" s="1"/>
  <c r="AE43" i="86" s="1"/>
  <c r="AF43" i="86" s="1"/>
  <c r="AG43" i="86" s="1"/>
  <c r="AH43" i="86" s="1"/>
  <c r="AI43" i="86" s="1"/>
  <c r="AJ43" i="86" s="1"/>
  <c r="AK43" i="86" s="1"/>
  <c r="AL43" i="86" s="1"/>
  <c r="AM43" i="86" s="1"/>
  <c r="AN43" i="86" s="1"/>
  <c r="AO43" i="86" s="1"/>
  <c r="AP43" i="86" s="1"/>
  <c r="AQ43" i="86" s="1"/>
  <c r="AR43" i="86" s="1"/>
  <c r="AS43" i="86" s="1"/>
  <c r="AT43" i="86" s="1"/>
  <c r="AU43" i="86" s="1"/>
  <c r="AV43" i="86" s="1"/>
  <c r="AW43" i="86" s="1"/>
  <c r="AX43" i="86" s="1"/>
  <c r="AY43" i="86" s="1"/>
  <c r="AZ43" i="86" s="1"/>
  <c r="BA43" i="86" s="1"/>
  <c r="BB43" i="86" s="1"/>
  <c r="BC43" i="86" s="1"/>
  <c r="BD43" i="86" s="1"/>
  <c r="BE43" i="86" s="1"/>
  <c r="BF43" i="86" s="1"/>
  <c r="BG43" i="86" s="1"/>
  <c r="BH43" i="86" s="1"/>
  <c r="B41" i="86"/>
  <c r="B39" i="86"/>
  <c r="B38" i="86"/>
  <c r="B37" i="86"/>
  <c r="B36" i="86"/>
  <c r="B33" i="86"/>
  <c r="B34" i="86" s="1"/>
  <c r="B30" i="86"/>
  <c r="A30" i="86"/>
  <c r="B29" i="86"/>
  <c r="A29" i="86"/>
  <c r="B28" i="86"/>
  <c r="A28" i="86"/>
  <c r="B27" i="86"/>
  <c r="B26" i="86"/>
  <c r="B25" i="86"/>
  <c r="B22" i="86"/>
  <c r="B19" i="86"/>
  <c r="B16" i="86"/>
  <c r="B13" i="86"/>
  <c r="B12" i="86"/>
  <c r="B117" i="86" s="1"/>
  <c r="B11" i="86"/>
  <c r="B8" i="86"/>
  <c r="B7" i="86"/>
  <c r="B6" i="86"/>
  <c r="B5" i="86"/>
  <c r="C2" i="86"/>
  <c r="D2" i="86" s="1"/>
  <c r="E2" i="86" s="1"/>
  <c r="F2" i="86" s="1"/>
  <c r="G2" i="86" s="1"/>
  <c r="H2" i="86" s="1"/>
  <c r="I2" i="86" s="1"/>
  <c r="J2" i="86" s="1"/>
  <c r="K2" i="86" s="1"/>
  <c r="L2" i="86" s="1"/>
  <c r="M2" i="86" s="1"/>
  <c r="N2" i="86" s="1"/>
  <c r="O2" i="86" s="1"/>
  <c r="P2" i="86" s="1"/>
  <c r="Q2" i="86" s="1"/>
  <c r="R2" i="86" s="1"/>
  <c r="S2" i="86" s="1"/>
  <c r="T2" i="86" s="1"/>
  <c r="U2" i="86" s="1"/>
  <c r="V2" i="86" s="1"/>
  <c r="W2" i="86" s="1"/>
  <c r="X2" i="86" s="1"/>
  <c r="Y2" i="86" s="1"/>
  <c r="Z2" i="86" s="1"/>
  <c r="AA2" i="86" s="1"/>
  <c r="AB2" i="86" s="1"/>
  <c r="AC2" i="86" s="1"/>
  <c r="AD2" i="86" s="1"/>
  <c r="AE2" i="86" s="1"/>
  <c r="AF2" i="86" s="1"/>
  <c r="AG2" i="86" s="1"/>
  <c r="AH2" i="86" s="1"/>
  <c r="AI2" i="86" s="1"/>
  <c r="AJ2" i="86" s="1"/>
  <c r="AK2" i="86" s="1"/>
  <c r="AL2" i="86" s="1"/>
  <c r="AM2" i="86" s="1"/>
  <c r="AN2" i="86" s="1"/>
  <c r="AO2" i="86" s="1"/>
  <c r="AP2" i="86" s="1"/>
  <c r="AQ2" i="86" s="1"/>
  <c r="AR2" i="86" s="1"/>
  <c r="AS2" i="86" s="1"/>
  <c r="AT2" i="86" s="1"/>
  <c r="AU2" i="86" s="1"/>
  <c r="AV2" i="86" s="1"/>
  <c r="AW2" i="86" s="1"/>
  <c r="AX2" i="86" s="1"/>
  <c r="AY2" i="86" s="1"/>
  <c r="AZ2" i="86" s="1"/>
  <c r="BA2" i="86" s="1"/>
  <c r="BB2" i="86" s="1"/>
  <c r="BC2" i="86" s="1"/>
  <c r="BD2" i="86" s="1"/>
  <c r="BE2" i="86" s="1"/>
  <c r="BF2" i="86" s="1"/>
  <c r="BG2" i="86" s="1"/>
  <c r="BH2" i="86" s="1"/>
  <c r="BI2" i="86" s="1"/>
  <c r="AO1" i="86"/>
  <c r="AO73" i="86" s="1"/>
  <c r="D246" i="27"/>
  <c r="E246" i="27" s="1"/>
  <c r="F246" i="27" s="1"/>
  <c r="G246" i="27" s="1"/>
  <c r="H246" i="27" s="1"/>
  <c r="I246" i="27" s="1"/>
  <c r="J246" i="27" s="1"/>
  <c r="K246" i="27" s="1"/>
  <c r="L246" i="27" s="1"/>
  <c r="M246" i="27" s="1"/>
  <c r="N246" i="27" s="1"/>
  <c r="O246" i="27" s="1"/>
  <c r="P246" i="27" s="1"/>
  <c r="Q246" i="27" s="1"/>
  <c r="R246" i="27" s="1"/>
  <c r="S246" i="27" s="1"/>
  <c r="T246" i="27" s="1"/>
  <c r="U246" i="27" s="1"/>
  <c r="V246" i="27" s="1"/>
  <c r="W246" i="27" s="1"/>
  <c r="X246" i="27" s="1"/>
  <c r="Y246" i="27" s="1"/>
  <c r="Z246" i="27" s="1"/>
  <c r="AA246" i="27" s="1"/>
  <c r="AB246" i="27" s="1"/>
  <c r="AC246" i="27" s="1"/>
  <c r="AD246" i="27" s="1"/>
  <c r="AE246" i="27" s="1"/>
  <c r="AF246" i="27" s="1"/>
  <c r="AG246" i="27" s="1"/>
  <c r="AH246" i="27" s="1"/>
  <c r="AI246" i="27" s="1"/>
  <c r="AJ246" i="27" s="1"/>
  <c r="AK246" i="27" s="1"/>
  <c r="D245" i="27"/>
  <c r="D247" i="27"/>
  <c r="B283" i="27"/>
  <c r="B272" i="27"/>
  <c r="B273" i="27"/>
  <c r="B274" i="27"/>
  <c r="B275" i="27"/>
  <c r="B276" i="27"/>
  <c r="B277" i="27"/>
  <c r="B278" i="27"/>
  <c r="B279" i="27"/>
  <c r="B271" i="27"/>
  <c r="B224" i="27"/>
  <c r="B223" i="27"/>
  <c r="B222" i="27"/>
  <c r="B221" i="27"/>
  <c r="B220" i="27"/>
  <c r="B219" i="27"/>
  <c r="B218" i="27"/>
  <c r="B217" i="27"/>
  <c r="B216" i="27"/>
  <c r="D248" i="27"/>
  <c r="E248" i="27" s="1"/>
  <c r="F248" i="27" s="1"/>
  <c r="G248" i="27" s="1"/>
  <c r="H248" i="27" s="1"/>
  <c r="I248" i="27" s="1"/>
  <c r="J248" i="27" s="1"/>
  <c r="K248" i="27" s="1"/>
  <c r="L248" i="27" s="1"/>
  <c r="M248" i="27" s="1"/>
  <c r="N248" i="27" s="1"/>
  <c r="O248" i="27" s="1"/>
  <c r="P248" i="27" s="1"/>
  <c r="Q248" i="27" s="1"/>
  <c r="R248" i="27" s="1"/>
  <c r="S248" i="27" s="1"/>
  <c r="T248" i="27" s="1"/>
  <c r="U248" i="27" s="1"/>
  <c r="V248" i="27" s="1"/>
  <c r="W248" i="27" s="1"/>
  <c r="X248" i="27" s="1"/>
  <c r="Y248" i="27" s="1"/>
  <c r="Z248" i="27" s="1"/>
  <c r="AA248" i="27" s="1"/>
  <c r="AB248" i="27" s="1"/>
  <c r="AC248" i="27" s="1"/>
  <c r="AD248" i="27" s="1"/>
  <c r="AE248" i="27" s="1"/>
  <c r="AF248" i="27" s="1"/>
  <c r="AG248" i="27" s="1"/>
  <c r="AH248" i="27" s="1"/>
  <c r="AI248" i="27" s="1"/>
  <c r="AJ248" i="27" s="1"/>
  <c r="AK248" i="27" s="1"/>
  <c r="D253" i="27"/>
  <c r="E253" i="27" s="1"/>
  <c r="F253" i="27" s="1"/>
  <c r="G253" i="27" s="1"/>
  <c r="H253" i="27" s="1"/>
  <c r="I253" i="27" s="1"/>
  <c r="J253" i="27" s="1"/>
  <c r="K253" i="27" s="1"/>
  <c r="L253" i="27" s="1"/>
  <c r="M253" i="27" s="1"/>
  <c r="N253" i="27" s="1"/>
  <c r="O253" i="27" s="1"/>
  <c r="P253" i="27" s="1"/>
  <c r="Q253" i="27" s="1"/>
  <c r="R253" i="27" s="1"/>
  <c r="S253" i="27" s="1"/>
  <c r="T253" i="27" s="1"/>
  <c r="U253" i="27" s="1"/>
  <c r="V253" i="27" s="1"/>
  <c r="W253" i="27" s="1"/>
  <c r="X253" i="27" s="1"/>
  <c r="Y253" i="27" s="1"/>
  <c r="Z253" i="27" s="1"/>
  <c r="AA253" i="27" s="1"/>
  <c r="AB253" i="27" s="1"/>
  <c r="AC253" i="27" s="1"/>
  <c r="AD253" i="27" s="1"/>
  <c r="AE253" i="27" s="1"/>
  <c r="AF253" i="27" s="1"/>
  <c r="AG253" i="27" s="1"/>
  <c r="AH253" i="27" s="1"/>
  <c r="AI253" i="27" s="1"/>
  <c r="AJ253" i="27" s="1"/>
  <c r="AK253" i="27" s="1"/>
  <c r="D249" i="27"/>
  <c r="E249" i="27" s="1"/>
  <c r="F249" i="27" s="1"/>
  <c r="G249" i="27" s="1"/>
  <c r="H249" i="27" s="1"/>
  <c r="I249" i="27" s="1"/>
  <c r="J249" i="27" s="1"/>
  <c r="K249" i="27" s="1"/>
  <c r="L249" i="27" s="1"/>
  <c r="M249" i="27" s="1"/>
  <c r="N249" i="27" s="1"/>
  <c r="O249" i="27" s="1"/>
  <c r="P249" i="27" s="1"/>
  <c r="Q249" i="27" s="1"/>
  <c r="R249" i="27" s="1"/>
  <c r="S249" i="27" s="1"/>
  <c r="T249" i="27" s="1"/>
  <c r="U249" i="27" s="1"/>
  <c r="V249" i="27" s="1"/>
  <c r="W249" i="27" s="1"/>
  <c r="X249" i="27" s="1"/>
  <c r="Y249" i="27" s="1"/>
  <c r="Z249" i="27" s="1"/>
  <c r="AA249" i="27" s="1"/>
  <c r="AB249" i="27" s="1"/>
  <c r="AC249" i="27" s="1"/>
  <c r="AD249" i="27" s="1"/>
  <c r="AE249" i="27" s="1"/>
  <c r="AF249" i="27" s="1"/>
  <c r="AG249" i="27" s="1"/>
  <c r="AH249" i="27" s="1"/>
  <c r="AI249" i="27" s="1"/>
  <c r="AJ249" i="27" s="1"/>
  <c r="AK249" i="27" s="1"/>
  <c r="D252" i="27"/>
  <c r="E252" i="27" s="1"/>
  <c r="D251" i="27"/>
  <c r="E251" i="27" s="1"/>
  <c r="F251" i="27" s="1"/>
  <c r="G251" i="27" s="1"/>
  <c r="H251" i="27" s="1"/>
  <c r="I251" i="27" s="1"/>
  <c r="J251" i="27" s="1"/>
  <c r="K251" i="27" s="1"/>
  <c r="L251" i="27" s="1"/>
  <c r="M251" i="27" s="1"/>
  <c r="N251" i="27" s="1"/>
  <c r="O251" i="27" s="1"/>
  <c r="P251" i="27" s="1"/>
  <c r="Q251" i="27" s="1"/>
  <c r="R251" i="27" s="1"/>
  <c r="S251" i="27" s="1"/>
  <c r="T251" i="27" s="1"/>
  <c r="U251" i="27" s="1"/>
  <c r="V251" i="27" s="1"/>
  <c r="W251" i="27" s="1"/>
  <c r="X251" i="27" s="1"/>
  <c r="Y251" i="27" s="1"/>
  <c r="Z251" i="27" s="1"/>
  <c r="AA251" i="27" s="1"/>
  <c r="AB251" i="27" s="1"/>
  <c r="AC251" i="27" s="1"/>
  <c r="AD251" i="27" s="1"/>
  <c r="AE251" i="27" s="1"/>
  <c r="AF251" i="27" s="1"/>
  <c r="AG251" i="27" s="1"/>
  <c r="AH251" i="27" s="1"/>
  <c r="AI251" i="27" s="1"/>
  <c r="AJ251" i="27" s="1"/>
  <c r="AK251" i="27" s="1"/>
  <c r="AL251" i="27" s="1"/>
  <c r="D250" i="27"/>
  <c r="E250" i="27" s="1"/>
  <c r="F250" i="27" s="1"/>
  <c r="G250" i="27" s="1"/>
  <c r="H250" i="27" s="1"/>
  <c r="I250" i="27" s="1"/>
  <c r="J250" i="27" s="1"/>
  <c r="K250" i="27" s="1"/>
  <c r="L250" i="27" s="1"/>
  <c r="M250" i="27" s="1"/>
  <c r="N250" i="27" s="1"/>
  <c r="O250" i="27" s="1"/>
  <c r="P250" i="27" s="1"/>
  <c r="Q250" i="27" s="1"/>
  <c r="R250" i="27" s="1"/>
  <c r="S250" i="27" s="1"/>
  <c r="T250" i="27" s="1"/>
  <c r="U250" i="27" s="1"/>
  <c r="V250" i="27" s="1"/>
  <c r="W250" i="27" s="1"/>
  <c r="X250" i="27" s="1"/>
  <c r="Y250" i="27" s="1"/>
  <c r="Z250" i="27" s="1"/>
  <c r="AA250" i="27" s="1"/>
  <c r="AB250" i="27" s="1"/>
  <c r="AC250" i="27" s="1"/>
  <c r="AD250" i="27" s="1"/>
  <c r="AE250" i="27" s="1"/>
  <c r="AF250" i="27" s="1"/>
  <c r="AG250" i="27" s="1"/>
  <c r="AH250" i="27" s="1"/>
  <c r="AI250" i="27" s="1"/>
  <c r="AJ250" i="27" s="1"/>
  <c r="AK250" i="27" s="1"/>
  <c r="D191" i="27"/>
  <c r="E191" i="27" s="1"/>
  <c r="F191" i="27" s="1"/>
  <c r="G191" i="27" s="1"/>
  <c r="H191" i="27" s="1"/>
  <c r="I191" i="27" s="1"/>
  <c r="J191" i="27" s="1"/>
  <c r="K191" i="27" s="1"/>
  <c r="L191" i="27" s="1"/>
  <c r="M191" i="27" s="1"/>
  <c r="N191" i="27" s="1"/>
  <c r="O191" i="27" s="1"/>
  <c r="P191" i="27" s="1"/>
  <c r="Q191" i="27" s="1"/>
  <c r="R191" i="27" s="1"/>
  <c r="S191" i="27" s="1"/>
  <c r="T191" i="27" s="1"/>
  <c r="U191" i="27" s="1"/>
  <c r="V191" i="27" s="1"/>
  <c r="W191" i="27" s="1"/>
  <c r="X191" i="27" s="1"/>
  <c r="Y191" i="27" s="1"/>
  <c r="Z191" i="27" s="1"/>
  <c r="AA191" i="27" s="1"/>
  <c r="AB191" i="27" s="1"/>
  <c r="AC191" i="27" s="1"/>
  <c r="AD191" i="27" s="1"/>
  <c r="AE191" i="27" s="1"/>
  <c r="AF191" i="27" s="1"/>
  <c r="AG191" i="27" s="1"/>
  <c r="AH191" i="27" s="1"/>
  <c r="AI191" i="27" s="1"/>
  <c r="AJ191" i="27" s="1"/>
  <c r="AK191" i="27" s="1"/>
  <c r="AL191" i="27" s="1"/>
  <c r="D192" i="27"/>
  <c r="D193" i="27"/>
  <c r="E193" i="27" s="1"/>
  <c r="F193" i="27" s="1"/>
  <c r="G193" i="27" s="1"/>
  <c r="H193" i="27" s="1"/>
  <c r="I193" i="27" s="1"/>
  <c r="J193" i="27" s="1"/>
  <c r="K193" i="27" s="1"/>
  <c r="L193" i="27" s="1"/>
  <c r="M193" i="27" s="1"/>
  <c r="N193" i="27" s="1"/>
  <c r="O193" i="27" s="1"/>
  <c r="P193" i="27" s="1"/>
  <c r="Q193" i="27" s="1"/>
  <c r="R193" i="27" s="1"/>
  <c r="S193" i="27" s="1"/>
  <c r="T193" i="27" s="1"/>
  <c r="U193" i="27" s="1"/>
  <c r="V193" i="27" s="1"/>
  <c r="W193" i="27" s="1"/>
  <c r="X193" i="27" s="1"/>
  <c r="Y193" i="27" s="1"/>
  <c r="Z193" i="27" s="1"/>
  <c r="AA193" i="27" s="1"/>
  <c r="AB193" i="27" s="1"/>
  <c r="AC193" i="27" s="1"/>
  <c r="AD193" i="27" s="1"/>
  <c r="AE193" i="27" s="1"/>
  <c r="AF193" i="27" s="1"/>
  <c r="AG193" i="27" s="1"/>
  <c r="AH193" i="27" s="1"/>
  <c r="AI193" i="27" s="1"/>
  <c r="AJ193" i="27" s="1"/>
  <c r="AK193" i="27" s="1"/>
  <c r="AL193" i="27" s="1"/>
  <c r="D204" i="27"/>
  <c r="D205" i="27"/>
  <c r="D203" i="27"/>
  <c r="D194" i="27"/>
  <c r="E194" i="27" s="1"/>
  <c r="F194" i="27" s="1"/>
  <c r="G194" i="27" s="1"/>
  <c r="H194" i="27" s="1"/>
  <c r="I194" i="27" s="1"/>
  <c r="J194" i="27" s="1"/>
  <c r="K194" i="27" s="1"/>
  <c r="L194" i="27" s="1"/>
  <c r="M194" i="27" s="1"/>
  <c r="N194" i="27" s="1"/>
  <c r="O194" i="27" s="1"/>
  <c r="P194" i="27" s="1"/>
  <c r="Q194" i="27" s="1"/>
  <c r="R194" i="27" s="1"/>
  <c r="S194" i="27" s="1"/>
  <c r="T194" i="27" s="1"/>
  <c r="U194" i="27" s="1"/>
  <c r="V194" i="27" s="1"/>
  <c r="W194" i="27" s="1"/>
  <c r="X194" i="27" s="1"/>
  <c r="Y194" i="27" s="1"/>
  <c r="Z194" i="27" s="1"/>
  <c r="AA194" i="27" s="1"/>
  <c r="AB194" i="27" s="1"/>
  <c r="AC194" i="27" s="1"/>
  <c r="AD194" i="27" s="1"/>
  <c r="AE194" i="27" s="1"/>
  <c r="AF194" i="27" s="1"/>
  <c r="AG194" i="27" s="1"/>
  <c r="AH194" i="27" s="1"/>
  <c r="AI194" i="27" s="1"/>
  <c r="AJ194" i="27" s="1"/>
  <c r="AK194" i="27" s="1"/>
  <c r="AL194" i="27" s="1"/>
  <c r="D195" i="27"/>
  <c r="E195" i="27" s="1"/>
  <c r="F195" i="27" s="1"/>
  <c r="G195" i="27" s="1"/>
  <c r="H195" i="27" s="1"/>
  <c r="I195" i="27" s="1"/>
  <c r="J195" i="27" s="1"/>
  <c r="K195" i="27" s="1"/>
  <c r="L195" i="27" s="1"/>
  <c r="M195" i="27" s="1"/>
  <c r="N195" i="27" s="1"/>
  <c r="O195" i="27" s="1"/>
  <c r="P195" i="27" s="1"/>
  <c r="Q195" i="27" s="1"/>
  <c r="R195" i="27" s="1"/>
  <c r="S195" i="27" s="1"/>
  <c r="T195" i="27" s="1"/>
  <c r="U195" i="27" s="1"/>
  <c r="V195" i="27" s="1"/>
  <c r="W195" i="27" s="1"/>
  <c r="X195" i="27" s="1"/>
  <c r="Y195" i="27" s="1"/>
  <c r="Z195" i="27" s="1"/>
  <c r="AA195" i="27" s="1"/>
  <c r="AB195" i="27" s="1"/>
  <c r="AC195" i="27" s="1"/>
  <c r="AD195" i="27" s="1"/>
  <c r="AE195" i="27" s="1"/>
  <c r="AF195" i="27" s="1"/>
  <c r="AG195" i="27" s="1"/>
  <c r="AH195" i="27" s="1"/>
  <c r="AI195" i="27" s="1"/>
  <c r="AJ195" i="27" s="1"/>
  <c r="AK195" i="27" s="1"/>
  <c r="AL195" i="27" s="1"/>
  <c r="D196" i="27"/>
  <c r="E196" i="27" s="1"/>
  <c r="F196" i="27" s="1"/>
  <c r="G196" i="27" s="1"/>
  <c r="H196" i="27" s="1"/>
  <c r="I196" i="27" s="1"/>
  <c r="J196" i="27" s="1"/>
  <c r="K196" i="27" s="1"/>
  <c r="L196" i="27" s="1"/>
  <c r="M196" i="27" s="1"/>
  <c r="N196" i="27" s="1"/>
  <c r="O196" i="27" s="1"/>
  <c r="P196" i="27" s="1"/>
  <c r="Q196" i="27" s="1"/>
  <c r="R196" i="27" s="1"/>
  <c r="S196" i="27" s="1"/>
  <c r="T196" i="27" s="1"/>
  <c r="U196" i="27" s="1"/>
  <c r="V196" i="27" s="1"/>
  <c r="W196" i="27" s="1"/>
  <c r="X196" i="27" s="1"/>
  <c r="Y196" i="27" s="1"/>
  <c r="Z196" i="27" s="1"/>
  <c r="AA196" i="27" s="1"/>
  <c r="AB196" i="27" s="1"/>
  <c r="AC196" i="27" s="1"/>
  <c r="AD196" i="27" s="1"/>
  <c r="AE196" i="27" s="1"/>
  <c r="AF196" i="27" s="1"/>
  <c r="AG196" i="27" s="1"/>
  <c r="AH196" i="27" s="1"/>
  <c r="AI196" i="27" s="1"/>
  <c r="AJ196" i="27" s="1"/>
  <c r="AK196" i="27" s="1"/>
  <c r="AL196" i="27" s="1"/>
  <c r="D197" i="27"/>
  <c r="E197" i="27" s="1"/>
  <c r="F197" i="27" s="1"/>
  <c r="G197" i="27" s="1"/>
  <c r="H197" i="27" s="1"/>
  <c r="I197" i="27" s="1"/>
  <c r="J197" i="27" s="1"/>
  <c r="K197" i="27" s="1"/>
  <c r="L197" i="27" s="1"/>
  <c r="M197" i="27" s="1"/>
  <c r="N197" i="27" s="1"/>
  <c r="O197" i="27" s="1"/>
  <c r="P197" i="27" s="1"/>
  <c r="Q197" i="27" s="1"/>
  <c r="R197" i="27" s="1"/>
  <c r="S197" i="27" s="1"/>
  <c r="T197" i="27" s="1"/>
  <c r="U197" i="27" s="1"/>
  <c r="V197" i="27" s="1"/>
  <c r="W197" i="27" s="1"/>
  <c r="X197" i="27" s="1"/>
  <c r="Y197" i="27" s="1"/>
  <c r="Z197" i="27" s="1"/>
  <c r="AA197" i="27" s="1"/>
  <c r="AB197" i="27" s="1"/>
  <c r="AC197" i="27" s="1"/>
  <c r="AD197" i="27" s="1"/>
  <c r="AE197" i="27" s="1"/>
  <c r="AF197" i="27" s="1"/>
  <c r="AG197" i="27" s="1"/>
  <c r="AH197" i="27" s="1"/>
  <c r="AI197" i="27" s="1"/>
  <c r="AJ197" i="27" s="1"/>
  <c r="AK197" i="27" s="1"/>
  <c r="AL197" i="27" s="1"/>
  <c r="D198" i="27"/>
  <c r="E198" i="27" s="1"/>
  <c r="F198" i="27" s="1"/>
  <c r="G198" i="27" s="1"/>
  <c r="H198" i="27" s="1"/>
  <c r="I198" i="27" s="1"/>
  <c r="J198" i="27" s="1"/>
  <c r="K198" i="27" s="1"/>
  <c r="L198" i="27" s="1"/>
  <c r="M198" i="27" s="1"/>
  <c r="N198" i="27" s="1"/>
  <c r="O198" i="27" s="1"/>
  <c r="P198" i="27" s="1"/>
  <c r="Q198" i="27" s="1"/>
  <c r="R198" i="27" s="1"/>
  <c r="S198" i="27" s="1"/>
  <c r="T198" i="27" s="1"/>
  <c r="U198" i="27" s="1"/>
  <c r="V198" i="27" s="1"/>
  <c r="W198" i="27" s="1"/>
  <c r="X198" i="27" s="1"/>
  <c r="Y198" i="27" s="1"/>
  <c r="Z198" i="27" s="1"/>
  <c r="AA198" i="27" s="1"/>
  <c r="AB198" i="27" s="1"/>
  <c r="AC198" i="27" s="1"/>
  <c r="AD198" i="27" s="1"/>
  <c r="AE198" i="27" s="1"/>
  <c r="AF198" i="27" s="1"/>
  <c r="AG198" i="27" s="1"/>
  <c r="AH198" i="27" s="1"/>
  <c r="AI198" i="27" s="1"/>
  <c r="AJ198" i="27" s="1"/>
  <c r="AK198" i="27" s="1"/>
  <c r="AL198" i="27" s="1"/>
  <c r="D199" i="27"/>
  <c r="E199" i="27" s="1"/>
  <c r="F199" i="27" s="1"/>
  <c r="G199" i="27" s="1"/>
  <c r="H199" i="27" s="1"/>
  <c r="I199" i="27" s="1"/>
  <c r="J199" i="27" s="1"/>
  <c r="K199" i="27" s="1"/>
  <c r="L199" i="27" s="1"/>
  <c r="M199" i="27" s="1"/>
  <c r="N199" i="27" s="1"/>
  <c r="O199" i="27" s="1"/>
  <c r="P199" i="27" s="1"/>
  <c r="Q199" i="27" s="1"/>
  <c r="R199" i="27" s="1"/>
  <c r="S199" i="27" s="1"/>
  <c r="T199" i="27" s="1"/>
  <c r="U199" i="27" s="1"/>
  <c r="V199" i="27" s="1"/>
  <c r="W199" i="27" s="1"/>
  <c r="X199" i="27" s="1"/>
  <c r="Y199" i="27" s="1"/>
  <c r="Z199" i="27" s="1"/>
  <c r="AA199" i="27" s="1"/>
  <c r="AB199" i="27" s="1"/>
  <c r="AC199" i="27" s="1"/>
  <c r="AD199" i="27" s="1"/>
  <c r="AE199" i="27" s="1"/>
  <c r="AF199" i="27" s="1"/>
  <c r="AG199" i="27" s="1"/>
  <c r="AH199" i="27" s="1"/>
  <c r="AI199" i="27" s="1"/>
  <c r="AJ199" i="27" s="1"/>
  <c r="AK199" i="27" s="1"/>
  <c r="AL199" i="27" s="1"/>
  <c r="E70" i="85"/>
  <c r="D70" i="85" s="1"/>
  <c r="AJ112" i="85"/>
  <c r="BI134" i="85"/>
  <c r="BH134" i="85"/>
  <c r="BG134" i="85"/>
  <c r="BF134" i="85"/>
  <c r="BE134" i="85"/>
  <c r="BD134" i="85"/>
  <c r="BC134" i="85"/>
  <c r="BB134" i="85"/>
  <c r="BA134" i="85"/>
  <c r="AZ134" i="85"/>
  <c r="AY134" i="85"/>
  <c r="AX134" i="85"/>
  <c r="AW134" i="85"/>
  <c r="AV134" i="85"/>
  <c r="AU134" i="85"/>
  <c r="AT134" i="85"/>
  <c r="AS134" i="85"/>
  <c r="AR134" i="85"/>
  <c r="AQ134" i="85"/>
  <c r="AP134" i="85"/>
  <c r="AO134" i="85"/>
  <c r="AN134" i="85"/>
  <c r="AM134" i="85"/>
  <c r="AL134" i="85"/>
  <c r="AK134" i="85"/>
  <c r="AJ134" i="85"/>
  <c r="AI134" i="85"/>
  <c r="AH134" i="85"/>
  <c r="AG134" i="85"/>
  <c r="AF134" i="85"/>
  <c r="AE134" i="85"/>
  <c r="AD134" i="85"/>
  <c r="AC134" i="85"/>
  <c r="AB134" i="85"/>
  <c r="AA134" i="85"/>
  <c r="Z134" i="85"/>
  <c r="Y134" i="85"/>
  <c r="X134" i="85"/>
  <c r="W134" i="85"/>
  <c r="V134" i="85"/>
  <c r="U134" i="85"/>
  <c r="T134" i="85"/>
  <c r="S134" i="85"/>
  <c r="R134" i="85"/>
  <c r="Q134" i="85"/>
  <c r="P134" i="85"/>
  <c r="O134" i="85"/>
  <c r="N134" i="85"/>
  <c r="M134" i="85"/>
  <c r="L134" i="85"/>
  <c r="K134" i="85"/>
  <c r="J134" i="85"/>
  <c r="I134" i="85"/>
  <c r="H134" i="85"/>
  <c r="G134" i="85"/>
  <c r="F134" i="85"/>
  <c r="E134" i="85"/>
  <c r="D134" i="85"/>
  <c r="C134" i="85"/>
  <c r="B134" i="85"/>
  <c r="B97" i="85"/>
  <c r="C97" i="85" s="1"/>
  <c r="B92" i="85"/>
  <c r="B84" i="85"/>
  <c r="B83" i="85"/>
  <c r="B82" i="85"/>
  <c r="B80" i="85"/>
  <c r="B79" i="85"/>
  <c r="B77" i="85"/>
  <c r="B101" i="85" s="1"/>
  <c r="B76" i="85"/>
  <c r="B99" i="85" s="1"/>
  <c r="E95" i="85" s="1"/>
  <c r="B75" i="85"/>
  <c r="B74" i="85"/>
  <c r="C70" i="85"/>
  <c r="B70" i="85" s="1"/>
  <c r="B63" i="85"/>
  <c r="B90" i="85" s="1"/>
  <c r="B62" i="85"/>
  <c r="B89" i="85" s="1"/>
  <c r="B60" i="85"/>
  <c r="B87" i="85" s="1"/>
  <c r="B88" i="85" s="1"/>
  <c r="B57" i="85"/>
  <c r="BI53" i="85"/>
  <c r="BH53" i="85"/>
  <c r="BG53" i="85"/>
  <c r="BF53" i="85"/>
  <c r="BE53" i="85"/>
  <c r="BD53" i="85"/>
  <c r="BC53" i="85"/>
  <c r="BB53" i="85"/>
  <c r="BA53" i="85"/>
  <c r="AZ53" i="85"/>
  <c r="AY53" i="85"/>
  <c r="AX53" i="85"/>
  <c r="AW53" i="85"/>
  <c r="AV53" i="85"/>
  <c r="AU53" i="85"/>
  <c r="AT53" i="85"/>
  <c r="AS53" i="85"/>
  <c r="AR53" i="85"/>
  <c r="AQ53" i="85"/>
  <c r="AP53" i="85"/>
  <c r="AO53" i="85"/>
  <c r="AN53" i="85"/>
  <c r="AM53" i="85"/>
  <c r="AL53" i="85"/>
  <c r="AK53" i="85"/>
  <c r="AJ53" i="85"/>
  <c r="AI53" i="85"/>
  <c r="AH53" i="85"/>
  <c r="C54" i="85"/>
  <c r="BI47" i="85"/>
  <c r="BH47" i="85"/>
  <c r="BG47" i="85"/>
  <c r="BF47" i="85"/>
  <c r="BE47" i="85"/>
  <c r="BD47" i="85"/>
  <c r="BC47" i="85"/>
  <c r="BB47" i="85"/>
  <c r="BA47" i="85"/>
  <c r="AZ47" i="85"/>
  <c r="AY47" i="85"/>
  <c r="AX47" i="85"/>
  <c r="AW47" i="85"/>
  <c r="AV47" i="85"/>
  <c r="AU47" i="85"/>
  <c r="AT47" i="85"/>
  <c r="AS47" i="85"/>
  <c r="AR47" i="85"/>
  <c r="AQ47" i="85"/>
  <c r="AP47" i="85"/>
  <c r="AO47" i="85"/>
  <c r="AN47" i="85"/>
  <c r="AM47" i="85"/>
  <c r="AL47" i="85"/>
  <c r="AK47" i="85"/>
  <c r="AJ47" i="85"/>
  <c r="AI47" i="85"/>
  <c r="AH47" i="85"/>
  <c r="AG47" i="85"/>
  <c r="AF47" i="85"/>
  <c r="AE47" i="85"/>
  <c r="AD47" i="85"/>
  <c r="AC47" i="85"/>
  <c r="AB47" i="85"/>
  <c r="AA47" i="85"/>
  <c r="Z47" i="85"/>
  <c r="Y47" i="85"/>
  <c r="X47" i="85"/>
  <c r="W47" i="85"/>
  <c r="V47" i="85"/>
  <c r="U47" i="85"/>
  <c r="T47" i="85"/>
  <c r="S47" i="85"/>
  <c r="R47" i="85"/>
  <c r="Q47" i="85"/>
  <c r="P47" i="85"/>
  <c r="O47" i="85"/>
  <c r="N47" i="85"/>
  <c r="M47" i="85"/>
  <c r="L47" i="85"/>
  <c r="K47" i="85"/>
  <c r="J47" i="85"/>
  <c r="I47" i="85"/>
  <c r="H47" i="85"/>
  <c r="G47" i="85"/>
  <c r="F47" i="85"/>
  <c r="E47" i="85"/>
  <c r="D47" i="85"/>
  <c r="C47" i="85"/>
  <c r="A47" i="85"/>
  <c r="B45" i="85"/>
  <c r="B44" i="85" s="1"/>
  <c r="C44" i="85" s="1"/>
  <c r="D44" i="85" s="1"/>
  <c r="E44" i="85" s="1"/>
  <c r="F44" i="85" s="1"/>
  <c r="G44" i="85" s="1"/>
  <c r="H44" i="85" s="1"/>
  <c r="I44" i="85" s="1"/>
  <c r="J44" i="85" s="1"/>
  <c r="K44" i="85" s="1"/>
  <c r="L44" i="85" s="1"/>
  <c r="M44" i="85" s="1"/>
  <c r="N44" i="85" s="1"/>
  <c r="O44" i="85" s="1"/>
  <c r="P44" i="85" s="1"/>
  <c r="Q44" i="85" s="1"/>
  <c r="R44" i="85" s="1"/>
  <c r="S44" i="85" s="1"/>
  <c r="T44" i="85" s="1"/>
  <c r="U44" i="85" s="1"/>
  <c r="V44" i="85" s="1"/>
  <c r="W44" i="85" s="1"/>
  <c r="X44" i="85" s="1"/>
  <c r="Y44" i="85" s="1"/>
  <c r="Z44" i="85" s="1"/>
  <c r="AA44" i="85" s="1"/>
  <c r="AB44" i="85" s="1"/>
  <c r="AC44" i="85" s="1"/>
  <c r="AD44" i="85" s="1"/>
  <c r="AE44" i="85" s="1"/>
  <c r="AF44" i="85" s="1"/>
  <c r="AG44" i="85" s="1"/>
  <c r="AH44" i="85" s="1"/>
  <c r="AI44" i="85" s="1"/>
  <c r="AJ44" i="85" s="1"/>
  <c r="AK44" i="85" s="1"/>
  <c r="AL44" i="85" s="1"/>
  <c r="AM44" i="85" s="1"/>
  <c r="AN44" i="85" s="1"/>
  <c r="AO44" i="85" s="1"/>
  <c r="AP44" i="85" s="1"/>
  <c r="AQ44" i="85" s="1"/>
  <c r="AR44" i="85" s="1"/>
  <c r="AS44" i="85" s="1"/>
  <c r="AT44" i="85" s="1"/>
  <c r="AU44" i="85" s="1"/>
  <c r="AV44" i="85" s="1"/>
  <c r="AW44" i="85" s="1"/>
  <c r="AX44" i="85" s="1"/>
  <c r="AY44" i="85" s="1"/>
  <c r="AZ44" i="85" s="1"/>
  <c r="BA44" i="85" s="1"/>
  <c r="BB44" i="85" s="1"/>
  <c r="BC44" i="85" s="1"/>
  <c r="BD44" i="85" s="1"/>
  <c r="BE44" i="85" s="1"/>
  <c r="BF44" i="85" s="1"/>
  <c r="BG44" i="85" s="1"/>
  <c r="BH44" i="85" s="1"/>
  <c r="BI44" i="85" s="1"/>
  <c r="B43" i="85"/>
  <c r="C43" i="85" s="1"/>
  <c r="D43" i="85" s="1"/>
  <c r="E43" i="85" s="1"/>
  <c r="F43" i="85" s="1"/>
  <c r="G43" i="85" s="1"/>
  <c r="H43" i="85" s="1"/>
  <c r="I43" i="85" s="1"/>
  <c r="J43" i="85" s="1"/>
  <c r="K43" i="85" s="1"/>
  <c r="L43" i="85" s="1"/>
  <c r="M43" i="85" s="1"/>
  <c r="N43" i="85" s="1"/>
  <c r="O43" i="85" s="1"/>
  <c r="P43" i="85" s="1"/>
  <c r="Q43" i="85" s="1"/>
  <c r="R43" i="85" s="1"/>
  <c r="S43" i="85" s="1"/>
  <c r="T43" i="85" s="1"/>
  <c r="U43" i="85" s="1"/>
  <c r="V43" i="85" s="1"/>
  <c r="W43" i="85" s="1"/>
  <c r="X43" i="85" s="1"/>
  <c r="Y43" i="85" s="1"/>
  <c r="Z43" i="85" s="1"/>
  <c r="AA43" i="85" s="1"/>
  <c r="AB43" i="85" s="1"/>
  <c r="AC43" i="85" s="1"/>
  <c r="AD43" i="85" s="1"/>
  <c r="AE43" i="85" s="1"/>
  <c r="AF43" i="85" s="1"/>
  <c r="AG43" i="85" s="1"/>
  <c r="AH43" i="85" s="1"/>
  <c r="AI43" i="85" s="1"/>
  <c r="AJ43" i="85" s="1"/>
  <c r="AK43" i="85" s="1"/>
  <c r="AL43" i="85" s="1"/>
  <c r="AM43" i="85" s="1"/>
  <c r="AN43" i="85" s="1"/>
  <c r="AO43" i="85" s="1"/>
  <c r="AP43" i="85" s="1"/>
  <c r="AQ43" i="85" s="1"/>
  <c r="AR43" i="85" s="1"/>
  <c r="AS43" i="85" s="1"/>
  <c r="AT43" i="85" s="1"/>
  <c r="AU43" i="85" s="1"/>
  <c r="AV43" i="85" s="1"/>
  <c r="AW43" i="85" s="1"/>
  <c r="AX43" i="85" s="1"/>
  <c r="AY43" i="85" s="1"/>
  <c r="AZ43" i="85" s="1"/>
  <c r="BA43" i="85" s="1"/>
  <c r="BB43" i="85" s="1"/>
  <c r="BC43" i="85" s="1"/>
  <c r="BD43" i="85" s="1"/>
  <c r="BE43" i="85" s="1"/>
  <c r="BF43" i="85" s="1"/>
  <c r="BG43" i="85" s="1"/>
  <c r="BH43" i="85" s="1"/>
  <c r="B41" i="85"/>
  <c r="B39" i="85"/>
  <c r="B38" i="85"/>
  <c r="B37" i="85"/>
  <c r="B36" i="85"/>
  <c r="B33" i="85"/>
  <c r="B34" i="85" s="1"/>
  <c r="B30" i="85"/>
  <c r="A30" i="85"/>
  <c r="B29" i="85"/>
  <c r="A29" i="85"/>
  <c r="B28" i="85"/>
  <c r="A28" i="85"/>
  <c r="B27" i="85"/>
  <c r="B26" i="85"/>
  <c r="B25" i="85"/>
  <c r="B22" i="85"/>
  <c r="B19" i="85"/>
  <c r="B16" i="85"/>
  <c r="B13" i="85"/>
  <c r="B12" i="85"/>
  <c r="B117" i="85" s="1"/>
  <c r="B11" i="85"/>
  <c r="B8" i="85"/>
  <c r="B7" i="85"/>
  <c r="B17" i="85" s="1"/>
  <c r="B15" i="85" s="1"/>
  <c r="B6" i="85"/>
  <c r="B5" i="85"/>
  <c r="C2" i="85"/>
  <c r="D2" i="85" s="1"/>
  <c r="E2" i="85" s="1"/>
  <c r="F2" i="85" s="1"/>
  <c r="G2" i="85" s="1"/>
  <c r="H2" i="85" s="1"/>
  <c r="I2" i="85" s="1"/>
  <c r="J2" i="85" s="1"/>
  <c r="K2" i="85" s="1"/>
  <c r="L2" i="85" s="1"/>
  <c r="M2" i="85" s="1"/>
  <c r="N2" i="85" s="1"/>
  <c r="O2" i="85" s="1"/>
  <c r="P2" i="85" s="1"/>
  <c r="Q2" i="85" s="1"/>
  <c r="R2" i="85" s="1"/>
  <c r="S2" i="85" s="1"/>
  <c r="T2" i="85" s="1"/>
  <c r="U2" i="85" s="1"/>
  <c r="V2" i="85" s="1"/>
  <c r="W2" i="85" s="1"/>
  <c r="X2" i="85" s="1"/>
  <c r="Y2" i="85" s="1"/>
  <c r="Z2" i="85" s="1"/>
  <c r="AA2" i="85" s="1"/>
  <c r="AB2" i="85" s="1"/>
  <c r="AC2" i="85" s="1"/>
  <c r="AD2" i="85" s="1"/>
  <c r="AE2" i="85" s="1"/>
  <c r="AF2" i="85" s="1"/>
  <c r="AG2" i="85" s="1"/>
  <c r="AH2" i="85" s="1"/>
  <c r="AI2" i="85" s="1"/>
  <c r="AJ2" i="85" s="1"/>
  <c r="AK2" i="85" s="1"/>
  <c r="AL2" i="85" s="1"/>
  <c r="AM2" i="85" s="1"/>
  <c r="AN2" i="85" s="1"/>
  <c r="AO2" i="85" s="1"/>
  <c r="AP2" i="85" s="1"/>
  <c r="AQ2" i="85" s="1"/>
  <c r="AR2" i="85" s="1"/>
  <c r="AS2" i="85" s="1"/>
  <c r="AT2" i="85" s="1"/>
  <c r="AU2" i="85" s="1"/>
  <c r="AV2" i="85" s="1"/>
  <c r="AW2" i="85" s="1"/>
  <c r="AX2" i="85" s="1"/>
  <c r="AY2" i="85" s="1"/>
  <c r="AZ2" i="85" s="1"/>
  <c r="BA2" i="85" s="1"/>
  <c r="BB2" i="85" s="1"/>
  <c r="BC2" i="85" s="1"/>
  <c r="BD2" i="85" s="1"/>
  <c r="BE2" i="85" s="1"/>
  <c r="BF2" i="85" s="1"/>
  <c r="BG2" i="85" s="1"/>
  <c r="BH2" i="85" s="1"/>
  <c r="BI2" i="85" s="1"/>
  <c r="AP1" i="85"/>
  <c r="AP73" i="85" s="1"/>
  <c r="AO1" i="85"/>
  <c r="B239" i="27"/>
  <c r="D239" i="27" s="1"/>
  <c r="B112" i="85" s="1"/>
  <c r="B228" i="27"/>
  <c r="D222" i="27"/>
  <c r="B227" i="27"/>
  <c r="Y228" i="27" l="1"/>
  <c r="V73" i="85"/>
  <c r="W277" i="27"/>
  <c r="N274" i="27"/>
  <c r="B21" i="86"/>
  <c r="X283" i="27"/>
  <c r="Y283" i="27" s="1"/>
  <c r="Z283" i="27" s="1"/>
  <c r="AA283" i="27" s="1"/>
  <c r="AB283" i="27" s="1"/>
  <c r="AC283" i="27" s="1"/>
  <c r="AD283" i="27" s="1"/>
  <c r="AE283" i="27" s="1"/>
  <c r="AF283" i="27" s="1"/>
  <c r="O73" i="85"/>
  <c r="O277" i="27"/>
  <c r="D288" i="27"/>
  <c r="C112" i="86" s="1"/>
  <c r="D277" i="27"/>
  <c r="I277" i="27"/>
  <c r="B93" i="86"/>
  <c r="AE277" i="27"/>
  <c r="G277" i="27"/>
  <c r="I54" i="86"/>
  <c r="Q54" i="86"/>
  <c r="Y54" i="86"/>
  <c r="AG54" i="86"/>
  <c r="AO54" i="86"/>
  <c r="AW54" i="86"/>
  <c r="BE54" i="86"/>
  <c r="AL54" i="85"/>
  <c r="AP54" i="85"/>
  <c r="BB54" i="85"/>
  <c r="BF54" i="85"/>
  <c r="AG277" i="27"/>
  <c r="Q277" i="27"/>
  <c r="V274" i="27"/>
  <c r="B282" i="27"/>
  <c r="Y277" i="27"/>
  <c r="B17" i="86"/>
  <c r="B15" i="86" s="1"/>
  <c r="D73" i="85"/>
  <c r="AF73" i="85"/>
  <c r="AK277" i="27"/>
  <c r="AC277" i="27"/>
  <c r="U277" i="27"/>
  <c r="M277" i="27"/>
  <c r="E277" i="27"/>
  <c r="F274" i="27"/>
  <c r="B104" i="85"/>
  <c r="B120" i="85" s="1"/>
  <c r="L73" i="85"/>
  <c r="AI277" i="27"/>
  <c r="AA277" i="27"/>
  <c r="S277" i="27"/>
  <c r="K277" i="27"/>
  <c r="AD274" i="27"/>
  <c r="B73" i="85"/>
  <c r="AA73" i="85"/>
  <c r="J73" i="85"/>
  <c r="AM197" i="27"/>
  <c r="AL222" i="27"/>
  <c r="F252" i="27"/>
  <c r="G252" i="27" s="1"/>
  <c r="H252" i="27" s="1"/>
  <c r="I252" i="27" s="1"/>
  <c r="E278" i="27"/>
  <c r="AN73" i="85"/>
  <c r="AE73" i="85"/>
  <c r="T73" i="85"/>
  <c r="N73" i="85"/>
  <c r="H73" i="85"/>
  <c r="C73" i="85"/>
  <c r="AJ73" i="85"/>
  <c r="Z73" i="85"/>
  <c r="P73" i="85"/>
  <c r="K73" i="85"/>
  <c r="F73" i="85"/>
  <c r="B32" i="86"/>
  <c r="C34" i="86"/>
  <c r="D34" i="86" s="1"/>
  <c r="AA73" i="86"/>
  <c r="S73" i="86"/>
  <c r="K73" i="86"/>
  <c r="C73" i="86"/>
  <c r="AM73" i="86"/>
  <c r="Y73" i="86"/>
  <c r="Q73" i="86"/>
  <c r="I73" i="86"/>
  <c r="AI73" i="86"/>
  <c r="W73" i="86"/>
  <c r="O73" i="86"/>
  <c r="G73" i="86"/>
  <c r="AM195" i="27"/>
  <c r="AL220" i="27"/>
  <c r="AK276" i="27"/>
  <c r="AL250" i="27"/>
  <c r="AK279" i="27"/>
  <c r="AL253" i="27"/>
  <c r="U73" i="86"/>
  <c r="G73" i="85"/>
  <c r="R73" i="85"/>
  <c r="AL73" i="85"/>
  <c r="AM198" i="27"/>
  <c r="AL223" i="27"/>
  <c r="B9" i="86"/>
  <c r="B10" i="86" s="1"/>
  <c r="AE73" i="86"/>
  <c r="AM194" i="27"/>
  <c r="AL219" i="27"/>
  <c r="AM193" i="27"/>
  <c r="AL218" i="27"/>
  <c r="AM251" i="27"/>
  <c r="AL277" i="27"/>
  <c r="AK274" i="27"/>
  <c r="AL248" i="27"/>
  <c r="AH277" i="27"/>
  <c r="AD277" i="27"/>
  <c r="Z277" i="27"/>
  <c r="V277" i="27"/>
  <c r="R277" i="27"/>
  <c r="N277" i="27"/>
  <c r="J277" i="27"/>
  <c r="F277" i="27"/>
  <c r="Z274" i="27"/>
  <c r="J274" i="27"/>
  <c r="C54" i="86"/>
  <c r="AM199" i="27"/>
  <c r="AL224" i="27"/>
  <c r="AM196" i="27"/>
  <c r="AL221" i="27"/>
  <c r="AM191" i="27"/>
  <c r="AL216" i="27"/>
  <c r="AK275" i="27"/>
  <c r="AL249" i="27"/>
  <c r="AJ277" i="27"/>
  <c r="AF277" i="27"/>
  <c r="AB277" i="27"/>
  <c r="X277" i="27"/>
  <c r="T277" i="27"/>
  <c r="P277" i="27"/>
  <c r="L277" i="27"/>
  <c r="H277" i="27"/>
  <c r="AH274" i="27"/>
  <c r="R274" i="27"/>
  <c r="AK272" i="27"/>
  <c r="AL246" i="27"/>
  <c r="E54" i="86"/>
  <c r="M54" i="86"/>
  <c r="U54" i="86"/>
  <c r="AC54" i="86"/>
  <c r="AK54" i="86"/>
  <c r="AS54" i="86"/>
  <c r="BA54" i="86"/>
  <c r="BI54" i="86"/>
  <c r="E239" i="27"/>
  <c r="F239" i="27" s="1"/>
  <c r="D112" i="85" s="1"/>
  <c r="D219" i="27"/>
  <c r="D216" i="27"/>
  <c r="AJ279" i="27"/>
  <c r="AB279" i="27"/>
  <c r="X279" i="27"/>
  <c r="P279" i="27"/>
  <c r="L279" i="27"/>
  <c r="D279" i="27"/>
  <c r="AI279" i="27"/>
  <c r="AE279" i="27"/>
  <c r="AA279" i="27"/>
  <c r="W279" i="27"/>
  <c r="S279" i="27"/>
  <c r="O279" i="27"/>
  <c r="K279" i="27"/>
  <c r="G279" i="27"/>
  <c r="AF279" i="27"/>
  <c r="T279" i="27"/>
  <c r="H279" i="27"/>
  <c r="AH279" i="27"/>
  <c r="AD279" i="27"/>
  <c r="Z279" i="27"/>
  <c r="V279" i="27"/>
  <c r="R279" i="27"/>
  <c r="N279" i="27"/>
  <c r="J279" i="27"/>
  <c r="F279" i="27"/>
  <c r="AG279" i="27"/>
  <c r="AC279" i="27"/>
  <c r="Y279" i="27"/>
  <c r="U279" i="27"/>
  <c r="Q279" i="27"/>
  <c r="M279" i="27"/>
  <c r="I279" i="27"/>
  <c r="E279" i="27"/>
  <c r="D278" i="27"/>
  <c r="AH276" i="27"/>
  <c r="Z276" i="27"/>
  <c r="R276" i="27"/>
  <c r="N276" i="27"/>
  <c r="F276" i="27"/>
  <c r="D276" i="27"/>
  <c r="AG276" i="27"/>
  <c r="AC276" i="27"/>
  <c r="Y276" i="27"/>
  <c r="U276" i="27"/>
  <c r="Q276" i="27"/>
  <c r="M276" i="27"/>
  <c r="I276" i="27"/>
  <c r="E276" i="27"/>
  <c r="AD276" i="27"/>
  <c r="V276" i="27"/>
  <c r="J276" i="27"/>
  <c r="AJ276" i="27"/>
  <c r="AF276" i="27"/>
  <c r="AB276" i="27"/>
  <c r="X276" i="27"/>
  <c r="T276" i="27"/>
  <c r="P276" i="27"/>
  <c r="L276" i="27"/>
  <c r="H276" i="27"/>
  <c r="AI276" i="27"/>
  <c r="AE276" i="27"/>
  <c r="AA276" i="27"/>
  <c r="W276" i="27"/>
  <c r="S276" i="27"/>
  <c r="O276" i="27"/>
  <c r="K276" i="27"/>
  <c r="G276" i="27"/>
  <c r="AG275" i="27"/>
  <c r="AC275" i="27"/>
  <c r="Y275" i="27"/>
  <c r="U275" i="27"/>
  <c r="Q275" i="27"/>
  <c r="M275" i="27"/>
  <c r="I275" i="27"/>
  <c r="E275" i="27"/>
  <c r="D275" i="27"/>
  <c r="AH275" i="27"/>
  <c r="Z275" i="27"/>
  <c r="R275" i="27"/>
  <c r="N275" i="27"/>
  <c r="F275" i="27"/>
  <c r="AJ275" i="27"/>
  <c r="AF275" i="27"/>
  <c r="AB275" i="27"/>
  <c r="X275" i="27"/>
  <c r="T275" i="27"/>
  <c r="P275" i="27"/>
  <c r="L275" i="27"/>
  <c r="H275" i="27"/>
  <c r="AD275" i="27"/>
  <c r="V275" i="27"/>
  <c r="J275" i="27"/>
  <c r="AI275" i="27"/>
  <c r="AE275" i="27"/>
  <c r="AA275" i="27"/>
  <c r="W275" i="27"/>
  <c r="S275" i="27"/>
  <c r="O275" i="27"/>
  <c r="K275" i="27"/>
  <c r="G275" i="27"/>
  <c r="AG274" i="27"/>
  <c r="AC274" i="27"/>
  <c r="Y274" i="27"/>
  <c r="U274" i="27"/>
  <c r="Q274" i="27"/>
  <c r="M274" i="27"/>
  <c r="I274" i="27"/>
  <c r="E274" i="27"/>
  <c r="AJ274" i="27"/>
  <c r="AF274" i="27"/>
  <c r="AB274" i="27"/>
  <c r="X274" i="27"/>
  <c r="T274" i="27"/>
  <c r="P274" i="27"/>
  <c r="L274" i="27"/>
  <c r="H274" i="27"/>
  <c r="D274" i="27"/>
  <c r="AI274" i="27"/>
  <c r="AE274" i="27"/>
  <c r="AA274" i="27"/>
  <c r="W274" i="27"/>
  <c r="S274" i="27"/>
  <c r="O274" i="27"/>
  <c r="K274" i="27"/>
  <c r="G274" i="27"/>
  <c r="B119" i="86"/>
  <c r="C18" i="86"/>
  <c r="C15" i="86"/>
  <c r="B88" i="86"/>
  <c r="B104" i="86"/>
  <c r="B120" i="86" s="1"/>
  <c r="E95" i="86"/>
  <c r="F95" i="86" s="1"/>
  <c r="B105" i="86"/>
  <c r="C41" i="86"/>
  <c r="F148" i="86"/>
  <c r="F54" i="86"/>
  <c r="J148" i="86"/>
  <c r="J54" i="86"/>
  <c r="N148" i="86"/>
  <c r="N54" i="86"/>
  <c r="R148" i="86"/>
  <c r="R54" i="86"/>
  <c r="V148" i="86"/>
  <c r="V54" i="86"/>
  <c r="Z148" i="86"/>
  <c r="Z54" i="86"/>
  <c r="AD148" i="86"/>
  <c r="AD54" i="86"/>
  <c r="AH148" i="86"/>
  <c r="AH54" i="86"/>
  <c r="AL148" i="86"/>
  <c r="AL54" i="86"/>
  <c r="AP148" i="86"/>
  <c r="AP54" i="86"/>
  <c r="AT148" i="86"/>
  <c r="AT54" i="86"/>
  <c r="AX148" i="86"/>
  <c r="AX54" i="86"/>
  <c r="BB148" i="86"/>
  <c r="BB54" i="86"/>
  <c r="BF148" i="86"/>
  <c r="BF54" i="86"/>
  <c r="K54" i="86"/>
  <c r="S54" i="86"/>
  <c r="AA54" i="86"/>
  <c r="AI54" i="86"/>
  <c r="AQ54" i="86"/>
  <c r="AY54" i="86"/>
  <c r="BG54" i="86"/>
  <c r="C101" i="86"/>
  <c r="AP1" i="86"/>
  <c r="D148" i="86"/>
  <c r="D54" i="86"/>
  <c r="H148" i="86"/>
  <c r="H54" i="86"/>
  <c r="L148" i="86"/>
  <c r="L54" i="86"/>
  <c r="P148" i="86"/>
  <c r="P54" i="86"/>
  <c r="T148" i="86"/>
  <c r="T54" i="86"/>
  <c r="X148" i="86"/>
  <c r="X54" i="86"/>
  <c r="AB148" i="86"/>
  <c r="AB54" i="86"/>
  <c r="AF148" i="86"/>
  <c r="AF54" i="86"/>
  <c r="AJ148" i="86"/>
  <c r="AJ54" i="86"/>
  <c r="AN148" i="86"/>
  <c r="AN54" i="86"/>
  <c r="AR148" i="86"/>
  <c r="AR54" i="86"/>
  <c r="AV148" i="86"/>
  <c r="AV54" i="86"/>
  <c r="AZ148" i="86"/>
  <c r="AZ54" i="86"/>
  <c r="BD148" i="86"/>
  <c r="BD54" i="86"/>
  <c r="BH148" i="86"/>
  <c r="BH54" i="86"/>
  <c r="G54" i="86"/>
  <c r="O54" i="86"/>
  <c r="W54" i="86"/>
  <c r="AE54" i="86"/>
  <c r="AM54" i="86"/>
  <c r="AU54" i="86"/>
  <c r="BC54" i="86"/>
  <c r="AK73" i="86"/>
  <c r="AG73" i="86"/>
  <c r="AC73" i="86"/>
  <c r="P73" i="86"/>
  <c r="L73" i="86"/>
  <c r="H73" i="86"/>
  <c r="D73" i="86"/>
  <c r="AL73" i="86"/>
  <c r="AH73" i="86"/>
  <c r="AD73" i="86"/>
  <c r="Z73" i="86"/>
  <c r="V73" i="86"/>
  <c r="R73" i="86"/>
  <c r="N73" i="86"/>
  <c r="J73" i="86"/>
  <c r="F73" i="86"/>
  <c r="B73" i="86"/>
  <c r="B100" i="86" s="1"/>
  <c r="D97" i="86"/>
  <c r="E148" i="86"/>
  <c r="I148" i="86"/>
  <c r="M148" i="86"/>
  <c r="Q148" i="86"/>
  <c r="U148" i="86"/>
  <c r="Y148" i="86"/>
  <c r="AC148" i="86"/>
  <c r="AG148" i="86"/>
  <c r="AK148" i="86"/>
  <c r="AO148" i="86"/>
  <c r="AS148" i="86"/>
  <c r="AW148" i="86"/>
  <c r="BA148" i="86"/>
  <c r="BE148" i="86"/>
  <c r="BI148" i="86"/>
  <c r="B133" i="86"/>
  <c r="G148" i="86"/>
  <c r="K148" i="86"/>
  <c r="O148" i="86"/>
  <c r="S148" i="86"/>
  <c r="W148" i="86"/>
  <c r="AA148" i="86"/>
  <c r="AE148" i="86"/>
  <c r="AI148" i="86"/>
  <c r="AM148" i="86"/>
  <c r="AQ148" i="86"/>
  <c r="AU148" i="86"/>
  <c r="AY148" i="86"/>
  <c r="BC148" i="86"/>
  <c r="BG148" i="86"/>
  <c r="T73" i="86"/>
  <c r="X73" i="86"/>
  <c r="AB73" i="86"/>
  <c r="AF73" i="86"/>
  <c r="AJ73" i="86"/>
  <c r="AN73" i="86"/>
  <c r="E247" i="27"/>
  <c r="D273" i="27"/>
  <c r="AJ272" i="27"/>
  <c r="AF272" i="27"/>
  <c r="AB272" i="27"/>
  <c r="X272" i="27"/>
  <c r="T272" i="27"/>
  <c r="P272" i="27"/>
  <c r="L272" i="27"/>
  <c r="H272" i="27"/>
  <c r="AA272" i="27"/>
  <c r="G272" i="27"/>
  <c r="AI272" i="27"/>
  <c r="AE272" i="27"/>
  <c r="W272" i="27"/>
  <c r="S272" i="27"/>
  <c r="O272" i="27"/>
  <c r="K272" i="27"/>
  <c r="AH272" i="27"/>
  <c r="AD272" i="27"/>
  <c r="Z272" i="27"/>
  <c r="V272" i="27"/>
  <c r="R272" i="27"/>
  <c r="N272" i="27"/>
  <c r="J272" i="27"/>
  <c r="F272" i="27"/>
  <c r="D272" i="27"/>
  <c r="AG272" i="27"/>
  <c r="AC272" i="27"/>
  <c r="Y272" i="27"/>
  <c r="U272" i="27"/>
  <c r="Q272" i="27"/>
  <c r="M272" i="27"/>
  <c r="I272" i="27"/>
  <c r="E272" i="27"/>
  <c r="E245" i="27"/>
  <c r="D271" i="27"/>
  <c r="AR148" i="85"/>
  <c r="BH148" i="85"/>
  <c r="W73" i="85"/>
  <c r="AB73" i="85"/>
  <c r="AH73" i="85"/>
  <c r="AM73" i="85"/>
  <c r="C101" i="85"/>
  <c r="B93" i="85"/>
  <c r="B9" i="85"/>
  <c r="B10" i="85" s="1"/>
  <c r="S73" i="85"/>
  <c r="X73" i="85"/>
  <c r="AD73" i="85"/>
  <c r="AI73" i="85"/>
  <c r="E192" i="27"/>
  <c r="F192" i="27" s="1"/>
  <c r="G192" i="27" s="1"/>
  <c r="H192" i="27" s="1"/>
  <c r="I192" i="27" s="1"/>
  <c r="J192" i="27" s="1"/>
  <c r="K192" i="27" s="1"/>
  <c r="L192" i="27" s="1"/>
  <c r="M192" i="27" s="1"/>
  <c r="N192" i="27" s="1"/>
  <c r="O192" i="27" s="1"/>
  <c r="P192" i="27" s="1"/>
  <c r="Q192" i="27" s="1"/>
  <c r="R192" i="27" s="1"/>
  <c r="S192" i="27" s="1"/>
  <c r="T192" i="27" s="1"/>
  <c r="U192" i="27" s="1"/>
  <c r="U221" i="27"/>
  <c r="U220" i="27"/>
  <c r="U219" i="27"/>
  <c r="U223" i="27"/>
  <c r="U218" i="27"/>
  <c r="U224" i="27"/>
  <c r="U222" i="27"/>
  <c r="E222" i="27"/>
  <c r="U216" i="27"/>
  <c r="B119" i="85"/>
  <c r="C18" i="85"/>
  <c r="C15" i="85"/>
  <c r="C34" i="85"/>
  <c r="C133" i="85" s="1"/>
  <c r="B32" i="85"/>
  <c r="C41" i="85"/>
  <c r="AQ1" i="85"/>
  <c r="AJ148" i="85"/>
  <c r="AK54" i="85"/>
  <c r="AJ54" i="85"/>
  <c r="AN148" i="85"/>
  <c r="AN54" i="85"/>
  <c r="AV148" i="85"/>
  <c r="AV54" i="85"/>
  <c r="AZ148" i="85"/>
  <c r="BA54" i="85"/>
  <c r="AZ54" i="85"/>
  <c r="BD148" i="85"/>
  <c r="BD54" i="85"/>
  <c r="AR54" i="85"/>
  <c r="BH54" i="85"/>
  <c r="F95" i="85"/>
  <c r="AW54" i="85"/>
  <c r="AK148" i="85"/>
  <c r="AO148" i="85"/>
  <c r="AS148" i="85"/>
  <c r="AW148" i="85"/>
  <c r="BA148" i="85"/>
  <c r="BE148" i="85"/>
  <c r="BI148" i="85"/>
  <c r="AS54" i="85"/>
  <c r="AX54" i="85"/>
  <c r="BI54" i="85"/>
  <c r="AO73" i="85"/>
  <c r="AK73" i="85"/>
  <c r="AG73" i="85"/>
  <c r="AC73" i="85"/>
  <c r="Y73" i="85"/>
  <c r="U73" i="85"/>
  <c r="Q73" i="85"/>
  <c r="M73" i="85"/>
  <c r="I73" i="85"/>
  <c r="E73" i="85"/>
  <c r="AO54" i="85"/>
  <c r="AT54" i="85"/>
  <c r="BE54" i="85"/>
  <c r="B100" i="85"/>
  <c r="AI148" i="85"/>
  <c r="AI54" i="85"/>
  <c r="AM148" i="85"/>
  <c r="AM54" i="85"/>
  <c r="AQ148" i="85"/>
  <c r="AQ54" i="85"/>
  <c r="AU148" i="85"/>
  <c r="AU54" i="85"/>
  <c r="AY148" i="85"/>
  <c r="AY54" i="85"/>
  <c r="BC148" i="85"/>
  <c r="BC54" i="85"/>
  <c r="BG148" i="85"/>
  <c r="BG54" i="85"/>
  <c r="B105" i="85"/>
  <c r="D97" i="85"/>
  <c r="C148" i="85"/>
  <c r="AL148" i="85"/>
  <c r="AP148" i="85"/>
  <c r="AT148" i="85"/>
  <c r="AX148" i="85"/>
  <c r="BB148" i="85"/>
  <c r="BF148" i="85"/>
  <c r="B133" i="85"/>
  <c r="V223" i="27"/>
  <c r="V219" i="27"/>
  <c r="V222" i="27"/>
  <c r="V218" i="27"/>
  <c r="V221" i="27"/>
  <c r="V224" i="27"/>
  <c r="V220" i="27"/>
  <c r="V216" i="27"/>
  <c r="D224" i="27"/>
  <c r="E223" i="27"/>
  <c r="D223" i="27"/>
  <c r="E221" i="27"/>
  <c r="D221" i="27"/>
  <c r="D220" i="27"/>
  <c r="E218" i="27"/>
  <c r="D218" i="27"/>
  <c r="D217" i="27"/>
  <c r="E216" i="27"/>
  <c r="B23" i="74"/>
  <c r="BJ22" i="72"/>
  <c r="BI22" i="72"/>
  <c r="BH22" i="72"/>
  <c r="BG22" i="72"/>
  <c r="BF22" i="72"/>
  <c r="BE22" i="72"/>
  <c r="BD22" i="72"/>
  <c r="BC22" i="72"/>
  <c r="BB22" i="72"/>
  <c r="BA22" i="72"/>
  <c r="AZ22" i="72"/>
  <c r="AY22" i="72"/>
  <c r="AX22" i="72"/>
  <c r="AW22" i="72"/>
  <c r="AV22" i="72"/>
  <c r="AU22" i="72"/>
  <c r="AT22" i="72"/>
  <c r="AS22" i="72"/>
  <c r="AR22" i="72"/>
  <c r="AQ22" i="72"/>
  <c r="AP22" i="72"/>
  <c r="AO22" i="72"/>
  <c r="AN22" i="72"/>
  <c r="AM22" i="72"/>
  <c r="AL22" i="72"/>
  <c r="AK22" i="72"/>
  <c r="AJ22" i="72"/>
  <c r="AI22" i="72"/>
  <c r="AH22" i="72"/>
  <c r="AG22" i="72"/>
  <c r="AF22" i="72"/>
  <c r="AE22" i="72"/>
  <c r="AD22" i="72"/>
  <c r="AC22" i="72"/>
  <c r="AB22" i="72"/>
  <c r="AA22" i="72"/>
  <c r="Z22" i="72"/>
  <c r="Y22" i="72"/>
  <c r="X22" i="72"/>
  <c r="W22" i="72"/>
  <c r="V22" i="72"/>
  <c r="U22" i="72"/>
  <c r="T22" i="72"/>
  <c r="S22" i="72"/>
  <c r="R22" i="72"/>
  <c r="Q22" i="72"/>
  <c r="P22" i="72"/>
  <c r="O22" i="72"/>
  <c r="N22" i="72"/>
  <c r="M22" i="72"/>
  <c r="L22" i="72"/>
  <c r="K22" i="72"/>
  <c r="J22" i="72"/>
  <c r="I22" i="72"/>
  <c r="H22" i="72"/>
  <c r="G22" i="72"/>
  <c r="F22" i="72"/>
  <c r="E22" i="72"/>
  <c r="D22" i="72"/>
  <c r="D104" i="27"/>
  <c r="B104" i="27"/>
  <c r="C23" i="78"/>
  <c r="BJ43" i="78"/>
  <c r="B43" i="78"/>
  <c r="BJ42" i="78"/>
  <c r="BI42" i="78"/>
  <c r="BH42" i="78"/>
  <c r="BG42" i="78"/>
  <c r="BF42" i="78"/>
  <c r="BE42" i="78"/>
  <c r="BD42" i="78"/>
  <c r="BC42" i="78"/>
  <c r="BB42" i="78"/>
  <c r="BA42" i="78"/>
  <c r="AZ42" i="78"/>
  <c r="AY42" i="78"/>
  <c r="AX42" i="78"/>
  <c r="AW42" i="78"/>
  <c r="AV42" i="78"/>
  <c r="AU42" i="78"/>
  <c r="AT42" i="78"/>
  <c r="AS42" i="78"/>
  <c r="AR42" i="78"/>
  <c r="AQ42" i="78"/>
  <c r="AP42" i="78"/>
  <c r="AO42" i="78"/>
  <c r="AN42" i="78"/>
  <c r="AM42" i="78"/>
  <c r="AL42" i="78"/>
  <c r="AK42" i="78"/>
  <c r="AJ42" i="78"/>
  <c r="AI42" i="78"/>
  <c r="AH42" i="78"/>
  <c r="AG42" i="78"/>
  <c r="AF42" i="78"/>
  <c r="AE42" i="78"/>
  <c r="AD42" i="78"/>
  <c r="AC42" i="78"/>
  <c r="AB42" i="78"/>
  <c r="AA42" i="78"/>
  <c r="Z42" i="78"/>
  <c r="Y42" i="78"/>
  <c r="X42" i="78"/>
  <c r="W42" i="78"/>
  <c r="V42" i="78"/>
  <c r="U42" i="78"/>
  <c r="T42" i="78"/>
  <c r="S42" i="78"/>
  <c r="R42" i="78"/>
  <c r="Q42" i="78"/>
  <c r="P42" i="78"/>
  <c r="O42" i="78"/>
  <c r="N42" i="78"/>
  <c r="M42" i="78"/>
  <c r="L42" i="78"/>
  <c r="K42" i="78"/>
  <c r="J42" i="78"/>
  <c r="I42" i="78"/>
  <c r="H42" i="78"/>
  <c r="G42" i="78"/>
  <c r="F42" i="78"/>
  <c r="E42" i="78"/>
  <c r="D42" i="78"/>
  <c r="B42" i="78"/>
  <c r="BJ43" i="77"/>
  <c r="B43" i="77"/>
  <c r="BJ42" i="77"/>
  <c r="BI42" i="77"/>
  <c r="BH42" i="77"/>
  <c r="BG42" i="77"/>
  <c r="BF42" i="77"/>
  <c r="BE42" i="77"/>
  <c r="BD42" i="77"/>
  <c r="BC42" i="77"/>
  <c r="BB42" i="77"/>
  <c r="BA42" i="77"/>
  <c r="AZ42" i="77"/>
  <c r="AY42" i="77"/>
  <c r="AX42" i="77"/>
  <c r="AW42" i="77"/>
  <c r="AV42" i="77"/>
  <c r="AU42" i="77"/>
  <c r="AT42" i="77"/>
  <c r="AS42" i="77"/>
  <c r="AR42" i="77"/>
  <c r="AQ42" i="77"/>
  <c r="AP42" i="77"/>
  <c r="AO42" i="77"/>
  <c r="AN42" i="77"/>
  <c r="AM42" i="77"/>
  <c r="AL42"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B42" i="77"/>
  <c r="BJ43" i="76"/>
  <c r="B43" i="76"/>
  <c r="BJ42" i="76"/>
  <c r="BI42" i="76"/>
  <c r="BH42" i="76"/>
  <c r="BG42" i="76"/>
  <c r="BF42" i="76"/>
  <c r="BE42" i="76"/>
  <c r="BD42" i="76"/>
  <c r="BC42" i="76"/>
  <c r="BB42" i="76"/>
  <c r="BA42" i="76"/>
  <c r="AZ42" i="76"/>
  <c r="AY42" i="76"/>
  <c r="AX42" i="76"/>
  <c r="AW42" i="76"/>
  <c r="AV42" i="76"/>
  <c r="AU42" i="76"/>
  <c r="AT42" i="76"/>
  <c r="AS42" i="76"/>
  <c r="AR42" i="76"/>
  <c r="AQ42" i="76"/>
  <c r="AP42" i="76"/>
  <c r="AO42" i="76"/>
  <c r="AN42" i="76"/>
  <c r="AM42" i="76"/>
  <c r="AL42" i="76"/>
  <c r="AK42" i="76"/>
  <c r="AJ42" i="76"/>
  <c r="AI42" i="76"/>
  <c r="AH42" i="76"/>
  <c r="AG42" i="76"/>
  <c r="AF42" i="76"/>
  <c r="AE42" i="76"/>
  <c r="AD42" i="76"/>
  <c r="AC42" i="76"/>
  <c r="AB42" i="76"/>
  <c r="AA42" i="76"/>
  <c r="Z42" i="76"/>
  <c r="Y42" i="76"/>
  <c r="X42" i="76"/>
  <c r="W42" i="76"/>
  <c r="V42" i="76"/>
  <c r="U42" i="76"/>
  <c r="T42" i="76"/>
  <c r="S42" i="76"/>
  <c r="R42" i="76"/>
  <c r="Q42" i="76"/>
  <c r="P42" i="76"/>
  <c r="O42" i="76"/>
  <c r="N42" i="76"/>
  <c r="M42" i="76"/>
  <c r="L42" i="76"/>
  <c r="K42" i="76"/>
  <c r="J42" i="76"/>
  <c r="I42" i="76"/>
  <c r="H42" i="76"/>
  <c r="G42" i="76"/>
  <c r="F42" i="76"/>
  <c r="E42" i="76"/>
  <c r="D42" i="76"/>
  <c r="B42" i="76"/>
  <c r="BJ43" i="74"/>
  <c r="B43" i="74"/>
  <c r="BJ42" i="74"/>
  <c r="BI42" i="74"/>
  <c r="BH42" i="74"/>
  <c r="BG42" i="74"/>
  <c r="BF42" i="74"/>
  <c r="BE42" i="74"/>
  <c r="BD42" i="74"/>
  <c r="BC42" i="74"/>
  <c r="BB42" i="74"/>
  <c r="BA42" i="74"/>
  <c r="AZ42" i="74"/>
  <c r="AY42" i="74"/>
  <c r="AX42" i="74"/>
  <c r="AW42" i="74"/>
  <c r="AV42" i="74"/>
  <c r="AU42" i="74"/>
  <c r="AT42" i="74"/>
  <c r="AS42" i="74"/>
  <c r="AR42" i="74"/>
  <c r="AQ42" i="74"/>
  <c r="AP42" i="74"/>
  <c r="AO42" i="74"/>
  <c r="AN42" i="74"/>
  <c r="AM42" i="74"/>
  <c r="AL42" i="74"/>
  <c r="AK42" i="74"/>
  <c r="AJ42" i="74"/>
  <c r="AI42" i="74"/>
  <c r="AH42" i="74"/>
  <c r="AG42" i="74"/>
  <c r="AF42" i="74"/>
  <c r="AE42" i="74"/>
  <c r="AD42" i="74"/>
  <c r="AC42" i="74"/>
  <c r="AB42" i="74"/>
  <c r="AA42" i="74"/>
  <c r="Z42" i="74"/>
  <c r="Y42" i="74"/>
  <c r="X42" i="74"/>
  <c r="W42" i="74"/>
  <c r="V42" i="74"/>
  <c r="U42" i="74"/>
  <c r="T42" i="74"/>
  <c r="S42" i="74"/>
  <c r="R42" i="74"/>
  <c r="Q42" i="74"/>
  <c r="P42" i="74"/>
  <c r="O42" i="74"/>
  <c r="N42" i="74"/>
  <c r="M42" i="74"/>
  <c r="L42" i="74"/>
  <c r="K42" i="74"/>
  <c r="J42" i="74"/>
  <c r="I42" i="74"/>
  <c r="H42" i="74"/>
  <c r="G42" i="74"/>
  <c r="F42" i="74"/>
  <c r="E42" i="74"/>
  <c r="D42" i="74"/>
  <c r="B42" i="74"/>
  <c r="D38" i="72"/>
  <c r="BJ43" i="72"/>
  <c r="B43" i="72"/>
  <c r="A43" i="72"/>
  <c r="BJ42" i="72"/>
  <c r="BI42" i="72"/>
  <c r="BH42" i="72"/>
  <c r="BG42" i="72"/>
  <c r="BF42" i="72"/>
  <c r="BE42" i="72"/>
  <c r="BD42" i="72"/>
  <c r="BC42" i="72"/>
  <c r="BB42" i="72"/>
  <c r="BA42" i="72"/>
  <c r="AZ42" i="72"/>
  <c r="AY42" i="72"/>
  <c r="AX42" i="72"/>
  <c r="AW42" i="72"/>
  <c r="AV42" i="72"/>
  <c r="AU42" i="72"/>
  <c r="AT42" i="72"/>
  <c r="AS42" i="72"/>
  <c r="AR42" i="72"/>
  <c r="AQ42" i="72"/>
  <c r="AP42" i="72"/>
  <c r="AO42" i="72"/>
  <c r="AN42" i="72"/>
  <c r="AM42" i="72"/>
  <c r="AL42" i="72"/>
  <c r="AK42" i="72"/>
  <c r="AJ42" i="72"/>
  <c r="AI42" i="72"/>
  <c r="AH42" i="72"/>
  <c r="AG42" i="72"/>
  <c r="AF42" i="72"/>
  <c r="AE42" i="72"/>
  <c r="AD42" i="72"/>
  <c r="AC42" i="72"/>
  <c r="AB42" i="72"/>
  <c r="AA42" i="72"/>
  <c r="Z42" i="72"/>
  <c r="Y42" i="72"/>
  <c r="X42" i="72"/>
  <c r="W42" i="72"/>
  <c r="V42" i="72"/>
  <c r="U42" i="72"/>
  <c r="T42" i="72"/>
  <c r="S42" i="72"/>
  <c r="R42" i="72"/>
  <c r="Q42" i="72"/>
  <c r="P42" i="72"/>
  <c r="O42" i="72"/>
  <c r="N42" i="72"/>
  <c r="M42" i="72"/>
  <c r="L42" i="72"/>
  <c r="K42" i="72"/>
  <c r="J42" i="72"/>
  <c r="I42" i="72"/>
  <c r="H42" i="72"/>
  <c r="G42" i="72"/>
  <c r="F42" i="72"/>
  <c r="E42" i="72"/>
  <c r="D42" i="72"/>
  <c r="C42" i="72"/>
  <c r="B42" i="72"/>
  <c r="A42" i="72"/>
  <c r="B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43" i="75"/>
  <c r="BJ43" i="75"/>
  <c r="B43" i="63"/>
  <c r="B43" i="70"/>
  <c r="B43" i="65"/>
  <c r="C43" i="65" s="1"/>
  <c r="D43" i="76" s="1"/>
  <c r="W21" i="85" l="1"/>
  <c r="X21" i="85"/>
  <c r="Z228" i="27"/>
  <c r="Y21" i="85" s="1"/>
  <c r="G239" i="27"/>
  <c r="H239" i="27" s="1"/>
  <c r="B166" i="86"/>
  <c r="E288" i="27"/>
  <c r="D112" i="86" s="1"/>
  <c r="C112" i="85"/>
  <c r="H278" i="27"/>
  <c r="C133" i="86"/>
  <c r="C136" i="86" s="1"/>
  <c r="C135" i="86" s="1"/>
  <c r="F278" i="27"/>
  <c r="B106" i="85"/>
  <c r="G278" i="27"/>
  <c r="AN196" i="27"/>
  <c r="AM221" i="27"/>
  <c r="AM250" i="27"/>
  <c r="AL276" i="27"/>
  <c r="J252" i="27"/>
  <c r="I278" i="27"/>
  <c r="B106" i="86"/>
  <c r="AN251" i="27"/>
  <c r="AM277" i="27"/>
  <c r="AN194" i="27"/>
  <c r="AM219" i="27"/>
  <c r="AN198" i="27"/>
  <c r="AM223" i="27"/>
  <c r="B23" i="48"/>
  <c r="B23" i="86"/>
  <c r="B23" i="85"/>
  <c r="AN191" i="27"/>
  <c r="AM216" i="27"/>
  <c r="AN199" i="27"/>
  <c r="AM224" i="27"/>
  <c r="AM248" i="27"/>
  <c r="AL274" i="27"/>
  <c r="AM253" i="27"/>
  <c r="AL279" i="27"/>
  <c r="AM222" i="27"/>
  <c r="AN197" i="27"/>
  <c r="C23" i="48"/>
  <c r="C23" i="62" s="1"/>
  <c r="D23" i="74" s="1"/>
  <c r="C23" i="86"/>
  <c r="C23" i="85"/>
  <c r="AL272" i="27"/>
  <c r="AM246" i="27"/>
  <c r="AM249" i="27"/>
  <c r="AL275" i="27"/>
  <c r="AN193" i="27"/>
  <c r="AM218" i="27"/>
  <c r="AN195" i="27"/>
  <c r="AM220" i="27"/>
  <c r="C119" i="86"/>
  <c r="D15" i="86"/>
  <c r="D133" i="86"/>
  <c r="E97" i="86"/>
  <c r="D41" i="86"/>
  <c r="B107" i="86"/>
  <c r="C149" i="86"/>
  <c r="D18" i="86"/>
  <c r="D149" i="86" s="1"/>
  <c r="B121" i="86"/>
  <c r="C32" i="86"/>
  <c r="B137" i="86"/>
  <c r="B136" i="86"/>
  <c r="B135" i="86" s="1"/>
  <c r="AP73" i="86"/>
  <c r="AQ1" i="86"/>
  <c r="D35" i="86"/>
  <c r="E34" i="86"/>
  <c r="F247" i="27"/>
  <c r="E273" i="27"/>
  <c r="D282" i="27"/>
  <c r="F245" i="27"/>
  <c r="E271" i="27"/>
  <c r="E217" i="27"/>
  <c r="V192" i="27"/>
  <c r="U217" i="27"/>
  <c r="U227" i="27" s="1"/>
  <c r="D227" i="27"/>
  <c r="D34" i="85"/>
  <c r="C32" i="85"/>
  <c r="C119" i="85"/>
  <c r="D15" i="85"/>
  <c r="D133" i="85"/>
  <c r="E97" i="85"/>
  <c r="B166" i="85"/>
  <c r="C149" i="85"/>
  <c r="D18" i="85"/>
  <c r="D149" i="85" s="1"/>
  <c r="B137" i="85"/>
  <c r="B136" i="85"/>
  <c r="B135" i="85" s="1"/>
  <c r="B113" i="85" s="1"/>
  <c r="C137" i="85"/>
  <c r="C136" i="85"/>
  <c r="C135" i="85" s="1"/>
  <c r="B121" i="85"/>
  <c r="B107" i="85"/>
  <c r="AQ73" i="85"/>
  <c r="AR1" i="85"/>
  <c r="D41" i="85"/>
  <c r="W219" i="27"/>
  <c r="W220" i="27"/>
  <c r="W218" i="27"/>
  <c r="W216" i="27"/>
  <c r="W221" i="27"/>
  <c r="W223" i="27"/>
  <c r="W224" i="27"/>
  <c r="W222" i="27"/>
  <c r="F222" i="27"/>
  <c r="E224" i="27"/>
  <c r="F223" i="27"/>
  <c r="F221" i="27"/>
  <c r="E220" i="27"/>
  <c r="E219" i="27"/>
  <c r="F218" i="27"/>
  <c r="F217" i="27"/>
  <c r="F216" i="27"/>
  <c r="D23" i="72"/>
  <c r="B23" i="70"/>
  <c r="B23" i="65"/>
  <c r="C23" i="76" s="1"/>
  <c r="B23" i="63"/>
  <c r="C23" i="75" s="1"/>
  <c r="C23" i="72"/>
  <c r="B23" i="62"/>
  <c r="C23" i="74" s="1"/>
  <c r="C23" i="63"/>
  <c r="D23" i="75" s="1"/>
  <c r="C23" i="70"/>
  <c r="C43" i="70"/>
  <c r="D43" i="77" s="1"/>
  <c r="C43" i="77"/>
  <c r="C43" i="63"/>
  <c r="D43" i="75" s="1"/>
  <c r="C43" i="75"/>
  <c r="C43" i="76"/>
  <c r="E112" i="85" l="1"/>
  <c r="AA228" i="27"/>
  <c r="Z21" i="85" s="1"/>
  <c r="F288" i="27"/>
  <c r="G288" i="27" s="1"/>
  <c r="C137" i="86"/>
  <c r="B108" i="85"/>
  <c r="B109" i="85" s="1"/>
  <c r="B110" i="85" s="1"/>
  <c r="C23" i="65"/>
  <c r="D23" i="76" s="1"/>
  <c r="E282" i="27"/>
  <c r="D21" i="86" s="1"/>
  <c r="C21" i="86"/>
  <c r="AN248" i="27"/>
  <c r="AM274" i="27"/>
  <c r="AO191" i="27"/>
  <c r="AN216" i="27"/>
  <c r="AO195" i="27"/>
  <c r="AN220" i="27"/>
  <c r="AM275" i="27"/>
  <c r="AN249" i="27"/>
  <c r="AO194" i="27"/>
  <c r="AN219" i="27"/>
  <c r="AN250" i="27"/>
  <c r="AM276" i="27"/>
  <c r="AN253" i="27"/>
  <c r="AM279" i="27"/>
  <c r="AO199" i="27"/>
  <c r="AN224" i="27"/>
  <c r="AN246" i="27"/>
  <c r="AM272" i="27"/>
  <c r="AO193" i="27"/>
  <c r="AN218" i="27"/>
  <c r="AO197" i="27"/>
  <c r="AN222" i="27"/>
  <c r="AO198" i="27"/>
  <c r="AN223" i="27"/>
  <c r="AO251" i="27"/>
  <c r="AN277" i="27"/>
  <c r="K252" i="27"/>
  <c r="J278" i="27"/>
  <c r="AO196" i="27"/>
  <c r="AN221" i="27"/>
  <c r="F34" i="86"/>
  <c r="E35" i="86"/>
  <c r="E41" i="86"/>
  <c r="D32" i="86"/>
  <c r="E133" i="86"/>
  <c r="F97" i="86"/>
  <c r="E18" i="86"/>
  <c r="E149" i="86" s="1"/>
  <c r="D137" i="86"/>
  <c r="D136" i="86"/>
  <c r="D135" i="86" s="1"/>
  <c r="AR1" i="86"/>
  <c r="AQ73" i="86"/>
  <c r="C108" i="86"/>
  <c r="D119" i="86"/>
  <c r="E15" i="86"/>
  <c r="B113" i="86"/>
  <c r="B108" i="86"/>
  <c r="B109" i="86" s="1"/>
  <c r="B110" i="86" s="1"/>
  <c r="G247" i="27"/>
  <c r="F273" i="27"/>
  <c r="G245" i="27"/>
  <c r="F271" i="27"/>
  <c r="D43" i="70"/>
  <c r="E43" i="77" s="1"/>
  <c r="W192" i="27"/>
  <c r="V217" i="27"/>
  <c r="V227" i="27" s="1"/>
  <c r="I239" i="27"/>
  <c r="F112" i="85"/>
  <c r="C92" i="85"/>
  <c r="C93" i="85" s="1"/>
  <c r="B114" i="85"/>
  <c r="AS1" i="85"/>
  <c r="AR73" i="85"/>
  <c r="F97" i="85"/>
  <c r="C108" i="85"/>
  <c r="E41" i="85"/>
  <c r="D137" i="85"/>
  <c r="D136" i="85"/>
  <c r="D135" i="85" s="1"/>
  <c r="D32" i="85"/>
  <c r="D35" i="85"/>
  <c r="E34" i="85"/>
  <c r="E18" i="85"/>
  <c r="E149" i="85" s="1"/>
  <c r="D119" i="85"/>
  <c r="E15" i="85"/>
  <c r="X219" i="27"/>
  <c r="X221" i="27"/>
  <c r="X218" i="27"/>
  <c r="X223" i="27"/>
  <c r="X216" i="27"/>
  <c r="X220" i="27"/>
  <c r="X224" i="27"/>
  <c r="X222" i="27"/>
  <c r="G222" i="27"/>
  <c r="F224" i="27"/>
  <c r="G223" i="27"/>
  <c r="E227" i="27"/>
  <c r="G221" i="27"/>
  <c r="F220" i="27"/>
  <c r="F219" i="27"/>
  <c r="G218" i="27"/>
  <c r="G217" i="27"/>
  <c r="G216" i="27"/>
  <c r="B60" i="48"/>
  <c r="BI53" i="48"/>
  <c r="BH53" i="48"/>
  <c r="BG53" i="48"/>
  <c r="BF53" i="48"/>
  <c r="BE53" i="48"/>
  <c r="BD53" i="48"/>
  <c r="BC53" i="48"/>
  <c r="BB53" i="48"/>
  <c r="BA53" i="48"/>
  <c r="AZ53" i="48"/>
  <c r="AY53" i="48"/>
  <c r="AX53" i="48"/>
  <c r="AW53" i="48"/>
  <c r="AV53" i="48"/>
  <c r="AU53" i="48"/>
  <c r="AT53" i="48"/>
  <c r="AS53" i="48"/>
  <c r="AR53" i="48"/>
  <c r="AQ53" i="48"/>
  <c r="AP53" i="48"/>
  <c r="AO53" i="48"/>
  <c r="AN53" i="48"/>
  <c r="AM53" i="48"/>
  <c r="AL53" i="48"/>
  <c r="AK53" i="48"/>
  <c r="AJ53" i="48"/>
  <c r="AI53" i="48"/>
  <c r="AH53" i="48"/>
  <c r="C54" i="48"/>
  <c r="F104" i="27"/>
  <c r="E104" i="27"/>
  <c r="AB228" i="27" l="1"/>
  <c r="AA21" i="85" s="1"/>
  <c r="E112" i="86"/>
  <c r="F282" i="27"/>
  <c r="E21" i="86" s="1"/>
  <c r="AP193" i="27"/>
  <c r="AO218" i="27"/>
  <c r="AP199" i="27"/>
  <c r="AO224" i="27"/>
  <c r="AO250" i="27"/>
  <c r="AN276" i="27"/>
  <c r="H288" i="27"/>
  <c r="F112" i="86"/>
  <c r="AO248" i="27"/>
  <c r="AN274" i="27"/>
  <c r="L252" i="27"/>
  <c r="K278" i="27"/>
  <c r="AN275" i="27"/>
  <c r="AO249" i="27"/>
  <c r="D23" i="86"/>
  <c r="D23" i="85"/>
  <c r="E23" i="86"/>
  <c r="E23" i="85"/>
  <c r="AP196" i="27"/>
  <c r="AO221" i="27"/>
  <c r="AP251" i="27"/>
  <c r="AO277" i="27"/>
  <c r="AP198" i="27"/>
  <c r="AO223" i="27"/>
  <c r="D108" i="86"/>
  <c r="AP197" i="27"/>
  <c r="AO222" i="27"/>
  <c r="AO246" i="27"/>
  <c r="AN272" i="27"/>
  <c r="AO253" i="27"/>
  <c r="AN279" i="27"/>
  <c r="AP194" i="27"/>
  <c r="AO219" i="27"/>
  <c r="AO220" i="27"/>
  <c r="AP195" i="27"/>
  <c r="AP191" i="27"/>
  <c r="AO216" i="27"/>
  <c r="B116" i="86"/>
  <c r="C117" i="86" s="1"/>
  <c r="B114" i="86"/>
  <c r="C92" i="86"/>
  <c r="C93" i="86" s="1"/>
  <c r="F18" i="86"/>
  <c r="F133" i="86"/>
  <c r="G97" i="86"/>
  <c r="F41" i="86"/>
  <c r="F32" i="86" s="1"/>
  <c r="E32" i="86"/>
  <c r="E119" i="86"/>
  <c r="F15" i="86"/>
  <c r="AS1" i="86"/>
  <c r="AR73" i="86"/>
  <c r="E137" i="86"/>
  <c r="E136" i="86"/>
  <c r="E135" i="86" s="1"/>
  <c r="F35" i="86"/>
  <c r="G34" i="86"/>
  <c r="H247" i="27"/>
  <c r="G273" i="27"/>
  <c r="H245" i="27"/>
  <c r="G271" i="27"/>
  <c r="X192" i="27"/>
  <c r="W217" i="27"/>
  <c r="W227" i="27" s="1"/>
  <c r="F227" i="27"/>
  <c r="J239" i="27"/>
  <c r="G112" i="85"/>
  <c r="AT1" i="85"/>
  <c r="AS73" i="85"/>
  <c r="B116" i="85"/>
  <c r="C117" i="85" s="1"/>
  <c r="E32" i="85"/>
  <c r="E35" i="85"/>
  <c r="F34" i="85"/>
  <c r="E133" i="85"/>
  <c r="F18" i="85"/>
  <c r="F41" i="85"/>
  <c r="F133" i="85"/>
  <c r="G97" i="85"/>
  <c r="E119" i="85"/>
  <c r="F15" i="85"/>
  <c r="D108" i="85"/>
  <c r="Y219" i="27"/>
  <c r="Y224" i="27"/>
  <c r="Y222" i="27"/>
  <c r="Y223" i="27"/>
  <c r="Y218" i="27"/>
  <c r="Y216" i="27"/>
  <c r="Y220" i="27"/>
  <c r="Y221" i="27"/>
  <c r="H222" i="27"/>
  <c r="G224" i="27"/>
  <c r="H223" i="27"/>
  <c r="H221" i="27"/>
  <c r="G220" i="27"/>
  <c r="G219" i="27"/>
  <c r="H218" i="27"/>
  <c r="H217" i="27"/>
  <c r="H216" i="27"/>
  <c r="D23" i="48"/>
  <c r="E23" i="48"/>
  <c r="B27" i="48"/>
  <c r="E3" i="27"/>
  <c r="B84" i="48"/>
  <c r="B83" i="48"/>
  <c r="B82" i="48"/>
  <c r="B79" i="48"/>
  <c r="B75" i="48"/>
  <c r="B74" i="48"/>
  <c r="C70" i="48"/>
  <c r="B70" i="48" s="1"/>
  <c r="B57" i="48"/>
  <c r="B37" i="48"/>
  <c r="B29" i="48"/>
  <c r="B28" i="48"/>
  <c r="B26" i="48"/>
  <c r="AC228" i="27" l="1"/>
  <c r="AB21" i="85" s="1"/>
  <c r="AQ196" i="27"/>
  <c r="AP221" i="27"/>
  <c r="M252" i="27"/>
  <c r="L278" i="27"/>
  <c r="I288" i="27"/>
  <c r="G112" i="86"/>
  <c r="AQ199" i="27"/>
  <c r="AP224" i="27"/>
  <c r="AQ191" i="27"/>
  <c r="AP216" i="27"/>
  <c r="AQ194" i="27"/>
  <c r="AP219" i="27"/>
  <c r="AP246" i="27"/>
  <c r="AO272" i="27"/>
  <c r="AP249" i="27"/>
  <c r="AO275" i="27"/>
  <c r="AQ195" i="27"/>
  <c r="AP220" i="27"/>
  <c r="AP223" i="27"/>
  <c r="AQ198" i="27"/>
  <c r="AQ251" i="27"/>
  <c r="AP277" i="27"/>
  <c r="AP248" i="27"/>
  <c r="AO274" i="27"/>
  <c r="AP250" i="27"/>
  <c r="AO276" i="27"/>
  <c r="AQ193" i="27"/>
  <c r="AP218" i="27"/>
  <c r="AP253" i="27"/>
  <c r="AO279" i="27"/>
  <c r="AQ197" i="27"/>
  <c r="AP222" i="27"/>
  <c r="B123" i="86"/>
  <c r="B126" i="86" s="1"/>
  <c r="H34" i="86"/>
  <c r="G35" i="86"/>
  <c r="E108" i="86"/>
  <c r="F137" i="86"/>
  <c r="F136" i="86"/>
  <c r="F135" i="86" s="1"/>
  <c r="F108" i="86" s="1"/>
  <c r="G41" i="86"/>
  <c r="G32" i="86" s="1"/>
  <c r="G18" i="86"/>
  <c r="G149" i="86" s="1"/>
  <c r="AS73" i="86"/>
  <c r="AT1" i="86"/>
  <c r="F119" i="86"/>
  <c r="G15" i="86"/>
  <c r="C124" i="86"/>
  <c r="C104" i="86"/>
  <c r="C166" i="86" s="1"/>
  <c r="G133" i="86"/>
  <c r="H97" i="86"/>
  <c r="F149" i="86"/>
  <c r="G282" i="27"/>
  <c r="I247" i="27"/>
  <c r="H273" i="27"/>
  <c r="I245" i="27"/>
  <c r="H271" i="27"/>
  <c r="Y192" i="27"/>
  <c r="X217" i="27"/>
  <c r="X227" i="27" s="1"/>
  <c r="K239" i="27"/>
  <c r="H112" i="85"/>
  <c r="H97" i="85"/>
  <c r="G18" i="85"/>
  <c r="G149" i="85" s="1"/>
  <c r="F35" i="85"/>
  <c r="G34" i="85"/>
  <c r="F32" i="85"/>
  <c r="B123" i="85"/>
  <c r="E137" i="85"/>
  <c r="E136" i="85"/>
  <c r="E135" i="85" s="1"/>
  <c r="E108" i="85" s="1"/>
  <c r="F136" i="85"/>
  <c r="F135" i="85" s="1"/>
  <c r="F137" i="85"/>
  <c r="C124" i="85"/>
  <c r="F119" i="85"/>
  <c r="G15" i="85"/>
  <c r="G41" i="85"/>
  <c r="F149" i="85"/>
  <c r="AT73" i="85"/>
  <c r="AU1" i="85"/>
  <c r="Z221" i="27"/>
  <c r="Z220" i="27"/>
  <c r="Z223" i="27"/>
  <c r="Z224" i="27"/>
  <c r="Z218" i="27"/>
  <c r="Z222" i="27"/>
  <c r="Z216" i="27"/>
  <c r="Z219" i="27"/>
  <c r="I222" i="27"/>
  <c r="H224" i="27"/>
  <c r="I223" i="27"/>
  <c r="G227" i="27"/>
  <c r="I221" i="27"/>
  <c r="H220" i="27"/>
  <c r="H219" i="27"/>
  <c r="I218" i="27"/>
  <c r="I217" i="27"/>
  <c r="I216" i="27"/>
  <c r="D23" i="62"/>
  <c r="E23" i="74" s="1"/>
  <c r="D23" i="70"/>
  <c r="D23" i="65"/>
  <c r="E23" i="76" s="1"/>
  <c r="D23" i="63"/>
  <c r="E23" i="75" s="1"/>
  <c r="E23" i="72"/>
  <c r="F23" i="72"/>
  <c r="E23" i="70"/>
  <c r="E23" i="65"/>
  <c r="E23" i="62"/>
  <c r="F23" i="74" s="1"/>
  <c r="E23" i="66"/>
  <c r="F23" i="78" s="1"/>
  <c r="B22" i="48"/>
  <c r="B21" i="48" s="1"/>
  <c r="AD228" i="27" l="1"/>
  <c r="AC21" i="85" s="1"/>
  <c r="AR194" i="27"/>
  <c r="AQ219" i="27"/>
  <c r="AR199" i="27"/>
  <c r="AQ224" i="27"/>
  <c r="N252" i="27"/>
  <c r="M278" i="27"/>
  <c r="AQ253" i="27"/>
  <c r="AP279" i="27"/>
  <c r="AQ250" i="27"/>
  <c r="AP276" i="27"/>
  <c r="AR251" i="27"/>
  <c r="AQ277" i="27"/>
  <c r="AR195" i="27"/>
  <c r="AQ220" i="27"/>
  <c r="AR198" i="27"/>
  <c r="AQ223" i="27"/>
  <c r="AP272" i="27"/>
  <c r="AQ246" i="27"/>
  <c r="AQ216" i="27"/>
  <c r="AR191" i="27"/>
  <c r="J288" i="27"/>
  <c r="H112" i="86"/>
  <c r="AR196" i="27"/>
  <c r="AQ221" i="27"/>
  <c r="AR197" i="27"/>
  <c r="AQ222" i="27"/>
  <c r="AR193" i="27"/>
  <c r="AQ218" i="27"/>
  <c r="AQ248" i="27"/>
  <c r="AP274" i="27"/>
  <c r="AQ249" i="27"/>
  <c r="AP275" i="27"/>
  <c r="F21" i="86"/>
  <c r="B124" i="86"/>
  <c r="B125" i="86" s="1"/>
  <c r="H18" i="86"/>
  <c r="H133" i="86"/>
  <c r="I97" i="86"/>
  <c r="G137" i="86"/>
  <c r="G136" i="86"/>
  <c r="G135" i="86" s="1"/>
  <c r="G108" i="86" s="1"/>
  <c r="AT73" i="86"/>
  <c r="AU1" i="86"/>
  <c r="B127" i="86"/>
  <c r="B128" i="86" s="1"/>
  <c r="D48" i="86"/>
  <c r="D49" i="86"/>
  <c r="C109" i="86"/>
  <c r="C120" i="86"/>
  <c r="C113" i="86"/>
  <c r="G119" i="86"/>
  <c r="H15" i="86"/>
  <c r="H41" i="86"/>
  <c r="H35" i="86"/>
  <c r="I34" i="86"/>
  <c r="H282" i="27"/>
  <c r="J247" i="27"/>
  <c r="I273" i="27"/>
  <c r="J245" i="27"/>
  <c r="I271" i="27"/>
  <c r="F108" i="85"/>
  <c r="Z192" i="27"/>
  <c r="Y217" i="27"/>
  <c r="Y227" i="27" s="1"/>
  <c r="L239" i="27"/>
  <c r="I112" i="85"/>
  <c r="H41" i="85"/>
  <c r="H34" i="85"/>
  <c r="G32" i="85"/>
  <c r="G35" i="85"/>
  <c r="AU73" i="85"/>
  <c r="AV1" i="85"/>
  <c r="B124" i="85"/>
  <c r="B125" i="85" s="1"/>
  <c r="G119" i="85"/>
  <c r="H15" i="85"/>
  <c r="H133" i="85"/>
  <c r="I97" i="85"/>
  <c r="B126" i="85"/>
  <c r="H18" i="85"/>
  <c r="H149" i="85" s="1"/>
  <c r="G133" i="85"/>
  <c r="AA218" i="27"/>
  <c r="AA223" i="27"/>
  <c r="AA216" i="27"/>
  <c r="AA221" i="27"/>
  <c r="AA224" i="27"/>
  <c r="AA220" i="27"/>
  <c r="AA219" i="27"/>
  <c r="AA222" i="27"/>
  <c r="J222" i="27"/>
  <c r="I224" i="27"/>
  <c r="J223" i="27"/>
  <c r="J221" i="27"/>
  <c r="I220" i="27"/>
  <c r="H227" i="27"/>
  <c r="I219" i="27"/>
  <c r="J218" i="27"/>
  <c r="J217" i="27"/>
  <c r="J216" i="27"/>
  <c r="C22" i="72"/>
  <c r="B60" i="66"/>
  <c r="B61" i="66"/>
  <c r="A1" i="66"/>
  <c r="A1" i="70"/>
  <c r="A1" i="77" s="1"/>
  <c r="B43" i="48"/>
  <c r="A167" i="62"/>
  <c r="A156" i="62"/>
  <c r="A157" i="62"/>
  <c r="A158" i="62"/>
  <c r="A159" i="62"/>
  <c r="A160" i="62"/>
  <c r="A161" i="62"/>
  <c r="A162" i="62"/>
  <c r="A163" i="62"/>
  <c r="A164" i="62"/>
  <c r="A165" i="62"/>
  <c r="A166" i="62"/>
  <c r="A2" i="63"/>
  <c r="A3" i="63"/>
  <c r="A3" i="75" s="1"/>
  <c r="A4" i="63"/>
  <c r="A4" i="75" s="1"/>
  <c r="A5" i="63"/>
  <c r="A5" i="75" s="1"/>
  <c r="A6" i="63"/>
  <c r="A6" i="75" s="1"/>
  <c r="A7" i="63"/>
  <c r="A7" i="75" s="1"/>
  <c r="A8" i="63"/>
  <c r="A8" i="75" s="1"/>
  <c r="A9" i="63"/>
  <c r="A9" i="75" s="1"/>
  <c r="A10" i="63"/>
  <c r="A11" i="63"/>
  <c r="A11" i="75" s="1"/>
  <c r="A12" i="63"/>
  <c r="A12" i="75" s="1"/>
  <c r="A13" i="63"/>
  <c r="A13" i="75" s="1"/>
  <c r="A14" i="63"/>
  <c r="A14" i="75" s="1"/>
  <c r="A15" i="63"/>
  <c r="A15" i="75" s="1"/>
  <c r="A16" i="63"/>
  <c r="A16" i="75" s="1"/>
  <c r="A17" i="63"/>
  <c r="A17" i="75" s="1"/>
  <c r="A18" i="63"/>
  <c r="A19" i="63"/>
  <c r="A19" i="75" s="1"/>
  <c r="A20" i="63"/>
  <c r="A20" i="75" s="1"/>
  <c r="A21" i="63"/>
  <c r="A21" i="75" s="1"/>
  <c r="A22" i="63"/>
  <c r="A22" i="75" s="1"/>
  <c r="A23" i="63"/>
  <c r="A23" i="75" s="1"/>
  <c r="A24" i="63"/>
  <c r="A24" i="75" s="1"/>
  <c r="A25" i="63"/>
  <c r="A25" i="75" s="1"/>
  <c r="A26" i="63"/>
  <c r="A27" i="63"/>
  <c r="A27" i="75" s="1"/>
  <c r="A31" i="63"/>
  <c r="A31" i="75" s="1"/>
  <c r="A32" i="63"/>
  <c r="A32" i="75" s="1"/>
  <c r="A33" i="63"/>
  <c r="A33" i="75" s="1"/>
  <c r="A34" i="63"/>
  <c r="A34" i="75" s="1"/>
  <c r="A35" i="63"/>
  <c r="A35" i="75" s="1"/>
  <c r="A36" i="63"/>
  <c r="A37" i="63"/>
  <c r="A38" i="63"/>
  <c r="A38" i="75" s="1"/>
  <c r="A39" i="63"/>
  <c r="A39" i="75" s="1"/>
  <c r="A40" i="63"/>
  <c r="A40" i="75" s="1"/>
  <c r="A41" i="63"/>
  <c r="A41" i="75" s="1"/>
  <c r="A42" i="63"/>
  <c r="A42" i="75" s="1"/>
  <c r="A43" i="63"/>
  <c r="A43" i="75" s="1"/>
  <c r="A44" i="63"/>
  <c r="A45" i="63"/>
  <c r="A46" i="63"/>
  <c r="A46" i="75" s="1"/>
  <c r="A48" i="63"/>
  <c r="A48" i="75" s="1"/>
  <c r="A49" i="63"/>
  <c r="A49" i="75" s="1"/>
  <c r="A50" i="63"/>
  <c r="A51" i="63"/>
  <c r="A51" i="75" s="1"/>
  <c r="A52" i="63"/>
  <c r="A52" i="75" s="1"/>
  <c r="A53" i="63"/>
  <c r="A54" i="63"/>
  <c r="A54" i="75" s="1"/>
  <c r="A55" i="63"/>
  <c r="A55" i="75" s="1"/>
  <c r="A56" i="63"/>
  <c r="A56" i="75" s="1"/>
  <c r="A57" i="63"/>
  <c r="A57" i="75" s="1"/>
  <c r="A58" i="63"/>
  <c r="A59" i="63"/>
  <c r="A59" i="75" s="1"/>
  <c r="A60" i="63"/>
  <c r="A60" i="75" s="1"/>
  <c r="A61" i="63"/>
  <c r="A62" i="63"/>
  <c r="A62" i="75" s="1"/>
  <c r="A63" i="63"/>
  <c r="A63" i="75" s="1"/>
  <c r="A64" i="63"/>
  <c r="A64" i="75" s="1"/>
  <c r="A65" i="63"/>
  <c r="A65" i="75" s="1"/>
  <c r="A66" i="63"/>
  <c r="A66" i="75" s="1"/>
  <c r="A67" i="63"/>
  <c r="A67" i="75" s="1"/>
  <c r="A68" i="63"/>
  <c r="A68" i="75" s="1"/>
  <c r="A69" i="63"/>
  <c r="A70" i="63"/>
  <c r="A70" i="75" s="1"/>
  <c r="A71" i="63"/>
  <c r="A71" i="75" s="1"/>
  <c r="A72" i="63"/>
  <c r="A72" i="75" s="1"/>
  <c r="A73" i="63"/>
  <c r="A73" i="75" s="1"/>
  <c r="A74" i="63"/>
  <c r="A74" i="75" s="1"/>
  <c r="A75" i="63"/>
  <c r="A75" i="75" s="1"/>
  <c r="A76" i="63"/>
  <c r="A76" i="75" s="1"/>
  <c r="A77" i="63"/>
  <c r="A78" i="63"/>
  <c r="A78" i="75" s="1"/>
  <c r="A79" i="63"/>
  <c r="A79" i="75" s="1"/>
  <c r="A80" i="63"/>
  <c r="A80" i="75" s="1"/>
  <c r="A81" i="63"/>
  <c r="A81" i="75" s="1"/>
  <c r="A82" i="63"/>
  <c r="A82" i="75" s="1"/>
  <c r="A83" i="63"/>
  <c r="A83" i="75" s="1"/>
  <c r="A84" i="63"/>
  <c r="A84" i="75" s="1"/>
  <c r="A85" i="63"/>
  <c r="A86" i="63"/>
  <c r="A86" i="75" s="1"/>
  <c r="A87" i="63"/>
  <c r="A87" i="75" s="1"/>
  <c r="A88" i="63"/>
  <c r="A88" i="75" s="1"/>
  <c r="A89" i="63"/>
  <c r="A89" i="75" s="1"/>
  <c r="A90" i="63"/>
  <c r="A91" i="63"/>
  <c r="A91" i="75" s="1"/>
  <c r="A92" i="63"/>
  <c r="A92" i="75" s="1"/>
  <c r="A93" i="63"/>
  <c r="A94" i="63"/>
  <c r="A94" i="75" s="1"/>
  <c r="A95" i="63"/>
  <c r="A95" i="75" s="1"/>
  <c r="A96" i="63"/>
  <c r="A96" i="75" s="1"/>
  <c r="A97" i="63"/>
  <c r="A97" i="75" s="1"/>
  <c r="A98" i="63"/>
  <c r="A98" i="75" s="1"/>
  <c r="A99" i="63"/>
  <c r="A99" i="75" s="1"/>
  <c r="A100" i="63"/>
  <c r="A100" i="75" s="1"/>
  <c r="A101" i="63"/>
  <c r="A102" i="63"/>
  <c r="A102" i="75" s="1"/>
  <c r="A103" i="63"/>
  <c r="A103" i="75" s="1"/>
  <c r="A104" i="63"/>
  <c r="A104" i="75" s="1"/>
  <c r="A105" i="63"/>
  <c r="A105" i="75" s="1"/>
  <c r="A106" i="63"/>
  <c r="A106" i="75" s="1"/>
  <c r="A107" i="63"/>
  <c r="A107" i="75" s="1"/>
  <c r="A108" i="63"/>
  <c r="A108" i="75" s="1"/>
  <c r="A109" i="63"/>
  <c r="A110" i="63"/>
  <c r="A110" i="75" s="1"/>
  <c r="A111" i="63"/>
  <c r="A111" i="75" s="1"/>
  <c r="A112" i="63"/>
  <c r="A112" i="75" s="1"/>
  <c r="A113" i="63"/>
  <c r="A113" i="75" s="1"/>
  <c r="A114" i="63"/>
  <c r="A114" i="75" s="1"/>
  <c r="A115" i="63"/>
  <c r="A115" i="75" s="1"/>
  <c r="A116" i="63"/>
  <c r="A116" i="75" s="1"/>
  <c r="A117" i="63"/>
  <c r="A118" i="63"/>
  <c r="A118" i="75" s="1"/>
  <c r="A119" i="63"/>
  <c r="A119" i="75" s="1"/>
  <c r="A120" i="63"/>
  <c r="A120" i="75" s="1"/>
  <c r="A121" i="63"/>
  <c r="A121" i="75" s="1"/>
  <c r="A122" i="63"/>
  <c r="A122" i="75" s="1"/>
  <c r="A123" i="63"/>
  <c r="A123" i="75" s="1"/>
  <c r="A124" i="63"/>
  <c r="A124" i="75" s="1"/>
  <c r="A125" i="63"/>
  <c r="A125" i="75" s="1"/>
  <c r="A126" i="63"/>
  <c r="A126" i="75" s="1"/>
  <c r="A127" i="63"/>
  <c r="A127" i="75" s="1"/>
  <c r="A128" i="63"/>
  <c r="A129" i="63"/>
  <c r="A129" i="75" s="1"/>
  <c r="A130" i="63"/>
  <c r="A130" i="75" s="1"/>
  <c r="A131" i="63"/>
  <c r="A131" i="75" s="1"/>
  <c r="A132" i="63"/>
  <c r="A132" i="75" s="1"/>
  <c r="A133" i="63"/>
  <c r="A134" i="63"/>
  <c r="A134" i="75" s="1"/>
  <c r="A135" i="63"/>
  <c r="A135" i="75" s="1"/>
  <c r="A136" i="63"/>
  <c r="A137" i="63"/>
  <c r="A138" i="63"/>
  <c r="A138" i="75" s="1"/>
  <c r="A139" i="63"/>
  <c r="A140" i="63"/>
  <c r="A141" i="63"/>
  <c r="A142" i="63"/>
  <c r="A143" i="63"/>
  <c r="A144" i="63"/>
  <c r="A145" i="63"/>
  <c r="A146" i="63"/>
  <c r="A147" i="63"/>
  <c r="A148" i="63"/>
  <c r="A149" i="63"/>
  <c r="A150" i="63"/>
  <c r="A151" i="63"/>
  <c r="A152" i="63"/>
  <c r="A153" i="63"/>
  <c r="A154" i="63"/>
  <c r="A155" i="63"/>
  <c r="A156" i="63"/>
  <c r="A157" i="63"/>
  <c r="A158" i="63"/>
  <c r="A159" i="63"/>
  <c r="A160" i="63"/>
  <c r="A161" i="63"/>
  <c r="A162" i="63"/>
  <c r="A163" i="63"/>
  <c r="A164" i="63"/>
  <c r="A165" i="63"/>
  <c r="A166" i="63"/>
  <c r="A167" i="63"/>
  <c r="A2" i="65"/>
  <c r="A2" i="76" s="1"/>
  <c r="A3" i="65"/>
  <c r="A3" i="76" s="1"/>
  <c r="A4" i="65"/>
  <c r="A4" i="76" s="1"/>
  <c r="A5" i="65"/>
  <c r="A5" i="76" s="1"/>
  <c r="A6" i="65"/>
  <c r="A6" i="76" s="1"/>
  <c r="A7" i="65"/>
  <c r="A8" i="65"/>
  <c r="A9" i="65"/>
  <c r="A9" i="76" s="1"/>
  <c r="A10" i="65"/>
  <c r="A10" i="76" s="1"/>
  <c r="A11" i="65"/>
  <c r="A11" i="76" s="1"/>
  <c r="A12" i="65"/>
  <c r="A13" i="65"/>
  <c r="A13" i="76" s="1"/>
  <c r="A14" i="65"/>
  <c r="A14" i="76" s="1"/>
  <c r="A15" i="65"/>
  <c r="A16" i="65"/>
  <c r="A17" i="65"/>
  <c r="A17" i="76" s="1"/>
  <c r="A18" i="65"/>
  <c r="A18" i="76" s="1"/>
  <c r="A19" i="65"/>
  <c r="A19" i="76" s="1"/>
  <c r="A20" i="65"/>
  <c r="A20" i="76" s="1"/>
  <c r="A21" i="65"/>
  <c r="A21" i="76" s="1"/>
  <c r="A22" i="65"/>
  <c r="A22" i="76" s="1"/>
  <c r="A23" i="65"/>
  <c r="A23" i="76" s="1"/>
  <c r="A24" i="65"/>
  <c r="A25" i="65"/>
  <c r="A25" i="76" s="1"/>
  <c r="A26" i="65"/>
  <c r="A26" i="76" s="1"/>
  <c r="A27" i="65"/>
  <c r="A27" i="76" s="1"/>
  <c r="A31" i="65"/>
  <c r="A31" i="76" s="1"/>
  <c r="A32" i="65"/>
  <c r="A32" i="76" s="1"/>
  <c r="A33" i="65"/>
  <c r="A33" i="76" s="1"/>
  <c r="A34" i="65"/>
  <c r="A35" i="65"/>
  <c r="A36" i="65"/>
  <c r="A36" i="76" s="1"/>
  <c r="A37" i="65"/>
  <c r="A37" i="76" s="1"/>
  <c r="A38" i="65"/>
  <c r="A38" i="76" s="1"/>
  <c r="A39" i="65"/>
  <c r="A39" i="76" s="1"/>
  <c r="A40" i="65"/>
  <c r="A40" i="76" s="1"/>
  <c r="A41" i="65"/>
  <c r="A41" i="76" s="1"/>
  <c r="A42" i="65"/>
  <c r="A42" i="76" s="1"/>
  <c r="A43" i="65"/>
  <c r="A43" i="76" s="1"/>
  <c r="A44" i="65"/>
  <c r="A44" i="76" s="1"/>
  <c r="A45" i="65"/>
  <c r="A45" i="76" s="1"/>
  <c r="A46" i="65"/>
  <c r="A46" i="76" s="1"/>
  <c r="A48" i="65"/>
  <c r="A48" i="76" s="1"/>
  <c r="A49" i="65"/>
  <c r="A49" i="76" s="1"/>
  <c r="A50" i="65"/>
  <c r="A50" i="76" s="1"/>
  <c r="A51" i="65"/>
  <c r="A52" i="65"/>
  <c r="A53" i="65"/>
  <c r="A53" i="76" s="1"/>
  <c r="A54" i="65"/>
  <c r="A54" i="76" s="1"/>
  <c r="A55" i="65"/>
  <c r="A55" i="76" s="1"/>
  <c r="A56" i="65"/>
  <c r="A57" i="65"/>
  <c r="A57" i="76" s="1"/>
  <c r="A58" i="65"/>
  <c r="A58" i="76" s="1"/>
  <c r="A59" i="65"/>
  <c r="A60" i="65"/>
  <c r="A61" i="65"/>
  <c r="A61" i="76" s="1"/>
  <c r="A62" i="65"/>
  <c r="A62" i="76" s="1"/>
  <c r="A63" i="65"/>
  <c r="A63" i="76" s="1"/>
  <c r="A64" i="65"/>
  <c r="A64" i="76" s="1"/>
  <c r="A65" i="65"/>
  <c r="A65" i="76" s="1"/>
  <c r="A66" i="65"/>
  <c r="A66" i="76" s="1"/>
  <c r="A67" i="65"/>
  <c r="A68" i="65"/>
  <c r="A69" i="65"/>
  <c r="A69" i="76" s="1"/>
  <c r="A70" i="65"/>
  <c r="A70" i="76" s="1"/>
  <c r="A71" i="65"/>
  <c r="A71" i="76" s="1"/>
  <c r="A72" i="65"/>
  <c r="A72" i="76" s="1"/>
  <c r="A73" i="65"/>
  <c r="A73" i="76" s="1"/>
  <c r="A74" i="65"/>
  <c r="A74" i="76" s="1"/>
  <c r="A75" i="65"/>
  <c r="A76" i="65"/>
  <c r="A77" i="65"/>
  <c r="A77" i="76" s="1"/>
  <c r="A78" i="65"/>
  <c r="A78" i="76" s="1"/>
  <c r="A79" i="65"/>
  <c r="A79" i="76" s="1"/>
  <c r="A80" i="65"/>
  <c r="A80" i="76" s="1"/>
  <c r="A81" i="65"/>
  <c r="A81" i="76" s="1"/>
  <c r="A82" i="65"/>
  <c r="A82" i="76" s="1"/>
  <c r="A83" i="65"/>
  <c r="A84" i="65"/>
  <c r="A84" i="76" s="1"/>
  <c r="A85" i="65"/>
  <c r="A85" i="76" s="1"/>
  <c r="A86" i="65"/>
  <c r="A86" i="76" s="1"/>
  <c r="A87" i="65"/>
  <c r="A87" i="76" s="1"/>
  <c r="A88" i="65"/>
  <c r="A88" i="76" s="1"/>
  <c r="A89" i="65"/>
  <c r="A89" i="76" s="1"/>
  <c r="A90" i="65"/>
  <c r="A90" i="76" s="1"/>
  <c r="A91" i="65"/>
  <c r="A92" i="65"/>
  <c r="A93" i="65"/>
  <c r="A93" i="76" s="1"/>
  <c r="A94" i="65"/>
  <c r="A94" i="76" s="1"/>
  <c r="A95" i="65"/>
  <c r="A95" i="76" s="1"/>
  <c r="A96" i="65"/>
  <c r="A96" i="76" s="1"/>
  <c r="A97" i="65"/>
  <c r="A97" i="76" s="1"/>
  <c r="A98" i="65"/>
  <c r="A98" i="76" s="1"/>
  <c r="A99" i="65"/>
  <c r="A100" i="65"/>
  <c r="A101" i="65"/>
  <c r="A101" i="76" s="1"/>
  <c r="A102" i="65"/>
  <c r="A102" i="76" s="1"/>
  <c r="A103" i="65"/>
  <c r="A103" i="76" s="1"/>
  <c r="A104" i="65"/>
  <c r="A105" i="65"/>
  <c r="A105" i="76" s="1"/>
  <c r="A106" i="65"/>
  <c r="A106" i="76" s="1"/>
  <c r="A107" i="65"/>
  <c r="A108" i="65"/>
  <c r="A109" i="65"/>
  <c r="A109" i="76" s="1"/>
  <c r="A110" i="65"/>
  <c r="A110" i="76" s="1"/>
  <c r="A111" i="65"/>
  <c r="A111" i="76" s="1"/>
  <c r="A112" i="65"/>
  <c r="A112" i="76" s="1"/>
  <c r="A113" i="65"/>
  <c r="A113" i="76" s="1"/>
  <c r="A114" i="65"/>
  <c r="A114" i="76" s="1"/>
  <c r="A115" i="65"/>
  <c r="A116" i="65"/>
  <c r="A117" i="65"/>
  <c r="A117" i="76" s="1"/>
  <c r="A118" i="65"/>
  <c r="A118" i="76" s="1"/>
  <c r="A119" i="65"/>
  <c r="A119" i="76" s="1"/>
  <c r="A120" i="65"/>
  <c r="A120" i="76" s="1"/>
  <c r="A121" i="65"/>
  <c r="A121" i="76" s="1"/>
  <c r="A122" i="65"/>
  <c r="A122" i="76" s="1"/>
  <c r="A123" i="65"/>
  <c r="A123" i="76" s="1"/>
  <c r="A124" i="65"/>
  <c r="A124" i="76" s="1"/>
  <c r="A125" i="65"/>
  <c r="A125" i="76" s="1"/>
  <c r="A126" i="65"/>
  <c r="A126" i="76" s="1"/>
  <c r="A127" i="65"/>
  <c r="A127" i="76" s="1"/>
  <c r="A128" i="65"/>
  <c r="A129" i="65"/>
  <c r="A130" i="65"/>
  <c r="A130" i="76" s="1"/>
  <c r="A131" i="65"/>
  <c r="A132" i="65"/>
  <c r="A133" i="65"/>
  <c r="A133" i="76" s="1"/>
  <c r="A134" i="65"/>
  <c r="A134" i="76" s="1"/>
  <c r="A135" i="65"/>
  <c r="A135" i="76" s="1"/>
  <c r="A136" i="65"/>
  <c r="A136" i="76" s="1"/>
  <c r="A137" i="65"/>
  <c r="A138" i="65"/>
  <c r="A138" i="76" s="1"/>
  <c r="A139" i="65"/>
  <c r="A140" i="65"/>
  <c r="A141" i="65"/>
  <c r="A142" i="65"/>
  <c r="A143" i="65"/>
  <c r="A144" i="65"/>
  <c r="A145" i="65"/>
  <c r="A146" i="65"/>
  <c r="A147" i="65"/>
  <c r="A148" i="65"/>
  <c r="A149" i="65"/>
  <c r="A150" i="65"/>
  <c r="A151" i="65"/>
  <c r="A152" i="65"/>
  <c r="A153" i="65"/>
  <c r="A154" i="65"/>
  <c r="A155" i="65"/>
  <c r="A156" i="65"/>
  <c r="A157" i="65"/>
  <c r="A158" i="65"/>
  <c r="A159" i="65"/>
  <c r="A160" i="65"/>
  <c r="A161" i="65"/>
  <c r="A162" i="65"/>
  <c r="A163" i="65"/>
  <c r="A164" i="65"/>
  <c r="A165" i="65"/>
  <c r="A166" i="65"/>
  <c r="A167" i="65"/>
  <c r="A2" i="70"/>
  <c r="A2" i="77" s="1"/>
  <c r="A3" i="70"/>
  <c r="A3" i="77" s="1"/>
  <c r="A4" i="70"/>
  <c r="A4" i="77" s="1"/>
  <c r="A5" i="70"/>
  <c r="A6" i="70"/>
  <c r="A6" i="77" s="1"/>
  <c r="A7" i="70"/>
  <c r="A7" i="77" s="1"/>
  <c r="A8" i="70"/>
  <c r="A8" i="77" s="1"/>
  <c r="A9" i="70"/>
  <c r="A9" i="77" s="1"/>
  <c r="A10" i="70"/>
  <c r="A10" i="77" s="1"/>
  <c r="A11" i="70"/>
  <c r="A11" i="77" s="1"/>
  <c r="A12" i="70"/>
  <c r="A13" i="70"/>
  <c r="A14" i="70"/>
  <c r="A14" i="77" s="1"/>
  <c r="A15" i="70"/>
  <c r="A15" i="77" s="1"/>
  <c r="A16" i="70"/>
  <c r="A16" i="77" s="1"/>
  <c r="A17" i="70"/>
  <c r="A17" i="77" s="1"/>
  <c r="A18" i="70"/>
  <c r="A18" i="77" s="1"/>
  <c r="A19" i="70"/>
  <c r="A19" i="77" s="1"/>
  <c r="A20" i="70"/>
  <c r="A20" i="77" s="1"/>
  <c r="A21" i="70"/>
  <c r="A21" i="77" s="1"/>
  <c r="A22" i="70"/>
  <c r="A22" i="77" s="1"/>
  <c r="A23" i="70"/>
  <c r="A23" i="77" s="1"/>
  <c r="A24" i="70"/>
  <c r="A24" i="77" s="1"/>
  <c r="A25" i="70"/>
  <c r="A25" i="77" s="1"/>
  <c r="A26" i="70"/>
  <c r="A26" i="77" s="1"/>
  <c r="A27" i="70"/>
  <c r="A27" i="77" s="1"/>
  <c r="A31" i="70"/>
  <c r="A31" i="77" s="1"/>
  <c r="A32" i="70"/>
  <c r="A32" i="77" s="1"/>
  <c r="A33" i="70"/>
  <c r="A33" i="77" s="1"/>
  <c r="A34" i="70"/>
  <c r="A34" i="77" s="1"/>
  <c r="A35" i="70"/>
  <c r="A35" i="77" s="1"/>
  <c r="A36" i="70"/>
  <c r="A36" i="77" s="1"/>
  <c r="A37" i="70"/>
  <c r="A37" i="77" s="1"/>
  <c r="A38" i="70"/>
  <c r="A38" i="77" s="1"/>
  <c r="A39" i="70"/>
  <c r="A39" i="77" s="1"/>
  <c r="A40" i="70"/>
  <c r="A40" i="77" s="1"/>
  <c r="A41" i="70"/>
  <c r="A42" i="70"/>
  <c r="A42" i="77" s="1"/>
  <c r="A43" i="70"/>
  <c r="A43" i="77" s="1"/>
  <c r="A44" i="70"/>
  <c r="A44" i="77" s="1"/>
  <c r="A45" i="70"/>
  <c r="A45" i="77" s="1"/>
  <c r="A46" i="70"/>
  <c r="A46" i="77" s="1"/>
  <c r="A48" i="70"/>
  <c r="A48" i="77" s="1"/>
  <c r="A49" i="70"/>
  <c r="A50" i="70"/>
  <c r="A51" i="70"/>
  <c r="A51" i="77" s="1"/>
  <c r="A52" i="70"/>
  <c r="A52" i="77" s="1"/>
  <c r="A53" i="70"/>
  <c r="A53" i="77" s="1"/>
  <c r="A54" i="70"/>
  <c r="A54" i="77" s="1"/>
  <c r="A55" i="70"/>
  <c r="A55" i="77" s="1"/>
  <c r="A56" i="70"/>
  <c r="A56" i="77" s="1"/>
  <c r="A57" i="70"/>
  <c r="A58" i="70"/>
  <c r="A59" i="70"/>
  <c r="A59" i="77" s="1"/>
  <c r="A60" i="70"/>
  <c r="A60" i="77" s="1"/>
  <c r="A61" i="70"/>
  <c r="A61" i="77" s="1"/>
  <c r="A62" i="70"/>
  <c r="A62" i="77" s="1"/>
  <c r="A63" i="70"/>
  <c r="A63" i="77" s="1"/>
  <c r="A64" i="70"/>
  <c r="A64" i="77" s="1"/>
  <c r="A65" i="70"/>
  <c r="A66" i="70"/>
  <c r="A67" i="70"/>
  <c r="A68" i="70"/>
  <c r="A68" i="77" s="1"/>
  <c r="A69" i="70"/>
  <c r="A69" i="77" s="1"/>
  <c r="A70" i="70"/>
  <c r="A70" i="77" s="1"/>
  <c r="A71" i="70"/>
  <c r="A71" i="77" s="1"/>
  <c r="A72" i="70"/>
  <c r="A72" i="77" s="1"/>
  <c r="A73" i="70"/>
  <c r="A74" i="70"/>
  <c r="A74" i="77" s="1"/>
  <c r="A75" i="70"/>
  <c r="A75" i="77" s="1"/>
  <c r="A76" i="70"/>
  <c r="A76" i="77" s="1"/>
  <c r="A77" i="70"/>
  <c r="A77" i="77" s="1"/>
  <c r="A78" i="70"/>
  <c r="A78" i="77" s="1"/>
  <c r="A79" i="70"/>
  <c r="A79" i="77" s="1"/>
  <c r="A80" i="70"/>
  <c r="A80" i="77" s="1"/>
  <c r="A81" i="70"/>
  <c r="A82" i="70"/>
  <c r="A82" i="77" s="1"/>
  <c r="A83" i="70"/>
  <c r="A83" i="77" s="1"/>
  <c r="A84" i="70"/>
  <c r="A84" i="77" s="1"/>
  <c r="A85" i="70"/>
  <c r="A85" i="77" s="1"/>
  <c r="A86" i="70"/>
  <c r="A86" i="77" s="1"/>
  <c r="A87" i="70"/>
  <c r="A87" i="77" s="1"/>
  <c r="A88" i="70"/>
  <c r="A88" i="77" s="1"/>
  <c r="A89" i="70"/>
  <c r="A90" i="70"/>
  <c r="A90" i="77" s="1"/>
  <c r="A91" i="70"/>
  <c r="A91" i="77" s="1"/>
  <c r="A92" i="70"/>
  <c r="A92" i="77" s="1"/>
  <c r="A93" i="70"/>
  <c r="A93" i="77" s="1"/>
  <c r="A94" i="70"/>
  <c r="A94" i="77" s="1"/>
  <c r="A95" i="70"/>
  <c r="A95" i="77" s="1"/>
  <c r="A96" i="70"/>
  <c r="A96" i="77" s="1"/>
  <c r="A97" i="70"/>
  <c r="A98" i="70"/>
  <c r="A98" i="77" s="1"/>
  <c r="A99" i="70"/>
  <c r="A100" i="70"/>
  <c r="A100" i="77" s="1"/>
  <c r="A101" i="70"/>
  <c r="A101" i="77" s="1"/>
  <c r="A102" i="70"/>
  <c r="A102" i="77" s="1"/>
  <c r="A103" i="70"/>
  <c r="A103" i="77" s="1"/>
  <c r="A104" i="70"/>
  <c r="A104" i="77" s="1"/>
  <c r="A105" i="70"/>
  <c r="A106" i="70"/>
  <c r="A107" i="70"/>
  <c r="A107" i="77" s="1"/>
  <c r="A108" i="70"/>
  <c r="A108" i="77" s="1"/>
  <c r="A109" i="70"/>
  <c r="A109" i="77" s="1"/>
  <c r="A110" i="70"/>
  <c r="A110" i="77" s="1"/>
  <c r="A111" i="70"/>
  <c r="A111" i="77" s="1"/>
  <c r="A112" i="70"/>
  <c r="A112" i="77" s="1"/>
  <c r="A113" i="70"/>
  <c r="A114" i="70"/>
  <c r="A115" i="70"/>
  <c r="A115" i="77" s="1"/>
  <c r="A116" i="70"/>
  <c r="A116" i="77" s="1"/>
  <c r="A117" i="70"/>
  <c r="A117" i="77" s="1"/>
  <c r="A118" i="70"/>
  <c r="A118" i="77" s="1"/>
  <c r="A119" i="70"/>
  <c r="A119" i="77" s="1"/>
  <c r="A120" i="70"/>
  <c r="A120" i="77" s="1"/>
  <c r="A121" i="70"/>
  <c r="A121" i="77" s="1"/>
  <c r="A122" i="70"/>
  <c r="A122" i="77" s="1"/>
  <c r="A123" i="70"/>
  <c r="A123" i="77" s="1"/>
  <c r="A124" i="70"/>
  <c r="A124" i="77" s="1"/>
  <c r="A125" i="70"/>
  <c r="A125" i="77" s="1"/>
  <c r="A126" i="70"/>
  <c r="A126" i="77" s="1"/>
  <c r="A127" i="70"/>
  <c r="A127" i="77" s="1"/>
  <c r="A128" i="70"/>
  <c r="A129" i="70"/>
  <c r="A130" i="70"/>
  <c r="A130" i="77" s="1"/>
  <c r="A131" i="70"/>
  <c r="A131" i="77" s="1"/>
  <c r="A132" i="70"/>
  <c r="A132" i="77" s="1"/>
  <c r="A133" i="70"/>
  <c r="A133" i="77" s="1"/>
  <c r="A134" i="70"/>
  <c r="A134" i="77" s="1"/>
  <c r="A135" i="70"/>
  <c r="A135" i="77" s="1"/>
  <c r="A136" i="70"/>
  <c r="A136" i="77" s="1"/>
  <c r="A137" i="70"/>
  <c r="A138" i="70"/>
  <c r="A138" i="77" s="1"/>
  <c r="A139" i="70"/>
  <c r="A140" i="70"/>
  <c r="A141" i="70"/>
  <c r="A142" i="70"/>
  <c r="A143" i="70"/>
  <c r="A144" i="70"/>
  <c r="A145" i="70"/>
  <c r="A146" i="70"/>
  <c r="A147" i="70"/>
  <c r="A148" i="70"/>
  <c r="A149" i="70"/>
  <c r="A150" i="70"/>
  <c r="A151" i="70"/>
  <c r="A152" i="70"/>
  <c r="A153" i="70"/>
  <c r="A154" i="70"/>
  <c r="A155" i="70"/>
  <c r="A156" i="70"/>
  <c r="A157" i="70"/>
  <c r="A158" i="70"/>
  <c r="A159" i="70"/>
  <c r="A160" i="70"/>
  <c r="A161" i="70"/>
  <c r="A162" i="70"/>
  <c r="A163" i="70"/>
  <c r="A164" i="70"/>
  <c r="A165" i="70"/>
  <c r="A166" i="70"/>
  <c r="A167" i="70"/>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2" i="66"/>
  <c r="A163" i="66"/>
  <c r="A164" i="66"/>
  <c r="A165" i="66"/>
  <c r="A166" i="66"/>
  <c r="A167" i="66"/>
  <c r="A3" i="66"/>
  <c r="A3" i="78" s="1"/>
  <c r="A4" i="66"/>
  <c r="A4" i="78" s="1"/>
  <c r="A5" i="66"/>
  <c r="A5" i="78" s="1"/>
  <c r="A6" i="66"/>
  <c r="A6" i="78" s="1"/>
  <c r="A7" i="66"/>
  <c r="A8" i="66"/>
  <c r="A8" i="78" s="1"/>
  <c r="A9" i="66"/>
  <c r="A9" i="78" s="1"/>
  <c r="A10" i="66"/>
  <c r="A10" i="78" s="1"/>
  <c r="A11" i="66"/>
  <c r="A11" i="78" s="1"/>
  <c r="A12" i="66"/>
  <c r="A12" i="78" s="1"/>
  <c r="A13" i="66"/>
  <c r="A13" i="78" s="1"/>
  <c r="A14" i="66"/>
  <c r="A14" i="78" s="1"/>
  <c r="A15" i="66"/>
  <c r="A16" i="66"/>
  <c r="A17" i="66"/>
  <c r="A17" i="78" s="1"/>
  <c r="A18" i="66"/>
  <c r="A18" i="78" s="1"/>
  <c r="A19" i="66"/>
  <c r="A19" i="78" s="1"/>
  <c r="A20" i="66"/>
  <c r="A20" i="78" s="1"/>
  <c r="A21" i="66"/>
  <c r="A21" i="78" s="1"/>
  <c r="A22" i="66"/>
  <c r="A22" i="78" s="1"/>
  <c r="A23" i="66"/>
  <c r="A24" i="66"/>
  <c r="A24" i="78" s="1"/>
  <c r="A25" i="66"/>
  <c r="A25" i="78" s="1"/>
  <c r="A26" i="66"/>
  <c r="A26" i="78" s="1"/>
  <c r="A27" i="66"/>
  <c r="A27" i="78" s="1"/>
  <c r="A31" i="66"/>
  <c r="A31" i="78" s="1"/>
  <c r="A32" i="66"/>
  <c r="A32" i="78" s="1"/>
  <c r="A33" i="66"/>
  <c r="A33" i="78" s="1"/>
  <c r="A34" i="66"/>
  <c r="A34" i="78" s="1"/>
  <c r="A35" i="66"/>
  <c r="A35" i="78" s="1"/>
  <c r="A36" i="66"/>
  <c r="A36" i="78" s="1"/>
  <c r="A37" i="66"/>
  <c r="A37" i="78" s="1"/>
  <c r="A38" i="66"/>
  <c r="A38" i="78" s="1"/>
  <c r="A39" i="66"/>
  <c r="A39" i="78" s="1"/>
  <c r="A40" i="66"/>
  <c r="A40" i="78" s="1"/>
  <c r="A41" i="66"/>
  <c r="A41" i="78" s="1"/>
  <c r="A42" i="66"/>
  <c r="A42" i="78" s="1"/>
  <c r="A43" i="66"/>
  <c r="A43" i="78" s="1"/>
  <c r="A44" i="66"/>
  <c r="A44" i="78" s="1"/>
  <c r="A45" i="66"/>
  <c r="A45" i="78" s="1"/>
  <c r="A46" i="66"/>
  <c r="A46" i="78" s="1"/>
  <c r="A48" i="66"/>
  <c r="A48" i="78" s="1"/>
  <c r="A49" i="66"/>
  <c r="A49" i="78" s="1"/>
  <c r="A50" i="66"/>
  <c r="A50" i="78" s="1"/>
  <c r="A51" i="66"/>
  <c r="A52" i="66"/>
  <c r="A52" i="78" s="1"/>
  <c r="A53" i="66"/>
  <c r="A53" i="78" s="1"/>
  <c r="A54" i="66"/>
  <c r="A54" i="78" s="1"/>
  <c r="A55" i="66"/>
  <c r="A55" i="78" s="1"/>
  <c r="A56" i="66"/>
  <c r="A56" i="78" s="1"/>
  <c r="A57" i="66"/>
  <c r="A57" i="78" s="1"/>
  <c r="A58" i="66"/>
  <c r="A58" i="78" s="1"/>
  <c r="A59" i="66"/>
  <c r="A60" i="66"/>
  <c r="A60" i="78" s="1"/>
  <c r="A61" i="66"/>
  <c r="A61" i="78" s="1"/>
  <c r="A62" i="66"/>
  <c r="A62" i="78" s="1"/>
  <c r="A63" i="66"/>
  <c r="A63" i="78" s="1"/>
  <c r="A64" i="66"/>
  <c r="A65" i="66"/>
  <c r="A65" i="78" s="1"/>
  <c r="A66" i="66"/>
  <c r="A66" i="78" s="1"/>
  <c r="A67" i="66"/>
  <c r="A68" i="66"/>
  <c r="A68" i="78" s="1"/>
  <c r="A69" i="66"/>
  <c r="A69" i="78" s="1"/>
  <c r="A70" i="66"/>
  <c r="A70" i="78" s="1"/>
  <c r="A71" i="66"/>
  <c r="A71" i="78" s="1"/>
  <c r="A72" i="66"/>
  <c r="A72" i="78" s="1"/>
  <c r="A73" i="66"/>
  <c r="A73" i="78" s="1"/>
  <c r="A74" i="66"/>
  <c r="A74" i="78" s="1"/>
  <c r="A75" i="66"/>
  <c r="A76" i="66"/>
  <c r="A77" i="66"/>
  <c r="A77" i="78" s="1"/>
  <c r="A78" i="66"/>
  <c r="A78" i="78" s="1"/>
  <c r="A79" i="66"/>
  <c r="A79" i="78" s="1"/>
  <c r="A80" i="66"/>
  <c r="A80" i="78" s="1"/>
  <c r="A81" i="66"/>
  <c r="A81" i="78" s="1"/>
  <c r="A82" i="66"/>
  <c r="A82" i="78" s="1"/>
  <c r="A83" i="66"/>
  <c r="A84" i="66"/>
  <c r="A84" i="78" s="1"/>
  <c r="A85" i="66"/>
  <c r="A85" i="78" s="1"/>
  <c r="A86" i="66"/>
  <c r="A86" i="78" s="1"/>
  <c r="A87" i="66"/>
  <c r="A87" i="78" s="1"/>
  <c r="A88" i="66"/>
  <c r="A88" i="78" s="1"/>
  <c r="A89" i="66"/>
  <c r="A89" i="78" s="1"/>
  <c r="A90" i="66"/>
  <c r="A90" i="78" s="1"/>
  <c r="A91" i="66"/>
  <c r="A92" i="66"/>
  <c r="A92" i="78" s="1"/>
  <c r="A93" i="66"/>
  <c r="A93" i="78" s="1"/>
  <c r="A94" i="66"/>
  <c r="A94" i="78" s="1"/>
  <c r="A95" i="66"/>
  <c r="A95" i="78" s="1"/>
  <c r="A96" i="66"/>
  <c r="A96" i="78" s="1"/>
  <c r="A97" i="66"/>
  <c r="A97" i="78" s="1"/>
  <c r="A98" i="66"/>
  <c r="A98" i="78" s="1"/>
  <c r="A99" i="66"/>
  <c r="A100" i="66"/>
  <c r="A100" i="78" s="1"/>
  <c r="A101" i="66"/>
  <c r="A101" i="78" s="1"/>
  <c r="A102" i="66"/>
  <c r="A102" i="78" s="1"/>
  <c r="A103" i="66"/>
  <c r="A103" i="78" s="1"/>
  <c r="A104" i="66"/>
  <c r="A104" i="78" s="1"/>
  <c r="A105" i="66"/>
  <c r="A105" i="78" s="1"/>
  <c r="A106" i="66"/>
  <c r="A106" i="78" s="1"/>
  <c r="A107" i="66"/>
  <c r="A108" i="66"/>
  <c r="A108" i="78" s="1"/>
  <c r="A109" i="66"/>
  <c r="A109" i="78" s="1"/>
  <c r="A110" i="66"/>
  <c r="A110" i="78" s="1"/>
  <c r="A111" i="66"/>
  <c r="A111" i="78" s="1"/>
  <c r="A112" i="66"/>
  <c r="A112" i="78" s="1"/>
  <c r="A113" i="66"/>
  <c r="A113" i="78" s="1"/>
  <c r="A114" i="66"/>
  <c r="A114" i="78" s="1"/>
  <c r="A115" i="66"/>
  <c r="A116" i="66"/>
  <c r="A117" i="66"/>
  <c r="A117" i="78" s="1"/>
  <c r="A118" i="66"/>
  <c r="A118" i="78" s="1"/>
  <c r="A119" i="66"/>
  <c r="A119" i="78" s="1"/>
  <c r="A120" i="66"/>
  <c r="A120" i="78" s="1"/>
  <c r="A121" i="66"/>
  <c r="A121" i="78" s="1"/>
  <c r="A122" i="66"/>
  <c r="A122" i="78" s="1"/>
  <c r="A123" i="66"/>
  <c r="A123" i="78" s="1"/>
  <c r="A124" i="66"/>
  <c r="A124" i="78" s="1"/>
  <c r="A125" i="66"/>
  <c r="A125" i="78" s="1"/>
  <c r="A126" i="66"/>
  <c r="A126" i="78" s="1"/>
  <c r="A127" i="66"/>
  <c r="A127" i="78" s="1"/>
  <c r="A128" i="66"/>
  <c r="A129" i="66"/>
  <c r="A129" i="78" s="1"/>
  <c r="A130" i="66"/>
  <c r="A130" i="78" s="1"/>
  <c r="A131" i="66"/>
  <c r="A132" i="66"/>
  <c r="A132" i="78" s="1"/>
  <c r="A133" i="66"/>
  <c r="A133" i="78" s="1"/>
  <c r="A134" i="66"/>
  <c r="A134" i="78" s="1"/>
  <c r="A135" i="66"/>
  <c r="A135" i="78" s="1"/>
  <c r="A136" i="66"/>
  <c r="A136" i="78" s="1"/>
  <c r="A137" i="66"/>
  <c r="A137" i="78" s="1"/>
  <c r="A138" i="66"/>
  <c r="A138" i="78" s="1"/>
  <c r="A2" i="66"/>
  <c r="A1" i="65"/>
  <c r="A1" i="76" s="1"/>
  <c r="A1" i="63"/>
  <c r="A1" i="75" s="1"/>
  <c r="A119" i="62"/>
  <c r="A119" i="74" s="1"/>
  <c r="A120" i="62"/>
  <c r="A120" i="74" s="1"/>
  <c r="A121" i="62"/>
  <c r="A121" i="74" s="1"/>
  <c r="A122" i="62"/>
  <c r="A122" i="74" s="1"/>
  <c r="A123" i="62"/>
  <c r="A123" i="74" s="1"/>
  <c r="A124" i="62"/>
  <c r="A124" i="74" s="1"/>
  <c r="A125" i="62"/>
  <c r="A125" i="74" s="1"/>
  <c r="A126" i="62"/>
  <c r="A126" i="74" s="1"/>
  <c r="A127" i="62"/>
  <c r="A127" i="74" s="1"/>
  <c r="A128" i="62"/>
  <c r="A129" i="62"/>
  <c r="A129" i="74" s="1"/>
  <c r="A130" i="62"/>
  <c r="A130" i="74" s="1"/>
  <c r="A131" i="62"/>
  <c r="A131" i="74" s="1"/>
  <c r="A132" i="62"/>
  <c r="A133" i="62"/>
  <c r="A134" i="62"/>
  <c r="A134" i="74" s="1"/>
  <c r="A135" i="62"/>
  <c r="A135" i="74" s="1"/>
  <c r="A136" i="62"/>
  <c r="A137" i="62"/>
  <c r="A138" i="62"/>
  <c r="A138" i="74" s="1"/>
  <c r="A139" i="62"/>
  <c r="A140" i="62"/>
  <c r="A141" i="62"/>
  <c r="A142" i="62"/>
  <c r="A143" i="62"/>
  <c r="A144" i="62"/>
  <c r="A145" i="62"/>
  <c r="A146" i="62"/>
  <c r="A147" i="62"/>
  <c r="A148" i="62"/>
  <c r="A149" i="62"/>
  <c r="A150" i="62"/>
  <c r="A151" i="62"/>
  <c r="A152" i="62"/>
  <c r="A153" i="62"/>
  <c r="A154" i="62"/>
  <c r="A155" i="62"/>
  <c r="A132" i="74"/>
  <c r="A2" i="62"/>
  <c r="A3" i="62"/>
  <c r="A3" i="74" s="1"/>
  <c r="A4" i="62"/>
  <c r="A4" i="74" s="1"/>
  <c r="A5" i="62"/>
  <c r="A5" i="74" s="1"/>
  <c r="A6" i="62"/>
  <c r="A6" i="74" s="1"/>
  <c r="A7" i="62"/>
  <c r="A7" i="74" s="1"/>
  <c r="A8" i="62"/>
  <c r="A8" i="74" s="1"/>
  <c r="A9" i="62"/>
  <c r="A9" i="74" s="1"/>
  <c r="A10" i="62"/>
  <c r="A11" i="62"/>
  <c r="A11" i="74" s="1"/>
  <c r="A12" i="62"/>
  <c r="A12" i="74" s="1"/>
  <c r="A13" i="62"/>
  <c r="A13" i="74" s="1"/>
  <c r="A14" i="62"/>
  <c r="A14" i="74" s="1"/>
  <c r="A15" i="62"/>
  <c r="A15" i="74" s="1"/>
  <c r="A16" i="62"/>
  <c r="A16" i="74" s="1"/>
  <c r="A17" i="62"/>
  <c r="A17" i="74" s="1"/>
  <c r="A18" i="62"/>
  <c r="A19" i="62"/>
  <c r="A19" i="74" s="1"/>
  <c r="A20" i="62"/>
  <c r="A20" i="74" s="1"/>
  <c r="A21" i="62"/>
  <c r="A21" i="74" s="1"/>
  <c r="A22" i="62"/>
  <c r="A23" i="62"/>
  <c r="A23" i="74" s="1"/>
  <c r="A24" i="62"/>
  <c r="A24" i="74" s="1"/>
  <c r="A25" i="62"/>
  <c r="A25" i="74" s="1"/>
  <c r="A26" i="62"/>
  <c r="A27" i="62"/>
  <c r="A27" i="74" s="1"/>
  <c r="A31" i="62"/>
  <c r="A31" i="74" s="1"/>
  <c r="A32" i="62"/>
  <c r="A32" i="74" s="1"/>
  <c r="A33" i="62"/>
  <c r="A33" i="74" s="1"/>
  <c r="A34" i="62"/>
  <c r="A34" i="74" s="1"/>
  <c r="A35" i="62"/>
  <c r="A35" i="74" s="1"/>
  <c r="A36" i="62"/>
  <c r="A36" i="74" s="1"/>
  <c r="A37" i="62"/>
  <c r="A38" i="62"/>
  <c r="A38" i="74" s="1"/>
  <c r="A39" i="62"/>
  <c r="A39" i="74" s="1"/>
  <c r="A40" i="62"/>
  <c r="A40" i="74" s="1"/>
  <c r="A41" i="62"/>
  <c r="A41" i="74" s="1"/>
  <c r="A42" i="62"/>
  <c r="A42" i="74" s="1"/>
  <c r="A43" i="62"/>
  <c r="A43" i="74" s="1"/>
  <c r="A44" i="62"/>
  <c r="A45" i="62"/>
  <c r="A46" i="62"/>
  <c r="A48" i="62"/>
  <c r="A48" i="74" s="1"/>
  <c r="A49" i="62"/>
  <c r="A49" i="74" s="1"/>
  <c r="A50" i="62"/>
  <c r="A50" i="74" s="1"/>
  <c r="A51" i="62"/>
  <c r="A51" i="74" s="1"/>
  <c r="A52" i="62"/>
  <c r="A52" i="74" s="1"/>
  <c r="A53" i="62"/>
  <c r="A53" i="74" s="1"/>
  <c r="A54" i="62"/>
  <c r="A55" i="62"/>
  <c r="A55" i="74" s="1"/>
  <c r="A56" i="62"/>
  <c r="A56" i="74" s="1"/>
  <c r="A57" i="62"/>
  <c r="A57" i="74" s="1"/>
  <c r="A58" i="62"/>
  <c r="A58" i="74" s="1"/>
  <c r="A59" i="62"/>
  <c r="A59" i="74" s="1"/>
  <c r="A60" i="62"/>
  <c r="A60" i="74" s="1"/>
  <c r="A61" i="62"/>
  <c r="A62" i="62"/>
  <c r="A63" i="62"/>
  <c r="A63" i="74" s="1"/>
  <c r="A64" i="62"/>
  <c r="A64" i="74" s="1"/>
  <c r="A65" i="62"/>
  <c r="A65" i="74" s="1"/>
  <c r="A66" i="62"/>
  <c r="A66" i="74" s="1"/>
  <c r="A67" i="62"/>
  <c r="A67" i="74" s="1"/>
  <c r="A68" i="62"/>
  <c r="A68" i="74" s="1"/>
  <c r="A69" i="62"/>
  <c r="A69" i="74" s="1"/>
  <c r="A70" i="62"/>
  <c r="A71" i="62"/>
  <c r="A71" i="74" s="1"/>
  <c r="A72" i="62"/>
  <c r="A72" i="74" s="1"/>
  <c r="A73" i="62"/>
  <c r="A73" i="74" s="1"/>
  <c r="A74" i="62"/>
  <c r="A74" i="74" s="1"/>
  <c r="A75" i="62"/>
  <c r="A75" i="74" s="1"/>
  <c r="A76" i="62"/>
  <c r="A76" i="74" s="1"/>
  <c r="A77" i="62"/>
  <c r="A77" i="74" s="1"/>
  <c r="A78" i="62"/>
  <c r="A79" i="62"/>
  <c r="A79" i="74" s="1"/>
  <c r="A80" i="62"/>
  <c r="A80" i="74" s="1"/>
  <c r="A81" i="62"/>
  <c r="A81" i="74" s="1"/>
  <c r="A82" i="62"/>
  <c r="A82" i="74" s="1"/>
  <c r="A83" i="62"/>
  <c r="A83" i="74" s="1"/>
  <c r="A84" i="62"/>
  <c r="A84" i="74" s="1"/>
  <c r="A85" i="62"/>
  <c r="A85" i="74" s="1"/>
  <c r="A86" i="62"/>
  <c r="A87" i="62"/>
  <c r="A87" i="74" s="1"/>
  <c r="A88" i="62"/>
  <c r="A88" i="74" s="1"/>
  <c r="A89" i="62"/>
  <c r="A89" i="74" s="1"/>
  <c r="A90" i="62"/>
  <c r="A90" i="74" s="1"/>
  <c r="A91" i="62"/>
  <c r="A91" i="74" s="1"/>
  <c r="A92" i="62"/>
  <c r="A92" i="74" s="1"/>
  <c r="A93" i="62"/>
  <c r="A94" i="62"/>
  <c r="A95" i="62"/>
  <c r="A95" i="74" s="1"/>
  <c r="A96" i="62"/>
  <c r="A96" i="74" s="1"/>
  <c r="A97" i="62"/>
  <c r="A97" i="74" s="1"/>
  <c r="A98" i="62"/>
  <c r="A98" i="74" s="1"/>
  <c r="A99" i="62"/>
  <c r="A99" i="74" s="1"/>
  <c r="A100" i="62"/>
  <c r="A100" i="74" s="1"/>
  <c r="A101" i="62"/>
  <c r="A101" i="74" s="1"/>
  <c r="A102" i="62"/>
  <c r="A103" i="62"/>
  <c r="A103" i="74" s="1"/>
  <c r="A104" i="62"/>
  <c r="A104" i="74" s="1"/>
  <c r="A105" i="62"/>
  <c r="A105" i="74" s="1"/>
  <c r="A106" i="62"/>
  <c r="A106" i="74" s="1"/>
  <c r="A107" i="62"/>
  <c r="A107" i="74" s="1"/>
  <c r="A108" i="62"/>
  <c r="A108" i="74" s="1"/>
  <c r="A109" i="62"/>
  <c r="A109" i="74" s="1"/>
  <c r="A110" i="62"/>
  <c r="A111" i="62"/>
  <c r="A111" i="74" s="1"/>
  <c r="A112" i="62"/>
  <c r="A112" i="74" s="1"/>
  <c r="A113" i="62"/>
  <c r="A113" i="74" s="1"/>
  <c r="A114" i="62"/>
  <c r="A114" i="74" s="1"/>
  <c r="A115" i="62"/>
  <c r="A115" i="74" s="1"/>
  <c r="A116" i="62"/>
  <c r="A116" i="74" s="1"/>
  <c r="A117" i="62"/>
  <c r="A117" i="74" s="1"/>
  <c r="A118" i="62"/>
  <c r="A118" i="74" s="1"/>
  <c r="A1" i="62"/>
  <c r="A1" i="74" s="1"/>
  <c r="BJ138" i="78"/>
  <c r="BJ135" i="78"/>
  <c r="BI135" i="78"/>
  <c r="BH135" i="78"/>
  <c r="BG135" i="78"/>
  <c r="BF135" i="78"/>
  <c r="BE135" i="78"/>
  <c r="BD135" i="78"/>
  <c r="BC135" i="78"/>
  <c r="BB135" i="78"/>
  <c r="BA135" i="78"/>
  <c r="AZ135" i="78"/>
  <c r="AY135" i="78"/>
  <c r="AX135" i="78"/>
  <c r="AW135" i="78"/>
  <c r="AV135" i="78"/>
  <c r="AU135" i="78"/>
  <c r="AT135" i="78"/>
  <c r="AS135" i="78"/>
  <c r="AR135" i="78"/>
  <c r="AQ135" i="78"/>
  <c r="AP135" i="78"/>
  <c r="AO135" i="78"/>
  <c r="AN135" i="78"/>
  <c r="AM135" i="78"/>
  <c r="AL135" i="78"/>
  <c r="AK135" i="78"/>
  <c r="AJ135" i="78"/>
  <c r="AI135" i="78"/>
  <c r="AH135" i="78"/>
  <c r="AG135" i="78"/>
  <c r="AF135" i="78"/>
  <c r="AE135" i="78"/>
  <c r="AD135" i="78"/>
  <c r="AC135" i="78"/>
  <c r="AB135" i="78"/>
  <c r="AA135" i="78"/>
  <c r="Z135" i="78"/>
  <c r="Y135" i="78"/>
  <c r="X135" i="78"/>
  <c r="W135" i="78"/>
  <c r="V135" i="78"/>
  <c r="U135" i="78"/>
  <c r="T135" i="78"/>
  <c r="S135" i="78"/>
  <c r="R135" i="78"/>
  <c r="Q135" i="78"/>
  <c r="P135" i="78"/>
  <c r="O135" i="78"/>
  <c r="N135" i="78"/>
  <c r="M135" i="78"/>
  <c r="L135" i="78"/>
  <c r="K135" i="78"/>
  <c r="J135" i="78"/>
  <c r="I135" i="78"/>
  <c r="H135" i="78"/>
  <c r="G135" i="78"/>
  <c r="F135" i="78"/>
  <c r="E135" i="78"/>
  <c r="D135" i="78"/>
  <c r="C135" i="78"/>
  <c r="C132" i="78"/>
  <c r="BJ131" i="78"/>
  <c r="BI131" i="78"/>
  <c r="BH131" i="78"/>
  <c r="BG131" i="78"/>
  <c r="BF131" i="78"/>
  <c r="BE131" i="78"/>
  <c r="BD131" i="78"/>
  <c r="BC131" i="78"/>
  <c r="BB131" i="78"/>
  <c r="BA131" i="78"/>
  <c r="AZ131" i="78"/>
  <c r="AY131" i="78"/>
  <c r="AX131" i="78"/>
  <c r="AW131" i="78"/>
  <c r="AV131" i="78"/>
  <c r="AU131" i="78"/>
  <c r="AT131" i="78"/>
  <c r="AS131" i="78"/>
  <c r="AR131" i="78"/>
  <c r="AQ131" i="78"/>
  <c r="AP131" i="78"/>
  <c r="AO131" i="78"/>
  <c r="AN131" i="78"/>
  <c r="AM131" i="78"/>
  <c r="AL131" i="78"/>
  <c r="AK131" i="78"/>
  <c r="AJ131" i="78"/>
  <c r="AI131" i="78"/>
  <c r="AH131" i="78"/>
  <c r="AG131" i="78"/>
  <c r="AF131" i="78"/>
  <c r="AE131" i="78"/>
  <c r="AD131" i="78"/>
  <c r="AC131" i="78"/>
  <c r="AB131" i="78"/>
  <c r="AA131" i="78"/>
  <c r="Z131" i="78"/>
  <c r="Y131" i="78"/>
  <c r="X131" i="78"/>
  <c r="W131" i="78"/>
  <c r="V131" i="78"/>
  <c r="U131" i="78"/>
  <c r="T131" i="78"/>
  <c r="S131" i="78"/>
  <c r="R131" i="78"/>
  <c r="Q131" i="78"/>
  <c r="P131" i="78"/>
  <c r="O131" i="78"/>
  <c r="N131" i="78"/>
  <c r="M131" i="78"/>
  <c r="L131" i="78"/>
  <c r="K131" i="78"/>
  <c r="J131" i="78"/>
  <c r="I131" i="78"/>
  <c r="H131" i="78"/>
  <c r="G131" i="78"/>
  <c r="F131" i="78"/>
  <c r="E131" i="78"/>
  <c r="D131" i="78"/>
  <c r="C131" i="78"/>
  <c r="BJ130" i="78"/>
  <c r="BI130" i="78"/>
  <c r="BH130" i="78"/>
  <c r="BG130" i="78"/>
  <c r="BF130" i="78"/>
  <c r="BE130" i="78"/>
  <c r="BD130" i="78"/>
  <c r="BC130" i="78"/>
  <c r="BB130" i="78"/>
  <c r="BA130" i="78"/>
  <c r="AZ130" i="78"/>
  <c r="AY130" i="78"/>
  <c r="AX130" i="78"/>
  <c r="AW130" i="78"/>
  <c r="AV130" i="78"/>
  <c r="AU130" i="78"/>
  <c r="AT130" i="78"/>
  <c r="AS130" i="78"/>
  <c r="AR130" i="78"/>
  <c r="AQ130" i="78"/>
  <c r="AP130" i="78"/>
  <c r="AO130" i="78"/>
  <c r="AN130" i="78"/>
  <c r="AM130" i="78"/>
  <c r="AL130" i="78"/>
  <c r="AK130" i="78"/>
  <c r="AJ130" i="78"/>
  <c r="AI130" i="78"/>
  <c r="AH130" i="78"/>
  <c r="AG130" i="78"/>
  <c r="AF130" i="78"/>
  <c r="AE130" i="78"/>
  <c r="AD130" i="78"/>
  <c r="AC130" i="78"/>
  <c r="AB130" i="78"/>
  <c r="AA130" i="78"/>
  <c r="Z130" i="78"/>
  <c r="Y130" i="78"/>
  <c r="X130" i="78"/>
  <c r="W130" i="78"/>
  <c r="V130" i="78"/>
  <c r="U130" i="78"/>
  <c r="T130" i="78"/>
  <c r="S130" i="78"/>
  <c r="R130" i="78"/>
  <c r="Q130" i="78"/>
  <c r="P130" i="78"/>
  <c r="O130" i="78"/>
  <c r="N130" i="78"/>
  <c r="M130" i="78"/>
  <c r="L130" i="78"/>
  <c r="K130" i="78"/>
  <c r="J130" i="78"/>
  <c r="I130" i="78"/>
  <c r="H130" i="78"/>
  <c r="G130" i="78"/>
  <c r="F130" i="78"/>
  <c r="E130" i="78"/>
  <c r="D130" i="78"/>
  <c r="C130" i="78"/>
  <c r="BJ129" i="78"/>
  <c r="BI129" i="78"/>
  <c r="BH129" i="78"/>
  <c r="BG129" i="78"/>
  <c r="BF129" i="78"/>
  <c r="BE129" i="78"/>
  <c r="BD129" i="78"/>
  <c r="BC129" i="78"/>
  <c r="BB129" i="78"/>
  <c r="BA129" i="78"/>
  <c r="AZ129" i="78"/>
  <c r="AY129" i="78"/>
  <c r="AX129" i="78"/>
  <c r="AW129" i="78"/>
  <c r="AV129" i="78"/>
  <c r="AU129" i="78"/>
  <c r="AT129" i="78"/>
  <c r="AS129" i="78"/>
  <c r="AR129" i="78"/>
  <c r="AQ129" i="78"/>
  <c r="AP129" i="78"/>
  <c r="AO129" i="78"/>
  <c r="AN129" i="78"/>
  <c r="AM129" i="78"/>
  <c r="AL129" i="78"/>
  <c r="AK129" i="78"/>
  <c r="AJ129" i="78"/>
  <c r="AI129" i="78"/>
  <c r="AH129" i="78"/>
  <c r="AG129" i="78"/>
  <c r="AF129" i="78"/>
  <c r="AE129" i="78"/>
  <c r="AD129" i="78"/>
  <c r="AC129" i="78"/>
  <c r="AB129" i="78"/>
  <c r="AA129" i="78"/>
  <c r="Z129" i="78"/>
  <c r="Y129" i="78"/>
  <c r="X129" i="78"/>
  <c r="W129" i="78"/>
  <c r="U129" i="78"/>
  <c r="T129" i="78"/>
  <c r="S129" i="78"/>
  <c r="R129" i="78"/>
  <c r="Q129" i="78"/>
  <c r="P129" i="78"/>
  <c r="O129" i="78"/>
  <c r="N129" i="78"/>
  <c r="M129" i="78"/>
  <c r="L129" i="78"/>
  <c r="K129" i="78"/>
  <c r="J129" i="78"/>
  <c r="I129" i="78"/>
  <c r="H129" i="78"/>
  <c r="G129" i="78"/>
  <c r="F129" i="78"/>
  <c r="BJ122" i="78"/>
  <c r="BI122" i="78"/>
  <c r="BH122" i="78"/>
  <c r="BG122" i="78"/>
  <c r="BF122" i="78"/>
  <c r="BE122" i="78"/>
  <c r="BD122" i="78"/>
  <c r="BC122" i="78"/>
  <c r="BB122" i="78"/>
  <c r="BA122" i="78"/>
  <c r="AZ122" i="78"/>
  <c r="AY122" i="78"/>
  <c r="AX122" i="78"/>
  <c r="AW122" i="78"/>
  <c r="AV122" i="78"/>
  <c r="AU122" i="78"/>
  <c r="AT122" i="78"/>
  <c r="AS122" i="78"/>
  <c r="AR122" i="78"/>
  <c r="AQ122" i="78"/>
  <c r="AP122" i="78"/>
  <c r="AO122" i="78"/>
  <c r="AN122" i="78"/>
  <c r="AM122" i="78"/>
  <c r="AL122" i="78"/>
  <c r="AK122" i="78"/>
  <c r="AJ122" i="78"/>
  <c r="AI122" i="78"/>
  <c r="AH122" i="78"/>
  <c r="AG122" i="78"/>
  <c r="AF122" i="78"/>
  <c r="AE122" i="78"/>
  <c r="AD122" i="78"/>
  <c r="AC122" i="78"/>
  <c r="AB122" i="78"/>
  <c r="AA122" i="78"/>
  <c r="Z122" i="78"/>
  <c r="Y122" i="78"/>
  <c r="X122" i="78"/>
  <c r="W122" i="78"/>
  <c r="V122" i="78"/>
  <c r="U122" i="78"/>
  <c r="T122" i="78"/>
  <c r="S122" i="78"/>
  <c r="R122" i="78"/>
  <c r="Q122" i="78"/>
  <c r="P122" i="78"/>
  <c r="O122" i="78"/>
  <c r="N122" i="78"/>
  <c r="M122" i="78"/>
  <c r="L122" i="78"/>
  <c r="K122" i="78"/>
  <c r="J122" i="78"/>
  <c r="I122" i="78"/>
  <c r="H122" i="78"/>
  <c r="G122" i="78"/>
  <c r="F122" i="78"/>
  <c r="E122" i="78"/>
  <c r="D122" i="78"/>
  <c r="C122" i="78"/>
  <c r="BJ118" i="78"/>
  <c r="BI118" i="78"/>
  <c r="BH118" i="78"/>
  <c r="BG118" i="78"/>
  <c r="BF118" i="78"/>
  <c r="BE118" i="78"/>
  <c r="BD118" i="78"/>
  <c r="BC118" i="78"/>
  <c r="BB118" i="78"/>
  <c r="BA118" i="78"/>
  <c r="AZ118" i="78"/>
  <c r="AY118" i="78"/>
  <c r="AX118" i="78"/>
  <c r="AW118" i="78"/>
  <c r="AV118" i="78"/>
  <c r="AU118" i="78"/>
  <c r="AT118" i="78"/>
  <c r="AS118" i="78"/>
  <c r="AR118" i="78"/>
  <c r="AQ118" i="78"/>
  <c r="AP118" i="78"/>
  <c r="AO118" i="78"/>
  <c r="AN118" i="78"/>
  <c r="AM118" i="78"/>
  <c r="AL118" i="78"/>
  <c r="AK118" i="78"/>
  <c r="AJ118" i="78"/>
  <c r="AI118" i="78"/>
  <c r="AH118" i="78"/>
  <c r="AG118" i="78"/>
  <c r="AF118" i="78"/>
  <c r="AE118" i="78"/>
  <c r="AD118" i="78"/>
  <c r="AC118" i="78"/>
  <c r="AB118" i="78"/>
  <c r="AA118" i="78"/>
  <c r="Z118" i="78"/>
  <c r="Y118" i="78"/>
  <c r="X118" i="78"/>
  <c r="W118" i="78"/>
  <c r="V118" i="78"/>
  <c r="U118" i="78"/>
  <c r="T118" i="78"/>
  <c r="S118" i="78"/>
  <c r="R118" i="78"/>
  <c r="Q118" i="78"/>
  <c r="P118" i="78"/>
  <c r="O118" i="78"/>
  <c r="N118" i="78"/>
  <c r="M118" i="78"/>
  <c r="L118" i="78"/>
  <c r="K118" i="78"/>
  <c r="J118" i="78"/>
  <c r="I118" i="78"/>
  <c r="H118" i="78"/>
  <c r="G118" i="78"/>
  <c r="F118" i="78"/>
  <c r="E118" i="78"/>
  <c r="D118" i="78"/>
  <c r="C118" i="78"/>
  <c r="BJ115" i="78"/>
  <c r="BI115" i="78"/>
  <c r="BH115" i="78"/>
  <c r="BG115" i="78"/>
  <c r="BF115" i="78"/>
  <c r="BE115" i="78"/>
  <c r="BD115" i="78"/>
  <c r="BC115" i="78"/>
  <c r="BB115" i="78"/>
  <c r="BA115" i="78"/>
  <c r="AZ115" i="78"/>
  <c r="AY115" i="78"/>
  <c r="AX115" i="78"/>
  <c r="AW115" i="78"/>
  <c r="AV115" i="78"/>
  <c r="AU115" i="78"/>
  <c r="AT115" i="78"/>
  <c r="AS115" i="78"/>
  <c r="AR115" i="78"/>
  <c r="AQ115" i="78"/>
  <c r="AP115" i="78"/>
  <c r="AO115" i="78"/>
  <c r="AN115" i="78"/>
  <c r="AM115" i="78"/>
  <c r="AL115" i="78"/>
  <c r="AK115" i="78"/>
  <c r="AJ115" i="78"/>
  <c r="AI115" i="78"/>
  <c r="AH115" i="78"/>
  <c r="AG115" i="78"/>
  <c r="AF115" i="78"/>
  <c r="AE115" i="78"/>
  <c r="AD115" i="78"/>
  <c r="AC115" i="78"/>
  <c r="AB115" i="78"/>
  <c r="AA115" i="78"/>
  <c r="Z115" i="78"/>
  <c r="Y115" i="78"/>
  <c r="X115" i="78"/>
  <c r="W115" i="78"/>
  <c r="V115" i="78"/>
  <c r="U115" i="78"/>
  <c r="T115" i="78"/>
  <c r="S115" i="78"/>
  <c r="R115" i="78"/>
  <c r="Q115" i="78"/>
  <c r="P115" i="78"/>
  <c r="O115" i="78"/>
  <c r="N115" i="78"/>
  <c r="M115" i="78"/>
  <c r="L115" i="78"/>
  <c r="K115" i="78"/>
  <c r="J115" i="78"/>
  <c r="I115" i="78"/>
  <c r="H115" i="78"/>
  <c r="G115" i="78"/>
  <c r="F115" i="78"/>
  <c r="E115" i="78"/>
  <c r="D115" i="78"/>
  <c r="C115" i="78"/>
  <c r="BJ111" i="78"/>
  <c r="BI111" i="78"/>
  <c r="BH111" i="78"/>
  <c r="BG111" i="78"/>
  <c r="BF111" i="78"/>
  <c r="BE111" i="78"/>
  <c r="BD111" i="78"/>
  <c r="BC111" i="78"/>
  <c r="BB111" i="78"/>
  <c r="BA111" i="78"/>
  <c r="AZ111" i="78"/>
  <c r="AY111" i="78"/>
  <c r="AX111" i="78"/>
  <c r="AW111" i="78"/>
  <c r="AV111" i="78"/>
  <c r="AU111" i="78"/>
  <c r="AT111" i="78"/>
  <c r="AS111" i="78"/>
  <c r="AR111" i="78"/>
  <c r="AQ111" i="78"/>
  <c r="AP111" i="78"/>
  <c r="AO111" i="78"/>
  <c r="AN111" i="78"/>
  <c r="AM111" i="78"/>
  <c r="AL111" i="78"/>
  <c r="AK111" i="78"/>
  <c r="AJ111" i="78"/>
  <c r="AI111" i="78"/>
  <c r="AH111" i="78"/>
  <c r="AG111" i="78"/>
  <c r="AF111" i="78"/>
  <c r="AE111" i="78"/>
  <c r="AD111" i="78"/>
  <c r="AC111" i="78"/>
  <c r="AB111" i="78"/>
  <c r="AA111" i="78"/>
  <c r="Z111" i="78"/>
  <c r="Y111" i="78"/>
  <c r="X111" i="78"/>
  <c r="W111" i="78"/>
  <c r="V111" i="78"/>
  <c r="U111" i="78"/>
  <c r="T111" i="78"/>
  <c r="S111" i="78"/>
  <c r="R111" i="78"/>
  <c r="Q111" i="78"/>
  <c r="P111" i="78"/>
  <c r="O111" i="78"/>
  <c r="N111" i="78"/>
  <c r="M111" i="78"/>
  <c r="L111" i="78"/>
  <c r="K111" i="78"/>
  <c r="J111" i="78"/>
  <c r="I111" i="78"/>
  <c r="H111" i="78"/>
  <c r="G111" i="78"/>
  <c r="F111" i="78"/>
  <c r="E111" i="78"/>
  <c r="D111" i="78"/>
  <c r="C111" i="78"/>
  <c r="BJ103" i="78"/>
  <c r="BI103" i="78"/>
  <c r="BH103" i="78"/>
  <c r="BG103" i="78"/>
  <c r="BF103" i="78"/>
  <c r="BE103" i="78"/>
  <c r="BD103" i="78"/>
  <c r="BC103" i="78"/>
  <c r="BB103" i="78"/>
  <c r="BA103" i="78"/>
  <c r="AZ103" i="78"/>
  <c r="AY103" i="78"/>
  <c r="AX103" i="78"/>
  <c r="AW103" i="78"/>
  <c r="AV103" i="78"/>
  <c r="AU103" i="78"/>
  <c r="AT103" i="78"/>
  <c r="AS103" i="78"/>
  <c r="AR103" i="78"/>
  <c r="AQ103" i="78"/>
  <c r="AP103" i="78"/>
  <c r="AO103" i="78"/>
  <c r="AN103" i="78"/>
  <c r="AM103" i="78"/>
  <c r="AL103" i="78"/>
  <c r="AK103" i="78"/>
  <c r="AJ103" i="78"/>
  <c r="AI103" i="78"/>
  <c r="AH103" i="78"/>
  <c r="AG103" i="78"/>
  <c r="AF103" i="78"/>
  <c r="AE103" i="78"/>
  <c r="AD103" i="78"/>
  <c r="AC103" i="78"/>
  <c r="AB103" i="78"/>
  <c r="AA103" i="78"/>
  <c r="Z103" i="78"/>
  <c r="Y103" i="78"/>
  <c r="X103" i="78"/>
  <c r="W103" i="78"/>
  <c r="V103" i="78"/>
  <c r="U103" i="78"/>
  <c r="T103" i="78"/>
  <c r="S103" i="78"/>
  <c r="R103" i="78"/>
  <c r="Q103" i="78"/>
  <c r="P103" i="78"/>
  <c r="O103" i="78"/>
  <c r="N103" i="78"/>
  <c r="M103" i="78"/>
  <c r="L103" i="78"/>
  <c r="K103" i="78"/>
  <c r="J103" i="78"/>
  <c r="I103" i="78"/>
  <c r="H103" i="78"/>
  <c r="G103" i="78"/>
  <c r="F103" i="78"/>
  <c r="E103" i="78"/>
  <c r="D103" i="78"/>
  <c r="C103" i="78"/>
  <c r="BJ102" i="78"/>
  <c r="BI102" i="78"/>
  <c r="BH102" i="78"/>
  <c r="BG102" i="78"/>
  <c r="BF102" i="78"/>
  <c r="BE102" i="78"/>
  <c r="BD102" i="78"/>
  <c r="BC102" i="78"/>
  <c r="BB102" i="78"/>
  <c r="BA102" i="78"/>
  <c r="AZ102" i="78"/>
  <c r="AY102" i="78"/>
  <c r="AX102" i="78"/>
  <c r="AW102" i="78"/>
  <c r="AV102" i="78"/>
  <c r="AU102" i="78"/>
  <c r="AT102" i="78"/>
  <c r="AS102" i="78"/>
  <c r="AR102" i="78"/>
  <c r="AQ102" i="78"/>
  <c r="AP102" i="78"/>
  <c r="AO102" i="78"/>
  <c r="AN102" i="78"/>
  <c r="AM102" i="78"/>
  <c r="AL102" i="78"/>
  <c r="AK102" i="78"/>
  <c r="AJ102" i="78"/>
  <c r="AI102" i="78"/>
  <c r="AH102" i="78"/>
  <c r="AG102" i="78"/>
  <c r="AF102" i="78"/>
  <c r="AE102" i="78"/>
  <c r="AD102" i="78"/>
  <c r="AC102" i="78"/>
  <c r="AB102" i="78"/>
  <c r="AA102" i="78"/>
  <c r="Z102" i="78"/>
  <c r="Y102" i="78"/>
  <c r="X102" i="78"/>
  <c r="W102" i="78"/>
  <c r="V102" i="78"/>
  <c r="U102" i="78"/>
  <c r="T102" i="78"/>
  <c r="S102" i="78"/>
  <c r="R102" i="78"/>
  <c r="Q102" i="78"/>
  <c r="P102" i="78"/>
  <c r="O102" i="78"/>
  <c r="N102" i="78"/>
  <c r="M102" i="78"/>
  <c r="L102" i="78"/>
  <c r="K102" i="78"/>
  <c r="J102" i="78"/>
  <c r="I102" i="78"/>
  <c r="H102" i="78"/>
  <c r="G102" i="78"/>
  <c r="F102" i="78"/>
  <c r="E102" i="78"/>
  <c r="D102" i="78"/>
  <c r="C102" i="78"/>
  <c r="BJ98" i="78"/>
  <c r="BI98" i="78"/>
  <c r="BH98" i="78"/>
  <c r="BG98" i="78"/>
  <c r="BF98" i="78"/>
  <c r="BE98" i="78"/>
  <c r="BD98" i="78"/>
  <c r="BC98" i="78"/>
  <c r="BB98" i="78"/>
  <c r="BA98" i="78"/>
  <c r="AZ98" i="78"/>
  <c r="AY98" i="78"/>
  <c r="AX98" i="78"/>
  <c r="AW98" i="78"/>
  <c r="AV98" i="78"/>
  <c r="AU98" i="78"/>
  <c r="AT98" i="78"/>
  <c r="AS98" i="78"/>
  <c r="AR98" i="78"/>
  <c r="AQ98" i="78"/>
  <c r="AP98" i="78"/>
  <c r="AO98" i="78"/>
  <c r="AN98" i="78"/>
  <c r="AM98" i="78"/>
  <c r="AL98" i="78"/>
  <c r="AK98" i="78"/>
  <c r="AJ98" i="78"/>
  <c r="AI98" i="78"/>
  <c r="AH98" i="78"/>
  <c r="AG98" i="78"/>
  <c r="AF98" i="78"/>
  <c r="AE98" i="78"/>
  <c r="AD98" i="78"/>
  <c r="AC98" i="78"/>
  <c r="AB98" i="78"/>
  <c r="AA98" i="78"/>
  <c r="Z98" i="78"/>
  <c r="Y98" i="78"/>
  <c r="X98" i="78"/>
  <c r="W98" i="78"/>
  <c r="V98" i="78"/>
  <c r="U98" i="78"/>
  <c r="T98" i="78"/>
  <c r="S98" i="78"/>
  <c r="R98" i="78"/>
  <c r="Q98" i="78"/>
  <c r="P98" i="78"/>
  <c r="O98" i="78"/>
  <c r="N98" i="78"/>
  <c r="M98" i="78"/>
  <c r="L98" i="78"/>
  <c r="K98" i="78"/>
  <c r="J98" i="78"/>
  <c r="I98" i="78"/>
  <c r="H98" i="78"/>
  <c r="G98" i="78"/>
  <c r="F98" i="78"/>
  <c r="E98" i="78"/>
  <c r="D98" i="78"/>
  <c r="C98" i="78"/>
  <c r="C97" i="78"/>
  <c r="BJ96" i="78"/>
  <c r="BI96" i="78"/>
  <c r="BH96" i="78"/>
  <c r="BG96" i="78"/>
  <c r="BF96" i="78"/>
  <c r="BE96" i="78"/>
  <c r="BD96" i="78"/>
  <c r="BC96" i="78"/>
  <c r="BB96" i="78"/>
  <c r="BA96" i="78"/>
  <c r="AZ96" i="78"/>
  <c r="AY96" i="78"/>
  <c r="AX96" i="78"/>
  <c r="AW96" i="78"/>
  <c r="AV96" i="78"/>
  <c r="AU96" i="78"/>
  <c r="AT96" i="78"/>
  <c r="AS96" i="78"/>
  <c r="AR96" i="78"/>
  <c r="AQ96" i="78"/>
  <c r="AP96" i="78"/>
  <c r="AO96" i="78"/>
  <c r="AN96" i="78"/>
  <c r="AM96" i="78"/>
  <c r="AL96" i="78"/>
  <c r="AK96" i="78"/>
  <c r="AJ96" i="78"/>
  <c r="AI96" i="78"/>
  <c r="AH96" i="78"/>
  <c r="AG96" i="78"/>
  <c r="AF96" i="78"/>
  <c r="AE96" i="78"/>
  <c r="AD96" i="78"/>
  <c r="AC96" i="78"/>
  <c r="AB96" i="78"/>
  <c r="AA96" i="78"/>
  <c r="Z96" i="78"/>
  <c r="Y96" i="78"/>
  <c r="X96" i="78"/>
  <c r="W96" i="78"/>
  <c r="V96" i="78"/>
  <c r="U96" i="78"/>
  <c r="T96" i="78"/>
  <c r="S96" i="78"/>
  <c r="R96" i="78"/>
  <c r="Q96" i="78"/>
  <c r="P96" i="78"/>
  <c r="O96" i="78"/>
  <c r="N96" i="78"/>
  <c r="M96" i="78"/>
  <c r="L96" i="78"/>
  <c r="K96" i="78"/>
  <c r="J96" i="78"/>
  <c r="I96" i="78"/>
  <c r="H96" i="78"/>
  <c r="G96" i="78"/>
  <c r="F96" i="78"/>
  <c r="E96" i="78"/>
  <c r="D96" i="78"/>
  <c r="C96" i="78"/>
  <c r="BJ95" i="78"/>
  <c r="BI95" i="78"/>
  <c r="BH95" i="78"/>
  <c r="BG95" i="78"/>
  <c r="BF95" i="78"/>
  <c r="BE95" i="78"/>
  <c r="BD95" i="78"/>
  <c r="BC95" i="78"/>
  <c r="BB95" i="78"/>
  <c r="BA95" i="78"/>
  <c r="AZ95" i="78"/>
  <c r="AY95" i="78"/>
  <c r="AX95" i="78"/>
  <c r="AW95" i="78"/>
  <c r="AV95" i="78"/>
  <c r="AU95" i="78"/>
  <c r="AT95" i="78"/>
  <c r="AS95" i="78"/>
  <c r="AR95" i="78"/>
  <c r="AQ95" i="78"/>
  <c r="AP95" i="78"/>
  <c r="AO95" i="78"/>
  <c r="AN95" i="78"/>
  <c r="AM95" i="78"/>
  <c r="AL95" i="78"/>
  <c r="AK95" i="78"/>
  <c r="AJ95" i="78"/>
  <c r="AI95" i="78"/>
  <c r="AH95" i="78"/>
  <c r="AG95" i="78"/>
  <c r="AF95" i="78"/>
  <c r="AE95" i="78"/>
  <c r="AD95" i="78"/>
  <c r="AC95" i="78"/>
  <c r="AB95" i="78"/>
  <c r="AA95" i="78"/>
  <c r="Z95" i="78"/>
  <c r="Y95" i="78"/>
  <c r="X95" i="78"/>
  <c r="W95" i="78"/>
  <c r="V95" i="78"/>
  <c r="U95" i="78"/>
  <c r="T95" i="78"/>
  <c r="S95" i="78"/>
  <c r="R95" i="78"/>
  <c r="Q95" i="78"/>
  <c r="P95" i="78"/>
  <c r="O95" i="78"/>
  <c r="N95" i="78"/>
  <c r="M95" i="78"/>
  <c r="L95" i="78"/>
  <c r="K95" i="78"/>
  <c r="J95" i="78"/>
  <c r="I95" i="78"/>
  <c r="H95" i="78"/>
  <c r="G95" i="78"/>
  <c r="F95" i="78"/>
  <c r="E95" i="78"/>
  <c r="D95" i="78"/>
  <c r="C95" i="78"/>
  <c r="BJ94" i="78"/>
  <c r="BI94" i="78"/>
  <c r="BH94" i="78"/>
  <c r="BG94" i="78"/>
  <c r="BF94" i="78"/>
  <c r="BE94" i="78"/>
  <c r="BD94" i="78"/>
  <c r="BC94" i="78"/>
  <c r="BB94" i="78"/>
  <c r="BA94" i="78"/>
  <c r="AZ94" i="78"/>
  <c r="AY94" i="78"/>
  <c r="AX94" i="78"/>
  <c r="AW94" i="78"/>
  <c r="AV94" i="78"/>
  <c r="AU94" i="78"/>
  <c r="AT94" i="78"/>
  <c r="AS94" i="78"/>
  <c r="AR94" i="78"/>
  <c r="AQ94" i="78"/>
  <c r="AP94" i="78"/>
  <c r="AO94" i="78"/>
  <c r="AN94" i="78"/>
  <c r="AM94" i="78"/>
  <c r="AL94" i="78"/>
  <c r="AK94" i="78"/>
  <c r="AJ94" i="78"/>
  <c r="AI94" i="78"/>
  <c r="AH94" i="78"/>
  <c r="AG94" i="78"/>
  <c r="AF94" i="78"/>
  <c r="AE94" i="78"/>
  <c r="AD94" i="78"/>
  <c r="AC94" i="78"/>
  <c r="AB94" i="78"/>
  <c r="AA94" i="78"/>
  <c r="Z94" i="78"/>
  <c r="Y94" i="78"/>
  <c r="X94" i="78"/>
  <c r="W94" i="78"/>
  <c r="V94" i="78"/>
  <c r="U94" i="78"/>
  <c r="T94" i="78"/>
  <c r="S94" i="78"/>
  <c r="R94" i="78"/>
  <c r="Q94" i="78"/>
  <c r="P94" i="78"/>
  <c r="O94" i="78"/>
  <c r="N94" i="78"/>
  <c r="M94" i="78"/>
  <c r="L94" i="78"/>
  <c r="K94" i="78"/>
  <c r="J94" i="78"/>
  <c r="I94" i="78"/>
  <c r="H94" i="78"/>
  <c r="G94" i="78"/>
  <c r="F94" i="78"/>
  <c r="E94" i="78"/>
  <c r="D94" i="78"/>
  <c r="BJ91" i="78"/>
  <c r="BI91" i="78"/>
  <c r="BH91" i="78"/>
  <c r="BG91" i="78"/>
  <c r="BF91" i="78"/>
  <c r="BE91" i="78"/>
  <c r="BD91" i="78"/>
  <c r="BC91" i="78"/>
  <c r="BB91" i="78"/>
  <c r="BA91" i="78"/>
  <c r="AZ91" i="78"/>
  <c r="AY91" i="78"/>
  <c r="AX91" i="78"/>
  <c r="AW91" i="78"/>
  <c r="AV91" i="78"/>
  <c r="AU91" i="78"/>
  <c r="AT91" i="78"/>
  <c r="AS91" i="78"/>
  <c r="AR91" i="78"/>
  <c r="AQ91" i="78"/>
  <c r="AP91" i="78"/>
  <c r="AO91" i="78"/>
  <c r="AN91" i="78"/>
  <c r="AM91" i="78"/>
  <c r="AL91" i="78"/>
  <c r="AK91" i="78"/>
  <c r="AJ91" i="78"/>
  <c r="AI91" i="78"/>
  <c r="AH91" i="78"/>
  <c r="AG91" i="78"/>
  <c r="AF91" i="78"/>
  <c r="AE91" i="78"/>
  <c r="AD91" i="78"/>
  <c r="AC91" i="78"/>
  <c r="AB91" i="78"/>
  <c r="AA91" i="78"/>
  <c r="Z91" i="78"/>
  <c r="Y91" i="78"/>
  <c r="X91" i="78"/>
  <c r="W91" i="78"/>
  <c r="V91" i="78"/>
  <c r="U91" i="78"/>
  <c r="T91" i="78"/>
  <c r="S91" i="78"/>
  <c r="R91" i="78"/>
  <c r="Q91" i="78"/>
  <c r="P91" i="78"/>
  <c r="O91" i="78"/>
  <c r="N91" i="78"/>
  <c r="M91" i="78"/>
  <c r="L91" i="78"/>
  <c r="K91" i="78"/>
  <c r="J91" i="78"/>
  <c r="I91" i="78"/>
  <c r="H91" i="78"/>
  <c r="G91" i="78"/>
  <c r="F91" i="78"/>
  <c r="E91" i="78"/>
  <c r="D91" i="78"/>
  <c r="C91" i="78"/>
  <c r="BJ86" i="78"/>
  <c r="BI86" i="78"/>
  <c r="BH86" i="78"/>
  <c r="BG86" i="78"/>
  <c r="BF86" i="78"/>
  <c r="BE86" i="78"/>
  <c r="BD86" i="78"/>
  <c r="BC86" i="78"/>
  <c r="BB86" i="78"/>
  <c r="BA86" i="78"/>
  <c r="AZ86" i="78"/>
  <c r="AY86" i="78"/>
  <c r="AX86" i="78"/>
  <c r="AW86" i="78"/>
  <c r="AV86" i="78"/>
  <c r="AU86" i="78"/>
  <c r="AT86" i="78"/>
  <c r="AS86" i="78"/>
  <c r="AR86" i="78"/>
  <c r="AQ86" i="78"/>
  <c r="AP86" i="78"/>
  <c r="AO86" i="78"/>
  <c r="AN86" i="78"/>
  <c r="AM86" i="78"/>
  <c r="AL86" i="78"/>
  <c r="AK86" i="78"/>
  <c r="AJ86" i="78"/>
  <c r="AI86" i="78"/>
  <c r="AH86" i="78"/>
  <c r="AG86" i="78"/>
  <c r="AF86" i="78"/>
  <c r="AE86" i="78"/>
  <c r="AD86" i="78"/>
  <c r="AC86" i="78"/>
  <c r="AB86" i="78"/>
  <c r="AA86" i="78"/>
  <c r="Z86" i="78"/>
  <c r="Y86" i="78"/>
  <c r="X86" i="78"/>
  <c r="W86" i="78"/>
  <c r="V86" i="78"/>
  <c r="U86" i="78"/>
  <c r="T86" i="78"/>
  <c r="S86" i="78"/>
  <c r="R86" i="78"/>
  <c r="Q86" i="78"/>
  <c r="P86" i="78"/>
  <c r="O86" i="78"/>
  <c r="N86" i="78"/>
  <c r="M86" i="78"/>
  <c r="L86" i="78"/>
  <c r="K86" i="78"/>
  <c r="J86" i="78"/>
  <c r="I86" i="78"/>
  <c r="H86" i="78"/>
  <c r="G86" i="78"/>
  <c r="F86" i="78"/>
  <c r="E86" i="78"/>
  <c r="D86" i="78"/>
  <c r="C86" i="78"/>
  <c r="BJ85" i="78"/>
  <c r="BI85" i="78"/>
  <c r="BH85" i="78"/>
  <c r="BG85" i="78"/>
  <c r="BF85" i="78"/>
  <c r="BE85" i="78"/>
  <c r="BD85" i="78"/>
  <c r="BC85" i="78"/>
  <c r="BB85" i="78"/>
  <c r="BA85" i="78"/>
  <c r="AZ85" i="78"/>
  <c r="AY85" i="78"/>
  <c r="AX85" i="78"/>
  <c r="AW85" i="78"/>
  <c r="AV85" i="78"/>
  <c r="AU85" i="78"/>
  <c r="AT85" i="78"/>
  <c r="AS85" i="78"/>
  <c r="AR85" i="78"/>
  <c r="AQ85" i="78"/>
  <c r="AP85" i="78"/>
  <c r="AO85" i="78"/>
  <c r="AN85" i="78"/>
  <c r="AM85" i="78"/>
  <c r="AL85" i="78"/>
  <c r="AK85" i="78"/>
  <c r="AJ85" i="78"/>
  <c r="AI85" i="78"/>
  <c r="AH85" i="78"/>
  <c r="AG85" i="78"/>
  <c r="AF85" i="78"/>
  <c r="AE85" i="78"/>
  <c r="AD85" i="78"/>
  <c r="AC85" i="78"/>
  <c r="AB85" i="78"/>
  <c r="AA85" i="78"/>
  <c r="Z85" i="78"/>
  <c r="Y85" i="78"/>
  <c r="X85" i="78"/>
  <c r="W85" i="78"/>
  <c r="V85" i="78"/>
  <c r="U85" i="78"/>
  <c r="T85" i="78"/>
  <c r="S85" i="78"/>
  <c r="R85" i="78"/>
  <c r="Q85" i="78"/>
  <c r="P85" i="78"/>
  <c r="O85" i="78"/>
  <c r="N85" i="78"/>
  <c r="M85" i="78"/>
  <c r="L85" i="78"/>
  <c r="K85" i="78"/>
  <c r="J85" i="78"/>
  <c r="I85" i="78"/>
  <c r="H85" i="78"/>
  <c r="G85" i="78"/>
  <c r="F85" i="78"/>
  <c r="E85" i="78"/>
  <c r="D85" i="78"/>
  <c r="C85" i="78"/>
  <c r="BJ84" i="78"/>
  <c r="BI84" i="78"/>
  <c r="BH84" i="78"/>
  <c r="BG84" i="78"/>
  <c r="BF84" i="78"/>
  <c r="BE84" i="78"/>
  <c r="BD84" i="78"/>
  <c r="BC84" i="78"/>
  <c r="BB84" i="78"/>
  <c r="BA84" i="78"/>
  <c r="AZ84" i="78"/>
  <c r="AY84" i="78"/>
  <c r="AX84" i="78"/>
  <c r="AW84" i="78"/>
  <c r="AV84" i="78"/>
  <c r="AU84" i="78"/>
  <c r="AT84" i="78"/>
  <c r="AS84" i="78"/>
  <c r="AR84" i="78"/>
  <c r="AQ84" i="78"/>
  <c r="AP84" i="78"/>
  <c r="AO84" i="78"/>
  <c r="AN84" i="78"/>
  <c r="AM84" i="78"/>
  <c r="AL84" i="78"/>
  <c r="AK84" i="78"/>
  <c r="AJ84" i="78"/>
  <c r="AI84" i="78"/>
  <c r="AH84" i="78"/>
  <c r="AG84" i="78"/>
  <c r="AF84" i="78"/>
  <c r="AE84" i="78"/>
  <c r="AD84" i="78"/>
  <c r="AC84" i="78"/>
  <c r="AB84" i="78"/>
  <c r="AA84" i="78"/>
  <c r="Z84" i="78"/>
  <c r="Y84" i="78"/>
  <c r="X84" i="78"/>
  <c r="W84" i="78"/>
  <c r="V84" i="78"/>
  <c r="U84" i="78"/>
  <c r="T84" i="78"/>
  <c r="S84" i="78"/>
  <c r="R84" i="78"/>
  <c r="Q84" i="78"/>
  <c r="P84" i="78"/>
  <c r="O84" i="78"/>
  <c r="N84" i="78"/>
  <c r="M84" i="78"/>
  <c r="L84" i="78"/>
  <c r="K84" i="78"/>
  <c r="J84" i="78"/>
  <c r="I84" i="78"/>
  <c r="H84" i="78"/>
  <c r="G84" i="78"/>
  <c r="F84" i="78"/>
  <c r="E84" i="78"/>
  <c r="D84" i="78"/>
  <c r="BJ83" i="78"/>
  <c r="BI83" i="78"/>
  <c r="BH83" i="78"/>
  <c r="BG83" i="78"/>
  <c r="BF83" i="78"/>
  <c r="BE83" i="78"/>
  <c r="BD83" i="78"/>
  <c r="BC83" i="78"/>
  <c r="BB83" i="78"/>
  <c r="BA83" i="78"/>
  <c r="AZ83" i="78"/>
  <c r="AY83" i="78"/>
  <c r="AX83" i="78"/>
  <c r="AW83" i="78"/>
  <c r="AV83" i="78"/>
  <c r="AU83" i="78"/>
  <c r="AT83" i="78"/>
  <c r="AS83" i="78"/>
  <c r="AR83" i="78"/>
  <c r="AQ83" i="78"/>
  <c r="AP83" i="78"/>
  <c r="AO83" i="78"/>
  <c r="AN83" i="78"/>
  <c r="AM83" i="78"/>
  <c r="AL83" i="78"/>
  <c r="AK83" i="78"/>
  <c r="AJ83" i="78"/>
  <c r="AI83" i="78"/>
  <c r="AH83" i="78"/>
  <c r="AG83" i="78"/>
  <c r="AF83" i="78"/>
  <c r="AE83" i="78"/>
  <c r="AD83" i="78"/>
  <c r="AC83" i="78"/>
  <c r="AB83" i="78"/>
  <c r="AA83" i="78"/>
  <c r="Z83" i="78"/>
  <c r="Y83" i="78"/>
  <c r="X83" i="78"/>
  <c r="W83" i="78"/>
  <c r="V83" i="78"/>
  <c r="U83" i="78"/>
  <c r="T83" i="78"/>
  <c r="S83" i="78"/>
  <c r="R83" i="78"/>
  <c r="Q83" i="78"/>
  <c r="P83" i="78"/>
  <c r="O83" i="78"/>
  <c r="N83" i="78"/>
  <c r="M83" i="78"/>
  <c r="L83" i="78"/>
  <c r="K83" i="78"/>
  <c r="J83" i="78"/>
  <c r="I83" i="78"/>
  <c r="H83" i="78"/>
  <c r="G83" i="78"/>
  <c r="F83" i="78"/>
  <c r="E83" i="78"/>
  <c r="D83" i="78"/>
  <c r="BJ82" i="78"/>
  <c r="BI82" i="78"/>
  <c r="BH82" i="78"/>
  <c r="BG82" i="78"/>
  <c r="BF82" i="78"/>
  <c r="BE82" i="78"/>
  <c r="BD82" i="78"/>
  <c r="BC82" i="78"/>
  <c r="BB82" i="78"/>
  <c r="BA82" i="78"/>
  <c r="AZ82" i="78"/>
  <c r="AY82" i="78"/>
  <c r="AX82" i="78"/>
  <c r="AW82" i="78"/>
  <c r="AV82" i="78"/>
  <c r="AU82" i="78"/>
  <c r="AT82" i="78"/>
  <c r="AS82" i="78"/>
  <c r="AR82" i="78"/>
  <c r="AQ82" i="78"/>
  <c r="AP82" i="78"/>
  <c r="AO82" i="78"/>
  <c r="AN82" i="78"/>
  <c r="AM82" i="78"/>
  <c r="AL82" i="78"/>
  <c r="AK82" i="78"/>
  <c r="AJ82" i="78"/>
  <c r="AI82" i="78"/>
  <c r="AH82" i="78"/>
  <c r="AG82" i="78"/>
  <c r="AF82" i="78"/>
  <c r="AE82" i="78"/>
  <c r="AD82" i="78"/>
  <c r="AC82" i="78"/>
  <c r="AB82" i="78"/>
  <c r="AA82" i="78"/>
  <c r="Z82" i="78"/>
  <c r="Y82" i="78"/>
  <c r="X82" i="78"/>
  <c r="W82" i="78"/>
  <c r="V82" i="78"/>
  <c r="U82" i="78"/>
  <c r="T82" i="78"/>
  <c r="S82" i="78"/>
  <c r="R82" i="78"/>
  <c r="Q82" i="78"/>
  <c r="P82" i="78"/>
  <c r="O82" i="78"/>
  <c r="N82" i="78"/>
  <c r="M82" i="78"/>
  <c r="L82" i="78"/>
  <c r="K82" i="78"/>
  <c r="J82" i="78"/>
  <c r="I82" i="78"/>
  <c r="H82" i="78"/>
  <c r="G82" i="78"/>
  <c r="F82" i="78"/>
  <c r="E82" i="78"/>
  <c r="D82" i="78"/>
  <c r="BJ81" i="78"/>
  <c r="BI81" i="78"/>
  <c r="BH81" i="78"/>
  <c r="BG81" i="78"/>
  <c r="BF81" i="78"/>
  <c r="BE81" i="78"/>
  <c r="BD81" i="78"/>
  <c r="BC81" i="78"/>
  <c r="BB81" i="78"/>
  <c r="BA81" i="78"/>
  <c r="AZ81" i="78"/>
  <c r="AY81" i="78"/>
  <c r="AX81" i="78"/>
  <c r="AW81" i="78"/>
  <c r="AV81" i="78"/>
  <c r="AU81" i="78"/>
  <c r="AT81" i="78"/>
  <c r="AS81" i="78"/>
  <c r="AR81" i="78"/>
  <c r="AQ81" i="78"/>
  <c r="AP81" i="78"/>
  <c r="AO81" i="78"/>
  <c r="AN81" i="78"/>
  <c r="AM81" i="78"/>
  <c r="AL81" i="78"/>
  <c r="AK81" i="78"/>
  <c r="AJ81" i="78"/>
  <c r="AI81" i="78"/>
  <c r="AH81" i="78"/>
  <c r="AG81" i="78"/>
  <c r="AF81" i="78"/>
  <c r="AE81" i="78"/>
  <c r="AD81" i="78"/>
  <c r="AC81" i="78"/>
  <c r="AB81" i="78"/>
  <c r="AA81" i="78"/>
  <c r="Z81" i="78"/>
  <c r="Y81" i="78"/>
  <c r="X81" i="78"/>
  <c r="W81" i="78"/>
  <c r="V81" i="78"/>
  <c r="U81" i="78"/>
  <c r="T81" i="78"/>
  <c r="S81" i="78"/>
  <c r="R81" i="78"/>
  <c r="Q81" i="78"/>
  <c r="P81" i="78"/>
  <c r="O81" i="78"/>
  <c r="N81" i="78"/>
  <c r="M81" i="78"/>
  <c r="L81" i="78"/>
  <c r="K81" i="78"/>
  <c r="J81" i="78"/>
  <c r="I81" i="78"/>
  <c r="H81" i="78"/>
  <c r="G81" i="78"/>
  <c r="F81" i="78"/>
  <c r="E81" i="78"/>
  <c r="D81" i="78"/>
  <c r="C81" i="78"/>
  <c r="BJ80" i="78"/>
  <c r="BI80" i="78"/>
  <c r="BH80" i="78"/>
  <c r="BG80" i="78"/>
  <c r="BF80" i="78"/>
  <c r="BE80" i="78"/>
  <c r="BD80" i="78"/>
  <c r="BC80" i="78"/>
  <c r="BB80" i="78"/>
  <c r="BA80" i="78"/>
  <c r="AZ80" i="78"/>
  <c r="AY80" i="78"/>
  <c r="AX80" i="78"/>
  <c r="AW80" i="78"/>
  <c r="AV80" i="78"/>
  <c r="AU80" i="78"/>
  <c r="AT80" i="78"/>
  <c r="AS80" i="78"/>
  <c r="AR80" i="78"/>
  <c r="AQ80" i="78"/>
  <c r="AP80" i="78"/>
  <c r="AO80" i="78"/>
  <c r="AN80" i="78"/>
  <c r="AM80" i="78"/>
  <c r="AL80" i="78"/>
  <c r="AK80" i="78"/>
  <c r="AJ80" i="78"/>
  <c r="AI80" i="78"/>
  <c r="AH80" i="78"/>
  <c r="AG80" i="78"/>
  <c r="AF80" i="78"/>
  <c r="AE80" i="78"/>
  <c r="AD80" i="78"/>
  <c r="AC80" i="78"/>
  <c r="AB80" i="78"/>
  <c r="AA80" i="78"/>
  <c r="Z80" i="78"/>
  <c r="Y80" i="78"/>
  <c r="X80" i="78"/>
  <c r="W80" i="78"/>
  <c r="V80" i="78"/>
  <c r="U80" i="78"/>
  <c r="T80" i="78"/>
  <c r="S80" i="78"/>
  <c r="R80" i="78"/>
  <c r="Q80" i="78"/>
  <c r="P80" i="78"/>
  <c r="O80" i="78"/>
  <c r="N80" i="78"/>
  <c r="M80" i="78"/>
  <c r="L80" i="78"/>
  <c r="K80" i="78"/>
  <c r="J80" i="78"/>
  <c r="I80" i="78"/>
  <c r="H80" i="78"/>
  <c r="G80" i="78"/>
  <c r="F80" i="78"/>
  <c r="E80" i="78"/>
  <c r="D80" i="78"/>
  <c r="BJ79" i="78"/>
  <c r="BI79" i="78"/>
  <c r="BH79" i="78"/>
  <c r="BG79" i="78"/>
  <c r="BF79" i="78"/>
  <c r="BE79" i="78"/>
  <c r="BD79" i="78"/>
  <c r="BC79" i="78"/>
  <c r="BB79" i="78"/>
  <c r="BA79" i="78"/>
  <c r="AZ79" i="78"/>
  <c r="AY79" i="78"/>
  <c r="AX79" i="78"/>
  <c r="AW79" i="78"/>
  <c r="AV79" i="78"/>
  <c r="AU79" i="78"/>
  <c r="AT79" i="78"/>
  <c r="AS79" i="78"/>
  <c r="AR79" i="78"/>
  <c r="AQ79" i="78"/>
  <c r="AP79" i="78"/>
  <c r="AO79" i="78"/>
  <c r="AN79" i="78"/>
  <c r="AM79" i="78"/>
  <c r="AL79" i="78"/>
  <c r="AK79" i="78"/>
  <c r="AJ79" i="78"/>
  <c r="AI79" i="78"/>
  <c r="AH79" i="78"/>
  <c r="AG79" i="78"/>
  <c r="AF79" i="78"/>
  <c r="AE79" i="78"/>
  <c r="AD79" i="78"/>
  <c r="AC79" i="78"/>
  <c r="AB79" i="78"/>
  <c r="AA79" i="78"/>
  <c r="Z79" i="78"/>
  <c r="Y79" i="78"/>
  <c r="X79" i="78"/>
  <c r="W79" i="78"/>
  <c r="V79" i="78"/>
  <c r="U79" i="78"/>
  <c r="T79" i="78"/>
  <c r="S79" i="78"/>
  <c r="R79" i="78"/>
  <c r="Q79" i="78"/>
  <c r="P79" i="78"/>
  <c r="O79" i="78"/>
  <c r="N79" i="78"/>
  <c r="M79" i="78"/>
  <c r="L79" i="78"/>
  <c r="K79" i="78"/>
  <c r="J79" i="78"/>
  <c r="I79" i="78"/>
  <c r="H79" i="78"/>
  <c r="G79" i="78"/>
  <c r="F79" i="78"/>
  <c r="E79" i="78"/>
  <c r="D79" i="78"/>
  <c r="BJ78" i="78"/>
  <c r="BI78" i="78"/>
  <c r="BH78" i="78"/>
  <c r="BG78" i="78"/>
  <c r="BF78" i="78"/>
  <c r="BE78" i="78"/>
  <c r="BD78" i="78"/>
  <c r="BC78" i="78"/>
  <c r="BB78" i="78"/>
  <c r="BA78" i="78"/>
  <c r="AZ78" i="78"/>
  <c r="AY78" i="78"/>
  <c r="AX78" i="78"/>
  <c r="AW78" i="78"/>
  <c r="AV78" i="78"/>
  <c r="AU78" i="78"/>
  <c r="AT78" i="78"/>
  <c r="AS78" i="78"/>
  <c r="AR78" i="78"/>
  <c r="AQ78" i="78"/>
  <c r="AP78" i="78"/>
  <c r="AO78" i="78"/>
  <c r="AN78" i="78"/>
  <c r="AM78" i="78"/>
  <c r="AL78" i="78"/>
  <c r="AK78" i="78"/>
  <c r="AJ78" i="78"/>
  <c r="AI78" i="78"/>
  <c r="AH78" i="78"/>
  <c r="AG78" i="78"/>
  <c r="AF78" i="78"/>
  <c r="AE78" i="78"/>
  <c r="AD78" i="78"/>
  <c r="AC78" i="78"/>
  <c r="AB78" i="78"/>
  <c r="AA78" i="78"/>
  <c r="Z78" i="78"/>
  <c r="Y78" i="78"/>
  <c r="X78" i="78"/>
  <c r="W78" i="78"/>
  <c r="V78" i="78"/>
  <c r="U78" i="78"/>
  <c r="T78" i="78"/>
  <c r="S78" i="78"/>
  <c r="R78" i="78"/>
  <c r="Q78" i="78"/>
  <c r="P78" i="78"/>
  <c r="O78" i="78"/>
  <c r="N78" i="78"/>
  <c r="M78" i="78"/>
  <c r="L78" i="78"/>
  <c r="K78" i="78"/>
  <c r="J78" i="78"/>
  <c r="I78" i="78"/>
  <c r="H78" i="78"/>
  <c r="G78" i="78"/>
  <c r="F78" i="78"/>
  <c r="E78" i="78"/>
  <c r="D78" i="78"/>
  <c r="C78" i="78"/>
  <c r="BJ77" i="78"/>
  <c r="BI77" i="78"/>
  <c r="BH77" i="78"/>
  <c r="BG77" i="78"/>
  <c r="BF77" i="78"/>
  <c r="BE77" i="78"/>
  <c r="BD77" i="78"/>
  <c r="BC77" i="78"/>
  <c r="BB77" i="78"/>
  <c r="BA77" i="78"/>
  <c r="AZ77" i="78"/>
  <c r="AY77" i="78"/>
  <c r="AX77" i="78"/>
  <c r="AW77" i="78"/>
  <c r="AV77" i="78"/>
  <c r="AU77" i="78"/>
  <c r="AT77" i="78"/>
  <c r="AS77" i="78"/>
  <c r="AR77" i="78"/>
  <c r="AQ77" i="78"/>
  <c r="AP77" i="78"/>
  <c r="AO77" i="78"/>
  <c r="AN77" i="78"/>
  <c r="AM77" i="78"/>
  <c r="AL77" i="78"/>
  <c r="AK77" i="78"/>
  <c r="AJ77" i="78"/>
  <c r="AI77" i="78"/>
  <c r="AH77" i="78"/>
  <c r="AG77" i="78"/>
  <c r="AF77" i="78"/>
  <c r="AE77" i="78"/>
  <c r="AD77" i="78"/>
  <c r="AC77" i="78"/>
  <c r="AB77" i="78"/>
  <c r="AA77" i="78"/>
  <c r="Z77" i="78"/>
  <c r="Y77" i="78"/>
  <c r="X77" i="78"/>
  <c r="W77" i="78"/>
  <c r="V77" i="78"/>
  <c r="U77" i="78"/>
  <c r="T77" i="78"/>
  <c r="S77" i="78"/>
  <c r="R77" i="78"/>
  <c r="Q77" i="78"/>
  <c r="P77" i="78"/>
  <c r="O77" i="78"/>
  <c r="N77" i="78"/>
  <c r="M77" i="78"/>
  <c r="L77" i="78"/>
  <c r="K77" i="78"/>
  <c r="J77" i="78"/>
  <c r="I77" i="78"/>
  <c r="H77" i="78"/>
  <c r="G77" i="78"/>
  <c r="F77" i="78"/>
  <c r="E77" i="78"/>
  <c r="D77" i="78"/>
  <c r="BJ76" i="78"/>
  <c r="BI76" i="78"/>
  <c r="BH76" i="78"/>
  <c r="BG76" i="78"/>
  <c r="BF76" i="78"/>
  <c r="BE76" i="78"/>
  <c r="BD76" i="78"/>
  <c r="BC76" i="78"/>
  <c r="BB76" i="78"/>
  <c r="BA76" i="78"/>
  <c r="AZ76" i="78"/>
  <c r="AY76" i="78"/>
  <c r="AX76" i="78"/>
  <c r="AW76" i="78"/>
  <c r="AV76" i="78"/>
  <c r="AU76" i="78"/>
  <c r="AT76" i="78"/>
  <c r="AS76" i="78"/>
  <c r="AR76" i="78"/>
  <c r="AQ76" i="78"/>
  <c r="AP76" i="78"/>
  <c r="AO76" i="78"/>
  <c r="AN76" i="78"/>
  <c r="AM76" i="78"/>
  <c r="AL76" i="78"/>
  <c r="AK76" i="78"/>
  <c r="AJ76" i="78"/>
  <c r="AI76" i="78"/>
  <c r="AH76" i="78"/>
  <c r="AG76" i="78"/>
  <c r="AF76" i="78"/>
  <c r="AE76" i="78"/>
  <c r="AD76" i="78"/>
  <c r="AC76" i="78"/>
  <c r="AB76" i="78"/>
  <c r="AA76" i="78"/>
  <c r="Z76" i="78"/>
  <c r="Y76" i="78"/>
  <c r="X76" i="78"/>
  <c r="W76" i="78"/>
  <c r="V76" i="78"/>
  <c r="U76" i="78"/>
  <c r="T76" i="78"/>
  <c r="S76" i="78"/>
  <c r="R76" i="78"/>
  <c r="Q76" i="78"/>
  <c r="P76" i="78"/>
  <c r="O76" i="78"/>
  <c r="N76" i="78"/>
  <c r="M76" i="78"/>
  <c r="L76" i="78"/>
  <c r="K76" i="78"/>
  <c r="J76" i="78"/>
  <c r="I76" i="78"/>
  <c r="H76" i="78"/>
  <c r="G76" i="78"/>
  <c r="F76" i="78"/>
  <c r="E76" i="78"/>
  <c r="D76" i="78"/>
  <c r="BJ75" i="78"/>
  <c r="BI75" i="78"/>
  <c r="BH75" i="78"/>
  <c r="BG75" i="78"/>
  <c r="BF75" i="78"/>
  <c r="BE75" i="78"/>
  <c r="BD75" i="78"/>
  <c r="BC75" i="78"/>
  <c r="BB75" i="78"/>
  <c r="BA75" i="78"/>
  <c r="AZ75" i="78"/>
  <c r="AY75" i="78"/>
  <c r="AX75" i="78"/>
  <c r="AW75" i="78"/>
  <c r="AV75" i="78"/>
  <c r="AU75" i="78"/>
  <c r="AT75" i="78"/>
  <c r="AS75" i="78"/>
  <c r="AR75" i="78"/>
  <c r="AQ75" i="78"/>
  <c r="AP75" i="78"/>
  <c r="AO75" i="78"/>
  <c r="AN75" i="78"/>
  <c r="AM75" i="78"/>
  <c r="AL75" i="78"/>
  <c r="AK75" i="78"/>
  <c r="AJ75" i="78"/>
  <c r="AI75" i="78"/>
  <c r="AH75" i="78"/>
  <c r="AG75" i="78"/>
  <c r="AF75" i="78"/>
  <c r="AE75" i="78"/>
  <c r="AD75" i="78"/>
  <c r="AC75" i="78"/>
  <c r="AB75" i="78"/>
  <c r="AA75" i="78"/>
  <c r="Z75" i="78"/>
  <c r="Y75" i="78"/>
  <c r="X75" i="78"/>
  <c r="W75" i="78"/>
  <c r="V75" i="78"/>
  <c r="U75" i="78"/>
  <c r="T75" i="78"/>
  <c r="S75" i="78"/>
  <c r="R75" i="78"/>
  <c r="Q75" i="78"/>
  <c r="P75" i="78"/>
  <c r="O75" i="78"/>
  <c r="N75" i="78"/>
  <c r="M75" i="78"/>
  <c r="L75" i="78"/>
  <c r="K75" i="78"/>
  <c r="J75" i="78"/>
  <c r="I75" i="78"/>
  <c r="H75" i="78"/>
  <c r="G75" i="78"/>
  <c r="F75" i="78"/>
  <c r="E75" i="78"/>
  <c r="D75" i="78"/>
  <c r="BJ74" i="78"/>
  <c r="BI74" i="78"/>
  <c r="BH74" i="78"/>
  <c r="BG74" i="78"/>
  <c r="BF74" i="78"/>
  <c r="BE74" i="78"/>
  <c r="BD74" i="78"/>
  <c r="BC74" i="78"/>
  <c r="BB74" i="78"/>
  <c r="BA74" i="78"/>
  <c r="AZ74" i="78"/>
  <c r="AY74" i="78"/>
  <c r="AX74" i="78"/>
  <c r="AW74" i="78"/>
  <c r="AV74" i="78"/>
  <c r="AU74" i="78"/>
  <c r="AT74" i="78"/>
  <c r="AS74" i="78"/>
  <c r="AR74" i="78"/>
  <c r="AQ74" i="78"/>
  <c r="AP74" i="78"/>
  <c r="AO74" i="78"/>
  <c r="AN74" i="78"/>
  <c r="AM74" i="78"/>
  <c r="AL74" i="78"/>
  <c r="AK74" i="78"/>
  <c r="AJ74" i="78"/>
  <c r="AI74" i="78"/>
  <c r="AH74" i="78"/>
  <c r="AG74" i="78"/>
  <c r="AF74" i="78"/>
  <c r="AE74" i="78"/>
  <c r="AD74" i="78"/>
  <c r="AC74" i="78"/>
  <c r="AB74" i="78"/>
  <c r="AA74" i="78"/>
  <c r="Z74" i="78"/>
  <c r="Y74" i="78"/>
  <c r="X74" i="78"/>
  <c r="W74" i="78"/>
  <c r="V74" i="78"/>
  <c r="U74" i="78"/>
  <c r="T74" i="78"/>
  <c r="S74" i="78"/>
  <c r="R74" i="78"/>
  <c r="Q74" i="78"/>
  <c r="P74" i="78"/>
  <c r="O74" i="78"/>
  <c r="N74" i="78"/>
  <c r="M74" i="78"/>
  <c r="L74" i="78"/>
  <c r="K74" i="78"/>
  <c r="J74" i="78"/>
  <c r="I74" i="78"/>
  <c r="H74" i="78"/>
  <c r="G74" i="78"/>
  <c r="F74" i="78"/>
  <c r="E74" i="78"/>
  <c r="D74" i="78"/>
  <c r="BJ72" i="78"/>
  <c r="BI72" i="78"/>
  <c r="BH72" i="78"/>
  <c r="BG72" i="78"/>
  <c r="BF72" i="78"/>
  <c r="BE72" i="78"/>
  <c r="BD72" i="78"/>
  <c r="BC72" i="78"/>
  <c r="BB72" i="78"/>
  <c r="BA72" i="78"/>
  <c r="AZ72" i="78"/>
  <c r="AY72" i="78"/>
  <c r="AX72" i="78"/>
  <c r="AW72" i="78"/>
  <c r="AV72" i="78"/>
  <c r="AU72" i="78"/>
  <c r="AT72" i="78"/>
  <c r="AS72" i="78"/>
  <c r="AR72" i="78"/>
  <c r="AQ72" i="78"/>
  <c r="AP72" i="78"/>
  <c r="AO72" i="78"/>
  <c r="AN72" i="78"/>
  <c r="AM72" i="78"/>
  <c r="AL72" i="78"/>
  <c r="AK72" i="78"/>
  <c r="AJ72" i="78"/>
  <c r="AI72" i="78"/>
  <c r="AH72" i="78"/>
  <c r="AG72" i="78"/>
  <c r="AF72" i="78"/>
  <c r="AE72" i="78"/>
  <c r="AD72" i="78"/>
  <c r="AC72" i="78"/>
  <c r="AB72" i="78"/>
  <c r="AA72" i="78"/>
  <c r="Z72" i="78"/>
  <c r="Y72" i="78"/>
  <c r="X72" i="78"/>
  <c r="W72" i="78"/>
  <c r="V72" i="78"/>
  <c r="U72" i="78"/>
  <c r="T72" i="78"/>
  <c r="S72" i="78"/>
  <c r="R72" i="78"/>
  <c r="Q72" i="78"/>
  <c r="P72" i="78"/>
  <c r="O72" i="78"/>
  <c r="N72" i="78"/>
  <c r="M72" i="78"/>
  <c r="L72" i="78"/>
  <c r="K72" i="78"/>
  <c r="J72" i="78"/>
  <c r="I72" i="78"/>
  <c r="H72" i="78"/>
  <c r="G72" i="78"/>
  <c r="F72" i="78"/>
  <c r="E72" i="78"/>
  <c r="D72" i="78"/>
  <c r="C72" i="78"/>
  <c r="BJ71" i="78"/>
  <c r="BI71" i="78"/>
  <c r="BH71" i="78"/>
  <c r="BG71" i="78"/>
  <c r="BF71" i="78"/>
  <c r="BE71" i="78"/>
  <c r="BD71" i="78"/>
  <c r="BC71" i="78"/>
  <c r="BB71" i="78"/>
  <c r="BA71" i="78"/>
  <c r="AZ71" i="78"/>
  <c r="AY71" i="78"/>
  <c r="AX71" i="78"/>
  <c r="AW71" i="78"/>
  <c r="AV71" i="78"/>
  <c r="AU71" i="78"/>
  <c r="AT71" i="78"/>
  <c r="AS71" i="78"/>
  <c r="AR71" i="78"/>
  <c r="AQ71" i="78"/>
  <c r="AP71" i="78"/>
  <c r="AO71" i="78"/>
  <c r="AN71" i="78"/>
  <c r="AM71" i="78"/>
  <c r="AL71" i="78"/>
  <c r="AK71" i="78"/>
  <c r="AJ71" i="78"/>
  <c r="AI71" i="78"/>
  <c r="AH71" i="78"/>
  <c r="AG71" i="78"/>
  <c r="AF71" i="78"/>
  <c r="AE71" i="78"/>
  <c r="AD71" i="78"/>
  <c r="AC71" i="78"/>
  <c r="AB71" i="78"/>
  <c r="AA71" i="78"/>
  <c r="Z71" i="78"/>
  <c r="Y71" i="78"/>
  <c r="X71" i="78"/>
  <c r="W71" i="78"/>
  <c r="V71" i="78"/>
  <c r="U71" i="78"/>
  <c r="T71" i="78"/>
  <c r="S71" i="78"/>
  <c r="R71" i="78"/>
  <c r="Q71" i="78"/>
  <c r="P71" i="78"/>
  <c r="O71" i="78"/>
  <c r="N71" i="78"/>
  <c r="M71" i="78"/>
  <c r="L71" i="78"/>
  <c r="K71" i="78"/>
  <c r="J71" i="78"/>
  <c r="I71" i="78"/>
  <c r="H71" i="78"/>
  <c r="G71" i="78"/>
  <c r="F71" i="78"/>
  <c r="E71" i="78"/>
  <c r="D71" i="78"/>
  <c r="BJ70" i="78"/>
  <c r="BI70" i="78"/>
  <c r="BH70" i="78"/>
  <c r="BG70" i="78"/>
  <c r="BF70" i="78"/>
  <c r="BE70" i="78"/>
  <c r="BD70" i="78"/>
  <c r="BC70" i="78"/>
  <c r="BB70" i="78"/>
  <c r="BA70" i="78"/>
  <c r="AZ70" i="78"/>
  <c r="AY70" i="78"/>
  <c r="AX70" i="78"/>
  <c r="AW70" i="78"/>
  <c r="AV70" i="78"/>
  <c r="AU70" i="78"/>
  <c r="AT70" i="78"/>
  <c r="AS70" i="78"/>
  <c r="AR70" i="78"/>
  <c r="AQ70" i="78"/>
  <c r="AP70" i="78"/>
  <c r="AO70" i="78"/>
  <c r="AN70" i="78"/>
  <c r="AM70" i="78"/>
  <c r="AL70" i="78"/>
  <c r="AK70" i="78"/>
  <c r="AJ70" i="78"/>
  <c r="AI70" i="78"/>
  <c r="AH70" i="78"/>
  <c r="AG70" i="78"/>
  <c r="AF70" i="78"/>
  <c r="AE70" i="78"/>
  <c r="AD70" i="78"/>
  <c r="AC70" i="78"/>
  <c r="AB70" i="78"/>
  <c r="AA70" i="78"/>
  <c r="Z70" i="78"/>
  <c r="Y70" i="78"/>
  <c r="X70" i="78"/>
  <c r="W70" i="78"/>
  <c r="V70" i="78"/>
  <c r="U70" i="78"/>
  <c r="T70" i="78"/>
  <c r="S70" i="78"/>
  <c r="R70" i="78"/>
  <c r="Q70" i="78"/>
  <c r="P70" i="78"/>
  <c r="O70" i="78"/>
  <c r="N70" i="78"/>
  <c r="M70" i="78"/>
  <c r="L70" i="78"/>
  <c r="K70" i="78"/>
  <c r="J70" i="78"/>
  <c r="I70" i="78"/>
  <c r="H70" i="78"/>
  <c r="G70" i="78"/>
  <c r="F70" i="78"/>
  <c r="E70" i="78"/>
  <c r="D70" i="78"/>
  <c r="BJ69" i="78"/>
  <c r="BI69" i="78"/>
  <c r="BH69" i="78"/>
  <c r="BG69" i="78"/>
  <c r="BF69" i="78"/>
  <c r="BE69" i="78"/>
  <c r="BD69" i="78"/>
  <c r="BC69" i="78"/>
  <c r="BB69" i="78"/>
  <c r="BA69" i="78"/>
  <c r="AZ69" i="78"/>
  <c r="AY69" i="78"/>
  <c r="AX69" i="78"/>
  <c r="AW69" i="78"/>
  <c r="AV69" i="78"/>
  <c r="AU69" i="78"/>
  <c r="AT69" i="78"/>
  <c r="AS69" i="78"/>
  <c r="AR69" i="78"/>
  <c r="AQ69" i="78"/>
  <c r="AP69" i="78"/>
  <c r="AO69" i="78"/>
  <c r="AN69" i="78"/>
  <c r="AM69" i="78"/>
  <c r="AL69" i="78"/>
  <c r="AK69" i="78"/>
  <c r="AJ69" i="78"/>
  <c r="AI69" i="78"/>
  <c r="AH69" i="78"/>
  <c r="AG69" i="78"/>
  <c r="AF69" i="78"/>
  <c r="AE69" i="78"/>
  <c r="AD69" i="78"/>
  <c r="AC69" i="78"/>
  <c r="AB69" i="78"/>
  <c r="AA69" i="78"/>
  <c r="Z69" i="78"/>
  <c r="Y69" i="78"/>
  <c r="X69" i="78"/>
  <c r="W69" i="78"/>
  <c r="V69" i="78"/>
  <c r="U69" i="78"/>
  <c r="T69" i="78"/>
  <c r="S69" i="78"/>
  <c r="R69" i="78"/>
  <c r="Q69" i="78"/>
  <c r="P69" i="78"/>
  <c r="O69" i="78"/>
  <c r="N69" i="78"/>
  <c r="M69" i="78"/>
  <c r="L69" i="78"/>
  <c r="K69" i="78"/>
  <c r="J69" i="78"/>
  <c r="I69" i="78"/>
  <c r="H69" i="78"/>
  <c r="G69" i="78"/>
  <c r="F69" i="78"/>
  <c r="E69" i="78"/>
  <c r="D69" i="78"/>
  <c r="BJ68" i="78"/>
  <c r="BI68" i="78"/>
  <c r="BH68" i="78"/>
  <c r="BG68" i="78"/>
  <c r="BF68" i="78"/>
  <c r="BE68" i="78"/>
  <c r="BD68" i="78"/>
  <c r="BC68" i="78"/>
  <c r="BB68" i="78"/>
  <c r="BA68" i="78"/>
  <c r="AZ68" i="78"/>
  <c r="AY68" i="78"/>
  <c r="AX68" i="78"/>
  <c r="AW68" i="78"/>
  <c r="AV68" i="78"/>
  <c r="AU68" i="78"/>
  <c r="AT68" i="78"/>
  <c r="AS68" i="78"/>
  <c r="AR68" i="78"/>
  <c r="AQ68" i="78"/>
  <c r="AP68" i="78"/>
  <c r="AO68" i="78"/>
  <c r="AN68" i="78"/>
  <c r="AM68" i="78"/>
  <c r="AL68" i="78"/>
  <c r="AK68" i="78"/>
  <c r="AJ68" i="78"/>
  <c r="AI68" i="78"/>
  <c r="AH68" i="78"/>
  <c r="AG68" i="78"/>
  <c r="AF68" i="78"/>
  <c r="AE68" i="78"/>
  <c r="AD68" i="78"/>
  <c r="AC68" i="78"/>
  <c r="AB68" i="78"/>
  <c r="AA68" i="78"/>
  <c r="Z68" i="78"/>
  <c r="Y68" i="78"/>
  <c r="X68" i="78"/>
  <c r="W68" i="78"/>
  <c r="V68" i="78"/>
  <c r="U68" i="78"/>
  <c r="T68" i="78"/>
  <c r="S68" i="78"/>
  <c r="R68" i="78"/>
  <c r="Q68" i="78"/>
  <c r="P68" i="78"/>
  <c r="O68" i="78"/>
  <c r="N68" i="78"/>
  <c r="M68" i="78"/>
  <c r="L68" i="78"/>
  <c r="K68" i="78"/>
  <c r="J68" i="78"/>
  <c r="I68" i="78"/>
  <c r="H68" i="78"/>
  <c r="G68" i="78"/>
  <c r="F68" i="78"/>
  <c r="E68" i="78"/>
  <c r="D68" i="78"/>
  <c r="BJ67" i="78"/>
  <c r="BI67" i="78"/>
  <c r="BH67" i="78"/>
  <c r="BG67" i="78"/>
  <c r="BF67" i="78"/>
  <c r="BE67" i="78"/>
  <c r="BD67" i="78"/>
  <c r="BC67" i="78"/>
  <c r="BB67" i="78"/>
  <c r="BA67" i="78"/>
  <c r="AZ67" i="78"/>
  <c r="AY67" i="78"/>
  <c r="AX67" i="78"/>
  <c r="AW67" i="78"/>
  <c r="AV67" i="78"/>
  <c r="AU67" i="78"/>
  <c r="AT67" i="78"/>
  <c r="AS67" i="78"/>
  <c r="AR67" i="78"/>
  <c r="AQ67" i="78"/>
  <c r="AP67" i="78"/>
  <c r="AO67" i="78"/>
  <c r="AN67" i="78"/>
  <c r="AM67" i="78"/>
  <c r="AL67" i="78"/>
  <c r="AK67" i="78"/>
  <c r="AJ67" i="78"/>
  <c r="AI67" i="78"/>
  <c r="AH67" i="78"/>
  <c r="AG67" i="78"/>
  <c r="AF67" i="78"/>
  <c r="AE67" i="78"/>
  <c r="AD67" i="78"/>
  <c r="AC67" i="78"/>
  <c r="AB67" i="78"/>
  <c r="AA67" i="78"/>
  <c r="Z67" i="78"/>
  <c r="Y67" i="78"/>
  <c r="X67" i="78"/>
  <c r="W67" i="78"/>
  <c r="V67" i="78"/>
  <c r="U67" i="78"/>
  <c r="T67" i="78"/>
  <c r="S67" i="78"/>
  <c r="R67" i="78"/>
  <c r="Q67" i="78"/>
  <c r="P67" i="78"/>
  <c r="O67" i="78"/>
  <c r="N67" i="78"/>
  <c r="M67" i="78"/>
  <c r="L67" i="78"/>
  <c r="K67" i="78"/>
  <c r="J67" i="78"/>
  <c r="I67" i="78"/>
  <c r="H67" i="78"/>
  <c r="G67" i="78"/>
  <c r="F67" i="78"/>
  <c r="E67" i="78"/>
  <c r="D67" i="78"/>
  <c r="BJ66" i="78"/>
  <c r="BI66" i="78"/>
  <c r="BH66" i="78"/>
  <c r="BG66" i="78"/>
  <c r="BF66" i="78"/>
  <c r="BE66" i="78"/>
  <c r="BD66" i="78"/>
  <c r="BC66" i="78"/>
  <c r="BB66" i="78"/>
  <c r="BA66" i="78"/>
  <c r="AZ66" i="78"/>
  <c r="AY66" i="78"/>
  <c r="AX66" i="78"/>
  <c r="AW66" i="78"/>
  <c r="AV66" i="78"/>
  <c r="AU66" i="78"/>
  <c r="AT66" i="78"/>
  <c r="AS66" i="78"/>
  <c r="AR66" i="78"/>
  <c r="AQ66" i="78"/>
  <c r="AP66" i="78"/>
  <c r="AO66" i="78"/>
  <c r="AN66" i="78"/>
  <c r="AM66" i="78"/>
  <c r="AL66" i="78"/>
  <c r="AK66" i="78"/>
  <c r="AJ66" i="78"/>
  <c r="AI66" i="78"/>
  <c r="AH66" i="78"/>
  <c r="AG66" i="78"/>
  <c r="AF66" i="78"/>
  <c r="AE66" i="78"/>
  <c r="AD66" i="78"/>
  <c r="AC66" i="78"/>
  <c r="AB66" i="78"/>
  <c r="AA66" i="78"/>
  <c r="Z66" i="78"/>
  <c r="Y66" i="78"/>
  <c r="X66" i="78"/>
  <c r="W66" i="78"/>
  <c r="V66" i="78"/>
  <c r="U66" i="78"/>
  <c r="T66" i="78"/>
  <c r="S66" i="78"/>
  <c r="R66" i="78"/>
  <c r="Q66" i="78"/>
  <c r="P66" i="78"/>
  <c r="O66" i="78"/>
  <c r="N66" i="78"/>
  <c r="M66" i="78"/>
  <c r="L66" i="78"/>
  <c r="K66" i="78"/>
  <c r="J66" i="78"/>
  <c r="I66" i="78"/>
  <c r="H66" i="78"/>
  <c r="G66" i="78"/>
  <c r="F66" i="78"/>
  <c r="E66" i="78"/>
  <c r="D66" i="78"/>
  <c r="BJ65" i="78"/>
  <c r="BI65" i="78"/>
  <c r="BH65" i="78"/>
  <c r="BG65" i="78"/>
  <c r="BF65" i="78"/>
  <c r="BE65" i="78"/>
  <c r="BD65" i="78"/>
  <c r="BC65" i="78"/>
  <c r="BB65" i="78"/>
  <c r="BA65" i="78"/>
  <c r="AZ65" i="78"/>
  <c r="AY65" i="78"/>
  <c r="AX65" i="78"/>
  <c r="AW65" i="78"/>
  <c r="AV65" i="78"/>
  <c r="AU65" i="78"/>
  <c r="AT65" i="78"/>
  <c r="AS65" i="78"/>
  <c r="AR65" i="78"/>
  <c r="AQ65" i="78"/>
  <c r="AP65" i="78"/>
  <c r="AO65" i="78"/>
  <c r="AN65" i="78"/>
  <c r="AM65" i="78"/>
  <c r="AL65" i="78"/>
  <c r="AK65" i="78"/>
  <c r="AJ65" i="78"/>
  <c r="AI65" i="78"/>
  <c r="AH65" i="78"/>
  <c r="AG65" i="78"/>
  <c r="AF65" i="78"/>
  <c r="AE65" i="78"/>
  <c r="AD65" i="78"/>
  <c r="AC65" i="78"/>
  <c r="AB65" i="78"/>
  <c r="AA65" i="78"/>
  <c r="Z65" i="78"/>
  <c r="Y65" i="78"/>
  <c r="X65" i="78"/>
  <c r="W65" i="78"/>
  <c r="V65" i="78"/>
  <c r="U65" i="78"/>
  <c r="T65" i="78"/>
  <c r="S65" i="78"/>
  <c r="R65" i="78"/>
  <c r="Q65" i="78"/>
  <c r="P65" i="78"/>
  <c r="O65" i="78"/>
  <c r="N65" i="78"/>
  <c r="M65" i="78"/>
  <c r="L65" i="78"/>
  <c r="K65" i="78"/>
  <c r="J65" i="78"/>
  <c r="I65" i="78"/>
  <c r="H65" i="78"/>
  <c r="G65" i="78"/>
  <c r="F65" i="78"/>
  <c r="E65" i="78"/>
  <c r="D65" i="78"/>
  <c r="BJ64" i="78"/>
  <c r="BI64" i="78"/>
  <c r="BH64" i="78"/>
  <c r="BG64" i="78"/>
  <c r="BF64" i="78"/>
  <c r="BE64" i="78"/>
  <c r="BD64" i="78"/>
  <c r="BC64" i="78"/>
  <c r="BB64" i="78"/>
  <c r="BA64" i="78"/>
  <c r="AZ64" i="78"/>
  <c r="AY64" i="78"/>
  <c r="AX64" i="78"/>
  <c r="AW64" i="78"/>
  <c r="AV64" i="78"/>
  <c r="AU64" i="78"/>
  <c r="AT64" i="78"/>
  <c r="AS64" i="78"/>
  <c r="AR64" i="78"/>
  <c r="AQ64" i="78"/>
  <c r="AP64" i="78"/>
  <c r="AO64" i="78"/>
  <c r="AN64" i="78"/>
  <c r="AM64" i="78"/>
  <c r="AL64" i="78"/>
  <c r="AK64" i="78"/>
  <c r="AJ64" i="78"/>
  <c r="AI64" i="78"/>
  <c r="AH64" i="78"/>
  <c r="AG64" i="78"/>
  <c r="AF64" i="78"/>
  <c r="AE64" i="78"/>
  <c r="AD64" i="78"/>
  <c r="AC64" i="78"/>
  <c r="AB64" i="78"/>
  <c r="AA64" i="78"/>
  <c r="Z64" i="78"/>
  <c r="Y64" i="78"/>
  <c r="X64" i="78"/>
  <c r="W64" i="78"/>
  <c r="V64" i="78"/>
  <c r="U64" i="78"/>
  <c r="T64" i="78"/>
  <c r="S64" i="78"/>
  <c r="R64" i="78"/>
  <c r="Q64" i="78"/>
  <c r="P64" i="78"/>
  <c r="O64" i="78"/>
  <c r="N64" i="78"/>
  <c r="M64" i="78"/>
  <c r="L64" i="78"/>
  <c r="K64" i="78"/>
  <c r="J64" i="78"/>
  <c r="I64" i="78"/>
  <c r="H64" i="78"/>
  <c r="G64" i="78"/>
  <c r="F64" i="78"/>
  <c r="E64" i="78"/>
  <c r="D64" i="78"/>
  <c r="C64" i="78"/>
  <c r="BJ63" i="78"/>
  <c r="BI63" i="78"/>
  <c r="BH63" i="78"/>
  <c r="BG63" i="78"/>
  <c r="BF63" i="78"/>
  <c r="BE63" i="78"/>
  <c r="BD63" i="78"/>
  <c r="BC63" i="78"/>
  <c r="BB63" i="78"/>
  <c r="BA63" i="78"/>
  <c r="AZ63" i="78"/>
  <c r="AY63" i="78"/>
  <c r="AX63" i="78"/>
  <c r="AW63" i="78"/>
  <c r="AV63" i="78"/>
  <c r="AU63" i="78"/>
  <c r="AT63" i="78"/>
  <c r="AS63" i="78"/>
  <c r="AR63" i="78"/>
  <c r="AQ63" i="78"/>
  <c r="AP63" i="78"/>
  <c r="AO63" i="78"/>
  <c r="AN63" i="78"/>
  <c r="AM63" i="78"/>
  <c r="AL63" i="78"/>
  <c r="AK63" i="78"/>
  <c r="AJ63" i="78"/>
  <c r="AI63" i="78"/>
  <c r="AH63" i="78"/>
  <c r="AG63" i="78"/>
  <c r="AF63" i="78"/>
  <c r="AE63" i="78"/>
  <c r="AD63" i="78"/>
  <c r="AC63" i="78"/>
  <c r="AB63" i="78"/>
  <c r="AA63" i="78"/>
  <c r="Z63" i="78"/>
  <c r="Y63" i="78"/>
  <c r="X63" i="78"/>
  <c r="W63" i="78"/>
  <c r="V63" i="78"/>
  <c r="U63" i="78"/>
  <c r="T63" i="78"/>
  <c r="S63" i="78"/>
  <c r="R63" i="78"/>
  <c r="Q63" i="78"/>
  <c r="P63" i="78"/>
  <c r="O63" i="78"/>
  <c r="N63" i="78"/>
  <c r="M63" i="78"/>
  <c r="L63" i="78"/>
  <c r="K63" i="78"/>
  <c r="J63" i="78"/>
  <c r="I63" i="78"/>
  <c r="H63" i="78"/>
  <c r="G63" i="78"/>
  <c r="F63" i="78"/>
  <c r="E63" i="78"/>
  <c r="D63" i="78"/>
  <c r="BJ62" i="78"/>
  <c r="BI62" i="78"/>
  <c r="BH62" i="78"/>
  <c r="BG62" i="78"/>
  <c r="BF62" i="78"/>
  <c r="BE62" i="78"/>
  <c r="BD62" i="78"/>
  <c r="BC62" i="78"/>
  <c r="BB62" i="78"/>
  <c r="BA62" i="78"/>
  <c r="AZ62" i="78"/>
  <c r="AY62" i="78"/>
  <c r="AX62" i="78"/>
  <c r="AW62" i="78"/>
  <c r="AV62" i="78"/>
  <c r="AU62" i="78"/>
  <c r="AT62" i="78"/>
  <c r="AS62" i="78"/>
  <c r="AR62" i="78"/>
  <c r="AQ62" i="78"/>
  <c r="AP62" i="78"/>
  <c r="AO62" i="78"/>
  <c r="AN62" i="78"/>
  <c r="AM62" i="78"/>
  <c r="AL62" i="78"/>
  <c r="AK62" i="78"/>
  <c r="AJ62" i="78"/>
  <c r="AI62" i="78"/>
  <c r="AH62" i="78"/>
  <c r="AG62" i="78"/>
  <c r="AF62" i="78"/>
  <c r="AE62" i="78"/>
  <c r="AD62" i="78"/>
  <c r="AC62" i="78"/>
  <c r="AB62" i="78"/>
  <c r="AA62" i="78"/>
  <c r="Z62" i="78"/>
  <c r="Y62" i="78"/>
  <c r="X62" i="78"/>
  <c r="W62" i="78"/>
  <c r="V62" i="78"/>
  <c r="U62" i="78"/>
  <c r="T62" i="78"/>
  <c r="S62" i="78"/>
  <c r="R62" i="78"/>
  <c r="Q62" i="78"/>
  <c r="P62" i="78"/>
  <c r="O62" i="78"/>
  <c r="N62" i="78"/>
  <c r="M62" i="78"/>
  <c r="L62" i="78"/>
  <c r="K62" i="78"/>
  <c r="J62" i="78"/>
  <c r="I62" i="78"/>
  <c r="H62" i="78"/>
  <c r="G62" i="78"/>
  <c r="F62" i="78"/>
  <c r="E62" i="78"/>
  <c r="D62" i="78"/>
  <c r="BJ61" i="78"/>
  <c r="BI61" i="78"/>
  <c r="BH61" i="78"/>
  <c r="BG61" i="78"/>
  <c r="BF61" i="78"/>
  <c r="BE61" i="78"/>
  <c r="BD61" i="78"/>
  <c r="BC61" i="78"/>
  <c r="BB61" i="78"/>
  <c r="BA61" i="78"/>
  <c r="AZ61" i="78"/>
  <c r="AY61" i="78"/>
  <c r="AX61" i="78"/>
  <c r="AW61" i="78"/>
  <c r="AV61" i="78"/>
  <c r="AU61" i="78"/>
  <c r="AT61" i="78"/>
  <c r="AS61" i="78"/>
  <c r="AR61" i="78"/>
  <c r="AQ61" i="78"/>
  <c r="AP61" i="78"/>
  <c r="AO61" i="78"/>
  <c r="AN61" i="78"/>
  <c r="AM61" i="78"/>
  <c r="AL61" i="78"/>
  <c r="AK61" i="78"/>
  <c r="AJ61" i="78"/>
  <c r="AI61" i="78"/>
  <c r="AH61" i="78"/>
  <c r="AG61" i="78"/>
  <c r="AF61" i="78"/>
  <c r="AE61" i="78"/>
  <c r="AD61" i="78"/>
  <c r="AC61" i="78"/>
  <c r="AB61" i="78"/>
  <c r="AA61" i="78"/>
  <c r="Z61" i="78"/>
  <c r="Y61" i="78"/>
  <c r="X61" i="78"/>
  <c r="W61" i="78"/>
  <c r="V61" i="78"/>
  <c r="U61" i="78"/>
  <c r="T61" i="78"/>
  <c r="S61" i="78"/>
  <c r="R61" i="78"/>
  <c r="Q61" i="78"/>
  <c r="P61" i="78"/>
  <c r="O61" i="78"/>
  <c r="N61" i="78"/>
  <c r="M61" i="78"/>
  <c r="L61" i="78"/>
  <c r="K61" i="78"/>
  <c r="J61" i="78"/>
  <c r="I61" i="78"/>
  <c r="H61" i="78"/>
  <c r="G61" i="78"/>
  <c r="F61" i="78"/>
  <c r="E61" i="78"/>
  <c r="D61" i="78"/>
  <c r="BJ60" i="78"/>
  <c r="BI60" i="78"/>
  <c r="BH60" i="78"/>
  <c r="BG60" i="78"/>
  <c r="BF60" i="78"/>
  <c r="BE60" i="78"/>
  <c r="BD60" i="78"/>
  <c r="BC60" i="78"/>
  <c r="BB60" i="78"/>
  <c r="BA60" i="78"/>
  <c r="AZ60" i="78"/>
  <c r="AY60" i="78"/>
  <c r="AX60" i="78"/>
  <c r="AW60" i="78"/>
  <c r="AV60" i="78"/>
  <c r="AU60" i="78"/>
  <c r="AT60" i="78"/>
  <c r="AS60" i="78"/>
  <c r="AR60" i="78"/>
  <c r="AQ60" i="78"/>
  <c r="AP60" i="78"/>
  <c r="AO60" i="78"/>
  <c r="AN60" i="78"/>
  <c r="AM60" i="78"/>
  <c r="AL60" i="78"/>
  <c r="AK60" i="78"/>
  <c r="AJ60" i="78"/>
  <c r="AI60" i="78"/>
  <c r="AH60" i="78"/>
  <c r="AG60" i="78"/>
  <c r="AF60" i="78"/>
  <c r="AE60" i="78"/>
  <c r="AD60" i="78"/>
  <c r="AC60" i="78"/>
  <c r="AB60" i="78"/>
  <c r="AA60" i="78"/>
  <c r="Z60" i="78"/>
  <c r="Y60" i="78"/>
  <c r="X60" i="78"/>
  <c r="W60" i="78"/>
  <c r="V60" i="78"/>
  <c r="U60" i="78"/>
  <c r="T60" i="78"/>
  <c r="S60" i="78"/>
  <c r="R60" i="78"/>
  <c r="Q60" i="78"/>
  <c r="P60" i="78"/>
  <c r="O60" i="78"/>
  <c r="N60" i="78"/>
  <c r="M60" i="78"/>
  <c r="L60" i="78"/>
  <c r="K60" i="78"/>
  <c r="J60" i="78"/>
  <c r="I60" i="78"/>
  <c r="H60" i="78"/>
  <c r="G60" i="78"/>
  <c r="F60" i="78"/>
  <c r="E60" i="78"/>
  <c r="D60" i="78"/>
  <c r="BJ59" i="78"/>
  <c r="BI59" i="78"/>
  <c r="BH59" i="78"/>
  <c r="BG59" i="78"/>
  <c r="BF59" i="78"/>
  <c r="BE59" i="78"/>
  <c r="BD59" i="78"/>
  <c r="BC59" i="78"/>
  <c r="BB59" i="78"/>
  <c r="BA59" i="78"/>
  <c r="AZ59" i="78"/>
  <c r="AY59" i="78"/>
  <c r="AX59" i="78"/>
  <c r="AW59" i="78"/>
  <c r="AV59" i="78"/>
  <c r="AU59" i="78"/>
  <c r="AT59" i="78"/>
  <c r="AS59" i="78"/>
  <c r="AR59" i="78"/>
  <c r="AQ59" i="78"/>
  <c r="AP59" i="78"/>
  <c r="AO59" i="78"/>
  <c r="AN59" i="78"/>
  <c r="AM59" i="78"/>
  <c r="AL59" i="78"/>
  <c r="AK59" i="78"/>
  <c r="AJ59" i="78"/>
  <c r="AI59" i="78"/>
  <c r="AH59" i="78"/>
  <c r="AG59" i="78"/>
  <c r="AF59" i="78"/>
  <c r="AE59" i="78"/>
  <c r="AD59" i="78"/>
  <c r="AC59" i="78"/>
  <c r="AB59" i="78"/>
  <c r="AA59" i="78"/>
  <c r="Z59" i="78"/>
  <c r="Y59" i="78"/>
  <c r="X59" i="78"/>
  <c r="W59" i="78"/>
  <c r="V59" i="78"/>
  <c r="U59" i="78"/>
  <c r="T59" i="78"/>
  <c r="S59" i="78"/>
  <c r="R59" i="78"/>
  <c r="Q59" i="78"/>
  <c r="P59" i="78"/>
  <c r="O59" i="78"/>
  <c r="N59" i="78"/>
  <c r="M59" i="78"/>
  <c r="L59" i="78"/>
  <c r="K59" i="78"/>
  <c r="J59" i="78"/>
  <c r="I59" i="78"/>
  <c r="H59" i="78"/>
  <c r="G59" i="78"/>
  <c r="F59" i="78"/>
  <c r="E59" i="78"/>
  <c r="D59" i="78"/>
  <c r="C59" i="78"/>
  <c r="BJ58" i="78"/>
  <c r="BI58" i="78"/>
  <c r="BH58" i="78"/>
  <c r="BG58" i="78"/>
  <c r="BF58" i="78"/>
  <c r="BE58" i="78"/>
  <c r="BD58" i="78"/>
  <c r="BC58" i="78"/>
  <c r="BB58" i="78"/>
  <c r="BA58" i="78"/>
  <c r="AZ58" i="78"/>
  <c r="AY58" i="78"/>
  <c r="AX58" i="78"/>
  <c r="AW58" i="78"/>
  <c r="AV58" i="78"/>
  <c r="AU58" i="78"/>
  <c r="AT58" i="78"/>
  <c r="AS58" i="78"/>
  <c r="AR58" i="78"/>
  <c r="AQ58" i="78"/>
  <c r="AP58" i="78"/>
  <c r="AO58" i="78"/>
  <c r="AN58" i="78"/>
  <c r="AM58" i="78"/>
  <c r="AL58" i="78"/>
  <c r="AK58" i="78"/>
  <c r="AJ58" i="78"/>
  <c r="AI58" i="78"/>
  <c r="AH58" i="78"/>
  <c r="AG58" i="78"/>
  <c r="AF58" i="78"/>
  <c r="AE58" i="78"/>
  <c r="AD58" i="78"/>
  <c r="AC58" i="78"/>
  <c r="AB58" i="78"/>
  <c r="AA58" i="78"/>
  <c r="Z58" i="78"/>
  <c r="Y58" i="78"/>
  <c r="X58" i="78"/>
  <c r="W58" i="78"/>
  <c r="V58" i="78"/>
  <c r="U58" i="78"/>
  <c r="T58" i="78"/>
  <c r="S58" i="78"/>
  <c r="R58" i="78"/>
  <c r="Q58" i="78"/>
  <c r="P58" i="78"/>
  <c r="O58" i="78"/>
  <c r="N58" i="78"/>
  <c r="M58" i="78"/>
  <c r="L58" i="78"/>
  <c r="K58" i="78"/>
  <c r="J58" i="78"/>
  <c r="I58" i="78"/>
  <c r="H58" i="78"/>
  <c r="G58" i="78"/>
  <c r="F58" i="78"/>
  <c r="E58" i="78"/>
  <c r="D58" i="78"/>
  <c r="C58" i="78"/>
  <c r="BJ57" i="78"/>
  <c r="BI57" i="78"/>
  <c r="BH57" i="78"/>
  <c r="BG57" i="78"/>
  <c r="BF57" i="78"/>
  <c r="BE57" i="78"/>
  <c r="BD57" i="78"/>
  <c r="BC57" i="78"/>
  <c r="BB57" i="78"/>
  <c r="BA57" i="78"/>
  <c r="AZ57" i="78"/>
  <c r="AY57" i="78"/>
  <c r="AX57" i="78"/>
  <c r="AW57" i="78"/>
  <c r="AV57" i="78"/>
  <c r="AU57" i="78"/>
  <c r="AT57" i="78"/>
  <c r="AS57" i="78"/>
  <c r="AR57" i="78"/>
  <c r="AQ57" i="78"/>
  <c r="AP57" i="78"/>
  <c r="AO57" i="78"/>
  <c r="AN57" i="78"/>
  <c r="AM57" i="78"/>
  <c r="AL57" i="78"/>
  <c r="AK57" i="78"/>
  <c r="AJ57" i="78"/>
  <c r="AI57" i="78"/>
  <c r="AH57" i="78"/>
  <c r="AG57" i="78"/>
  <c r="AF57" i="78"/>
  <c r="AE57" i="78"/>
  <c r="AD57" i="78"/>
  <c r="AC57" i="78"/>
  <c r="AB57" i="78"/>
  <c r="AA57" i="78"/>
  <c r="Z57" i="78"/>
  <c r="Y57" i="78"/>
  <c r="X57" i="78"/>
  <c r="W57" i="78"/>
  <c r="V57" i="78"/>
  <c r="U57" i="78"/>
  <c r="T57" i="78"/>
  <c r="S57" i="78"/>
  <c r="R57" i="78"/>
  <c r="Q57" i="78"/>
  <c r="P57" i="78"/>
  <c r="O57" i="78"/>
  <c r="N57" i="78"/>
  <c r="M57" i="78"/>
  <c r="L57" i="78"/>
  <c r="K57" i="78"/>
  <c r="J57" i="78"/>
  <c r="I57" i="78"/>
  <c r="H57" i="78"/>
  <c r="G57" i="78"/>
  <c r="F57" i="78"/>
  <c r="E57" i="78"/>
  <c r="D57" i="78"/>
  <c r="BJ56" i="78"/>
  <c r="BI56" i="78"/>
  <c r="BH56" i="78"/>
  <c r="BG56" i="78"/>
  <c r="BF56" i="78"/>
  <c r="BE56" i="78"/>
  <c r="BD56" i="78"/>
  <c r="BC56" i="78"/>
  <c r="BB56" i="78"/>
  <c r="BA56" i="78"/>
  <c r="AZ56" i="78"/>
  <c r="AY56" i="78"/>
  <c r="AX56" i="78"/>
  <c r="AW56" i="78"/>
  <c r="AV56" i="78"/>
  <c r="AU56" i="78"/>
  <c r="AT56" i="78"/>
  <c r="AS56" i="78"/>
  <c r="AR56" i="78"/>
  <c r="AQ56" i="78"/>
  <c r="AP56" i="78"/>
  <c r="AO56" i="78"/>
  <c r="AN56" i="78"/>
  <c r="AM56" i="78"/>
  <c r="AL56" i="78"/>
  <c r="AK56" i="78"/>
  <c r="AJ56" i="78"/>
  <c r="AI56" i="78"/>
  <c r="AH56" i="78"/>
  <c r="AG56" i="78"/>
  <c r="AF56" i="78"/>
  <c r="AE56" i="78"/>
  <c r="AD56" i="78"/>
  <c r="AC56" i="78"/>
  <c r="AB56" i="78"/>
  <c r="AA56" i="78"/>
  <c r="Z56" i="78"/>
  <c r="Y56" i="78"/>
  <c r="X56" i="78"/>
  <c r="W56" i="78"/>
  <c r="V56" i="78"/>
  <c r="U56" i="78"/>
  <c r="T56" i="78"/>
  <c r="S56" i="78"/>
  <c r="R56" i="78"/>
  <c r="Q56" i="78"/>
  <c r="P56" i="78"/>
  <c r="O56" i="78"/>
  <c r="N56" i="78"/>
  <c r="M56" i="78"/>
  <c r="L56" i="78"/>
  <c r="K56" i="78"/>
  <c r="J56" i="78"/>
  <c r="I56" i="78"/>
  <c r="H56" i="78"/>
  <c r="G56" i="78"/>
  <c r="F56" i="78"/>
  <c r="E56" i="78"/>
  <c r="D56" i="78"/>
  <c r="C56" i="78"/>
  <c r="BJ55" i="78"/>
  <c r="BI55" i="78"/>
  <c r="BH55" i="78"/>
  <c r="BG55" i="78"/>
  <c r="BF55" i="78"/>
  <c r="BE55" i="78"/>
  <c r="BD55" i="78"/>
  <c r="BC55" i="78"/>
  <c r="BB55" i="78"/>
  <c r="BA55" i="78"/>
  <c r="AZ55" i="78"/>
  <c r="AY55" i="78"/>
  <c r="AX55" i="78"/>
  <c r="AW55" i="78"/>
  <c r="AV55" i="78"/>
  <c r="AU55" i="78"/>
  <c r="AT55" i="78"/>
  <c r="AS55" i="78"/>
  <c r="AR55" i="78"/>
  <c r="AQ55" i="78"/>
  <c r="AP55" i="78"/>
  <c r="AO55" i="78"/>
  <c r="AN55" i="78"/>
  <c r="AM55" i="78"/>
  <c r="AL55" i="78"/>
  <c r="AK55" i="78"/>
  <c r="AJ55" i="78"/>
  <c r="AI55" i="78"/>
  <c r="AH55" i="78"/>
  <c r="AG55" i="78"/>
  <c r="AF55" i="78"/>
  <c r="AE55" i="78"/>
  <c r="AD55" i="78"/>
  <c r="AC55" i="78"/>
  <c r="AB55" i="78"/>
  <c r="AA55" i="78"/>
  <c r="Z55" i="78"/>
  <c r="Y55" i="78"/>
  <c r="X55" i="78"/>
  <c r="W55" i="78"/>
  <c r="V55" i="78"/>
  <c r="U55" i="78"/>
  <c r="T55" i="78"/>
  <c r="S55" i="78"/>
  <c r="R55" i="78"/>
  <c r="Q55" i="78"/>
  <c r="P55" i="78"/>
  <c r="O55" i="78"/>
  <c r="N55" i="78"/>
  <c r="M55" i="78"/>
  <c r="L55" i="78"/>
  <c r="K55" i="78"/>
  <c r="J55" i="78"/>
  <c r="I55" i="78"/>
  <c r="H55" i="78"/>
  <c r="G55" i="78"/>
  <c r="F55" i="78"/>
  <c r="E55" i="78"/>
  <c r="D55" i="78"/>
  <c r="C55" i="78"/>
  <c r="C54" i="78"/>
  <c r="BJ52" i="78"/>
  <c r="BI52" i="78"/>
  <c r="BH52" i="78"/>
  <c r="BG52" i="78"/>
  <c r="BF52" i="78"/>
  <c r="BE52" i="78"/>
  <c r="BD52" i="78"/>
  <c r="BC52" i="78"/>
  <c r="BB52" i="78"/>
  <c r="BA52" i="78"/>
  <c r="AZ52" i="78"/>
  <c r="AY52" i="78"/>
  <c r="AX52" i="78"/>
  <c r="AW52" i="78"/>
  <c r="AV52" i="78"/>
  <c r="AU52" i="78"/>
  <c r="AT52" i="78"/>
  <c r="AS52" i="78"/>
  <c r="AR52" i="78"/>
  <c r="AQ52" i="78"/>
  <c r="AP52" i="78"/>
  <c r="AO52" i="78"/>
  <c r="AN52" i="78"/>
  <c r="AM52" i="78"/>
  <c r="AL52" i="78"/>
  <c r="AK52" i="78"/>
  <c r="AJ52" i="78"/>
  <c r="AI52" i="78"/>
  <c r="AH52" i="78"/>
  <c r="AG52" i="78"/>
  <c r="AF52" i="78"/>
  <c r="AE52" i="78"/>
  <c r="AD52" i="78"/>
  <c r="AC52" i="78"/>
  <c r="AB52" i="78"/>
  <c r="AA52" i="78"/>
  <c r="Z52" i="78"/>
  <c r="Y52" i="78"/>
  <c r="X52" i="78"/>
  <c r="W52" i="78"/>
  <c r="V52" i="78"/>
  <c r="U52" i="78"/>
  <c r="T52" i="78"/>
  <c r="S52" i="78"/>
  <c r="R52" i="78"/>
  <c r="Q52" i="78"/>
  <c r="P52" i="78"/>
  <c r="O52" i="78"/>
  <c r="N52" i="78"/>
  <c r="M52" i="78"/>
  <c r="L52" i="78"/>
  <c r="K52" i="78"/>
  <c r="J52" i="78"/>
  <c r="I52" i="78"/>
  <c r="H52" i="78"/>
  <c r="G52" i="78"/>
  <c r="F52" i="78"/>
  <c r="E52" i="78"/>
  <c r="D52" i="78"/>
  <c r="C52" i="78"/>
  <c r="BJ51" i="78"/>
  <c r="BI51" i="78"/>
  <c r="BH51" i="78"/>
  <c r="BG51" i="78"/>
  <c r="BF51" i="78"/>
  <c r="BE51" i="78"/>
  <c r="BD51" i="78"/>
  <c r="BC51" i="78"/>
  <c r="BB51" i="78"/>
  <c r="BA51" i="78"/>
  <c r="AZ51" i="78"/>
  <c r="AY51" i="78"/>
  <c r="AX51" i="78"/>
  <c r="AW51" i="78"/>
  <c r="AV51" i="78"/>
  <c r="AU51" i="78"/>
  <c r="AT51" i="78"/>
  <c r="AS51" i="78"/>
  <c r="AR51" i="78"/>
  <c r="AQ51" i="78"/>
  <c r="AP51" i="78"/>
  <c r="AO51" i="78"/>
  <c r="AN51" i="78"/>
  <c r="AM51" i="78"/>
  <c r="AL51" i="78"/>
  <c r="AK51" i="78"/>
  <c r="AJ51" i="78"/>
  <c r="AI51" i="78"/>
  <c r="AH51" i="78"/>
  <c r="AG51" i="78"/>
  <c r="AF51" i="78"/>
  <c r="AE51" i="78"/>
  <c r="AD51" i="78"/>
  <c r="AC51" i="78"/>
  <c r="AB51" i="78"/>
  <c r="AA51" i="78"/>
  <c r="Z51" i="78"/>
  <c r="Y51" i="78"/>
  <c r="X51" i="78"/>
  <c r="W51" i="78"/>
  <c r="V51" i="78"/>
  <c r="U51" i="78"/>
  <c r="T51" i="78"/>
  <c r="S51" i="78"/>
  <c r="R51" i="78"/>
  <c r="Q51" i="78"/>
  <c r="P51" i="78"/>
  <c r="O51" i="78"/>
  <c r="N51" i="78"/>
  <c r="M51" i="78"/>
  <c r="L51" i="78"/>
  <c r="K51" i="78"/>
  <c r="J51" i="78"/>
  <c r="I51" i="78"/>
  <c r="H51" i="78"/>
  <c r="G51" i="78"/>
  <c r="F51" i="78"/>
  <c r="E51" i="78"/>
  <c r="D51" i="78"/>
  <c r="C51" i="78"/>
  <c r="BJ50" i="78"/>
  <c r="BI50" i="78"/>
  <c r="BH50" i="78"/>
  <c r="BG50" i="78"/>
  <c r="BF50" i="78"/>
  <c r="BE50" i="78"/>
  <c r="BD50" i="78"/>
  <c r="BC50" i="78"/>
  <c r="BB50" i="78"/>
  <c r="BA50" i="78"/>
  <c r="AZ50" i="78"/>
  <c r="AY50" i="78"/>
  <c r="AX50" i="78"/>
  <c r="AW50" i="78"/>
  <c r="AV50" i="78"/>
  <c r="AU50" i="78"/>
  <c r="AT50" i="78"/>
  <c r="AS50" i="78"/>
  <c r="AR50" i="78"/>
  <c r="AQ50" i="78"/>
  <c r="AP50" i="78"/>
  <c r="AO50" i="78"/>
  <c r="AN50" i="78"/>
  <c r="AM50" i="78"/>
  <c r="AL50" i="78"/>
  <c r="AK50" i="78"/>
  <c r="AJ50" i="78"/>
  <c r="AI50" i="78"/>
  <c r="AH50" i="78"/>
  <c r="AG50" i="78"/>
  <c r="AF50" i="78"/>
  <c r="AE50" i="78"/>
  <c r="AD50" i="78"/>
  <c r="AC50" i="78"/>
  <c r="AB50" i="78"/>
  <c r="AA50" i="78"/>
  <c r="Z50" i="78"/>
  <c r="Y50" i="78"/>
  <c r="X50" i="78"/>
  <c r="W50" i="78"/>
  <c r="V50" i="78"/>
  <c r="U50" i="78"/>
  <c r="T50" i="78"/>
  <c r="S50" i="78"/>
  <c r="R50" i="78"/>
  <c r="Q50" i="78"/>
  <c r="P50" i="78"/>
  <c r="O50" i="78"/>
  <c r="N50" i="78"/>
  <c r="M50" i="78"/>
  <c r="L50" i="78"/>
  <c r="K50" i="78"/>
  <c r="J50" i="78"/>
  <c r="I50" i="78"/>
  <c r="H50" i="78"/>
  <c r="G50" i="78"/>
  <c r="F50" i="78"/>
  <c r="E50" i="78"/>
  <c r="D50" i="78"/>
  <c r="BJ49" i="78"/>
  <c r="BI49" i="78"/>
  <c r="BH49" i="78"/>
  <c r="BG49" i="78"/>
  <c r="BF49" i="78"/>
  <c r="BE49" i="78"/>
  <c r="BD49" i="78"/>
  <c r="BC49" i="78"/>
  <c r="BB49" i="78"/>
  <c r="BA49" i="78"/>
  <c r="AZ49" i="78"/>
  <c r="AY49" i="78"/>
  <c r="AX49" i="78"/>
  <c r="AW49" i="78"/>
  <c r="AV49" i="78"/>
  <c r="AU49" i="78"/>
  <c r="AT49" i="78"/>
  <c r="AS49" i="78"/>
  <c r="AR49" i="78"/>
  <c r="AQ49" i="78"/>
  <c r="AP49" i="78"/>
  <c r="AO49" i="78"/>
  <c r="AN49" i="78"/>
  <c r="AM49" i="78"/>
  <c r="AL49" i="78"/>
  <c r="AK49" i="78"/>
  <c r="AJ49" i="78"/>
  <c r="AI49" i="78"/>
  <c r="AH49" i="78"/>
  <c r="AG49" i="78"/>
  <c r="AF49" i="78"/>
  <c r="AE49" i="78"/>
  <c r="AD49" i="78"/>
  <c r="AC49" i="78"/>
  <c r="AB49" i="78"/>
  <c r="AA49" i="78"/>
  <c r="Z49" i="78"/>
  <c r="Y49" i="78"/>
  <c r="X49" i="78"/>
  <c r="W49" i="78"/>
  <c r="V49" i="78"/>
  <c r="U49" i="78"/>
  <c r="T49" i="78"/>
  <c r="S49" i="78"/>
  <c r="R49" i="78"/>
  <c r="Q49" i="78"/>
  <c r="P49" i="78"/>
  <c r="O49" i="78"/>
  <c r="N49" i="78"/>
  <c r="M49" i="78"/>
  <c r="L49" i="78"/>
  <c r="K49" i="78"/>
  <c r="J49" i="78"/>
  <c r="I49" i="78"/>
  <c r="H49" i="78"/>
  <c r="G49" i="78"/>
  <c r="F49" i="78"/>
  <c r="E49" i="78"/>
  <c r="D49" i="78"/>
  <c r="BJ48" i="78"/>
  <c r="BI48" i="78"/>
  <c r="BH48" i="78"/>
  <c r="BG48" i="78"/>
  <c r="BF48" i="78"/>
  <c r="BE48" i="78"/>
  <c r="BD48" i="78"/>
  <c r="BC48" i="78"/>
  <c r="BB48" i="78"/>
  <c r="BA48" i="78"/>
  <c r="AZ48" i="78"/>
  <c r="AY48" i="78"/>
  <c r="AX48" i="78"/>
  <c r="AW48" i="78"/>
  <c r="AV48" i="78"/>
  <c r="AU48" i="78"/>
  <c r="AT48" i="78"/>
  <c r="AS48" i="78"/>
  <c r="AR48" i="78"/>
  <c r="AQ48" i="78"/>
  <c r="AP48" i="78"/>
  <c r="AO48" i="78"/>
  <c r="AN48" i="78"/>
  <c r="AM48" i="78"/>
  <c r="AL48" i="78"/>
  <c r="AK48" i="78"/>
  <c r="AJ48" i="78"/>
  <c r="AI48" i="78"/>
  <c r="AH48" i="78"/>
  <c r="AG48" i="78"/>
  <c r="AF48" i="78"/>
  <c r="AE48" i="78"/>
  <c r="AD48" i="78"/>
  <c r="AC48" i="78"/>
  <c r="AB48" i="78"/>
  <c r="AA48" i="78"/>
  <c r="Z48" i="78"/>
  <c r="Y48" i="78"/>
  <c r="X48" i="78"/>
  <c r="W48" i="78"/>
  <c r="V48" i="78"/>
  <c r="U48" i="78"/>
  <c r="T48" i="78"/>
  <c r="S48" i="78"/>
  <c r="R48" i="78"/>
  <c r="Q48" i="78"/>
  <c r="P48" i="78"/>
  <c r="O48" i="78"/>
  <c r="N48" i="78"/>
  <c r="M48" i="78"/>
  <c r="L48" i="78"/>
  <c r="K48" i="78"/>
  <c r="J48" i="78"/>
  <c r="I48" i="78"/>
  <c r="H48" i="78"/>
  <c r="G48" i="78"/>
  <c r="F48" i="78"/>
  <c r="E48" i="78"/>
  <c r="D48" i="78"/>
  <c r="C48" i="78"/>
  <c r="BJ46" i="78"/>
  <c r="BI46" i="78"/>
  <c r="BH46" i="78"/>
  <c r="BG46" i="78"/>
  <c r="BF46" i="78"/>
  <c r="BE46" i="78"/>
  <c r="BD46" i="78"/>
  <c r="BC46" i="78"/>
  <c r="BB46" i="78"/>
  <c r="BA46" i="78"/>
  <c r="AZ46" i="78"/>
  <c r="AY46" i="78"/>
  <c r="AX46" i="78"/>
  <c r="AW46" i="78"/>
  <c r="AV46" i="78"/>
  <c r="AU46" i="78"/>
  <c r="AT46" i="78"/>
  <c r="AS46" i="78"/>
  <c r="AR46" i="78"/>
  <c r="AQ46" i="78"/>
  <c r="AP46" i="78"/>
  <c r="AO46" i="78"/>
  <c r="AN46" i="78"/>
  <c r="AM46" i="78"/>
  <c r="AL46" i="78"/>
  <c r="AK46" i="78"/>
  <c r="AJ46" i="78"/>
  <c r="AI46" i="78"/>
  <c r="AH46" i="78"/>
  <c r="AG46" i="78"/>
  <c r="AF46" i="78"/>
  <c r="AE46" i="78"/>
  <c r="AD46" i="78"/>
  <c r="AC46" i="78"/>
  <c r="AB46" i="78"/>
  <c r="AA46" i="78"/>
  <c r="Z46" i="78"/>
  <c r="Y46" i="78"/>
  <c r="X46" i="78"/>
  <c r="W46" i="78"/>
  <c r="V46" i="78"/>
  <c r="U46" i="78"/>
  <c r="T46" i="78"/>
  <c r="S46" i="78"/>
  <c r="R46" i="78"/>
  <c r="Q46" i="78"/>
  <c r="P46" i="78"/>
  <c r="O46" i="78"/>
  <c r="N46" i="78"/>
  <c r="M46" i="78"/>
  <c r="L46" i="78"/>
  <c r="K46" i="78"/>
  <c r="J46" i="78"/>
  <c r="I46" i="78"/>
  <c r="H46" i="78"/>
  <c r="G46" i="78"/>
  <c r="F46" i="78"/>
  <c r="E46" i="78"/>
  <c r="D46" i="78"/>
  <c r="C46" i="78"/>
  <c r="BJ45" i="78"/>
  <c r="BI45" i="78"/>
  <c r="BH45" i="78"/>
  <c r="BG45" i="78"/>
  <c r="BF45" i="78"/>
  <c r="BE45" i="78"/>
  <c r="BD45" i="78"/>
  <c r="BC45" i="78"/>
  <c r="BB45" i="78"/>
  <c r="BA45" i="78"/>
  <c r="AZ45" i="78"/>
  <c r="AY45" i="78"/>
  <c r="AX45" i="78"/>
  <c r="AW45" i="78"/>
  <c r="AV45" i="78"/>
  <c r="AU45" i="78"/>
  <c r="AT45" i="78"/>
  <c r="AS45" i="78"/>
  <c r="AR45" i="78"/>
  <c r="AQ45" i="78"/>
  <c r="AP45" i="78"/>
  <c r="AO45" i="78"/>
  <c r="AN45" i="78"/>
  <c r="AM45" i="78"/>
  <c r="AL45" i="78"/>
  <c r="AK45" i="78"/>
  <c r="AJ45" i="78"/>
  <c r="AI45" i="78"/>
  <c r="AH45" i="78"/>
  <c r="AG45" i="78"/>
  <c r="AF45" i="78"/>
  <c r="AE45" i="78"/>
  <c r="AD45" i="78"/>
  <c r="AC45" i="78"/>
  <c r="AB45" i="78"/>
  <c r="AA45" i="78"/>
  <c r="Z45" i="78"/>
  <c r="Y45" i="78"/>
  <c r="X45" i="78"/>
  <c r="W45" i="78"/>
  <c r="V45" i="78"/>
  <c r="U45" i="78"/>
  <c r="T45" i="78"/>
  <c r="S45" i="78"/>
  <c r="R45" i="78"/>
  <c r="Q45" i="78"/>
  <c r="P45" i="78"/>
  <c r="O45" i="78"/>
  <c r="N45" i="78"/>
  <c r="M45" i="78"/>
  <c r="L45" i="78"/>
  <c r="K45" i="78"/>
  <c r="J45" i="78"/>
  <c r="I45" i="78"/>
  <c r="H45" i="78"/>
  <c r="G45" i="78"/>
  <c r="F45" i="78"/>
  <c r="E45" i="78"/>
  <c r="D45" i="78"/>
  <c r="BJ40" i="78"/>
  <c r="BI40" i="78"/>
  <c r="BH40" i="78"/>
  <c r="BG40" i="78"/>
  <c r="BF40" i="78"/>
  <c r="BE40" i="78"/>
  <c r="BD40" i="78"/>
  <c r="BC40" i="78"/>
  <c r="BB40" i="78"/>
  <c r="BA40" i="78"/>
  <c r="AZ40" i="78"/>
  <c r="AY40" i="78"/>
  <c r="AX40" i="78"/>
  <c r="AW40" i="78"/>
  <c r="AV40" i="78"/>
  <c r="AU40" i="78"/>
  <c r="AT40" i="78"/>
  <c r="AS40" i="78"/>
  <c r="AR40" i="78"/>
  <c r="AQ40" i="78"/>
  <c r="AP40" i="78"/>
  <c r="AO40" i="78"/>
  <c r="AN40" i="78"/>
  <c r="AM40" i="78"/>
  <c r="AL40" i="78"/>
  <c r="AK40" i="78"/>
  <c r="AJ40" i="78"/>
  <c r="AI40" i="78"/>
  <c r="AH40" i="78"/>
  <c r="AG40" i="78"/>
  <c r="AF40" i="78"/>
  <c r="AE40" i="78"/>
  <c r="AD40" i="78"/>
  <c r="AC40" i="78"/>
  <c r="AB40" i="78"/>
  <c r="AA40" i="78"/>
  <c r="Z40" i="78"/>
  <c r="Y40" i="78"/>
  <c r="X40" i="78"/>
  <c r="W40" i="78"/>
  <c r="V40" i="78"/>
  <c r="U40" i="78"/>
  <c r="T40" i="78"/>
  <c r="S40" i="78"/>
  <c r="R40" i="78"/>
  <c r="Q40" i="78"/>
  <c r="P40" i="78"/>
  <c r="O40" i="78"/>
  <c r="N40" i="78"/>
  <c r="M40" i="78"/>
  <c r="L40" i="78"/>
  <c r="K40" i="78"/>
  <c r="J40" i="78"/>
  <c r="I40" i="78"/>
  <c r="H40" i="78"/>
  <c r="G40" i="78"/>
  <c r="F40" i="78"/>
  <c r="E40" i="78"/>
  <c r="D40" i="78"/>
  <c r="C40" i="78"/>
  <c r="BJ39" i="78"/>
  <c r="BI39" i="78"/>
  <c r="BH39" i="78"/>
  <c r="BG39" i="78"/>
  <c r="BF39" i="78"/>
  <c r="BE39" i="78"/>
  <c r="BD39" i="78"/>
  <c r="BC39" i="78"/>
  <c r="BB39" i="78"/>
  <c r="BA39" i="78"/>
  <c r="AZ39" i="78"/>
  <c r="AY39" i="78"/>
  <c r="AX39" i="78"/>
  <c r="AW39" i="78"/>
  <c r="AV39" i="78"/>
  <c r="AU39" i="78"/>
  <c r="AT39" i="78"/>
  <c r="AS39" i="78"/>
  <c r="AR39" i="78"/>
  <c r="AQ39" i="78"/>
  <c r="AP39" i="78"/>
  <c r="AO39" i="78"/>
  <c r="AN39" i="78"/>
  <c r="AM39" i="78"/>
  <c r="AL39" i="78"/>
  <c r="AK39" i="78"/>
  <c r="AJ39" i="78"/>
  <c r="AI39" i="78"/>
  <c r="AH39" i="78"/>
  <c r="AG39" i="78"/>
  <c r="AF39" i="78"/>
  <c r="AE39" i="78"/>
  <c r="AD39" i="78"/>
  <c r="AC39" i="78"/>
  <c r="AB39" i="78"/>
  <c r="AA39" i="78"/>
  <c r="Z39" i="78"/>
  <c r="Y39" i="78"/>
  <c r="X39" i="78"/>
  <c r="W39" i="78"/>
  <c r="V39" i="78"/>
  <c r="U39" i="78"/>
  <c r="T39" i="78"/>
  <c r="S39" i="78"/>
  <c r="R39" i="78"/>
  <c r="Q39" i="78"/>
  <c r="P39" i="78"/>
  <c r="O39" i="78"/>
  <c r="N39" i="78"/>
  <c r="M39" i="78"/>
  <c r="L39" i="78"/>
  <c r="K39" i="78"/>
  <c r="J39" i="78"/>
  <c r="I39" i="78"/>
  <c r="H39" i="78"/>
  <c r="G39" i="78"/>
  <c r="F39" i="78"/>
  <c r="E39" i="78"/>
  <c r="D39" i="78"/>
  <c r="BJ38" i="78"/>
  <c r="BI38" i="78"/>
  <c r="BH38" i="78"/>
  <c r="BG38" i="78"/>
  <c r="BF38" i="78"/>
  <c r="BE38" i="78"/>
  <c r="BD38" i="78"/>
  <c r="BC38" i="78"/>
  <c r="BB38" i="78"/>
  <c r="BA38" i="78"/>
  <c r="AZ38" i="78"/>
  <c r="AY38" i="78"/>
  <c r="AX38" i="78"/>
  <c r="AW38" i="78"/>
  <c r="AV38" i="78"/>
  <c r="AU38" i="78"/>
  <c r="AT38" i="78"/>
  <c r="AS38" i="78"/>
  <c r="AR38" i="78"/>
  <c r="AQ38" i="78"/>
  <c r="AP38" i="78"/>
  <c r="AO38" i="78"/>
  <c r="AN38" i="78"/>
  <c r="AM38" i="78"/>
  <c r="AL38" i="78"/>
  <c r="AK38" i="78"/>
  <c r="AJ38" i="78"/>
  <c r="AI38" i="78"/>
  <c r="AH38" i="78"/>
  <c r="AG38" i="78"/>
  <c r="AF38" i="78"/>
  <c r="AE38" i="78"/>
  <c r="AD38" i="78"/>
  <c r="AC38" i="78"/>
  <c r="AB38" i="78"/>
  <c r="AA38" i="78"/>
  <c r="Z38" i="78"/>
  <c r="Y38" i="78"/>
  <c r="X38" i="78"/>
  <c r="W38" i="78"/>
  <c r="V38" i="78"/>
  <c r="U38" i="78"/>
  <c r="T38" i="78"/>
  <c r="S38" i="78"/>
  <c r="R38" i="78"/>
  <c r="Q38" i="78"/>
  <c r="P38" i="78"/>
  <c r="O38" i="78"/>
  <c r="N38" i="78"/>
  <c r="M38" i="78"/>
  <c r="L38" i="78"/>
  <c r="K38" i="78"/>
  <c r="J38" i="78"/>
  <c r="I38" i="78"/>
  <c r="H38" i="78"/>
  <c r="G38" i="78"/>
  <c r="F38" i="78"/>
  <c r="E38" i="78"/>
  <c r="D38" i="78"/>
  <c r="BJ37" i="78"/>
  <c r="BI37" i="78"/>
  <c r="BH37" i="78"/>
  <c r="BG37" i="78"/>
  <c r="BF37" i="78"/>
  <c r="BE37" i="78"/>
  <c r="BD37" i="78"/>
  <c r="BC37" i="78"/>
  <c r="BB37" i="78"/>
  <c r="BA37" i="78"/>
  <c r="AZ37" i="78"/>
  <c r="AY37" i="78"/>
  <c r="AX37" i="78"/>
  <c r="AW37" i="78"/>
  <c r="AV37" i="78"/>
  <c r="AU37" i="78"/>
  <c r="AT37" i="78"/>
  <c r="AS37" i="78"/>
  <c r="AR37" i="78"/>
  <c r="AQ37" i="78"/>
  <c r="AP37" i="78"/>
  <c r="AO37" i="78"/>
  <c r="AN37" i="78"/>
  <c r="AM37" i="78"/>
  <c r="AL37" i="78"/>
  <c r="AK37" i="78"/>
  <c r="AJ37" i="78"/>
  <c r="AI37" i="78"/>
  <c r="AH37" i="78"/>
  <c r="AG37" i="78"/>
  <c r="AF37" i="78"/>
  <c r="AE37" i="78"/>
  <c r="AD37" i="78"/>
  <c r="AC37" i="78"/>
  <c r="AB37" i="78"/>
  <c r="AA37" i="78"/>
  <c r="Z37" i="78"/>
  <c r="Y37" i="78"/>
  <c r="X37" i="78"/>
  <c r="W37" i="78"/>
  <c r="V37" i="78"/>
  <c r="U37" i="78"/>
  <c r="T37" i="78"/>
  <c r="S37" i="78"/>
  <c r="R37" i="78"/>
  <c r="Q37" i="78"/>
  <c r="P37" i="78"/>
  <c r="O37" i="78"/>
  <c r="N37" i="78"/>
  <c r="M37" i="78"/>
  <c r="L37" i="78"/>
  <c r="K37" i="78"/>
  <c r="J37" i="78"/>
  <c r="I37" i="78"/>
  <c r="H37" i="78"/>
  <c r="G37" i="78"/>
  <c r="F37" i="78"/>
  <c r="E37" i="78"/>
  <c r="D37" i="78"/>
  <c r="BJ36" i="78"/>
  <c r="BI36" i="78"/>
  <c r="BH36" i="78"/>
  <c r="BG36" i="78"/>
  <c r="BF36" i="78"/>
  <c r="BE36" i="78"/>
  <c r="BD36" i="78"/>
  <c r="BC36" i="78"/>
  <c r="BB36" i="78"/>
  <c r="BA36" i="78"/>
  <c r="AZ36" i="78"/>
  <c r="AY36" i="78"/>
  <c r="AX36" i="78"/>
  <c r="AW36" i="78"/>
  <c r="AV36" i="78"/>
  <c r="AU36" i="78"/>
  <c r="AT36" i="78"/>
  <c r="AS36" i="78"/>
  <c r="AR36" i="78"/>
  <c r="AQ36" i="78"/>
  <c r="AP36" i="78"/>
  <c r="AO36" i="78"/>
  <c r="AN36" i="78"/>
  <c r="AM36" i="78"/>
  <c r="AL36" i="78"/>
  <c r="AK36" i="78"/>
  <c r="AJ36" i="78"/>
  <c r="AI36" i="78"/>
  <c r="AH36" i="78"/>
  <c r="AG36" i="78"/>
  <c r="AF36" i="78"/>
  <c r="AE36" i="78"/>
  <c r="AD36" i="78"/>
  <c r="AC36" i="78"/>
  <c r="AB36" i="78"/>
  <c r="AA36" i="78"/>
  <c r="Z36" i="78"/>
  <c r="Y36" i="78"/>
  <c r="X36" i="78"/>
  <c r="W36" i="78"/>
  <c r="V36" i="78"/>
  <c r="U36" i="78"/>
  <c r="T36" i="78"/>
  <c r="S36" i="78"/>
  <c r="R36" i="78"/>
  <c r="Q36" i="78"/>
  <c r="P36" i="78"/>
  <c r="O36" i="78"/>
  <c r="N36" i="78"/>
  <c r="M36" i="78"/>
  <c r="L36" i="78"/>
  <c r="K36" i="78"/>
  <c r="J36" i="78"/>
  <c r="I36" i="78"/>
  <c r="H36" i="78"/>
  <c r="G36" i="78"/>
  <c r="F36" i="78"/>
  <c r="E36" i="78"/>
  <c r="D36" i="78"/>
  <c r="BJ35" i="78"/>
  <c r="BI35" i="78"/>
  <c r="BH35" i="78"/>
  <c r="BG35" i="78"/>
  <c r="BF35" i="78"/>
  <c r="BE35" i="78"/>
  <c r="BD35" i="78"/>
  <c r="BC35" i="78"/>
  <c r="BB35" i="78"/>
  <c r="BA35" i="78"/>
  <c r="AZ35" i="78"/>
  <c r="AY35" i="78"/>
  <c r="AX35" i="78"/>
  <c r="AW35" i="78"/>
  <c r="AV35" i="78"/>
  <c r="AU35" i="78"/>
  <c r="AT35" i="78"/>
  <c r="AS35" i="78"/>
  <c r="AR35" i="78"/>
  <c r="AQ35" i="78"/>
  <c r="AP35" i="78"/>
  <c r="AO35" i="78"/>
  <c r="AN35" i="78"/>
  <c r="AM35" i="78"/>
  <c r="AL35" i="78"/>
  <c r="AK35" i="78"/>
  <c r="AJ35" i="78"/>
  <c r="AI35" i="78"/>
  <c r="AH35" i="78"/>
  <c r="AG35" i="78"/>
  <c r="AF35" i="78"/>
  <c r="AE35" i="78"/>
  <c r="D35" i="78"/>
  <c r="BJ33" i="78"/>
  <c r="BI33" i="78"/>
  <c r="BH33" i="78"/>
  <c r="BG33" i="78"/>
  <c r="BF33" i="78"/>
  <c r="BE33" i="78"/>
  <c r="BD33" i="78"/>
  <c r="BC33" i="78"/>
  <c r="BB33" i="78"/>
  <c r="BA33" i="78"/>
  <c r="AZ33" i="78"/>
  <c r="AY33" i="78"/>
  <c r="AX33" i="78"/>
  <c r="AW33" i="78"/>
  <c r="AV33" i="78"/>
  <c r="AU33" i="78"/>
  <c r="AT33" i="78"/>
  <c r="AS33" i="78"/>
  <c r="AR33" i="78"/>
  <c r="AQ33" i="78"/>
  <c r="AP33" i="78"/>
  <c r="AO33" i="78"/>
  <c r="AN33" i="78"/>
  <c r="AM33" i="78"/>
  <c r="AL33" i="78"/>
  <c r="AK33" i="78"/>
  <c r="AJ33" i="78"/>
  <c r="AI33" i="78"/>
  <c r="AH33" i="78"/>
  <c r="AG33" i="78"/>
  <c r="AF33" i="78"/>
  <c r="AE33" i="78"/>
  <c r="AD33" i="78"/>
  <c r="AC33" i="78"/>
  <c r="AB33" i="78"/>
  <c r="AA33" i="78"/>
  <c r="Z33" i="78"/>
  <c r="Y33" i="78"/>
  <c r="X33" i="78"/>
  <c r="W33" i="78"/>
  <c r="V33" i="78"/>
  <c r="U33" i="78"/>
  <c r="T33" i="78"/>
  <c r="S33" i="78"/>
  <c r="R33" i="78"/>
  <c r="Q33" i="78"/>
  <c r="P33" i="78"/>
  <c r="O33" i="78"/>
  <c r="N33" i="78"/>
  <c r="M33" i="78"/>
  <c r="L33" i="78"/>
  <c r="K33" i="78"/>
  <c r="J33" i="78"/>
  <c r="I33" i="78"/>
  <c r="H33" i="78"/>
  <c r="G33" i="78"/>
  <c r="F33" i="78"/>
  <c r="E33" i="78"/>
  <c r="D33" i="78"/>
  <c r="BJ31" i="78"/>
  <c r="BI31" i="78"/>
  <c r="BH31" i="78"/>
  <c r="BG31" i="78"/>
  <c r="BF31" i="78"/>
  <c r="BE31" i="78"/>
  <c r="BD31" i="78"/>
  <c r="BC31" i="78"/>
  <c r="BB31" i="78"/>
  <c r="BA31" i="78"/>
  <c r="AZ31" i="78"/>
  <c r="AY31" i="78"/>
  <c r="AX31" i="78"/>
  <c r="AW31" i="78"/>
  <c r="AV31" i="78"/>
  <c r="AU31" i="78"/>
  <c r="AT31" i="78"/>
  <c r="AS31" i="78"/>
  <c r="AR31" i="78"/>
  <c r="AQ31" i="78"/>
  <c r="AP31" i="78"/>
  <c r="AO31" i="78"/>
  <c r="AN31" i="78"/>
  <c r="AM31" i="78"/>
  <c r="AL31" i="78"/>
  <c r="AK31" i="78"/>
  <c r="AJ31" i="78"/>
  <c r="AI31" i="78"/>
  <c r="AH31" i="78"/>
  <c r="AG31" i="78"/>
  <c r="AF31" i="78"/>
  <c r="AE31" i="78"/>
  <c r="AD31" i="78"/>
  <c r="AC31" i="78"/>
  <c r="AB31" i="78"/>
  <c r="AA31" i="78"/>
  <c r="Z31" i="78"/>
  <c r="Y31" i="78"/>
  <c r="X31" i="78"/>
  <c r="W31" i="78"/>
  <c r="V31" i="78"/>
  <c r="U31" i="78"/>
  <c r="T31" i="78"/>
  <c r="S31" i="78"/>
  <c r="R31" i="78"/>
  <c r="Q31" i="78"/>
  <c r="P31" i="78"/>
  <c r="O31" i="78"/>
  <c r="N31" i="78"/>
  <c r="M31" i="78"/>
  <c r="L31" i="78"/>
  <c r="K31" i="78"/>
  <c r="J31" i="78"/>
  <c r="I31" i="78"/>
  <c r="H31" i="78"/>
  <c r="G31" i="78"/>
  <c r="F31" i="78"/>
  <c r="E31" i="78"/>
  <c r="D31" i="78"/>
  <c r="C31" i="78"/>
  <c r="BJ30" i="78"/>
  <c r="BI30" i="78"/>
  <c r="BH30" i="78"/>
  <c r="BG30" i="78"/>
  <c r="BF30" i="78"/>
  <c r="BE30" i="78"/>
  <c r="BD30" i="78"/>
  <c r="BC30" i="78"/>
  <c r="BB30" i="78"/>
  <c r="BA30" i="78"/>
  <c r="AZ30" i="78"/>
  <c r="AY30" i="78"/>
  <c r="AX30" i="78"/>
  <c r="AW30" i="78"/>
  <c r="AV30" i="78"/>
  <c r="AU30" i="78"/>
  <c r="AT30" i="78"/>
  <c r="AS30" i="78"/>
  <c r="AR30" i="78"/>
  <c r="AQ30" i="78"/>
  <c r="AP30" i="78"/>
  <c r="AO30" i="78"/>
  <c r="AN30" i="78"/>
  <c r="AM30" i="78"/>
  <c r="AL30" i="78"/>
  <c r="AK30" i="78"/>
  <c r="AJ30" i="78"/>
  <c r="AI30" i="78"/>
  <c r="AH30" i="78"/>
  <c r="AG30" i="78"/>
  <c r="AF30" i="78"/>
  <c r="AE30" i="78"/>
  <c r="AD30" i="78"/>
  <c r="AC30" i="78"/>
  <c r="AB30" i="78"/>
  <c r="AA30" i="78"/>
  <c r="Z30" i="78"/>
  <c r="Y30" i="78"/>
  <c r="X30" i="78"/>
  <c r="W30" i="78"/>
  <c r="V30" i="78"/>
  <c r="U30" i="78"/>
  <c r="T30" i="78"/>
  <c r="S30" i="78"/>
  <c r="R30" i="78"/>
  <c r="Q30" i="78"/>
  <c r="P30" i="78"/>
  <c r="O30" i="78"/>
  <c r="N30" i="78"/>
  <c r="M30" i="78"/>
  <c r="L30" i="78"/>
  <c r="K30" i="78"/>
  <c r="J30" i="78"/>
  <c r="I30" i="78"/>
  <c r="H30" i="78"/>
  <c r="G30" i="78"/>
  <c r="F30" i="78"/>
  <c r="E30" i="78"/>
  <c r="D30" i="78"/>
  <c r="BJ29" i="78"/>
  <c r="BI29" i="78"/>
  <c r="BH29" i="78"/>
  <c r="BG29" i="78"/>
  <c r="BF29" i="78"/>
  <c r="BE29" i="78"/>
  <c r="BD29" i="78"/>
  <c r="BC29" i="78"/>
  <c r="BB29" i="78"/>
  <c r="BA29" i="78"/>
  <c r="AZ29" i="78"/>
  <c r="AY29" i="78"/>
  <c r="AX29" i="78"/>
  <c r="AW29" i="78"/>
  <c r="AV29" i="78"/>
  <c r="AU29" i="78"/>
  <c r="AT29" i="78"/>
  <c r="AS29" i="78"/>
  <c r="AR29" i="78"/>
  <c r="AQ29" i="78"/>
  <c r="AP29" i="78"/>
  <c r="AO29" i="78"/>
  <c r="AN29" i="78"/>
  <c r="AM29" i="78"/>
  <c r="AL29" i="78"/>
  <c r="AK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H29" i="78"/>
  <c r="G29" i="78"/>
  <c r="F29" i="78"/>
  <c r="E29" i="78"/>
  <c r="D29" i="78"/>
  <c r="BJ28" i="78"/>
  <c r="BI28" i="78"/>
  <c r="BH28" i="78"/>
  <c r="BG28" i="78"/>
  <c r="BF28" i="78"/>
  <c r="BE28" i="78"/>
  <c r="BD28" i="78"/>
  <c r="BC28" i="78"/>
  <c r="BB28" i="78"/>
  <c r="BA28" i="78"/>
  <c r="AZ28" i="78"/>
  <c r="AY28" i="78"/>
  <c r="AX28" i="78"/>
  <c r="AW28" i="78"/>
  <c r="AV28" i="78"/>
  <c r="AU28" i="78"/>
  <c r="AT28" i="78"/>
  <c r="AS28" i="78"/>
  <c r="AR28" i="78"/>
  <c r="AQ28" i="78"/>
  <c r="AP28" i="78"/>
  <c r="AO28" i="78"/>
  <c r="AN28" i="78"/>
  <c r="AM28" i="78"/>
  <c r="AL28" i="78"/>
  <c r="AK28" i="78"/>
  <c r="AJ28" i="78"/>
  <c r="AI28" i="78"/>
  <c r="AH28" i="78"/>
  <c r="AG28" i="78"/>
  <c r="AF28" i="78"/>
  <c r="AE28" i="78"/>
  <c r="AD28" i="78"/>
  <c r="AC28" i="78"/>
  <c r="AB28" i="78"/>
  <c r="AA28" i="78"/>
  <c r="Z28" i="78"/>
  <c r="Y28" i="78"/>
  <c r="X28" i="78"/>
  <c r="W28" i="78"/>
  <c r="V28" i="78"/>
  <c r="U28" i="78"/>
  <c r="T28" i="78"/>
  <c r="S28" i="78"/>
  <c r="R28" i="78"/>
  <c r="Q28" i="78"/>
  <c r="P28" i="78"/>
  <c r="O28" i="78"/>
  <c r="N28" i="78"/>
  <c r="M28" i="78"/>
  <c r="L28" i="78"/>
  <c r="K28" i="78"/>
  <c r="J28" i="78"/>
  <c r="I28" i="78"/>
  <c r="H28" i="78"/>
  <c r="G28" i="78"/>
  <c r="F28" i="78"/>
  <c r="E28" i="78"/>
  <c r="D28" i="78"/>
  <c r="BJ27" i="78"/>
  <c r="BI27" i="78"/>
  <c r="BH27" i="78"/>
  <c r="BG27" i="78"/>
  <c r="BF27" i="78"/>
  <c r="BE27" i="78"/>
  <c r="BD27" i="78"/>
  <c r="BC27" i="78"/>
  <c r="BB27" i="78"/>
  <c r="BA27" i="78"/>
  <c r="AZ27" i="78"/>
  <c r="AY27" i="78"/>
  <c r="AX27" i="78"/>
  <c r="AW27" i="78"/>
  <c r="AV27" i="78"/>
  <c r="AU27" i="78"/>
  <c r="AT27" i="78"/>
  <c r="AS27" i="78"/>
  <c r="AR27" i="78"/>
  <c r="AQ27" i="78"/>
  <c r="AP27" i="78"/>
  <c r="AO27" i="78"/>
  <c r="AN27" i="78"/>
  <c r="AM27" i="78"/>
  <c r="AL27" i="78"/>
  <c r="AK27" i="78"/>
  <c r="AJ27" i="78"/>
  <c r="AI27" i="78"/>
  <c r="AH27" i="78"/>
  <c r="AG27" i="78"/>
  <c r="AF27" i="78"/>
  <c r="AE27" i="78"/>
  <c r="AD27" i="78"/>
  <c r="AC27" i="78"/>
  <c r="AB27" i="78"/>
  <c r="AA27" i="78"/>
  <c r="Z27" i="78"/>
  <c r="Y27" i="78"/>
  <c r="X27" i="78"/>
  <c r="W27" i="78"/>
  <c r="V27" i="78"/>
  <c r="U27" i="78"/>
  <c r="T27" i="78"/>
  <c r="S27" i="78"/>
  <c r="R27" i="78"/>
  <c r="Q27" i="78"/>
  <c r="P27" i="78"/>
  <c r="O27" i="78"/>
  <c r="N27" i="78"/>
  <c r="M27" i="78"/>
  <c r="L27" i="78"/>
  <c r="K27" i="78"/>
  <c r="J27" i="78"/>
  <c r="I27" i="78"/>
  <c r="H27" i="78"/>
  <c r="G27" i="78"/>
  <c r="F27" i="78"/>
  <c r="E27" i="78"/>
  <c r="D27" i="78"/>
  <c r="BJ26" i="78"/>
  <c r="BI26" i="78"/>
  <c r="BH26" i="78"/>
  <c r="BG26" i="78"/>
  <c r="BF26" i="78"/>
  <c r="BE26" i="78"/>
  <c r="BD26" i="78"/>
  <c r="BC26" i="78"/>
  <c r="BB26" i="78"/>
  <c r="BA26" i="78"/>
  <c r="AZ26" i="78"/>
  <c r="AY26" i="78"/>
  <c r="AX26" i="78"/>
  <c r="AW26" i="78"/>
  <c r="AV26" i="78"/>
  <c r="AU26" i="78"/>
  <c r="AT26" i="78"/>
  <c r="AS26" i="78"/>
  <c r="AR26" i="78"/>
  <c r="AQ26" i="78"/>
  <c r="AP26" i="78"/>
  <c r="AO26" i="78"/>
  <c r="AN26" i="78"/>
  <c r="AM26" i="78"/>
  <c r="AL26" i="78"/>
  <c r="AK26" i="78"/>
  <c r="AJ26" i="78"/>
  <c r="AI26" i="78"/>
  <c r="AH26" i="78"/>
  <c r="AG26" i="78"/>
  <c r="AF26" i="78"/>
  <c r="AE26" i="78"/>
  <c r="AD26" i="78"/>
  <c r="AC26" i="78"/>
  <c r="AB26" i="78"/>
  <c r="AA26" i="78"/>
  <c r="Z26" i="78"/>
  <c r="Y26" i="78"/>
  <c r="X26" i="78"/>
  <c r="W26" i="78"/>
  <c r="V26" i="78"/>
  <c r="U26" i="78"/>
  <c r="T26" i="78"/>
  <c r="S26" i="78"/>
  <c r="R26" i="78"/>
  <c r="Q26" i="78"/>
  <c r="P26" i="78"/>
  <c r="O26" i="78"/>
  <c r="N26" i="78"/>
  <c r="M26" i="78"/>
  <c r="L26" i="78"/>
  <c r="K26" i="78"/>
  <c r="J26" i="78"/>
  <c r="I26" i="78"/>
  <c r="H26" i="78"/>
  <c r="G26" i="78"/>
  <c r="F26" i="78"/>
  <c r="E26" i="78"/>
  <c r="D26" i="78"/>
  <c r="BJ25" i="78"/>
  <c r="BI25" i="78"/>
  <c r="BH25" i="78"/>
  <c r="BG25" i="78"/>
  <c r="BF25" i="78"/>
  <c r="BE25" i="78"/>
  <c r="BD25" i="78"/>
  <c r="BC25" i="78"/>
  <c r="BB25" i="78"/>
  <c r="BA25" i="78"/>
  <c r="AZ25" i="78"/>
  <c r="AY25" i="78"/>
  <c r="AX25" i="78"/>
  <c r="AW25" i="78"/>
  <c r="AV25" i="78"/>
  <c r="AU25" i="78"/>
  <c r="AT25" i="78"/>
  <c r="AS25" i="78"/>
  <c r="AR25" i="78"/>
  <c r="AQ25" i="78"/>
  <c r="AP25" i="78"/>
  <c r="AO25" i="78"/>
  <c r="AN25" i="78"/>
  <c r="AM25" i="78"/>
  <c r="AL25" i="78"/>
  <c r="AK25" i="78"/>
  <c r="AJ25" i="78"/>
  <c r="AI25" i="78"/>
  <c r="AH25" i="78"/>
  <c r="AG25" i="78"/>
  <c r="AF25" i="78"/>
  <c r="AE25" i="78"/>
  <c r="AD25" i="78"/>
  <c r="AC25" i="78"/>
  <c r="AB25" i="78"/>
  <c r="AA25" i="78"/>
  <c r="Z25" i="78"/>
  <c r="Y25" i="78"/>
  <c r="X25" i="78"/>
  <c r="W25" i="78"/>
  <c r="V25" i="78"/>
  <c r="U25" i="78"/>
  <c r="T25" i="78"/>
  <c r="S25" i="78"/>
  <c r="R25" i="78"/>
  <c r="Q25" i="78"/>
  <c r="P25" i="78"/>
  <c r="O25" i="78"/>
  <c r="N25" i="78"/>
  <c r="M25" i="78"/>
  <c r="L25" i="78"/>
  <c r="K25" i="78"/>
  <c r="J25" i="78"/>
  <c r="I25" i="78"/>
  <c r="H25" i="78"/>
  <c r="G25" i="78"/>
  <c r="F25" i="78"/>
  <c r="E25" i="78"/>
  <c r="D25" i="78"/>
  <c r="BJ24" i="78"/>
  <c r="BI24" i="78"/>
  <c r="BH24" i="78"/>
  <c r="BG24" i="78"/>
  <c r="BF24" i="78"/>
  <c r="BE24" i="78"/>
  <c r="BD24" i="78"/>
  <c r="BC24" i="78"/>
  <c r="BB24" i="78"/>
  <c r="BA24" i="78"/>
  <c r="AZ24" i="78"/>
  <c r="AY24" i="78"/>
  <c r="AX24" i="78"/>
  <c r="AW24" i="78"/>
  <c r="AV24" i="78"/>
  <c r="AU24" i="78"/>
  <c r="AT24" i="78"/>
  <c r="AS24" i="78"/>
  <c r="AR24" i="78"/>
  <c r="AQ24" i="78"/>
  <c r="AP24" i="78"/>
  <c r="AO24" i="78"/>
  <c r="AN24" i="78"/>
  <c r="AM24" i="78"/>
  <c r="AL24" i="78"/>
  <c r="AK24" i="78"/>
  <c r="AJ24" i="78"/>
  <c r="AI24" i="78"/>
  <c r="AH24" i="78"/>
  <c r="AG24" i="78"/>
  <c r="AF24" i="78"/>
  <c r="AE24" i="78"/>
  <c r="AD24" i="78"/>
  <c r="AC24" i="78"/>
  <c r="AB24" i="78"/>
  <c r="AA24" i="78"/>
  <c r="Z24" i="78"/>
  <c r="Y24" i="78"/>
  <c r="X24" i="78"/>
  <c r="W24" i="78"/>
  <c r="V24" i="78"/>
  <c r="U24" i="78"/>
  <c r="T24" i="78"/>
  <c r="S24" i="78"/>
  <c r="R24" i="78"/>
  <c r="Q24" i="78"/>
  <c r="P24" i="78"/>
  <c r="O24" i="78"/>
  <c r="N24" i="78"/>
  <c r="M24" i="78"/>
  <c r="L24" i="78"/>
  <c r="K24" i="78"/>
  <c r="J24" i="78"/>
  <c r="I24" i="78"/>
  <c r="H24" i="78"/>
  <c r="G24" i="78"/>
  <c r="F24" i="78"/>
  <c r="E24" i="78"/>
  <c r="D24" i="78"/>
  <c r="C24" i="78"/>
  <c r="BJ22" i="78"/>
  <c r="BI22" i="78"/>
  <c r="BH22" i="78"/>
  <c r="BG22" i="78"/>
  <c r="BF22" i="78"/>
  <c r="BE22" i="78"/>
  <c r="BD22" i="78"/>
  <c r="BC22" i="78"/>
  <c r="BB22" i="78"/>
  <c r="BA22" i="78"/>
  <c r="AZ22" i="78"/>
  <c r="AY22" i="78"/>
  <c r="AX22" i="78"/>
  <c r="AW22" i="78"/>
  <c r="AV22" i="78"/>
  <c r="AU22" i="78"/>
  <c r="AT22" i="78"/>
  <c r="AS22" i="78"/>
  <c r="AR22" i="78"/>
  <c r="AQ22" i="78"/>
  <c r="AP22" i="78"/>
  <c r="AO22" i="78"/>
  <c r="AN22" i="78"/>
  <c r="AM22" i="78"/>
  <c r="AL22" i="78"/>
  <c r="AK22" i="78"/>
  <c r="AJ22" i="78"/>
  <c r="AI22" i="78"/>
  <c r="AH22" i="78"/>
  <c r="AG22" i="78"/>
  <c r="AF22" i="78"/>
  <c r="AE22" i="78"/>
  <c r="AD22" i="78"/>
  <c r="AC22" i="78"/>
  <c r="AB22" i="78"/>
  <c r="AA22" i="78"/>
  <c r="Z22" i="78"/>
  <c r="Y22" i="78"/>
  <c r="X22" i="78"/>
  <c r="W22" i="78"/>
  <c r="V22" i="78"/>
  <c r="U22" i="78"/>
  <c r="T22" i="78"/>
  <c r="S22" i="78"/>
  <c r="R22" i="78"/>
  <c r="Q22" i="78"/>
  <c r="P22" i="78"/>
  <c r="O22" i="78"/>
  <c r="N22" i="78"/>
  <c r="M22" i="78"/>
  <c r="L22" i="78"/>
  <c r="K22" i="78"/>
  <c r="J22" i="78"/>
  <c r="I22" i="78"/>
  <c r="H22" i="78"/>
  <c r="G22" i="78"/>
  <c r="F22" i="78"/>
  <c r="E22" i="78"/>
  <c r="D22" i="78"/>
  <c r="BJ20" i="78"/>
  <c r="BI20" i="78"/>
  <c r="BH20" i="78"/>
  <c r="BG20" i="78"/>
  <c r="BF20" i="78"/>
  <c r="BE20" i="78"/>
  <c r="BD20" i="78"/>
  <c r="BC20" i="78"/>
  <c r="BB20" i="78"/>
  <c r="BA20" i="78"/>
  <c r="AZ20" i="78"/>
  <c r="AY20" i="78"/>
  <c r="AX20" i="78"/>
  <c r="AW20" i="78"/>
  <c r="AV20" i="78"/>
  <c r="AU20" i="78"/>
  <c r="AT20" i="78"/>
  <c r="AS20" i="78"/>
  <c r="AR20" i="78"/>
  <c r="AQ20" i="78"/>
  <c r="AP20" i="78"/>
  <c r="AO20" i="78"/>
  <c r="AN20" i="78"/>
  <c r="AM20" i="78"/>
  <c r="AL20" i="78"/>
  <c r="AK20" i="78"/>
  <c r="AJ20" i="78"/>
  <c r="AI20" i="78"/>
  <c r="AH20" i="78"/>
  <c r="AG20" i="78"/>
  <c r="AF20" i="78"/>
  <c r="AE20" i="78"/>
  <c r="AD20" i="78"/>
  <c r="AC20" i="78"/>
  <c r="AB20" i="78"/>
  <c r="AA20" i="78"/>
  <c r="Z20" i="78"/>
  <c r="Y20" i="78"/>
  <c r="X20" i="78"/>
  <c r="W20" i="78"/>
  <c r="V20" i="78"/>
  <c r="U20" i="78"/>
  <c r="T20" i="78"/>
  <c r="S20" i="78"/>
  <c r="R20" i="78"/>
  <c r="Q20" i="78"/>
  <c r="P20" i="78"/>
  <c r="O20" i="78"/>
  <c r="N20" i="78"/>
  <c r="M20" i="78"/>
  <c r="L20" i="78"/>
  <c r="K20" i="78"/>
  <c r="J20" i="78"/>
  <c r="I20" i="78"/>
  <c r="H20" i="78"/>
  <c r="G20" i="78"/>
  <c r="F20" i="78"/>
  <c r="E20" i="78"/>
  <c r="D20" i="78"/>
  <c r="C20" i="78"/>
  <c r="BJ19" i="78"/>
  <c r="BI19" i="78"/>
  <c r="BH19" i="78"/>
  <c r="BG19" i="78"/>
  <c r="BF19" i="78"/>
  <c r="BE19" i="78"/>
  <c r="BD19" i="78"/>
  <c r="BC19" i="78"/>
  <c r="BB19" i="78"/>
  <c r="BA19" i="78"/>
  <c r="AZ19" i="78"/>
  <c r="AY19" i="78"/>
  <c r="AX19" i="78"/>
  <c r="AW19" i="78"/>
  <c r="AV19" i="78"/>
  <c r="AU19" i="78"/>
  <c r="AT19" i="78"/>
  <c r="AS19" i="78"/>
  <c r="AR19" i="78"/>
  <c r="AQ19" i="78"/>
  <c r="AP19" i="78"/>
  <c r="AO19" i="78"/>
  <c r="AN19" i="78"/>
  <c r="AM19" i="78"/>
  <c r="AL19" i="78"/>
  <c r="AK19" i="78"/>
  <c r="AJ19" i="78"/>
  <c r="AI19" i="78"/>
  <c r="AH19" i="78"/>
  <c r="AG19" i="78"/>
  <c r="AF19" i="78"/>
  <c r="AE19" i="78"/>
  <c r="AD19" i="78"/>
  <c r="AC19" i="78"/>
  <c r="AB19" i="78"/>
  <c r="AA19" i="78"/>
  <c r="Z19" i="78"/>
  <c r="Y19" i="78"/>
  <c r="X19" i="78"/>
  <c r="W19" i="78"/>
  <c r="V19" i="78"/>
  <c r="U19" i="78"/>
  <c r="T19" i="78"/>
  <c r="S19" i="78"/>
  <c r="R19" i="78"/>
  <c r="Q19" i="78"/>
  <c r="P19" i="78"/>
  <c r="O19" i="78"/>
  <c r="N19" i="78"/>
  <c r="M19" i="78"/>
  <c r="L19" i="78"/>
  <c r="K19" i="78"/>
  <c r="J19" i="78"/>
  <c r="I19" i="78"/>
  <c r="H19" i="78"/>
  <c r="G19" i="78"/>
  <c r="F19" i="78"/>
  <c r="E19" i="78"/>
  <c r="D19" i="78"/>
  <c r="BJ17" i="78"/>
  <c r="BI17" i="78"/>
  <c r="BH17" i="78"/>
  <c r="BG17" i="78"/>
  <c r="BF17" i="78"/>
  <c r="BE17" i="78"/>
  <c r="BD17" i="78"/>
  <c r="BC17" i="78"/>
  <c r="BB17" i="78"/>
  <c r="BA17" i="78"/>
  <c r="AZ17" i="78"/>
  <c r="AY17" i="78"/>
  <c r="AX17" i="78"/>
  <c r="AW17" i="78"/>
  <c r="AV17" i="78"/>
  <c r="AU17" i="78"/>
  <c r="AT17" i="78"/>
  <c r="AS17" i="78"/>
  <c r="AR17" i="78"/>
  <c r="AQ17" i="78"/>
  <c r="AP17" i="78"/>
  <c r="AO17" i="78"/>
  <c r="AN17" i="78"/>
  <c r="AM17" i="78"/>
  <c r="AL17" i="78"/>
  <c r="AK17" i="78"/>
  <c r="AJ17" i="78"/>
  <c r="AI17" i="78"/>
  <c r="AH17" i="78"/>
  <c r="AG17" i="78"/>
  <c r="AF17" i="78"/>
  <c r="AE17" i="78"/>
  <c r="AD17" i="78"/>
  <c r="AC17" i="78"/>
  <c r="AB17" i="78"/>
  <c r="AA17" i="78"/>
  <c r="Z17" i="78"/>
  <c r="Y17" i="78"/>
  <c r="X17" i="78"/>
  <c r="W17" i="78"/>
  <c r="V17" i="78"/>
  <c r="U17" i="78"/>
  <c r="T17" i="78"/>
  <c r="S17" i="78"/>
  <c r="R17" i="78"/>
  <c r="Q17" i="78"/>
  <c r="P17" i="78"/>
  <c r="O17" i="78"/>
  <c r="N17" i="78"/>
  <c r="M17" i="78"/>
  <c r="L17" i="78"/>
  <c r="K17" i="78"/>
  <c r="J17" i="78"/>
  <c r="I17" i="78"/>
  <c r="H17" i="78"/>
  <c r="G17" i="78"/>
  <c r="F17" i="78"/>
  <c r="E17" i="78"/>
  <c r="D17" i="78"/>
  <c r="BJ16" i="78"/>
  <c r="BI16" i="78"/>
  <c r="BH16" i="78"/>
  <c r="BG16" i="78"/>
  <c r="BF16" i="78"/>
  <c r="BE16" i="78"/>
  <c r="BD16" i="78"/>
  <c r="BC16" i="78"/>
  <c r="BB16" i="78"/>
  <c r="BA16" i="78"/>
  <c r="AZ16" i="78"/>
  <c r="AY16" i="78"/>
  <c r="AX16" i="78"/>
  <c r="AW16" i="78"/>
  <c r="AV16" i="78"/>
  <c r="AU16" i="78"/>
  <c r="AT16" i="78"/>
  <c r="AS16" i="78"/>
  <c r="AR16" i="78"/>
  <c r="AQ16" i="78"/>
  <c r="AP16" i="78"/>
  <c r="AO16" i="78"/>
  <c r="AN16" i="78"/>
  <c r="AM16" i="78"/>
  <c r="AL16" i="78"/>
  <c r="AK16" i="78"/>
  <c r="AJ16" i="78"/>
  <c r="AI16" i="78"/>
  <c r="AH16" i="78"/>
  <c r="AG16" i="78"/>
  <c r="AF16" i="78"/>
  <c r="AE16" i="78"/>
  <c r="AD16" i="78"/>
  <c r="AC16" i="78"/>
  <c r="AB16" i="78"/>
  <c r="AA16" i="78"/>
  <c r="Z16" i="78"/>
  <c r="Y16" i="78"/>
  <c r="X16" i="78"/>
  <c r="W16" i="78"/>
  <c r="V16" i="78"/>
  <c r="U16" i="78"/>
  <c r="T16" i="78"/>
  <c r="S16" i="78"/>
  <c r="R16" i="78"/>
  <c r="Q16" i="78"/>
  <c r="P16" i="78"/>
  <c r="O16" i="78"/>
  <c r="N16" i="78"/>
  <c r="M16" i="78"/>
  <c r="L16" i="78"/>
  <c r="K16" i="78"/>
  <c r="J16" i="78"/>
  <c r="I16" i="78"/>
  <c r="H16" i="78"/>
  <c r="G16" i="78"/>
  <c r="F16" i="78"/>
  <c r="E16" i="78"/>
  <c r="D16" i="78"/>
  <c r="BJ14" i="78"/>
  <c r="BI14" i="78"/>
  <c r="BH14" i="78"/>
  <c r="BG14" i="78"/>
  <c r="BF14" i="78"/>
  <c r="BE14" i="78"/>
  <c r="BD14" i="78"/>
  <c r="BC14" i="78"/>
  <c r="BB14" i="78"/>
  <c r="BA14" i="78"/>
  <c r="AZ14" i="78"/>
  <c r="AY14" i="78"/>
  <c r="AX14" i="78"/>
  <c r="AW14" i="78"/>
  <c r="AV14" i="78"/>
  <c r="AU14" i="78"/>
  <c r="AT14" i="78"/>
  <c r="AS14" i="78"/>
  <c r="AR14" i="78"/>
  <c r="AQ14" i="78"/>
  <c r="AP14" i="78"/>
  <c r="AO14" i="78"/>
  <c r="AN14" i="78"/>
  <c r="AM14" i="78"/>
  <c r="AL14" i="78"/>
  <c r="AK14" i="78"/>
  <c r="AJ14" i="78"/>
  <c r="AI14" i="78"/>
  <c r="AH14" i="78"/>
  <c r="AG14" i="78"/>
  <c r="AF14" i="78"/>
  <c r="AE14" i="78"/>
  <c r="AD14" i="78"/>
  <c r="AC14" i="78"/>
  <c r="AB14" i="78"/>
  <c r="AA14" i="78"/>
  <c r="Z14" i="78"/>
  <c r="Y14" i="78"/>
  <c r="X14" i="78"/>
  <c r="W14" i="78"/>
  <c r="V14" i="78"/>
  <c r="U14" i="78"/>
  <c r="T14" i="78"/>
  <c r="S14" i="78"/>
  <c r="R14" i="78"/>
  <c r="Q14" i="78"/>
  <c r="P14" i="78"/>
  <c r="O14" i="78"/>
  <c r="N14" i="78"/>
  <c r="M14" i="78"/>
  <c r="L14" i="78"/>
  <c r="K14" i="78"/>
  <c r="J14" i="78"/>
  <c r="I14" i="78"/>
  <c r="H14" i="78"/>
  <c r="G14" i="78"/>
  <c r="F14" i="78"/>
  <c r="E14" i="78"/>
  <c r="D14" i="78"/>
  <c r="C14" i="78"/>
  <c r="BJ13" i="78"/>
  <c r="BI13" i="78"/>
  <c r="BH13" i="78"/>
  <c r="BG13" i="78"/>
  <c r="BF13" i="78"/>
  <c r="BE13" i="78"/>
  <c r="BD13" i="78"/>
  <c r="BC13" i="78"/>
  <c r="BB13" i="78"/>
  <c r="BA13" i="78"/>
  <c r="AZ13" i="78"/>
  <c r="AY13" i="78"/>
  <c r="AX13" i="78"/>
  <c r="AW13" i="78"/>
  <c r="AV13" i="78"/>
  <c r="AU13" i="78"/>
  <c r="AT13" i="78"/>
  <c r="AS13" i="78"/>
  <c r="AR13" i="78"/>
  <c r="AQ13" i="78"/>
  <c r="AP13" i="78"/>
  <c r="AO13" i="78"/>
  <c r="AN13" i="78"/>
  <c r="AM13" i="78"/>
  <c r="AL13" i="78"/>
  <c r="AK13" i="78"/>
  <c r="AJ13" i="78"/>
  <c r="AI13" i="78"/>
  <c r="AH13" i="78"/>
  <c r="AG13" i="78"/>
  <c r="AF13" i="78"/>
  <c r="AE13" i="78"/>
  <c r="AD13" i="78"/>
  <c r="AC13" i="78"/>
  <c r="AB13" i="78"/>
  <c r="AA13" i="78"/>
  <c r="Z13" i="78"/>
  <c r="Y13" i="78"/>
  <c r="X13" i="78"/>
  <c r="W13" i="78"/>
  <c r="V13" i="78"/>
  <c r="U13" i="78"/>
  <c r="T13" i="78"/>
  <c r="S13" i="78"/>
  <c r="R13" i="78"/>
  <c r="Q13" i="78"/>
  <c r="P13" i="78"/>
  <c r="O13" i="78"/>
  <c r="N13" i="78"/>
  <c r="M13" i="78"/>
  <c r="L13" i="78"/>
  <c r="K13" i="78"/>
  <c r="J13" i="78"/>
  <c r="I13" i="78"/>
  <c r="H13" i="78"/>
  <c r="G13" i="78"/>
  <c r="F13" i="78"/>
  <c r="E13" i="78"/>
  <c r="D13" i="78"/>
  <c r="BJ12" i="78"/>
  <c r="BI12" i="78"/>
  <c r="BH12" i="78"/>
  <c r="BG12" i="78"/>
  <c r="BF12" i="78"/>
  <c r="BE12" i="78"/>
  <c r="BD12" i="78"/>
  <c r="BC12" i="78"/>
  <c r="BB12" i="78"/>
  <c r="BA12" i="78"/>
  <c r="AZ12" i="78"/>
  <c r="AY12" i="78"/>
  <c r="AX12" i="78"/>
  <c r="AW12" i="78"/>
  <c r="AV12" i="78"/>
  <c r="AU12" i="78"/>
  <c r="AT12" i="78"/>
  <c r="AS12" i="78"/>
  <c r="AR12" i="78"/>
  <c r="AQ12" i="78"/>
  <c r="AP12" i="78"/>
  <c r="AO12" i="78"/>
  <c r="AN12" i="78"/>
  <c r="AM12" i="78"/>
  <c r="AL12" i="78"/>
  <c r="AK12" i="78"/>
  <c r="AJ12" i="78"/>
  <c r="AI12" i="78"/>
  <c r="AH12" i="78"/>
  <c r="AG12" i="78"/>
  <c r="AF12" i="78"/>
  <c r="AE12" i="78"/>
  <c r="AD12" i="78"/>
  <c r="AC12" i="78"/>
  <c r="AB12" i="78"/>
  <c r="AA12" i="78"/>
  <c r="Z12" i="78"/>
  <c r="Y12" i="78"/>
  <c r="X12" i="78"/>
  <c r="W12" i="78"/>
  <c r="V12" i="78"/>
  <c r="U12" i="78"/>
  <c r="T12" i="78"/>
  <c r="S12" i="78"/>
  <c r="R12" i="78"/>
  <c r="Q12" i="78"/>
  <c r="P12" i="78"/>
  <c r="O12" i="78"/>
  <c r="N12" i="78"/>
  <c r="M12" i="78"/>
  <c r="L12" i="78"/>
  <c r="K12" i="78"/>
  <c r="J12" i="78"/>
  <c r="I12" i="78"/>
  <c r="H12" i="78"/>
  <c r="G12" i="78"/>
  <c r="F12" i="78"/>
  <c r="E12" i="78"/>
  <c r="D12" i="78"/>
  <c r="BJ11" i="78"/>
  <c r="BI11" i="78"/>
  <c r="BH11" i="78"/>
  <c r="BG11" i="78"/>
  <c r="BF11" i="78"/>
  <c r="BE11" i="78"/>
  <c r="BD11" i="78"/>
  <c r="BC11" i="78"/>
  <c r="BB11" i="78"/>
  <c r="BA11" i="78"/>
  <c r="AZ11" i="78"/>
  <c r="AY11" i="78"/>
  <c r="AX11" i="78"/>
  <c r="AW11" i="78"/>
  <c r="AV11" i="78"/>
  <c r="AU11" i="78"/>
  <c r="AT11" i="78"/>
  <c r="AS11" i="78"/>
  <c r="AR11" i="78"/>
  <c r="AQ11" i="78"/>
  <c r="AP11" i="78"/>
  <c r="AO11" i="78"/>
  <c r="AN11" i="78"/>
  <c r="AM11" i="78"/>
  <c r="AL11" i="78"/>
  <c r="AK11" i="78"/>
  <c r="AJ11" i="78"/>
  <c r="AI11" i="78"/>
  <c r="AH11" i="78"/>
  <c r="AG11" i="78"/>
  <c r="AF11" i="78"/>
  <c r="AE11" i="78"/>
  <c r="AD11" i="78"/>
  <c r="AC11" i="78"/>
  <c r="AB11" i="78"/>
  <c r="AA11" i="78"/>
  <c r="Z11" i="78"/>
  <c r="Y11" i="78"/>
  <c r="X11" i="78"/>
  <c r="W11" i="78"/>
  <c r="V11" i="78"/>
  <c r="U11" i="78"/>
  <c r="T11" i="78"/>
  <c r="S11" i="78"/>
  <c r="R11" i="78"/>
  <c r="Q11" i="78"/>
  <c r="P11" i="78"/>
  <c r="O11" i="78"/>
  <c r="N11" i="78"/>
  <c r="M11" i="78"/>
  <c r="L11" i="78"/>
  <c r="K11" i="78"/>
  <c r="J11" i="78"/>
  <c r="I11" i="78"/>
  <c r="H11" i="78"/>
  <c r="G11" i="78"/>
  <c r="F11" i="78"/>
  <c r="E11" i="78"/>
  <c r="D11" i="78"/>
  <c r="BJ10" i="78"/>
  <c r="BI10" i="78"/>
  <c r="BH10" i="78"/>
  <c r="BG10" i="78"/>
  <c r="BF10" i="78"/>
  <c r="BE10" i="78"/>
  <c r="BD10" i="78"/>
  <c r="BC10" i="78"/>
  <c r="BB10" i="78"/>
  <c r="BA10" i="78"/>
  <c r="AZ10" i="78"/>
  <c r="AY10" i="78"/>
  <c r="AX10" i="78"/>
  <c r="AW10" i="78"/>
  <c r="AV10" i="78"/>
  <c r="AU10" i="78"/>
  <c r="AT10" i="78"/>
  <c r="AS10" i="78"/>
  <c r="AR10" i="78"/>
  <c r="AQ10" i="78"/>
  <c r="AP10" i="78"/>
  <c r="AO10" i="78"/>
  <c r="AN10" i="78"/>
  <c r="AM10" i="78"/>
  <c r="AL10" i="78"/>
  <c r="AK10" i="78"/>
  <c r="AJ10" i="78"/>
  <c r="AI10" i="78"/>
  <c r="AH10" i="78"/>
  <c r="AG10" i="78"/>
  <c r="AF10" i="78"/>
  <c r="AE10" i="78"/>
  <c r="AD10" i="78"/>
  <c r="AC10" i="78"/>
  <c r="AB10" i="78"/>
  <c r="AA10" i="78"/>
  <c r="Z10" i="78"/>
  <c r="Y10" i="78"/>
  <c r="X10" i="78"/>
  <c r="W10" i="78"/>
  <c r="V10" i="78"/>
  <c r="U10" i="78"/>
  <c r="T10" i="78"/>
  <c r="S10" i="78"/>
  <c r="R10" i="78"/>
  <c r="Q10" i="78"/>
  <c r="P10" i="78"/>
  <c r="O10" i="78"/>
  <c r="N10" i="78"/>
  <c r="M10" i="78"/>
  <c r="L10" i="78"/>
  <c r="K10" i="78"/>
  <c r="J10" i="78"/>
  <c r="I10" i="78"/>
  <c r="H10" i="78"/>
  <c r="G10" i="78"/>
  <c r="F10" i="78"/>
  <c r="E10" i="78"/>
  <c r="D10" i="78"/>
  <c r="BJ9" i="78"/>
  <c r="BI9" i="78"/>
  <c r="BH9" i="78"/>
  <c r="BG9" i="78"/>
  <c r="BF9" i="78"/>
  <c r="BE9" i="78"/>
  <c r="BD9" i="78"/>
  <c r="BC9" i="78"/>
  <c r="BB9" i="78"/>
  <c r="BA9" i="78"/>
  <c r="AZ9" i="78"/>
  <c r="AY9" i="78"/>
  <c r="AX9" i="78"/>
  <c r="AW9" i="78"/>
  <c r="AV9" i="78"/>
  <c r="AU9" i="78"/>
  <c r="AT9" i="78"/>
  <c r="AS9" i="78"/>
  <c r="AR9" i="78"/>
  <c r="AQ9" i="78"/>
  <c r="AP9" i="78"/>
  <c r="AO9" i="78"/>
  <c r="AN9" i="78"/>
  <c r="AM9" i="78"/>
  <c r="AL9" i="78"/>
  <c r="AK9" i="78"/>
  <c r="AJ9" i="78"/>
  <c r="AI9" i="78"/>
  <c r="AH9" i="78"/>
  <c r="AG9" i="78"/>
  <c r="AF9" i="78"/>
  <c r="AE9" i="78"/>
  <c r="AD9" i="78"/>
  <c r="AC9" i="78"/>
  <c r="AB9" i="78"/>
  <c r="AA9" i="78"/>
  <c r="Z9" i="78"/>
  <c r="Y9" i="78"/>
  <c r="X9" i="78"/>
  <c r="W9" i="78"/>
  <c r="V9" i="78"/>
  <c r="U9" i="78"/>
  <c r="T9" i="78"/>
  <c r="S9" i="78"/>
  <c r="R9" i="78"/>
  <c r="Q9" i="78"/>
  <c r="P9" i="78"/>
  <c r="O9" i="78"/>
  <c r="N9" i="78"/>
  <c r="M9" i="78"/>
  <c r="L9" i="78"/>
  <c r="K9" i="78"/>
  <c r="J9" i="78"/>
  <c r="I9" i="78"/>
  <c r="H9" i="78"/>
  <c r="G9" i="78"/>
  <c r="F9" i="78"/>
  <c r="E9" i="78"/>
  <c r="D9" i="78"/>
  <c r="BJ8" i="78"/>
  <c r="BI8" i="78"/>
  <c r="BH8" i="78"/>
  <c r="BG8" i="78"/>
  <c r="BF8" i="78"/>
  <c r="BE8" i="78"/>
  <c r="BD8" i="78"/>
  <c r="BC8" i="78"/>
  <c r="BB8" i="78"/>
  <c r="BA8" i="78"/>
  <c r="AZ8" i="78"/>
  <c r="AY8" i="78"/>
  <c r="AX8" i="78"/>
  <c r="AW8" i="78"/>
  <c r="AV8" i="78"/>
  <c r="AU8" i="78"/>
  <c r="AT8" i="78"/>
  <c r="AS8" i="78"/>
  <c r="AR8" i="78"/>
  <c r="AQ8" i="78"/>
  <c r="AP8" i="78"/>
  <c r="AO8" i="78"/>
  <c r="AN8" i="78"/>
  <c r="AM8" i="78"/>
  <c r="AL8" i="78"/>
  <c r="AK8" i="78"/>
  <c r="AJ8" i="78"/>
  <c r="AI8" i="78"/>
  <c r="AH8" i="78"/>
  <c r="AG8" i="78"/>
  <c r="AF8" i="78"/>
  <c r="AE8" i="78"/>
  <c r="AD8" i="78"/>
  <c r="AC8" i="78"/>
  <c r="AB8" i="78"/>
  <c r="AA8" i="78"/>
  <c r="Z8" i="78"/>
  <c r="Y8" i="78"/>
  <c r="X8" i="78"/>
  <c r="W8" i="78"/>
  <c r="V8" i="78"/>
  <c r="U8" i="78"/>
  <c r="T8" i="78"/>
  <c r="S8" i="78"/>
  <c r="R8" i="78"/>
  <c r="Q8" i="78"/>
  <c r="P8" i="78"/>
  <c r="O8" i="78"/>
  <c r="N8" i="78"/>
  <c r="M8" i="78"/>
  <c r="L8" i="78"/>
  <c r="K8" i="78"/>
  <c r="J8" i="78"/>
  <c r="I8" i="78"/>
  <c r="H8" i="78"/>
  <c r="G8" i="78"/>
  <c r="F8" i="78"/>
  <c r="E8" i="78"/>
  <c r="D8" i="78"/>
  <c r="BJ7" i="78"/>
  <c r="BI7" i="78"/>
  <c r="BH7" i="78"/>
  <c r="BG7" i="78"/>
  <c r="BF7" i="78"/>
  <c r="BE7" i="78"/>
  <c r="BD7" i="78"/>
  <c r="BC7" i="78"/>
  <c r="BB7" i="78"/>
  <c r="BA7" i="78"/>
  <c r="AZ7" i="78"/>
  <c r="AY7" i="78"/>
  <c r="AX7" i="78"/>
  <c r="AW7" i="78"/>
  <c r="AV7" i="78"/>
  <c r="AU7" i="78"/>
  <c r="AT7" i="78"/>
  <c r="AS7" i="78"/>
  <c r="AR7" i="78"/>
  <c r="AQ7" i="78"/>
  <c r="AP7" i="78"/>
  <c r="AO7" i="78"/>
  <c r="AN7" i="78"/>
  <c r="AM7" i="78"/>
  <c r="AL7" i="78"/>
  <c r="AK7" i="78"/>
  <c r="AJ7" i="78"/>
  <c r="AI7" i="78"/>
  <c r="AH7" i="78"/>
  <c r="AG7" i="78"/>
  <c r="AF7" i="78"/>
  <c r="AE7" i="78"/>
  <c r="AD7" i="78"/>
  <c r="AC7" i="78"/>
  <c r="AB7" i="78"/>
  <c r="AA7" i="78"/>
  <c r="Z7" i="78"/>
  <c r="Y7" i="78"/>
  <c r="X7" i="78"/>
  <c r="W7" i="78"/>
  <c r="V7" i="78"/>
  <c r="U7" i="78"/>
  <c r="T7" i="78"/>
  <c r="S7" i="78"/>
  <c r="R7" i="78"/>
  <c r="Q7" i="78"/>
  <c r="P7" i="78"/>
  <c r="O7" i="78"/>
  <c r="N7" i="78"/>
  <c r="M7" i="78"/>
  <c r="L7" i="78"/>
  <c r="K7" i="78"/>
  <c r="J7" i="78"/>
  <c r="I7" i="78"/>
  <c r="H7" i="78"/>
  <c r="G7" i="78"/>
  <c r="F7" i="78"/>
  <c r="E7" i="78"/>
  <c r="D7" i="78"/>
  <c r="BJ6" i="78"/>
  <c r="BI6" i="78"/>
  <c r="BH6" i="78"/>
  <c r="BG6" i="78"/>
  <c r="BF6" i="78"/>
  <c r="BE6" i="78"/>
  <c r="BD6" i="78"/>
  <c r="BC6" i="78"/>
  <c r="BB6" i="78"/>
  <c r="BA6" i="78"/>
  <c r="AZ6" i="78"/>
  <c r="AY6" i="78"/>
  <c r="AX6" i="78"/>
  <c r="AW6" i="78"/>
  <c r="AV6" i="78"/>
  <c r="AU6" i="78"/>
  <c r="AT6" i="78"/>
  <c r="AS6" i="78"/>
  <c r="AR6" i="78"/>
  <c r="AQ6" i="78"/>
  <c r="AP6" i="78"/>
  <c r="AO6" i="78"/>
  <c r="AN6" i="78"/>
  <c r="AM6" i="78"/>
  <c r="AL6" i="78"/>
  <c r="AK6" i="78"/>
  <c r="AJ6" i="78"/>
  <c r="AI6" i="78"/>
  <c r="AH6" i="78"/>
  <c r="AG6" i="78"/>
  <c r="AF6" i="78"/>
  <c r="AE6" i="78"/>
  <c r="AD6" i="78"/>
  <c r="AC6" i="78"/>
  <c r="AB6" i="78"/>
  <c r="AA6" i="78"/>
  <c r="Z6" i="78"/>
  <c r="Y6" i="78"/>
  <c r="X6" i="78"/>
  <c r="W6" i="78"/>
  <c r="V6" i="78"/>
  <c r="U6" i="78"/>
  <c r="T6" i="78"/>
  <c r="S6" i="78"/>
  <c r="R6" i="78"/>
  <c r="Q6" i="78"/>
  <c r="P6" i="78"/>
  <c r="O6" i="78"/>
  <c r="N6" i="78"/>
  <c r="M6" i="78"/>
  <c r="L6" i="78"/>
  <c r="K6" i="78"/>
  <c r="J6" i="78"/>
  <c r="I6" i="78"/>
  <c r="H6" i="78"/>
  <c r="G6" i="78"/>
  <c r="F6" i="78"/>
  <c r="E6" i="78"/>
  <c r="D6" i="78"/>
  <c r="BJ5" i="78"/>
  <c r="BI5" i="78"/>
  <c r="BH5" i="78"/>
  <c r="BG5" i="78"/>
  <c r="BF5" i="78"/>
  <c r="BE5" i="78"/>
  <c r="BD5" i="78"/>
  <c r="BC5" i="78"/>
  <c r="BB5" i="78"/>
  <c r="BA5" i="78"/>
  <c r="AZ5" i="78"/>
  <c r="AY5" i="78"/>
  <c r="AX5" i="78"/>
  <c r="AW5" i="78"/>
  <c r="AV5" i="78"/>
  <c r="AU5" i="78"/>
  <c r="AT5" i="78"/>
  <c r="AS5" i="78"/>
  <c r="AR5" i="78"/>
  <c r="AQ5" i="78"/>
  <c r="AP5" i="78"/>
  <c r="AO5" i="78"/>
  <c r="AN5" i="78"/>
  <c r="AM5" i="78"/>
  <c r="AL5" i="78"/>
  <c r="AK5" i="78"/>
  <c r="AJ5" i="78"/>
  <c r="AI5" i="78"/>
  <c r="AH5" i="78"/>
  <c r="AG5" i="78"/>
  <c r="AF5" i="78"/>
  <c r="AE5" i="78"/>
  <c r="AD5" i="78"/>
  <c r="AC5" i="78"/>
  <c r="AB5" i="78"/>
  <c r="AA5" i="78"/>
  <c r="Z5" i="78"/>
  <c r="Y5" i="78"/>
  <c r="X5" i="78"/>
  <c r="W5" i="78"/>
  <c r="V5" i="78"/>
  <c r="U5" i="78"/>
  <c r="T5" i="78"/>
  <c r="S5" i="78"/>
  <c r="R5" i="78"/>
  <c r="Q5" i="78"/>
  <c r="P5" i="78"/>
  <c r="O5" i="78"/>
  <c r="N5" i="78"/>
  <c r="M5" i="78"/>
  <c r="L5" i="78"/>
  <c r="K5" i="78"/>
  <c r="J5" i="78"/>
  <c r="I5" i="78"/>
  <c r="H5" i="78"/>
  <c r="G5" i="78"/>
  <c r="F5" i="78"/>
  <c r="E5" i="78"/>
  <c r="D5" i="78"/>
  <c r="BJ4" i="78"/>
  <c r="BI4" i="78"/>
  <c r="BH4" i="78"/>
  <c r="BG4" i="78"/>
  <c r="BF4" i="78"/>
  <c r="BE4" i="78"/>
  <c r="BD4" i="78"/>
  <c r="BC4" i="78"/>
  <c r="BB4" i="78"/>
  <c r="BA4" i="78"/>
  <c r="AZ4" i="78"/>
  <c r="AY4" i="78"/>
  <c r="AX4" i="78"/>
  <c r="AW4" i="78"/>
  <c r="AV4" i="78"/>
  <c r="AU4" i="78"/>
  <c r="AT4" i="78"/>
  <c r="AS4" i="78"/>
  <c r="AR4" i="78"/>
  <c r="AQ4" i="78"/>
  <c r="AP4" i="78"/>
  <c r="AO4" i="78"/>
  <c r="AN4" i="78"/>
  <c r="AM4" i="78"/>
  <c r="AL4" i="78"/>
  <c r="AK4" i="78"/>
  <c r="AJ4" i="78"/>
  <c r="AI4" i="78"/>
  <c r="AH4" i="78"/>
  <c r="AG4" i="78"/>
  <c r="AF4" i="78"/>
  <c r="AE4" i="78"/>
  <c r="AD4" i="78"/>
  <c r="AC4" i="78"/>
  <c r="AB4" i="78"/>
  <c r="AA4" i="78"/>
  <c r="Z4" i="78"/>
  <c r="Y4" i="78"/>
  <c r="X4" i="78"/>
  <c r="W4" i="78"/>
  <c r="V4" i="78"/>
  <c r="U4" i="78"/>
  <c r="T4" i="78"/>
  <c r="S4" i="78"/>
  <c r="R4" i="78"/>
  <c r="Q4" i="78"/>
  <c r="P4" i="78"/>
  <c r="O4" i="78"/>
  <c r="N4" i="78"/>
  <c r="M4" i="78"/>
  <c r="L4" i="78"/>
  <c r="K4" i="78"/>
  <c r="J4" i="78"/>
  <c r="I4" i="78"/>
  <c r="H4" i="78"/>
  <c r="G4" i="78"/>
  <c r="F4" i="78"/>
  <c r="E4" i="78"/>
  <c r="D4" i="78"/>
  <c r="C4" i="78"/>
  <c r="BJ3" i="78"/>
  <c r="BI3" i="78"/>
  <c r="BH3" i="78"/>
  <c r="BG3" i="78"/>
  <c r="BF3" i="78"/>
  <c r="BE3" i="78"/>
  <c r="BD3" i="78"/>
  <c r="BC3" i="78"/>
  <c r="BB3" i="78"/>
  <c r="BA3" i="78"/>
  <c r="AZ3" i="78"/>
  <c r="AY3" i="78"/>
  <c r="AX3" i="78"/>
  <c r="AW3" i="78"/>
  <c r="AV3" i="78"/>
  <c r="AU3" i="78"/>
  <c r="AT3" i="78"/>
  <c r="AS3" i="78"/>
  <c r="AR3" i="78"/>
  <c r="AQ3" i="78"/>
  <c r="AP3" i="78"/>
  <c r="AO3" i="78"/>
  <c r="AN3" i="78"/>
  <c r="AM3" i="78"/>
  <c r="AL3" i="78"/>
  <c r="AK3" i="78"/>
  <c r="AJ3" i="78"/>
  <c r="AI3" i="78"/>
  <c r="AH3" i="78"/>
  <c r="AG3" i="78"/>
  <c r="AF3" i="78"/>
  <c r="AE3" i="78"/>
  <c r="AD3" i="78"/>
  <c r="AC3" i="78"/>
  <c r="AB3" i="78"/>
  <c r="AA3" i="78"/>
  <c r="Z3" i="78"/>
  <c r="Y3" i="78"/>
  <c r="X3" i="78"/>
  <c r="W3" i="78"/>
  <c r="V3" i="78"/>
  <c r="U3" i="78"/>
  <c r="T3" i="78"/>
  <c r="S3" i="78"/>
  <c r="R3" i="78"/>
  <c r="Q3" i="78"/>
  <c r="P3" i="78"/>
  <c r="O3" i="78"/>
  <c r="N3" i="78"/>
  <c r="M3" i="78"/>
  <c r="L3" i="78"/>
  <c r="K3" i="78"/>
  <c r="J3" i="78"/>
  <c r="I3" i="78"/>
  <c r="H3" i="78"/>
  <c r="G3" i="78"/>
  <c r="F3" i="78"/>
  <c r="E3" i="78"/>
  <c r="D3" i="78"/>
  <c r="C3" i="78"/>
  <c r="A131" i="78"/>
  <c r="A116" i="78"/>
  <c r="A115" i="78"/>
  <c r="A107" i="78"/>
  <c r="A99" i="78"/>
  <c r="A91" i="78"/>
  <c r="A83" i="78"/>
  <c r="A76" i="78"/>
  <c r="A75" i="78"/>
  <c r="A67" i="78"/>
  <c r="A64" i="78"/>
  <c r="A59" i="78"/>
  <c r="A51" i="78"/>
  <c r="A23" i="78"/>
  <c r="A16" i="78"/>
  <c r="A15" i="78"/>
  <c r="A7" i="78"/>
  <c r="A2" i="78"/>
  <c r="A1" i="78"/>
  <c r="BJ138" i="77"/>
  <c r="C137" i="77"/>
  <c r="BJ135" i="77"/>
  <c r="BI135" i="77"/>
  <c r="BH135" i="77"/>
  <c r="BG135" i="77"/>
  <c r="BF135" i="77"/>
  <c r="BE135" i="77"/>
  <c r="BD135" i="77"/>
  <c r="BC135" i="77"/>
  <c r="BB135" i="77"/>
  <c r="BA135" i="77"/>
  <c r="AZ135" i="77"/>
  <c r="AY135" i="77"/>
  <c r="AX135" i="77"/>
  <c r="AW135" i="77"/>
  <c r="AV135" i="77"/>
  <c r="AU135" i="77"/>
  <c r="AT135" i="77"/>
  <c r="AS135" i="77"/>
  <c r="AR135" i="77"/>
  <c r="AQ135" i="77"/>
  <c r="AP135" i="77"/>
  <c r="AO135" i="77"/>
  <c r="AN135" i="77"/>
  <c r="AM135" i="77"/>
  <c r="AL135" i="77"/>
  <c r="AK135" i="77"/>
  <c r="AJ135" i="77"/>
  <c r="AI135" i="77"/>
  <c r="AH135" i="77"/>
  <c r="AG135" i="77"/>
  <c r="AF135" i="77"/>
  <c r="AE135" i="77"/>
  <c r="AD135" i="77"/>
  <c r="AC135" i="77"/>
  <c r="AB135" i="77"/>
  <c r="AA135" i="77"/>
  <c r="Z135" i="77"/>
  <c r="Y135" i="77"/>
  <c r="X135" i="77"/>
  <c r="W135" i="77"/>
  <c r="V135" i="77"/>
  <c r="U135" i="77"/>
  <c r="T135" i="77"/>
  <c r="S135" i="77"/>
  <c r="R135" i="77"/>
  <c r="Q135" i="77"/>
  <c r="P135" i="77"/>
  <c r="O135" i="77"/>
  <c r="N135" i="77"/>
  <c r="M135" i="77"/>
  <c r="L135" i="77"/>
  <c r="K135" i="77"/>
  <c r="J135" i="77"/>
  <c r="I135" i="77"/>
  <c r="H135" i="77"/>
  <c r="G135" i="77"/>
  <c r="F135" i="77"/>
  <c r="E135" i="77"/>
  <c r="D135" i="77"/>
  <c r="C135" i="77"/>
  <c r="BJ132" i="77"/>
  <c r="BI132" i="77"/>
  <c r="BH132" i="77"/>
  <c r="BG132" i="77"/>
  <c r="BF132" i="77"/>
  <c r="BE132" i="77"/>
  <c r="BD132" i="77"/>
  <c r="BC132" i="77"/>
  <c r="BB132" i="77"/>
  <c r="BA132" i="77"/>
  <c r="AZ132" i="77"/>
  <c r="AY132" i="77"/>
  <c r="AX132" i="77"/>
  <c r="AW132" i="77"/>
  <c r="AV132" i="77"/>
  <c r="AU132" i="77"/>
  <c r="AT132" i="77"/>
  <c r="AS132" i="77"/>
  <c r="AR132" i="77"/>
  <c r="AQ132" i="77"/>
  <c r="AP132" i="77"/>
  <c r="AO132" i="77"/>
  <c r="AN132" i="77"/>
  <c r="AM132" i="77"/>
  <c r="AL132" i="77"/>
  <c r="AK132" i="77"/>
  <c r="AJ132" i="77"/>
  <c r="AI132" i="77"/>
  <c r="AH132" i="77"/>
  <c r="AG132" i="77"/>
  <c r="AF132" i="77"/>
  <c r="AE132" i="77"/>
  <c r="AD132" i="77"/>
  <c r="AC132" i="77"/>
  <c r="AB132" i="77"/>
  <c r="AA132" i="77"/>
  <c r="Z132" i="77"/>
  <c r="Y132" i="77"/>
  <c r="X132" i="77"/>
  <c r="W132" i="77"/>
  <c r="V132" i="77"/>
  <c r="U132" i="77"/>
  <c r="T132" i="77"/>
  <c r="S132" i="77"/>
  <c r="R132" i="77"/>
  <c r="Q132" i="77"/>
  <c r="P132" i="77"/>
  <c r="O132" i="77"/>
  <c r="N132" i="77"/>
  <c r="M132" i="77"/>
  <c r="L132" i="77"/>
  <c r="K132" i="77"/>
  <c r="J132" i="77"/>
  <c r="I132" i="77"/>
  <c r="H132" i="77"/>
  <c r="G132" i="77"/>
  <c r="F132" i="77"/>
  <c r="E132" i="77"/>
  <c r="D132" i="77"/>
  <c r="C132" i="77"/>
  <c r="BJ131" i="77"/>
  <c r="BI131" i="77"/>
  <c r="BH131" i="77"/>
  <c r="BG131" i="77"/>
  <c r="BF131" i="77"/>
  <c r="BE131" i="77"/>
  <c r="BD131" i="77"/>
  <c r="BC131" i="77"/>
  <c r="BB131" i="77"/>
  <c r="BA131" i="77"/>
  <c r="AZ131" i="77"/>
  <c r="AY131" i="77"/>
  <c r="AX131" i="77"/>
  <c r="AW131" i="77"/>
  <c r="AV131" i="77"/>
  <c r="AU131" i="77"/>
  <c r="AT131" i="77"/>
  <c r="AS131" i="77"/>
  <c r="AR131" i="77"/>
  <c r="AQ131" i="77"/>
  <c r="AP131" i="77"/>
  <c r="AO131" i="77"/>
  <c r="AN131" i="77"/>
  <c r="AM131" i="77"/>
  <c r="AL131" i="77"/>
  <c r="AK131" i="77"/>
  <c r="AJ131" i="77"/>
  <c r="AI131" i="77"/>
  <c r="AH131" i="77"/>
  <c r="AG131" i="77"/>
  <c r="AF131" i="77"/>
  <c r="AE131" i="77"/>
  <c r="AD131" i="77"/>
  <c r="AC131" i="77"/>
  <c r="AB131" i="77"/>
  <c r="AA131" i="77"/>
  <c r="Z131" i="77"/>
  <c r="Y131" i="77"/>
  <c r="X131" i="77"/>
  <c r="W131" i="77"/>
  <c r="V131" i="77"/>
  <c r="U131" i="77"/>
  <c r="T131" i="77"/>
  <c r="S131" i="77"/>
  <c r="R131" i="77"/>
  <c r="Q131" i="77"/>
  <c r="P131" i="77"/>
  <c r="O131" i="77"/>
  <c r="N131" i="77"/>
  <c r="M131" i="77"/>
  <c r="L131" i="77"/>
  <c r="K131" i="77"/>
  <c r="J131" i="77"/>
  <c r="I131" i="77"/>
  <c r="H131" i="77"/>
  <c r="G131" i="77"/>
  <c r="F131" i="77"/>
  <c r="E131" i="77"/>
  <c r="D131" i="77"/>
  <c r="C131" i="77"/>
  <c r="BJ130" i="77"/>
  <c r="BI130" i="77"/>
  <c r="BH130" i="77"/>
  <c r="BG130" i="77"/>
  <c r="BF130" i="77"/>
  <c r="BE130" i="77"/>
  <c r="BD130" i="77"/>
  <c r="BC130" i="77"/>
  <c r="BB130" i="77"/>
  <c r="BA130" i="77"/>
  <c r="AZ130" i="77"/>
  <c r="AY130" i="77"/>
  <c r="AX130" i="77"/>
  <c r="AW130" i="77"/>
  <c r="AV130" i="77"/>
  <c r="AU130" i="77"/>
  <c r="AT130" i="77"/>
  <c r="AS130" i="77"/>
  <c r="AR130" i="77"/>
  <c r="AQ130" i="77"/>
  <c r="AP130" i="77"/>
  <c r="AO130" i="77"/>
  <c r="AN130" i="77"/>
  <c r="AM130" i="77"/>
  <c r="AL130" i="77"/>
  <c r="AK130" i="77"/>
  <c r="AJ130" i="77"/>
  <c r="AI130" i="77"/>
  <c r="AH130" i="77"/>
  <c r="AG130" i="77"/>
  <c r="AF130" i="77"/>
  <c r="AE130" i="77"/>
  <c r="AD130" i="77"/>
  <c r="AC130" i="77"/>
  <c r="AB130" i="77"/>
  <c r="AA130" i="77"/>
  <c r="Z130" i="77"/>
  <c r="Y130" i="77"/>
  <c r="X130" i="77"/>
  <c r="W130" i="77"/>
  <c r="V130" i="77"/>
  <c r="U130" i="77"/>
  <c r="T130" i="77"/>
  <c r="S130" i="77"/>
  <c r="R130" i="77"/>
  <c r="Q130" i="77"/>
  <c r="P130" i="77"/>
  <c r="O130" i="77"/>
  <c r="N130" i="77"/>
  <c r="M130" i="77"/>
  <c r="L130" i="77"/>
  <c r="K130" i="77"/>
  <c r="J130" i="77"/>
  <c r="I130" i="77"/>
  <c r="H130" i="77"/>
  <c r="G130" i="77"/>
  <c r="F130" i="77"/>
  <c r="E130" i="77"/>
  <c r="D130" i="77"/>
  <c r="C130" i="77"/>
  <c r="BJ129" i="77"/>
  <c r="BI129" i="77"/>
  <c r="BH129" i="77"/>
  <c r="BG129" i="77"/>
  <c r="BF129" i="77"/>
  <c r="BE129" i="77"/>
  <c r="BD129" i="77"/>
  <c r="BC129" i="77"/>
  <c r="BB129" i="77"/>
  <c r="BA129" i="77"/>
  <c r="AZ129" i="77"/>
  <c r="AY129" i="77"/>
  <c r="AX129" i="77"/>
  <c r="AW129" i="77"/>
  <c r="AV129" i="77"/>
  <c r="AU129" i="77"/>
  <c r="AT129" i="77"/>
  <c r="AS129" i="77"/>
  <c r="AR129" i="77"/>
  <c r="AQ129" i="77"/>
  <c r="AP129" i="77"/>
  <c r="AO129" i="77"/>
  <c r="AN129" i="77"/>
  <c r="AM129" i="77"/>
  <c r="AL129" i="77"/>
  <c r="AK129" i="77"/>
  <c r="AJ129" i="77"/>
  <c r="AI129" i="77"/>
  <c r="AH129" i="77"/>
  <c r="AG129" i="77"/>
  <c r="AF129" i="77"/>
  <c r="AE129" i="77"/>
  <c r="AD129" i="77"/>
  <c r="AC129" i="77"/>
  <c r="AB129" i="77"/>
  <c r="AA129" i="77"/>
  <c r="Z129" i="77"/>
  <c r="Y129" i="77"/>
  <c r="X129" i="77"/>
  <c r="W129" i="77"/>
  <c r="U129" i="77"/>
  <c r="T129" i="77"/>
  <c r="S129" i="77"/>
  <c r="R129" i="77"/>
  <c r="Q129" i="77"/>
  <c r="P129" i="77"/>
  <c r="O129" i="77"/>
  <c r="N129" i="77"/>
  <c r="M129" i="77"/>
  <c r="L129" i="77"/>
  <c r="K129" i="77"/>
  <c r="J129" i="77"/>
  <c r="I129" i="77"/>
  <c r="H129" i="77"/>
  <c r="G129" i="77"/>
  <c r="F129" i="77"/>
  <c r="D129" i="77"/>
  <c r="BJ122" i="77"/>
  <c r="BI122" i="77"/>
  <c r="BH122" i="77"/>
  <c r="BG122" i="77"/>
  <c r="BF122" i="77"/>
  <c r="BE122" i="77"/>
  <c r="BD122" i="77"/>
  <c r="BC122" i="77"/>
  <c r="BB122" i="77"/>
  <c r="BA122" i="77"/>
  <c r="AZ122" i="77"/>
  <c r="AY122" i="77"/>
  <c r="AX122" i="77"/>
  <c r="AW122" i="77"/>
  <c r="AV122" i="77"/>
  <c r="AU122" i="77"/>
  <c r="AT122" i="77"/>
  <c r="AS122" i="77"/>
  <c r="AR122" i="77"/>
  <c r="AQ122" i="77"/>
  <c r="AP122" i="77"/>
  <c r="AO122" i="77"/>
  <c r="AN122" i="77"/>
  <c r="AM122" i="77"/>
  <c r="AL122" i="77"/>
  <c r="AK122" i="77"/>
  <c r="AJ122" i="77"/>
  <c r="AI122" i="77"/>
  <c r="AH122" i="77"/>
  <c r="AG122" i="77"/>
  <c r="AF122" i="77"/>
  <c r="AE122" i="77"/>
  <c r="AD122" i="77"/>
  <c r="AC122" i="77"/>
  <c r="AB122" i="77"/>
  <c r="AA122" i="77"/>
  <c r="Z122" i="77"/>
  <c r="Y122" i="77"/>
  <c r="X122" i="77"/>
  <c r="W122" i="77"/>
  <c r="V122" i="77"/>
  <c r="U122" i="77"/>
  <c r="T122" i="77"/>
  <c r="S122" i="77"/>
  <c r="R122" i="77"/>
  <c r="Q122" i="77"/>
  <c r="P122" i="77"/>
  <c r="O122" i="77"/>
  <c r="N122" i="77"/>
  <c r="M122" i="77"/>
  <c r="L122" i="77"/>
  <c r="K122" i="77"/>
  <c r="J122" i="77"/>
  <c r="I122" i="77"/>
  <c r="H122" i="77"/>
  <c r="G122" i="77"/>
  <c r="F122" i="77"/>
  <c r="E122" i="77"/>
  <c r="D122" i="77"/>
  <c r="C122" i="77"/>
  <c r="BJ118" i="77"/>
  <c r="BI118" i="77"/>
  <c r="BH118" i="77"/>
  <c r="BG118" i="77"/>
  <c r="BF118" i="77"/>
  <c r="BE118" i="77"/>
  <c r="BD118" i="77"/>
  <c r="BC118" i="77"/>
  <c r="BB118" i="77"/>
  <c r="BA118" i="77"/>
  <c r="AZ118" i="77"/>
  <c r="AY118" i="77"/>
  <c r="AX118" i="77"/>
  <c r="AW118" i="77"/>
  <c r="AV118" i="77"/>
  <c r="AU118" i="77"/>
  <c r="AT118" i="77"/>
  <c r="AS118" i="77"/>
  <c r="AR118" i="77"/>
  <c r="AQ118" i="77"/>
  <c r="AP118" i="77"/>
  <c r="AO118" i="77"/>
  <c r="AN118" i="77"/>
  <c r="AM118" i="77"/>
  <c r="AL118" i="77"/>
  <c r="AK118" i="77"/>
  <c r="AJ118" i="77"/>
  <c r="AI118" i="77"/>
  <c r="AH118" i="77"/>
  <c r="AG118" i="77"/>
  <c r="AF118" i="77"/>
  <c r="AE118" i="77"/>
  <c r="AD118" i="77"/>
  <c r="AC118" i="77"/>
  <c r="AB118" i="77"/>
  <c r="AA118" i="77"/>
  <c r="Z118" i="77"/>
  <c r="Y118" i="77"/>
  <c r="X118" i="77"/>
  <c r="W118" i="77"/>
  <c r="V118" i="77"/>
  <c r="U118" i="77"/>
  <c r="T118" i="77"/>
  <c r="S118" i="77"/>
  <c r="R118" i="77"/>
  <c r="Q118" i="77"/>
  <c r="P118" i="77"/>
  <c r="O118" i="77"/>
  <c r="N118" i="77"/>
  <c r="M118" i="77"/>
  <c r="L118" i="77"/>
  <c r="K118" i="77"/>
  <c r="J118" i="77"/>
  <c r="I118" i="77"/>
  <c r="H118" i="77"/>
  <c r="G118" i="77"/>
  <c r="F118" i="77"/>
  <c r="E118" i="77"/>
  <c r="D118" i="77"/>
  <c r="C118" i="77"/>
  <c r="BJ115" i="77"/>
  <c r="BI115" i="77"/>
  <c r="BH115" i="77"/>
  <c r="BG115" i="77"/>
  <c r="BF115" i="77"/>
  <c r="BE115" i="77"/>
  <c r="BD115" i="77"/>
  <c r="BC115" i="77"/>
  <c r="BB115" i="77"/>
  <c r="BA115" i="77"/>
  <c r="AZ115" i="77"/>
  <c r="AY115" i="77"/>
  <c r="AX115" i="77"/>
  <c r="AW115" i="77"/>
  <c r="AV115" i="77"/>
  <c r="AU115" i="77"/>
  <c r="AT115" i="77"/>
  <c r="AS115" i="77"/>
  <c r="AR115" i="77"/>
  <c r="AQ115" i="77"/>
  <c r="AP115" i="77"/>
  <c r="AO115" i="77"/>
  <c r="AN115" i="77"/>
  <c r="AM115" i="77"/>
  <c r="AL115" i="77"/>
  <c r="AK115" i="77"/>
  <c r="AJ115" i="77"/>
  <c r="AI115" i="77"/>
  <c r="AH115" i="77"/>
  <c r="AG115" i="77"/>
  <c r="AF115" i="77"/>
  <c r="AE115" i="77"/>
  <c r="AD115" i="77"/>
  <c r="AC115" i="77"/>
  <c r="AB115" i="77"/>
  <c r="AA115" i="77"/>
  <c r="Z115" i="77"/>
  <c r="Y115" i="77"/>
  <c r="X115" i="77"/>
  <c r="W115" i="77"/>
  <c r="V115" i="77"/>
  <c r="U115" i="77"/>
  <c r="T115" i="77"/>
  <c r="S115" i="77"/>
  <c r="R115" i="77"/>
  <c r="Q115" i="77"/>
  <c r="P115" i="77"/>
  <c r="O115" i="77"/>
  <c r="N115" i="77"/>
  <c r="M115" i="77"/>
  <c r="L115" i="77"/>
  <c r="K115" i="77"/>
  <c r="J115" i="77"/>
  <c r="I115" i="77"/>
  <c r="H115" i="77"/>
  <c r="G115" i="77"/>
  <c r="F115" i="77"/>
  <c r="E115" i="77"/>
  <c r="D115" i="77"/>
  <c r="C115" i="77"/>
  <c r="BJ111" i="77"/>
  <c r="BI111" i="77"/>
  <c r="BH111" i="77"/>
  <c r="BG111" i="77"/>
  <c r="BF111" i="77"/>
  <c r="BE111" i="77"/>
  <c r="BD111" i="77"/>
  <c r="BC111" i="77"/>
  <c r="BB111" i="77"/>
  <c r="BA111" i="77"/>
  <c r="AZ111" i="77"/>
  <c r="AY111" i="77"/>
  <c r="AX111" i="77"/>
  <c r="AW111" i="77"/>
  <c r="AV111" i="77"/>
  <c r="AU111" i="77"/>
  <c r="AT111" i="77"/>
  <c r="AS111" i="77"/>
  <c r="AR111" i="77"/>
  <c r="AQ111" i="77"/>
  <c r="AP111" i="77"/>
  <c r="AO111" i="77"/>
  <c r="AN111" i="77"/>
  <c r="AM111" i="77"/>
  <c r="AL111" i="77"/>
  <c r="AK111" i="77"/>
  <c r="AJ111" i="77"/>
  <c r="AI111" i="77"/>
  <c r="AH111" i="77"/>
  <c r="AG111" i="77"/>
  <c r="AF111" i="77"/>
  <c r="AE111" i="77"/>
  <c r="AD111" i="77"/>
  <c r="AC111" i="77"/>
  <c r="AB111" i="77"/>
  <c r="AA111" i="77"/>
  <c r="Z111" i="77"/>
  <c r="Y111" i="77"/>
  <c r="X111" i="77"/>
  <c r="W111" i="77"/>
  <c r="V111" i="77"/>
  <c r="U111" i="77"/>
  <c r="T111" i="77"/>
  <c r="S111" i="77"/>
  <c r="R111" i="77"/>
  <c r="Q111" i="77"/>
  <c r="P111" i="77"/>
  <c r="O111" i="77"/>
  <c r="N111" i="77"/>
  <c r="M111" i="77"/>
  <c r="L111" i="77"/>
  <c r="K111" i="77"/>
  <c r="J111" i="77"/>
  <c r="I111" i="77"/>
  <c r="H111" i="77"/>
  <c r="G111" i="77"/>
  <c r="F111" i="77"/>
  <c r="E111" i="77"/>
  <c r="D111" i="77"/>
  <c r="C111" i="77"/>
  <c r="BJ103" i="77"/>
  <c r="BI103" i="77"/>
  <c r="BH103" i="77"/>
  <c r="BG103" i="77"/>
  <c r="BF103" i="77"/>
  <c r="BE103" i="77"/>
  <c r="BD103" i="77"/>
  <c r="BC103" i="77"/>
  <c r="BB103" i="77"/>
  <c r="BA103" i="77"/>
  <c r="AZ103" i="77"/>
  <c r="AY103" i="77"/>
  <c r="AX103" i="77"/>
  <c r="AW103" i="77"/>
  <c r="AV103" i="77"/>
  <c r="AU103" i="77"/>
  <c r="AT103" i="77"/>
  <c r="AS103" i="77"/>
  <c r="AR103" i="77"/>
  <c r="AQ103" i="77"/>
  <c r="AP103" i="77"/>
  <c r="AO103" i="77"/>
  <c r="AN103" i="77"/>
  <c r="AM103" i="77"/>
  <c r="AL103" i="77"/>
  <c r="AK103" i="77"/>
  <c r="AJ103" i="77"/>
  <c r="AI103" i="77"/>
  <c r="AH103" i="77"/>
  <c r="AG103" i="77"/>
  <c r="AF103" i="77"/>
  <c r="AE103" i="77"/>
  <c r="AD103" i="77"/>
  <c r="AC103" i="77"/>
  <c r="AB103" i="77"/>
  <c r="AA103" i="77"/>
  <c r="Z103" i="77"/>
  <c r="Y103" i="77"/>
  <c r="X103" i="77"/>
  <c r="W103" i="77"/>
  <c r="V103" i="77"/>
  <c r="U103" i="77"/>
  <c r="T103" i="77"/>
  <c r="S103" i="77"/>
  <c r="R103" i="77"/>
  <c r="Q103" i="77"/>
  <c r="P103" i="77"/>
  <c r="O103" i="77"/>
  <c r="N103" i="77"/>
  <c r="M103" i="77"/>
  <c r="L103" i="77"/>
  <c r="K103" i="77"/>
  <c r="J103" i="77"/>
  <c r="I103" i="77"/>
  <c r="H103" i="77"/>
  <c r="G103" i="77"/>
  <c r="F103" i="77"/>
  <c r="E103" i="77"/>
  <c r="D103" i="77"/>
  <c r="C103" i="77"/>
  <c r="BJ102" i="77"/>
  <c r="BI102" i="77"/>
  <c r="BH102" i="77"/>
  <c r="BG102" i="77"/>
  <c r="BF102" i="77"/>
  <c r="BE102" i="77"/>
  <c r="BD102" i="77"/>
  <c r="BC102" i="77"/>
  <c r="BB102" i="77"/>
  <c r="BA102" i="77"/>
  <c r="AZ102" i="77"/>
  <c r="AY102" i="77"/>
  <c r="AX102" i="77"/>
  <c r="AW102" i="77"/>
  <c r="AV102" i="77"/>
  <c r="AU102" i="77"/>
  <c r="AT102" i="77"/>
  <c r="AS102" i="77"/>
  <c r="AR102" i="77"/>
  <c r="AQ102" i="77"/>
  <c r="AP102" i="77"/>
  <c r="AO102" i="77"/>
  <c r="AN102" i="77"/>
  <c r="AM102" i="77"/>
  <c r="AL102" i="77"/>
  <c r="AK102" i="77"/>
  <c r="AJ102" i="77"/>
  <c r="AI102" i="77"/>
  <c r="AH102" i="77"/>
  <c r="AG102" i="77"/>
  <c r="AF102" i="77"/>
  <c r="AE102" i="77"/>
  <c r="AD102" i="77"/>
  <c r="AC102" i="77"/>
  <c r="AB102" i="77"/>
  <c r="AA102" i="77"/>
  <c r="Z102" i="77"/>
  <c r="Y102" i="77"/>
  <c r="X102" i="77"/>
  <c r="W102" i="77"/>
  <c r="V102" i="77"/>
  <c r="U102" i="77"/>
  <c r="T102" i="77"/>
  <c r="S102" i="77"/>
  <c r="R102" i="77"/>
  <c r="Q102" i="77"/>
  <c r="P102" i="77"/>
  <c r="O102" i="77"/>
  <c r="N102" i="77"/>
  <c r="M102" i="77"/>
  <c r="L102" i="77"/>
  <c r="K102" i="77"/>
  <c r="J102" i="77"/>
  <c r="I102" i="77"/>
  <c r="H102" i="77"/>
  <c r="G102" i="77"/>
  <c r="F102" i="77"/>
  <c r="E102" i="77"/>
  <c r="D102" i="77"/>
  <c r="C102" i="77"/>
  <c r="C99" i="77"/>
  <c r="BJ98" i="77"/>
  <c r="BI98" i="77"/>
  <c r="BH98" i="77"/>
  <c r="BG98" i="77"/>
  <c r="BF98" i="77"/>
  <c r="BE98" i="77"/>
  <c r="BD98" i="77"/>
  <c r="BC98" i="77"/>
  <c r="BB98" i="77"/>
  <c r="BA98" i="77"/>
  <c r="AZ98" i="77"/>
  <c r="AY98" i="77"/>
  <c r="AX98" i="77"/>
  <c r="AW98" i="77"/>
  <c r="AV98" i="77"/>
  <c r="AU98" i="77"/>
  <c r="AT98" i="77"/>
  <c r="AS98" i="77"/>
  <c r="AR98" i="77"/>
  <c r="AQ98" i="77"/>
  <c r="AP98" i="77"/>
  <c r="AO98" i="77"/>
  <c r="AN98" i="77"/>
  <c r="AM98" i="77"/>
  <c r="AL98" i="77"/>
  <c r="AK98" i="77"/>
  <c r="AJ98" i="77"/>
  <c r="AI98" i="77"/>
  <c r="AH98" i="77"/>
  <c r="AG98" i="77"/>
  <c r="AF98" i="77"/>
  <c r="AE98" i="77"/>
  <c r="AD98" i="77"/>
  <c r="AC98" i="77"/>
  <c r="AB98" i="77"/>
  <c r="AA98" i="77"/>
  <c r="Z98" i="77"/>
  <c r="Y98" i="77"/>
  <c r="X98" i="77"/>
  <c r="W98" i="77"/>
  <c r="V98" i="77"/>
  <c r="U98" i="77"/>
  <c r="T98" i="77"/>
  <c r="S98" i="77"/>
  <c r="R98" i="77"/>
  <c r="Q98" i="77"/>
  <c r="P98" i="77"/>
  <c r="O98" i="77"/>
  <c r="N98" i="77"/>
  <c r="M98" i="77"/>
  <c r="L98" i="77"/>
  <c r="K98" i="77"/>
  <c r="J98" i="77"/>
  <c r="I98" i="77"/>
  <c r="H98" i="77"/>
  <c r="G98" i="77"/>
  <c r="F98" i="77"/>
  <c r="E98" i="77"/>
  <c r="D98" i="77"/>
  <c r="C98" i="77"/>
  <c r="C97" i="77"/>
  <c r="BJ96" i="77"/>
  <c r="BI96" i="77"/>
  <c r="BH96" i="77"/>
  <c r="BG96" i="77"/>
  <c r="BF96" i="77"/>
  <c r="BE96" i="77"/>
  <c r="BD96" i="77"/>
  <c r="BC96" i="77"/>
  <c r="BB96" i="77"/>
  <c r="BA96" i="77"/>
  <c r="AZ96" i="77"/>
  <c r="AY96" i="77"/>
  <c r="AX96" i="77"/>
  <c r="AW96" i="77"/>
  <c r="AV96" i="77"/>
  <c r="AU96" i="77"/>
  <c r="AT96" i="77"/>
  <c r="AS96" i="77"/>
  <c r="AR96" i="77"/>
  <c r="AQ96" i="77"/>
  <c r="AP96" i="77"/>
  <c r="AO96" i="77"/>
  <c r="AN96" i="77"/>
  <c r="AM96" i="77"/>
  <c r="AL96" i="77"/>
  <c r="AK96" i="77"/>
  <c r="AJ96" i="77"/>
  <c r="AI96" i="77"/>
  <c r="AH96" i="77"/>
  <c r="AG96" i="77"/>
  <c r="AF96" i="77"/>
  <c r="AE96" i="77"/>
  <c r="AD96" i="77"/>
  <c r="AC96" i="77"/>
  <c r="AB96" i="77"/>
  <c r="AA96" i="77"/>
  <c r="Z96" i="77"/>
  <c r="Y96" i="77"/>
  <c r="X96" i="77"/>
  <c r="W96" i="77"/>
  <c r="V96" i="77"/>
  <c r="U96" i="77"/>
  <c r="T96" i="77"/>
  <c r="S96" i="77"/>
  <c r="R96" i="77"/>
  <c r="Q96" i="77"/>
  <c r="P96" i="77"/>
  <c r="O96" i="77"/>
  <c r="N96" i="77"/>
  <c r="M96" i="77"/>
  <c r="L96" i="77"/>
  <c r="K96" i="77"/>
  <c r="J96" i="77"/>
  <c r="I96" i="77"/>
  <c r="H96" i="77"/>
  <c r="G96" i="77"/>
  <c r="F96" i="77"/>
  <c r="E96" i="77"/>
  <c r="D96" i="77"/>
  <c r="C96" i="77"/>
  <c r="BJ95" i="77"/>
  <c r="BI95" i="77"/>
  <c r="BH95" i="77"/>
  <c r="BG95" i="77"/>
  <c r="BF95" i="77"/>
  <c r="BE95" i="77"/>
  <c r="BD95" i="77"/>
  <c r="BC95" i="77"/>
  <c r="BB95" i="77"/>
  <c r="BA95" i="77"/>
  <c r="AZ95" i="77"/>
  <c r="AY95" i="77"/>
  <c r="AX95" i="77"/>
  <c r="AW95" i="77"/>
  <c r="AV95" i="77"/>
  <c r="AU95" i="77"/>
  <c r="AT95" i="77"/>
  <c r="AS95" i="77"/>
  <c r="AR95" i="77"/>
  <c r="AQ95" i="77"/>
  <c r="AP95" i="77"/>
  <c r="AO95" i="77"/>
  <c r="AN95" i="77"/>
  <c r="AM95" i="77"/>
  <c r="AL95" i="77"/>
  <c r="AK95" i="77"/>
  <c r="AJ95" i="77"/>
  <c r="AI95" i="77"/>
  <c r="AH95" i="77"/>
  <c r="AG95" i="77"/>
  <c r="AF95" i="77"/>
  <c r="AE95" i="77"/>
  <c r="AD95" i="77"/>
  <c r="AC95" i="77"/>
  <c r="AB95" i="77"/>
  <c r="AA95" i="77"/>
  <c r="Z95" i="77"/>
  <c r="Y95" i="77"/>
  <c r="X95" i="77"/>
  <c r="W95" i="77"/>
  <c r="V95" i="77"/>
  <c r="U95" i="77"/>
  <c r="T95" i="77"/>
  <c r="S95" i="77"/>
  <c r="R95" i="77"/>
  <c r="Q95" i="77"/>
  <c r="P95" i="77"/>
  <c r="O95" i="77"/>
  <c r="N95" i="77"/>
  <c r="M95" i="77"/>
  <c r="L95" i="77"/>
  <c r="K95" i="77"/>
  <c r="J95" i="77"/>
  <c r="I95" i="77"/>
  <c r="H95" i="77"/>
  <c r="G95" i="77"/>
  <c r="F95" i="77"/>
  <c r="E95" i="77"/>
  <c r="D95" i="77"/>
  <c r="C95" i="77"/>
  <c r="BJ94" i="77"/>
  <c r="BI94" i="77"/>
  <c r="BH94" i="77"/>
  <c r="BG94" i="77"/>
  <c r="BF94" i="77"/>
  <c r="BE94" i="77"/>
  <c r="BD94" i="77"/>
  <c r="BC94" i="77"/>
  <c r="BB94" i="77"/>
  <c r="BA94" i="77"/>
  <c r="AZ94" i="77"/>
  <c r="AY94" i="77"/>
  <c r="AX94" i="77"/>
  <c r="AW94" i="77"/>
  <c r="AV94" i="77"/>
  <c r="AU94" i="77"/>
  <c r="AT94" i="77"/>
  <c r="AS94" i="77"/>
  <c r="AR94" i="77"/>
  <c r="AQ94" i="77"/>
  <c r="AP94" i="77"/>
  <c r="AO94" i="77"/>
  <c r="AN94" i="77"/>
  <c r="AM94" i="77"/>
  <c r="AL94" i="77"/>
  <c r="AK94" i="77"/>
  <c r="AJ94" i="77"/>
  <c r="AI94" i="77"/>
  <c r="AH94" i="77"/>
  <c r="AG94" i="77"/>
  <c r="AF94" i="77"/>
  <c r="AE94" i="77"/>
  <c r="AD94" i="77"/>
  <c r="AC94" i="77"/>
  <c r="AB94" i="77"/>
  <c r="AA94" i="77"/>
  <c r="Z94" i="77"/>
  <c r="Y94" i="77"/>
  <c r="X94" i="77"/>
  <c r="W94" i="77"/>
  <c r="V94" i="77"/>
  <c r="U94" i="77"/>
  <c r="T94" i="77"/>
  <c r="S94" i="77"/>
  <c r="R94" i="77"/>
  <c r="Q94" i="77"/>
  <c r="P94" i="77"/>
  <c r="O94" i="77"/>
  <c r="N94" i="77"/>
  <c r="M94" i="77"/>
  <c r="L94" i="77"/>
  <c r="K94" i="77"/>
  <c r="J94" i="77"/>
  <c r="I94" i="77"/>
  <c r="H94" i="77"/>
  <c r="G94" i="77"/>
  <c r="F94" i="77"/>
  <c r="E94" i="77"/>
  <c r="D94" i="77"/>
  <c r="BJ91" i="77"/>
  <c r="BI91" i="77"/>
  <c r="BH91" i="77"/>
  <c r="BG91" i="77"/>
  <c r="BF91" i="77"/>
  <c r="BE91" i="77"/>
  <c r="BD91" i="77"/>
  <c r="BC91" i="77"/>
  <c r="BB91" i="77"/>
  <c r="BA91" i="77"/>
  <c r="AZ91" i="77"/>
  <c r="AY91" i="77"/>
  <c r="AX91" i="77"/>
  <c r="AW91" i="77"/>
  <c r="AV91" i="77"/>
  <c r="AU91" i="77"/>
  <c r="AT91" i="77"/>
  <c r="AS91" i="77"/>
  <c r="AR91" i="77"/>
  <c r="AQ91" i="77"/>
  <c r="AP91" i="77"/>
  <c r="AO91" i="77"/>
  <c r="AN91" i="77"/>
  <c r="AM91" i="77"/>
  <c r="AL91" i="77"/>
  <c r="AK91" i="77"/>
  <c r="AJ91" i="77"/>
  <c r="AI91" i="77"/>
  <c r="AH91" i="77"/>
  <c r="AG91" i="77"/>
  <c r="AF91" i="77"/>
  <c r="AE91" i="77"/>
  <c r="AD91" i="77"/>
  <c r="AC91" i="77"/>
  <c r="AB91" i="77"/>
  <c r="AA91" i="77"/>
  <c r="Z91" i="77"/>
  <c r="Y91" i="77"/>
  <c r="X91" i="77"/>
  <c r="W91" i="77"/>
  <c r="V91" i="77"/>
  <c r="U91" i="77"/>
  <c r="T91" i="77"/>
  <c r="S91" i="77"/>
  <c r="R91" i="77"/>
  <c r="Q91" i="77"/>
  <c r="P91" i="77"/>
  <c r="O91" i="77"/>
  <c r="N91" i="77"/>
  <c r="M91" i="77"/>
  <c r="L91" i="77"/>
  <c r="K91" i="77"/>
  <c r="J91" i="77"/>
  <c r="I91" i="77"/>
  <c r="H91" i="77"/>
  <c r="G91" i="77"/>
  <c r="F91" i="77"/>
  <c r="E91" i="77"/>
  <c r="D91" i="77"/>
  <c r="C91" i="77"/>
  <c r="BJ86" i="77"/>
  <c r="BI86" i="77"/>
  <c r="BH86" i="77"/>
  <c r="BG86" i="77"/>
  <c r="BF86" i="77"/>
  <c r="BE86" i="77"/>
  <c r="BD86" i="77"/>
  <c r="BC86" i="77"/>
  <c r="BB86" i="77"/>
  <c r="BA86" i="77"/>
  <c r="AZ86" i="77"/>
  <c r="AY86" i="77"/>
  <c r="AX86" i="77"/>
  <c r="AW86" i="77"/>
  <c r="AV86" i="77"/>
  <c r="AU86" i="77"/>
  <c r="AT86" i="77"/>
  <c r="AS86" i="77"/>
  <c r="AR86" i="77"/>
  <c r="AQ86" i="77"/>
  <c r="AP86" i="77"/>
  <c r="AO86" i="77"/>
  <c r="AN86" i="77"/>
  <c r="AM86" i="77"/>
  <c r="AL86" i="77"/>
  <c r="AK86" i="77"/>
  <c r="AJ86" i="77"/>
  <c r="AI86" i="77"/>
  <c r="AH86" i="77"/>
  <c r="AG86" i="77"/>
  <c r="AF86" i="77"/>
  <c r="AE86" i="77"/>
  <c r="AD86" i="77"/>
  <c r="AC86" i="77"/>
  <c r="AB86" i="77"/>
  <c r="AA86" i="77"/>
  <c r="Z86" i="77"/>
  <c r="Y86" i="77"/>
  <c r="X86" i="77"/>
  <c r="W86" i="77"/>
  <c r="V86" i="77"/>
  <c r="U86" i="77"/>
  <c r="T86" i="77"/>
  <c r="S86" i="77"/>
  <c r="R86" i="77"/>
  <c r="Q86" i="77"/>
  <c r="P86" i="77"/>
  <c r="O86" i="77"/>
  <c r="N86" i="77"/>
  <c r="M86" i="77"/>
  <c r="L86" i="77"/>
  <c r="K86" i="77"/>
  <c r="J86" i="77"/>
  <c r="I86" i="77"/>
  <c r="H86" i="77"/>
  <c r="G86" i="77"/>
  <c r="F86" i="77"/>
  <c r="E86" i="77"/>
  <c r="D86" i="77"/>
  <c r="C86" i="77"/>
  <c r="BJ85" i="77"/>
  <c r="BI85" i="77"/>
  <c r="BH85" i="77"/>
  <c r="BG85" i="77"/>
  <c r="BF85" i="77"/>
  <c r="BE85" i="77"/>
  <c r="BD85" i="77"/>
  <c r="BC85" i="77"/>
  <c r="BB85" i="77"/>
  <c r="BA85" i="77"/>
  <c r="AZ85" i="77"/>
  <c r="AY85" i="77"/>
  <c r="AX85" i="77"/>
  <c r="AW85" i="77"/>
  <c r="AV85" i="77"/>
  <c r="AU85" i="77"/>
  <c r="AT85" i="77"/>
  <c r="AS85" i="77"/>
  <c r="AR85" i="77"/>
  <c r="AQ85" i="77"/>
  <c r="AP85" i="77"/>
  <c r="AO85" i="77"/>
  <c r="AN85" i="77"/>
  <c r="AM85" i="77"/>
  <c r="AL85" i="77"/>
  <c r="AK85" i="77"/>
  <c r="AJ85" i="77"/>
  <c r="AI85" i="77"/>
  <c r="AH85" i="77"/>
  <c r="AG85" i="77"/>
  <c r="AF85" i="77"/>
  <c r="AE85" i="77"/>
  <c r="AD85" i="77"/>
  <c r="AC85" i="77"/>
  <c r="AB85" i="77"/>
  <c r="AA85" i="77"/>
  <c r="Z85" i="77"/>
  <c r="Y85" i="77"/>
  <c r="X85" i="77"/>
  <c r="W85" i="77"/>
  <c r="V85" i="77"/>
  <c r="U85" i="77"/>
  <c r="T85" i="77"/>
  <c r="S85" i="77"/>
  <c r="R85" i="77"/>
  <c r="Q85" i="77"/>
  <c r="P85" i="77"/>
  <c r="O85" i="77"/>
  <c r="N85" i="77"/>
  <c r="M85" i="77"/>
  <c r="L85" i="77"/>
  <c r="K85" i="77"/>
  <c r="J85" i="77"/>
  <c r="I85" i="77"/>
  <c r="H85" i="77"/>
  <c r="G85" i="77"/>
  <c r="F85" i="77"/>
  <c r="E85" i="77"/>
  <c r="D85" i="77"/>
  <c r="C85" i="77"/>
  <c r="BJ84" i="77"/>
  <c r="BI84" i="77"/>
  <c r="BH84" i="77"/>
  <c r="BG84" i="77"/>
  <c r="BF84" i="77"/>
  <c r="BE84" i="77"/>
  <c r="BD84" i="77"/>
  <c r="BC84" i="77"/>
  <c r="BB84" i="77"/>
  <c r="BA84" i="77"/>
  <c r="AZ84" i="77"/>
  <c r="AY84" i="77"/>
  <c r="AX84" i="77"/>
  <c r="AW84" i="77"/>
  <c r="AV84" i="77"/>
  <c r="AU84" i="77"/>
  <c r="AT84" i="77"/>
  <c r="AS84" i="77"/>
  <c r="AR84" i="77"/>
  <c r="AQ84" i="77"/>
  <c r="AP84" i="77"/>
  <c r="AO84" i="77"/>
  <c r="AN84" i="77"/>
  <c r="AM84" i="77"/>
  <c r="AL84" i="77"/>
  <c r="AK84" i="77"/>
  <c r="AJ84" i="77"/>
  <c r="AI84" i="77"/>
  <c r="AH84" i="77"/>
  <c r="AG84" i="77"/>
  <c r="AF84" i="77"/>
  <c r="AE84" i="77"/>
  <c r="AD84" i="77"/>
  <c r="AC84" i="77"/>
  <c r="AB84" i="77"/>
  <c r="AA84" i="77"/>
  <c r="Z84" i="77"/>
  <c r="Y84" i="77"/>
  <c r="X84" i="77"/>
  <c r="W84" i="77"/>
  <c r="V84" i="77"/>
  <c r="U84" i="77"/>
  <c r="T84" i="77"/>
  <c r="S84" i="77"/>
  <c r="R84" i="77"/>
  <c r="Q84" i="77"/>
  <c r="P84" i="77"/>
  <c r="O84" i="77"/>
  <c r="N84" i="77"/>
  <c r="M84" i="77"/>
  <c r="L84" i="77"/>
  <c r="K84" i="77"/>
  <c r="J84" i="77"/>
  <c r="I84" i="77"/>
  <c r="H84" i="77"/>
  <c r="G84" i="77"/>
  <c r="F84" i="77"/>
  <c r="E84" i="77"/>
  <c r="D84" i="77"/>
  <c r="BJ83" i="77"/>
  <c r="BI83" i="77"/>
  <c r="BH83" i="77"/>
  <c r="BG83" i="77"/>
  <c r="BF83" i="77"/>
  <c r="BE83" i="77"/>
  <c r="BD83" i="77"/>
  <c r="BC83" i="77"/>
  <c r="BB83" i="77"/>
  <c r="BA83" i="77"/>
  <c r="AZ83" i="77"/>
  <c r="AY83" i="77"/>
  <c r="AX83" i="77"/>
  <c r="AW83" i="77"/>
  <c r="AV83" i="77"/>
  <c r="AU83" i="77"/>
  <c r="AT83" i="77"/>
  <c r="AS83" i="77"/>
  <c r="AR83" i="77"/>
  <c r="AQ83" i="77"/>
  <c r="AP83" i="77"/>
  <c r="AO83" i="77"/>
  <c r="AN83" i="77"/>
  <c r="AM83" i="77"/>
  <c r="AL83" i="77"/>
  <c r="AK83" i="77"/>
  <c r="AJ83" i="77"/>
  <c r="AI83" i="77"/>
  <c r="AH83" i="77"/>
  <c r="AG83" i="77"/>
  <c r="AF83" i="77"/>
  <c r="AE83" i="77"/>
  <c r="AD83" i="77"/>
  <c r="AC83" i="77"/>
  <c r="AB83" i="77"/>
  <c r="AA83" i="77"/>
  <c r="Z83" i="77"/>
  <c r="Y83" i="77"/>
  <c r="X83" i="77"/>
  <c r="W83" i="77"/>
  <c r="V83" i="77"/>
  <c r="U83" i="77"/>
  <c r="T83" i="77"/>
  <c r="S83" i="77"/>
  <c r="R83" i="77"/>
  <c r="Q83" i="77"/>
  <c r="P83" i="77"/>
  <c r="O83" i="77"/>
  <c r="N83" i="77"/>
  <c r="M83" i="77"/>
  <c r="L83" i="77"/>
  <c r="K83" i="77"/>
  <c r="J83" i="77"/>
  <c r="I83" i="77"/>
  <c r="H83" i="77"/>
  <c r="G83" i="77"/>
  <c r="F83" i="77"/>
  <c r="E83" i="77"/>
  <c r="D83" i="77"/>
  <c r="BJ82" i="77"/>
  <c r="BI82" i="77"/>
  <c r="BH82" i="77"/>
  <c r="BG82" i="77"/>
  <c r="BF82" i="77"/>
  <c r="BE82" i="77"/>
  <c r="BD82" i="77"/>
  <c r="BC82" i="77"/>
  <c r="BB82" i="77"/>
  <c r="BA82" i="77"/>
  <c r="AZ82" i="77"/>
  <c r="AY82" i="77"/>
  <c r="AX82" i="77"/>
  <c r="AW82" i="77"/>
  <c r="AV82" i="77"/>
  <c r="AU82" i="77"/>
  <c r="AT82" i="77"/>
  <c r="AS82" i="77"/>
  <c r="AR82" i="77"/>
  <c r="AQ82" i="77"/>
  <c r="AP82" i="77"/>
  <c r="AO82" i="77"/>
  <c r="AN82" i="77"/>
  <c r="AM82" i="77"/>
  <c r="AL82" i="77"/>
  <c r="AK82" i="77"/>
  <c r="AJ82" i="77"/>
  <c r="AI82" i="77"/>
  <c r="AH82" i="77"/>
  <c r="AG82" i="77"/>
  <c r="AF82" i="77"/>
  <c r="AE82" i="77"/>
  <c r="AD82" i="77"/>
  <c r="AC82" i="77"/>
  <c r="AB82" i="77"/>
  <c r="AA82" i="77"/>
  <c r="Z82" i="77"/>
  <c r="Y82" i="77"/>
  <c r="X82" i="77"/>
  <c r="W82" i="77"/>
  <c r="V82" i="77"/>
  <c r="U82" i="77"/>
  <c r="T82" i="77"/>
  <c r="S82" i="77"/>
  <c r="R82" i="77"/>
  <c r="Q82" i="77"/>
  <c r="P82" i="77"/>
  <c r="O82" i="77"/>
  <c r="N82" i="77"/>
  <c r="M82" i="77"/>
  <c r="L82" i="77"/>
  <c r="K82" i="77"/>
  <c r="J82" i="77"/>
  <c r="I82" i="77"/>
  <c r="H82" i="77"/>
  <c r="G82" i="77"/>
  <c r="F82" i="77"/>
  <c r="E82" i="77"/>
  <c r="D82" i="77"/>
  <c r="BJ81" i="77"/>
  <c r="BI81" i="77"/>
  <c r="BH81" i="77"/>
  <c r="BG81" i="77"/>
  <c r="BF81" i="77"/>
  <c r="BE81" i="77"/>
  <c r="BD81" i="77"/>
  <c r="BC81" i="77"/>
  <c r="BB81" i="77"/>
  <c r="BA81" i="77"/>
  <c r="AZ81" i="77"/>
  <c r="AY81" i="77"/>
  <c r="AX81" i="77"/>
  <c r="AW81" i="77"/>
  <c r="AV81" i="77"/>
  <c r="AU81" i="77"/>
  <c r="AT81" i="77"/>
  <c r="AS81" i="77"/>
  <c r="AR81" i="77"/>
  <c r="AQ81" i="77"/>
  <c r="AP81" i="77"/>
  <c r="AO81" i="77"/>
  <c r="AN81" i="77"/>
  <c r="AM81" i="77"/>
  <c r="AL81" i="77"/>
  <c r="AK81" i="77"/>
  <c r="AJ81" i="77"/>
  <c r="AI81" i="77"/>
  <c r="AH81" i="77"/>
  <c r="AG81" i="77"/>
  <c r="AF81" i="77"/>
  <c r="AE81" i="77"/>
  <c r="AD81" i="77"/>
  <c r="AC81" i="77"/>
  <c r="AB81" i="77"/>
  <c r="AA81" i="77"/>
  <c r="Z81" i="77"/>
  <c r="Y81" i="77"/>
  <c r="X81" i="77"/>
  <c r="W81" i="77"/>
  <c r="V81" i="77"/>
  <c r="U81" i="77"/>
  <c r="T81" i="77"/>
  <c r="S81" i="77"/>
  <c r="R81" i="77"/>
  <c r="Q81" i="77"/>
  <c r="P81" i="77"/>
  <c r="O81" i="77"/>
  <c r="N81" i="77"/>
  <c r="M81" i="77"/>
  <c r="L81" i="77"/>
  <c r="K81" i="77"/>
  <c r="J81" i="77"/>
  <c r="I81" i="77"/>
  <c r="H81" i="77"/>
  <c r="G81" i="77"/>
  <c r="F81" i="77"/>
  <c r="E81" i="77"/>
  <c r="D81" i="77"/>
  <c r="C81" i="77"/>
  <c r="BJ80" i="77"/>
  <c r="BI80" i="77"/>
  <c r="BH80" i="77"/>
  <c r="BG80" i="77"/>
  <c r="BF80" i="77"/>
  <c r="BE80" i="77"/>
  <c r="BD80" i="77"/>
  <c r="BC80" i="77"/>
  <c r="BB80" i="77"/>
  <c r="BA80" i="77"/>
  <c r="AZ80" i="77"/>
  <c r="AY80" i="77"/>
  <c r="AX80" i="77"/>
  <c r="AW80" i="77"/>
  <c r="AV80" i="77"/>
  <c r="AU80" i="77"/>
  <c r="AT80" i="77"/>
  <c r="AS80" i="77"/>
  <c r="AR80" i="77"/>
  <c r="AQ80" i="77"/>
  <c r="AP80" i="77"/>
  <c r="AO80" i="77"/>
  <c r="AN80" i="77"/>
  <c r="AM80" i="77"/>
  <c r="AL80" i="77"/>
  <c r="AK80" i="77"/>
  <c r="AJ80" i="77"/>
  <c r="AI80" i="77"/>
  <c r="AH80" i="77"/>
  <c r="AG80" i="77"/>
  <c r="AF80" i="77"/>
  <c r="AE80" i="77"/>
  <c r="AD80" i="77"/>
  <c r="AC80" i="77"/>
  <c r="AB80" i="77"/>
  <c r="AA80" i="77"/>
  <c r="Z80" i="77"/>
  <c r="Y80" i="77"/>
  <c r="X80" i="77"/>
  <c r="W80" i="77"/>
  <c r="V80" i="77"/>
  <c r="U80" i="77"/>
  <c r="T80" i="77"/>
  <c r="S80" i="77"/>
  <c r="R80" i="77"/>
  <c r="Q80" i="77"/>
  <c r="P80" i="77"/>
  <c r="O80" i="77"/>
  <c r="N80" i="77"/>
  <c r="M80" i="77"/>
  <c r="L80" i="77"/>
  <c r="K80" i="77"/>
  <c r="J80" i="77"/>
  <c r="I80" i="77"/>
  <c r="H80" i="77"/>
  <c r="G80" i="77"/>
  <c r="F80" i="77"/>
  <c r="E80" i="77"/>
  <c r="D80" i="77"/>
  <c r="BJ79" i="77"/>
  <c r="BI79" i="77"/>
  <c r="BH79" i="77"/>
  <c r="BG79" i="77"/>
  <c r="BF79" i="77"/>
  <c r="BE79" i="77"/>
  <c r="BD79" i="77"/>
  <c r="BC79" i="77"/>
  <c r="BB79" i="77"/>
  <c r="BA79" i="77"/>
  <c r="AZ79" i="77"/>
  <c r="AY79" i="77"/>
  <c r="AX79" i="77"/>
  <c r="AW79" i="77"/>
  <c r="AV79" i="77"/>
  <c r="AU79" i="77"/>
  <c r="AT79" i="77"/>
  <c r="AS79" i="77"/>
  <c r="AR79" i="77"/>
  <c r="AQ79" i="77"/>
  <c r="AP79" i="77"/>
  <c r="AO79" i="77"/>
  <c r="AN79" i="77"/>
  <c r="AM79" i="77"/>
  <c r="AL79" i="77"/>
  <c r="AK79" i="77"/>
  <c r="AJ79" i="77"/>
  <c r="AI79" i="77"/>
  <c r="AH79" i="77"/>
  <c r="AG79" i="77"/>
  <c r="AF79" i="77"/>
  <c r="AE79" i="77"/>
  <c r="AD79" i="77"/>
  <c r="AC79" i="77"/>
  <c r="AB79" i="77"/>
  <c r="AA79" i="77"/>
  <c r="Z79" i="77"/>
  <c r="Y79" i="77"/>
  <c r="X79" i="77"/>
  <c r="W79" i="77"/>
  <c r="V79" i="77"/>
  <c r="U79" i="77"/>
  <c r="T79" i="77"/>
  <c r="S79" i="77"/>
  <c r="R79" i="77"/>
  <c r="Q79" i="77"/>
  <c r="P79" i="77"/>
  <c r="O79" i="77"/>
  <c r="N79" i="77"/>
  <c r="M79" i="77"/>
  <c r="L79" i="77"/>
  <c r="K79" i="77"/>
  <c r="J79" i="77"/>
  <c r="I79" i="77"/>
  <c r="H79" i="77"/>
  <c r="G79" i="77"/>
  <c r="F79" i="77"/>
  <c r="E79" i="77"/>
  <c r="D79" i="77"/>
  <c r="BJ78" i="77"/>
  <c r="BI78" i="77"/>
  <c r="BH78" i="77"/>
  <c r="BG78" i="77"/>
  <c r="BF78" i="77"/>
  <c r="BE78" i="77"/>
  <c r="BD78" i="77"/>
  <c r="BC78" i="77"/>
  <c r="BB78" i="77"/>
  <c r="BA78" i="77"/>
  <c r="AZ78" i="77"/>
  <c r="AY78" i="77"/>
  <c r="AX78" i="77"/>
  <c r="AW78" i="77"/>
  <c r="AV78" i="77"/>
  <c r="AU78" i="77"/>
  <c r="AT78" i="77"/>
  <c r="AS78" i="77"/>
  <c r="AR78" i="77"/>
  <c r="AQ78" i="77"/>
  <c r="AP78" i="77"/>
  <c r="AO78" i="77"/>
  <c r="AN78" i="77"/>
  <c r="AM78" i="77"/>
  <c r="AL78" i="77"/>
  <c r="AK78" i="77"/>
  <c r="AJ78" i="77"/>
  <c r="AI78" i="77"/>
  <c r="AH78" i="77"/>
  <c r="AG78" i="77"/>
  <c r="AF78" i="77"/>
  <c r="AE78" i="77"/>
  <c r="AD78" i="77"/>
  <c r="AC78" i="77"/>
  <c r="AB78" i="77"/>
  <c r="AA78" i="77"/>
  <c r="Z78" i="77"/>
  <c r="Y78" i="77"/>
  <c r="X78" i="77"/>
  <c r="W78" i="77"/>
  <c r="V78" i="77"/>
  <c r="U78" i="77"/>
  <c r="T78" i="77"/>
  <c r="S78" i="77"/>
  <c r="R78" i="77"/>
  <c r="Q78" i="77"/>
  <c r="P78" i="77"/>
  <c r="O78" i="77"/>
  <c r="N78" i="77"/>
  <c r="M78" i="77"/>
  <c r="L78" i="77"/>
  <c r="K78" i="77"/>
  <c r="J78" i="77"/>
  <c r="I78" i="77"/>
  <c r="H78" i="77"/>
  <c r="G78" i="77"/>
  <c r="F78" i="77"/>
  <c r="E78" i="77"/>
  <c r="D78" i="77"/>
  <c r="C78" i="77"/>
  <c r="BJ77" i="77"/>
  <c r="BI77" i="77"/>
  <c r="BH77" i="77"/>
  <c r="BG77" i="77"/>
  <c r="BF77" i="77"/>
  <c r="BE77" i="77"/>
  <c r="BD77" i="77"/>
  <c r="BC77" i="77"/>
  <c r="BB77" i="77"/>
  <c r="BA77" i="77"/>
  <c r="AZ77" i="77"/>
  <c r="AY77" i="77"/>
  <c r="AX77" i="77"/>
  <c r="AW77" i="77"/>
  <c r="AV77" i="77"/>
  <c r="AU77" i="77"/>
  <c r="AT77" i="77"/>
  <c r="AS77" i="77"/>
  <c r="AR77" i="77"/>
  <c r="AQ77" i="77"/>
  <c r="AP77" i="77"/>
  <c r="AO77" i="77"/>
  <c r="AN77" i="77"/>
  <c r="AM77" i="77"/>
  <c r="AL77" i="77"/>
  <c r="AK77" i="77"/>
  <c r="AJ77" i="77"/>
  <c r="AI77" i="77"/>
  <c r="AH77" i="77"/>
  <c r="AG77" i="77"/>
  <c r="AF77" i="77"/>
  <c r="AE77" i="77"/>
  <c r="AD77" i="77"/>
  <c r="AC77" i="77"/>
  <c r="AB77" i="77"/>
  <c r="AA77" i="77"/>
  <c r="Z77" i="77"/>
  <c r="Y77" i="77"/>
  <c r="X77" i="77"/>
  <c r="W77" i="77"/>
  <c r="V77" i="77"/>
  <c r="U77" i="77"/>
  <c r="T77" i="77"/>
  <c r="S77" i="77"/>
  <c r="R77" i="77"/>
  <c r="Q77" i="77"/>
  <c r="P77" i="77"/>
  <c r="O77" i="77"/>
  <c r="N77" i="77"/>
  <c r="M77" i="77"/>
  <c r="L77" i="77"/>
  <c r="K77" i="77"/>
  <c r="J77" i="77"/>
  <c r="I77" i="77"/>
  <c r="H77" i="77"/>
  <c r="G77" i="77"/>
  <c r="F77" i="77"/>
  <c r="E77" i="77"/>
  <c r="D77" i="77"/>
  <c r="BJ76" i="77"/>
  <c r="BI76" i="77"/>
  <c r="BH76" i="77"/>
  <c r="BG76" i="77"/>
  <c r="BF76" i="77"/>
  <c r="BE76" i="77"/>
  <c r="BD76" i="77"/>
  <c r="BC76" i="77"/>
  <c r="BB76" i="77"/>
  <c r="BA76" i="77"/>
  <c r="AZ76" i="77"/>
  <c r="AY76" i="77"/>
  <c r="AX76" i="77"/>
  <c r="AW76" i="77"/>
  <c r="AV76" i="77"/>
  <c r="AU76" i="77"/>
  <c r="AT76" i="77"/>
  <c r="AS76" i="77"/>
  <c r="AR76" i="77"/>
  <c r="AQ76" i="77"/>
  <c r="AP76" i="77"/>
  <c r="AO76" i="77"/>
  <c r="AN76" i="77"/>
  <c r="AM76" i="77"/>
  <c r="AL76" i="77"/>
  <c r="AK76" i="77"/>
  <c r="AJ76" i="77"/>
  <c r="AI76" i="77"/>
  <c r="AH76" i="77"/>
  <c r="AG76" i="77"/>
  <c r="AF76" i="77"/>
  <c r="AE76" i="77"/>
  <c r="AD76" i="77"/>
  <c r="AC76" i="77"/>
  <c r="AB76" i="77"/>
  <c r="AA76" i="77"/>
  <c r="Z76" i="77"/>
  <c r="Y76" i="77"/>
  <c r="X76" i="77"/>
  <c r="W76" i="77"/>
  <c r="V76" i="77"/>
  <c r="U76" i="77"/>
  <c r="T76" i="77"/>
  <c r="S76" i="77"/>
  <c r="R76" i="77"/>
  <c r="Q76" i="77"/>
  <c r="P76" i="77"/>
  <c r="O76" i="77"/>
  <c r="N76" i="77"/>
  <c r="M76" i="77"/>
  <c r="L76" i="77"/>
  <c r="K76" i="77"/>
  <c r="J76" i="77"/>
  <c r="I76" i="77"/>
  <c r="H76" i="77"/>
  <c r="G76" i="77"/>
  <c r="F76" i="77"/>
  <c r="E76" i="77"/>
  <c r="D76" i="77"/>
  <c r="BJ75" i="77"/>
  <c r="BI75" i="77"/>
  <c r="BH75" i="77"/>
  <c r="BG75" i="77"/>
  <c r="BF75" i="77"/>
  <c r="BE75" i="77"/>
  <c r="BD75" i="77"/>
  <c r="BC75" i="77"/>
  <c r="BB75" i="77"/>
  <c r="BA75" i="77"/>
  <c r="AZ75" i="77"/>
  <c r="AY75" i="77"/>
  <c r="AX75" i="77"/>
  <c r="AW75" i="77"/>
  <c r="AV75" i="77"/>
  <c r="AU75" i="77"/>
  <c r="AT75" i="77"/>
  <c r="AS75" i="77"/>
  <c r="AR75" i="77"/>
  <c r="AQ75" i="77"/>
  <c r="AP75" i="77"/>
  <c r="AO75" i="77"/>
  <c r="AN75" i="77"/>
  <c r="AM75" i="77"/>
  <c r="AL75" i="77"/>
  <c r="AK75" i="77"/>
  <c r="AJ75" i="77"/>
  <c r="AI75" i="77"/>
  <c r="AH75" i="77"/>
  <c r="AG75" i="77"/>
  <c r="AF75" i="77"/>
  <c r="AE75" i="77"/>
  <c r="AD75" i="77"/>
  <c r="AC75" i="77"/>
  <c r="AB75" i="77"/>
  <c r="AA75" i="77"/>
  <c r="Z75" i="77"/>
  <c r="Y75" i="77"/>
  <c r="X75" i="77"/>
  <c r="W75" i="77"/>
  <c r="V75" i="77"/>
  <c r="U75" i="77"/>
  <c r="T75" i="77"/>
  <c r="S75" i="77"/>
  <c r="R75" i="77"/>
  <c r="Q75" i="77"/>
  <c r="P75" i="77"/>
  <c r="O75" i="77"/>
  <c r="N75" i="77"/>
  <c r="M75" i="77"/>
  <c r="L75" i="77"/>
  <c r="K75" i="77"/>
  <c r="J75" i="77"/>
  <c r="I75" i="77"/>
  <c r="H75" i="77"/>
  <c r="G75" i="77"/>
  <c r="F75" i="77"/>
  <c r="E75" i="77"/>
  <c r="D75" i="77"/>
  <c r="BJ74" i="77"/>
  <c r="BI74" i="77"/>
  <c r="BH74" i="77"/>
  <c r="BG74" i="77"/>
  <c r="BF74" i="77"/>
  <c r="BE74" i="77"/>
  <c r="BD74" i="77"/>
  <c r="BC74" i="77"/>
  <c r="BB74" i="77"/>
  <c r="BA74" i="77"/>
  <c r="AZ74" i="77"/>
  <c r="AY74" i="77"/>
  <c r="AX74" i="77"/>
  <c r="AW74" i="77"/>
  <c r="AV74" i="77"/>
  <c r="AU74" i="77"/>
  <c r="AT74" i="77"/>
  <c r="AS74" i="77"/>
  <c r="AR74" i="77"/>
  <c r="AQ74" i="77"/>
  <c r="AP74" i="77"/>
  <c r="AO74" i="77"/>
  <c r="AN74" i="77"/>
  <c r="AM74" i="77"/>
  <c r="AL74" i="77"/>
  <c r="AK74" i="77"/>
  <c r="AJ74" i="77"/>
  <c r="AI74" i="77"/>
  <c r="AH74" i="77"/>
  <c r="AG74" i="77"/>
  <c r="AF74" i="77"/>
  <c r="AE74" i="77"/>
  <c r="AD74" i="77"/>
  <c r="AC74" i="77"/>
  <c r="AB74" i="77"/>
  <c r="AA74" i="77"/>
  <c r="Z74" i="77"/>
  <c r="Y74" i="77"/>
  <c r="X74" i="77"/>
  <c r="W74" i="77"/>
  <c r="V74" i="77"/>
  <c r="U74" i="77"/>
  <c r="T74" i="77"/>
  <c r="S74" i="77"/>
  <c r="R74" i="77"/>
  <c r="Q74" i="77"/>
  <c r="P74" i="77"/>
  <c r="O74" i="77"/>
  <c r="N74" i="77"/>
  <c r="M74" i="77"/>
  <c r="L74" i="77"/>
  <c r="K74" i="77"/>
  <c r="J74" i="77"/>
  <c r="I74" i="77"/>
  <c r="H74" i="77"/>
  <c r="G74" i="77"/>
  <c r="F74" i="77"/>
  <c r="E74" i="77"/>
  <c r="D74" i="77"/>
  <c r="BJ72" i="77"/>
  <c r="BI72" i="77"/>
  <c r="BH72" i="77"/>
  <c r="BG72" i="77"/>
  <c r="BF72" i="77"/>
  <c r="BE72" i="77"/>
  <c r="BD72" i="77"/>
  <c r="BC72" i="77"/>
  <c r="BB72" i="77"/>
  <c r="BA72" i="77"/>
  <c r="AZ72" i="77"/>
  <c r="AY72" i="77"/>
  <c r="AX72" i="77"/>
  <c r="AW72" i="77"/>
  <c r="AV72" i="77"/>
  <c r="AU72" i="77"/>
  <c r="AT72" i="77"/>
  <c r="AS72" i="77"/>
  <c r="AR72" i="77"/>
  <c r="AQ72" i="77"/>
  <c r="AP72" i="77"/>
  <c r="AO72" i="77"/>
  <c r="AN72" i="77"/>
  <c r="AM72" i="77"/>
  <c r="AL72" i="77"/>
  <c r="AK72" i="77"/>
  <c r="AJ72" i="77"/>
  <c r="AI72" i="77"/>
  <c r="AH72" i="77"/>
  <c r="AG72" i="77"/>
  <c r="AF72" i="77"/>
  <c r="AE72" i="77"/>
  <c r="AD72" i="77"/>
  <c r="AC72" i="77"/>
  <c r="AB72" i="77"/>
  <c r="AA72" i="77"/>
  <c r="Z72" i="77"/>
  <c r="Y72" i="77"/>
  <c r="X72" i="77"/>
  <c r="W72" i="77"/>
  <c r="V72" i="77"/>
  <c r="U72" i="77"/>
  <c r="T72" i="77"/>
  <c r="S72" i="77"/>
  <c r="R72" i="77"/>
  <c r="Q72" i="77"/>
  <c r="P72" i="77"/>
  <c r="O72" i="77"/>
  <c r="N72" i="77"/>
  <c r="M72" i="77"/>
  <c r="L72" i="77"/>
  <c r="K72" i="77"/>
  <c r="J72" i="77"/>
  <c r="I72" i="77"/>
  <c r="H72" i="77"/>
  <c r="G72" i="77"/>
  <c r="F72" i="77"/>
  <c r="E72" i="77"/>
  <c r="D72" i="77"/>
  <c r="C72" i="77"/>
  <c r="BJ71" i="77"/>
  <c r="BI71" i="77"/>
  <c r="BH71" i="77"/>
  <c r="BG71" i="77"/>
  <c r="BF71" i="77"/>
  <c r="BE71" i="77"/>
  <c r="BD71" i="77"/>
  <c r="BC71" i="77"/>
  <c r="BB71" i="77"/>
  <c r="BA71" i="77"/>
  <c r="AZ71" i="77"/>
  <c r="AY71" i="77"/>
  <c r="AX71" i="77"/>
  <c r="AW71" i="77"/>
  <c r="AV71" i="77"/>
  <c r="AU71" i="77"/>
  <c r="AT71" i="77"/>
  <c r="AS71" i="77"/>
  <c r="AR71" i="77"/>
  <c r="AQ71" i="77"/>
  <c r="AP71" i="77"/>
  <c r="AO71" i="77"/>
  <c r="AN71" i="77"/>
  <c r="AM71" i="77"/>
  <c r="AL71" i="77"/>
  <c r="AK71" i="77"/>
  <c r="AJ71" i="77"/>
  <c r="AI71" i="77"/>
  <c r="AH71" i="77"/>
  <c r="AG71" i="77"/>
  <c r="AF71" i="77"/>
  <c r="AE71" i="77"/>
  <c r="AD71" i="77"/>
  <c r="AC71" i="77"/>
  <c r="AB71" i="77"/>
  <c r="AA71" i="77"/>
  <c r="Z71" i="77"/>
  <c r="Y71" i="77"/>
  <c r="X71" i="77"/>
  <c r="W71" i="77"/>
  <c r="V71" i="77"/>
  <c r="U71" i="77"/>
  <c r="T71" i="77"/>
  <c r="S71" i="77"/>
  <c r="R71" i="77"/>
  <c r="Q71" i="77"/>
  <c r="P71" i="77"/>
  <c r="O71" i="77"/>
  <c r="N71" i="77"/>
  <c r="M71" i="77"/>
  <c r="L71" i="77"/>
  <c r="K71" i="77"/>
  <c r="J71" i="77"/>
  <c r="I71" i="77"/>
  <c r="H71" i="77"/>
  <c r="G71" i="77"/>
  <c r="F71" i="77"/>
  <c r="E71" i="77"/>
  <c r="D71" i="77"/>
  <c r="BJ70" i="77"/>
  <c r="BI70" i="77"/>
  <c r="BH70" i="77"/>
  <c r="BG70" i="77"/>
  <c r="BF70" i="77"/>
  <c r="BE70" i="77"/>
  <c r="BD70" i="77"/>
  <c r="BC70" i="77"/>
  <c r="BB70" i="77"/>
  <c r="BA70" i="77"/>
  <c r="AZ70" i="77"/>
  <c r="AY70" i="77"/>
  <c r="AX70" i="77"/>
  <c r="AW70" i="77"/>
  <c r="AV70" i="77"/>
  <c r="AU70" i="77"/>
  <c r="AT70" i="77"/>
  <c r="AS70" i="77"/>
  <c r="AR70" i="77"/>
  <c r="AQ70" i="77"/>
  <c r="AP70" i="77"/>
  <c r="AO70" i="77"/>
  <c r="AN70" i="77"/>
  <c r="AM70" i="77"/>
  <c r="AL70" i="77"/>
  <c r="AK70" i="77"/>
  <c r="AJ70" i="77"/>
  <c r="AI70" i="77"/>
  <c r="AH70" i="77"/>
  <c r="AG70" i="77"/>
  <c r="AF70" i="77"/>
  <c r="AE70" i="77"/>
  <c r="AD70" i="77"/>
  <c r="AC70" i="77"/>
  <c r="AB70" i="77"/>
  <c r="AA70" i="77"/>
  <c r="Z70" i="77"/>
  <c r="Y70" i="77"/>
  <c r="X70" i="77"/>
  <c r="W70" i="77"/>
  <c r="V70" i="77"/>
  <c r="U70" i="77"/>
  <c r="T70" i="77"/>
  <c r="S70" i="77"/>
  <c r="R70" i="77"/>
  <c r="Q70" i="77"/>
  <c r="P70" i="77"/>
  <c r="O70" i="77"/>
  <c r="N70" i="77"/>
  <c r="M70" i="77"/>
  <c r="L70" i="77"/>
  <c r="K70" i="77"/>
  <c r="J70" i="77"/>
  <c r="I70" i="77"/>
  <c r="H70" i="77"/>
  <c r="G70" i="77"/>
  <c r="F70" i="77"/>
  <c r="E70" i="77"/>
  <c r="D70" i="77"/>
  <c r="BJ69" i="77"/>
  <c r="BI69" i="77"/>
  <c r="BH69" i="77"/>
  <c r="BG69" i="77"/>
  <c r="BF69" i="77"/>
  <c r="BE69" i="77"/>
  <c r="BD69" i="77"/>
  <c r="BC69" i="77"/>
  <c r="BB69" i="77"/>
  <c r="BA69" i="77"/>
  <c r="AZ69" i="77"/>
  <c r="AY69" i="77"/>
  <c r="AX69" i="77"/>
  <c r="AW69" i="77"/>
  <c r="AV69" i="77"/>
  <c r="AU69" i="77"/>
  <c r="AT69" i="77"/>
  <c r="AS69" i="77"/>
  <c r="AR69" i="77"/>
  <c r="AQ69" i="77"/>
  <c r="AP69" i="77"/>
  <c r="AO69" i="77"/>
  <c r="AN69" i="77"/>
  <c r="AM69" i="77"/>
  <c r="AL69" i="77"/>
  <c r="AK69" i="77"/>
  <c r="AJ69" i="77"/>
  <c r="AI69" i="77"/>
  <c r="AH69" i="77"/>
  <c r="AG69" i="77"/>
  <c r="AF69" i="77"/>
  <c r="AE69" i="77"/>
  <c r="AD69" i="77"/>
  <c r="AC69" i="77"/>
  <c r="AB69" i="77"/>
  <c r="AA69" i="77"/>
  <c r="Z69" i="77"/>
  <c r="Y69" i="77"/>
  <c r="X69" i="77"/>
  <c r="W69" i="77"/>
  <c r="V69" i="77"/>
  <c r="U69" i="77"/>
  <c r="T69" i="77"/>
  <c r="S69" i="77"/>
  <c r="R69" i="77"/>
  <c r="Q69" i="77"/>
  <c r="P69" i="77"/>
  <c r="O69" i="77"/>
  <c r="N69" i="77"/>
  <c r="M69" i="77"/>
  <c r="L69" i="77"/>
  <c r="K69" i="77"/>
  <c r="J69" i="77"/>
  <c r="I69" i="77"/>
  <c r="H69" i="77"/>
  <c r="G69" i="77"/>
  <c r="F69" i="77"/>
  <c r="E69" i="77"/>
  <c r="D69" i="77"/>
  <c r="BJ68" i="77"/>
  <c r="BI68" i="77"/>
  <c r="BH68" i="77"/>
  <c r="BG68" i="77"/>
  <c r="BF68" i="77"/>
  <c r="BE68" i="77"/>
  <c r="BD68" i="77"/>
  <c r="BC68" i="77"/>
  <c r="BB68" i="77"/>
  <c r="BA68" i="77"/>
  <c r="AZ68" i="77"/>
  <c r="AY68" i="77"/>
  <c r="AX68" i="77"/>
  <c r="AW68" i="77"/>
  <c r="AV68" i="77"/>
  <c r="AU68" i="77"/>
  <c r="AT68" i="77"/>
  <c r="AS68" i="77"/>
  <c r="AR68" i="77"/>
  <c r="AQ68" i="77"/>
  <c r="AP68" i="77"/>
  <c r="AO68" i="77"/>
  <c r="AN68" i="77"/>
  <c r="AM68" i="77"/>
  <c r="AL68" i="77"/>
  <c r="AK68" i="77"/>
  <c r="AJ68" i="77"/>
  <c r="AI68" i="77"/>
  <c r="AH68" i="77"/>
  <c r="AG68" i="77"/>
  <c r="AF68" i="77"/>
  <c r="AE68" i="77"/>
  <c r="AD68" i="77"/>
  <c r="AC68" i="77"/>
  <c r="AB68" i="77"/>
  <c r="AA68" i="77"/>
  <c r="Z68" i="77"/>
  <c r="Y68" i="77"/>
  <c r="X68" i="77"/>
  <c r="W68" i="77"/>
  <c r="V68" i="77"/>
  <c r="U68" i="77"/>
  <c r="T68" i="77"/>
  <c r="S68" i="77"/>
  <c r="R68" i="77"/>
  <c r="Q68" i="77"/>
  <c r="P68" i="77"/>
  <c r="O68" i="77"/>
  <c r="N68" i="77"/>
  <c r="M68" i="77"/>
  <c r="L68" i="77"/>
  <c r="K68" i="77"/>
  <c r="J68" i="77"/>
  <c r="I68" i="77"/>
  <c r="H68" i="77"/>
  <c r="G68" i="77"/>
  <c r="F68" i="77"/>
  <c r="E68" i="77"/>
  <c r="D68" i="77"/>
  <c r="BJ67" i="77"/>
  <c r="BI67" i="77"/>
  <c r="BH67" i="77"/>
  <c r="BG67" i="77"/>
  <c r="BF67" i="77"/>
  <c r="BE67" i="77"/>
  <c r="BD67" i="77"/>
  <c r="BC67" i="77"/>
  <c r="BB67" i="77"/>
  <c r="BA67" i="77"/>
  <c r="AZ67" i="77"/>
  <c r="AY67" i="77"/>
  <c r="AX67" i="77"/>
  <c r="AW67" i="77"/>
  <c r="AV67" i="77"/>
  <c r="AU67" i="77"/>
  <c r="AT67" i="77"/>
  <c r="AS67" i="77"/>
  <c r="AR67" i="77"/>
  <c r="AQ67" i="77"/>
  <c r="AP67" i="77"/>
  <c r="AO67" i="77"/>
  <c r="AN67" i="77"/>
  <c r="AM67" i="77"/>
  <c r="AL67" i="77"/>
  <c r="AK67" i="77"/>
  <c r="AJ67" i="77"/>
  <c r="AI67" i="77"/>
  <c r="AH67" i="77"/>
  <c r="AG67" i="77"/>
  <c r="AF67" i="77"/>
  <c r="AE67" i="77"/>
  <c r="AD67" i="77"/>
  <c r="AC67" i="77"/>
  <c r="AB67" i="77"/>
  <c r="AA67" i="77"/>
  <c r="Z67" i="77"/>
  <c r="Y67" i="77"/>
  <c r="X67" i="77"/>
  <c r="W67" i="77"/>
  <c r="V67" i="77"/>
  <c r="U67" i="77"/>
  <c r="T67" i="77"/>
  <c r="S67" i="77"/>
  <c r="R67" i="77"/>
  <c r="Q67" i="77"/>
  <c r="P67" i="77"/>
  <c r="O67" i="77"/>
  <c r="N67" i="77"/>
  <c r="M67" i="77"/>
  <c r="L67" i="77"/>
  <c r="K67" i="77"/>
  <c r="J67" i="77"/>
  <c r="I67" i="77"/>
  <c r="H67" i="77"/>
  <c r="G67" i="77"/>
  <c r="F67" i="77"/>
  <c r="E67" i="77"/>
  <c r="D67" i="77"/>
  <c r="BJ66" i="77"/>
  <c r="BI66" i="77"/>
  <c r="BH66" i="77"/>
  <c r="BG66" i="77"/>
  <c r="BF66" i="77"/>
  <c r="BE66" i="77"/>
  <c r="BD66" i="77"/>
  <c r="BC66" i="77"/>
  <c r="BB66" i="77"/>
  <c r="BA66" i="77"/>
  <c r="AZ66" i="77"/>
  <c r="AY66" i="77"/>
  <c r="AX66" i="77"/>
  <c r="AW66" i="77"/>
  <c r="AV66" i="77"/>
  <c r="AU66" i="77"/>
  <c r="AT66" i="77"/>
  <c r="AS66" i="77"/>
  <c r="AR66" i="77"/>
  <c r="AQ66" i="77"/>
  <c r="AP66" i="77"/>
  <c r="AO66" i="77"/>
  <c r="AN66" i="77"/>
  <c r="AM66" i="77"/>
  <c r="AL66" i="77"/>
  <c r="AK66" i="77"/>
  <c r="AJ66" i="77"/>
  <c r="AI66" i="77"/>
  <c r="AH66" i="77"/>
  <c r="AG66" i="77"/>
  <c r="AF66" i="77"/>
  <c r="AE66" i="77"/>
  <c r="AD66" i="77"/>
  <c r="AC66" i="77"/>
  <c r="AB66" i="77"/>
  <c r="AA66" i="77"/>
  <c r="Z66" i="77"/>
  <c r="Y66" i="77"/>
  <c r="X66" i="77"/>
  <c r="W66" i="77"/>
  <c r="V66" i="77"/>
  <c r="U66" i="77"/>
  <c r="T66" i="77"/>
  <c r="S66" i="77"/>
  <c r="R66" i="77"/>
  <c r="Q66" i="77"/>
  <c r="P66" i="77"/>
  <c r="O66" i="77"/>
  <c r="N66" i="77"/>
  <c r="M66" i="77"/>
  <c r="L66" i="77"/>
  <c r="K66" i="77"/>
  <c r="J66" i="77"/>
  <c r="I66" i="77"/>
  <c r="H66" i="77"/>
  <c r="G66" i="77"/>
  <c r="F66" i="77"/>
  <c r="E66" i="77"/>
  <c r="D66" i="77"/>
  <c r="BJ65" i="77"/>
  <c r="BI65" i="77"/>
  <c r="BH65" i="77"/>
  <c r="BG65" i="77"/>
  <c r="BF65" i="77"/>
  <c r="BE65" i="77"/>
  <c r="BD65" i="77"/>
  <c r="BC65" i="77"/>
  <c r="BB65" i="77"/>
  <c r="BA65" i="77"/>
  <c r="AZ65" i="77"/>
  <c r="AY65" i="77"/>
  <c r="AX65" i="77"/>
  <c r="AW65" i="77"/>
  <c r="AV65" i="77"/>
  <c r="AU65" i="77"/>
  <c r="AT65" i="77"/>
  <c r="AS65" i="77"/>
  <c r="AR65" i="77"/>
  <c r="AQ65" i="77"/>
  <c r="AP65" i="77"/>
  <c r="AO65" i="77"/>
  <c r="AN65" i="77"/>
  <c r="AM65" i="77"/>
  <c r="AL65" i="77"/>
  <c r="AK65" i="77"/>
  <c r="AJ65" i="77"/>
  <c r="AI65" i="77"/>
  <c r="AH65" i="77"/>
  <c r="AG65" i="77"/>
  <c r="AF65" i="77"/>
  <c r="AE65" i="77"/>
  <c r="AD65" i="77"/>
  <c r="AC65" i="77"/>
  <c r="AB65" i="77"/>
  <c r="AA65" i="77"/>
  <c r="Z65" i="77"/>
  <c r="Y65" i="77"/>
  <c r="X65" i="77"/>
  <c r="W65" i="77"/>
  <c r="V65" i="77"/>
  <c r="U65" i="77"/>
  <c r="T65" i="77"/>
  <c r="S65" i="77"/>
  <c r="R65" i="77"/>
  <c r="Q65" i="77"/>
  <c r="P65" i="77"/>
  <c r="O65" i="77"/>
  <c r="N65" i="77"/>
  <c r="M65" i="77"/>
  <c r="L65" i="77"/>
  <c r="K65" i="77"/>
  <c r="J65" i="77"/>
  <c r="I65" i="77"/>
  <c r="H65" i="77"/>
  <c r="G65" i="77"/>
  <c r="F65" i="77"/>
  <c r="E65" i="77"/>
  <c r="D65" i="77"/>
  <c r="BJ64" i="77"/>
  <c r="BI64" i="77"/>
  <c r="BH64" i="77"/>
  <c r="BG64" i="77"/>
  <c r="BF64" i="77"/>
  <c r="BE64" i="77"/>
  <c r="BD64" i="77"/>
  <c r="BC64" i="77"/>
  <c r="BB64" i="77"/>
  <c r="BA64" i="77"/>
  <c r="AZ64" i="77"/>
  <c r="AY64" i="77"/>
  <c r="AX64" i="77"/>
  <c r="AW64" i="77"/>
  <c r="AV64" i="77"/>
  <c r="AU64" i="77"/>
  <c r="AT64" i="77"/>
  <c r="AS64" i="77"/>
  <c r="AR64" i="77"/>
  <c r="AQ64" i="77"/>
  <c r="AP64" i="77"/>
  <c r="AO64" i="77"/>
  <c r="AN64" i="77"/>
  <c r="AM64" i="77"/>
  <c r="AL64" i="77"/>
  <c r="AK64" i="77"/>
  <c r="AJ64" i="77"/>
  <c r="AI64" i="77"/>
  <c r="AH64" i="77"/>
  <c r="AG64" i="77"/>
  <c r="AF64" i="77"/>
  <c r="AE64" i="77"/>
  <c r="AD64" i="77"/>
  <c r="AC64" i="77"/>
  <c r="AB64" i="77"/>
  <c r="AA64" i="77"/>
  <c r="Z64" i="77"/>
  <c r="Y64" i="77"/>
  <c r="X64" i="77"/>
  <c r="W64" i="77"/>
  <c r="V64" i="77"/>
  <c r="U64" i="77"/>
  <c r="T64" i="77"/>
  <c r="S64" i="77"/>
  <c r="R64" i="77"/>
  <c r="Q64" i="77"/>
  <c r="P64" i="77"/>
  <c r="O64" i="77"/>
  <c r="N64" i="77"/>
  <c r="M64" i="77"/>
  <c r="L64" i="77"/>
  <c r="K64" i="77"/>
  <c r="J64" i="77"/>
  <c r="I64" i="77"/>
  <c r="H64" i="77"/>
  <c r="G64" i="77"/>
  <c r="F64" i="77"/>
  <c r="E64" i="77"/>
  <c r="D64" i="77"/>
  <c r="C64" i="77"/>
  <c r="BJ63" i="77"/>
  <c r="BI63" i="77"/>
  <c r="BH63" i="77"/>
  <c r="BG63" i="77"/>
  <c r="BF63" i="77"/>
  <c r="BE63" i="77"/>
  <c r="BD63" i="77"/>
  <c r="BC63" i="77"/>
  <c r="BB63" i="77"/>
  <c r="BA63" i="77"/>
  <c r="AZ63" i="77"/>
  <c r="AY63" i="77"/>
  <c r="AX63" i="77"/>
  <c r="AW63" i="77"/>
  <c r="AV63" i="77"/>
  <c r="AU63" i="77"/>
  <c r="AT63" i="77"/>
  <c r="AS63" i="77"/>
  <c r="AR63" i="77"/>
  <c r="AQ63" i="77"/>
  <c r="AP63" i="77"/>
  <c r="AO63" i="77"/>
  <c r="AN63" i="77"/>
  <c r="AM63" i="77"/>
  <c r="AL63" i="77"/>
  <c r="AK63" i="77"/>
  <c r="AJ63" i="77"/>
  <c r="AI63" i="77"/>
  <c r="AH63" i="77"/>
  <c r="AG63" i="77"/>
  <c r="AF63" i="77"/>
  <c r="AE63" i="77"/>
  <c r="AD63" i="77"/>
  <c r="AC63" i="77"/>
  <c r="AB63" i="77"/>
  <c r="AA63" i="77"/>
  <c r="Z63" i="77"/>
  <c r="Y63" i="77"/>
  <c r="X63" i="77"/>
  <c r="W63" i="77"/>
  <c r="V63" i="77"/>
  <c r="U63" i="77"/>
  <c r="T63" i="77"/>
  <c r="S63" i="77"/>
  <c r="R63" i="77"/>
  <c r="Q63" i="77"/>
  <c r="P63" i="77"/>
  <c r="O63" i="77"/>
  <c r="N63" i="77"/>
  <c r="M63" i="77"/>
  <c r="L63" i="77"/>
  <c r="K63" i="77"/>
  <c r="J63" i="77"/>
  <c r="I63" i="77"/>
  <c r="H63" i="77"/>
  <c r="G63" i="77"/>
  <c r="F63" i="77"/>
  <c r="E63" i="77"/>
  <c r="D63" i="77"/>
  <c r="BJ62" i="77"/>
  <c r="BI62" i="77"/>
  <c r="BH62" i="77"/>
  <c r="BG62" i="77"/>
  <c r="BF62" i="77"/>
  <c r="BE62" i="77"/>
  <c r="BD62" i="77"/>
  <c r="BC62" i="77"/>
  <c r="BB62" i="77"/>
  <c r="BA62" i="77"/>
  <c r="AZ62" i="77"/>
  <c r="AY62" i="77"/>
  <c r="AX62" i="77"/>
  <c r="AW62" i="77"/>
  <c r="AV62" i="77"/>
  <c r="AU62" i="77"/>
  <c r="AT62" i="77"/>
  <c r="AS62" i="77"/>
  <c r="AR62" i="77"/>
  <c r="AQ62" i="77"/>
  <c r="AP62" i="77"/>
  <c r="AO62" i="77"/>
  <c r="AN62" i="77"/>
  <c r="AM62" i="77"/>
  <c r="AL62" i="77"/>
  <c r="AK62" i="77"/>
  <c r="AJ62" i="77"/>
  <c r="AI62" i="77"/>
  <c r="AH62" i="77"/>
  <c r="AG62" i="77"/>
  <c r="AF62" i="77"/>
  <c r="AE62" i="77"/>
  <c r="AD62" i="77"/>
  <c r="AC62" i="77"/>
  <c r="AB62" i="77"/>
  <c r="AA62" i="77"/>
  <c r="Z62" i="77"/>
  <c r="Y62" i="77"/>
  <c r="X62" i="77"/>
  <c r="W62" i="77"/>
  <c r="V62" i="77"/>
  <c r="U62" i="77"/>
  <c r="T62" i="77"/>
  <c r="S62" i="77"/>
  <c r="R62" i="77"/>
  <c r="Q62" i="77"/>
  <c r="P62" i="77"/>
  <c r="O62" i="77"/>
  <c r="N62" i="77"/>
  <c r="M62" i="77"/>
  <c r="L62" i="77"/>
  <c r="K62" i="77"/>
  <c r="J62" i="77"/>
  <c r="I62" i="77"/>
  <c r="H62" i="77"/>
  <c r="G62" i="77"/>
  <c r="F62" i="77"/>
  <c r="E62" i="77"/>
  <c r="D62" i="77"/>
  <c r="BJ61" i="77"/>
  <c r="BI61" i="77"/>
  <c r="BH61" i="77"/>
  <c r="BG61" i="77"/>
  <c r="BF61" i="77"/>
  <c r="BE61" i="77"/>
  <c r="BD61" i="77"/>
  <c r="BC61" i="77"/>
  <c r="BB61" i="77"/>
  <c r="BA61" i="77"/>
  <c r="AZ61" i="77"/>
  <c r="AY61" i="77"/>
  <c r="AX61" i="77"/>
  <c r="AW61" i="77"/>
  <c r="AV61" i="77"/>
  <c r="AU61" i="77"/>
  <c r="AT61" i="77"/>
  <c r="AS61" i="77"/>
  <c r="AR61" i="77"/>
  <c r="AQ61" i="77"/>
  <c r="AP61" i="77"/>
  <c r="AO61" i="77"/>
  <c r="AN61" i="77"/>
  <c r="AM61" i="77"/>
  <c r="AL61" i="77"/>
  <c r="AK61" i="77"/>
  <c r="AJ61" i="77"/>
  <c r="AI61" i="77"/>
  <c r="AH61" i="77"/>
  <c r="AG61" i="77"/>
  <c r="AF61" i="77"/>
  <c r="AE61" i="77"/>
  <c r="AD61" i="77"/>
  <c r="AC61" i="77"/>
  <c r="AB61" i="77"/>
  <c r="AA61" i="77"/>
  <c r="Z61" i="77"/>
  <c r="Y61" i="77"/>
  <c r="X61" i="77"/>
  <c r="W61" i="77"/>
  <c r="V61" i="77"/>
  <c r="U61" i="77"/>
  <c r="T61" i="77"/>
  <c r="S61" i="77"/>
  <c r="R61" i="77"/>
  <c r="Q61" i="77"/>
  <c r="P61" i="77"/>
  <c r="O61" i="77"/>
  <c r="N61" i="77"/>
  <c r="M61" i="77"/>
  <c r="L61" i="77"/>
  <c r="K61" i="77"/>
  <c r="J61" i="77"/>
  <c r="I61" i="77"/>
  <c r="H61" i="77"/>
  <c r="G61" i="77"/>
  <c r="F61" i="77"/>
  <c r="E61" i="77"/>
  <c r="D61" i="77"/>
  <c r="BJ60" i="77"/>
  <c r="BI60" i="77"/>
  <c r="BH60" i="77"/>
  <c r="BG60" i="77"/>
  <c r="BF60" i="77"/>
  <c r="BE60" i="77"/>
  <c r="BD60" i="77"/>
  <c r="BC60" i="77"/>
  <c r="BB60" i="77"/>
  <c r="BA60" i="77"/>
  <c r="AZ60" i="77"/>
  <c r="AY60" i="77"/>
  <c r="AX60" i="77"/>
  <c r="AW60" i="77"/>
  <c r="AV60" i="77"/>
  <c r="AU60" i="77"/>
  <c r="AT60" i="77"/>
  <c r="AS60" i="77"/>
  <c r="AR60" i="77"/>
  <c r="AQ60" i="77"/>
  <c r="AP60" i="77"/>
  <c r="AO60" i="77"/>
  <c r="AN60" i="77"/>
  <c r="AM60" i="77"/>
  <c r="AL60" i="77"/>
  <c r="AK60" i="77"/>
  <c r="AJ60" i="77"/>
  <c r="AI60" i="77"/>
  <c r="AH60" i="77"/>
  <c r="AG60" i="77"/>
  <c r="AF60" i="77"/>
  <c r="AE60" i="77"/>
  <c r="AD60" i="77"/>
  <c r="AC60" i="77"/>
  <c r="AB60" i="77"/>
  <c r="AA60" i="77"/>
  <c r="Z60" i="77"/>
  <c r="Y60" i="77"/>
  <c r="X60" i="77"/>
  <c r="W60" i="77"/>
  <c r="V60" i="77"/>
  <c r="U60" i="77"/>
  <c r="T60" i="77"/>
  <c r="S60" i="77"/>
  <c r="R60" i="77"/>
  <c r="Q60" i="77"/>
  <c r="P60" i="77"/>
  <c r="O60" i="77"/>
  <c r="N60" i="77"/>
  <c r="M60" i="77"/>
  <c r="L60" i="77"/>
  <c r="K60" i="77"/>
  <c r="J60" i="77"/>
  <c r="I60" i="77"/>
  <c r="H60" i="77"/>
  <c r="G60" i="77"/>
  <c r="F60" i="77"/>
  <c r="E60" i="77"/>
  <c r="D60" i="77"/>
  <c r="BJ59" i="77"/>
  <c r="BI59" i="77"/>
  <c r="BH59" i="77"/>
  <c r="BG59" i="77"/>
  <c r="BF59" i="77"/>
  <c r="BE59" i="77"/>
  <c r="BD59" i="77"/>
  <c r="BC59" i="77"/>
  <c r="BB59" i="77"/>
  <c r="BA59" i="77"/>
  <c r="AZ59" i="77"/>
  <c r="AY59" i="77"/>
  <c r="AX59" i="77"/>
  <c r="AW59" i="77"/>
  <c r="AV59" i="77"/>
  <c r="AU59" i="77"/>
  <c r="AT59" i="77"/>
  <c r="AS59" i="77"/>
  <c r="AR59" i="77"/>
  <c r="AQ59" i="77"/>
  <c r="AP59" i="77"/>
  <c r="AO59" i="77"/>
  <c r="AN59" i="77"/>
  <c r="AM59" i="77"/>
  <c r="AL59" i="77"/>
  <c r="AK59" i="77"/>
  <c r="AJ59" i="77"/>
  <c r="AI59" i="77"/>
  <c r="AH59" i="77"/>
  <c r="AG59" i="77"/>
  <c r="AF59" i="77"/>
  <c r="AE59" i="77"/>
  <c r="AD59" i="77"/>
  <c r="AC59" i="77"/>
  <c r="AB59" i="77"/>
  <c r="AA59" i="77"/>
  <c r="Z59" i="77"/>
  <c r="Y59" i="77"/>
  <c r="X59" i="77"/>
  <c r="W59" i="77"/>
  <c r="V59" i="77"/>
  <c r="U59" i="77"/>
  <c r="T59" i="77"/>
  <c r="S59" i="77"/>
  <c r="R59" i="77"/>
  <c r="Q59" i="77"/>
  <c r="P59" i="77"/>
  <c r="O59" i="77"/>
  <c r="N59" i="77"/>
  <c r="M59" i="77"/>
  <c r="L59" i="77"/>
  <c r="K59" i="77"/>
  <c r="J59" i="77"/>
  <c r="I59" i="77"/>
  <c r="H59" i="77"/>
  <c r="G59" i="77"/>
  <c r="F59" i="77"/>
  <c r="E59" i="77"/>
  <c r="D59" i="77"/>
  <c r="C59" i="77"/>
  <c r="BJ58" i="77"/>
  <c r="BI58" i="77"/>
  <c r="BH58" i="77"/>
  <c r="BG58" i="77"/>
  <c r="BF58" i="77"/>
  <c r="BE58" i="77"/>
  <c r="BD58" i="77"/>
  <c r="BC58" i="77"/>
  <c r="BB58" i="77"/>
  <c r="BA58" i="77"/>
  <c r="AZ58" i="77"/>
  <c r="AY58" i="77"/>
  <c r="AX58" i="77"/>
  <c r="AW58" i="77"/>
  <c r="AV58" i="77"/>
  <c r="AU58" i="77"/>
  <c r="AT58" i="77"/>
  <c r="AS58" i="77"/>
  <c r="AR58" i="77"/>
  <c r="AQ58" i="77"/>
  <c r="AP58" i="77"/>
  <c r="AO58" i="77"/>
  <c r="AN58" i="77"/>
  <c r="AM58" i="77"/>
  <c r="AL58" i="77"/>
  <c r="AK58" i="77"/>
  <c r="AJ58" i="77"/>
  <c r="AI58" i="77"/>
  <c r="AH58" i="77"/>
  <c r="AG58" i="77"/>
  <c r="AF58" i="77"/>
  <c r="AE58" i="77"/>
  <c r="AD58" i="77"/>
  <c r="AC58" i="77"/>
  <c r="AB58" i="77"/>
  <c r="AA58" i="77"/>
  <c r="Z58" i="77"/>
  <c r="Y58" i="77"/>
  <c r="X58" i="77"/>
  <c r="W58" i="77"/>
  <c r="V58" i="77"/>
  <c r="U58" i="77"/>
  <c r="T58" i="77"/>
  <c r="S58" i="77"/>
  <c r="R58" i="77"/>
  <c r="Q58" i="77"/>
  <c r="P58" i="77"/>
  <c r="O58" i="77"/>
  <c r="N58" i="77"/>
  <c r="M58" i="77"/>
  <c r="L58" i="77"/>
  <c r="K58" i="77"/>
  <c r="J58" i="77"/>
  <c r="I58" i="77"/>
  <c r="H58" i="77"/>
  <c r="G58" i="77"/>
  <c r="F58" i="77"/>
  <c r="E58" i="77"/>
  <c r="D58" i="77"/>
  <c r="C58" i="77"/>
  <c r="BJ57" i="77"/>
  <c r="BI57" i="77"/>
  <c r="BH57" i="77"/>
  <c r="BG57" i="77"/>
  <c r="BF57" i="77"/>
  <c r="BE57" i="77"/>
  <c r="BD57" i="77"/>
  <c r="BC57" i="77"/>
  <c r="BB57" i="77"/>
  <c r="BA57" i="77"/>
  <c r="AZ57" i="77"/>
  <c r="AY57" i="77"/>
  <c r="AX57" i="77"/>
  <c r="AW57" i="77"/>
  <c r="AV57" i="77"/>
  <c r="AU57" i="77"/>
  <c r="AT57" i="77"/>
  <c r="AS57" i="77"/>
  <c r="AR57" i="77"/>
  <c r="AQ57" i="77"/>
  <c r="AP57" i="77"/>
  <c r="AO57" i="77"/>
  <c r="AN57" i="77"/>
  <c r="AM57" i="77"/>
  <c r="AL57" i="77"/>
  <c r="AK57" i="77"/>
  <c r="AJ57" i="77"/>
  <c r="AI57" i="77"/>
  <c r="AH57" i="77"/>
  <c r="AG57" i="77"/>
  <c r="AF57" i="77"/>
  <c r="AE57" i="77"/>
  <c r="AD57" i="77"/>
  <c r="AC57" i="77"/>
  <c r="AB57" i="77"/>
  <c r="AA57" i="77"/>
  <c r="Z57" i="77"/>
  <c r="Y57" i="77"/>
  <c r="X57" i="77"/>
  <c r="W57" i="77"/>
  <c r="V57" i="77"/>
  <c r="U57" i="77"/>
  <c r="T57" i="77"/>
  <c r="S57" i="77"/>
  <c r="R57" i="77"/>
  <c r="Q57" i="77"/>
  <c r="P57" i="77"/>
  <c r="O57" i="77"/>
  <c r="N57" i="77"/>
  <c r="M57" i="77"/>
  <c r="L57" i="77"/>
  <c r="K57" i="77"/>
  <c r="J57" i="77"/>
  <c r="I57" i="77"/>
  <c r="H57" i="77"/>
  <c r="G57" i="77"/>
  <c r="F57" i="77"/>
  <c r="E57" i="77"/>
  <c r="D57" i="77"/>
  <c r="BJ56" i="77"/>
  <c r="BI56" i="77"/>
  <c r="BH56" i="77"/>
  <c r="BG56" i="77"/>
  <c r="BF56" i="77"/>
  <c r="BE56" i="77"/>
  <c r="BD56" i="77"/>
  <c r="BC56" i="77"/>
  <c r="BB56" i="77"/>
  <c r="BA56" i="77"/>
  <c r="AZ56" i="77"/>
  <c r="AY56" i="77"/>
  <c r="AX56" i="77"/>
  <c r="AW56" i="77"/>
  <c r="AV56" i="77"/>
  <c r="AU56" i="77"/>
  <c r="AT56" i="77"/>
  <c r="AS56" i="77"/>
  <c r="AR56" i="77"/>
  <c r="AQ56" i="77"/>
  <c r="AP56" i="77"/>
  <c r="AO56" i="77"/>
  <c r="AN56" i="77"/>
  <c r="AM56" i="77"/>
  <c r="AL56" i="77"/>
  <c r="AK56" i="77"/>
  <c r="AJ56" i="77"/>
  <c r="AI56" i="77"/>
  <c r="AH56" i="77"/>
  <c r="AG56" i="77"/>
  <c r="AF56" i="77"/>
  <c r="AE56" i="77"/>
  <c r="AD56" i="77"/>
  <c r="AC56" i="77"/>
  <c r="AB56" i="77"/>
  <c r="AA56" i="77"/>
  <c r="Z56" i="77"/>
  <c r="Y56" i="77"/>
  <c r="X56" i="77"/>
  <c r="W56" i="77"/>
  <c r="V56" i="77"/>
  <c r="U56" i="77"/>
  <c r="T56" i="77"/>
  <c r="S56" i="77"/>
  <c r="R56" i="77"/>
  <c r="Q56" i="77"/>
  <c r="P56" i="77"/>
  <c r="O56" i="77"/>
  <c r="N56" i="77"/>
  <c r="M56" i="77"/>
  <c r="L56" i="77"/>
  <c r="K56" i="77"/>
  <c r="J56" i="77"/>
  <c r="I56" i="77"/>
  <c r="H56" i="77"/>
  <c r="G56" i="77"/>
  <c r="F56" i="77"/>
  <c r="E56" i="77"/>
  <c r="D56" i="77"/>
  <c r="C56" i="77"/>
  <c r="BJ55" i="77"/>
  <c r="BI55" i="77"/>
  <c r="BH55" i="77"/>
  <c r="BG55" i="77"/>
  <c r="BF55" i="77"/>
  <c r="BE55" i="77"/>
  <c r="BD55" i="77"/>
  <c r="BC55" i="77"/>
  <c r="BB55" i="77"/>
  <c r="BA55" i="77"/>
  <c r="AZ55" i="77"/>
  <c r="AY55" i="77"/>
  <c r="AX55" i="77"/>
  <c r="AW55" i="77"/>
  <c r="AV55" i="77"/>
  <c r="AU55" i="77"/>
  <c r="AT55" i="77"/>
  <c r="AS55" i="77"/>
  <c r="AR55" i="77"/>
  <c r="AQ55" i="77"/>
  <c r="AP55" i="77"/>
  <c r="AO55" i="77"/>
  <c r="AN55" i="77"/>
  <c r="AM55" i="77"/>
  <c r="AL55" i="77"/>
  <c r="AK55" i="77"/>
  <c r="AJ55" i="77"/>
  <c r="AI55" i="77"/>
  <c r="AH55" i="77"/>
  <c r="AG55" i="77"/>
  <c r="AF55" i="77"/>
  <c r="AE55" i="77"/>
  <c r="AD55" i="77"/>
  <c r="AC55" i="77"/>
  <c r="AB55" i="77"/>
  <c r="AA55" i="77"/>
  <c r="Z55" i="77"/>
  <c r="Y55" i="77"/>
  <c r="X55" i="77"/>
  <c r="W55" i="77"/>
  <c r="V55" i="77"/>
  <c r="U55" i="77"/>
  <c r="T55" i="77"/>
  <c r="S55" i="77"/>
  <c r="R55" i="77"/>
  <c r="Q55" i="77"/>
  <c r="P55" i="77"/>
  <c r="O55" i="77"/>
  <c r="N55" i="77"/>
  <c r="M55" i="77"/>
  <c r="L55" i="77"/>
  <c r="K55" i="77"/>
  <c r="J55" i="77"/>
  <c r="I55" i="77"/>
  <c r="H55" i="77"/>
  <c r="G55" i="77"/>
  <c r="F55" i="77"/>
  <c r="E55" i="77"/>
  <c r="D55" i="77"/>
  <c r="C55" i="77"/>
  <c r="C54" i="77"/>
  <c r="BJ52" i="77"/>
  <c r="BI52" i="77"/>
  <c r="BH52" i="77"/>
  <c r="BG52" i="77"/>
  <c r="BF52" i="77"/>
  <c r="BE52" i="77"/>
  <c r="BD52" i="77"/>
  <c r="BC52" i="77"/>
  <c r="BB52" i="77"/>
  <c r="BA52" i="77"/>
  <c r="AZ52" i="77"/>
  <c r="AY52" i="77"/>
  <c r="AX52" i="77"/>
  <c r="AW52" i="77"/>
  <c r="AV52" i="77"/>
  <c r="AU52" i="77"/>
  <c r="AT52" i="77"/>
  <c r="AS52" i="77"/>
  <c r="AR52" i="77"/>
  <c r="AQ52" i="77"/>
  <c r="AP52" i="77"/>
  <c r="AO52" i="77"/>
  <c r="AN52" i="77"/>
  <c r="AM52" i="77"/>
  <c r="AL52" i="77"/>
  <c r="AK52" i="77"/>
  <c r="AJ52" i="77"/>
  <c r="AI52" i="77"/>
  <c r="AH52" i="77"/>
  <c r="AG52" i="77"/>
  <c r="AF52" i="77"/>
  <c r="AE52" i="77"/>
  <c r="AD52" i="77"/>
  <c r="AC52" i="77"/>
  <c r="AB52" i="77"/>
  <c r="AA52" i="77"/>
  <c r="Z52" i="77"/>
  <c r="Y52" i="77"/>
  <c r="X52" i="77"/>
  <c r="W52" i="77"/>
  <c r="V52" i="77"/>
  <c r="U52" i="77"/>
  <c r="T52" i="77"/>
  <c r="S52" i="77"/>
  <c r="R52" i="77"/>
  <c r="Q52" i="77"/>
  <c r="P52" i="77"/>
  <c r="O52" i="77"/>
  <c r="N52" i="77"/>
  <c r="M52" i="77"/>
  <c r="L52" i="77"/>
  <c r="K52" i="77"/>
  <c r="J52" i="77"/>
  <c r="I52" i="77"/>
  <c r="H52" i="77"/>
  <c r="G52" i="77"/>
  <c r="F52" i="77"/>
  <c r="E52" i="77"/>
  <c r="D52" i="77"/>
  <c r="C52" i="77"/>
  <c r="BJ51" i="77"/>
  <c r="BI51" i="77"/>
  <c r="BH51" i="77"/>
  <c r="BG51" i="77"/>
  <c r="BF51" i="77"/>
  <c r="BE51" i="77"/>
  <c r="BD51" i="77"/>
  <c r="BC51" i="77"/>
  <c r="BB51" i="77"/>
  <c r="BA51" i="77"/>
  <c r="AZ51" i="77"/>
  <c r="AY51" i="77"/>
  <c r="AX51" i="77"/>
  <c r="AW51" i="77"/>
  <c r="AV51" i="77"/>
  <c r="AU51" i="77"/>
  <c r="AT51" i="77"/>
  <c r="AS51" i="77"/>
  <c r="AR51" i="77"/>
  <c r="AQ51" i="77"/>
  <c r="AP51" i="77"/>
  <c r="AO51" i="77"/>
  <c r="AN51" i="77"/>
  <c r="AM51" i="77"/>
  <c r="AL51" i="77"/>
  <c r="AK51" i="77"/>
  <c r="AJ51" i="77"/>
  <c r="AI51" i="77"/>
  <c r="AH51" i="77"/>
  <c r="AG51" i="77"/>
  <c r="AF51" i="77"/>
  <c r="AE51" i="77"/>
  <c r="AD51" i="77"/>
  <c r="AC51" i="77"/>
  <c r="AB51" i="77"/>
  <c r="AA51" i="77"/>
  <c r="Z51" i="77"/>
  <c r="Y51" i="77"/>
  <c r="X51" i="77"/>
  <c r="W51" i="77"/>
  <c r="V51" i="77"/>
  <c r="U51" i="77"/>
  <c r="T51" i="77"/>
  <c r="S51" i="77"/>
  <c r="R51" i="77"/>
  <c r="Q51" i="77"/>
  <c r="P51" i="77"/>
  <c r="O51" i="77"/>
  <c r="N51" i="77"/>
  <c r="M51" i="77"/>
  <c r="L51" i="77"/>
  <c r="K51" i="77"/>
  <c r="J51" i="77"/>
  <c r="I51" i="77"/>
  <c r="H51" i="77"/>
  <c r="G51" i="77"/>
  <c r="F51" i="77"/>
  <c r="D51" i="77"/>
  <c r="C51" i="77"/>
  <c r="BJ50" i="77"/>
  <c r="BI50" i="77"/>
  <c r="BH50" i="77"/>
  <c r="BG50" i="77"/>
  <c r="BF50" i="77"/>
  <c r="BE50" i="77"/>
  <c r="BD50" i="77"/>
  <c r="BC50" i="77"/>
  <c r="BB50" i="77"/>
  <c r="BA50" i="77"/>
  <c r="AZ50" i="77"/>
  <c r="AY50" i="77"/>
  <c r="AX50" i="77"/>
  <c r="AW50" i="77"/>
  <c r="AV50" i="77"/>
  <c r="AU50" i="77"/>
  <c r="AT50" i="77"/>
  <c r="AS50" i="77"/>
  <c r="AR50" i="77"/>
  <c r="AQ50" i="77"/>
  <c r="AP50" i="77"/>
  <c r="AO50" i="77"/>
  <c r="AN50" i="77"/>
  <c r="AM50" i="77"/>
  <c r="AL50" i="77"/>
  <c r="AK50" i="77"/>
  <c r="AJ50" i="77"/>
  <c r="AI50" i="77"/>
  <c r="AH50" i="77"/>
  <c r="AG50" i="77"/>
  <c r="AF50" i="77"/>
  <c r="AE50" i="77"/>
  <c r="AD50" i="77"/>
  <c r="AC50" i="77"/>
  <c r="AB50" i="77"/>
  <c r="AA50" i="77"/>
  <c r="Z50" i="77"/>
  <c r="Y50" i="77"/>
  <c r="X50" i="77"/>
  <c r="W50" i="77"/>
  <c r="V50" i="77"/>
  <c r="U50" i="77"/>
  <c r="T50" i="77"/>
  <c r="S50" i="77"/>
  <c r="R50" i="77"/>
  <c r="Q50" i="77"/>
  <c r="P50" i="77"/>
  <c r="O50" i="77"/>
  <c r="N50" i="77"/>
  <c r="M50" i="77"/>
  <c r="L50" i="77"/>
  <c r="K50" i="77"/>
  <c r="J50" i="77"/>
  <c r="I50" i="77"/>
  <c r="H50" i="77"/>
  <c r="G50" i="77"/>
  <c r="F50" i="77"/>
  <c r="E50" i="77"/>
  <c r="D50" i="77"/>
  <c r="BJ49" i="77"/>
  <c r="BI49" i="77"/>
  <c r="BH49" i="77"/>
  <c r="BG49" i="77"/>
  <c r="BF49" i="77"/>
  <c r="BE49" i="77"/>
  <c r="BD49" i="77"/>
  <c r="BC49" i="77"/>
  <c r="BB49" i="77"/>
  <c r="BA49" i="77"/>
  <c r="AZ49" i="77"/>
  <c r="AY49" i="77"/>
  <c r="AX49" i="77"/>
  <c r="AW49" i="77"/>
  <c r="AV49" i="77"/>
  <c r="AU49" i="77"/>
  <c r="AT49" i="77"/>
  <c r="AS49" i="77"/>
  <c r="AR49" i="77"/>
  <c r="AQ49" i="77"/>
  <c r="AP49" i="77"/>
  <c r="AO49" i="77"/>
  <c r="AN49" i="77"/>
  <c r="AM49" i="77"/>
  <c r="AL49" i="77"/>
  <c r="AK49" i="77"/>
  <c r="AJ49" i="77"/>
  <c r="AI49" i="77"/>
  <c r="AH49" i="77"/>
  <c r="AG49" i="77"/>
  <c r="AF49" i="77"/>
  <c r="AE49" i="77"/>
  <c r="AD49" i="77"/>
  <c r="AC49" i="77"/>
  <c r="AB49" i="77"/>
  <c r="AA49" i="77"/>
  <c r="Z49" i="77"/>
  <c r="Y49" i="77"/>
  <c r="X49" i="77"/>
  <c r="W49" i="77"/>
  <c r="V49" i="77"/>
  <c r="U49" i="77"/>
  <c r="T49" i="77"/>
  <c r="S49" i="77"/>
  <c r="R49" i="77"/>
  <c r="Q49" i="77"/>
  <c r="P49" i="77"/>
  <c r="O49" i="77"/>
  <c r="N49" i="77"/>
  <c r="M49" i="77"/>
  <c r="L49" i="77"/>
  <c r="K49" i="77"/>
  <c r="J49" i="77"/>
  <c r="I49" i="77"/>
  <c r="H49" i="77"/>
  <c r="G49" i="77"/>
  <c r="F49" i="77"/>
  <c r="E49" i="77"/>
  <c r="D49" i="77"/>
  <c r="BJ48" i="77"/>
  <c r="BI48" i="77"/>
  <c r="BH48" i="77"/>
  <c r="BG48" i="77"/>
  <c r="BF48" i="77"/>
  <c r="BE48" i="77"/>
  <c r="BD48" i="77"/>
  <c r="BC48" i="77"/>
  <c r="BB48" i="77"/>
  <c r="BA48" i="77"/>
  <c r="AZ48" i="77"/>
  <c r="AY48" i="77"/>
  <c r="AX48" i="77"/>
  <c r="AW48" i="77"/>
  <c r="AV48" i="77"/>
  <c r="AU48" i="77"/>
  <c r="AT48" i="77"/>
  <c r="AS48" i="77"/>
  <c r="AR48" i="77"/>
  <c r="AQ48" i="77"/>
  <c r="AP48" i="77"/>
  <c r="AO48" i="77"/>
  <c r="AN48" i="77"/>
  <c r="AM48" i="77"/>
  <c r="AL48" i="77"/>
  <c r="AK48" i="77"/>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D48" i="77"/>
  <c r="C48" i="77"/>
  <c r="C47" i="77"/>
  <c r="BJ46" i="77"/>
  <c r="BI46" i="77"/>
  <c r="BH46" i="77"/>
  <c r="BG46" i="77"/>
  <c r="BF46" i="77"/>
  <c r="BE46" i="77"/>
  <c r="BD46" i="77"/>
  <c r="BC46" i="77"/>
  <c r="BB46" i="77"/>
  <c r="BA46" i="77"/>
  <c r="AZ46" i="77"/>
  <c r="AY46" i="77"/>
  <c r="AX46" i="77"/>
  <c r="AW46" i="77"/>
  <c r="AV46" i="77"/>
  <c r="AU46" i="77"/>
  <c r="AT46" i="77"/>
  <c r="AS46" i="77"/>
  <c r="AR46" i="77"/>
  <c r="AQ46" i="77"/>
  <c r="AP46" i="77"/>
  <c r="AO46" i="77"/>
  <c r="AN46" i="77"/>
  <c r="AM46" i="77"/>
  <c r="AL46"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J45" i="77"/>
  <c r="BI45" i="77"/>
  <c r="BH45" i="77"/>
  <c r="BG45" i="77"/>
  <c r="BF45" i="77"/>
  <c r="BE45" i="77"/>
  <c r="BD45" i="77"/>
  <c r="BC45" i="77"/>
  <c r="BB45" i="77"/>
  <c r="BA45" i="77"/>
  <c r="AZ45" i="77"/>
  <c r="AY45" i="77"/>
  <c r="AX45" i="77"/>
  <c r="AW45" i="77"/>
  <c r="AV45" i="77"/>
  <c r="AU45" i="77"/>
  <c r="AT45" i="77"/>
  <c r="AS45" i="77"/>
  <c r="AR45" i="77"/>
  <c r="AQ45" i="77"/>
  <c r="AP45" i="77"/>
  <c r="AO45" i="77"/>
  <c r="AN45" i="77"/>
  <c r="AM45" i="77"/>
  <c r="AL45"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BJ40" i="77"/>
  <c r="BI40" i="77"/>
  <c r="BH40" i="77"/>
  <c r="BG40" i="77"/>
  <c r="BF40" i="77"/>
  <c r="BE40" i="77"/>
  <c r="BD40" i="77"/>
  <c r="BC40" i="77"/>
  <c r="BB40" i="77"/>
  <c r="BA40" i="77"/>
  <c r="AZ40" i="77"/>
  <c r="AY40" i="77"/>
  <c r="AX40" i="77"/>
  <c r="AW40" i="77"/>
  <c r="AV40" i="77"/>
  <c r="AU40" i="77"/>
  <c r="AT40" i="77"/>
  <c r="AS40" i="77"/>
  <c r="AR40" i="77"/>
  <c r="AQ40" i="77"/>
  <c r="AP40" i="77"/>
  <c r="AO40" i="77"/>
  <c r="AN40" i="77"/>
  <c r="AM40" i="77"/>
  <c r="AL40"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J39" i="77"/>
  <c r="BI39" i="77"/>
  <c r="BH39" i="77"/>
  <c r="BG39" i="77"/>
  <c r="BF39" i="77"/>
  <c r="BE39" i="77"/>
  <c r="BD39" i="77"/>
  <c r="BC39" i="77"/>
  <c r="BB39" i="77"/>
  <c r="BA39" i="77"/>
  <c r="AZ39" i="77"/>
  <c r="AY39" i="77"/>
  <c r="AX39" i="77"/>
  <c r="AW39" i="77"/>
  <c r="AV39" i="77"/>
  <c r="AU39" i="77"/>
  <c r="AT39" i="77"/>
  <c r="AS39" i="77"/>
  <c r="AR39" i="77"/>
  <c r="AQ39" i="77"/>
  <c r="AP39" i="77"/>
  <c r="AO39" i="77"/>
  <c r="AN39" i="77"/>
  <c r="AM39" i="77"/>
  <c r="AL39"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BJ38" i="77"/>
  <c r="BI38" i="77"/>
  <c r="BH38" i="77"/>
  <c r="BG38" i="77"/>
  <c r="BF38" i="77"/>
  <c r="BE38" i="77"/>
  <c r="BD38" i="77"/>
  <c r="BC38" i="77"/>
  <c r="BB38" i="77"/>
  <c r="BA38" i="77"/>
  <c r="AZ38" i="77"/>
  <c r="AY38" i="77"/>
  <c r="AX38" i="77"/>
  <c r="AW38" i="77"/>
  <c r="AV38" i="77"/>
  <c r="AU38" i="77"/>
  <c r="AT38" i="77"/>
  <c r="AS38" i="77"/>
  <c r="AR38" i="77"/>
  <c r="AQ38" i="77"/>
  <c r="AP38" i="77"/>
  <c r="AO38" i="77"/>
  <c r="AN38" i="77"/>
  <c r="AM38" i="77"/>
  <c r="AL38"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BJ37" i="77"/>
  <c r="BI37" i="77"/>
  <c r="BH37" i="77"/>
  <c r="BG37" i="77"/>
  <c r="BF37" i="77"/>
  <c r="BE37" i="77"/>
  <c r="BD37" i="77"/>
  <c r="BC37" i="77"/>
  <c r="BB37" i="77"/>
  <c r="BA37" i="77"/>
  <c r="AZ37" i="77"/>
  <c r="AY37" i="77"/>
  <c r="AX37" i="77"/>
  <c r="AW37" i="77"/>
  <c r="AV37" i="77"/>
  <c r="AU37" i="77"/>
  <c r="AT37" i="77"/>
  <c r="AS37" i="77"/>
  <c r="AR37" i="77"/>
  <c r="AQ37" i="77"/>
  <c r="AP37" i="77"/>
  <c r="AO37" i="77"/>
  <c r="AN37" i="77"/>
  <c r="AM37" i="77"/>
  <c r="AL37"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BJ36" i="77"/>
  <c r="BI36" i="77"/>
  <c r="BH36" i="77"/>
  <c r="BG36" i="77"/>
  <c r="BF36" i="77"/>
  <c r="BE36" i="77"/>
  <c r="BD36" i="77"/>
  <c r="BC36" i="77"/>
  <c r="BB36" i="77"/>
  <c r="BA36" i="77"/>
  <c r="AZ36" i="77"/>
  <c r="AY36" i="77"/>
  <c r="AX36" i="77"/>
  <c r="AW36" i="77"/>
  <c r="AV36" i="77"/>
  <c r="AU36" i="77"/>
  <c r="AT36" i="77"/>
  <c r="AS36" i="77"/>
  <c r="AR36" i="77"/>
  <c r="AQ36" i="77"/>
  <c r="AP36" i="77"/>
  <c r="AO36" i="77"/>
  <c r="AN36" i="77"/>
  <c r="AM36" i="77"/>
  <c r="AL36"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BJ35" i="77"/>
  <c r="BI35" i="77"/>
  <c r="BH35" i="77"/>
  <c r="BG35" i="77"/>
  <c r="BF35" i="77"/>
  <c r="BE35" i="77"/>
  <c r="BD35" i="77"/>
  <c r="BC35" i="77"/>
  <c r="BB35" i="77"/>
  <c r="BA35" i="77"/>
  <c r="AZ35" i="77"/>
  <c r="AY35" i="77"/>
  <c r="AX35" i="77"/>
  <c r="AW35" i="77"/>
  <c r="AV35" i="77"/>
  <c r="AU35" i="77"/>
  <c r="AT35" i="77"/>
  <c r="AS35" i="77"/>
  <c r="AR35" i="77"/>
  <c r="AQ35" i="77"/>
  <c r="AP35" i="77"/>
  <c r="AO35" i="77"/>
  <c r="AN35" i="77"/>
  <c r="AM35" i="77"/>
  <c r="AL35" i="77"/>
  <c r="AK35" i="77"/>
  <c r="AJ35" i="77"/>
  <c r="AI35" i="77"/>
  <c r="AH35" i="77"/>
  <c r="AG35" i="77"/>
  <c r="AF35" i="77"/>
  <c r="AE35" i="77"/>
  <c r="D35" i="77"/>
  <c r="BJ33" i="77"/>
  <c r="BI33" i="77"/>
  <c r="BH33" i="77"/>
  <c r="BG33" i="77"/>
  <c r="BF33" i="77"/>
  <c r="BE33" i="77"/>
  <c r="BD33" i="77"/>
  <c r="BC33" i="77"/>
  <c r="BB33" i="77"/>
  <c r="BA33" i="77"/>
  <c r="AZ33" i="77"/>
  <c r="AY33" i="77"/>
  <c r="AX33" i="77"/>
  <c r="AW33" i="77"/>
  <c r="AV33" i="77"/>
  <c r="AU33" i="77"/>
  <c r="AT33" i="77"/>
  <c r="AS33" i="77"/>
  <c r="AR33" i="77"/>
  <c r="AQ33" i="77"/>
  <c r="AP33" i="77"/>
  <c r="AO33" i="77"/>
  <c r="AN33" i="77"/>
  <c r="AM33" i="77"/>
  <c r="AL33"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BJ31" i="77"/>
  <c r="BI31" i="77"/>
  <c r="BH31" i="77"/>
  <c r="BG31" i="77"/>
  <c r="BF31" i="77"/>
  <c r="BE31" i="77"/>
  <c r="BD31" i="77"/>
  <c r="BC31" i="77"/>
  <c r="BB31" i="77"/>
  <c r="BA31" i="77"/>
  <c r="AZ31" i="77"/>
  <c r="AY31" i="77"/>
  <c r="AX31" i="77"/>
  <c r="AW31" i="77"/>
  <c r="AV31" i="77"/>
  <c r="AU31" i="77"/>
  <c r="AT31" i="77"/>
  <c r="AS31" i="77"/>
  <c r="AR31" i="77"/>
  <c r="AQ31" i="77"/>
  <c r="AP31" i="77"/>
  <c r="AO31" i="77"/>
  <c r="AN31" i="77"/>
  <c r="AM31" i="77"/>
  <c r="AL31"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J30" i="77"/>
  <c r="BI30" i="77"/>
  <c r="BH30" i="77"/>
  <c r="BG30" i="77"/>
  <c r="BF30" i="77"/>
  <c r="BE30" i="77"/>
  <c r="BD30" i="77"/>
  <c r="BC30" i="77"/>
  <c r="BB30" i="77"/>
  <c r="BA30" i="77"/>
  <c r="AZ30" i="77"/>
  <c r="AY30" i="77"/>
  <c r="AX30" i="77"/>
  <c r="AW30" i="77"/>
  <c r="AV30" i="77"/>
  <c r="AU30" i="77"/>
  <c r="AT30" i="77"/>
  <c r="AS30" i="77"/>
  <c r="AR30" i="77"/>
  <c r="AQ30" i="77"/>
  <c r="AP30" i="77"/>
  <c r="AO30" i="77"/>
  <c r="AN30" i="77"/>
  <c r="AM30" i="77"/>
  <c r="AL30"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BJ29" i="77"/>
  <c r="BI29" i="77"/>
  <c r="BH29" i="77"/>
  <c r="BG29" i="77"/>
  <c r="BF29" i="77"/>
  <c r="BE29" i="77"/>
  <c r="BD29" i="77"/>
  <c r="BC29" i="77"/>
  <c r="BB29" i="77"/>
  <c r="BA29" i="77"/>
  <c r="AZ29" i="77"/>
  <c r="AY29" i="77"/>
  <c r="AX29" i="77"/>
  <c r="AW29" i="77"/>
  <c r="AV29" i="77"/>
  <c r="AU29" i="77"/>
  <c r="AT29" i="77"/>
  <c r="AS29" i="77"/>
  <c r="AR29" i="77"/>
  <c r="AQ29" i="77"/>
  <c r="AP29" i="77"/>
  <c r="AO29" i="77"/>
  <c r="AN29" i="77"/>
  <c r="AM29" i="77"/>
  <c r="AL29"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BJ28" i="77"/>
  <c r="BI28" i="77"/>
  <c r="BH28" i="77"/>
  <c r="BG28" i="77"/>
  <c r="BF28" i="77"/>
  <c r="BE28" i="77"/>
  <c r="BD28" i="77"/>
  <c r="BC28" i="77"/>
  <c r="BB28" i="77"/>
  <c r="BA28" i="77"/>
  <c r="AZ28" i="77"/>
  <c r="AY28" i="77"/>
  <c r="AX28" i="77"/>
  <c r="AW28" i="77"/>
  <c r="AV28" i="77"/>
  <c r="AU28" i="77"/>
  <c r="AT28" i="77"/>
  <c r="AS28" i="77"/>
  <c r="AR28" i="77"/>
  <c r="AQ28" i="77"/>
  <c r="AP28" i="77"/>
  <c r="AO28" i="77"/>
  <c r="AN28" i="77"/>
  <c r="AM28" i="77"/>
  <c r="AL28"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BJ27" i="77"/>
  <c r="BI27" i="77"/>
  <c r="BH27" i="77"/>
  <c r="BG27" i="77"/>
  <c r="BF27" i="77"/>
  <c r="BE27" i="77"/>
  <c r="BD27" i="77"/>
  <c r="BC27" i="77"/>
  <c r="BB27" i="77"/>
  <c r="BA27" i="77"/>
  <c r="AZ27" i="77"/>
  <c r="AY27" i="77"/>
  <c r="AX27" i="77"/>
  <c r="AW27" i="77"/>
  <c r="AV27" i="77"/>
  <c r="AU27" i="77"/>
  <c r="AT27" i="77"/>
  <c r="AS27" i="77"/>
  <c r="AR27" i="77"/>
  <c r="AQ27" i="77"/>
  <c r="AP27" i="77"/>
  <c r="AO27" i="77"/>
  <c r="AN27" i="77"/>
  <c r="AM27" i="77"/>
  <c r="AL27"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BJ26" i="77"/>
  <c r="BI26" i="77"/>
  <c r="BH26" i="77"/>
  <c r="BG26" i="77"/>
  <c r="BF26" i="77"/>
  <c r="BE26" i="77"/>
  <c r="BD26" i="77"/>
  <c r="BC26" i="77"/>
  <c r="BB26" i="77"/>
  <c r="BA26" i="77"/>
  <c r="AZ26" i="77"/>
  <c r="AY26" i="77"/>
  <c r="AX26" i="77"/>
  <c r="AW26" i="77"/>
  <c r="AV26" i="77"/>
  <c r="AU26" i="77"/>
  <c r="AT26" i="77"/>
  <c r="AS26" i="77"/>
  <c r="AR26" i="77"/>
  <c r="AQ26" i="77"/>
  <c r="AP26" i="77"/>
  <c r="AO26" i="77"/>
  <c r="AN26" i="77"/>
  <c r="AM26" i="77"/>
  <c r="AL26"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BJ25" i="77"/>
  <c r="BI25" i="77"/>
  <c r="BH25" i="77"/>
  <c r="BG25" i="77"/>
  <c r="BF25" i="77"/>
  <c r="BE25" i="77"/>
  <c r="BD25" i="77"/>
  <c r="BC25" i="77"/>
  <c r="BB25" i="77"/>
  <c r="BA25" i="77"/>
  <c r="AZ25" i="77"/>
  <c r="AY25" i="77"/>
  <c r="AX25" i="77"/>
  <c r="AW25" i="77"/>
  <c r="AV25" i="77"/>
  <c r="AU25" i="77"/>
  <c r="AT25" i="77"/>
  <c r="AS25" i="77"/>
  <c r="AR25" i="77"/>
  <c r="AQ25" i="77"/>
  <c r="AP25" i="77"/>
  <c r="AO25" i="77"/>
  <c r="AN25" i="77"/>
  <c r="AM25" i="77"/>
  <c r="AL25"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BJ24" i="77"/>
  <c r="BI24" i="77"/>
  <c r="BH24" i="77"/>
  <c r="BG24" i="77"/>
  <c r="BF24" i="77"/>
  <c r="BE24" i="77"/>
  <c r="BD24" i="77"/>
  <c r="BC24" i="77"/>
  <c r="BB24" i="77"/>
  <c r="BA24" i="77"/>
  <c r="AZ24" i="77"/>
  <c r="AY24" i="77"/>
  <c r="AX24" i="77"/>
  <c r="AW24" i="77"/>
  <c r="AV24" i="77"/>
  <c r="AU24" i="77"/>
  <c r="AT24" i="77"/>
  <c r="AS24" i="77"/>
  <c r="AR24" i="77"/>
  <c r="AQ24" i="77"/>
  <c r="AP24" i="77"/>
  <c r="AO24" i="77"/>
  <c r="AN24" i="77"/>
  <c r="AM24" i="77"/>
  <c r="AL24"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C23" i="77"/>
  <c r="BJ22" i="77"/>
  <c r="BI22" i="77"/>
  <c r="BH22" i="77"/>
  <c r="BG22" i="77"/>
  <c r="BF22" i="77"/>
  <c r="BE22" i="77"/>
  <c r="BD22" i="77"/>
  <c r="BC22" i="77"/>
  <c r="BB22" i="77"/>
  <c r="BA22" i="77"/>
  <c r="AZ22" i="77"/>
  <c r="AY22" i="77"/>
  <c r="AX22" i="77"/>
  <c r="AW22" i="77"/>
  <c r="AV22" i="77"/>
  <c r="AU22" i="77"/>
  <c r="AT22" i="77"/>
  <c r="AS22" i="77"/>
  <c r="AR22" i="77"/>
  <c r="AQ22" i="77"/>
  <c r="AP22" i="77"/>
  <c r="AO22" i="77"/>
  <c r="AN22" i="77"/>
  <c r="AM22" i="77"/>
  <c r="AL22"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BJ20" i="77"/>
  <c r="BI20" i="77"/>
  <c r="BH20" i="77"/>
  <c r="BG20" i="77"/>
  <c r="BF20" i="77"/>
  <c r="BE20" i="77"/>
  <c r="BD20" i="77"/>
  <c r="BC20" i="77"/>
  <c r="BB20" i="77"/>
  <c r="BA20" i="77"/>
  <c r="AZ20" i="77"/>
  <c r="AY20" i="77"/>
  <c r="AX20" i="77"/>
  <c r="AW20" i="77"/>
  <c r="AV20" i="77"/>
  <c r="AU20" i="77"/>
  <c r="AT20" i="77"/>
  <c r="AS20" i="77"/>
  <c r="AR20" i="77"/>
  <c r="AQ20" i="77"/>
  <c r="AP20" i="77"/>
  <c r="AO20" i="77"/>
  <c r="AN20" i="77"/>
  <c r="AM20" i="77"/>
  <c r="AL20"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J19" i="77"/>
  <c r="BI19" i="77"/>
  <c r="BH19" i="77"/>
  <c r="BG19" i="77"/>
  <c r="BF19" i="77"/>
  <c r="BE19" i="77"/>
  <c r="BD19" i="77"/>
  <c r="BC19" i="77"/>
  <c r="BB19" i="77"/>
  <c r="BA19" i="77"/>
  <c r="AZ19" i="77"/>
  <c r="AY19" i="77"/>
  <c r="AX19" i="77"/>
  <c r="AW19" i="77"/>
  <c r="AV19" i="77"/>
  <c r="AU19" i="77"/>
  <c r="AT19" i="77"/>
  <c r="AS19" i="77"/>
  <c r="AR19" i="77"/>
  <c r="AQ19" i="77"/>
  <c r="AP19" i="77"/>
  <c r="AO19" i="77"/>
  <c r="AN19" i="77"/>
  <c r="AM19" i="77"/>
  <c r="AL19"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J17" i="77"/>
  <c r="BI17" i="77"/>
  <c r="BH17" i="77"/>
  <c r="BG17" i="77"/>
  <c r="BF17" i="77"/>
  <c r="BE17" i="77"/>
  <c r="BD17" i="77"/>
  <c r="BC17" i="77"/>
  <c r="BB17" i="77"/>
  <c r="BA17" i="77"/>
  <c r="AZ17" i="77"/>
  <c r="AY17" i="77"/>
  <c r="AX17" i="77"/>
  <c r="AW17" i="77"/>
  <c r="AV17" i="77"/>
  <c r="AU17" i="77"/>
  <c r="AT17" i="77"/>
  <c r="AS17" i="77"/>
  <c r="AR17" i="77"/>
  <c r="AQ17" i="77"/>
  <c r="AP17" i="77"/>
  <c r="AO17" i="77"/>
  <c r="AN17" i="77"/>
  <c r="AM17" i="77"/>
  <c r="AL17"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BJ16" i="77"/>
  <c r="BI16" i="77"/>
  <c r="BH16" i="77"/>
  <c r="BG16" i="77"/>
  <c r="BF16" i="77"/>
  <c r="BE16" i="77"/>
  <c r="BD16" i="77"/>
  <c r="BC16" i="77"/>
  <c r="BB16" i="77"/>
  <c r="BA16" i="77"/>
  <c r="AZ16" i="77"/>
  <c r="AY16" i="77"/>
  <c r="AX16" i="77"/>
  <c r="AW16" i="77"/>
  <c r="AV16" i="77"/>
  <c r="AU16" i="77"/>
  <c r="AT16" i="77"/>
  <c r="AS16" i="77"/>
  <c r="AR16" i="77"/>
  <c r="AQ16" i="77"/>
  <c r="AP16" i="77"/>
  <c r="AO16" i="77"/>
  <c r="AN16" i="77"/>
  <c r="AM16" i="77"/>
  <c r="AL16"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J14" i="77"/>
  <c r="BI14" i="77"/>
  <c r="BH14" i="77"/>
  <c r="BG14" i="77"/>
  <c r="BF14" i="77"/>
  <c r="BE14" i="77"/>
  <c r="BD14" i="77"/>
  <c r="BC14" i="77"/>
  <c r="BB14" i="77"/>
  <c r="BA14" i="77"/>
  <c r="AZ14" i="77"/>
  <c r="AY14" i="77"/>
  <c r="AX14" i="77"/>
  <c r="AW14" i="77"/>
  <c r="AV14" i="77"/>
  <c r="AU14" i="77"/>
  <c r="AT14" i="77"/>
  <c r="AS14" i="77"/>
  <c r="AR14" i="77"/>
  <c r="AQ14" i="77"/>
  <c r="AP14" i="77"/>
  <c r="AO14" i="77"/>
  <c r="AN14" i="77"/>
  <c r="AM14" i="77"/>
  <c r="AL14"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J13" i="77"/>
  <c r="BI13" i="77"/>
  <c r="BH13" i="77"/>
  <c r="BG13" i="77"/>
  <c r="BF13" i="77"/>
  <c r="BE13" i="77"/>
  <c r="BD13" i="77"/>
  <c r="BC13" i="77"/>
  <c r="BB13" i="77"/>
  <c r="BA13" i="77"/>
  <c r="AZ13" i="77"/>
  <c r="AY13" i="77"/>
  <c r="AX13" i="77"/>
  <c r="AW13" i="77"/>
  <c r="AV13" i="77"/>
  <c r="AU13" i="77"/>
  <c r="AT13" i="77"/>
  <c r="AS13" i="77"/>
  <c r="AR13" i="77"/>
  <c r="AQ13" i="77"/>
  <c r="AP13" i="77"/>
  <c r="AO13" i="77"/>
  <c r="AN13" i="77"/>
  <c r="AM13" i="77"/>
  <c r="AL13"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BJ12" i="77"/>
  <c r="BI12" i="77"/>
  <c r="BH12" i="77"/>
  <c r="BG12" i="77"/>
  <c r="BF12" i="77"/>
  <c r="BE12" i="77"/>
  <c r="BD12" i="77"/>
  <c r="BC12" i="77"/>
  <c r="BB12" i="77"/>
  <c r="BA12" i="77"/>
  <c r="AZ12" i="77"/>
  <c r="AY12" i="77"/>
  <c r="AX12" i="77"/>
  <c r="AW12" i="77"/>
  <c r="AV12" i="77"/>
  <c r="AU12" i="77"/>
  <c r="AT12" i="77"/>
  <c r="AS12" i="77"/>
  <c r="AR12" i="77"/>
  <c r="AQ12" i="77"/>
  <c r="AP12" i="77"/>
  <c r="AO12" i="77"/>
  <c r="AN12" i="77"/>
  <c r="AM12" i="77"/>
  <c r="AL12"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J11" i="77"/>
  <c r="BI11" i="77"/>
  <c r="BH11" i="77"/>
  <c r="BG11" i="77"/>
  <c r="BF11" i="77"/>
  <c r="BE11" i="77"/>
  <c r="BD11" i="77"/>
  <c r="BC11" i="77"/>
  <c r="BB11" i="77"/>
  <c r="BA11" i="77"/>
  <c r="AZ11" i="77"/>
  <c r="AY11" i="77"/>
  <c r="AX11" i="77"/>
  <c r="AW11" i="77"/>
  <c r="AV11" i="77"/>
  <c r="AU11" i="77"/>
  <c r="AT11" i="77"/>
  <c r="AS11" i="77"/>
  <c r="AR11" i="77"/>
  <c r="AQ11" i="77"/>
  <c r="AP11" i="77"/>
  <c r="AO11" i="77"/>
  <c r="AN11" i="77"/>
  <c r="AM11" i="77"/>
  <c r="AL11"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BJ10" i="77"/>
  <c r="BI10" i="77"/>
  <c r="BH10" i="77"/>
  <c r="BG10" i="77"/>
  <c r="BF10" i="77"/>
  <c r="BE10" i="77"/>
  <c r="BD10" i="77"/>
  <c r="BC10" i="77"/>
  <c r="BB10" i="77"/>
  <c r="BA10" i="77"/>
  <c r="AZ10" i="77"/>
  <c r="AY10" i="77"/>
  <c r="AX10" i="77"/>
  <c r="AW10" i="77"/>
  <c r="AV10" i="77"/>
  <c r="AU10" i="77"/>
  <c r="AT10" i="77"/>
  <c r="AS10" i="77"/>
  <c r="AR10" i="77"/>
  <c r="AQ10" i="77"/>
  <c r="AP10" i="77"/>
  <c r="AO10" i="77"/>
  <c r="AN10" i="77"/>
  <c r="AM10" i="77"/>
  <c r="AL10"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BJ9" i="77"/>
  <c r="BI9" i="77"/>
  <c r="BH9" i="77"/>
  <c r="BG9" i="77"/>
  <c r="BF9" i="77"/>
  <c r="BE9" i="77"/>
  <c r="BD9" i="77"/>
  <c r="BC9" i="77"/>
  <c r="BB9" i="77"/>
  <c r="BA9" i="77"/>
  <c r="AZ9" i="77"/>
  <c r="AY9" i="77"/>
  <c r="AX9" i="77"/>
  <c r="AW9" i="77"/>
  <c r="AV9" i="77"/>
  <c r="AU9" i="77"/>
  <c r="AT9" i="77"/>
  <c r="AS9" i="77"/>
  <c r="AR9" i="77"/>
  <c r="AQ9" i="77"/>
  <c r="AP9" i="77"/>
  <c r="AO9" i="77"/>
  <c r="AN9" i="77"/>
  <c r="AM9" i="77"/>
  <c r="AL9"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BJ8" i="77"/>
  <c r="BI8" i="77"/>
  <c r="BH8" i="77"/>
  <c r="BG8" i="77"/>
  <c r="BF8" i="77"/>
  <c r="BE8" i="77"/>
  <c r="BD8" i="77"/>
  <c r="BC8" i="77"/>
  <c r="BB8" i="77"/>
  <c r="BA8" i="77"/>
  <c r="AZ8" i="77"/>
  <c r="AY8" i="77"/>
  <c r="AX8" i="77"/>
  <c r="AW8" i="77"/>
  <c r="AV8" i="77"/>
  <c r="AU8" i="77"/>
  <c r="AT8" i="77"/>
  <c r="AS8" i="77"/>
  <c r="AR8" i="77"/>
  <c r="AQ8" i="77"/>
  <c r="AP8" i="77"/>
  <c r="AO8" i="77"/>
  <c r="AN8" i="77"/>
  <c r="AM8" i="77"/>
  <c r="AL8"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BJ7" i="77"/>
  <c r="BI7" i="77"/>
  <c r="BH7" i="77"/>
  <c r="BG7" i="77"/>
  <c r="BF7" i="77"/>
  <c r="BE7" i="77"/>
  <c r="BD7" i="77"/>
  <c r="BC7" i="77"/>
  <c r="BB7" i="77"/>
  <c r="BA7" i="77"/>
  <c r="AZ7" i="77"/>
  <c r="AY7" i="77"/>
  <c r="AX7" i="77"/>
  <c r="AW7" i="77"/>
  <c r="AV7" i="77"/>
  <c r="AU7" i="77"/>
  <c r="AT7" i="77"/>
  <c r="AS7" i="77"/>
  <c r="AR7" i="77"/>
  <c r="AQ7" i="77"/>
  <c r="AP7" i="77"/>
  <c r="AO7" i="77"/>
  <c r="AN7" i="77"/>
  <c r="AM7" i="77"/>
  <c r="AL7"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BJ6" i="77"/>
  <c r="BI6" i="77"/>
  <c r="BH6" i="77"/>
  <c r="BG6" i="77"/>
  <c r="BF6" i="77"/>
  <c r="BE6" i="77"/>
  <c r="BD6" i="77"/>
  <c r="BC6" i="77"/>
  <c r="BB6" i="77"/>
  <c r="BA6" i="77"/>
  <c r="AZ6" i="77"/>
  <c r="AY6" i="77"/>
  <c r="AX6" i="77"/>
  <c r="AW6" i="77"/>
  <c r="AV6" i="77"/>
  <c r="AU6" i="77"/>
  <c r="AT6" i="77"/>
  <c r="AS6" i="77"/>
  <c r="AR6" i="77"/>
  <c r="AQ6" i="77"/>
  <c r="AP6" i="77"/>
  <c r="AO6" i="77"/>
  <c r="AN6" i="77"/>
  <c r="AM6" i="77"/>
  <c r="AL6"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BJ5" i="77"/>
  <c r="BI5" i="77"/>
  <c r="BH5" i="77"/>
  <c r="BG5" i="77"/>
  <c r="BF5" i="77"/>
  <c r="BE5" i="77"/>
  <c r="BD5" i="77"/>
  <c r="BC5" i="77"/>
  <c r="BB5" i="77"/>
  <c r="BA5" i="77"/>
  <c r="AZ5" i="77"/>
  <c r="AY5" i="77"/>
  <c r="AX5" i="77"/>
  <c r="AW5" i="77"/>
  <c r="AV5" i="77"/>
  <c r="AU5" i="77"/>
  <c r="AT5" i="77"/>
  <c r="AS5" i="77"/>
  <c r="AR5" i="77"/>
  <c r="AQ5" i="77"/>
  <c r="AP5" i="77"/>
  <c r="AO5" i="77"/>
  <c r="AN5" i="77"/>
  <c r="AM5" i="77"/>
  <c r="AL5"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BJ4" i="77"/>
  <c r="BI4" i="77"/>
  <c r="BH4" i="77"/>
  <c r="BG4" i="77"/>
  <c r="BF4" i="77"/>
  <c r="BE4" i="77"/>
  <c r="BD4" i="77"/>
  <c r="BC4" i="77"/>
  <c r="BB4" i="77"/>
  <c r="BA4" i="77"/>
  <c r="AZ4" i="77"/>
  <c r="AY4" i="77"/>
  <c r="AX4" i="77"/>
  <c r="AW4" i="77"/>
  <c r="AV4" i="77"/>
  <c r="AU4" i="77"/>
  <c r="AT4" i="77"/>
  <c r="AS4" i="77"/>
  <c r="AR4" i="77"/>
  <c r="AQ4" i="77"/>
  <c r="AP4" i="77"/>
  <c r="AO4" i="77"/>
  <c r="AN4" i="77"/>
  <c r="AM4" i="77"/>
  <c r="AL4"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J3" i="77"/>
  <c r="BI3" i="77"/>
  <c r="BH3" i="77"/>
  <c r="BG3" i="77"/>
  <c r="BF3" i="77"/>
  <c r="BE3" i="77"/>
  <c r="BD3" i="77"/>
  <c r="BC3" i="77"/>
  <c r="BB3" i="77"/>
  <c r="BA3" i="77"/>
  <c r="AZ3" i="77"/>
  <c r="AY3" i="77"/>
  <c r="AX3" i="77"/>
  <c r="AW3" i="77"/>
  <c r="AV3" i="77"/>
  <c r="AU3" i="77"/>
  <c r="AT3" i="77"/>
  <c r="AS3" i="77"/>
  <c r="AR3" i="77"/>
  <c r="AQ3" i="77"/>
  <c r="AP3" i="77"/>
  <c r="AO3" i="77"/>
  <c r="AN3" i="77"/>
  <c r="AM3" i="77"/>
  <c r="AL3"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A137" i="77"/>
  <c r="A129" i="77"/>
  <c r="A114" i="77"/>
  <c r="A113" i="77"/>
  <c r="A106" i="77"/>
  <c r="A105" i="77"/>
  <c r="A99" i="77"/>
  <c r="A97" i="77"/>
  <c r="A89" i="77"/>
  <c r="A81" i="77"/>
  <c r="A73" i="77"/>
  <c r="A67" i="77"/>
  <c r="A66" i="77"/>
  <c r="A65" i="77"/>
  <c r="A58" i="77"/>
  <c r="A57" i="77"/>
  <c r="A50" i="77"/>
  <c r="A49" i="77"/>
  <c r="A41" i="77"/>
  <c r="A13" i="77"/>
  <c r="A12" i="77"/>
  <c r="A5" i="77"/>
  <c r="BJ138" i="76"/>
  <c r="BJ135" i="76"/>
  <c r="BI135" i="76"/>
  <c r="BH135" i="76"/>
  <c r="BG135" i="76"/>
  <c r="BF135" i="76"/>
  <c r="BE135" i="76"/>
  <c r="BD135" i="76"/>
  <c r="BC135" i="76"/>
  <c r="BB135" i="76"/>
  <c r="BA135" i="76"/>
  <c r="AZ135" i="76"/>
  <c r="AY135" i="76"/>
  <c r="AX135" i="76"/>
  <c r="AW135" i="76"/>
  <c r="AV135" i="76"/>
  <c r="AU135" i="76"/>
  <c r="AT135" i="76"/>
  <c r="AS135" i="76"/>
  <c r="AR135" i="76"/>
  <c r="AQ135" i="76"/>
  <c r="AP135" i="76"/>
  <c r="AO135" i="76"/>
  <c r="AN135" i="76"/>
  <c r="AM135" i="76"/>
  <c r="AL135" i="76"/>
  <c r="AK135" i="76"/>
  <c r="AJ135" i="76"/>
  <c r="AI135" i="76"/>
  <c r="AH135" i="76"/>
  <c r="AG135" i="76"/>
  <c r="AF135" i="76"/>
  <c r="AE135" i="76"/>
  <c r="AD135" i="76"/>
  <c r="AC135" i="76"/>
  <c r="AB135" i="76"/>
  <c r="AA135" i="76"/>
  <c r="Z135" i="76"/>
  <c r="Y135" i="76"/>
  <c r="X135" i="76"/>
  <c r="W135" i="76"/>
  <c r="V135" i="76"/>
  <c r="U135" i="76"/>
  <c r="T135" i="76"/>
  <c r="S135" i="76"/>
  <c r="R135" i="76"/>
  <c r="Q135" i="76"/>
  <c r="P135" i="76"/>
  <c r="O135" i="76"/>
  <c r="N135" i="76"/>
  <c r="M135" i="76"/>
  <c r="L135" i="76"/>
  <c r="K135" i="76"/>
  <c r="J135" i="76"/>
  <c r="I135" i="76"/>
  <c r="H135" i="76"/>
  <c r="G135" i="76"/>
  <c r="F135" i="76"/>
  <c r="E135" i="76"/>
  <c r="D135" i="76"/>
  <c r="C135" i="76"/>
  <c r="BJ132" i="76"/>
  <c r="BI132" i="76"/>
  <c r="BH132" i="76"/>
  <c r="BG132" i="76"/>
  <c r="BF132" i="76"/>
  <c r="BE132" i="76"/>
  <c r="BD132" i="76"/>
  <c r="BC132" i="76"/>
  <c r="BB132" i="76"/>
  <c r="BA132" i="76"/>
  <c r="AZ132" i="76"/>
  <c r="AY132" i="76"/>
  <c r="AX132" i="76"/>
  <c r="AW132" i="76"/>
  <c r="AV132" i="76"/>
  <c r="AU132" i="76"/>
  <c r="AT132" i="76"/>
  <c r="AS132" i="76"/>
  <c r="AR132" i="76"/>
  <c r="AQ132" i="76"/>
  <c r="AP132" i="76"/>
  <c r="AO132" i="76"/>
  <c r="AN132" i="76"/>
  <c r="AM132" i="76"/>
  <c r="AL132" i="76"/>
  <c r="AK132" i="76"/>
  <c r="AJ132" i="76"/>
  <c r="AI132" i="76"/>
  <c r="AH132" i="76"/>
  <c r="AG132" i="76"/>
  <c r="AF132" i="76"/>
  <c r="AE132" i="76"/>
  <c r="AD132" i="76"/>
  <c r="AC132" i="76"/>
  <c r="AB132" i="76"/>
  <c r="AA132" i="76"/>
  <c r="Z132" i="76"/>
  <c r="Y132" i="76"/>
  <c r="X132" i="76"/>
  <c r="W132" i="76"/>
  <c r="V132" i="76"/>
  <c r="U132" i="76"/>
  <c r="T132" i="76"/>
  <c r="S132" i="76"/>
  <c r="R132" i="76"/>
  <c r="Q132" i="76"/>
  <c r="P132" i="76"/>
  <c r="O132" i="76"/>
  <c r="N132" i="76"/>
  <c r="M132" i="76"/>
  <c r="L132" i="76"/>
  <c r="K132" i="76"/>
  <c r="J132" i="76"/>
  <c r="I132" i="76"/>
  <c r="H132" i="76"/>
  <c r="G132" i="76"/>
  <c r="F132" i="76"/>
  <c r="E132" i="76"/>
  <c r="D132" i="76"/>
  <c r="C132" i="76"/>
  <c r="BJ131" i="76"/>
  <c r="BI131" i="76"/>
  <c r="BH131" i="76"/>
  <c r="BG131" i="76"/>
  <c r="BF131" i="76"/>
  <c r="BE131" i="76"/>
  <c r="BD131" i="76"/>
  <c r="BC131" i="76"/>
  <c r="BB131" i="76"/>
  <c r="BA131" i="76"/>
  <c r="AZ131" i="76"/>
  <c r="AY131" i="76"/>
  <c r="AX131" i="76"/>
  <c r="AW131" i="76"/>
  <c r="AV131" i="76"/>
  <c r="AU131" i="76"/>
  <c r="AT131" i="76"/>
  <c r="AS131" i="76"/>
  <c r="AR131" i="76"/>
  <c r="AQ131" i="76"/>
  <c r="AP131" i="76"/>
  <c r="AO131" i="76"/>
  <c r="AN131" i="76"/>
  <c r="AM131" i="76"/>
  <c r="AL131" i="76"/>
  <c r="AK131" i="76"/>
  <c r="AJ131" i="76"/>
  <c r="AI131" i="76"/>
  <c r="AH131" i="76"/>
  <c r="AG131" i="76"/>
  <c r="AF131" i="76"/>
  <c r="AE131" i="76"/>
  <c r="AD131" i="76"/>
  <c r="AC131" i="76"/>
  <c r="AB131" i="76"/>
  <c r="AA131" i="76"/>
  <c r="Z131" i="76"/>
  <c r="Y131" i="76"/>
  <c r="X131" i="76"/>
  <c r="W131" i="76"/>
  <c r="V131" i="76"/>
  <c r="U131" i="76"/>
  <c r="T131" i="76"/>
  <c r="S131" i="76"/>
  <c r="R131" i="76"/>
  <c r="Q131" i="76"/>
  <c r="P131" i="76"/>
  <c r="O131" i="76"/>
  <c r="N131" i="76"/>
  <c r="M131" i="76"/>
  <c r="L131" i="76"/>
  <c r="K131" i="76"/>
  <c r="J131" i="76"/>
  <c r="I131" i="76"/>
  <c r="H131" i="76"/>
  <c r="G131" i="76"/>
  <c r="F131" i="76"/>
  <c r="E131" i="76"/>
  <c r="D131" i="76"/>
  <c r="C131" i="76"/>
  <c r="BJ130" i="76"/>
  <c r="BI130" i="76"/>
  <c r="BH130" i="76"/>
  <c r="BG130" i="76"/>
  <c r="BF130" i="76"/>
  <c r="BE130" i="76"/>
  <c r="BD130" i="76"/>
  <c r="BC130" i="76"/>
  <c r="BB130" i="76"/>
  <c r="BA130" i="76"/>
  <c r="AZ130" i="76"/>
  <c r="AY130" i="76"/>
  <c r="AX130" i="76"/>
  <c r="AW130" i="76"/>
  <c r="AV130" i="76"/>
  <c r="AU130" i="76"/>
  <c r="AT130" i="76"/>
  <c r="AS130" i="76"/>
  <c r="AR130" i="76"/>
  <c r="AQ130" i="76"/>
  <c r="AP130" i="76"/>
  <c r="AO130" i="76"/>
  <c r="AN130" i="76"/>
  <c r="AM130" i="76"/>
  <c r="AL130" i="76"/>
  <c r="AK130" i="76"/>
  <c r="AJ130" i="76"/>
  <c r="AI130" i="76"/>
  <c r="AH130" i="76"/>
  <c r="AG130" i="76"/>
  <c r="AF130" i="76"/>
  <c r="AE130" i="76"/>
  <c r="AD130" i="76"/>
  <c r="AC130" i="76"/>
  <c r="AB130" i="76"/>
  <c r="AA130" i="76"/>
  <c r="Z130" i="76"/>
  <c r="Y130" i="76"/>
  <c r="X130" i="76"/>
  <c r="W130" i="76"/>
  <c r="V130" i="76"/>
  <c r="U130" i="76"/>
  <c r="T130" i="76"/>
  <c r="S130" i="76"/>
  <c r="R130" i="76"/>
  <c r="Q130" i="76"/>
  <c r="P130" i="76"/>
  <c r="O130" i="76"/>
  <c r="N130" i="76"/>
  <c r="M130" i="76"/>
  <c r="L130" i="76"/>
  <c r="K130" i="76"/>
  <c r="J130" i="76"/>
  <c r="I130" i="76"/>
  <c r="H130" i="76"/>
  <c r="G130" i="76"/>
  <c r="F130" i="76"/>
  <c r="E130" i="76"/>
  <c r="D130" i="76"/>
  <c r="C130" i="76"/>
  <c r="BJ122" i="76"/>
  <c r="BI122" i="76"/>
  <c r="BH122" i="76"/>
  <c r="BG122" i="76"/>
  <c r="BF122" i="76"/>
  <c r="BE122" i="76"/>
  <c r="BD122" i="76"/>
  <c r="BC122" i="76"/>
  <c r="BB122" i="76"/>
  <c r="BA122" i="76"/>
  <c r="AZ122" i="76"/>
  <c r="AY122" i="76"/>
  <c r="AX122" i="76"/>
  <c r="AW122" i="76"/>
  <c r="AV122" i="76"/>
  <c r="AU122" i="76"/>
  <c r="AT122" i="76"/>
  <c r="AS122" i="76"/>
  <c r="AR122" i="76"/>
  <c r="AQ122" i="76"/>
  <c r="AP122" i="76"/>
  <c r="AO122" i="76"/>
  <c r="AN122" i="76"/>
  <c r="AM122" i="76"/>
  <c r="AL122" i="76"/>
  <c r="AK122" i="76"/>
  <c r="AJ122" i="76"/>
  <c r="AI122" i="76"/>
  <c r="AH122" i="76"/>
  <c r="AG122" i="76"/>
  <c r="AF122" i="76"/>
  <c r="AE122" i="76"/>
  <c r="AD122" i="76"/>
  <c r="AC122" i="76"/>
  <c r="AB122" i="76"/>
  <c r="AA122" i="76"/>
  <c r="Z122" i="76"/>
  <c r="Y122" i="76"/>
  <c r="X122" i="76"/>
  <c r="W122" i="76"/>
  <c r="V122" i="76"/>
  <c r="U122" i="76"/>
  <c r="T122" i="76"/>
  <c r="S122" i="76"/>
  <c r="R122" i="76"/>
  <c r="Q122" i="76"/>
  <c r="P122" i="76"/>
  <c r="O122" i="76"/>
  <c r="N122" i="76"/>
  <c r="M122" i="76"/>
  <c r="L122" i="76"/>
  <c r="K122" i="76"/>
  <c r="J122" i="76"/>
  <c r="I122" i="76"/>
  <c r="H122" i="76"/>
  <c r="G122" i="76"/>
  <c r="F122" i="76"/>
  <c r="E122" i="76"/>
  <c r="D122" i="76"/>
  <c r="C122" i="76"/>
  <c r="BJ118" i="76"/>
  <c r="BI118" i="76"/>
  <c r="BH118" i="76"/>
  <c r="BG118" i="76"/>
  <c r="BF118" i="76"/>
  <c r="BE118" i="76"/>
  <c r="BD118" i="76"/>
  <c r="BC118" i="76"/>
  <c r="BB118" i="76"/>
  <c r="BA118" i="76"/>
  <c r="AZ118" i="76"/>
  <c r="AY118" i="76"/>
  <c r="AX118" i="76"/>
  <c r="AW118" i="76"/>
  <c r="AV118" i="76"/>
  <c r="AU118" i="76"/>
  <c r="AT118" i="76"/>
  <c r="AS118" i="76"/>
  <c r="AR118" i="76"/>
  <c r="AQ118" i="76"/>
  <c r="AP118" i="76"/>
  <c r="AO118" i="76"/>
  <c r="AN118" i="76"/>
  <c r="AM118" i="76"/>
  <c r="AL118" i="76"/>
  <c r="AK118" i="76"/>
  <c r="AJ118" i="76"/>
  <c r="AI118" i="76"/>
  <c r="AH118" i="76"/>
  <c r="AG118" i="76"/>
  <c r="AF118" i="76"/>
  <c r="AE118" i="76"/>
  <c r="AD118" i="76"/>
  <c r="AC118" i="76"/>
  <c r="AB118" i="76"/>
  <c r="AA118" i="76"/>
  <c r="Z118" i="76"/>
  <c r="Y118" i="76"/>
  <c r="X118" i="76"/>
  <c r="W118" i="76"/>
  <c r="V118" i="76"/>
  <c r="U118" i="76"/>
  <c r="T118" i="76"/>
  <c r="S118" i="76"/>
  <c r="R118" i="76"/>
  <c r="Q118" i="76"/>
  <c r="P118" i="76"/>
  <c r="O118" i="76"/>
  <c r="N118" i="76"/>
  <c r="M118" i="76"/>
  <c r="L118" i="76"/>
  <c r="K118" i="76"/>
  <c r="J118" i="76"/>
  <c r="I118" i="76"/>
  <c r="H118" i="76"/>
  <c r="G118" i="76"/>
  <c r="F118" i="76"/>
  <c r="E118" i="76"/>
  <c r="D118" i="76"/>
  <c r="C118" i="76"/>
  <c r="BJ115" i="76"/>
  <c r="BI115" i="76"/>
  <c r="BH115" i="76"/>
  <c r="BG115" i="76"/>
  <c r="BF115" i="76"/>
  <c r="BE115" i="76"/>
  <c r="BD115" i="76"/>
  <c r="BC115" i="76"/>
  <c r="BB115" i="76"/>
  <c r="BA115" i="76"/>
  <c r="AZ115" i="76"/>
  <c r="AY115" i="76"/>
  <c r="AX115" i="76"/>
  <c r="AW115" i="76"/>
  <c r="AV115" i="76"/>
  <c r="AU115" i="76"/>
  <c r="AT115" i="76"/>
  <c r="AS115" i="76"/>
  <c r="AR115" i="76"/>
  <c r="AQ115" i="76"/>
  <c r="AP115" i="76"/>
  <c r="AO115" i="76"/>
  <c r="AN115" i="76"/>
  <c r="AM115" i="76"/>
  <c r="AL115" i="76"/>
  <c r="AK115" i="76"/>
  <c r="AJ115" i="76"/>
  <c r="AI115" i="76"/>
  <c r="AH115" i="76"/>
  <c r="AG115" i="76"/>
  <c r="AF115" i="76"/>
  <c r="AE115" i="76"/>
  <c r="AD115" i="76"/>
  <c r="AC115" i="76"/>
  <c r="AB115" i="76"/>
  <c r="AA115" i="76"/>
  <c r="Z115" i="76"/>
  <c r="Y115" i="76"/>
  <c r="X115" i="76"/>
  <c r="W115" i="76"/>
  <c r="V115" i="76"/>
  <c r="U115" i="76"/>
  <c r="T115" i="76"/>
  <c r="S115" i="76"/>
  <c r="R115" i="76"/>
  <c r="Q115" i="76"/>
  <c r="P115" i="76"/>
  <c r="O115" i="76"/>
  <c r="N115" i="76"/>
  <c r="M115" i="76"/>
  <c r="L115" i="76"/>
  <c r="K115" i="76"/>
  <c r="J115" i="76"/>
  <c r="I115" i="76"/>
  <c r="H115" i="76"/>
  <c r="G115" i="76"/>
  <c r="F115" i="76"/>
  <c r="E115" i="76"/>
  <c r="D115" i="76"/>
  <c r="C115" i="76"/>
  <c r="BJ111" i="76"/>
  <c r="BI111" i="76"/>
  <c r="BH111" i="76"/>
  <c r="BG111" i="76"/>
  <c r="BF111" i="76"/>
  <c r="BE111" i="76"/>
  <c r="BD111" i="76"/>
  <c r="BC111" i="76"/>
  <c r="BB111" i="76"/>
  <c r="BA111" i="76"/>
  <c r="AZ111" i="76"/>
  <c r="AY111" i="76"/>
  <c r="AX111" i="76"/>
  <c r="AW111" i="76"/>
  <c r="AV111" i="76"/>
  <c r="AU111" i="76"/>
  <c r="AT111" i="76"/>
  <c r="AS111" i="76"/>
  <c r="AR111" i="76"/>
  <c r="AQ111" i="76"/>
  <c r="AP111" i="76"/>
  <c r="AO111" i="76"/>
  <c r="AN111" i="76"/>
  <c r="AM111" i="76"/>
  <c r="AL111" i="76"/>
  <c r="AK111" i="76"/>
  <c r="AJ111" i="76"/>
  <c r="AI111" i="76"/>
  <c r="AH111" i="76"/>
  <c r="AG111" i="76"/>
  <c r="AF111" i="76"/>
  <c r="AE111" i="76"/>
  <c r="AD111" i="76"/>
  <c r="AC111" i="76"/>
  <c r="AB111" i="76"/>
  <c r="AA111" i="76"/>
  <c r="Z111" i="76"/>
  <c r="Y111" i="76"/>
  <c r="X111" i="76"/>
  <c r="W111" i="76"/>
  <c r="V111" i="76"/>
  <c r="U111" i="76"/>
  <c r="T111" i="76"/>
  <c r="S111" i="76"/>
  <c r="R111" i="76"/>
  <c r="Q111" i="76"/>
  <c r="P111" i="76"/>
  <c r="O111" i="76"/>
  <c r="N111" i="76"/>
  <c r="M111" i="76"/>
  <c r="L111" i="76"/>
  <c r="K111" i="76"/>
  <c r="J111" i="76"/>
  <c r="I111" i="76"/>
  <c r="H111" i="76"/>
  <c r="G111" i="76"/>
  <c r="F111" i="76"/>
  <c r="E111" i="76"/>
  <c r="D111" i="76"/>
  <c r="C111" i="76"/>
  <c r="BJ103" i="76"/>
  <c r="BI103" i="76"/>
  <c r="BH103" i="76"/>
  <c r="BG103" i="76"/>
  <c r="BF103" i="76"/>
  <c r="BE103" i="76"/>
  <c r="BD103" i="76"/>
  <c r="BC103" i="76"/>
  <c r="BB103" i="76"/>
  <c r="BA103" i="76"/>
  <c r="AZ103" i="76"/>
  <c r="AY103" i="76"/>
  <c r="AX103" i="76"/>
  <c r="AW103" i="76"/>
  <c r="AV103" i="76"/>
  <c r="AU103" i="76"/>
  <c r="AT103" i="76"/>
  <c r="AS103" i="76"/>
  <c r="AR103" i="76"/>
  <c r="AQ103" i="76"/>
  <c r="AP103" i="76"/>
  <c r="AO103" i="76"/>
  <c r="AN103" i="76"/>
  <c r="AM103" i="76"/>
  <c r="AL103" i="76"/>
  <c r="AK103" i="76"/>
  <c r="AJ103" i="76"/>
  <c r="AI103" i="76"/>
  <c r="AH103" i="76"/>
  <c r="AG103" i="76"/>
  <c r="AF103" i="76"/>
  <c r="AE103" i="76"/>
  <c r="AD103" i="76"/>
  <c r="AC103" i="76"/>
  <c r="AB103" i="76"/>
  <c r="AA103" i="76"/>
  <c r="Z103" i="76"/>
  <c r="Y103" i="76"/>
  <c r="X103" i="76"/>
  <c r="W103" i="76"/>
  <c r="V103" i="76"/>
  <c r="U103" i="76"/>
  <c r="T103" i="76"/>
  <c r="S103" i="76"/>
  <c r="R103" i="76"/>
  <c r="Q103" i="76"/>
  <c r="P103" i="76"/>
  <c r="O103" i="76"/>
  <c r="N103" i="76"/>
  <c r="M103" i="76"/>
  <c r="L103" i="76"/>
  <c r="K103" i="76"/>
  <c r="J103" i="76"/>
  <c r="I103" i="76"/>
  <c r="H103" i="76"/>
  <c r="G103" i="76"/>
  <c r="F103" i="76"/>
  <c r="E103" i="76"/>
  <c r="D103" i="76"/>
  <c r="C103" i="76"/>
  <c r="BJ102" i="76"/>
  <c r="BI102" i="76"/>
  <c r="BH102" i="76"/>
  <c r="BG102" i="76"/>
  <c r="BF102" i="76"/>
  <c r="BE102" i="76"/>
  <c r="BD102" i="76"/>
  <c r="BC102" i="76"/>
  <c r="BB102" i="76"/>
  <c r="BA102" i="76"/>
  <c r="AZ102" i="76"/>
  <c r="AY102" i="76"/>
  <c r="AX102" i="76"/>
  <c r="AW102" i="76"/>
  <c r="AV102" i="76"/>
  <c r="AU102" i="76"/>
  <c r="AT102" i="76"/>
  <c r="AS102" i="76"/>
  <c r="AR102" i="76"/>
  <c r="AQ102" i="76"/>
  <c r="AP102" i="76"/>
  <c r="AO102" i="76"/>
  <c r="AN102" i="76"/>
  <c r="AM102" i="76"/>
  <c r="AL102" i="76"/>
  <c r="AK102" i="76"/>
  <c r="AJ102" i="76"/>
  <c r="AI102" i="76"/>
  <c r="AH102" i="76"/>
  <c r="AG102" i="76"/>
  <c r="AF102" i="76"/>
  <c r="AE102" i="76"/>
  <c r="AD102" i="76"/>
  <c r="AC102" i="76"/>
  <c r="AB102" i="76"/>
  <c r="AA102" i="76"/>
  <c r="Z102" i="76"/>
  <c r="Y102" i="76"/>
  <c r="X102" i="76"/>
  <c r="W102" i="76"/>
  <c r="V102" i="76"/>
  <c r="U102" i="76"/>
  <c r="T102" i="76"/>
  <c r="S102" i="76"/>
  <c r="R102" i="76"/>
  <c r="Q102" i="76"/>
  <c r="P102" i="76"/>
  <c r="O102" i="76"/>
  <c r="N102" i="76"/>
  <c r="M102" i="76"/>
  <c r="L102" i="76"/>
  <c r="K102" i="76"/>
  <c r="J102" i="76"/>
  <c r="I102" i="76"/>
  <c r="H102" i="76"/>
  <c r="G102" i="76"/>
  <c r="F102" i="76"/>
  <c r="E102" i="76"/>
  <c r="D102" i="76"/>
  <c r="C102" i="76"/>
  <c r="C99" i="76"/>
  <c r="BJ98" i="76"/>
  <c r="BI98" i="76"/>
  <c r="BH98" i="76"/>
  <c r="BG98" i="76"/>
  <c r="BF98" i="76"/>
  <c r="BE98" i="76"/>
  <c r="BD98" i="76"/>
  <c r="BC98" i="76"/>
  <c r="BB98" i="76"/>
  <c r="BA98" i="76"/>
  <c r="AZ98" i="76"/>
  <c r="AY98" i="76"/>
  <c r="AX98" i="76"/>
  <c r="AW98" i="76"/>
  <c r="AV98" i="76"/>
  <c r="AU98" i="76"/>
  <c r="AT98" i="76"/>
  <c r="AS98" i="76"/>
  <c r="AR98" i="76"/>
  <c r="AQ98" i="76"/>
  <c r="AP98" i="76"/>
  <c r="AO98" i="76"/>
  <c r="AN98" i="76"/>
  <c r="AM98" i="76"/>
  <c r="AL98" i="76"/>
  <c r="AK98" i="76"/>
  <c r="AJ98" i="76"/>
  <c r="AI98" i="76"/>
  <c r="AH98" i="76"/>
  <c r="AG98" i="76"/>
  <c r="AF98" i="76"/>
  <c r="AE98" i="76"/>
  <c r="AD98" i="76"/>
  <c r="AC98" i="76"/>
  <c r="AB98" i="76"/>
  <c r="AA98" i="76"/>
  <c r="Z98" i="76"/>
  <c r="Y98" i="76"/>
  <c r="X98" i="76"/>
  <c r="W98" i="76"/>
  <c r="V98" i="76"/>
  <c r="U98" i="76"/>
  <c r="T98" i="76"/>
  <c r="S98" i="76"/>
  <c r="R98" i="76"/>
  <c r="Q98" i="76"/>
  <c r="P98" i="76"/>
  <c r="O98" i="76"/>
  <c r="N98" i="76"/>
  <c r="M98" i="76"/>
  <c r="L98" i="76"/>
  <c r="K98" i="76"/>
  <c r="J98" i="76"/>
  <c r="I98" i="76"/>
  <c r="H98" i="76"/>
  <c r="G98" i="76"/>
  <c r="F98" i="76"/>
  <c r="E98" i="76"/>
  <c r="D98" i="76"/>
  <c r="C98" i="76"/>
  <c r="C97" i="76"/>
  <c r="BJ96" i="76"/>
  <c r="BI96" i="76"/>
  <c r="BH96" i="76"/>
  <c r="BG96" i="76"/>
  <c r="BF96" i="76"/>
  <c r="BE96" i="76"/>
  <c r="BD96" i="76"/>
  <c r="BC96" i="76"/>
  <c r="BB96" i="76"/>
  <c r="BA96" i="76"/>
  <c r="AZ96" i="76"/>
  <c r="AY96" i="76"/>
  <c r="AX96" i="76"/>
  <c r="AW96" i="76"/>
  <c r="AV96" i="76"/>
  <c r="AU96" i="76"/>
  <c r="AT96" i="76"/>
  <c r="AS96" i="76"/>
  <c r="AR96" i="76"/>
  <c r="AQ96" i="76"/>
  <c r="AP96" i="76"/>
  <c r="AO96" i="76"/>
  <c r="AN96" i="76"/>
  <c r="AM96" i="76"/>
  <c r="AL96" i="76"/>
  <c r="AK96" i="76"/>
  <c r="AJ96" i="76"/>
  <c r="AI96" i="76"/>
  <c r="AH96" i="76"/>
  <c r="AG96" i="76"/>
  <c r="AF96" i="76"/>
  <c r="AE96" i="76"/>
  <c r="AD96" i="76"/>
  <c r="AC96" i="76"/>
  <c r="AB96" i="76"/>
  <c r="AA96" i="76"/>
  <c r="Z96" i="76"/>
  <c r="Y96" i="76"/>
  <c r="X96" i="76"/>
  <c r="W96" i="76"/>
  <c r="V96" i="76"/>
  <c r="U96" i="76"/>
  <c r="T96" i="76"/>
  <c r="S96" i="76"/>
  <c r="R96" i="76"/>
  <c r="Q96" i="76"/>
  <c r="P96" i="76"/>
  <c r="O96" i="76"/>
  <c r="N96" i="76"/>
  <c r="M96" i="76"/>
  <c r="L96" i="76"/>
  <c r="K96" i="76"/>
  <c r="J96" i="76"/>
  <c r="I96" i="76"/>
  <c r="H96" i="76"/>
  <c r="G96" i="76"/>
  <c r="F96" i="76"/>
  <c r="E96" i="76"/>
  <c r="D96" i="76"/>
  <c r="C96" i="76"/>
  <c r="BJ95" i="76"/>
  <c r="BI95" i="76"/>
  <c r="BH95" i="76"/>
  <c r="BG95" i="76"/>
  <c r="BF95" i="76"/>
  <c r="BE95" i="76"/>
  <c r="BD95" i="76"/>
  <c r="BC95" i="76"/>
  <c r="BB95" i="76"/>
  <c r="BA95" i="76"/>
  <c r="AZ95" i="76"/>
  <c r="AY95" i="76"/>
  <c r="AX95" i="76"/>
  <c r="AW95" i="76"/>
  <c r="AV95" i="76"/>
  <c r="AU95" i="76"/>
  <c r="AT95" i="76"/>
  <c r="AS95" i="76"/>
  <c r="AR95" i="76"/>
  <c r="AQ95" i="76"/>
  <c r="AP95" i="76"/>
  <c r="AO95" i="76"/>
  <c r="AN95" i="76"/>
  <c r="AM95" i="76"/>
  <c r="AL95" i="76"/>
  <c r="AK95" i="76"/>
  <c r="AJ95" i="76"/>
  <c r="AI95" i="76"/>
  <c r="AH95" i="76"/>
  <c r="AG95" i="76"/>
  <c r="AF95" i="76"/>
  <c r="AE95" i="76"/>
  <c r="AD95" i="76"/>
  <c r="AC95" i="76"/>
  <c r="AB95" i="76"/>
  <c r="AA95" i="76"/>
  <c r="Z95" i="76"/>
  <c r="Y95" i="76"/>
  <c r="X95" i="76"/>
  <c r="W95" i="76"/>
  <c r="V95" i="76"/>
  <c r="U95" i="76"/>
  <c r="T95" i="76"/>
  <c r="S95" i="76"/>
  <c r="R95" i="76"/>
  <c r="Q95" i="76"/>
  <c r="P95" i="76"/>
  <c r="O95" i="76"/>
  <c r="N95" i="76"/>
  <c r="M95" i="76"/>
  <c r="L95" i="76"/>
  <c r="K95" i="76"/>
  <c r="J95" i="76"/>
  <c r="I95" i="76"/>
  <c r="H95" i="76"/>
  <c r="G95" i="76"/>
  <c r="F95" i="76"/>
  <c r="E95" i="76"/>
  <c r="D95" i="76"/>
  <c r="C95" i="76"/>
  <c r="BJ94" i="76"/>
  <c r="BI94" i="76"/>
  <c r="BH94" i="76"/>
  <c r="BG94" i="76"/>
  <c r="BF94" i="76"/>
  <c r="BE94" i="76"/>
  <c r="BD94" i="76"/>
  <c r="BC94" i="76"/>
  <c r="BB94" i="76"/>
  <c r="BA94" i="76"/>
  <c r="AZ94" i="76"/>
  <c r="AY94" i="76"/>
  <c r="AX94" i="76"/>
  <c r="AW94" i="76"/>
  <c r="AV94" i="76"/>
  <c r="AU94" i="76"/>
  <c r="AT94" i="76"/>
  <c r="AS94" i="76"/>
  <c r="AR94" i="76"/>
  <c r="AQ94" i="76"/>
  <c r="AP94" i="76"/>
  <c r="AO94" i="76"/>
  <c r="AN94" i="76"/>
  <c r="AM94" i="76"/>
  <c r="AL94" i="76"/>
  <c r="AK94" i="76"/>
  <c r="AJ94" i="76"/>
  <c r="AI94" i="76"/>
  <c r="AH94" i="76"/>
  <c r="AG94" i="76"/>
  <c r="AF94" i="76"/>
  <c r="AE94" i="76"/>
  <c r="AD94" i="76"/>
  <c r="AC94" i="76"/>
  <c r="AB94" i="76"/>
  <c r="AA94" i="76"/>
  <c r="Z94" i="76"/>
  <c r="Y94" i="76"/>
  <c r="X94" i="76"/>
  <c r="W94" i="76"/>
  <c r="V94" i="76"/>
  <c r="U94" i="76"/>
  <c r="T94" i="76"/>
  <c r="S94" i="76"/>
  <c r="R94" i="76"/>
  <c r="Q94" i="76"/>
  <c r="P94" i="76"/>
  <c r="O94" i="76"/>
  <c r="N94" i="76"/>
  <c r="M94" i="76"/>
  <c r="L94" i="76"/>
  <c r="K94" i="76"/>
  <c r="J94" i="76"/>
  <c r="I94" i="76"/>
  <c r="H94" i="76"/>
  <c r="G94" i="76"/>
  <c r="F94" i="76"/>
  <c r="E94" i="76"/>
  <c r="D94" i="76"/>
  <c r="BJ91" i="76"/>
  <c r="BI91" i="76"/>
  <c r="BH91" i="76"/>
  <c r="BG91" i="76"/>
  <c r="BF91" i="76"/>
  <c r="BE91" i="76"/>
  <c r="BD91" i="76"/>
  <c r="BC91" i="76"/>
  <c r="BB91" i="76"/>
  <c r="BA91" i="76"/>
  <c r="AZ91" i="76"/>
  <c r="AY91" i="76"/>
  <c r="AX91" i="76"/>
  <c r="AW91" i="76"/>
  <c r="AV91" i="76"/>
  <c r="AU91" i="76"/>
  <c r="AT91" i="76"/>
  <c r="AS91" i="76"/>
  <c r="AR91" i="76"/>
  <c r="AQ91" i="76"/>
  <c r="AP91" i="76"/>
  <c r="AO91" i="76"/>
  <c r="AN91" i="76"/>
  <c r="AM91" i="76"/>
  <c r="AL91" i="76"/>
  <c r="AK91" i="76"/>
  <c r="AJ91" i="76"/>
  <c r="AI91" i="76"/>
  <c r="AH91" i="76"/>
  <c r="AG91" i="76"/>
  <c r="AF91" i="76"/>
  <c r="AE91" i="76"/>
  <c r="AD91" i="76"/>
  <c r="AC91" i="76"/>
  <c r="AB91" i="76"/>
  <c r="AA91" i="76"/>
  <c r="Z91" i="76"/>
  <c r="Y91" i="76"/>
  <c r="X91" i="76"/>
  <c r="W91" i="76"/>
  <c r="V91" i="76"/>
  <c r="U91" i="76"/>
  <c r="T91" i="76"/>
  <c r="S91" i="76"/>
  <c r="R91" i="76"/>
  <c r="Q91" i="76"/>
  <c r="P91" i="76"/>
  <c r="O91" i="76"/>
  <c r="N91" i="76"/>
  <c r="M91" i="76"/>
  <c r="L91" i="76"/>
  <c r="K91" i="76"/>
  <c r="J91" i="76"/>
  <c r="I91" i="76"/>
  <c r="H91" i="76"/>
  <c r="G91" i="76"/>
  <c r="F91" i="76"/>
  <c r="E91" i="76"/>
  <c r="D91" i="76"/>
  <c r="C91" i="76"/>
  <c r="BJ86" i="76"/>
  <c r="BI86" i="76"/>
  <c r="BH86" i="76"/>
  <c r="BG86" i="76"/>
  <c r="BF86" i="76"/>
  <c r="BE86" i="76"/>
  <c r="BD86" i="76"/>
  <c r="BC86" i="76"/>
  <c r="BB86" i="76"/>
  <c r="BA86" i="76"/>
  <c r="AZ86" i="76"/>
  <c r="AY86" i="76"/>
  <c r="AX86" i="76"/>
  <c r="AW86" i="76"/>
  <c r="AV86" i="76"/>
  <c r="AU86" i="76"/>
  <c r="AT86" i="76"/>
  <c r="AS86" i="76"/>
  <c r="AR86" i="76"/>
  <c r="AQ86" i="76"/>
  <c r="AP86" i="76"/>
  <c r="AO86" i="76"/>
  <c r="AN86" i="76"/>
  <c r="AM86" i="76"/>
  <c r="AL86" i="76"/>
  <c r="AK86" i="76"/>
  <c r="AJ86" i="76"/>
  <c r="AI86" i="76"/>
  <c r="AH86" i="76"/>
  <c r="AG86" i="76"/>
  <c r="AF86" i="76"/>
  <c r="AE86" i="76"/>
  <c r="AD86" i="76"/>
  <c r="AC86" i="76"/>
  <c r="AB86" i="76"/>
  <c r="AA86" i="76"/>
  <c r="Z86" i="76"/>
  <c r="Y86" i="76"/>
  <c r="X86" i="76"/>
  <c r="W86" i="76"/>
  <c r="V86" i="76"/>
  <c r="U86" i="76"/>
  <c r="T86" i="76"/>
  <c r="S86" i="76"/>
  <c r="R86" i="76"/>
  <c r="Q86" i="76"/>
  <c r="P86" i="76"/>
  <c r="O86" i="76"/>
  <c r="N86" i="76"/>
  <c r="M86" i="76"/>
  <c r="L86" i="76"/>
  <c r="K86" i="76"/>
  <c r="J86" i="76"/>
  <c r="I86" i="76"/>
  <c r="H86" i="76"/>
  <c r="G86" i="76"/>
  <c r="F86" i="76"/>
  <c r="E86" i="76"/>
  <c r="D86" i="76"/>
  <c r="C86" i="76"/>
  <c r="BJ85" i="76"/>
  <c r="BI85" i="76"/>
  <c r="BH85" i="76"/>
  <c r="BG85" i="76"/>
  <c r="BF85" i="76"/>
  <c r="BE85" i="76"/>
  <c r="BD85" i="76"/>
  <c r="BC85" i="76"/>
  <c r="BB85" i="76"/>
  <c r="BA85" i="76"/>
  <c r="AZ85" i="76"/>
  <c r="AY85" i="76"/>
  <c r="AX85" i="76"/>
  <c r="AW85" i="76"/>
  <c r="AV85" i="76"/>
  <c r="AU85" i="76"/>
  <c r="AT85" i="76"/>
  <c r="AS85" i="76"/>
  <c r="AR85" i="76"/>
  <c r="AQ85" i="76"/>
  <c r="AP85" i="76"/>
  <c r="AO85" i="76"/>
  <c r="AN85" i="76"/>
  <c r="AM85" i="76"/>
  <c r="AL85" i="76"/>
  <c r="AK85" i="76"/>
  <c r="AJ85" i="76"/>
  <c r="AI85" i="76"/>
  <c r="AH85" i="76"/>
  <c r="AG85" i="76"/>
  <c r="AF85" i="76"/>
  <c r="AE85" i="76"/>
  <c r="AD85" i="76"/>
  <c r="AC85" i="76"/>
  <c r="AB85" i="76"/>
  <c r="AA85" i="76"/>
  <c r="Z85" i="76"/>
  <c r="Y85" i="76"/>
  <c r="X85" i="76"/>
  <c r="W85" i="76"/>
  <c r="V85" i="76"/>
  <c r="U85" i="76"/>
  <c r="T85" i="76"/>
  <c r="S85" i="76"/>
  <c r="R85" i="76"/>
  <c r="Q85" i="76"/>
  <c r="P85" i="76"/>
  <c r="O85" i="76"/>
  <c r="N85" i="76"/>
  <c r="M85" i="76"/>
  <c r="L85" i="76"/>
  <c r="K85" i="76"/>
  <c r="J85" i="76"/>
  <c r="I85" i="76"/>
  <c r="H85" i="76"/>
  <c r="G85" i="76"/>
  <c r="F85" i="76"/>
  <c r="E85" i="76"/>
  <c r="D85" i="76"/>
  <c r="C85" i="76"/>
  <c r="BJ84" i="76"/>
  <c r="BI84" i="76"/>
  <c r="BH84" i="76"/>
  <c r="BG84" i="76"/>
  <c r="BF84" i="76"/>
  <c r="BE84" i="76"/>
  <c r="BD84" i="76"/>
  <c r="BC84" i="76"/>
  <c r="BB84" i="76"/>
  <c r="BA84" i="76"/>
  <c r="AZ84" i="76"/>
  <c r="AY84" i="76"/>
  <c r="AX84" i="76"/>
  <c r="AW84" i="76"/>
  <c r="AV84" i="76"/>
  <c r="AU84" i="76"/>
  <c r="AT84" i="76"/>
  <c r="AS84" i="76"/>
  <c r="AR84" i="76"/>
  <c r="AQ84" i="76"/>
  <c r="AP84" i="76"/>
  <c r="AO84" i="76"/>
  <c r="AN84" i="76"/>
  <c r="AM84" i="76"/>
  <c r="AL84" i="76"/>
  <c r="AK84" i="76"/>
  <c r="AJ84" i="76"/>
  <c r="AI84" i="76"/>
  <c r="AH84" i="76"/>
  <c r="AG84" i="76"/>
  <c r="AF84" i="76"/>
  <c r="AE84" i="76"/>
  <c r="AD84" i="76"/>
  <c r="AC84" i="76"/>
  <c r="AB84" i="76"/>
  <c r="AA84" i="76"/>
  <c r="Z84" i="76"/>
  <c r="Y84" i="76"/>
  <c r="X84" i="76"/>
  <c r="W84" i="76"/>
  <c r="V84" i="76"/>
  <c r="U84" i="76"/>
  <c r="T84" i="76"/>
  <c r="S84" i="76"/>
  <c r="R84" i="76"/>
  <c r="Q84" i="76"/>
  <c r="P84" i="76"/>
  <c r="O84" i="76"/>
  <c r="N84" i="76"/>
  <c r="M84" i="76"/>
  <c r="L84" i="76"/>
  <c r="K84" i="76"/>
  <c r="J84" i="76"/>
  <c r="I84" i="76"/>
  <c r="H84" i="76"/>
  <c r="G84" i="76"/>
  <c r="F84" i="76"/>
  <c r="E84" i="76"/>
  <c r="D84" i="76"/>
  <c r="BJ83" i="76"/>
  <c r="BI83" i="76"/>
  <c r="BH83" i="76"/>
  <c r="BG83" i="76"/>
  <c r="BF83" i="76"/>
  <c r="BE83" i="76"/>
  <c r="BD83" i="76"/>
  <c r="BC83" i="76"/>
  <c r="BB83" i="76"/>
  <c r="BA83" i="76"/>
  <c r="AZ83" i="76"/>
  <c r="AY83" i="76"/>
  <c r="AX83" i="76"/>
  <c r="AW83" i="76"/>
  <c r="AV83" i="76"/>
  <c r="AU83" i="76"/>
  <c r="AT83" i="76"/>
  <c r="AS83" i="76"/>
  <c r="AR83" i="76"/>
  <c r="AQ83" i="76"/>
  <c r="AP83" i="76"/>
  <c r="AO83" i="76"/>
  <c r="AN83" i="76"/>
  <c r="AM83" i="76"/>
  <c r="AL83" i="76"/>
  <c r="AK83" i="76"/>
  <c r="AJ83" i="76"/>
  <c r="AI83" i="76"/>
  <c r="AH83" i="76"/>
  <c r="AG83" i="76"/>
  <c r="AF83" i="76"/>
  <c r="AE83" i="76"/>
  <c r="AD83" i="76"/>
  <c r="AC83" i="76"/>
  <c r="AB83" i="76"/>
  <c r="AA83" i="76"/>
  <c r="Z83" i="76"/>
  <c r="Y83" i="76"/>
  <c r="X83" i="76"/>
  <c r="W83" i="76"/>
  <c r="V83" i="76"/>
  <c r="U83" i="76"/>
  <c r="T83" i="76"/>
  <c r="S83" i="76"/>
  <c r="R83" i="76"/>
  <c r="Q83" i="76"/>
  <c r="P83" i="76"/>
  <c r="O83" i="76"/>
  <c r="N83" i="76"/>
  <c r="M83" i="76"/>
  <c r="L83" i="76"/>
  <c r="K83" i="76"/>
  <c r="J83" i="76"/>
  <c r="I83" i="76"/>
  <c r="H83" i="76"/>
  <c r="G83" i="76"/>
  <c r="F83" i="76"/>
  <c r="E83" i="76"/>
  <c r="D83" i="76"/>
  <c r="BJ82" i="76"/>
  <c r="BI82" i="76"/>
  <c r="BH82" i="76"/>
  <c r="BG82" i="76"/>
  <c r="BF82" i="76"/>
  <c r="BE82" i="76"/>
  <c r="BD82" i="76"/>
  <c r="BC82" i="76"/>
  <c r="BB82" i="76"/>
  <c r="BA82" i="76"/>
  <c r="AZ82" i="76"/>
  <c r="AY82" i="76"/>
  <c r="AX82" i="76"/>
  <c r="AW82" i="76"/>
  <c r="AV82" i="76"/>
  <c r="AU82" i="76"/>
  <c r="AT82" i="76"/>
  <c r="AS82" i="76"/>
  <c r="AR82" i="76"/>
  <c r="AQ82" i="76"/>
  <c r="AP82" i="76"/>
  <c r="AO82" i="76"/>
  <c r="AN82" i="76"/>
  <c r="AM82" i="76"/>
  <c r="AL82" i="76"/>
  <c r="AK82" i="76"/>
  <c r="AJ82" i="76"/>
  <c r="AI82" i="76"/>
  <c r="AH82" i="76"/>
  <c r="AG82" i="76"/>
  <c r="AF82" i="76"/>
  <c r="AE82" i="76"/>
  <c r="AD82" i="76"/>
  <c r="AC82" i="76"/>
  <c r="AB82" i="76"/>
  <c r="AA82" i="76"/>
  <c r="Z82" i="76"/>
  <c r="Y82" i="76"/>
  <c r="X82" i="76"/>
  <c r="W82" i="76"/>
  <c r="V82" i="76"/>
  <c r="U82" i="76"/>
  <c r="T82" i="76"/>
  <c r="S82" i="76"/>
  <c r="R82" i="76"/>
  <c r="Q82" i="76"/>
  <c r="P82" i="76"/>
  <c r="O82" i="76"/>
  <c r="N82" i="76"/>
  <c r="M82" i="76"/>
  <c r="L82" i="76"/>
  <c r="K82" i="76"/>
  <c r="J82" i="76"/>
  <c r="I82" i="76"/>
  <c r="H82" i="76"/>
  <c r="G82" i="76"/>
  <c r="F82" i="76"/>
  <c r="E82" i="76"/>
  <c r="D82" i="76"/>
  <c r="BJ81" i="76"/>
  <c r="BI81" i="76"/>
  <c r="BH81" i="76"/>
  <c r="BG81" i="76"/>
  <c r="BF81" i="76"/>
  <c r="BE81" i="76"/>
  <c r="BD81" i="76"/>
  <c r="BC81" i="76"/>
  <c r="BB81" i="76"/>
  <c r="BA81" i="76"/>
  <c r="AZ81" i="76"/>
  <c r="AY81" i="76"/>
  <c r="AX81" i="76"/>
  <c r="AW81" i="76"/>
  <c r="AV81" i="76"/>
  <c r="AU81" i="76"/>
  <c r="AT81" i="76"/>
  <c r="AS81" i="76"/>
  <c r="AR81" i="76"/>
  <c r="AQ81" i="76"/>
  <c r="AP81" i="76"/>
  <c r="AO81" i="76"/>
  <c r="AN81" i="76"/>
  <c r="AM81" i="76"/>
  <c r="AL81" i="76"/>
  <c r="AK81" i="76"/>
  <c r="AJ81" i="76"/>
  <c r="AI81" i="76"/>
  <c r="AH81" i="76"/>
  <c r="AG81" i="76"/>
  <c r="AF81" i="76"/>
  <c r="AE81" i="76"/>
  <c r="AD81" i="76"/>
  <c r="AC81" i="76"/>
  <c r="AB81" i="76"/>
  <c r="AA81" i="76"/>
  <c r="Z81" i="76"/>
  <c r="Y81" i="76"/>
  <c r="X81" i="76"/>
  <c r="W81" i="76"/>
  <c r="V81" i="76"/>
  <c r="U81" i="76"/>
  <c r="T81" i="76"/>
  <c r="S81" i="76"/>
  <c r="R81" i="76"/>
  <c r="Q81" i="76"/>
  <c r="P81" i="76"/>
  <c r="O81" i="76"/>
  <c r="N81" i="76"/>
  <c r="M81" i="76"/>
  <c r="L81" i="76"/>
  <c r="K81" i="76"/>
  <c r="J81" i="76"/>
  <c r="I81" i="76"/>
  <c r="H81" i="76"/>
  <c r="G81" i="76"/>
  <c r="F81" i="76"/>
  <c r="E81" i="76"/>
  <c r="D81" i="76"/>
  <c r="C81" i="76"/>
  <c r="BJ80" i="76"/>
  <c r="BI80" i="76"/>
  <c r="BH80" i="76"/>
  <c r="BG80" i="76"/>
  <c r="BF80" i="76"/>
  <c r="BE80" i="76"/>
  <c r="BD80" i="76"/>
  <c r="BC80" i="76"/>
  <c r="BB80" i="76"/>
  <c r="BA80" i="76"/>
  <c r="AZ80" i="76"/>
  <c r="AY80" i="76"/>
  <c r="AX80" i="76"/>
  <c r="AW80" i="76"/>
  <c r="AV80" i="76"/>
  <c r="AU80" i="76"/>
  <c r="AT80" i="76"/>
  <c r="AS80" i="76"/>
  <c r="AR80" i="76"/>
  <c r="AQ80" i="76"/>
  <c r="AP80" i="76"/>
  <c r="AO80" i="76"/>
  <c r="AN80" i="76"/>
  <c r="AM80" i="76"/>
  <c r="AL80" i="76"/>
  <c r="AK80" i="76"/>
  <c r="AJ80" i="76"/>
  <c r="AI80" i="76"/>
  <c r="AH80" i="76"/>
  <c r="AG80" i="76"/>
  <c r="AF80" i="76"/>
  <c r="AE80" i="76"/>
  <c r="AD80" i="76"/>
  <c r="AC80" i="76"/>
  <c r="AB80" i="76"/>
  <c r="AA80" i="76"/>
  <c r="Z80" i="76"/>
  <c r="Y80" i="76"/>
  <c r="X80" i="76"/>
  <c r="W80" i="76"/>
  <c r="V80" i="76"/>
  <c r="U80" i="76"/>
  <c r="T80" i="76"/>
  <c r="S80" i="76"/>
  <c r="R80" i="76"/>
  <c r="Q80" i="76"/>
  <c r="P80" i="76"/>
  <c r="O80" i="76"/>
  <c r="N80" i="76"/>
  <c r="M80" i="76"/>
  <c r="L80" i="76"/>
  <c r="K80" i="76"/>
  <c r="J80" i="76"/>
  <c r="I80" i="76"/>
  <c r="H80" i="76"/>
  <c r="G80" i="76"/>
  <c r="F80" i="76"/>
  <c r="E80" i="76"/>
  <c r="D80" i="76"/>
  <c r="BJ79" i="76"/>
  <c r="BI79" i="76"/>
  <c r="BH79" i="76"/>
  <c r="BG79" i="76"/>
  <c r="BF79" i="76"/>
  <c r="BE79" i="76"/>
  <c r="BD79" i="76"/>
  <c r="BC79" i="76"/>
  <c r="BB79" i="76"/>
  <c r="BA79" i="76"/>
  <c r="AZ79" i="76"/>
  <c r="AY79" i="76"/>
  <c r="AX79" i="76"/>
  <c r="AW79" i="76"/>
  <c r="AV79" i="76"/>
  <c r="AU79" i="76"/>
  <c r="AT79" i="76"/>
  <c r="AS79" i="76"/>
  <c r="AR79" i="76"/>
  <c r="AQ79" i="76"/>
  <c r="AP79" i="76"/>
  <c r="AO79" i="76"/>
  <c r="AN79" i="76"/>
  <c r="AM79" i="76"/>
  <c r="AL79" i="76"/>
  <c r="AK79" i="76"/>
  <c r="AJ79" i="76"/>
  <c r="AI79" i="76"/>
  <c r="AH79" i="76"/>
  <c r="AG79" i="76"/>
  <c r="AF79" i="76"/>
  <c r="AE79" i="76"/>
  <c r="AD79" i="76"/>
  <c r="AC79" i="76"/>
  <c r="AB79" i="76"/>
  <c r="AA79" i="76"/>
  <c r="Z79" i="76"/>
  <c r="Y79" i="76"/>
  <c r="X79" i="76"/>
  <c r="W79" i="76"/>
  <c r="V79" i="76"/>
  <c r="U79" i="76"/>
  <c r="T79" i="76"/>
  <c r="S79" i="76"/>
  <c r="R79" i="76"/>
  <c r="Q79" i="76"/>
  <c r="P79" i="76"/>
  <c r="O79" i="76"/>
  <c r="N79" i="76"/>
  <c r="M79" i="76"/>
  <c r="L79" i="76"/>
  <c r="K79" i="76"/>
  <c r="J79" i="76"/>
  <c r="I79" i="76"/>
  <c r="H79" i="76"/>
  <c r="G79" i="76"/>
  <c r="F79" i="76"/>
  <c r="E79" i="76"/>
  <c r="D79" i="76"/>
  <c r="BJ78" i="76"/>
  <c r="BI78" i="76"/>
  <c r="BH78" i="76"/>
  <c r="BG78" i="76"/>
  <c r="BF78" i="76"/>
  <c r="BE78" i="76"/>
  <c r="BD78" i="76"/>
  <c r="BC78" i="76"/>
  <c r="BB78" i="76"/>
  <c r="BA78" i="76"/>
  <c r="AZ78" i="76"/>
  <c r="AY78" i="76"/>
  <c r="AX78" i="76"/>
  <c r="AW78" i="76"/>
  <c r="AV78" i="76"/>
  <c r="AU78" i="76"/>
  <c r="AT78" i="76"/>
  <c r="AS78" i="76"/>
  <c r="AR78" i="76"/>
  <c r="AQ78" i="76"/>
  <c r="AP78" i="76"/>
  <c r="AO78" i="76"/>
  <c r="AN78" i="76"/>
  <c r="AM78" i="76"/>
  <c r="AL78" i="76"/>
  <c r="AK78" i="76"/>
  <c r="AJ78" i="76"/>
  <c r="AI78" i="76"/>
  <c r="AH78" i="76"/>
  <c r="AG78" i="76"/>
  <c r="AF78" i="76"/>
  <c r="AE78" i="76"/>
  <c r="AD78" i="76"/>
  <c r="AC78" i="76"/>
  <c r="AB78" i="76"/>
  <c r="AA78" i="76"/>
  <c r="Z78" i="76"/>
  <c r="Y78" i="76"/>
  <c r="X78" i="76"/>
  <c r="W78" i="76"/>
  <c r="V78" i="76"/>
  <c r="U78" i="76"/>
  <c r="T78" i="76"/>
  <c r="S78" i="76"/>
  <c r="R78" i="76"/>
  <c r="Q78" i="76"/>
  <c r="P78" i="76"/>
  <c r="O78" i="76"/>
  <c r="N78" i="76"/>
  <c r="M78" i="76"/>
  <c r="L78" i="76"/>
  <c r="K78" i="76"/>
  <c r="J78" i="76"/>
  <c r="I78" i="76"/>
  <c r="H78" i="76"/>
  <c r="G78" i="76"/>
  <c r="F78" i="76"/>
  <c r="E78" i="76"/>
  <c r="D78" i="76"/>
  <c r="C78" i="76"/>
  <c r="BJ77" i="76"/>
  <c r="BI77" i="76"/>
  <c r="BH77" i="76"/>
  <c r="BG77" i="76"/>
  <c r="BF77" i="76"/>
  <c r="BE77" i="76"/>
  <c r="BD77" i="76"/>
  <c r="BC77" i="76"/>
  <c r="BB77" i="76"/>
  <c r="BA77" i="76"/>
  <c r="AZ77" i="76"/>
  <c r="AY77" i="76"/>
  <c r="AX77" i="76"/>
  <c r="AW77" i="76"/>
  <c r="AV77" i="76"/>
  <c r="AU77" i="76"/>
  <c r="AT77" i="76"/>
  <c r="AS77" i="76"/>
  <c r="AR77" i="76"/>
  <c r="AQ77" i="76"/>
  <c r="AP77" i="76"/>
  <c r="AO77" i="76"/>
  <c r="AN77" i="76"/>
  <c r="AM77" i="76"/>
  <c r="AL77" i="76"/>
  <c r="AK77" i="76"/>
  <c r="AJ77" i="76"/>
  <c r="AI77" i="76"/>
  <c r="AH77" i="76"/>
  <c r="AG77" i="76"/>
  <c r="AF77" i="76"/>
  <c r="AE77" i="76"/>
  <c r="AD77" i="76"/>
  <c r="AC77" i="76"/>
  <c r="AB77" i="76"/>
  <c r="AA77" i="76"/>
  <c r="Z77" i="76"/>
  <c r="Y77" i="76"/>
  <c r="X77" i="76"/>
  <c r="W77" i="76"/>
  <c r="V77" i="76"/>
  <c r="U77" i="76"/>
  <c r="T77" i="76"/>
  <c r="S77" i="76"/>
  <c r="R77" i="76"/>
  <c r="Q77" i="76"/>
  <c r="P77" i="76"/>
  <c r="O77" i="76"/>
  <c r="N77" i="76"/>
  <c r="M77" i="76"/>
  <c r="L77" i="76"/>
  <c r="K77" i="76"/>
  <c r="J77" i="76"/>
  <c r="I77" i="76"/>
  <c r="H77" i="76"/>
  <c r="G77" i="76"/>
  <c r="F77" i="76"/>
  <c r="E77" i="76"/>
  <c r="D77" i="76"/>
  <c r="BJ76" i="76"/>
  <c r="BI76" i="76"/>
  <c r="BH76" i="76"/>
  <c r="BG76" i="76"/>
  <c r="BF76" i="76"/>
  <c r="BE76" i="76"/>
  <c r="BD76" i="76"/>
  <c r="BC76" i="76"/>
  <c r="BB76" i="76"/>
  <c r="BA76" i="76"/>
  <c r="AZ76" i="76"/>
  <c r="AY76" i="76"/>
  <c r="AX76" i="76"/>
  <c r="AW76" i="76"/>
  <c r="AV76" i="76"/>
  <c r="AU76" i="76"/>
  <c r="AT76" i="76"/>
  <c r="AS76" i="76"/>
  <c r="AR76" i="76"/>
  <c r="AQ76" i="76"/>
  <c r="AP76" i="76"/>
  <c r="AO76" i="76"/>
  <c r="AN76" i="76"/>
  <c r="AM76" i="76"/>
  <c r="AL76" i="76"/>
  <c r="AK76" i="76"/>
  <c r="AJ76" i="76"/>
  <c r="AI76" i="76"/>
  <c r="AH76" i="76"/>
  <c r="AG76" i="76"/>
  <c r="AF76" i="76"/>
  <c r="AE76" i="76"/>
  <c r="AD76" i="76"/>
  <c r="AC76" i="76"/>
  <c r="AB76" i="76"/>
  <c r="AA76" i="76"/>
  <c r="Z76" i="76"/>
  <c r="Y76" i="76"/>
  <c r="X76" i="76"/>
  <c r="W76" i="76"/>
  <c r="V76" i="76"/>
  <c r="U76" i="76"/>
  <c r="T76" i="76"/>
  <c r="S76" i="76"/>
  <c r="R76" i="76"/>
  <c r="Q76" i="76"/>
  <c r="P76" i="76"/>
  <c r="O76" i="76"/>
  <c r="N76" i="76"/>
  <c r="M76" i="76"/>
  <c r="L76" i="76"/>
  <c r="K76" i="76"/>
  <c r="J76" i="76"/>
  <c r="I76" i="76"/>
  <c r="H76" i="76"/>
  <c r="G76" i="76"/>
  <c r="F76" i="76"/>
  <c r="E76" i="76"/>
  <c r="D76" i="76"/>
  <c r="BJ75" i="76"/>
  <c r="BI75" i="76"/>
  <c r="BH75" i="76"/>
  <c r="BG75" i="76"/>
  <c r="BF75" i="76"/>
  <c r="BE75" i="76"/>
  <c r="BD75" i="76"/>
  <c r="BC75" i="76"/>
  <c r="BB75" i="76"/>
  <c r="BA75" i="76"/>
  <c r="AZ75" i="76"/>
  <c r="AY75" i="76"/>
  <c r="AX75" i="76"/>
  <c r="AW75" i="76"/>
  <c r="AV75" i="76"/>
  <c r="AU75" i="76"/>
  <c r="AT75" i="76"/>
  <c r="AS75" i="76"/>
  <c r="AR75" i="76"/>
  <c r="AQ75" i="76"/>
  <c r="AP75" i="76"/>
  <c r="AO75" i="76"/>
  <c r="AN75" i="76"/>
  <c r="AM75" i="76"/>
  <c r="AL75" i="76"/>
  <c r="AK75" i="76"/>
  <c r="AJ75" i="76"/>
  <c r="AI75" i="76"/>
  <c r="AH75" i="76"/>
  <c r="AG75" i="76"/>
  <c r="AF75" i="76"/>
  <c r="AE75" i="76"/>
  <c r="AD75" i="76"/>
  <c r="AC75" i="76"/>
  <c r="AB75" i="76"/>
  <c r="AA75" i="76"/>
  <c r="Z75" i="76"/>
  <c r="Y75" i="76"/>
  <c r="X75" i="76"/>
  <c r="W75" i="76"/>
  <c r="V75" i="76"/>
  <c r="U75" i="76"/>
  <c r="T75" i="76"/>
  <c r="S75" i="76"/>
  <c r="R75" i="76"/>
  <c r="Q75" i="76"/>
  <c r="P75" i="76"/>
  <c r="O75" i="76"/>
  <c r="N75" i="76"/>
  <c r="M75" i="76"/>
  <c r="L75" i="76"/>
  <c r="K75" i="76"/>
  <c r="J75" i="76"/>
  <c r="I75" i="76"/>
  <c r="H75" i="76"/>
  <c r="G75" i="76"/>
  <c r="F75" i="76"/>
  <c r="E75" i="76"/>
  <c r="D75" i="76"/>
  <c r="BJ74" i="76"/>
  <c r="BI74" i="76"/>
  <c r="BH74" i="76"/>
  <c r="BG74" i="76"/>
  <c r="BF74" i="76"/>
  <c r="BE74" i="76"/>
  <c r="BD74" i="76"/>
  <c r="BC74" i="76"/>
  <c r="BB74" i="76"/>
  <c r="BA74" i="76"/>
  <c r="AZ74" i="76"/>
  <c r="AY74" i="76"/>
  <c r="AX74" i="76"/>
  <c r="AW74" i="76"/>
  <c r="AV74" i="76"/>
  <c r="AU74" i="76"/>
  <c r="AT74" i="76"/>
  <c r="AS74" i="76"/>
  <c r="AR74" i="76"/>
  <c r="AQ74" i="76"/>
  <c r="AP74" i="76"/>
  <c r="AO74" i="76"/>
  <c r="AN74" i="76"/>
  <c r="AM74" i="76"/>
  <c r="AL74" i="76"/>
  <c r="AK74" i="76"/>
  <c r="AJ74" i="76"/>
  <c r="AI74" i="76"/>
  <c r="AH74" i="76"/>
  <c r="AG74" i="76"/>
  <c r="AF74" i="76"/>
  <c r="AE74" i="76"/>
  <c r="AD74" i="76"/>
  <c r="AC74" i="76"/>
  <c r="AB74" i="76"/>
  <c r="AA74" i="76"/>
  <c r="Z74" i="76"/>
  <c r="Y74" i="76"/>
  <c r="X74" i="76"/>
  <c r="W74" i="76"/>
  <c r="V74" i="76"/>
  <c r="U74" i="76"/>
  <c r="T74" i="76"/>
  <c r="S74" i="76"/>
  <c r="R74" i="76"/>
  <c r="Q74" i="76"/>
  <c r="P74" i="76"/>
  <c r="O74" i="76"/>
  <c r="N74" i="76"/>
  <c r="M74" i="76"/>
  <c r="L74" i="76"/>
  <c r="K74" i="76"/>
  <c r="J74" i="76"/>
  <c r="I74" i="76"/>
  <c r="H74" i="76"/>
  <c r="G74" i="76"/>
  <c r="F74" i="76"/>
  <c r="E74" i="76"/>
  <c r="D74" i="76"/>
  <c r="BJ72" i="76"/>
  <c r="BI72" i="76"/>
  <c r="BH72" i="76"/>
  <c r="BG72" i="76"/>
  <c r="BF72" i="76"/>
  <c r="BE72" i="76"/>
  <c r="BD72" i="76"/>
  <c r="BC72" i="76"/>
  <c r="BB72" i="76"/>
  <c r="BA72" i="76"/>
  <c r="AZ72" i="76"/>
  <c r="AY72" i="76"/>
  <c r="AX72" i="76"/>
  <c r="AW72" i="76"/>
  <c r="AV72" i="76"/>
  <c r="AU72" i="76"/>
  <c r="AT72" i="76"/>
  <c r="AS72" i="76"/>
  <c r="AR72" i="76"/>
  <c r="AQ72" i="76"/>
  <c r="AP72" i="76"/>
  <c r="AO72" i="76"/>
  <c r="AN72" i="76"/>
  <c r="AM72" i="76"/>
  <c r="AL72" i="76"/>
  <c r="AK72" i="76"/>
  <c r="AJ72" i="76"/>
  <c r="AI72" i="76"/>
  <c r="AH72" i="76"/>
  <c r="AG72" i="76"/>
  <c r="AF72" i="76"/>
  <c r="AE72" i="76"/>
  <c r="AD72" i="76"/>
  <c r="AC72" i="76"/>
  <c r="AB72" i="76"/>
  <c r="AA72" i="76"/>
  <c r="Z72" i="76"/>
  <c r="Y72" i="76"/>
  <c r="X72" i="76"/>
  <c r="W72" i="76"/>
  <c r="V72" i="76"/>
  <c r="U72" i="76"/>
  <c r="T72" i="76"/>
  <c r="S72" i="76"/>
  <c r="R72" i="76"/>
  <c r="Q72" i="76"/>
  <c r="P72" i="76"/>
  <c r="O72" i="76"/>
  <c r="N72" i="76"/>
  <c r="M72" i="76"/>
  <c r="L72" i="76"/>
  <c r="K72" i="76"/>
  <c r="J72" i="76"/>
  <c r="I72" i="76"/>
  <c r="H72" i="76"/>
  <c r="G72" i="76"/>
  <c r="F72" i="76"/>
  <c r="E72" i="76"/>
  <c r="D72" i="76"/>
  <c r="C72" i="76"/>
  <c r="BJ71" i="76"/>
  <c r="BI71" i="76"/>
  <c r="BH71" i="76"/>
  <c r="BG71" i="76"/>
  <c r="BF71" i="76"/>
  <c r="BE71" i="76"/>
  <c r="BD71" i="76"/>
  <c r="BC71" i="76"/>
  <c r="BB71" i="76"/>
  <c r="BA71" i="76"/>
  <c r="AZ71" i="76"/>
  <c r="AY71" i="76"/>
  <c r="AX71" i="76"/>
  <c r="AW71" i="76"/>
  <c r="AV71" i="76"/>
  <c r="AU71" i="76"/>
  <c r="AT71" i="76"/>
  <c r="AS71" i="76"/>
  <c r="AR71" i="76"/>
  <c r="AQ71" i="76"/>
  <c r="AP71" i="76"/>
  <c r="AO71" i="76"/>
  <c r="AN71" i="76"/>
  <c r="AM71" i="76"/>
  <c r="AL71" i="76"/>
  <c r="AK71" i="76"/>
  <c r="AJ71" i="76"/>
  <c r="AI71" i="76"/>
  <c r="AH71" i="76"/>
  <c r="AG71" i="76"/>
  <c r="AF71" i="76"/>
  <c r="AE71" i="76"/>
  <c r="AD71" i="76"/>
  <c r="AC71" i="76"/>
  <c r="AB71" i="76"/>
  <c r="AA71" i="76"/>
  <c r="Z71" i="76"/>
  <c r="Y71" i="76"/>
  <c r="X71" i="76"/>
  <c r="W71" i="76"/>
  <c r="V71" i="76"/>
  <c r="U71" i="76"/>
  <c r="T71" i="76"/>
  <c r="S71" i="76"/>
  <c r="R71" i="76"/>
  <c r="Q71" i="76"/>
  <c r="P71" i="76"/>
  <c r="O71" i="76"/>
  <c r="N71" i="76"/>
  <c r="M71" i="76"/>
  <c r="L71" i="76"/>
  <c r="K71" i="76"/>
  <c r="J71" i="76"/>
  <c r="I71" i="76"/>
  <c r="H71" i="76"/>
  <c r="G71" i="76"/>
  <c r="F71" i="76"/>
  <c r="E71" i="76"/>
  <c r="D71" i="76"/>
  <c r="BJ70" i="76"/>
  <c r="BI70" i="76"/>
  <c r="BH70" i="76"/>
  <c r="BG70" i="76"/>
  <c r="BF70" i="76"/>
  <c r="BE70" i="76"/>
  <c r="BD70" i="76"/>
  <c r="BC70" i="76"/>
  <c r="BB70" i="76"/>
  <c r="BA70" i="76"/>
  <c r="AZ70" i="76"/>
  <c r="AY70" i="76"/>
  <c r="AX70" i="76"/>
  <c r="AW70" i="76"/>
  <c r="AV70" i="76"/>
  <c r="AU70" i="76"/>
  <c r="AT70" i="76"/>
  <c r="AS70" i="76"/>
  <c r="AR70" i="76"/>
  <c r="AQ70" i="76"/>
  <c r="AP70" i="76"/>
  <c r="AO70" i="76"/>
  <c r="AN70" i="76"/>
  <c r="AM70" i="76"/>
  <c r="AL70" i="76"/>
  <c r="AK70" i="76"/>
  <c r="AJ70" i="76"/>
  <c r="AI70" i="76"/>
  <c r="AH70" i="76"/>
  <c r="AG70" i="76"/>
  <c r="AF70" i="76"/>
  <c r="AE70" i="76"/>
  <c r="AD70" i="76"/>
  <c r="AC70" i="76"/>
  <c r="AB70" i="76"/>
  <c r="AA70" i="76"/>
  <c r="Z70" i="76"/>
  <c r="Y70" i="76"/>
  <c r="X70" i="76"/>
  <c r="W70" i="76"/>
  <c r="V70" i="76"/>
  <c r="U70" i="76"/>
  <c r="T70" i="76"/>
  <c r="S70" i="76"/>
  <c r="R70" i="76"/>
  <c r="Q70" i="76"/>
  <c r="P70" i="76"/>
  <c r="O70" i="76"/>
  <c r="N70" i="76"/>
  <c r="M70" i="76"/>
  <c r="L70" i="76"/>
  <c r="K70" i="76"/>
  <c r="J70" i="76"/>
  <c r="I70" i="76"/>
  <c r="H70" i="76"/>
  <c r="G70" i="76"/>
  <c r="F70" i="76"/>
  <c r="E70" i="76"/>
  <c r="D70" i="76"/>
  <c r="BJ69" i="76"/>
  <c r="BI69" i="76"/>
  <c r="BH69" i="76"/>
  <c r="BG69" i="76"/>
  <c r="BF69" i="76"/>
  <c r="BE69" i="76"/>
  <c r="BD69" i="76"/>
  <c r="BC69" i="76"/>
  <c r="BB69" i="76"/>
  <c r="BA69" i="76"/>
  <c r="AZ69" i="76"/>
  <c r="AY69" i="76"/>
  <c r="AX69" i="76"/>
  <c r="AW69" i="76"/>
  <c r="AV69" i="76"/>
  <c r="AU69" i="76"/>
  <c r="AT69" i="76"/>
  <c r="AS69" i="76"/>
  <c r="AR69" i="76"/>
  <c r="AQ69" i="76"/>
  <c r="AP69" i="76"/>
  <c r="AO69" i="76"/>
  <c r="AN69" i="76"/>
  <c r="AM69" i="76"/>
  <c r="AL69" i="76"/>
  <c r="AK69" i="76"/>
  <c r="AJ69" i="76"/>
  <c r="AI69" i="76"/>
  <c r="AH69" i="76"/>
  <c r="AG69" i="76"/>
  <c r="AF69" i="76"/>
  <c r="AE69" i="76"/>
  <c r="AD69" i="76"/>
  <c r="AC69" i="76"/>
  <c r="AB69" i="76"/>
  <c r="AA69" i="76"/>
  <c r="Z69" i="76"/>
  <c r="Y69" i="76"/>
  <c r="X69" i="76"/>
  <c r="W69" i="76"/>
  <c r="V69" i="76"/>
  <c r="U69" i="76"/>
  <c r="T69" i="76"/>
  <c r="S69" i="76"/>
  <c r="R69" i="76"/>
  <c r="Q69" i="76"/>
  <c r="P69" i="76"/>
  <c r="O69" i="76"/>
  <c r="N69" i="76"/>
  <c r="M69" i="76"/>
  <c r="L69" i="76"/>
  <c r="K69" i="76"/>
  <c r="J69" i="76"/>
  <c r="I69" i="76"/>
  <c r="H69" i="76"/>
  <c r="G69" i="76"/>
  <c r="F69" i="76"/>
  <c r="E69" i="76"/>
  <c r="D69" i="76"/>
  <c r="BJ68" i="76"/>
  <c r="BI68" i="76"/>
  <c r="BH68" i="76"/>
  <c r="BG68" i="76"/>
  <c r="BF68" i="76"/>
  <c r="BE68" i="76"/>
  <c r="BD68" i="76"/>
  <c r="BC68" i="76"/>
  <c r="BB68" i="76"/>
  <c r="BA68" i="76"/>
  <c r="AZ68" i="76"/>
  <c r="AY68" i="76"/>
  <c r="AX68" i="76"/>
  <c r="AW68" i="76"/>
  <c r="AV68" i="76"/>
  <c r="AU68" i="76"/>
  <c r="AT68" i="76"/>
  <c r="AS68" i="76"/>
  <c r="AR68" i="76"/>
  <c r="AQ68" i="76"/>
  <c r="AP68" i="76"/>
  <c r="AO68" i="76"/>
  <c r="AN68" i="76"/>
  <c r="AM68" i="76"/>
  <c r="AL68" i="76"/>
  <c r="AK68" i="76"/>
  <c r="AJ68" i="76"/>
  <c r="AI68" i="76"/>
  <c r="AH68" i="76"/>
  <c r="AG68" i="76"/>
  <c r="AF68" i="76"/>
  <c r="AE68" i="76"/>
  <c r="AD68" i="76"/>
  <c r="AC68" i="76"/>
  <c r="AB68" i="76"/>
  <c r="AA68" i="76"/>
  <c r="Z68" i="76"/>
  <c r="Y68" i="76"/>
  <c r="X68" i="76"/>
  <c r="W68" i="76"/>
  <c r="V68" i="76"/>
  <c r="U68" i="76"/>
  <c r="T68" i="76"/>
  <c r="S68" i="76"/>
  <c r="R68" i="76"/>
  <c r="Q68" i="76"/>
  <c r="P68" i="76"/>
  <c r="O68" i="76"/>
  <c r="N68" i="76"/>
  <c r="M68" i="76"/>
  <c r="L68" i="76"/>
  <c r="K68" i="76"/>
  <c r="J68" i="76"/>
  <c r="I68" i="76"/>
  <c r="H68" i="76"/>
  <c r="G68" i="76"/>
  <c r="F68" i="76"/>
  <c r="E68" i="76"/>
  <c r="D68" i="76"/>
  <c r="BJ67" i="76"/>
  <c r="BI67" i="76"/>
  <c r="BH67" i="76"/>
  <c r="BG67" i="76"/>
  <c r="BF67" i="76"/>
  <c r="BE67" i="76"/>
  <c r="BD67" i="76"/>
  <c r="BC67" i="76"/>
  <c r="BB67" i="76"/>
  <c r="BA67" i="76"/>
  <c r="AZ67" i="76"/>
  <c r="AY67" i="76"/>
  <c r="AX67" i="76"/>
  <c r="AW67" i="76"/>
  <c r="AV67" i="76"/>
  <c r="AU67" i="76"/>
  <c r="AT67" i="76"/>
  <c r="AS67" i="76"/>
  <c r="AR67" i="76"/>
  <c r="AQ67" i="76"/>
  <c r="AP67" i="76"/>
  <c r="AO67" i="76"/>
  <c r="AN67" i="76"/>
  <c r="AM67" i="76"/>
  <c r="AL67" i="76"/>
  <c r="AK67" i="76"/>
  <c r="AJ67" i="76"/>
  <c r="AI67" i="76"/>
  <c r="AH67" i="76"/>
  <c r="AG67" i="76"/>
  <c r="AF67" i="76"/>
  <c r="AE67" i="76"/>
  <c r="AD67" i="76"/>
  <c r="AC67" i="76"/>
  <c r="AB67" i="76"/>
  <c r="AA67" i="76"/>
  <c r="Z67" i="76"/>
  <c r="Y67" i="76"/>
  <c r="X67" i="76"/>
  <c r="W67" i="76"/>
  <c r="V67" i="76"/>
  <c r="U67" i="76"/>
  <c r="T67" i="76"/>
  <c r="S67" i="76"/>
  <c r="R67" i="76"/>
  <c r="Q67" i="76"/>
  <c r="P67" i="76"/>
  <c r="O67" i="76"/>
  <c r="N67" i="76"/>
  <c r="M67" i="76"/>
  <c r="L67" i="76"/>
  <c r="K67" i="76"/>
  <c r="J67" i="76"/>
  <c r="I67" i="76"/>
  <c r="H67" i="76"/>
  <c r="G67" i="76"/>
  <c r="F67" i="76"/>
  <c r="E67" i="76"/>
  <c r="D67" i="76"/>
  <c r="BJ66" i="76"/>
  <c r="BI66" i="76"/>
  <c r="BH66" i="76"/>
  <c r="BG66" i="76"/>
  <c r="BF66" i="76"/>
  <c r="BE66" i="76"/>
  <c r="BD66" i="76"/>
  <c r="BC66" i="76"/>
  <c r="BB66" i="76"/>
  <c r="BA66" i="76"/>
  <c r="AZ66" i="76"/>
  <c r="AY66" i="76"/>
  <c r="AX66" i="76"/>
  <c r="AW66" i="76"/>
  <c r="AV66" i="76"/>
  <c r="AU66" i="76"/>
  <c r="AT66" i="76"/>
  <c r="AS66" i="76"/>
  <c r="AR66" i="76"/>
  <c r="AQ66" i="76"/>
  <c r="AP66" i="76"/>
  <c r="AO66" i="76"/>
  <c r="AN66" i="76"/>
  <c r="AM66" i="76"/>
  <c r="AL66" i="76"/>
  <c r="AK66" i="76"/>
  <c r="AJ66" i="76"/>
  <c r="AI66" i="76"/>
  <c r="AH66" i="76"/>
  <c r="AG66" i="76"/>
  <c r="AF66" i="76"/>
  <c r="AE66" i="76"/>
  <c r="AD66" i="76"/>
  <c r="AC66" i="76"/>
  <c r="AB66" i="76"/>
  <c r="AA66" i="76"/>
  <c r="Z66" i="76"/>
  <c r="Y66" i="76"/>
  <c r="X66" i="76"/>
  <c r="W66" i="76"/>
  <c r="V66" i="76"/>
  <c r="U66" i="76"/>
  <c r="T66" i="76"/>
  <c r="S66" i="76"/>
  <c r="R66" i="76"/>
  <c r="Q66" i="76"/>
  <c r="P66" i="76"/>
  <c r="O66" i="76"/>
  <c r="N66" i="76"/>
  <c r="M66" i="76"/>
  <c r="L66" i="76"/>
  <c r="K66" i="76"/>
  <c r="J66" i="76"/>
  <c r="I66" i="76"/>
  <c r="H66" i="76"/>
  <c r="G66" i="76"/>
  <c r="F66" i="76"/>
  <c r="E66" i="76"/>
  <c r="D66" i="76"/>
  <c r="BJ65" i="76"/>
  <c r="BI65" i="76"/>
  <c r="BH65" i="76"/>
  <c r="BG65" i="76"/>
  <c r="BF65" i="76"/>
  <c r="BE65" i="76"/>
  <c r="BD65" i="76"/>
  <c r="BC65" i="76"/>
  <c r="BB65" i="76"/>
  <c r="BA65" i="76"/>
  <c r="AZ65" i="76"/>
  <c r="AY65" i="76"/>
  <c r="AX65" i="76"/>
  <c r="AW65" i="76"/>
  <c r="AV65" i="76"/>
  <c r="AU65" i="76"/>
  <c r="AT65" i="76"/>
  <c r="AS65" i="76"/>
  <c r="AR65" i="76"/>
  <c r="AQ65" i="76"/>
  <c r="AP65" i="76"/>
  <c r="AO65" i="76"/>
  <c r="AN65" i="76"/>
  <c r="AM65" i="76"/>
  <c r="AL65" i="76"/>
  <c r="AK65" i="76"/>
  <c r="AJ65" i="76"/>
  <c r="AI65" i="76"/>
  <c r="AH65" i="76"/>
  <c r="AG65" i="76"/>
  <c r="AF65" i="76"/>
  <c r="AE65" i="76"/>
  <c r="AD65" i="76"/>
  <c r="AC65" i="76"/>
  <c r="AB65" i="76"/>
  <c r="AA65" i="76"/>
  <c r="Z65" i="76"/>
  <c r="Y65" i="76"/>
  <c r="X65" i="76"/>
  <c r="W65" i="76"/>
  <c r="V65" i="76"/>
  <c r="U65" i="76"/>
  <c r="T65" i="76"/>
  <c r="S65" i="76"/>
  <c r="R65" i="76"/>
  <c r="Q65" i="76"/>
  <c r="P65" i="76"/>
  <c r="O65" i="76"/>
  <c r="N65" i="76"/>
  <c r="M65" i="76"/>
  <c r="L65" i="76"/>
  <c r="K65" i="76"/>
  <c r="J65" i="76"/>
  <c r="I65" i="76"/>
  <c r="H65" i="76"/>
  <c r="G65" i="76"/>
  <c r="F65" i="76"/>
  <c r="E65" i="76"/>
  <c r="D65" i="76"/>
  <c r="BJ64" i="76"/>
  <c r="BI64" i="76"/>
  <c r="BH64" i="76"/>
  <c r="BG64" i="76"/>
  <c r="BF64" i="76"/>
  <c r="BE64" i="76"/>
  <c r="BD64" i="76"/>
  <c r="BC64" i="76"/>
  <c r="BB64" i="76"/>
  <c r="BA64" i="76"/>
  <c r="AZ64" i="76"/>
  <c r="AY64" i="76"/>
  <c r="AX64" i="76"/>
  <c r="AW64" i="76"/>
  <c r="AV64" i="76"/>
  <c r="AU64" i="76"/>
  <c r="AT64" i="76"/>
  <c r="AS64" i="76"/>
  <c r="AR64" i="76"/>
  <c r="AQ64" i="76"/>
  <c r="AP64" i="76"/>
  <c r="AO64" i="76"/>
  <c r="AN64" i="76"/>
  <c r="AM64" i="76"/>
  <c r="AL64" i="76"/>
  <c r="AK64" i="76"/>
  <c r="AJ64" i="76"/>
  <c r="AI64" i="76"/>
  <c r="AH64" i="76"/>
  <c r="AG64" i="76"/>
  <c r="AF64" i="76"/>
  <c r="AE64" i="76"/>
  <c r="AD64" i="76"/>
  <c r="AC64" i="76"/>
  <c r="AB64" i="76"/>
  <c r="AA64" i="76"/>
  <c r="Z64" i="76"/>
  <c r="Y64" i="76"/>
  <c r="X64" i="76"/>
  <c r="W64" i="76"/>
  <c r="V64" i="76"/>
  <c r="U64" i="76"/>
  <c r="T64" i="76"/>
  <c r="S64" i="76"/>
  <c r="R64" i="76"/>
  <c r="Q64" i="76"/>
  <c r="P64" i="76"/>
  <c r="O64" i="76"/>
  <c r="N64" i="76"/>
  <c r="M64" i="76"/>
  <c r="L64" i="76"/>
  <c r="K64" i="76"/>
  <c r="J64" i="76"/>
  <c r="I64" i="76"/>
  <c r="H64" i="76"/>
  <c r="G64" i="76"/>
  <c r="F64" i="76"/>
  <c r="E64" i="76"/>
  <c r="D64" i="76"/>
  <c r="C64" i="76"/>
  <c r="BJ63" i="76"/>
  <c r="BI63" i="76"/>
  <c r="BH63" i="76"/>
  <c r="BG63" i="76"/>
  <c r="BF63" i="76"/>
  <c r="BE63" i="76"/>
  <c r="BD63" i="76"/>
  <c r="BC63" i="76"/>
  <c r="BB63" i="76"/>
  <c r="BA63" i="76"/>
  <c r="AZ63" i="76"/>
  <c r="AY63" i="76"/>
  <c r="AX63" i="76"/>
  <c r="AW63" i="76"/>
  <c r="AV63" i="76"/>
  <c r="AU63" i="76"/>
  <c r="AT63" i="76"/>
  <c r="AS63" i="76"/>
  <c r="AR63" i="76"/>
  <c r="AQ63" i="76"/>
  <c r="AP63" i="76"/>
  <c r="AO63" i="76"/>
  <c r="AN63" i="76"/>
  <c r="AM63" i="76"/>
  <c r="AL63" i="76"/>
  <c r="AK63" i="76"/>
  <c r="AJ63" i="76"/>
  <c r="AI63" i="76"/>
  <c r="AH63" i="76"/>
  <c r="AG63" i="76"/>
  <c r="AF63" i="76"/>
  <c r="AE63" i="76"/>
  <c r="AD63" i="76"/>
  <c r="AC63" i="76"/>
  <c r="AB63" i="76"/>
  <c r="AA63" i="76"/>
  <c r="Z63" i="76"/>
  <c r="Y63" i="76"/>
  <c r="X63" i="76"/>
  <c r="W63" i="76"/>
  <c r="V63" i="76"/>
  <c r="U63" i="76"/>
  <c r="T63" i="76"/>
  <c r="S63" i="76"/>
  <c r="R63" i="76"/>
  <c r="Q63" i="76"/>
  <c r="P63" i="76"/>
  <c r="O63" i="76"/>
  <c r="N63" i="76"/>
  <c r="M63" i="76"/>
  <c r="L63" i="76"/>
  <c r="K63" i="76"/>
  <c r="J63" i="76"/>
  <c r="I63" i="76"/>
  <c r="H63" i="76"/>
  <c r="G63" i="76"/>
  <c r="F63" i="76"/>
  <c r="E63" i="76"/>
  <c r="D63" i="76"/>
  <c r="BJ62" i="76"/>
  <c r="BI62" i="76"/>
  <c r="BH62" i="76"/>
  <c r="BG62" i="76"/>
  <c r="BF62" i="76"/>
  <c r="BE62" i="76"/>
  <c r="BD62" i="76"/>
  <c r="BC62" i="76"/>
  <c r="BB62" i="76"/>
  <c r="BA62" i="76"/>
  <c r="AZ62" i="76"/>
  <c r="AY62" i="76"/>
  <c r="AX62" i="76"/>
  <c r="AW62" i="76"/>
  <c r="AV62" i="76"/>
  <c r="AU62" i="76"/>
  <c r="AT62" i="76"/>
  <c r="AS62" i="76"/>
  <c r="AR62" i="76"/>
  <c r="AQ62" i="76"/>
  <c r="AP62" i="76"/>
  <c r="AO62" i="76"/>
  <c r="AN62" i="76"/>
  <c r="AM62" i="76"/>
  <c r="AL62" i="76"/>
  <c r="AK62" i="76"/>
  <c r="AJ62" i="76"/>
  <c r="AI62" i="76"/>
  <c r="AH62" i="76"/>
  <c r="AG62" i="76"/>
  <c r="AF62" i="76"/>
  <c r="AE62" i="76"/>
  <c r="AD62" i="76"/>
  <c r="AC62" i="76"/>
  <c r="AB62" i="76"/>
  <c r="AA62" i="76"/>
  <c r="Z62" i="76"/>
  <c r="Y62" i="76"/>
  <c r="X62" i="76"/>
  <c r="W62" i="76"/>
  <c r="V62" i="76"/>
  <c r="U62" i="76"/>
  <c r="T62" i="76"/>
  <c r="S62" i="76"/>
  <c r="R62" i="76"/>
  <c r="Q62" i="76"/>
  <c r="P62" i="76"/>
  <c r="O62" i="76"/>
  <c r="N62" i="76"/>
  <c r="M62" i="76"/>
  <c r="L62" i="76"/>
  <c r="K62" i="76"/>
  <c r="J62" i="76"/>
  <c r="I62" i="76"/>
  <c r="H62" i="76"/>
  <c r="G62" i="76"/>
  <c r="F62" i="76"/>
  <c r="E62" i="76"/>
  <c r="D62" i="76"/>
  <c r="BJ61" i="76"/>
  <c r="BI61" i="76"/>
  <c r="BH61" i="76"/>
  <c r="BG61" i="76"/>
  <c r="BF61" i="76"/>
  <c r="BE61" i="76"/>
  <c r="BD61" i="76"/>
  <c r="BC61" i="76"/>
  <c r="BB61" i="76"/>
  <c r="BA61" i="76"/>
  <c r="AZ61" i="76"/>
  <c r="AY61" i="76"/>
  <c r="AX61" i="76"/>
  <c r="AW61" i="76"/>
  <c r="AV61" i="76"/>
  <c r="AU61" i="76"/>
  <c r="AT61" i="76"/>
  <c r="AS61" i="76"/>
  <c r="AR61" i="76"/>
  <c r="AQ61" i="76"/>
  <c r="AP61" i="76"/>
  <c r="AO61" i="76"/>
  <c r="AN61" i="76"/>
  <c r="AM61" i="76"/>
  <c r="AL61" i="76"/>
  <c r="AK61" i="76"/>
  <c r="AJ61" i="76"/>
  <c r="AI61" i="76"/>
  <c r="AH61" i="76"/>
  <c r="AG61" i="76"/>
  <c r="AF61" i="76"/>
  <c r="AE61" i="76"/>
  <c r="AD61" i="76"/>
  <c r="AC61" i="76"/>
  <c r="AB61" i="76"/>
  <c r="AA61" i="76"/>
  <c r="Z61" i="76"/>
  <c r="Y61" i="76"/>
  <c r="X61" i="76"/>
  <c r="W61" i="76"/>
  <c r="V61" i="76"/>
  <c r="U61" i="76"/>
  <c r="T61" i="76"/>
  <c r="S61" i="76"/>
  <c r="R61" i="76"/>
  <c r="Q61" i="76"/>
  <c r="P61" i="76"/>
  <c r="O61" i="76"/>
  <c r="N61" i="76"/>
  <c r="M61" i="76"/>
  <c r="L61" i="76"/>
  <c r="K61" i="76"/>
  <c r="J61" i="76"/>
  <c r="I61" i="76"/>
  <c r="H61" i="76"/>
  <c r="G61" i="76"/>
  <c r="F61" i="76"/>
  <c r="E61" i="76"/>
  <c r="D61" i="76"/>
  <c r="BJ60" i="76"/>
  <c r="BI60" i="76"/>
  <c r="BH60" i="76"/>
  <c r="BG60" i="76"/>
  <c r="BF60" i="76"/>
  <c r="BE60" i="76"/>
  <c r="BD60" i="76"/>
  <c r="BC60" i="76"/>
  <c r="BB60" i="76"/>
  <c r="BA60" i="76"/>
  <c r="AZ60" i="76"/>
  <c r="AY60" i="76"/>
  <c r="AX60" i="76"/>
  <c r="AW60" i="76"/>
  <c r="AV60" i="76"/>
  <c r="AU60" i="76"/>
  <c r="AT60" i="76"/>
  <c r="AS60" i="76"/>
  <c r="AR60" i="76"/>
  <c r="AQ60" i="76"/>
  <c r="AP60" i="76"/>
  <c r="AO60" i="76"/>
  <c r="AN60" i="76"/>
  <c r="AM60" i="76"/>
  <c r="AL60" i="76"/>
  <c r="AK60" i="76"/>
  <c r="AJ60" i="76"/>
  <c r="AI60" i="76"/>
  <c r="AH60" i="76"/>
  <c r="AG60" i="76"/>
  <c r="AF60" i="76"/>
  <c r="AE60" i="76"/>
  <c r="AD60" i="76"/>
  <c r="AC60" i="76"/>
  <c r="AB60" i="76"/>
  <c r="AA60" i="76"/>
  <c r="Z60" i="76"/>
  <c r="Y60" i="76"/>
  <c r="X60" i="76"/>
  <c r="W60" i="76"/>
  <c r="V60" i="76"/>
  <c r="U60" i="76"/>
  <c r="T60" i="76"/>
  <c r="S60" i="76"/>
  <c r="R60" i="76"/>
  <c r="Q60" i="76"/>
  <c r="P60" i="76"/>
  <c r="O60" i="76"/>
  <c r="N60" i="76"/>
  <c r="M60" i="76"/>
  <c r="L60" i="76"/>
  <c r="K60" i="76"/>
  <c r="J60" i="76"/>
  <c r="I60" i="76"/>
  <c r="H60" i="76"/>
  <c r="G60" i="76"/>
  <c r="F60" i="76"/>
  <c r="E60" i="76"/>
  <c r="D60" i="76"/>
  <c r="BJ59" i="76"/>
  <c r="BI59" i="76"/>
  <c r="BH59" i="76"/>
  <c r="BG59" i="76"/>
  <c r="BF59" i="76"/>
  <c r="BE59" i="76"/>
  <c r="BD59" i="76"/>
  <c r="BC59" i="76"/>
  <c r="BB59" i="76"/>
  <c r="BA59" i="76"/>
  <c r="AZ59" i="76"/>
  <c r="AY59" i="76"/>
  <c r="AX59" i="76"/>
  <c r="AW59" i="76"/>
  <c r="AV59" i="76"/>
  <c r="AU59" i="76"/>
  <c r="AT59" i="76"/>
  <c r="AS59" i="76"/>
  <c r="AR59" i="76"/>
  <c r="AQ59" i="76"/>
  <c r="AP59" i="76"/>
  <c r="AO59" i="76"/>
  <c r="AN59" i="76"/>
  <c r="AM59" i="76"/>
  <c r="AL59" i="76"/>
  <c r="AK59" i="76"/>
  <c r="AJ59" i="76"/>
  <c r="AI59" i="76"/>
  <c r="AH59" i="76"/>
  <c r="AG59" i="76"/>
  <c r="AF59" i="76"/>
  <c r="AE59" i="76"/>
  <c r="AD59" i="76"/>
  <c r="AC59" i="76"/>
  <c r="AB59" i="76"/>
  <c r="AA59" i="76"/>
  <c r="Z59" i="76"/>
  <c r="Y59" i="76"/>
  <c r="X59" i="76"/>
  <c r="W59" i="76"/>
  <c r="V59" i="76"/>
  <c r="U59" i="76"/>
  <c r="T59" i="76"/>
  <c r="S59" i="76"/>
  <c r="R59" i="76"/>
  <c r="Q59" i="76"/>
  <c r="P59" i="76"/>
  <c r="O59" i="76"/>
  <c r="N59" i="76"/>
  <c r="M59" i="76"/>
  <c r="L59" i="76"/>
  <c r="K59" i="76"/>
  <c r="J59" i="76"/>
  <c r="I59" i="76"/>
  <c r="H59" i="76"/>
  <c r="G59" i="76"/>
  <c r="F59" i="76"/>
  <c r="E59" i="76"/>
  <c r="D59" i="76"/>
  <c r="C59" i="76"/>
  <c r="BJ58" i="76"/>
  <c r="BI58" i="76"/>
  <c r="BH58" i="76"/>
  <c r="BG58" i="76"/>
  <c r="BF58" i="76"/>
  <c r="BE58" i="76"/>
  <c r="BD58" i="76"/>
  <c r="BC58" i="76"/>
  <c r="BB58" i="76"/>
  <c r="BA58" i="76"/>
  <c r="AZ58" i="76"/>
  <c r="AY58" i="76"/>
  <c r="AX58" i="76"/>
  <c r="AW58" i="76"/>
  <c r="AV58" i="76"/>
  <c r="AU58" i="76"/>
  <c r="AT58" i="76"/>
  <c r="AS58" i="76"/>
  <c r="AR58" i="76"/>
  <c r="AQ58" i="76"/>
  <c r="AP58" i="76"/>
  <c r="AO58" i="76"/>
  <c r="AN58" i="76"/>
  <c r="AM58" i="76"/>
  <c r="AL58" i="76"/>
  <c r="AK58" i="76"/>
  <c r="AJ58" i="76"/>
  <c r="AI58" i="76"/>
  <c r="AH58" i="76"/>
  <c r="AG58" i="76"/>
  <c r="AF58" i="76"/>
  <c r="AE58" i="76"/>
  <c r="AD58" i="76"/>
  <c r="AC58" i="76"/>
  <c r="AB58" i="76"/>
  <c r="AA58" i="76"/>
  <c r="Z58" i="76"/>
  <c r="Y58" i="76"/>
  <c r="X58" i="76"/>
  <c r="W58" i="76"/>
  <c r="V58" i="76"/>
  <c r="U58" i="76"/>
  <c r="T58" i="76"/>
  <c r="S58" i="76"/>
  <c r="R58" i="76"/>
  <c r="Q58" i="76"/>
  <c r="P58" i="76"/>
  <c r="O58" i="76"/>
  <c r="N58" i="76"/>
  <c r="M58" i="76"/>
  <c r="L58" i="76"/>
  <c r="K58" i="76"/>
  <c r="J58" i="76"/>
  <c r="I58" i="76"/>
  <c r="H58" i="76"/>
  <c r="G58" i="76"/>
  <c r="F58" i="76"/>
  <c r="E58" i="76"/>
  <c r="D58" i="76"/>
  <c r="C58" i="76"/>
  <c r="BJ57" i="76"/>
  <c r="BI57" i="76"/>
  <c r="BH57" i="76"/>
  <c r="BG57" i="76"/>
  <c r="BF57" i="76"/>
  <c r="BE57" i="76"/>
  <c r="BD57" i="76"/>
  <c r="BC57" i="76"/>
  <c r="BB57" i="76"/>
  <c r="BA57" i="76"/>
  <c r="AZ57" i="76"/>
  <c r="AY57" i="76"/>
  <c r="AX57" i="76"/>
  <c r="AW57" i="76"/>
  <c r="AV57" i="76"/>
  <c r="AU57" i="76"/>
  <c r="AT57" i="76"/>
  <c r="AS57" i="76"/>
  <c r="AR57" i="76"/>
  <c r="AQ57" i="76"/>
  <c r="AP57" i="76"/>
  <c r="AO57" i="76"/>
  <c r="AN57" i="76"/>
  <c r="AM57" i="76"/>
  <c r="AL57" i="76"/>
  <c r="AK57" i="76"/>
  <c r="AJ57" i="76"/>
  <c r="AI57" i="76"/>
  <c r="AH57" i="76"/>
  <c r="AG57" i="76"/>
  <c r="AF57" i="76"/>
  <c r="AE57" i="76"/>
  <c r="AD57" i="76"/>
  <c r="AC57" i="76"/>
  <c r="AB57" i="76"/>
  <c r="AA57" i="76"/>
  <c r="Z57" i="76"/>
  <c r="Y57" i="76"/>
  <c r="X57" i="76"/>
  <c r="W57" i="76"/>
  <c r="V57" i="76"/>
  <c r="U57" i="76"/>
  <c r="T57" i="76"/>
  <c r="S57" i="76"/>
  <c r="R57" i="76"/>
  <c r="Q57" i="76"/>
  <c r="P57" i="76"/>
  <c r="O57" i="76"/>
  <c r="N57" i="76"/>
  <c r="M57" i="76"/>
  <c r="L57" i="76"/>
  <c r="K57" i="76"/>
  <c r="J57" i="76"/>
  <c r="I57" i="76"/>
  <c r="H57" i="76"/>
  <c r="G57" i="76"/>
  <c r="F57" i="76"/>
  <c r="E57" i="76"/>
  <c r="D57" i="76"/>
  <c r="BJ56" i="76"/>
  <c r="BI56" i="76"/>
  <c r="BH56" i="76"/>
  <c r="BG56" i="76"/>
  <c r="BF56" i="76"/>
  <c r="BE56" i="76"/>
  <c r="BD56" i="76"/>
  <c r="BC56" i="76"/>
  <c r="BB56" i="76"/>
  <c r="BA56" i="76"/>
  <c r="AZ56" i="76"/>
  <c r="AY56" i="76"/>
  <c r="AX56" i="76"/>
  <c r="AW56" i="76"/>
  <c r="AV56" i="76"/>
  <c r="AU56" i="76"/>
  <c r="AT56" i="76"/>
  <c r="AS56" i="76"/>
  <c r="AR56" i="76"/>
  <c r="AQ56" i="76"/>
  <c r="AP56" i="76"/>
  <c r="AO56" i="76"/>
  <c r="AN56" i="76"/>
  <c r="AM56" i="76"/>
  <c r="AL56" i="76"/>
  <c r="AK56" i="76"/>
  <c r="AJ56" i="76"/>
  <c r="AI56" i="76"/>
  <c r="AH56" i="76"/>
  <c r="AG56" i="76"/>
  <c r="AF56" i="76"/>
  <c r="AE56" i="76"/>
  <c r="AD56" i="76"/>
  <c r="AC56" i="76"/>
  <c r="AB56" i="76"/>
  <c r="AA56" i="76"/>
  <c r="Z56" i="76"/>
  <c r="Y56" i="76"/>
  <c r="X56" i="76"/>
  <c r="W56" i="76"/>
  <c r="V56" i="76"/>
  <c r="U56" i="76"/>
  <c r="T56" i="76"/>
  <c r="S56" i="76"/>
  <c r="R56" i="76"/>
  <c r="Q56" i="76"/>
  <c r="P56" i="76"/>
  <c r="O56" i="76"/>
  <c r="N56" i="76"/>
  <c r="M56" i="76"/>
  <c r="L56" i="76"/>
  <c r="K56" i="76"/>
  <c r="J56" i="76"/>
  <c r="I56" i="76"/>
  <c r="H56" i="76"/>
  <c r="G56" i="76"/>
  <c r="F56" i="76"/>
  <c r="E56" i="76"/>
  <c r="D56" i="76"/>
  <c r="C56" i="76"/>
  <c r="BJ55" i="76"/>
  <c r="BI55" i="76"/>
  <c r="BH55" i="76"/>
  <c r="BG55" i="76"/>
  <c r="BF55" i="76"/>
  <c r="BE55" i="76"/>
  <c r="BD55" i="76"/>
  <c r="BC55" i="76"/>
  <c r="BB55" i="76"/>
  <c r="BA55" i="76"/>
  <c r="AZ55" i="76"/>
  <c r="AY55" i="76"/>
  <c r="AX55" i="76"/>
  <c r="AW55" i="76"/>
  <c r="AV55" i="76"/>
  <c r="AU55" i="76"/>
  <c r="AT55" i="76"/>
  <c r="AS55" i="76"/>
  <c r="AR55" i="76"/>
  <c r="AQ55" i="76"/>
  <c r="AP55" i="76"/>
  <c r="AO55" i="76"/>
  <c r="AN55" i="76"/>
  <c r="AM55" i="76"/>
  <c r="AL55" i="76"/>
  <c r="AK55" i="76"/>
  <c r="AJ55" i="76"/>
  <c r="AI55" i="76"/>
  <c r="AH55" i="76"/>
  <c r="AG55" i="76"/>
  <c r="AF55" i="76"/>
  <c r="AE55" i="76"/>
  <c r="AD55" i="76"/>
  <c r="AC55" i="76"/>
  <c r="AB55" i="76"/>
  <c r="AA55" i="76"/>
  <c r="Z55" i="76"/>
  <c r="Y55" i="76"/>
  <c r="X55" i="76"/>
  <c r="W55" i="76"/>
  <c r="V55" i="76"/>
  <c r="U55" i="76"/>
  <c r="T55" i="76"/>
  <c r="S55" i="76"/>
  <c r="R55" i="76"/>
  <c r="Q55" i="76"/>
  <c r="P55" i="76"/>
  <c r="O55" i="76"/>
  <c r="N55" i="76"/>
  <c r="M55" i="76"/>
  <c r="L55" i="76"/>
  <c r="K55" i="76"/>
  <c r="J55" i="76"/>
  <c r="I55" i="76"/>
  <c r="H55" i="76"/>
  <c r="G55" i="76"/>
  <c r="F55" i="76"/>
  <c r="E55" i="76"/>
  <c r="D55" i="76"/>
  <c r="C55" i="76"/>
  <c r="C54" i="76"/>
  <c r="BJ52" i="76"/>
  <c r="BI52" i="76"/>
  <c r="BH52" i="76"/>
  <c r="BG52" i="76"/>
  <c r="BF52" i="76"/>
  <c r="BE52" i="76"/>
  <c r="BD52" i="76"/>
  <c r="BC52" i="76"/>
  <c r="BB52" i="76"/>
  <c r="BA52" i="76"/>
  <c r="AZ52" i="76"/>
  <c r="AY52" i="76"/>
  <c r="AX52" i="76"/>
  <c r="AW52" i="76"/>
  <c r="AV52" i="76"/>
  <c r="AU52" i="76"/>
  <c r="AT52" i="76"/>
  <c r="AS52" i="76"/>
  <c r="AR52" i="76"/>
  <c r="AQ52" i="76"/>
  <c r="AP52" i="76"/>
  <c r="AO52" i="76"/>
  <c r="AN52" i="76"/>
  <c r="AM52" i="76"/>
  <c r="AL52" i="76"/>
  <c r="AK52" i="76"/>
  <c r="AJ52" i="76"/>
  <c r="AI52" i="76"/>
  <c r="AH52" i="76"/>
  <c r="AG52" i="76"/>
  <c r="AF52" i="76"/>
  <c r="AE52" i="76"/>
  <c r="AD52" i="76"/>
  <c r="AC52" i="76"/>
  <c r="AB52" i="76"/>
  <c r="AA52" i="76"/>
  <c r="Z52" i="76"/>
  <c r="Y52" i="76"/>
  <c r="X52" i="76"/>
  <c r="W52" i="76"/>
  <c r="V52" i="76"/>
  <c r="U52" i="76"/>
  <c r="T52" i="76"/>
  <c r="S52" i="76"/>
  <c r="R52" i="76"/>
  <c r="Q52" i="76"/>
  <c r="P52" i="76"/>
  <c r="O52" i="76"/>
  <c r="N52" i="76"/>
  <c r="M52" i="76"/>
  <c r="L52" i="76"/>
  <c r="K52" i="76"/>
  <c r="J52" i="76"/>
  <c r="I52" i="76"/>
  <c r="H52" i="76"/>
  <c r="G52" i="76"/>
  <c r="F52" i="76"/>
  <c r="E52" i="76"/>
  <c r="D52" i="76"/>
  <c r="C52" i="76"/>
  <c r="BJ51" i="76"/>
  <c r="BI51" i="76"/>
  <c r="BH51" i="76"/>
  <c r="BG51" i="76"/>
  <c r="BF51" i="76"/>
  <c r="BE51" i="76"/>
  <c r="BD51" i="76"/>
  <c r="BC51" i="76"/>
  <c r="BB51" i="76"/>
  <c r="BA51" i="76"/>
  <c r="AZ51" i="76"/>
  <c r="AY51" i="76"/>
  <c r="AX51" i="76"/>
  <c r="AW51" i="76"/>
  <c r="AV51" i="76"/>
  <c r="AU51" i="76"/>
  <c r="AT51" i="76"/>
  <c r="AS51" i="76"/>
  <c r="AR51" i="76"/>
  <c r="AQ51" i="76"/>
  <c r="AP51" i="76"/>
  <c r="AO51" i="76"/>
  <c r="AN51" i="76"/>
  <c r="AM51" i="76"/>
  <c r="AL51" i="76"/>
  <c r="AK51" i="76"/>
  <c r="AJ51" i="76"/>
  <c r="AI51" i="76"/>
  <c r="AH51" i="76"/>
  <c r="AG51" i="76"/>
  <c r="AF51" i="76"/>
  <c r="AE51" i="76"/>
  <c r="AD51" i="76"/>
  <c r="AC51" i="76"/>
  <c r="AB51" i="76"/>
  <c r="AA51" i="76"/>
  <c r="Z51" i="76"/>
  <c r="Y51" i="76"/>
  <c r="X51" i="76"/>
  <c r="W51" i="76"/>
  <c r="V51" i="76"/>
  <c r="U51" i="76"/>
  <c r="T51" i="76"/>
  <c r="S51" i="76"/>
  <c r="R51" i="76"/>
  <c r="Q51" i="76"/>
  <c r="P51" i="76"/>
  <c r="O51" i="76"/>
  <c r="N51" i="76"/>
  <c r="M51" i="76"/>
  <c r="L51" i="76"/>
  <c r="K51" i="76"/>
  <c r="J51" i="76"/>
  <c r="I51" i="76"/>
  <c r="G51" i="76"/>
  <c r="F51" i="76"/>
  <c r="D51" i="76"/>
  <c r="C51" i="76"/>
  <c r="BJ50" i="76"/>
  <c r="BI50" i="76"/>
  <c r="BH50" i="76"/>
  <c r="BG50" i="76"/>
  <c r="BF50" i="76"/>
  <c r="BE50" i="76"/>
  <c r="BD50" i="76"/>
  <c r="BC50" i="76"/>
  <c r="BB50" i="76"/>
  <c r="BA50" i="76"/>
  <c r="AZ50" i="76"/>
  <c r="AY50" i="76"/>
  <c r="AX50" i="76"/>
  <c r="AW50" i="76"/>
  <c r="AV50" i="76"/>
  <c r="AU50" i="76"/>
  <c r="AT50" i="76"/>
  <c r="AS50" i="76"/>
  <c r="AR50" i="76"/>
  <c r="AQ50" i="76"/>
  <c r="AP50" i="76"/>
  <c r="AO50" i="76"/>
  <c r="AN50" i="76"/>
  <c r="AM50" i="76"/>
  <c r="AL50" i="76"/>
  <c r="AK50" i="76"/>
  <c r="AJ50" i="76"/>
  <c r="AI50" i="76"/>
  <c r="AH50" i="76"/>
  <c r="AG50" i="76"/>
  <c r="AF50" i="76"/>
  <c r="AE50" i="76"/>
  <c r="AD50" i="76"/>
  <c r="AC50" i="76"/>
  <c r="AB50" i="76"/>
  <c r="AA50" i="76"/>
  <c r="Z50" i="76"/>
  <c r="Y50" i="76"/>
  <c r="X50" i="76"/>
  <c r="W50" i="76"/>
  <c r="V50" i="76"/>
  <c r="U50" i="76"/>
  <c r="T50" i="76"/>
  <c r="S50" i="76"/>
  <c r="R50" i="76"/>
  <c r="Q50" i="76"/>
  <c r="P50" i="76"/>
  <c r="O50" i="76"/>
  <c r="N50" i="76"/>
  <c r="M50" i="76"/>
  <c r="L50" i="76"/>
  <c r="K50" i="76"/>
  <c r="J50" i="76"/>
  <c r="I50" i="76"/>
  <c r="H50" i="76"/>
  <c r="G50" i="76"/>
  <c r="F50" i="76"/>
  <c r="E50" i="76"/>
  <c r="D50" i="76"/>
  <c r="BJ49" i="76"/>
  <c r="BI49" i="76"/>
  <c r="BH49" i="76"/>
  <c r="BG49" i="76"/>
  <c r="BF49" i="76"/>
  <c r="BE49" i="76"/>
  <c r="BD49" i="76"/>
  <c r="BC49" i="76"/>
  <c r="BB49" i="76"/>
  <c r="BA49" i="76"/>
  <c r="AZ49" i="76"/>
  <c r="AY49" i="76"/>
  <c r="AX49" i="76"/>
  <c r="AW49" i="76"/>
  <c r="AV49" i="76"/>
  <c r="AU49" i="76"/>
  <c r="AT49" i="76"/>
  <c r="AS49" i="76"/>
  <c r="AR49" i="76"/>
  <c r="AQ49" i="76"/>
  <c r="AP49" i="76"/>
  <c r="AO49" i="76"/>
  <c r="AN49" i="76"/>
  <c r="AM49" i="76"/>
  <c r="AL49" i="76"/>
  <c r="AK49" i="76"/>
  <c r="AJ49" i="76"/>
  <c r="AI49" i="76"/>
  <c r="AH49" i="76"/>
  <c r="AG49" i="76"/>
  <c r="AF49" i="76"/>
  <c r="AE49" i="76"/>
  <c r="AD49" i="76"/>
  <c r="AC49" i="76"/>
  <c r="AB49" i="76"/>
  <c r="AA49" i="76"/>
  <c r="Z49" i="76"/>
  <c r="Y49" i="76"/>
  <c r="X49" i="76"/>
  <c r="W49" i="76"/>
  <c r="V49" i="76"/>
  <c r="U49" i="76"/>
  <c r="T49" i="76"/>
  <c r="S49" i="76"/>
  <c r="R49" i="76"/>
  <c r="Q49" i="76"/>
  <c r="P49" i="76"/>
  <c r="O49" i="76"/>
  <c r="N49" i="76"/>
  <c r="M49" i="76"/>
  <c r="L49" i="76"/>
  <c r="K49" i="76"/>
  <c r="J49" i="76"/>
  <c r="I49" i="76"/>
  <c r="H49" i="76"/>
  <c r="G49" i="76"/>
  <c r="F49" i="76"/>
  <c r="E49" i="76"/>
  <c r="BJ48" i="76"/>
  <c r="BI48" i="76"/>
  <c r="BH48" i="76"/>
  <c r="BG48" i="76"/>
  <c r="BF48" i="76"/>
  <c r="BE48" i="76"/>
  <c r="BD48" i="76"/>
  <c r="BC48" i="76"/>
  <c r="BB48" i="76"/>
  <c r="BA48" i="76"/>
  <c r="AZ48" i="76"/>
  <c r="AY48" i="76"/>
  <c r="AX48" i="76"/>
  <c r="AW48" i="76"/>
  <c r="AV48" i="76"/>
  <c r="AU48" i="76"/>
  <c r="AT48" i="76"/>
  <c r="AS48" i="76"/>
  <c r="AR48" i="76"/>
  <c r="AQ48" i="76"/>
  <c r="AP48" i="76"/>
  <c r="AO48" i="76"/>
  <c r="AN48" i="76"/>
  <c r="AM48" i="76"/>
  <c r="AL48" i="76"/>
  <c r="AK48" i="76"/>
  <c r="AJ48" i="76"/>
  <c r="AI48" i="76"/>
  <c r="AH48" i="76"/>
  <c r="AG48" i="76"/>
  <c r="AF48" i="76"/>
  <c r="AE48" i="76"/>
  <c r="AD48" i="76"/>
  <c r="AC48" i="76"/>
  <c r="AB48" i="76"/>
  <c r="AA48" i="76"/>
  <c r="Z48" i="76"/>
  <c r="Y48" i="76"/>
  <c r="X48" i="76"/>
  <c r="W48" i="76"/>
  <c r="V48" i="76"/>
  <c r="U48" i="76"/>
  <c r="T48" i="76"/>
  <c r="S48" i="76"/>
  <c r="R48" i="76"/>
  <c r="Q48" i="76"/>
  <c r="P48" i="76"/>
  <c r="O48" i="76"/>
  <c r="N48" i="76"/>
  <c r="M48" i="76"/>
  <c r="L48" i="76"/>
  <c r="K48" i="76"/>
  <c r="J48" i="76"/>
  <c r="I48" i="76"/>
  <c r="H48" i="76"/>
  <c r="G48" i="76"/>
  <c r="F48" i="76"/>
  <c r="D48" i="76"/>
  <c r="C48" i="76"/>
  <c r="C47" i="76"/>
  <c r="BJ46" i="76"/>
  <c r="BI46" i="76"/>
  <c r="BH46" i="76"/>
  <c r="BG46" i="76"/>
  <c r="BF46" i="76"/>
  <c r="BE46" i="76"/>
  <c r="BD46" i="76"/>
  <c r="BC46" i="76"/>
  <c r="BB46" i="76"/>
  <c r="BA46" i="76"/>
  <c r="AZ46" i="76"/>
  <c r="AY46" i="76"/>
  <c r="AX46" i="76"/>
  <c r="AW46" i="76"/>
  <c r="AV46" i="76"/>
  <c r="AU46" i="76"/>
  <c r="AT46" i="76"/>
  <c r="AS46" i="76"/>
  <c r="AR46" i="76"/>
  <c r="AQ46" i="76"/>
  <c r="AP46" i="76"/>
  <c r="AO46" i="76"/>
  <c r="AN46" i="76"/>
  <c r="AM46" i="76"/>
  <c r="AL46" i="76"/>
  <c r="AK46" i="76"/>
  <c r="AJ46" i="76"/>
  <c r="AI46" i="76"/>
  <c r="AH46" i="76"/>
  <c r="AG46" i="76"/>
  <c r="AF46" i="76"/>
  <c r="AE46" i="76"/>
  <c r="AD46" i="76"/>
  <c r="AC46" i="76"/>
  <c r="AB46" i="76"/>
  <c r="AA46" i="76"/>
  <c r="Z46" i="76"/>
  <c r="Y46" i="76"/>
  <c r="X46" i="76"/>
  <c r="W46" i="76"/>
  <c r="V46" i="76"/>
  <c r="U46" i="76"/>
  <c r="T46" i="76"/>
  <c r="S46" i="76"/>
  <c r="R46" i="76"/>
  <c r="Q46" i="76"/>
  <c r="P46" i="76"/>
  <c r="O46" i="76"/>
  <c r="N46" i="76"/>
  <c r="M46" i="76"/>
  <c r="L46" i="76"/>
  <c r="K46" i="76"/>
  <c r="J46" i="76"/>
  <c r="I46" i="76"/>
  <c r="H46" i="76"/>
  <c r="G46" i="76"/>
  <c r="F46" i="76"/>
  <c r="E46" i="76"/>
  <c r="D46" i="76"/>
  <c r="C46" i="76"/>
  <c r="BJ45" i="76"/>
  <c r="BI45" i="76"/>
  <c r="BH45" i="76"/>
  <c r="BG45" i="76"/>
  <c r="BF45" i="76"/>
  <c r="BE45" i="76"/>
  <c r="BD45" i="76"/>
  <c r="BC45" i="76"/>
  <c r="BB45" i="76"/>
  <c r="BA45" i="76"/>
  <c r="AZ45" i="76"/>
  <c r="AY45" i="76"/>
  <c r="AX45" i="76"/>
  <c r="AW45" i="76"/>
  <c r="AV45" i="76"/>
  <c r="AU45" i="76"/>
  <c r="AT45" i="76"/>
  <c r="AS45" i="76"/>
  <c r="AR45" i="76"/>
  <c r="AQ45" i="76"/>
  <c r="AP45" i="76"/>
  <c r="AO45" i="76"/>
  <c r="AN45" i="76"/>
  <c r="AM45" i="76"/>
  <c r="AL45" i="76"/>
  <c r="AK45" i="76"/>
  <c r="AJ45" i="76"/>
  <c r="AI45" i="76"/>
  <c r="AH45" i="76"/>
  <c r="AG45" i="76"/>
  <c r="AF45" i="76"/>
  <c r="AE45" i="76"/>
  <c r="AD45" i="76"/>
  <c r="AC45" i="76"/>
  <c r="AB45" i="76"/>
  <c r="AA45" i="76"/>
  <c r="Z45" i="76"/>
  <c r="Y45" i="76"/>
  <c r="X45" i="76"/>
  <c r="W45" i="76"/>
  <c r="V45" i="76"/>
  <c r="U45" i="76"/>
  <c r="T45" i="76"/>
  <c r="S45" i="76"/>
  <c r="R45" i="76"/>
  <c r="Q45" i="76"/>
  <c r="P45" i="76"/>
  <c r="O45" i="76"/>
  <c r="N45" i="76"/>
  <c r="M45" i="76"/>
  <c r="L45" i="76"/>
  <c r="K45" i="76"/>
  <c r="J45" i="76"/>
  <c r="I45" i="76"/>
  <c r="H45" i="76"/>
  <c r="G45" i="76"/>
  <c r="F45" i="76"/>
  <c r="E45" i="76"/>
  <c r="D45" i="76"/>
  <c r="BJ40" i="76"/>
  <c r="BI40" i="76"/>
  <c r="BH40" i="76"/>
  <c r="BG40" i="76"/>
  <c r="BF40" i="76"/>
  <c r="BE40" i="76"/>
  <c r="BD40" i="76"/>
  <c r="BC40" i="76"/>
  <c r="BB40" i="76"/>
  <c r="BA40" i="76"/>
  <c r="AZ40" i="76"/>
  <c r="AY40" i="76"/>
  <c r="AX40" i="76"/>
  <c r="AW40" i="76"/>
  <c r="AV40" i="76"/>
  <c r="AU40" i="76"/>
  <c r="AT40" i="76"/>
  <c r="AS40" i="76"/>
  <c r="AR40" i="76"/>
  <c r="AQ40" i="76"/>
  <c r="AP40" i="76"/>
  <c r="AO40" i="76"/>
  <c r="AN40" i="76"/>
  <c r="AM40" i="76"/>
  <c r="AL40" i="76"/>
  <c r="AK40" i="76"/>
  <c r="AJ40" i="76"/>
  <c r="AI40" i="76"/>
  <c r="AH40" i="76"/>
  <c r="AG40" i="76"/>
  <c r="AF40" i="76"/>
  <c r="AE40" i="76"/>
  <c r="AD40" i="76"/>
  <c r="AC40" i="76"/>
  <c r="AB40" i="76"/>
  <c r="AA40" i="76"/>
  <c r="Z40" i="76"/>
  <c r="Y40" i="76"/>
  <c r="X40" i="76"/>
  <c r="W40" i="76"/>
  <c r="V40" i="76"/>
  <c r="U40" i="76"/>
  <c r="T40" i="76"/>
  <c r="S40" i="76"/>
  <c r="R40" i="76"/>
  <c r="Q40" i="76"/>
  <c r="P40" i="76"/>
  <c r="O40" i="76"/>
  <c r="N40" i="76"/>
  <c r="M40" i="76"/>
  <c r="L40" i="76"/>
  <c r="K40" i="76"/>
  <c r="J40" i="76"/>
  <c r="I40" i="76"/>
  <c r="H40" i="76"/>
  <c r="G40" i="76"/>
  <c r="F40" i="76"/>
  <c r="E40" i="76"/>
  <c r="D40" i="76"/>
  <c r="C40" i="76"/>
  <c r="BJ39" i="76"/>
  <c r="BI39" i="76"/>
  <c r="BH39" i="76"/>
  <c r="BG39" i="76"/>
  <c r="BF39" i="76"/>
  <c r="BE39" i="76"/>
  <c r="BD39" i="76"/>
  <c r="BC39" i="76"/>
  <c r="BB39" i="76"/>
  <c r="BA39" i="76"/>
  <c r="AZ39" i="76"/>
  <c r="AY39" i="76"/>
  <c r="AX39" i="76"/>
  <c r="AW39" i="76"/>
  <c r="AV39" i="76"/>
  <c r="AU39" i="76"/>
  <c r="AT39" i="76"/>
  <c r="AS39" i="76"/>
  <c r="AR39" i="76"/>
  <c r="AQ39" i="76"/>
  <c r="AP39" i="76"/>
  <c r="AO39" i="76"/>
  <c r="AN39" i="76"/>
  <c r="AM39" i="76"/>
  <c r="AL39" i="76"/>
  <c r="AK39" i="76"/>
  <c r="AJ39" i="76"/>
  <c r="AI39" i="76"/>
  <c r="AH39" i="76"/>
  <c r="AG39" i="76"/>
  <c r="AF39" i="76"/>
  <c r="AE39" i="76"/>
  <c r="AD39" i="76"/>
  <c r="AC39" i="76"/>
  <c r="AB39" i="76"/>
  <c r="AA39" i="76"/>
  <c r="Z39" i="76"/>
  <c r="Y39" i="76"/>
  <c r="X39" i="76"/>
  <c r="W39" i="76"/>
  <c r="V39" i="76"/>
  <c r="U39" i="76"/>
  <c r="T39" i="76"/>
  <c r="S39" i="76"/>
  <c r="R39" i="76"/>
  <c r="Q39" i="76"/>
  <c r="P39" i="76"/>
  <c r="O39" i="76"/>
  <c r="N39" i="76"/>
  <c r="M39" i="76"/>
  <c r="L39" i="76"/>
  <c r="K39" i="76"/>
  <c r="J39" i="76"/>
  <c r="I39" i="76"/>
  <c r="H39" i="76"/>
  <c r="G39" i="76"/>
  <c r="F39" i="76"/>
  <c r="E39" i="76"/>
  <c r="D39" i="76"/>
  <c r="BJ38" i="76"/>
  <c r="BI38" i="76"/>
  <c r="BH38" i="76"/>
  <c r="BG38" i="76"/>
  <c r="BF38" i="76"/>
  <c r="BE38" i="76"/>
  <c r="BD38" i="76"/>
  <c r="BC38" i="76"/>
  <c r="BB38" i="76"/>
  <c r="BA38" i="76"/>
  <c r="AZ38" i="76"/>
  <c r="AY38" i="76"/>
  <c r="AX38" i="76"/>
  <c r="AW38" i="76"/>
  <c r="AV38" i="76"/>
  <c r="AU38" i="76"/>
  <c r="AT38" i="76"/>
  <c r="AS38" i="76"/>
  <c r="AR38" i="76"/>
  <c r="AQ38" i="76"/>
  <c r="AP38" i="76"/>
  <c r="AO38" i="76"/>
  <c r="AN38" i="76"/>
  <c r="AM38" i="76"/>
  <c r="AL38" i="76"/>
  <c r="AK38" i="76"/>
  <c r="AJ38" i="76"/>
  <c r="AI38" i="76"/>
  <c r="AH38" i="76"/>
  <c r="AG38" i="76"/>
  <c r="AF38" i="76"/>
  <c r="AE38" i="76"/>
  <c r="AD38" i="76"/>
  <c r="AC38" i="76"/>
  <c r="AB38" i="76"/>
  <c r="AA38" i="76"/>
  <c r="Z38" i="76"/>
  <c r="Y38" i="76"/>
  <c r="X38" i="76"/>
  <c r="W38" i="76"/>
  <c r="V38" i="76"/>
  <c r="U38" i="76"/>
  <c r="T38" i="76"/>
  <c r="S38" i="76"/>
  <c r="R38" i="76"/>
  <c r="Q38" i="76"/>
  <c r="P38" i="76"/>
  <c r="O38" i="76"/>
  <c r="N38" i="76"/>
  <c r="M38" i="76"/>
  <c r="L38" i="76"/>
  <c r="K38" i="76"/>
  <c r="J38" i="76"/>
  <c r="I38" i="76"/>
  <c r="H38" i="76"/>
  <c r="G38" i="76"/>
  <c r="F38" i="76"/>
  <c r="E38" i="76"/>
  <c r="D38" i="76"/>
  <c r="BJ37" i="76"/>
  <c r="BI37" i="76"/>
  <c r="BH37" i="76"/>
  <c r="BG37" i="76"/>
  <c r="BF37" i="76"/>
  <c r="BE37" i="76"/>
  <c r="BD37" i="76"/>
  <c r="BC37" i="76"/>
  <c r="BB37" i="76"/>
  <c r="BA37" i="76"/>
  <c r="AZ37" i="76"/>
  <c r="AY37" i="76"/>
  <c r="AX37" i="76"/>
  <c r="AW37" i="76"/>
  <c r="AV37" i="76"/>
  <c r="AU37" i="76"/>
  <c r="AT37" i="76"/>
  <c r="AS37" i="76"/>
  <c r="AR37" i="76"/>
  <c r="AQ37" i="76"/>
  <c r="AP37" i="76"/>
  <c r="AO37" i="76"/>
  <c r="AN37" i="76"/>
  <c r="AM37" i="76"/>
  <c r="AL37" i="76"/>
  <c r="AK37" i="76"/>
  <c r="AJ37" i="76"/>
  <c r="AI37" i="76"/>
  <c r="AH37" i="76"/>
  <c r="AG37" i="76"/>
  <c r="AF37" i="76"/>
  <c r="AE37" i="76"/>
  <c r="AD37" i="76"/>
  <c r="AC37" i="76"/>
  <c r="AB37" i="76"/>
  <c r="AA37" i="76"/>
  <c r="Z37" i="76"/>
  <c r="Y37" i="76"/>
  <c r="X37" i="76"/>
  <c r="W37" i="76"/>
  <c r="V37" i="76"/>
  <c r="U37" i="76"/>
  <c r="T37" i="76"/>
  <c r="S37" i="76"/>
  <c r="R37" i="76"/>
  <c r="Q37" i="76"/>
  <c r="P37" i="76"/>
  <c r="O37" i="76"/>
  <c r="N37" i="76"/>
  <c r="M37" i="76"/>
  <c r="L37" i="76"/>
  <c r="K37" i="76"/>
  <c r="J37" i="76"/>
  <c r="I37" i="76"/>
  <c r="H37" i="76"/>
  <c r="G37" i="76"/>
  <c r="F37" i="76"/>
  <c r="E37" i="76"/>
  <c r="D37" i="76"/>
  <c r="BJ36" i="76"/>
  <c r="BI36" i="76"/>
  <c r="BH36" i="76"/>
  <c r="BG36" i="76"/>
  <c r="BF36" i="76"/>
  <c r="BE36" i="76"/>
  <c r="BD36" i="76"/>
  <c r="BC36" i="76"/>
  <c r="BB36" i="76"/>
  <c r="BA36" i="76"/>
  <c r="AZ36" i="76"/>
  <c r="AY36" i="76"/>
  <c r="AX36" i="76"/>
  <c r="AW36" i="76"/>
  <c r="AV36" i="76"/>
  <c r="AU36" i="76"/>
  <c r="AT36" i="76"/>
  <c r="AS36" i="76"/>
  <c r="AR36" i="76"/>
  <c r="AQ36" i="76"/>
  <c r="AP36" i="76"/>
  <c r="AO36" i="76"/>
  <c r="AN36" i="76"/>
  <c r="AM36" i="76"/>
  <c r="AL36" i="76"/>
  <c r="AK36" i="76"/>
  <c r="AJ36" i="76"/>
  <c r="AI36" i="76"/>
  <c r="AH36" i="76"/>
  <c r="AG36" i="76"/>
  <c r="AF36" i="76"/>
  <c r="AE36" i="76"/>
  <c r="AD36" i="76"/>
  <c r="AC36" i="76"/>
  <c r="AB36" i="76"/>
  <c r="AA36" i="76"/>
  <c r="Z36" i="76"/>
  <c r="Y36" i="76"/>
  <c r="X36" i="76"/>
  <c r="W36" i="76"/>
  <c r="V36" i="76"/>
  <c r="U36" i="76"/>
  <c r="T36" i="76"/>
  <c r="S36" i="76"/>
  <c r="R36" i="76"/>
  <c r="Q36" i="76"/>
  <c r="P36" i="76"/>
  <c r="O36" i="76"/>
  <c r="N36" i="76"/>
  <c r="M36" i="76"/>
  <c r="L36" i="76"/>
  <c r="K36" i="76"/>
  <c r="J36" i="76"/>
  <c r="I36" i="76"/>
  <c r="H36" i="76"/>
  <c r="G36" i="76"/>
  <c r="F36" i="76"/>
  <c r="E36" i="76"/>
  <c r="D36" i="76"/>
  <c r="BJ35" i="76"/>
  <c r="BI35" i="76"/>
  <c r="BH35" i="76"/>
  <c r="BG35" i="76"/>
  <c r="BF35" i="76"/>
  <c r="BE35" i="76"/>
  <c r="BD35" i="76"/>
  <c r="BC35" i="76"/>
  <c r="BB35" i="76"/>
  <c r="BA35" i="76"/>
  <c r="AZ35" i="76"/>
  <c r="AY35" i="76"/>
  <c r="AX35" i="76"/>
  <c r="AW35" i="76"/>
  <c r="AV35" i="76"/>
  <c r="AU35" i="76"/>
  <c r="AT35" i="76"/>
  <c r="AS35" i="76"/>
  <c r="AR35" i="76"/>
  <c r="AQ35" i="76"/>
  <c r="AP35" i="76"/>
  <c r="AO35" i="76"/>
  <c r="AN35" i="76"/>
  <c r="AM35" i="76"/>
  <c r="AL35" i="76"/>
  <c r="AK35" i="76"/>
  <c r="AJ35" i="76"/>
  <c r="AI35" i="76"/>
  <c r="AH35" i="76"/>
  <c r="AG35" i="76"/>
  <c r="AF35" i="76"/>
  <c r="AE35" i="76"/>
  <c r="D35" i="76"/>
  <c r="BJ33" i="76"/>
  <c r="BI33" i="76"/>
  <c r="BH33" i="76"/>
  <c r="BG33" i="76"/>
  <c r="BF33" i="76"/>
  <c r="BE33" i="76"/>
  <c r="BD33" i="76"/>
  <c r="BC33" i="76"/>
  <c r="BB33" i="76"/>
  <c r="BA33" i="76"/>
  <c r="AZ33" i="76"/>
  <c r="AY33" i="76"/>
  <c r="AX33" i="76"/>
  <c r="AW33" i="76"/>
  <c r="AV33" i="76"/>
  <c r="AU33" i="76"/>
  <c r="AT33" i="76"/>
  <c r="AS33" i="76"/>
  <c r="AR33" i="76"/>
  <c r="AQ33" i="76"/>
  <c r="AP33" i="76"/>
  <c r="AO33" i="76"/>
  <c r="AN33" i="76"/>
  <c r="AM33" i="76"/>
  <c r="AL33" i="76"/>
  <c r="AK33" i="76"/>
  <c r="AJ33" i="76"/>
  <c r="AI33" i="76"/>
  <c r="AH33" i="76"/>
  <c r="AG33" i="76"/>
  <c r="AF33" i="76"/>
  <c r="AE33" i="76"/>
  <c r="AD33" i="76"/>
  <c r="AC33" i="76"/>
  <c r="AB33" i="76"/>
  <c r="AA33" i="76"/>
  <c r="Z33" i="76"/>
  <c r="Y33" i="76"/>
  <c r="X33" i="76"/>
  <c r="W33" i="76"/>
  <c r="V33" i="76"/>
  <c r="U33" i="76"/>
  <c r="T33" i="76"/>
  <c r="S33" i="76"/>
  <c r="R33" i="76"/>
  <c r="Q33" i="76"/>
  <c r="P33" i="76"/>
  <c r="O33" i="76"/>
  <c r="N33" i="76"/>
  <c r="M33" i="76"/>
  <c r="L33" i="76"/>
  <c r="K33" i="76"/>
  <c r="J33" i="76"/>
  <c r="I33" i="76"/>
  <c r="H33" i="76"/>
  <c r="G33" i="76"/>
  <c r="F33" i="76"/>
  <c r="E33" i="76"/>
  <c r="D33" i="76"/>
  <c r="BJ31" i="76"/>
  <c r="BI31" i="76"/>
  <c r="BH31" i="76"/>
  <c r="BG31" i="76"/>
  <c r="BF31" i="76"/>
  <c r="BE31" i="76"/>
  <c r="BD31" i="76"/>
  <c r="BC31" i="76"/>
  <c r="BB31" i="76"/>
  <c r="BA31" i="76"/>
  <c r="AZ31" i="76"/>
  <c r="AY31" i="76"/>
  <c r="AX31" i="76"/>
  <c r="AW31" i="76"/>
  <c r="AV31" i="76"/>
  <c r="AU31" i="76"/>
  <c r="AT31" i="76"/>
  <c r="AS31" i="76"/>
  <c r="AR31" i="76"/>
  <c r="AQ31" i="76"/>
  <c r="AP31" i="76"/>
  <c r="AO31" i="76"/>
  <c r="AN31" i="76"/>
  <c r="AM31" i="76"/>
  <c r="AL31" i="76"/>
  <c r="AK31" i="76"/>
  <c r="AJ31" i="76"/>
  <c r="AI31" i="76"/>
  <c r="AH31" i="76"/>
  <c r="AG31" i="76"/>
  <c r="AF31" i="76"/>
  <c r="AE31" i="76"/>
  <c r="AD31" i="76"/>
  <c r="AC31" i="76"/>
  <c r="AB31" i="76"/>
  <c r="AA31" i="76"/>
  <c r="Z31" i="76"/>
  <c r="Y31" i="76"/>
  <c r="X31" i="76"/>
  <c r="W31" i="76"/>
  <c r="V31" i="76"/>
  <c r="U31" i="76"/>
  <c r="T31" i="76"/>
  <c r="S31" i="76"/>
  <c r="R31" i="76"/>
  <c r="Q31" i="76"/>
  <c r="P31" i="76"/>
  <c r="O31" i="76"/>
  <c r="N31" i="76"/>
  <c r="M31" i="76"/>
  <c r="L31" i="76"/>
  <c r="K31" i="76"/>
  <c r="J31" i="76"/>
  <c r="I31" i="76"/>
  <c r="H31" i="76"/>
  <c r="G31" i="76"/>
  <c r="F31" i="76"/>
  <c r="E31" i="76"/>
  <c r="D31" i="76"/>
  <c r="C31" i="76"/>
  <c r="BJ30" i="76"/>
  <c r="BI30" i="76"/>
  <c r="BH30" i="76"/>
  <c r="BG30" i="76"/>
  <c r="BF30" i="76"/>
  <c r="BE30" i="76"/>
  <c r="BD30" i="76"/>
  <c r="BC30" i="76"/>
  <c r="BB30" i="76"/>
  <c r="BA30" i="76"/>
  <c r="AZ30" i="76"/>
  <c r="AY30" i="76"/>
  <c r="AX30" i="76"/>
  <c r="AW30" i="76"/>
  <c r="AV30" i="76"/>
  <c r="AU30" i="76"/>
  <c r="AT30" i="76"/>
  <c r="AS30" i="76"/>
  <c r="AR30" i="76"/>
  <c r="AQ30" i="76"/>
  <c r="AP30" i="76"/>
  <c r="AO30" i="76"/>
  <c r="AN30" i="76"/>
  <c r="AM30" i="76"/>
  <c r="AL30" i="76"/>
  <c r="AK30" i="76"/>
  <c r="AJ30" i="76"/>
  <c r="AI30" i="76"/>
  <c r="AH30" i="76"/>
  <c r="AG30" i="76"/>
  <c r="AF30" i="76"/>
  <c r="AE30" i="76"/>
  <c r="AD30" i="76"/>
  <c r="AC30" i="76"/>
  <c r="AB30" i="76"/>
  <c r="AA30" i="76"/>
  <c r="Z30" i="76"/>
  <c r="Y30" i="76"/>
  <c r="X30" i="76"/>
  <c r="W30" i="76"/>
  <c r="V30" i="76"/>
  <c r="U30" i="76"/>
  <c r="T30" i="76"/>
  <c r="S30" i="76"/>
  <c r="R30" i="76"/>
  <c r="Q30" i="76"/>
  <c r="P30" i="76"/>
  <c r="O30" i="76"/>
  <c r="N30" i="76"/>
  <c r="M30" i="76"/>
  <c r="L30" i="76"/>
  <c r="K30" i="76"/>
  <c r="J30" i="76"/>
  <c r="I30" i="76"/>
  <c r="H30" i="76"/>
  <c r="G30" i="76"/>
  <c r="F30" i="76"/>
  <c r="E30" i="76"/>
  <c r="D30" i="76"/>
  <c r="BJ29" i="76"/>
  <c r="BI29" i="76"/>
  <c r="BH29" i="76"/>
  <c r="BG29" i="76"/>
  <c r="BF29" i="76"/>
  <c r="BE29" i="76"/>
  <c r="BD29" i="76"/>
  <c r="BC29" i="76"/>
  <c r="BB29" i="76"/>
  <c r="BA29" i="76"/>
  <c r="AZ29" i="76"/>
  <c r="AY29" i="76"/>
  <c r="AX29" i="76"/>
  <c r="AW29" i="76"/>
  <c r="AV29" i="76"/>
  <c r="AU29" i="76"/>
  <c r="AT29" i="76"/>
  <c r="AS29" i="76"/>
  <c r="AR29" i="76"/>
  <c r="AQ29" i="76"/>
  <c r="AP29" i="76"/>
  <c r="AO29" i="76"/>
  <c r="AN29" i="76"/>
  <c r="AM29" i="76"/>
  <c r="AL29" i="76"/>
  <c r="AK29" i="76"/>
  <c r="AJ29" i="76"/>
  <c r="AI29" i="76"/>
  <c r="AH29" i="76"/>
  <c r="AG29" i="76"/>
  <c r="AF29" i="76"/>
  <c r="AE29" i="76"/>
  <c r="AD29" i="76"/>
  <c r="AC29" i="76"/>
  <c r="AB29" i="76"/>
  <c r="AA29" i="76"/>
  <c r="Z29" i="76"/>
  <c r="Y29" i="76"/>
  <c r="X29" i="76"/>
  <c r="W29" i="76"/>
  <c r="V29" i="76"/>
  <c r="U29" i="76"/>
  <c r="T29" i="76"/>
  <c r="S29" i="76"/>
  <c r="R29" i="76"/>
  <c r="Q29" i="76"/>
  <c r="P29" i="76"/>
  <c r="O29" i="76"/>
  <c r="N29" i="76"/>
  <c r="M29" i="76"/>
  <c r="L29" i="76"/>
  <c r="K29" i="76"/>
  <c r="J29" i="76"/>
  <c r="I29" i="76"/>
  <c r="H29" i="76"/>
  <c r="G29" i="76"/>
  <c r="F29" i="76"/>
  <c r="E29" i="76"/>
  <c r="D29" i="76"/>
  <c r="BJ28" i="76"/>
  <c r="BI28" i="76"/>
  <c r="BH28" i="76"/>
  <c r="BG28" i="76"/>
  <c r="BF28" i="76"/>
  <c r="BE28" i="76"/>
  <c r="BD28" i="76"/>
  <c r="BC28" i="76"/>
  <c r="BB28" i="76"/>
  <c r="BA28" i="76"/>
  <c r="AZ28" i="76"/>
  <c r="AY28" i="76"/>
  <c r="AX28" i="76"/>
  <c r="AW28" i="76"/>
  <c r="AV28" i="76"/>
  <c r="AU28" i="76"/>
  <c r="AT28" i="76"/>
  <c r="AS28" i="76"/>
  <c r="AR28" i="76"/>
  <c r="AQ28" i="76"/>
  <c r="AP28" i="76"/>
  <c r="AO28" i="76"/>
  <c r="AN28" i="76"/>
  <c r="AM28" i="76"/>
  <c r="AL28" i="76"/>
  <c r="AK28" i="76"/>
  <c r="AJ28" i="76"/>
  <c r="AI28" i="76"/>
  <c r="AH28" i="76"/>
  <c r="AG28" i="76"/>
  <c r="AF28" i="76"/>
  <c r="AE28" i="76"/>
  <c r="AD28" i="76"/>
  <c r="AC28" i="76"/>
  <c r="AB28" i="76"/>
  <c r="AA28" i="76"/>
  <c r="Z28" i="76"/>
  <c r="Y28" i="76"/>
  <c r="X28" i="76"/>
  <c r="W28" i="76"/>
  <c r="V28" i="76"/>
  <c r="U28" i="76"/>
  <c r="T28" i="76"/>
  <c r="S28" i="76"/>
  <c r="R28" i="76"/>
  <c r="Q28" i="76"/>
  <c r="P28" i="76"/>
  <c r="O28" i="76"/>
  <c r="N28" i="76"/>
  <c r="M28" i="76"/>
  <c r="L28" i="76"/>
  <c r="K28" i="76"/>
  <c r="J28" i="76"/>
  <c r="I28" i="76"/>
  <c r="H28" i="76"/>
  <c r="G28" i="76"/>
  <c r="F28" i="76"/>
  <c r="E28" i="76"/>
  <c r="D28" i="76"/>
  <c r="BJ27" i="76"/>
  <c r="BI27" i="76"/>
  <c r="BH27" i="76"/>
  <c r="BG27" i="76"/>
  <c r="BF27" i="76"/>
  <c r="BE27" i="76"/>
  <c r="BD27" i="76"/>
  <c r="BC27" i="76"/>
  <c r="BB27" i="76"/>
  <c r="BA27" i="76"/>
  <c r="AZ27" i="76"/>
  <c r="AY27" i="76"/>
  <c r="AX27" i="76"/>
  <c r="AW27" i="76"/>
  <c r="AV27" i="76"/>
  <c r="AU27" i="76"/>
  <c r="AT27" i="76"/>
  <c r="AS27" i="76"/>
  <c r="AR27" i="76"/>
  <c r="AQ27" i="76"/>
  <c r="AP27" i="76"/>
  <c r="AO27" i="76"/>
  <c r="AN27" i="76"/>
  <c r="AM27" i="76"/>
  <c r="AL27" i="76"/>
  <c r="AK27" i="76"/>
  <c r="AJ27" i="76"/>
  <c r="AI27" i="76"/>
  <c r="AH27" i="76"/>
  <c r="AG27" i="76"/>
  <c r="AF27" i="76"/>
  <c r="AE27" i="76"/>
  <c r="AD27" i="76"/>
  <c r="AC27" i="76"/>
  <c r="AB27" i="76"/>
  <c r="AA27" i="76"/>
  <c r="Z27" i="76"/>
  <c r="Y27" i="76"/>
  <c r="X27" i="76"/>
  <c r="W27" i="76"/>
  <c r="V27" i="76"/>
  <c r="U27" i="76"/>
  <c r="T27" i="76"/>
  <c r="S27" i="76"/>
  <c r="R27" i="76"/>
  <c r="Q27" i="76"/>
  <c r="P27" i="76"/>
  <c r="O27" i="76"/>
  <c r="N27" i="76"/>
  <c r="M27" i="76"/>
  <c r="L27" i="76"/>
  <c r="K27" i="76"/>
  <c r="J27" i="76"/>
  <c r="I27" i="76"/>
  <c r="H27" i="76"/>
  <c r="G27" i="76"/>
  <c r="F27" i="76"/>
  <c r="E27" i="76"/>
  <c r="D27" i="76"/>
  <c r="BJ26" i="76"/>
  <c r="BI26" i="76"/>
  <c r="BH26" i="76"/>
  <c r="BG26" i="76"/>
  <c r="BF26" i="76"/>
  <c r="BE26" i="76"/>
  <c r="BD26" i="76"/>
  <c r="BC26" i="76"/>
  <c r="BB26" i="76"/>
  <c r="BA26" i="76"/>
  <c r="AZ26" i="76"/>
  <c r="AY26" i="76"/>
  <c r="AX26" i="76"/>
  <c r="AW26" i="76"/>
  <c r="AV26" i="76"/>
  <c r="AU26" i="76"/>
  <c r="AT26" i="76"/>
  <c r="AS26" i="76"/>
  <c r="AR26" i="76"/>
  <c r="AQ26" i="76"/>
  <c r="AP26" i="76"/>
  <c r="AO26" i="76"/>
  <c r="AN26" i="76"/>
  <c r="AM26" i="76"/>
  <c r="AL26" i="76"/>
  <c r="AK26" i="76"/>
  <c r="AJ26" i="76"/>
  <c r="AI26" i="76"/>
  <c r="AH26" i="76"/>
  <c r="AG26" i="76"/>
  <c r="AF26" i="76"/>
  <c r="AE26" i="76"/>
  <c r="AD26" i="76"/>
  <c r="AC26" i="76"/>
  <c r="AB26" i="76"/>
  <c r="AA26" i="76"/>
  <c r="Z26" i="76"/>
  <c r="Y26" i="76"/>
  <c r="X26" i="76"/>
  <c r="W26" i="76"/>
  <c r="V26" i="76"/>
  <c r="U26" i="76"/>
  <c r="T26" i="76"/>
  <c r="S26" i="76"/>
  <c r="R26" i="76"/>
  <c r="Q26" i="76"/>
  <c r="P26" i="76"/>
  <c r="O26" i="76"/>
  <c r="N26" i="76"/>
  <c r="M26" i="76"/>
  <c r="L26" i="76"/>
  <c r="K26" i="76"/>
  <c r="J26" i="76"/>
  <c r="I26" i="76"/>
  <c r="H26" i="76"/>
  <c r="G26" i="76"/>
  <c r="F26" i="76"/>
  <c r="E26" i="76"/>
  <c r="D26" i="76"/>
  <c r="BJ25" i="76"/>
  <c r="BI25" i="76"/>
  <c r="BH25" i="76"/>
  <c r="BG25" i="76"/>
  <c r="BF25" i="76"/>
  <c r="BE25" i="76"/>
  <c r="BD25" i="76"/>
  <c r="BC25" i="76"/>
  <c r="BB25" i="76"/>
  <c r="BA25" i="76"/>
  <c r="AZ25" i="76"/>
  <c r="AY25" i="76"/>
  <c r="AX25" i="76"/>
  <c r="AW25" i="76"/>
  <c r="AV25" i="76"/>
  <c r="AU25" i="76"/>
  <c r="AT25" i="76"/>
  <c r="AS25" i="76"/>
  <c r="AR25" i="76"/>
  <c r="AQ25" i="76"/>
  <c r="AP25" i="76"/>
  <c r="AO25" i="76"/>
  <c r="AN25" i="76"/>
  <c r="AM25" i="76"/>
  <c r="AL25" i="76"/>
  <c r="AK25" i="76"/>
  <c r="AJ25" i="76"/>
  <c r="AI25" i="76"/>
  <c r="AH25" i="76"/>
  <c r="AG25" i="76"/>
  <c r="AF25" i="76"/>
  <c r="AE25" i="76"/>
  <c r="AD25" i="76"/>
  <c r="AC25" i="76"/>
  <c r="AB25" i="76"/>
  <c r="AA25" i="76"/>
  <c r="Z25" i="76"/>
  <c r="Y25" i="76"/>
  <c r="X25" i="76"/>
  <c r="W25" i="76"/>
  <c r="V25" i="76"/>
  <c r="U25" i="76"/>
  <c r="T25" i="76"/>
  <c r="S25" i="76"/>
  <c r="R25" i="76"/>
  <c r="Q25" i="76"/>
  <c r="P25" i="76"/>
  <c r="O25" i="76"/>
  <c r="N25" i="76"/>
  <c r="M25" i="76"/>
  <c r="L25" i="76"/>
  <c r="K25" i="76"/>
  <c r="J25" i="76"/>
  <c r="I25" i="76"/>
  <c r="H25" i="76"/>
  <c r="G25" i="76"/>
  <c r="F25" i="76"/>
  <c r="E25" i="76"/>
  <c r="D25" i="76"/>
  <c r="BJ24" i="76"/>
  <c r="BI24" i="76"/>
  <c r="BH24" i="76"/>
  <c r="BG24" i="76"/>
  <c r="BF24" i="76"/>
  <c r="BE24" i="76"/>
  <c r="BD24" i="76"/>
  <c r="BC24" i="76"/>
  <c r="BB24" i="76"/>
  <c r="BA24" i="76"/>
  <c r="AZ24" i="76"/>
  <c r="AY24" i="76"/>
  <c r="AX24" i="76"/>
  <c r="AW24" i="76"/>
  <c r="AV24" i="76"/>
  <c r="AU24" i="76"/>
  <c r="AT24" i="76"/>
  <c r="AS24" i="76"/>
  <c r="AR24" i="76"/>
  <c r="AQ24" i="76"/>
  <c r="AP24" i="76"/>
  <c r="AO24" i="76"/>
  <c r="AN24" i="76"/>
  <c r="AM24" i="76"/>
  <c r="AL24" i="76"/>
  <c r="AK24" i="76"/>
  <c r="AJ24" i="76"/>
  <c r="AI24" i="76"/>
  <c r="AH24" i="76"/>
  <c r="AG24" i="76"/>
  <c r="AF24" i="76"/>
  <c r="AE24" i="76"/>
  <c r="AD24" i="76"/>
  <c r="AC24" i="76"/>
  <c r="AB24" i="76"/>
  <c r="AA24" i="76"/>
  <c r="Z24" i="76"/>
  <c r="Y24" i="76"/>
  <c r="X24" i="76"/>
  <c r="W24" i="76"/>
  <c r="V24" i="76"/>
  <c r="U24" i="76"/>
  <c r="T24" i="76"/>
  <c r="S24" i="76"/>
  <c r="R24" i="76"/>
  <c r="Q24" i="76"/>
  <c r="P24" i="76"/>
  <c r="O24" i="76"/>
  <c r="N24" i="76"/>
  <c r="M24" i="76"/>
  <c r="L24" i="76"/>
  <c r="K24" i="76"/>
  <c r="J24" i="76"/>
  <c r="I24" i="76"/>
  <c r="H24" i="76"/>
  <c r="G24" i="76"/>
  <c r="F24" i="76"/>
  <c r="E24" i="76"/>
  <c r="D24" i="76"/>
  <c r="C24" i="76"/>
  <c r="BJ22" i="76"/>
  <c r="BI22" i="76"/>
  <c r="BH22" i="76"/>
  <c r="BG22" i="76"/>
  <c r="BF22" i="76"/>
  <c r="BE22" i="76"/>
  <c r="BD22" i="76"/>
  <c r="BC22" i="76"/>
  <c r="BB22" i="76"/>
  <c r="BA22" i="76"/>
  <c r="AZ22" i="76"/>
  <c r="AY22" i="76"/>
  <c r="AX22" i="76"/>
  <c r="AW22" i="76"/>
  <c r="AV22" i="76"/>
  <c r="AU22" i="76"/>
  <c r="AT22" i="76"/>
  <c r="AS22" i="76"/>
  <c r="AR22" i="76"/>
  <c r="AQ22" i="76"/>
  <c r="AP22" i="76"/>
  <c r="AO22" i="76"/>
  <c r="AN22" i="76"/>
  <c r="AM22" i="76"/>
  <c r="AL22" i="76"/>
  <c r="AK22" i="76"/>
  <c r="AJ22" i="76"/>
  <c r="AI22" i="76"/>
  <c r="AH22" i="76"/>
  <c r="AG22" i="76"/>
  <c r="AF22" i="76"/>
  <c r="AE22" i="76"/>
  <c r="AD22" i="76"/>
  <c r="AC22" i="76"/>
  <c r="AB22" i="76"/>
  <c r="AA22" i="76"/>
  <c r="Z22" i="76"/>
  <c r="Y22" i="76"/>
  <c r="X22" i="76"/>
  <c r="W22" i="76"/>
  <c r="V22" i="76"/>
  <c r="U22" i="76"/>
  <c r="T22" i="76"/>
  <c r="S22" i="76"/>
  <c r="R22" i="76"/>
  <c r="Q22" i="76"/>
  <c r="P22" i="76"/>
  <c r="O22" i="76"/>
  <c r="N22" i="76"/>
  <c r="M22" i="76"/>
  <c r="L22" i="76"/>
  <c r="K22" i="76"/>
  <c r="J22" i="76"/>
  <c r="I22" i="76"/>
  <c r="H22" i="76"/>
  <c r="G22" i="76"/>
  <c r="F22" i="76"/>
  <c r="E22" i="76"/>
  <c r="D22" i="76"/>
  <c r="BJ20" i="76"/>
  <c r="BI20" i="76"/>
  <c r="BH20" i="76"/>
  <c r="BG20" i="76"/>
  <c r="BF20" i="76"/>
  <c r="BE20" i="76"/>
  <c r="BD20" i="76"/>
  <c r="BC20" i="76"/>
  <c r="BB20" i="76"/>
  <c r="BA20" i="76"/>
  <c r="AZ20" i="76"/>
  <c r="AY20" i="76"/>
  <c r="AX20" i="76"/>
  <c r="AW20" i="76"/>
  <c r="AV20" i="76"/>
  <c r="AU20" i="76"/>
  <c r="AT20" i="76"/>
  <c r="AS20" i="76"/>
  <c r="AR20" i="76"/>
  <c r="AQ20" i="76"/>
  <c r="AP20" i="76"/>
  <c r="AO20" i="76"/>
  <c r="AN20" i="76"/>
  <c r="AM20" i="76"/>
  <c r="AL20" i="76"/>
  <c r="AK20" i="76"/>
  <c r="AJ20" i="76"/>
  <c r="AI20" i="76"/>
  <c r="AH20" i="76"/>
  <c r="AG20" i="76"/>
  <c r="AF20" i="76"/>
  <c r="AE20" i="76"/>
  <c r="AD20" i="76"/>
  <c r="AC20" i="76"/>
  <c r="AB20" i="76"/>
  <c r="AA20" i="76"/>
  <c r="Z20" i="76"/>
  <c r="Y20" i="76"/>
  <c r="X20" i="76"/>
  <c r="W20" i="76"/>
  <c r="V20" i="76"/>
  <c r="U20" i="76"/>
  <c r="T20" i="76"/>
  <c r="S20" i="76"/>
  <c r="R20" i="76"/>
  <c r="Q20" i="76"/>
  <c r="P20" i="76"/>
  <c r="O20" i="76"/>
  <c r="N20" i="76"/>
  <c r="M20" i="76"/>
  <c r="L20" i="76"/>
  <c r="K20" i="76"/>
  <c r="J20" i="76"/>
  <c r="I20" i="76"/>
  <c r="H20" i="76"/>
  <c r="G20" i="76"/>
  <c r="F20" i="76"/>
  <c r="E20" i="76"/>
  <c r="D20" i="76"/>
  <c r="C20" i="76"/>
  <c r="BJ19" i="76"/>
  <c r="BI19" i="76"/>
  <c r="BH19" i="76"/>
  <c r="BG19" i="76"/>
  <c r="BF19" i="76"/>
  <c r="BE19" i="76"/>
  <c r="BD19" i="76"/>
  <c r="BC19" i="76"/>
  <c r="BB19" i="76"/>
  <c r="BA19" i="76"/>
  <c r="AZ19" i="76"/>
  <c r="AY19" i="76"/>
  <c r="AX19" i="76"/>
  <c r="AW19" i="76"/>
  <c r="AV19" i="76"/>
  <c r="AU19" i="76"/>
  <c r="AT19" i="76"/>
  <c r="AS19" i="76"/>
  <c r="AR19" i="76"/>
  <c r="AQ19" i="76"/>
  <c r="AP19" i="76"/>
  <c r="AO19" i="76"/>
  <c r="AN19" i="76"/>
  <c r="AM19" i="76"/>
  <c r="AL19" i="76"/>
  <c r="AK19" i="76"/>
  <c r="AJ19" i="76"/>
  <c r="AI19" i="76"/>
  <c r="AH19" i="76"/>
  <c r="AG19" i="76"/>
  <c r="AF19" i="76"/>
  <c r="AE19" i="76"/>
  <c r="AD19" i="76"/>
  <c r="AC19" i="76"/>
  <c r="AB19" i="76"/>
  <c r="AA19" i="76"/>
  <c r="Z19" i="76"/>
  <c r="Y19" i="76"/>
  <c r="X19" i="76"/>
  <c r="W19" i="76"/>
  <c r="V19" i="76"/>
  <c r="U19" i="76"/>
  <c r="T19" i="76"/>
  <c r="S19" i="76"/>
  <c r="R19" i="76"/>
  <c r="Q19" i="76"/>
  <c r="P19" i="76"/>
  <c r="O19" i="76"/>
  <c r="N19" i="76"/>
  <c r="M19" i="76"/>
  <c r="L19" i="76"/>
  <c r="K19" i="76"/>
  <c r="J19" i="76"/>
  <c r="I19" i="76"/>
  <c r="H19" i="76"/>
  <c r="G19" i="76"/>
  <c r="F19" i="76"/>
  <c r="E19" i="76"/>
  <c r="D19" i="76"/>
  <c r="C19" i="76"/>
  <c r="BJ17" i="76"/>
  <c r="BI17" i="76"/>
  <c r="BH17" i="76"/>
  <c r="BG17" i="76"/>
  <c r="BF17" i="76"/>
  <c r="BE17" i="76"/>
  <c r="BD17" i="76"/>
  <c r="BC17" i="76"/>
  <c r="BB17" i="76"/>
  <c r="BA17" i="76"/>
  <c r="AZ17" i="76"/>
  <c r="AY17" i="76"/>
  <c r="AX17" i="76"/>
  <c r="AW17" i="76"/>
  <c r="AV17" i="76"/>
  <c r="AU17" i="76"/>
  <c r="AT17" i="76"/>
  <c r="AS17" i="76"/>
  <c r="AR17" i="76"/>
  <c r="AQ17" i="76"/>
  <c r="AP17" i="76"/>
  <c r="AO17" i="76"/>
  <c r="AN17" i="76"/>
  <c r="AM17" i="76"/>
  <c r="AL17" i="76"/>
  <c r="AK17" i="76"/>
  <c r="AJ17" i="76"/>
  <c r="AI17" i="76"/>
  <c r="AH17" i="76"/>
  <c r="AG17" i="76"/>
  <c r="AF17" i="76"/>
  <c r="AE17" i="76"/>
  <c r="AD17" i="76"/>
  <c r="AC17" i="76"/>
  <c r="AB17" i="76"/>
  <c r="AA17" i="76"/>
  <c r="Z17" i="76"/>
  <c r="Y17" i="76"/>
  <c r="X17" i="76"/>
  <c r="W17" i="76"/>
  <c r="V17" i="76"/>
  <c r="U17" i="76"/>
  <c r="T17" i="76"/>
  <c r="S17" i="76"/>
  <c r="R17" i="76"/>
  <c r="Q17" i="76"/>
  <c r="P17" i="76"/>
  <c r="O17" i="76"/>
  <c r="N17" i="76"/>
  <c r="M17" i="76"/>
  <c r="L17" i="76"/>
  <c r="K17" i="76"/>
  <c r="J17" i="76"/>
  <c r="I17" i="76"/>
  <c r="H17" i="76"/>
  <c r="G17" i="76"/>
  <c r="F17" i="76"/>
  <c r="E17" i="76"/>
  <c r="D17" i="76"/>
  <c r="BJ16" i="76"/>
  <c r="BI16" i="76"/>
  <c r="BH16" i="76"/>
  <c r="BG16" i="76"/>
  <c r="BF16" i="76"/>
  <c r="BE16" i="76"/>
  <c r="BD16" i="76"/>
  <c r="BC16" i="76"/>
  <c r="BB16" i="76"/>
  <c r="BA16" i="76"/>
  <c r="AZ16" i="76"/>
  <c r="AY16" i="76"/>
  <c r="AX16" i="76"/>
  <c r="AW16" i="76"/>
  <c r="AV16" i="76"/>
  <c r="AU16" i="76"/>
  <c r="AT16" i="76"/>
  <c r="AS16" i="76"/>
  <c r="AR16" i="76"/>
  <c r="AQ16" i="76"/>
  <c r="AP16" i="76"/>
  <c r="AO16" i="76"/>
  <c r="AN16" i="76"/>
  <c r="AM16" i="76"/>
  <c r="AL16" i="76"/>
  <c r="AK16" i="76"/>
  <c r="AJ16" i="76"/>
  <c r="AI16" i="76"/>
  <c r="AH16" i="76"/>
  <c r="AG16" i="76"/>
  <c r="AF16" i="76"/>
  <c r="AE16" i="76"/>
  <c r="AD16" i="76"/>
  <c r="AC16" i="76"/>
  <c r="AB16" i="76"/>
  <c r="AA16" i="76"/>
  <c r="Z16" i="76"/>
  <c r="Y16" i="76"/>
  <c r="X16" i="76"/>
  <c r="W16" i="76"/>
  <c r="V16" i="76"/>
  <c r="U16" i="76"/>
  <c r="T16" i="76"/>
  <c r="S16" i="76"/>
  <c r="R16" i="76"/>
  <c r="Q16" i="76"/>
  <c r="P16" i="76"/>
  <c r="O16" i="76"/>
  <c r="N16" i="76"/>
  <c r="M16" i="76"/>
  <c r="L16" i="76"/>
  <c r="K16" i="76"/>
  <c r="J16" i="76"/>
  <c r="I16" i="76"/>
  <c r="H16" i="76"/>
  <c r="G16" i="76"/>
  <c r="F16" i="76"/>
  <c r="E16" i="76"/>
  <c r="D16" i="76"/>
  <c r="C16" i="76"/>
  <c r="BJ14" i="76"/>
  <c r="BI14" i="76"/>
  <c r="BH14" i="76"/>
  <c r="BG14" i="76"/>
  <c r="BF14" i="76"/>
  <c r="BE14" i="76"/>
  <c r="BD14" i="76"/>
  <c r="BC14" i="76"/>
  <c r="BB14" i="76"/>
  <c r="BA14" i="76"/>
  <c r="AZ14" i="76"/>
  <c r="AY14" i="76"/>
  <c r="AX14" i="76"/>
  <c r="AW14" i="76"/>
  <c r="AV14" i="76"/>
  <c r="AU14" i="76"/>
  <c r="AT14" i="76"/>
  <c r="AS14" i="76"/>
  <c r="AR14" i="76"/>
  <c r="AQ14" i="76"/>
  <c r="AP14" i="76"/>
  <c r="AO14" i="76"/>
  <c r="AN14" i="76"/>
  <c r="AM14" i="76"/>
  <c r="AL14" i="76"/>
  <c r="AK14" i="76"/>
  <c r="AJ14" i="76"/>
  <c r="AI14" i="76"/>
  <c r="AH14" i="76"/>
  <c r="AG14" i="76"/>
  <c r="AF14" i="76"/>
  <c r="AE14" i="76"/>
  <c r="AD14" i="76"/>
  <c r="AC14" i="76"/>
  <c r="AB14" i="76"/>
  <c r="AA14" i="76"/>
  <c r="Z14" i="76"/>
  <c r="Y14" i="76"/>
  <c r="X14" i="76"/>
  <c r="W14" i="76"/>
  <c r="V14" i="76"/>
  <c r="U14" i="76"/>
  <c r="T14" i="76"/>
  <c r="S14" i="76"/>
  <c r="R14" i="76"/>
  <c r="Q14" i="76"/>
  <c r="P14" i="76"/>
  <c r="O14" i="76"/>
  <c r="N14" i="76"/>
  <c r="M14" i="76"/>
  <c r="L14" i="76"/>
  <c r="K14" i="76"/>
  <c r="J14" i="76"/>
  <c r="I14" i="76"/>
  <c r="H14" i="76"/>
  <c r="G14" i="76"/>
  <c r="F14" i="76"/>
  <c r="E14" i="76"/>
  <c r="D14" i="76"/>
  <c r="C14" i="76"/>
  <c r="BJ13" i="76"/>
  <c r="BI13" i="76"/>
  <c r="BH13" i="76"/>
  <c r="BG13" i="76"/>
  <c r="BF13" i="76"/>
  <c r="BE13" i="76"/>
  <c r="BD13" i="76"/>
  <c r="BC13" i="76"/>
  <c r="BB13" i="76"/>
  <c r="BA13" i="76"/>
  <c r="AZ13" i="76"/>
  <c r="AY13" i="76"/>
  <c r="AX13" i="76"/>
  <c r="AW13" i="76"/>
  <c r="AV13" i="76"/>
  <c r="AU13" i="76"/>
  <c r="AT13" i="76"/>
  <c r="AS13" i="76"/>
  <c r="AR13" i="76"/>
  <c r="AQ13" i="76"/>
  <c r="AP13" i="76"/>
  <c r="AO13" i="76"/>
  <c r="AN13" i="76"/>
  <c r="AM13" i="76"/>
  <c r="AL13" i="76"/>
  <c r="AK13" i="76"/>
  <c r="AJ13" i="76"/>
  <c r="AI13" i="76"/>
  <c r="AH13" i="76"/>
  <c r="AG13" i="76"/>
  <c r="AF13" i="76"/>
  <c r="AE13" i="76"/>
  <c r="AD13" i="76"/>
  <c r="AC13" i="76"/>
  <c r="AB13" i="76"/>
  <c r="AA13" i="76"/>
  <c r="Z13" i="76"/>
  <c r="Y13" i="76"/>
  <c r="X13" i="76"/>
  <c r="W13" i="76"/>
  <c r="V13" i="76"/>
  <c r="U13" i="76"/>
  <c r="T13" i="76"/>
  <c r="S13" i="76"/>
  <c r="R13" i="76"/>
  <c r="Q13" i="76"/>
  <c r="P13" i="76"/>
  <c r="O13" i="76"/>
  <c r="N13" i="76"/>
  <c r="M13" i="76"/>
  <c r="L13" i="76"/>
  <c r="K13" i="76"/>
  <c r="J13" i="76"/>
  <c r="I13" i="76"/>
  <c r="H13" i="76"/>
  <c r="G13" i="76"/>
  <c r="F13" i="76"/>
  <c r="E13" i="76"/>
  <c r="D13" i="76"/>
  <c r="BJ12" i="76"/>
  <c r="BI12" i="76"/>
  <c r="BH12" i="76"/>
  <c r="BG12" i="76"/>
  <c r="BF12" i="76"/>
  <c r="BE12" i="76"/>
  <c r="BD12" i="76"/>
  <c r="BC12" i="76"/>
  <c r="BB12" i="76"/>
  <c r="BA12" i="76"/>
  <c r="AZ12" i="76"/>
  <c r="AY12" i="76"/>
  <c r="AX12" i="76"/>
  <c r="AW12" i="76"/>
  <c r="AV12" i="76"/>
  <c r="AU12" i="76"/>
  <c r="AT12" i="76"/>
  <c r="AS12" i="76"/>
  <c r="AR12" i="76"/>
  <c r="AQ12" i="76"/>
  <c r="AP12" i="76"/>
  <c r="AO12" i="76"/>
  <c r="AN12" i="76"/>
  <c r="AM12" i="76"/>
  <c r="AL12" i="76"/>
  <c r="AK12" i="76"/>
  <c r="AJ12" i="76"/>
  <c r="AI12" i="76"/>
  <c r="AH12" i="76"/>
  <c r="AG12" i="76"/>
  <c r="AF12" i="76"/>
  <c r="AE12" i="76"/>
  <c r="AD12" i="76"/>
  <c r="AC12" i="76"/>
  <c r="AB12" i="76"/>
  <c r="AA12" i="76"/>
  <c r="Z12" i="76"/>
  <c r="Y12" i="76"/>
  <c r="X12" i="76"/>
  <c r="W12" i="76"/>
  <c r="V12" i="76"/>
  <c r="U12" i="76"/>
  <c r="T12" i="76"/>
  <c r="S12" i="76"/>
  <c r="R12" i="76"/>
  <c r="Q12" i="76"/>
  <c r="P12" i="76"/>
  <c r="O12" i="76"/>
  <c r="N12" i="76"/>
  <c r="M12" i="76"/>
  <c r="L12" i="76"/>
  <c r="K12" i="76"/>
  <c r="J12" i="76"/>
  <c r="I12" i="76"/>
  <c r="H12" i="76"/>
  <c r="G12" i="76"/>
  <c r="F12" i="76"/>
  <c r="E12" i="76"/>
  <c r="D12" i="76"/>
  <c r="C12" i="76"/>
  <c r="BJ11" i="76"/>
  <c r="BI11" i="76"/>
  <c r="BH11" i="76"/>
  <c r="BG11" i="76"/>
  <c r="BF11" i="76"/>
  <c r="BE11" i="76"/>
  <c r="BD11" i="76"/>
  <c r="BC11" i="76"/>
  <c r="BB11" i="76"/>
  <c r="BA11" i="76"/>
  <c r="AZ11" i="76"/>
  <c r="AY11" i="76"/>
  <c r="AX11" i="76"/>
  <c r="AW11" i="76"/>
  <c r="AV11" i="76"/>
  <c r="AU11" i="76"/>
  <c r="AT11" i="76"/>
  <c r="AS11" i="76"/>
  <c r="AR11" i="76"/>
  <c r="AQ11" i="76"/>
  <c r="AP11" i="76"/>
  <c r="AO11" i="76"/>
  <c r="AN11" i="76"/>
  <c r="AM11" i="76"/>
  <c r="AL11" i="76"/>
  <c r="AK11" i="76"/>
  <c r="AJ11" i="76"/>
  <c r="AI11" i="76"/>
  <c r="AH11" i="76"/>
  <c r="AG11" i="76"/>
  <c r="AF11" i="76"/>
  <c r="AE11" i="76"/>
  <c r="AD11" i="76"/>
  <c r="AC11" i="76"/>
  <c r="AB11" i="76"/>
  <c r="AA11" i="76"/>
  <c r="Z11" i="76"/>
  <c r="Y11" i="76"/>
  <c r="X11" i="76"/>
  <c r="W11" i="76"/>
  <c r="V11" i="76"/>
  <c r="U11" i="76"/>
  <c r="T11" i="76"/>
  <c r="S11" i="76"/>
  <c r="R11" i="76"/>
  <c r="Q11" i="76"/>
  <c r="P11" i="76"/>
  <c r="O11" i="76"/>
  <c r="N11" i="76"/>
  <c r="M11" i="76"/>
  <c r="L11" i="76"/>
  <c r="K11" i="76"/>
  <c r="J11" i="76"/>
  <c r="I11" i="76"/>
  <c r="H11" i="76"/>
  <c r="G11" i="76"/>
  <c r="F11" i="76"/>
  <c r="E11" i="76"/>
  <c r="D11" i="76"/>
  <c r="BJ10" i="76"/>
  <c r="BI10" i="76"/>
  <c r="BH10" i="76"/>
  <c r="BG10" i="76"/>
  <c r="BF10" i="76"/>
  <c r="BE10" i="76"/>
  <c r="BD10" i="76"/>
  <c r="BC10" i="76"/>
  <c r="BB10" i="76"/>
  <c r="BA10" i="76"/>
  <c r="AZ10" i="76"/>
  <c r="AY10" i="76"/>
  <c r="AX10" i="76"/>
  <c r="AW10" i="76"/>
  <c r="AV10" i="76"/>
  <c r="AU10" i="76"/>
  <c r="AT10" i="76"/>
  <c r="AS10" i="76"/>
  <c r="AR10" i="76"/>
  <c r="AQ10" i="76"/>
  <c r="AP10" i="76"/>
  <c r="AO10" i="76"/>
  <c r="AN10" i="76"/>
  <c r="AM10" i="76"/>
  <c r="AL10" i="76"/>
  <c r="AK10" i="76"/>
  <c r="AJ10" i="76"/>
  <c r="AI10" i="76"/>
  <c r="AH10" i="76"/>
  <c r="AG10" i="76"/>
  <c r="AF10" i="76"/>
  <c r="AE10" i="76"/>
  <c r="AD10" i="76"/>
  <c r="AC10" i="76"/>
  <c r="AB10" i="76"/>
  <c r="AA10" i="76"/>
  <c r="Z10" i="76"/>
  <c r="Y10" i="76"/>
  <c r="X10" i="76"/>
  <c r="W10" i="76"/>
  <c r="V10" i="76"/>
  <c r="U10" i="76"/>
  <c r="T10" i="76"/>
  <c r="S10" i="76"/>
  <c r="R10" i="76"/>
  <c r="Q10" i="76"/>
  <c r="P10" i="76"/>
  <c r="O10" i="76"/>
  <c r="N10" i="76"/>
  <c r="M10" i="76"/>
  <c r="L10" i="76"/>
  <c r="K10" i="76"/>
  <c r="J10" i="76"/>
  <c r="I10" i="76"/>
  <c r="H10" i="76"/>
  <c r="G10" i="76"/>
  <c r="F10" i="76"/>
  <c r="E10" i="76"/>
  <c r="D10" i="76"/>
  <c r="BJ9" i="76"/>
  <c r="BI9" i="76"/>
  <c r="BH9" i="76"/>
  <c r="BG9" i="76"/>
  <c r="BF9" i="76"/>
  <c r="BE9" i="76"/>
  <c r="BD9" i="76"/>
  <c r="BC9" i="76"/>
  <c r="BB9" i="76"/>
  <c r="BA9" i="76"/>
  <c r="AZ9" i="76"/>
  <c r="AY9" i="76"/>
  <c r="AX9" i="76"/>
  <c r="AW9" i="76"/>
  <c r="AV9" i="76"/>
  <c r="AU9" i="76"/>
  <c r="AT9" i="76"/>
  <c r="AS9" i="76"/>
  <c r="AR9" i="76"/>
  <c r="AQ9" i="76"/>
  <c r="AP9" i="76"/>
  <c r="AO9" i="76"/>
  <c r="AN9" i="76"/>
  <c r="AM9" i="76"/>
  <c r="AL9" i="76"/>
  <c r="AK9" i="76"/>
  <c r="AJ9" i="76"/>
  <c r="AI9" i="76"/>
  <c r="AH9" i="76"/>
  <c r="AG9" i="76"/>
  <c r="AF9" i="76"/>
  <c r="AE9" i="76"/>
  <c r="AD9" i="76"/>
  <c r="AC9" i="76"/>
  <c r="AB9" i="76"/>
  <c r="AA9" i="76"/>
  <c r="Z9" i="76"/>
  <c r="Y9" i="76"/>
  <c r="X9" i="76"/>
  <c r="W9" i="76"/>
  <c r="V9" i="76"/>
  <c r="U9" i="76"/>
  <c r="T9" i="76"/>
  <c r="S9" i="76"/>
  <c r="R9" i="76"/>
  <c r="Q9" i="76"/>
  <c r="P9" i="76"/>
  <c r="O9" i="76"/>
  <c r="N9" i="76"/>
  <c r="M9" i="76"/>
  <c r="L9" i="76"/>
  <c r="K9" i="76"/>
  <c r="J9" i="76"/>
  <c r="I9" i="76"/>
  <c r="H9" i="76"/>
  <c r="G9" i="76"/>
  <c r="F9" i="76"/>
  <c r="E9" i="76"/>
  <c r="D9" i="76"/>
  <c r="BJ8" i="76"/>
  <c r="BI8" i="76"/>
  <c r="BH8" i="76"/>
  <c r="BG8" i="76"/>
  <c r="BF8" i="76"/>
  <c r="BE8" i="76"/>
  <c r="BD8" i="76"/>
  <c r="BC8" i="76"/>
  <c r="BB8" i="76"/>
  <c r="BA8" i="76"/>
  <c r="AZ8" i="76"/>
  <c r="AY8" i="76"/>
  <c r="AX8" i="76"/>
  <c r="AW8" i="76"/>
  <c r="AV8" i="76"/>
  <c r="AU8" i="76"/>
  <c r="AT8" i="76"/>
  <c r="AS8" i="76"/>
  <c r="AR8" i="76"/>
  <c r="AQ8" i="76"/>
  <c r="AP8" i="76"/>
  <c r="AO8" i="76"/>
  <c r="AN8" i="76"/>
  <c r="AM8" i="76"/>
  <c r="AL8" i="76"/>
  <c r="AK8" i="76"/>
  <c r="AJ8" i="76"/>
  <c r="AI8" i="76"/>
  <c r="AH8" i="76"/>
  <c r="AG8" i="76"/>
  <c r="AF8" i="76"/>
  <c r="AE8" i="76"/>
  <c r="AD8" i="76"/>
  <c r="AC8" i="76"/>
  <c r="AB8" i="76"/>
  <c r="AA8" i="76"/>
  <c r="Z8" i="76"/>
  <c r="Y8" i="76"/>
  <c r="X8" i="76"/>
  <c r="W8" i="76"/>
  <c r="V8" i="76"/>
  <c r="U8" i="76"/>
  <c r="T8" i="76"/>
  <c r="S8" i="76"/>
  <c r="R8" i="76"/>
  <c r="Q8" i="76"/>
  <c r="P8" i="76"/>
  <c r="O8" i="76"/>
  <c r="N8" i="76"/>
  <c r="M8" i="76"/>
  <c r="L8" i="76"/>
  <c r="K8" i="76"/>
  <c r="J8" i="76"/>
  <c r="I8" i="76"/>
  <c r="H8" i="76"/>
  <c r="G8" i="76"/>
  <c r="F8" i="76"/>
  <c r="E8" i="76"/>
  <c r="D8" i="76"/>
  <c r="BJ7" i="76"/>
  <c r="BI7" i="76"/>
  <c r="BH7" i="76"/>
  <c r="BG7" i="76"/>
  <c r="BF7" i="76"/>
  <c r="BE7" i="76"/>
  <c r="BD7" i="76"/>
  <c r="BC7" i="76"/>
  <c r="BB7" i="76"/>
  <c r="BA7" i="76"/>
  <c r="AZ7" i="76"/>
  <c r="AY7" i="76"/>
  <c r="AX7" i="76"/>
  <c r="AW7" i="76"/>
  <c r="AV7" i="76"/>
  <c r="AU7" i="76"/>
  <c r="AT7" i="76"/>
  <c r="AS7" i="76"/>
  <c r="AR7" i="76"/>
  <c r="AQ7" i="76"/>
  <c r="AP7" i="76"/>
  <c r="AO7" i="76"/>
  <c r="AN7" i="76"/>
  <c r="AM7" i="76"/>
  <c r="AL7" i="76"/>
  <c r="AK7" i="76"/>
  <c r="AJ7" i="76"/>
  <c r="AI7" i="76"/>
  <c r="AH7" i="76"/>
  <c r="AG7" i="76"/>
  <c r="AF7" i="76"/>
  <c r="AE7" i="76"/>
  <c r="AD7" i="76"/>
  <c r="AC7" i="76"/>
  <c r="AB7" i="76"/>
  <c r="AA7" i="76"/>
  <c r="Z7" i="76"/>
  <c r="Y7" i="76"/>
  <c r="X7" i="76"/>
  <c r="W7" i="76"/>
  <c r="V7" i="76"/>
  <c r="U7" i="76"/>
  <c r="T7" i="76"/>
  <c r="S7" i="76"/>
  <c r="R7" i="76"/>
  <c r="Q7" i="76"/>
  <c r="P7" i="76"/>
  <c r="O7" i="76"/>
  <c r="N7" i="76"/>
  <c r="M7" i="76"/>
  <c r="L7" i="76"/>
  <c r="K7" i="76"/>
  <c r="J7" i="76"/>
  <c r="I7" i="76"/>
  <c r="H7" i="76"/>
  <c r="G7" i="76"/>
  <c r="F7" i="76"/>
  <c r="E7" i="76"/>
  <c r="D7" i="76"/>
  <c r="BJ6" i="76"/>
  <c r="BI6" i="76"/>
  <c r="BH6" i="76"/>
  <c r="BG6" i="76"/>
  <c r="BF6" i="76"/>
  <c r="BE6" i="76"/>
  <c r="BD6" i="76"/>
  <c r="BC6" i="76"/>
  <c r="BB6" i="76"/>
  <c r="BA6" i="76"/>
  <c r="AZ6" i="76"/>
  <c r="AY6" i="76"/>
  <c r="AX6" i="76"/>
  <c r="AW6" i="76"/>
  <c r="AV6" i="76"/>
  <c r="AU6" i="76"/>
  <c r="AT6" i="76"/>
  <c r="AS6" i="76"/>
  <c r="AR6" i="76"/>
  <c r="AQ6" i="76"/>
  <c r="AP6" i="76"/>
  <c r="AO6" i="76"/>
  <c r="AN6" i="76"/>
  <c r="AM6" i="76"/>
  <c r="AL6" i="76"/>
  <c r="AK6" i="76"/>
  <c r="AJ6" i="76"/>
  <c r="AI6" i="76"/>
  <c r="AH6" i="76"/>
  <c r="AG6" i="76"/>
  <c r="AF6" i="76"/>
  <c r="AE6" i="76"/>
  <c r="AD6" i="76"/>
  <c r="AC6" i="76"/>
  <c r="AB6" i="76"/>
  <c r="AA6" i="76"/>
  <c r="Z6" i="76"/>
  <c r="Y6" i="76"/>
  <c r="X6" i="76"/>
  <c r="W6" i="76"/>
  <c r="V6" i="76"/>
  <c r="U6" i="76"/>
  <c r="T6" i="76"/>
  <c r="S6" i="76"/>
  <c r="R6" i="76"/>
  <c r="Q6" i="76"/>
  <c r="P6" i="76"/>
  <c r="O6" i="76"/>
  <c r="N6" i="76"/>
  <c r="M6" i="76"/>
  <c r="L6" i="76"/>
  <c r="K6" i="76"/>
  <c r="J6" i="76"/>
  <c r="I6" i="76"/>
  <c r="H6" i="76"/>
  <c r="G6" i="76"/>
  <c r="F6" i="76"/>
  <c r="E6" i="76"/>
  <c r="D6" i="76"/>
  <c r="BJ5" i="76"/>
  <c r="BI5" i="76"/>
  <c r="BH5" i="76"/>
  <c r="BG5" i="76"/>
  <c r="BF5" i="76"/>
  <c r="BE5" i="76"/>
  <c r="BD5" i="76"/>
  <c r="BC5" i="76"/>
  <c r="BB5" i="76"/>
  <c r="BA5" i="76"/>
  <c r="AZ5" i="76"/>
  <c r="AY5" i="76"/>
  <c r="AX5" i="76"/>
  <c r="AW5" i="76"/>
  <c r="AV5" i="76"/>
  <c r="AU5" i="76"/>
  <c r="AT5" i="76"/>
  <c r="AS5" i="76"/>
  <c r="AR5" i="76"/>
  <c r="AQ5" i="76"/>
  <c r="AP5" i="76"/>
  <c r="AO5" i="76"/>
  <c r="AN5" i="76"/>
  <c r="AM5" i="76"/>
  <c r="AL5" i="76"/>
  <c r="AK5" i="76"/>
  <c r="AJ5" i="76"/>
  <c r="AI5" i="76"/>
  <c r="AH5" i="76"/>
  <c r="AG5" i="76"/>
  <c r="AF5" i="76"/>
  <c r="AE5" i="76"/>
  <c r="AD5" i="76"/>
  <c r="AC5" i="76"/>
  <c r="AB5" i="76"/>
  <c r="AA5" i="76"/>
  <c r="Z5" i="76"/>
  <c r="Y5" i="76"/>
  <c r="X5" i="76"/>
  <c r="W5" i="76"/>
  <c r="V5" i="76"/>
  <c r="U5" i="76"/>
  <c r="T5" i="76"/>
  <c r="S5" i="76"/>
  <c r="R5" i="76"/>
  <c r="Q5" i="76"/>
  <c r="P5" i="76"/>
  <c r="O5" i="76"/>
  <c r="N5" i="76"/>
  <c r="M5" i="76"/>
  <c r="L5" i="76"/>
  <c r="K5" i="76"/>
  <c r="J5" i="76"/>
  <c r="I5" i="76"/>
  <c r="H5" i="76"/>
  <c r="G5" i="76"/>
  <c r="F5" i="76"/>
  <c r="E5" i="76"/>
  <c r="D5" i="76"/>
  <c r="BJ4" i="76"/>
  <c r="BI4" i="76"/>
  <c r="BH4" i="76"/>
  <c r="BG4" i="76"/>
  <c r="BF4" i="76"/>
  <c r="BE4" i="76"/>
  <c r="BD4" i="76"/>
  <c r="BC4" i="76"/>
  <c r="BB4" i="76"/>
  <c r="BA4" i="76"/>
  <c r="AZ4" i="76"/>
  <c r="AY4" i="76"/>
  <c r="AX4" i="76"/>
  <c r="AW4" i="76"/>
  <c r="AV4" i="76"/>
  <c r="AU4" i="76"/>
  <c r="AT4" i="76"/>
  <c r="AS4" i="76"/>
  <c r="AR4" i="76"/>
  <c r="AQ4" i="76"/>
  <c r="AP4" i="76"/>
  <c r="AO4" i="76"/>
  <c r="AN4" i="76"/>
  <c r="AM4" i="76"/>
  <c r="AL4" i="76"/>
  <c r="AK4" i="76"/>
  <c r="AJ4" i="76"/>
  <c r="AI4" i="76"/>
  <c r="AH4" i="76"/>
  <c r="AG4" i="76"/>
  <c r="AF4" i="76"/>
  <c r="AE4" i="76"/>
  <c r="AD4" i="76"/>
  <c r="AC4" i="76"/>
  <c r="AB4" i="76"/>
  <c r="AA4" i="76"/>
  <c r="Z4" i="76"/>
  <c r="Y4" i="76"/>
  <c r="X4" i="76"/>
  <c r="W4" i="76"/>
  <c r="V4" i="76"/>
  <c r="U4" i="76"/>
  <c r="T4" i="76"/>
  <c r="S4" i="76"/>
  <c r="R4" i="76"/>
  <c r="Q4" i="76"/>
  <c r="P4" i="76"/>
  <c r="O4" i="76"/>
  <c r="N4" i="76"/>
  <c r="M4" i="76"/>
  <c r="L4" i="76"/>
  <c r="K4" i="76"/>
  <c r="J4" i="76"/>
  <c r="I4" i="76"/>
  <c r="H4" i="76"/>
  <c r="G4" i="76"/>
  <c r="F4" i="76"/>
  <c r="E4" i="76"/>
  <c r="D4" i="76"/>
  <c r="C4" i="76"/>
  <c r="BJ3" i="76"/>
  <c r="BI3" i="76"/>
  <c r="BH3" i="76"/>
  <c r="BG3" i="76"/>
  <c r="BF3" i="76"/>
  <c r="BE3" i="76"/>
  <c r="BD3" i="76"/>
  <c r="BC3" i="76"/>
  <c r="BB3" i="76"/>
  <c r="BA3" i="76"/>
  <c r="AZ3" i="76"/>
  <c r="AY3" i="76"/>
  <c r="AX3" i="76"/>
  <c r="AW3" i="76"/>
  <c r="AV3" i="76"/>
  <c r="AU3" i="76"/>
  <c r="AT3" i="76"/>
  <c r="AS3" i="76"/>
  <c r="AR3" i="76"/>
  <c r="AQ3" i="76"/>
  <c r="AP3" i="76"/>
  <c r="AO3" i="76"/>
  <c r="AN3" i="76"/>
  <c r="AM3" i="76"/>
  <c r="AL3" i="76"/>
  <c r="AK3" i="76"/>
  <c r="AJ3" i="76"/>
  <c r="AI3" i="76"/>
  <c r="AH3" i="76"/>
  <c r="AG3" i="76"/>
  <c r="AF3" i="76"/>
  <c r="AE3" i="76"/>
  <c r="AD3" i="76"/>
  <c r="AC3" i="76"/>
  <c r="AB3" i="76"/>
  <c r="AA3" i="76"/>
  <c r="Z3" i="76"/>
  <c r="Y3" i="76"/>
  <c r="X3" i="76"/>
  <c r="W3" i="76"/>
  <c r="V3" i="76"/>
  <c r="U3" i="76"/>
  <c r="T3" i="76"/>
  <c r="S3" i="76"/>
  <c r="R3" i="76"/>
  <c r="Q3" i="76"/>
  <c r="P3" i="76"/>
  <c r="O3" i="76"/>
  <c r="N3" i="76"/>
  <c r="M3" i="76"/>
  <c r="L3" i="76"/>
  <c r="K3" i="76"/>
  <c r="J3" i="76"/>
  <c r="I3" i="76"/>
  <c r="H3" i="76"/>
  <c r="G3" i="76"/>
  <c r="F3" i="76"/>
  <c r="E3" i="76"/>
  <c r="D3" i="76"/>
  <c r="C3" i="76"/>
  <c r="A132" i="76"/>
  <c r="A131" i="76"/>
  <c r="A116" i="76"/>
  <c r="A115" i="76"/>
  <c r="A108" i="76"/>
  <c r="A107" i="76"/>
  <c r="A104" i="76"/>
  <c r="A100" i="76"/>
  <c r="A99" i="76"/>
  <c r="A92" i="76"/>
  <c r="A91" i="76"/>
  <c r="A83" i="76"/>
  <c r="A76" i="76"/>
  <c r="A75" i="76"/>
  <c r="A68" i="76"/>
  <c r="A67" i="76"/>
  <c r="A60" i="76"/>
  <c r="A59" i="76"/>
  <c r="A56" i="76"/>
  <c r="A52" i="76"/>
  <c r="A51" i="76"/>
  <c r="A35" i="76"/>
  <c r="A34" i="76"/>
  <c r="A24" i="76"/>
  <c r="A16" i="76"/>
  <c r="A15" i="76"/>
  <c r="A12" i="76"/>
  <c r="A8" i="76"/>
  <c r="A7" i="76"/>
  <c r="BJ138" i="75"/>
  <c r="BJ132" i="75"/>
  <c r="BI132" i="75"/>
  <c r="BH132" i="75"/>
  <c r="BG132" i="75"/>
  <c r="BF132" i="75"/>
  <c r="BE132" i="75"/>
  <c r="BD132" i="75"/>
  <c r="BC132" i="75"/>
  <c r="BB132" i="75"/>
  <c r="BA132" i="75"/>
  <c r="AZ132" i="75"/>
  <c r="AY132" i="75"/>
  <c r="AX132" i="75"/>
  <c r="AW132" i="75"/>
  <c r="AV132" i="75"/>
  <c r="AU132" i="75"/>
  <c r="AT132" i="75"/>
  <c r="AS132" i="75"/>
  <c r="AR132" i="75"/>
  <c r="AQ132" i="75"/>
  <c r="AP132" i="75"/>
  <c r="AO132" i="75"/>
  <c r="AN132" i="75"/>
  <c r="AM132" i="75"/>
  <c r="AL132" i="75"/>
  <c r="AK132" i="75"/>
  <c r="AJ132" i="75"/>
  <c r="AI132" i="75"/>
  <c r="AH132" i="75"/>
  <c r="AG132" i="75"/>
  <c r="AF132" i="75"/>
  <c r="AE132" i="75"/>
  <c r="AD132" i="75"/>
  <c r="AC132" i="75"/>
  <c r="AB132" i="75"/>
  <c r="AA132" i="75"/>
  <c r="Z132" i="75"/>
  <c r="Y132" i="75"/>
  <c r="X132" i="75"/>
  <c r="W132" i="75"/>
  <c r="V132" i="75"/>
  <c r="U132" i="75"/>
  <c r="T132" i="75"/>
  <c r="S132" i="75"/>
  <c r="R132" i="75"/>
  <c r="Q132" i="75"/>
  <c r="P132" i="75"/>
  <c r="O132" i="75"/>
  <c r="N132" i="75"/>
  <c r="M132" i="75"/>
  <c r="L132" i="75"/>
  <c r="K132" i="75"/>
  <c r="J132" i="75"/>
  <c r="I132" i="75"/>
  <c r="H132" i="75"/>
  <c r="G132" i="75"/>
  <c r="F132" i="75"/>
  <c r="E132" i="75"/>
  <c r="D132" i="75"/>
  <c r="C132" i="75"/>
  <c r="BJ131" i="75"/>
  <c r="BI131" i="75"/>
  <c r="BH131" i="75"/>
  <c r="BG131" i="75"/>
  <c r="BF131" i="75"/>
  <c r="BE131" i="75"/>
  <c r="BD131" i="75"/>
  <c r="BC131" i="75"/>
  <c r="BB131" i="75"/>
  <c r="BA131" i="75"/>
  <c r="AZ131" i="75"/>
  <c r="AY131" i="75"/>
  <c r="AX131" i="75"/>
  <c r="AW131" i="75"/>
  <c r="AV131" i="75"/>
  <c r="AU131" i="75"/>
  <c r="AT131" i="75"/>
  <c r="AS131" i="75"/>
  <c r="AR131" i="75"/>
  <c r="AQ131" i="75"/>
  <c r="AP131" i="75"/>
  <c r="AO131" i="75"/>
  <c r="AN131" i="75"/>
  <c r="AM131" i="75"/>
  <c r="AL131" i="75"/>
  <c r="AK131" i="75"/>
  <c r="AJ131" i="75"/>
  <c r="AI131" i="75"/>
  <c r="AH131" i="75"/>
  <c r="AG131" i="75"/>
  <c r="AF131" i="75"/>
  <c r="AE131" i="75"/>
  <c r="AD131" i="75"/>
  <c r="AC131" i="75"/>
  <c r="AB131" i="75"/>
  <c r="AA131" i="75"/>
  <c r="Z131" i="75"/>
  <c r="Y131" i="75"/>
  <c r="X131" i="75"/>
  <c r="W131" i="75"/>
  <c r="V131" i="75"/>
  <c r="U131" i="75"/>
  <c r="T131" i="75"/>
  <c r="S131" i="75"/>
  <c r="R131" i="75"/>
  <c r="Q131" i="75"/>
  <c r="P131" i="75"/>
  <c r="O131" i="75"/>
  <c r="N131" i="75"/>
  <c r="M131" i="75"/>
  <c r="L131" i="75"/>
  <c r="K131" i="75"/>
  <c r="J131" i="75"/>
  <c r="I131" i="75"/>
  <c r="H131" i="75"/>
  <c r="G131" i="75"/>
  <c r="F131" i="75"/>
  <c r="E131" i="75"/>
  <c r="D131" i="75"/>
  <c r="C131" i="75"/>
  <c r="BJ130" i="75"/>
  <c r="BI130" i="75"/>
  <c r="BH130" i="75"/>
  <c r="BG130" i="75"/>
  <c r="BF130" i="75"/>
  <c r="BE130" i="75"/>
  <c r="BD130" i="75"/>
  <c r="BC130" i="75"/>
  <c r="BB130" i="75"/>
  <c r="BA130" i="75"/>
  <c r="AZ130" i="75"/>
  <c r="AY130" i="75"/>
  <c r="AX130" i="75"/>
  <c r="AW130" i="75"/>
  <c r="AV130" i="75"/>
  <c r="AU130" i="75"/>
  <c r="AT130" i="75"/>
  <c r="AS130" i="75"/>
  <c r="AR130" i="75"/>
  <c r="AQ130" i="75"/>
  <c r="AP130" i="75"/>
  <c r="AO130" i="75"/>
  <c r="AN130" i="75"/>
  <c r="AM130" i="75"/>
  <c r="AL130" i="75"/>
  <c r="AK130" i="75"/>
  <c r="AJ130" i="75"/>
  <c r="AI130" i="75"/>
  <c r="AH130" i="75"/>
  <c r="AG130" i="75"/>
  <c r="AF130" i="75"/>
  <c r="AE130" i="75"/>
  <c r="AD130" i="75"/>
  <c r="AC130" i="75"/>
  <c r="AB130" i="75"/>
  <c r="AA130" i="75"/>
  <c r="Z130" i="75"/>
  <c r="Y130" i="75"/>
  <c r="X130" i="75"/>
  <c r="W130" i="75"/>
  <c r="V130" i="75"/>
  <c r="U130" i="75"/>
  <c r="T130" i="75"/>
  <c r="S130" i="75"/>
  <c r="R130" i="75"/>
  <c r="Q130" i="75"/>
  <c r="P130" i="75"/>
  <c r="O130" i="75"/>
  <c r="N130" i="75"/>
  <c r="M130" i="75"/>
  <c r="L130" i="75"/>
  <c r="K130" i="75"/>
  <c r="J130" i="75"/>
  <c r="I130" i="75"/>
  <c r="H130" i="75"/>
  <c r="G130" i="75"/>
  <c r="F130" i="75"/>
  <c r="E130" i="75"/>
  <c r="D130" i="75"/>
  <c r="C130" i="75"/>
  <c r="BJ129" i="75"/>
  <c r="BI129" i="75"/>
  <c r="BH129" i="75"/>
  <c r="BG129" i="75"/>
  <c r="BF129" i="75"/>
  <c r="BE129" i="75"/>
  <c r="BD129" i="75"/>
  <c r="BC129" i="75"/>
  <c r="BB129" i="75"/>
  <c r="BA129" i="75"/>
  <c r="AZ129" i="75"/>
  <c r="AY129" i="75"/>
  <c r="AX129" i="75"/>
  <c r="AW129" i="75"/>
  <c r="AV129" i="75"/>
  <c r="AU129" i="75"/>
  <c r="AT129" i="75"/>
  <c r="AS129" i="75"/>
  <c r="AR129" i="75"/>
  <c r="AQ129" i="75"/>
  <c r="AP129" i="75"/>
  <c r="AO129" i="75"/>
  <c r="AN129" i="75"/>
  <c r="AM129" i="75"/>
  <c r="AL129" i="75"/>
  <c r="AK129" i="75"/>
  <c r="AJ129" i="75"/>
  <c r="AI129" i="75"/>
  <c r="AH129" i="75"/>
  <c r="AG129" i="75"/>
  <c r="AF129" i="75"/>
  <c r="AE129" i="75"/>
  <c r="AD129" i="75"/>
  <c r="AC129" i="75"/>
  <c r="AB129" i="75"/>
  <c r="AA129" i="75"/>
  <c r="Z129" i="75"/>
  <c r="Y129" i="75"/>
  <c r="X129" i="75"/>
  <c r="W129" i="75"/>
  <c r="U129" i="75"/>
  <c r="T129" i="75"/>
  <c r="S129" i="75"/>
  <c r="R129" i="75"/>
  <c r="Q129" i="75"/>
  <c r="P129" i="75"/>
  <c r="O129" i="75"/>
  <c r="N129" i="75"/>
  <c r="M129" i="75"/>
  <c r="L129" i="75"/>
  <c r="K129" i="75"/>
  <c r="J129" i="75"/>
  <c r="I129" i="75"/>
  <c r="H129" i="75"/>
  <c r="G129" i="75"/>
  <c r="F129" i="75"/>
  <c r="BJ122" i="75"/>
  <c r="BI122" i="75"/>
  <c r="BH122" i="75"/>
  <c r="BG122" i="75"/>
  <c r="BF122" i="75"/>
  <c r="BE122" i="75"/>
  <c r="BD122" i="75"/>
  <c r="BC122" i="75"/>
  <c r="BB122" i="75"/>
  <c r="BA122" i="75"/>
  <c r="AZ122" i="75"/>
  <c r="AY122" i="75"/>
  <c r="AX122" i="75"/>
  <c r="AW122" i="75"/>
  <c r="AV122" i="75"/>
  <c r="AU122" i="75"/>
  <c r="AT122" i="75"/>
  <c r="AS122" i="75"/>
  <c r="AR122" i="75"/>
  <c r="AQ122" i="75"/>
  <c r="AP122" i="75"/>
  <c r="AO122" i="75"/>
  <c r="AN122" i="75"/>
  <c r="AM122" i="75"/>
  <c r="AL122" i="75"/>
  <c r="AK122" i="75"/>
  <c r="AJ122" i="75"/>
  <c r="AI122" i="75"/>
  <c r="AH122" i="75"/>
  <c r="AG122" i="75"/>
  <c r="AF122" i="75"/>
  <c r="AE122" i="75"/>
  <c r="AD122" i="75"/>
  <c r="AC122" i="75"/>
  <c r="AB122" i="75"/>
  <c r="AA122" i="75"/>
  <c r="Z122" i="75"/>
  <c r="Y122" i="75"/>
  <c r="X122" i="75"/>
  <c r="W122" i="75"/>
  <c r="V122" i="75"/>
  <c r="U122" i="75"/>
  <c r="T122" i="75"/>
  <c r="S122" i="75"/>
  <c r="R122" i="75"/>
  <c r="Q122" i="75"/>
  <c r="P122" i="75"/>
  <c r="O122" i="75"/>
  <c r="N122" i="75"/>
  <c r="M122" i="75"/>
  <c r="L122" i="75"/>
  <c r="K122" i="75"/>
  <c r="J122" i="75"/>
  <c r="I122" i="75"/>
  <c r="H122" i="75"/>
  <c r="G122" i="75"/>
  <c r="F122" i="75"/>
  <c r="E122" i="75"/>
  <c r="D122" i="75"/>
  <c r="C122" i="75"/>
  <c r="BJ118" i="75"/>
  <c r="BI118" i="75"/>
  <c r="BH118" i="75"/>
  <c r="BG118" i="75"/>
  <c r="BF118" i="75"/>
  <c r="BE118" i="75"/>
  <c r="BD118" i="75"/>
  <c r="BC118" i="75"/>
  <c r="BB118" i="75"/>
  <c r="BA118" i="75"/>
  <c r="AZ118" i="75"/>
  <c r="AY118" i="75"/>
  <c r="AX118" i="75"/>
  <c r="AW118" i="75"/>
  <c r="AV118" i="75"/>
  <c r="AU118" i="75"/>
  <c r="AT118" i="75"/>
  <c r="AS118" i="75"/>
  <c r="AR118" i="75"/>
  <c r="AQ118" i="75"/>
  <c r="AP118" i="75"/>
  <c r="AO118" i="75"/>
  <c r="AN118" i="75"/>
  <c r="AM118" i="75"/>
  <c r="AL118" i="75"/>
  <c r="AK118" i="75"/>
  <c r="AJ118" i="75"/>
  <c r="AI118" i="75"/>
  <c r="AH118" i="75"/>
  <c r="AG118" i="75"/>
  <c r="AF118" i="75"/>
  <c r="AE118" i="75"/>
  <c r="AD118" i="75"/>
  <c r="AC118" i="75"/>
  <c r="AB118" i="75"/>
  <c r="AA118" i="75"/>
  <c r="Z118" i="75"/>
  <c r="Y118" i="75"/>
  <c r="X118" i="75"/>
  <c r="W118" i="75"/>
  <c r="V118" i="75"/>
  <c r="U118" i="75"/>
  <c r="T118" i="75"/>
  <c r="S118" i="75"/>
  <c r="R118" i="75"/>
  <c r="Q118" i="75"/>
  <c r="P118" i="75"/>
  <c r="O118" i="75"/>
  <c r="N118" i="75"/>
  <c r="M118" i="75"/>
  <c r="L118" i="75"/>
  <c r="K118" i="75"/>
  <c r="J118" i="75"/>
  <c r="I118" i="75"/>
  <c r="H118" i="75"/>
  <c r="G118" i="75"/>
  <c r="F118" i="75"/>
  <c r="E118" i="75"/>
  <c r="D118" i="75"/>
  <c r="C118" i="75"/>
  <c r="BJ115" i="75"/>
  <c r="BI115" i="75"/>
  <c r="BH115" i="75"/>
  <c r="BG115" i="75"/>
  <c r="BF115" i="75"/>
  <c r="BE115" i="75"/>
  <c r="BD115" i="75"/>
  <c r="BC115" i="75"/>
  <c r="BB115" i="75"/>
  <c r="BA115" i="75"/>
  <c r="AZ115" i="75"/>
  <c r="AY115" i="75"/>
  <c r="AX115" i="75"/>
  <c r="AW115" i="75"/>
  <c r="AV115" i="75"/>
  <c r="AU115" i="75"/>
  <c r="AT115" i="75"/>
  <c r="AS115" i="75"/>
  <c r="AR115" i="75"/>
  <c r="AQ115" i="75"/>
  <c r="AP115" i="75"/>
  <c r="AO115" i="75"/>
  <c r="AN115" i="75"/>
  <c r="AM115" i="75"/>
  <c r="AL115" i="75"/>
  <c r="AK115" i="75"/>
  <c r="AJ115" i="75"/>
  <c r="AI115" i="75"/>
  <c r="AH115" i="75"/>
  <c r="AG115" i="75"/>
  <c r="AF115" i="75"/>
  <c r="AE115" i="75"/>
  <c r="AD115" i="75"/>
  <c r="AC115" i="75"/>
  <c r="AB115" i="75"/>
  <c r="AA115" i="75"/>
  <c r="Z115" i="75"/>
  <c r="Y115" i="75"/>
  <c r="X115" i="75"/>
  <c r="W115" i="75"/>
  <c r="V115" i="75"/>
  <c r="U115" i="75"/>
  <c r="T115" i="75"/>
  <c r="S115" i="75"/>
  <c r="R115" i="75"/>
  <c r="Q115" i="75"/>
  <c r="P115" i="75"/>
  <c r="O115" i="75"/>
  <c r="N115" i="75"/>
  <c r="M115" i="75"/>
  <c r="L115" i="75"/>
  <c r="K115" i="75"/>
  <c r="J115" i="75"/>
  <c r="I115" i="75"/>
  <c r="H115" i="75"/>
  <c r="G115" i="75"/>
  <c r="F115" i="75"/>
  <c r="E115" i="75"/>
  <c r="D115" i="75"/>
  <c r="C115" i="75"/>
  <c r="BJ111" i="75"/>
  <c r="BI111" i="75"/>
  <c r="BH111" i="75"/>
  <c r="BG111" i="75"/>
  <c r="BF111" i="75"/>
  <c r="BE111" i="75"/>
  <c r="BD111" i="75"/>
  <c r="BC111" i="75"/>
  <c r="BB111" i="75"/>
  <c r="BA111" i="75"/>
  <c r="AZ111" i="75"/>
  <c r="AY111" i="75"/>
  <c r="AX111" i="75"/>
  <c r="AW111" i="75"/>
  <c r="AV111" i="75"/>
  <c r="AU111" i="75"/>
  <c r="AT111" i="75"/>
  <c r="AS111" i="75"/>
  <c r="AR111" i="75"/>
  <c r="AQ111" i="75"/>
  <c r="AP111" i="75"/>
  <c r="AO111" i="75"/>
  <c r="AN111" i="75"/>
  <c r="AM111" i="75"/>
  <c r="AL111" i="75"/>
  <c r="AK111" i="75"/>
  <c r="AJ111" i="75"/>
  <c r="AI111" i="75"/>
  <c r="AH111" i="75"/>
  <c r="AG111" i="75"/>
  <c r="AF111" i="75"/>
  <c r="AE111" i="75"/>
  <c r="AD111" i="75"/>
  <c r="AC111" i="75"/>
  <c r="AB111" i="75"/>
  <c r="AA111" i="75"/>
  <c r="Z111" i="75"/>
  <c r="Y111" i="75"/>
  <c r="X111" i="75"/>
  <c r="W111" i="75"/>
  <c r="V111" i="75"/>
  <c r="U111" i="75"/>
  <c r="T111" i="75"/>
  <c r="S111" i="75"/>
  <c r="R111" i="75"/>
  <c r="Q111" i="75"/>
  <c r="P111" i="75"/>
  <c r="O111" i="75"/>
  <c r="N111" i="75"/>
  <c r="M111" i="75"/>
  <c r="L111" i="75"/>
  <c r="K111" i="75"/>
  <c r="J111" i="75"/>
  <c r="I111" i="75"/>
  <c r="H111" i="75"/>
  <c r="G111" i="75"/>
  <c r="F111" i="75"/>
  <c r="E111" i="75"/>
  <c r="D111" i="75"/>
  <c r="C111" i="75"/>
  <c r="BJ103" i="75"/>
  <c r="BI103" i="75"/>
  <c r="BH103" i="75"/>
  <c r="BG103" i="75"/>
  <c r="BF103" i="75"/>
  <c r="BE103" i="75"/>
  <c r="BD103" i="75"/>
  <c r="BC103" i="75"/>
  <c r="BB103" i="75"/>
  <c r="BA103" i="75"/>
  <c r="AZ103" i="75"/>
  <c r="AY103" i="75"/>
  <c r="AX103" i="75"/>
  <c r="AW103" i="75"/>
  <c r="AV103" i="75"/>
  <c r="AU103" i="75"/>
  <c r="AT103" i="75"/>
  <c r="AS103" i="75"/>
  <c r="AR103" i="75"/>
  <c r="AQ103" i="75"/>
  <c r="AP103" i="75"/>
  <c r="AO103" i="75"/>
  <c r="AN103" i="75"/>
  <c r="AM103" i="75"/>
  <c r="AL103" i="75"/>
  <c r="AK103" i="75"/>
  <c r="AJ103" i="75"/>
  <c r="AI103" i="75"/>
  <c r="AH103" i="75"/>
  <c r="AG103" i="75"/>
  <c r="AF103" i="75"/>
  <c r="AE103" i="75"/>
  <c r="AD103" i="75"/>
  <c r="AC103" i="75"/>
  <c r="AB103" i="75"/>
  <c r="AA103" i="75"/>
  <c r="Z103" i="75"/>
  <c r="Y103" i="75"/>
  <c r="X103" i="75"/>
  <c r="W103" i="75"/>
  <c r="V103" i="75"/>
  <c r="U103" i="75"/>
  <c r="T103" i="75"/>
  <c r="S103" i="75"/>
  <c r="R103" i="75"/>
  <c r="Q103" i="75"/>
  <c r="P103" i="75"/>
  <c r="O103" i="75"/>
  <c r="N103" i="75"/>
  <c r="M103" i="75"/>
  <c r="L103" i="75"/>
  <c r="K103" i="75"/>
  <c r="J103" i="75"/>
  <c r="I103" i="75"/>
  <c r="H103" i="75"/>
  <c r="G103" i="75"/>
  <c r="F103" i="75"/>
  <c r="E103" i="75"/>
  <c r="D103" i="75"/>
  <c r="C103" i="75"/>
  <c r="BJ102" i="75"/>
  <c r="BI102" i="75"/>
  <c r="BH102" i="75"/>
  <c r="BG102" i="75"/>
  <c r="BF102" i="75"/>
  <c r="BE102" i="75"/>
  <c r="BD102" i="75"/>
  <c r="BC102" i="75"/>
  <c r="BB102" i="75"/>
  <c r="BA102" i="75"/>
  <c r="AZ102" i="75"/>
  <c r="AY102" i="75"/>
  <c r="AX102" i="75"/>
  <c r="AW102" i="75"/>
  <c r="AV102" i="75"/>
  <c r="AU102" i="75"/>
  <c r="AT102" i="75"/>
  <c r="AS102" i="75"/>
  <c r="AR102" i="75"/>
  <c r="AQ102" i="75"/>
  <c r="AP102" i="75"/>
  <c r="AO102" i="75"/>
  <c r="AN102" i="75"/>
  <c r="AM102" i="75"/>
  <c r="AL102" i="75"/>
  <c r="AK102" i="75"/>
  <c r="AJ102" i="75"/>
  <c r="AI102" i="75"/>
  <c r="AH102" i="75"/>
  <c r="AG102" i="75"/>
  <c r="AF102" i="75"/>
  <c r="AE102" i="75"/>
  <c r="AD102" i="75"/>
  <c r="AC102" i="75"/>
  <c r="AB102" i="75"/>
  <c r="AA102" i="75"/>
  <c r="Z102" i="75"/>
  <c r="Y102" i="75"/>
  <c r="X102" i="75"/>
  <c r="W102" i="75"/>
  <c r="V102" i="75"/>
  <c r="U102" i="75"/>
  <c r="T102" i="75"/>
  <c r="S102" i="75"/>
  <c r="R102" i="75"/>
  <c r="Q102" i="75"/>
  <c r="P102" i="75"/>
  <c r="O102" i="75"/>
  <c r="N102" i="75"/>
  <c r="M102" i="75"/>
  <c r="L102" i="75"/>
  <c r="K102" i="75"/>
  <c r="J102" i="75"/>
  <c r="I102" i="75"/>
  <c r="H102" i="75"/>
  <c r="G102" i="75"/>
  <c r="F102" i="75"/>
  <c r="E102" i="75"/>
  <c r="D102" i="75"/>
  <c r="C102" i="75"/>
  <c r="BJ98" i="75"/>
  <c r="BI98" i="75"/>
  <c r="BH98" i="75"/>
  <c r="BG98" i="75"/>
  <c r="BF98" i="75"/>
  <c r="BE98" i="75"/>
  <c r="BD98" i="75"/>
  <c r="BC98" i="75"/>
  <c r="BB98" i="75"/>
  <c r="BA98" i="75"/>
  <c r="AZ98" i="75"/>
  <c r="AY98" i="75"/>
  <c r="AX98" i="75"/>
  <c r="AW98" i="75"/>
  <c r="AV98" i="75"/>
  <c r="AU98" i="75"/>
  <c r="AT98" i="75"/>
  <c r="AS98" i="75"/>
  <c r="AR98" i="75"/>
  <c r="AQ98" i="75"/>
  <c r="AP98" i="75"/>
  <c r="AO98" i="75"/>
  <c r="AN98" i="75"/>
  <c r="AM98" i="75"/>
  <c r="AL98" i="75"/>
  <c r="AK98" i="75"/>
  <c r="AJ98" i="75"/>
  <c r="AI98" i="75"/>
  <c r="AH98" i="75"/>
  <c r="AG98" i="75"/>
  <c r="AF98" i="75"/>
  <c r="AE98" i="75"/>
  <c r="AD98" i="75"/>
  <c r="AC98" i="75"/>
  <c r="AB98" i="75"/>
  <c r="AA98" i="75"/>
  <c r="Z98" i="75"/>
  <c r="Y98" i="75"/>
  <c r="X98" i="75"/>
  <c r="W98" i="75"/>
  <c r="V98" i="75"/>
  <c r="U98" i="75"/>
  <c r="T98" i="75"/>
  <c r="S98" i="75"/>
  <c r="R98" i="75"/>
  <c r="Q98" i="75"/>
  <c r="P98" i="75"/>
  <c r="O98" i="75"/>
  <c r="N98" i="75"/>
  <c r="M98" i="75"/>
  <c r="L98" i="75"/>
  <c r="K98" i="75"/>
  <c r="J98" i="75"/>
  <c r="I98" i="75"/>
  <c r="H98" i="75"/>
  <c r="G98" i="75"/>
  <c r="F98" i="75"/>
  <c r="E98" i="75"/>
  <c r="C98" i="75"/>
  <c r="C97" i="75"/>
  <c r="BJ96" i="75"/>
  <c r="BI96" i="75"/>
  <c r="BH96" i="75"/>
  <c r="BG96" i="75"/>
  <c r="BF96" i="75"/>
  <c r="BE96" i="75"/>
  <c r="BD96" i="75"/>
  <c r="BC96" i="75"/>
  <c r="BB96" i="75"/>
  <c r="BA96" i="75"/>
  <c r="AZ96" i="75"/>
  <c r="AY96" i="75"/>
  <c r="AX96" i="75"/>
  <c r="AW96" i="75"/>
  <c r="AV96" i="75"/>
  <c r="AU96" i="75"/>
  <c r="AT96" i="75"/>
  <c r="AS96" i="75"/>
  <c r="AR96" i="75"/>
  <c r="AQ96" i="75"/>
  <c r="AP96" i="75"/>
  <c r="AO96" i="75"/>
  <c r="AN96" i="75"/>
  <c r="AM96" i="75"/>
  <c r="AL96" i="75"/>
  <c r="AK96" i="75"/>
  <c r="AJ96" i="75"/>
  <c r="AI96" i="75"/>
  <c r="AH96" i="75"/>
  <c r="AG96" i="75"/>
  <c r="AF96" i="75"/>
  <c r="AE96" i="75"/>
  <c r="AD96" i="75"/>
  <c r="AC96" i="75"/>
  <c r="AB96" i="75"/>
  <c r="AA96" i="75"/>
  <c r="Z96" i="75"/>
  <c r="Y96" i="75"/>
  <c r="X96" i="75"/>
  <c r="W96" i="75"/>
  <c r="V96" i="75"/>
  <c r="U96" i="75"/>
  <c r="T96" i="75"/>
  <c r="S96" i="75"/>
  <c r="R96" i="75"/>
  <c r="Q96" i="75"/>
  <c r="P96" i="75"/>
  <c r="O96" i="75"/>
  <c r="N96" i="75"/>
  <c r="M96" i="75"/>
  <c r="L96" i="75"/>
  <c r="K96" i="75"/>
  <c r="J96" i="75"/>
  <c r="I96" i="75"/>
  <c r="H96" i="75"/>
  <c r="G96" i="75"/>
  <c r="F96" i="75"/>
  <c r="E96" i="75"/>
  <c r="D96" i="75"/>
  <c r="C96" i="75"/>
  <c r="BJ95" i="75"/>
  <c r="BI95" i="75"/>
  <c r="BH95" i="75"/>
  <c r="BG95" i="75"/>
  <c r="BF95" i="75"/>
  <c r="BE95" i="75"/>
  <c r="BD95" i="75"/>
  <c r="BC95" i="75"/>
  <c r="BB95" i="75"/>
  <c r="BA95" i="75"/>
  <c r="AZ95" i="75"/>
  <c r="AY95" i="75"/>
  <c r="AX95" i="75"/>
  <c r="AW95" i="75"/>
  <c r="AV95" i="75"/>
  <c r="AU95" i="75"/>
  <c r="AT95" i="75"/>
  <c r="AS95" i="75"/>
  <c r="AR95" i="75"/>
  <c r="AQ95" i="75"/>
  <c r="AP95" i="75"/>
  <c r="AO95" i="75"/>
  <c r="AN95" i="75"/>
  <c r="AM95" i="75"/>
  <c r="AL95" i="75"/>
  <c r="AK95" i="75"/>
  <c r="AJ95" i="75"/>
  <c r="AI95" i="75"/>
  <c r="AH95" i="75"/>
  <c r="AG95" i="75"/>
  <c r="AF95" i="75"/>
  <c r="AE95" i="75"/>
  <c r="AD95" i="75"/>
  <c r="AC95" i="75"/>
  <c r="AB95" i="75"/>
  <c r="AA95" i="75"/>
  <c r="Z95" i="75"/>
  <c r="Y95" i="75"/>
  <c r="X95" i="75"/>
  <c r="W95" i="75"/>
  <c r="V95" i="75"/>
  <c r="U95" i="75"/>
  <c r="T95" i="75"/>
  <c r="S95" i="75"/>
  <c r="R95" i="75"/>
  <c r="Q95" i="75"/>
  <c r="P95" i="75"/>
  <c r="O95" i="75"/>
  <c r="N95" i="75"/>
  <c r="M95" i="75"/>
  <c r="L95" i="75"/>
  <c r="K95" i="75"/>
  <c r="J95" i="75"/>
  <c r="I95" i="75"/>
  <c r="H95" i="75"/>
  <c r="G95" i="75"/>
  <c r="F95" i="75"/>
  <c r="E95" i="75"/>
  <c r="D95" i="75"/>
  <c r="C95" i="75"/>
  <c r="BJ94" i="75"/>
  <c r="BI94" i="75"/>
  <c r="BH94" i="75"/>
  <c r="BG94" i="75"/>
  <c r="BF94" i="75"/>
  <c r="BE94" i="75"/>
  <c r="BD94" i="75"/>
  <c r="BC94" i="75"/>
  <c r="BB94" i="75"/>
  <c r="BA94" i="75"/>
  <c r="AZ94" i="75"/>
  <c r="AY94" i="75"/>
  <c r="AX94" i="75"/>
  <c r="AW94" i="75"/>
  <c r="AV94" i="75"/>
  <c r="AU94" i="75"/>
  <c r="AT94" i="75"/>
  <c r="AS94" i="75"/>
  <c r="AR94" i="75"/>
  <c r="AQ94" i="75"/>
  <c r="AP94" i="75"/>
  <c r="AO94" i="75"/>
  <c r="AN94" i="75"/>
  <c r="AM94" i="75"/>
  <c r="AL94" i="75"/>
  <c r="AK94" i="75"/>
  <c r="AJ94" i="75"/>
  <c r="AI94" i="75"/>
  <c r="AH94" i="75"/>
  <c r="AG94" i="75"/>
  <c r="AF94" i="75"/>
  <c r="AE94" i="75"/>
  <c r="AD94" i="75"/>
  <c r="AC94" i="75"/>
  <c r="AB94" i="75"/>
  <c r="AA94" i="75"/>
  <c r="Z94" i="75"/>
  <c r="Y94" i="75"/>
  <c r="X94" i="75"/>
  <c r="W94" i="75"/>
  <c r="V94" i="75"/>
  <c r="U94" i="75"/>
  <c r="T94" i="75"/>
  <c r="S94" i="75"/>
  <c r="R94" i="75"/>
  <c r="Q94" i="75"/>
  <c r="P94" i="75"/>
  <c r="O94" i="75"/>
  <c r="N94" i="75"/>
  <c r="M94" i="75"/>
  <c r="L94" i="75"/>
  <c r="K94" i="75"/>
  <c r="J94" i="75"/>
  <c r="I94" i="75"/>
  <c r="H94" i="75"/>
  <c r="G94" i="75"/>
  <c r="F94" i="75"/>
  <c r="E94" i="75"/>
  <c r="D94" i="75"/>
  <c r="BJ91" i="75"/>
  <c r="BI91" i="75"/>
  <c r="BH91" i="75"/>
  <c r="BG91" i="75"/>
  <c r="BF91" i="75"/>
  <c r="BE91" i="75"/>
  <c r="BD91" i="75"/>
  <c r="BC91" i="75"/>
  <c r="BB91" i="75"/>
  <c r="BA91" i="75"/>
  <c r="AZ91" i="75"/>
  <c r="AY91" i="75"/>
  <c r="AX91" i="75"/>
  <c r="AW91" i="75"/>
  <c r="AV91" i="75"/>
  <c r="AU91" i="75"/>
  <c r="AT91" i="75"/>
  <c r="AS91" i="75"/>
  <c r="AR91" i="75"/>
  <c r="AQ91" i="75"/>
  <c r="AP91" i="75"/>
  <c r="AO91" i="75"/>
  <c r="AN91" i="75"/>
  <c r="AM91" i="75"/>
  <c r="AL91" i="75"/>
  <c r="AK91" i="75"/>
  <c r="AJ91" i="75"/>
  <c r="AI91" i="75"/>
  <c r="AH91" i="75"/>
  <c r="AG91" i="75"/>
  <c r="AF91" i="75"/>
  <c r="AE91" i="75"/>
  <c r="AD91" i="75"/>
  <c r="AC91" i="75"/>
  <c r="AB91" i="75"/>
  <c r="AA91" i="75"/>
  <c r="Z91" i="75"/>
  <c r="Y91" i="75"/>
  <c r="X91" i="75"/>
  <c r="W91" i="75"/>
  <c r="V91" i="75"/>
  <c r="U91" i="75"/>
  <c r="T91" i="75"/>
  <c r="S91" i="75"/>
  <c r="R91" i="75"/>
  <c r="Q91" i="75"/>
  <c r="P91" i="75"/>
  <c r="O91" i="75"/>
  <c r="N91" i="75"/>
  <c r="M91" i="75"/>
  <c r="L91" i="75"/>
  <c r="K91" i="75"/>
  <c r="J91" i="75"/>
  <c r="I91" i="75"/>
  <c r="H91" i="75"/>
  <c r="G91" i="75"/>
  <c r="F91" i="75"/>
  <c r="E91" i="75"/>
  <c r="D91" i="75"/>
  <c r="C91" i="75"/>
  <c r="BJ86" i="75"/>
  <c r="BI86" i="75"/>
  <c r="BH86" i="75"/>
  <c r="BG86" i="75"/>
  <c r="BF86" i="75"/>
  <c r="BE86" i="75"/>
  <c r="BD86" i="75"/>
  <c r="BC86" i="75"/>
  <c r="BB86" i="75"/>
  <c r="BA86" i="75"/>
  <c r="AZ86" i="75"/>
  <c r="AY86" i="75"/>
  <c r="AX86" i="75"/>
  <c r="AW86" i="75"/>
  <c r="AV86" i="75"/>
  <c r="AU86" i="75"/>
  <c r="AT86" i="75"/>
  <c r="AS86" i="75"/>
  <c r="AR86" i="75"/>
  <c r="AQ86" i="75"/>
  <c r="AP86" i="75"/>
  <c r="AO86" i="75"/>
  <c r="AN86" i="75"/>
  <c r="AM86" i="75"/>
  <c r="AL86" i="75"/>
  <c r="AK86" i="75"/>
  <c r="AJ86" i="75"/>
  <c r="AI86" i="75"/>
  <c r="AH86" i="75"/>
  <c r="AG86" i="75"/>
  <c r="AF86" i="75"/>
  <c r="AE86" i="75"/>
  <c r="AD86" i="75"/>
  <c r="AC86" i="75"/>
  <c r="AB86" i="75"/>
  <c r="AA86" i="75"/>
  <c r="Z86" i="75"/>
  <c r="Y86" i="75"/>
  <c r="X86" i="75"/>
  <c r="W86" i="75"/>
  <c r="V86" i="75"/>
  <c r="U86" i="75"/>
  <c r="T86" i="75"/>
  <c r="S86" i="75"/>
  <c r="R86" i="75"/>
  <c r="Q86" i="75"/>
  <c r="P86" i="75"/>
  <c r="O86" i="75"/>
  <c r="N86" i="75"/>
  <c r="M86" i="75"/>
  <c r="L86" i="75"/>
  <c r="K86" i="75"/>
  <c r="J86" i="75"/>
  <c r="I86" i="75"/>
  <c r="H86" i="75"/>
  <c r="G86" i="75"/>
  <c r="F86" i="75"/>
  <c r="E86" i="75"/>
  <c r="D86" i="75"/>
  <c r="C86" i="75"/>
  <c r="BJ85" i="75"/>
  <c r="BI85" i="75"/>
  <c r="BH85" i="75"/>
  <c r="BG85" i="75"/>
  <c r="BF85" i="75"/>
  <c r="BE85" i="75"/>
  <c r="BD85" i="75"/>
  <c r="BC85" i="75"/>
  <c r="BB85" i="75"/>
  <c r="BA85" i="75"/>
  <c r="AZ85" i="75"/>
  <c r="AY85" i="75"/>
  <c r="AX85" i="75"/>
  <c r="AW85" i="75"/>
  <c r="AV85" i="75"/>
  <c r="AU85" i="75"/>
  <c r="AT85" i="75"/>
  <c r="AS85" i="75"/>
  <c r="AR85" i="75"/>
  <c r="AQ85" i="75"/>
  <c r="AP85" i="75"/>
  <c r="AO85" i="75"/>
  <c r="AN85" i="75"/>
  <c r="AM85" i="75"/>
  <c r="AL85" i="75"/>
  <c r="AK85" i="75"/>
  <c r="AJ85" i="75"/>
  <c r="AI85" i="75"/>
  <c r="AH85" i="75"/>
  <c r="AG85" i="75"/>
  <c r="AF85" i="75"/>
  <c r="AE85" i="75"/>
  <c r="AD85" i="75"/>
  <c r="AC85" i="75"/>
  <c r="AB85" i="75"/>
  <c r="AA85" i="75"/>
  <c r="Z85" i="75"/>
  <c r="Y85" i="75"/>
  <c r="X85" i="75"/>
  <c r="W85" i="75"/>
  <c r="V85" i="75"/>
  <c r="U85" i="75"/>
  <c r="T85" i="75"/>
  <c r="S85" i="75"/>
  <c r="R85" i="75"/>
  <c r="Q85" i="75"/>
  <c r="P85" i="75"/>
  <c r="O85" i="75"/>
  <c r="N85" i="75"/>
  <c r="M85" i="75"/>
  <c r="L85" i="75"/>
  <c r="K85" i="75"/>
  <c r="J85" i="75"/>
  <c r="I85" i="75"/>
  <c r="H85" i="75"/>
  <c r="G85" i="75"/>
  <c r="F85" i="75"/>
  <c r="E85" i="75"/>
  <c r="D85" i="75"/>
  <c r="C85" i="75"/>
  <c r="BJ84" i="75"/>
  <c r="BI84" i="75"/>
  <c r="BH84" i="75"/>
  <c r="BG84" i="75"/>
  <c r="BF84" i="75"/>
  <c r="BE84" i="75"/>
  <c r="BD84" i="75"/>
  <c r="BC84" i="75"/>
  <c r="BB84" i="75"/>
  <c r="BA84" i="75"/>
  <c r="AZ84" i="75"/>
  <c r="AY84" i="75"/>
  <c r="AX84" i="75"/>
  <c r="AW84" i="75"/>
  <c r="AV84" i="75"/>
  <c r="AU84" i="75"/>
  <c r="AT84" i="75"/>
  <c r="AS84" i="75"/>
  <c r="AR84" i="75"/>
  <c r="AQ84" i="75"/>
  <c r="AP84" i="75"/>
  <c r="AO84" i="75"/>
  <c r="AN84" i="75"/>
  <c r="AM84" i="75"/>
  <c r="AL84" i="75"/>
  <c r="AK84" i="75"/>
  <c r="AJ84" i="75"/>
  <c r="AI84" i="75"/>
  <c r="AH84" i="75"/>
  <c r="AG84" i="75"/>
  <c r="AF84" i="75"/>
  <c r="AE84" i="75"/>
  <c r="AD84" i="75"/>
  <c r="AC84" i="75"/>
  <c r="AB84" i="75"/>
  <c r="AA84" i="75"/>
  <c r="Z84" i="75"/>
  <c r="Y84" i="75"/>
  <c r="X84" i="75"/>
  <c r="W84" i="75"/>
  <c r="V84" i="75"/>
  <c r="U84" i="75"/>
  <c r="T84" i="75"/>
  <c r="S84" i="75"/>
  <c r="R84" i="75"/>
  <c r="Q84" i="75"/>
  <c r="P84" i="75"/>
  <c r="O84" i="75"/>
  <c r="N84" i="75"/>
  <c r="M84" i="75"/>
  <c r="L84" i="75"/>
  <c r="K84" i="75"/>
  <c r="J84" i="75"/>
  <c r="I84" i="75"/>
  <c r="H84" i="75"/>
  <c r="G84" i="75"/>
  <c r="F84" i="75"/>
  <c r="E84" i="75"/>
  <c r="D84" i="75"/>
  <c r="BJ83" i="75"/>
  <c r="BI83" i="75"/>
  <c r="BH83" i="75"/>
  <c r="BG83" i="75"/>
  <c r="BF83" i="75"/>
  <c r="BE83" i="75"/>
  <c r="BD83" i="75"/>
  <c r="BC83" i="75"/>
  <c r="BB83" i="75"/>
  <c r="BA83" i="75"/>
  <c r="AZ83" i="75"/>
  <c r="AY83" i="75"/>
  <c r="AX83" i="75"/>
  <c r="AW83" i="75"/>
  <c r="AV83" i="75"/>
  <c r="AU83" i="75"/>
  <c r="AT83" i="75"/>
  <c r="AS83" i="75"/>
  <c r="AR83" i="75"/>
  <c r="AQ83" i="75"/>
  <c r="AP83" i="75"/>
  <c r="AO83" i="75"/>
  <c r="AN83" i="75"/>
  <c r="AM83" i="75"/>
  <c r="AL83" i="75"/>
  <c r="AK83" i="75"/>
  <c r="AJ83" i="75"/>
  <c r="AI83" i="75"/>
  <c r="AH83" i="75"/>
  <c r="AG83" i="75"/>
  <c r="AF83" i="75"/>
  <c r="AE83" i="75"/>
  <c r="AD83" i="75"/>
  <c r="AC83" i="75"/>
  <c r="AB83" i="75"/>
  <c r="AA83" i="75"/>
  <c r="Z83" i="75"/>
  <c r="Y83" i="75"/>
  <c r="X83" i="75"/>
  <c r="W83" i="75"/>
  <c r="V83" i="75"/>
  <c r="U83" i="75"/>
  <c r="T83" i="75"/>
  <c r="S83" i="75"/>
  <c r="R83" i="75"/>
  <c r="Q83" i="75"/>
  <c r="P83" i="75"/>
  <c r="O83" i="75"/>
  <c r="N83" i="75"/>
  <c r="M83" i="75"/>
  <c r="L83" i="75"/>
  <c r="K83" i="75"/>
  <c r="J83" i="75"/>
  <c r="I83" i="75"/>
  <c r="H83" i="75"/>
  <c r="G83" i="75"/>
  <c r="F83" i="75"/>
  <c r="E83" i="75"/>
  <c r="D83" i="75"/>
  <c r="BJ82" i="75"/>
  <c r="BI82" i="75"/>
  <c r="BH82" i="75"/>
  <c r="BG82" i="75"/>
  <c r="BF82" i="75"/>
  <c r="BE82" i="75"/>
  <c r="BD82" i="75"/>
  <c r="BC82" i="75"/>
  <c r="BB82" i="75"/>
  <c r="BA82" i="75"/>
  <c r="AZ82" i="75"/>
  <c r="AY82" i="75"/>
  <c r="AX82" i="75"/>
  <c r="AW82" i="75"/>
  <c r="AV82" i="75"/>
  <c r="AU82" i="75"/>
  <c r="AT82" i="75"/>
  <c r="AS82" i="75"/>
  <c r="AR82" i="75"/>
  <c r="AQ82" i="75"/>
  <c r="AP82" i="75"/>
  <c r="AO82" i="75"/>
  <c r="AN82" i="75"/>
  <c r="AM82" i="75"/>
  <c r="AL82" i="75"/>
  <c r="AK82" i="75"/>
  <c r="AJ82" i="75"/>
  <c r="AI82" i="75"/>
  <c r="AH82" i="75"/>
  <c r="AG82" i="75"/>
  <c r="AF82" i="75"/>
  <c r="AE82" i="75"/>
  <c r="AD82" i="75"/>
  <c r="AC82" i="75"/>
  <c r="AB82" i="75"/>
  <c r="AA82" i="75"/>
  <c r="Z82" i="75"/>
  <c r="Y82" i="75"/>
  <c r="X82" i="75"/>
  <c r="W82" i="75"/>
  <c r="V82" i="75"/>
  <c r="U82" i="75"/>
  <c r="T82" i="75"/>
  <c r="S82" i="75"/>
  <c r="R82" i="75"/>
  <c r="Q82" i="75"/>
  <c r="P82" i="75"/>
  <c r="O82" i="75"/>
  <c r="N82" i="75"/>
  <c r="M82" i="75"/>
  <c r="L82" i="75"/>
  <c r="K82" i="75"/>
  <c r="J82" i="75"/>
  <c r="I82" i="75"/>
  <c r="H82" i="75"/>
  <c r="G82" i="75"/>
  <c r="F82" i="75"/>
  <c r="E82" i="75"/>
  <c r="D82" i="75"/>
  <c r="BJ81" i="75"/>
  <c r="BI81" i="75"/>
  <c r="BH81" i="75"/>
  <c r="BG81" i="75"/>
  <c r="BF81" i="75"/>
  <c r="BE81" i="75"/>
  <c r="BD81" i="75"/>
  <c r="BC81" i="75"/>
  <c r="BB81" i="75"/>
  <c r="BA81" i="75"/>
  <c r="AZ81" i="75"/>
  <c r="AY81" i="75"/>
  <c r="AX81" i="75"/>
  <c r="AW81" i="75"/>
  <c r="AV81" i="75"/>
  <c r="AU81" i="75"/>
  <c r="AT81" i="75"/>
  <c r="AS81" i="75"/>
  <c r="AR81" i="75"/>
  <c r="AQ81" i="75"/>
  <c r="AP81" i="75"/>
  <c r="AO81" i="75"/>
  <c r="AN81" i="75"/>
  <c r="AM81" i="75"/>
  <c r="AL81" i="75"/>
  <c r="AK81" i="75"/>
  <c r="AJ81" i="75"/>
  <c r="AI81" i="75"/>
  <c r="AH81" i="75"/>
  <c r="AG81" i="75"/>
  <c r="AF81" i="75"/>
  <c r="AE81" i="75"/>
  <c r="AD81" i="75"/>
  <c r="AC81" i="75"/>
  <c r="AB81" i="75"/>
  <c r="AA81" i="75"/>
  <c r="Z81" i="75"/>
  <c r="Y81" i="75"/>
  <c r="X81" i="75"/>
  <c r="W81" i="75"/>
  <c r="V81" i="75"/>
  <c r="U81" i="75"/>
  <c r="T81" i="75"/>
  <c r="S81" i="75"/>
  <c r="R81" i="75"/>
  <c r="Q81" i="75"/>
  <c r="P81" i="75"/>
  <c r="O81" i="75"/>
  <c r="N81" i="75"/>
  <c r="M81" i="75"/>
  <c r="L81" i="75"/>
  <c r="K81" i="75"/>
  <c r="J81" i="75"/>
  <c r="I81" i="75"/>
  <c r="H81" i="75"/>
  <c r="G81" i="75"/>
  <c r="F81" i="75"/>
  <c r="E81" i="75"/>
  <c r="D81" i="75"/>
  <c r="C81" i="75"/>
  <c r="BJ80" i="75"/>
  <c r="BI80" i="75"/>
  <c r="BH80" i="75"/>
  <c r="BG80" i="75"/>
  <c r="BF80" i="75"/>
  <c r="BE80" i="75"/>
  <c r="BD80" i="75"/>
  <c r="BC80" i="75"/>
  <c r="BB80" i="75"/>
  <c r="BA80" i="75"/>
  <c r="AZ80" i="75"/>
  <c r="AY80" i="75"/>
  <c r="AX80" i="75"/>
  <c r="AW80" i="75"/>
  <c r="AV80" i="75"/>
  <c r="AU80" i="75"/>
  <c r="AT80" i="75"/>
  <c r="AS80" i="75"/>
  <c r="AR80" i="75"/>
  <c r="AQ80" i="75"/>
  <c r="AP80" i="75"/>
  <c r="AO80" i="75"/>
  <c r="AN80" i="75"/>
  <c r="AM80" i="75"/>
  <c r="AL80" i="75"/>
  <c r="AK80" i="75"/>
  <c r="AJ80" i="75"/>
  <c r="AI80" i="75"/>
  <c r="AH80" i="75"/>
  <c r="AG80" i="75"/>
  <c r="AF80" i="75"/>
  <c r="AE80" i="75"/>
  <c r="AD80" i="75"/>
  <c r="AC80" i="75"/>
  <c r="AB80" i="75"/>
  <c r="AA80" i="75"/>
  <c r="Z80" i="75"/>
  <c r="Y80" i="75"/>
  <c r="X80" i="75"/>
  <c r="W80" i="75"/>
  <c r="V80" i="75"/>
  <c r="U80" i="75"/>
  <c r="T80" i="75"/>
  <c r="S80" i="75"/>
  <c r="R80" i="75"/>
  <c r="Q80" i="75"/>
  <c r="P80" i="75"/>
  <c r="O80" i="75"/>
  <c r="N80" i="75"/>
  <c r="M80" i="75"/>
  <c r="L80" i="75"/>
  <c r="K80" i="75"/>
  <c r="J80" i="75"/>
  <c r="I80" i="75"/>
  <c r="H80" i="75"/>
  <c r="G80" i="75"/>
  <c r="F80" i="75"/>
  <c r="E80" i="75"/>
  <c r="D80" i="75"/>
  <c r="BJ79" i="75"/>
  <c r="BI79" i="75"/>
  <c r="BH79" i="75"/>
  <c r="BG79" i="75"/>
  <c r="BF79" i="75"/>
  <c r="BE79" i="75"/>
  <c r="BD79" i="75"/>
  <c r="BC79" i="75"/>
  <c r="BB79" i="75"/>
  <c r="BA79" i="75"/>
  <c r="AZ79" i="75"/>
  <c r="AY79" i="75"/>
  <c r="AX79" i="75"/>
  <c r="AW79" i="75"/>
  <c r="AV79" i="75"/>
  <c r="AU79" i="75"/>
  <c r="AT79" i="75"/>
  <c r="AS79" i="75"/>
  <c r="AR79" i="75"/>
  <c r="AQ79" i="75"/>
  <c r="AP79" i="75"/>
  <c r="AO79" i="75"/>
  <c r="AN79" i="75"/>
  <c r="AM79" i="75"/>
  <c r="AL79" i="75"/>
  <c r="AK79" i="75"/>
  <c r="AJ79" i="75"/>
  <c r="AI79" i="75"/>
  <c r="AH79" i="75"/>
  <c r="AG79" i="75"/>
  <c r="AF79" i="75"/>
  <c r="AE79" i="75"/>
  <c r="AD79" i="75"/>
  <c r="AC79" i="75"/>
  <c r="AB79" i="75"/>
  <c r="AA79" i="75"/>
  <c r="Z79" i="75"/>
  <c r="Y79" i="75"/>
  <c r="X79" i="75"/>
  <c r="W79" i="75"/>
  <c r="V79" i="75"/>
  <c r="U79" i="75"/>
  <c r="T79" i="75"/>
  <c r="S79" i="75"/>
  <c r="R79" i="75"/>
  <c r="Q79" i="75"/>
  <c r="P79" i="75"/>
  <c r="O79" i="75"/>
  <c r="N79" i="75"/>
  <c r="M79" i="75"/>
  <c r="L79" i="75"/>
  <c r="K79" i="75"/>
  <c r="J79" i="75"/>
  <c r="I79" i="75"/>
  <c r="H79" i="75"/>
  <c r="G79" i="75"/>
  <c r="F79" i="75"/>
  <c r="E79" i="75"/>
  <c r="D79" i="75"/>
  <c r="BJ78" i="75"/>
  <c r="BI78" i="75"/>
  <c r="BH78" i="75"/>
  <c r="BG78" i="75"/>
  <c r="BF78" i="75"/>
  <c r="BE78" i="75"/>
  <c r="BD78" i="75"/>
  <c r="BC78" i="75"/>
  <c r="BB78" i="75"/>
  <c r="BA78" i="75"/>
  <c r="AZ78" i="75"/>
  <c r="AY78" i="75"/>
  <c r="AX78" i="75"/>
  <c r="AW78" i="75"/>
  <c r="AV78" i="75"/>
  <c r="AU78" i="75"/>
  <c r="AT78" i="75"/>
  <c r="AS78" i="75"/>
  <c r="AR78" i="75"/>
  <c r="AQ78" i="75"/>
  <c r="AP78" i="75"/>
  <c r="AO78" i="75"/>
  <c r="AN78" i="75"/>
  <c r="AM78" i="75"/>
  <c r="AL78" i="75"/>
  <c r="AK78" i="75"/>
  <c r="AJ78" i="75"/>
  <c r="AI78" i="75"/>
  <c r="AH78" i="75"/>
  <c r="AG78" i="75"/>
  <c r="AF78" i="75"/>
  <c r="AE78" i="75"/>
  <c r="AD78" i="75"/>
  <c r="AC78" i="75"/>
  <c r="AB78" i="75"/>
  <c r="AA78" i="75"/>
  <c r="Z78" i="75"/>
  <c r="Y78" i="75"/>
  <c r="X78" i="75"/>
  <c r="W78" i="75"/>
  <c r="V78" i="75"/>
  <c r="U78" i="75"/>
  <c r="T78" i="75"/>
  <c r="S78" i="75"/>
  <c r="R78" i="75"/>
  <c r="Q78" i="75"/>
  <c r="P78" i="75"/>
  <c r="O78" i="75"/>
  <c r="N78" i="75"/>
  <c r="M78" i="75"/>
  <c r="L78" i="75"/>
  <c r="K78" i="75"/>
  <c r="J78" i="75"/>
  <c r="I78" i="75"/>
  <c r="H78" i="75"/>
  <c r="G78" i="75"/>
  <c r="F78" i="75"/>
  <c r="E78" i="75"/>
  <c r="D78" i="75"/>
  <c r="C78" i="75"/>
  <c r="BJ77" i="75"/>
  <c r="BI77" i="75"/>
  <c r="BH77" i="75"/>
  <c r="BG77" i="75"/>
  <c r="BF77" i="75"/>
  <c r="BE77" i="75"/>
  <c r="BD77" i="75"/>
  <c r="BC77" i="75"/>
  <c r="BB77" i="75"/>
  <c r="BA77" i="75"/>
  <c r="AZ77" i="75"/>
  <c r="AY77" i="75"/>
  <c r="AX77" i="75"/>
  <c r="AW77" i="75"/>
  <c r="AV77" i="75"/>
  <c r="AU77" i="75"/>
  <c r="AT77" i="75"/>
  <c r="AS77" i="75"/>
  <c r="AR77" i="75"/>
  <c r="AQ77" i="75"/>
  <c r="AP77" i="75"/>
  <c r="AO77" i="75"/>
  <c r="AN77" i="75"/>
  <c r="AM77" i="75"/>
  <c r="AL77" i="75"/>
  <c r="AK77" i="75"/>
  <c r="AJ77" i="75"/>
  <c r="AI77" i="75"/>
  <c r="AH77" i="75"/>
  <c r="AG77" i="75"/>
  <c r="AF77" i="75"/>
  <c r="AE77" i="75"/>
  <c r="AD77" i="75"/>
  <c r="AC77" i="75"/>
  <c r="AB77" i="75"/>
  <c r="AA77" i="75"/>
  <c r="Z77" i="75"/>
  <c r="Y77" i="75"/>
  <c r="X77" i="75"/>
  <c r="W77" i="75"/>
  <c r="V77" i="75"/>
  <c r="U77" i="75"/>
  <c r="T77" i="75"/>
  <c r="S77" i="75"/>
  <c r="R77" i="75"/>
  <c r="Q77" i="75"/>
  <c r="P77" i="75"/>
  <c r="O77" i="75"/>
  <c r="N77" i="75"/>
  <c r="M77" i="75"/>
  <c r="L77" i="75"/>
  <c r="K77" i="75"/>
  <c r="J77" i="75"/>
  <c r="I77" i="75"/>
  <c r="H77" i="75"/>
  <c r="G77" i="75"/>
  <c r="F77" i="75"/>
  <c r="E77" i="75"/>
  <c r="D77" i="75"/>
  <c r="BJ76" i="75"/>
  <c r="BI76" i="75"/>
  <c r="BH76" i="75"/>
  <c r="BG76" i="75"/>
  <c r="BF76" i="75"/>
  <c r="BE76" i="75"/>
  <c r="BD76" i="75"/>
  <c r="BC76" i="75"/>
  <c r="BB76" i="75"/>
  <c r="BA76" i="75"/>
  <c r="AZ76" i="75"/>
  <c r="AY76" i="75"/>
  <c r="AX76" i="75"/>
  <c r="AW76" i="75"/>
  <c r="AV76" i="75"/>
  <c r="AU76" i="75"/>
  <c r="AT76" i="75"/>
  <c r="AS76" i="75"/>
  <c r="AR76" i="75"/>
  <c r="AQ76" i="75"/>
  <c r="AP76" i="75"/>
  <c r="AO76" i="75"/>
  <c r="AN76" i="75"/>
  <c r="AM76" i="75"/>
  <c r="AL76" i="75"/>
  <c r="AK76" i="75"/>
  <c r="AJ76" i="75"/>
  <c r="AI76" i="75"/>
  <c r="AH76" i="75"/>
  <c r="AG76" i="75"/>
  <c r="AF76" i="75"/>
  <c r="AE76" i="75"/>
  <c r="AD76" i="75"/>
  <c r="AC76" i="75"/>
  <c r="AB76" i="75"/>
  <c r="AA76" i="75"/>
  <c r="Z76" i="75"/>
  <c r="Y76" i="75"/>
  <c r="X76" i="75"/>
  <c r="W76" i="75"/>
  <c r="V76" i="75"/>
  <c r="U76" i="75"/>
  <c r="T76" i="75"/>
  <c r="S76" i="75"/>
  <c r="R76" i="75"/>
  <c r="Q76" i="75"/>
  <c r="P76" i="75"/>
  <c r="O76" i="75"/>
  <c r="N76" i="75"/>
  <c r="M76" i="75"/>
  <c r="L76" i="75"/>
  <c r="K76" i="75"/>
  <c r="J76" i="75"/>
  <c r="I76" i="75"/>
  <c r="H76" i="75"/>
  <c r="G76" i="75"/>
  <c r="F76" i="75"/>
  <c r="E76" i="75"/>
  <c r="D76" i="75"/>
  <c r="BJ75" i="75"/>
  <c r="BI75" i="75"/>
  <c r="BH75" i="75"/>
  <c r="BG75" i="75"/>
  <c r="BF75" i="75"/>
  <c r="BE75" i="75"/>
  <c r="BD75" i="75"/>
  <c r="BC75" i="75"/>
  <c r="BB75" i="75"/>
  <c r="BA75" i="75"/>
  <c r="AZ75" i="75"/>
  <c r="AY75" i="75"/>
  <c r="AX75" i="75"/>
  <c r="AW75" i="75"/>
  <c r="AV75" i="75"/>
  <c r="AU75" i="75"/>
  <c r="AT75" i="75"/>
  <c r="AS75" i="75"/>
  <c r="AR75" i="75"/>
  <c r="AQ75" i="75"/>
  <c r="AP75" i="75"/>
  <c r="AO75" i="75"/>
  <c r="AN75" i="75"/>
  <c r="AM75" i="75"/>
  <c r="AL75" i="75"/>
  <c r="AK75" i="75"/>
  <c r="AJ75" i="75"/>
  <c r="AI75" i="75"/>
  <c r="AH75" i="75"/>
  <c r="AG75" i="75"/>
  <c r="AF75" i="75"/>
  <c r="AE75" i="75"/>
  <c r="AD75" i="75"/>
  <c r="AC75" i="75"/>
  <c r="AB75" i="75"/>
  <c r="AA75" i="75"/>
  <c r="Z75" i="75"/>
  <c r="Y75" i="75"/>
  <c r="X75" i="75"/>
  <c r="W75" i="75"/>
  <c r="V75" i="75"/>
  <c r="U75" i="75"/>
  <c r="T75" i="75"/>
  <c r="S75" i="75"/>
  <c r="R75" i="75"/>
  <c r="Q75" i="75"/>
  <c r="P75" i="75"/>
  <c r="O75" i="75"/>
  <c r="N75" i="75"/>
  <c r="M75" i="75"/>
  <c r="L75" i="75"/>
  <c r="K75" i="75"/>
  <c r="J75" i="75"/>
  <c r="I75" i="75"/>
  <c r="H75" i="75"/>
  <c r="G75" i="75"/>
  <c r="F75" i="75"/>
  <c r="E75" i="75"/>
  <c r="D75" i="75"/>
  <c r="BJ74" i="75"/>
  <c r="BI74" i="75"/>
  <c r="BH74" i="75"/>
  <c r="BG74" i="75"/>
  <c r="BF74" i="75"/>
  <c r="BE74" i="75"/>
  <c r="BD74" i="75"/>
  <c r="BC74" i="75"/>
  <c r="BB74" i="75"/>
  <c r="BA74" i="75"/>
  <c r="AZ74" i="75"/>
  <c r="AY74" i="75"/>
  <c r="AX74" i="75"/>
  <c r="AW74" i="75"/>
  <c r="AV74" i="75"/>
  <c r="AU74" i="75"/>
  <c r="AT74" i="75"/>
  <c r="AS74" i="75"/>
  <c r="AR74" i="75"/>
  <c r="AQ74" i="75"/>
  <c r="AP74" i="75"/>
  <c r="AO74" i="75"/>
  <c r="AN74" i="75"/>
  <c r="AM74" i="75"/>
  <c r="AL74" i="75"/>
  <c r="AK74" i="75"/>
  <c r="AJ74" i="75"/>
  <c r="AI74" i="75"/>
  <c r="AH74" i="75"/>
  <c r="AG74" i="75"/>
  <c r="AF74" i="75"/>
  <c r="AE74" i="75"/>
  <c r="AD74" i="75"/>
  <c r="AC74" i="75"/>
  <c r="AB74" i="75"/>
  <c r="AA74" i="75"/>
  <c r="Z74" i="75"/>
  <c r="Y74" i="75"/>
  <c r="X74" i="75"/>
  <c r="W74" i="75"/>
  <c r="V74" i="75"/>
  <c r="U74" i="75"/>
  <c r="T74" i="75"/>
  <c r="S74" i="75"/>
  <c r="R74" i="75"/>
  <c r="Q74" i="75"/>
  <c r="P74" i="75"/>
  <c r="O74" i="75"/>
  <c r="N74" i="75"/>
  <c r="M74" i="75"/>
  <c r="L74" i="75"/>
  <c r="K74" i="75"/>
  <c r="J74" i="75"/>
  <c r="I74" i="75"/>
  <c r="H74" i="75"/>
  <c r="G74" i="75"/>
  <c r="F74" i="75"/>
  <c r="E74" i="75"/>
  <c r="D74" i="75"/>
  <c r="BJ72" i="75"/>
  <c r="BI72" i="75"/>
  <c r="BH72" i="75"/>
  <c r="BG72" i="75"/>
  <c r="BF72" i="75"/>
  <c r="BE72" i="75"/>
  <c r="BD72" i="75"/>
  <c r="BC72" i="75"/>
  <c r="BB72" i="75"/>
  <c r="BA72" i="75"/>
  <c r="AZ72" i="75"/>
  <c r="AY72" i="75"/>
  <c r="AX72" i="75"/>
  <c r="AW72" i="75"/>
  <c r="AV72" i="75"/>
  <c r="AU72" i="75"/>
  <c r="AT72" i="75"/>
  <c r="AS72" i="75"/>
  <c r="AR72" i="75"/>
  <c r="AQ72" i="75"/>
  <c r="AP72" i="75"/>
  <c r="AO72" i="75"/>
  <c r="AN72" i="75"/>
  <c r="AM72" i="75"/>
  <c r="AL72" i="75"/>
  <c r="AK72" i="75"/>
  <c r="AJ72" i="75"/>
  <c r="AI72" i="75"/>
  <c r="AH72" i="75"/>
  <c r="AG72" i="75"/>
  <c r="AF72" i="75"/>
  <c r="AE72" i="75"/>
  <c r="AD72" i="75"/>
  <c r="AC72" i="75"/>
  <c r="AB72" i="75"/>
  <c r="AA72" i="75"/>
  <c r="Z72" i="75"/>
  <c r="Y72" i="75"/>
  <c r="X72" i="75"/>
  <c r="W72" i="75"/>
  <c r="V72" i="75"/>
  <c r="U72" i="75"/>
  <c r="T72" i="75"/>
  <c r="S72" i="75"/>
  <c r="R72" i="75"/>
  <c r="Q72" i="75"/>
  <c r="P72" i="75"/>
  <c r="O72" i="75"/>
  <c r="N72" i="75"/>
  <c r="M72" i="75"/>
  <c r="L72" i="75"/>
  <c r="K72" i="75"/>
  <c r="J72" i="75"/>
  <c r="I72" i="75"/>
  <c r="H72" i="75"/>
  <c r="G72" i="75"/>
  <c r="F72" i="75"/>
  <c r="E72" i="75"/>
  <c r="D72" i="75"/>
  <c r="C72" i="75"/>
  <c r="BJ71" i="75"/>
  <c r="BI71" i="75"/>
  <c r="BH71" i="75"/>
  <c r="BG71" i="75"/>
  <c r="BF71" i="75"/>
  <c r="BE71" i="75"/>
  <c r="BD71" i="75"/>
  <c r="BC71" i="75"/>
  <c r="BB71" i="75"/>
  <c r="BA71" i="75"/>
  <c r="AZ71" i="75"/>
  <c r="AY71" i="75"/>
  <c r="AX71" i="75"/>
  <c r="AW71" i="75"/>
  <c r="AV71" i="75"/>
  <c r="AU71" i="75"/>
  <c r="AT71" i="75"/>
  <c r="AS71" i="75"/>
  <c r="AR71" i="75"/>
  <c r="AQ71" i="75"/>
  <c r="AP71" i="75"/>
  <c r="AO71" i="75"/>
  <c r="AN71" i="75"/>
  <c r="AM71" i="75"/>
  <c r="AL71" i="75"/>
  <c r="AK71" i="75"/>
  <c r="AJ71" i="75"/>
  <c r="AI71" i="75"/>
  <c r="AH71" i="75"/>
  <c r="AG71" i="75"/>
  <c r="AF71" i="75"/>
  <c r="AE71" i="75"/>
  <c r="AD71" i="75"/>
  <c r="AC71" i="75"/>
  <c r="AB71" i="75"/>
  <c r="AA71" i="75"/>
  <c r="Z71" i="75"/>
  <c r="Y71" i="75"/>
  <c r="X71" i="75"/>
  <c r="W71" i="75"/>
  <c r="V71" i="75"/>
  <c r="U71" i="75"/>
  <c r="T71" i="75"/>
  <c r="S71" i="75"/>
  <c r="R71" i="75"/>
  <c r="Q71" i="75"/>
  <c r="P71" i="75"/>
  <c r="O71" i="75"/>
  <c r="N71" i="75"/>
  <c r="M71" i="75"/>
  <c r="L71" i="75"/>
  <c r="K71" i="75"/>
  <c r="J71" i="75"/>
  <c r="I71" i="75"/>
  <c r="H71" i="75"/>
  <c r="G71" i="75"/>
  <c r="F71" i="75"/>
  <c r="E71" i="75"/>
  <c r="D71" i="75"/>
  <c r="BJ70" i="75"/>
  <c r="BI70" i="75"/>
  <c r="BH70" i="75"/>
  <c r="BG70" i="75"/>
  <c r="BF70" i="75"/>
  <c r="BE70" i="75"/>
  <c r="BD70" i="75"/>
  <c r="BC70" i="75"/>
  <c r="BB70" i="75"/>
  <c r="BA70" i="75"/>
  <c r="AZ70" i="75"/>
  <c r="AY70" i="75"/>
  <c r="AX70" i="75"/>
  <c r="AW70" i="75"/>
  <c r="AV70" i="75"/>
  <c r="AU70" i="75"/>
  <c r="AT70" i="75"/>
  <c r="AS70" i="75"/>
  <c r="AR70" i="75"/>
  <c r="AQ70" i="75"/>
  <c r="AP70" i="75"/>
  <c r="AO70" i="75"/>
  <c r="AN70" i="75"/>
  <c r="AM70" i="75"/>
  <c r="AL70" i="75"/>
  <c r="AK70" i="75"/>
  <c r="AJ70" i="75"/>
  <c r="AI70" i="75"/>
  <c r="AH70" i="75"/>
  <c r="AG70" i="75"/>
  <c r="AF70" i="75"/>
  <c r="AE70" i="75"/>
  <c r="AD70" i="75"/>
  <c r="AC70" i="75"/>
  <c r="AB70" i="75"/>
  <c r="AA70" i="75"/>
  <c r="Z70" i="75"/>
  <c r="Y70" i="75"/>
  <c r="X70" i="75"/>
  <c r="W70" i="75"/>
  <c r="V70" i="75"/>
  <c r="U70" i="75"/>
  <c r="T70" i="75"/>
  <c r="S70" i="75"/>
  <c r="R70" i="75"/>
  <c r="Q70" i="75"/>
  <c r="P70" i="75"/>
  <c r="O70" i="75"/>
  <c r="N70" i="75"/>
  <c r="M70" i="75"/>
  <c r="L70" i="75"/>
  <c r="K70" i="75"/>
  <c r="J70" i="75"/>
  <c r="I70" i="75"/>
  <c r="H70" i="75"/>
  <c r="G70" i="75"/>
  <c r="F70" i="75"/>
  <c r="E70" i="75"/>
  <c r="D70" i="75"/>
  <c r="BJ69" i="75"/>
  <c r="BI69" i="75"/>
  <c r="BH69" i="75"/>
  <c r="BG69" i="75"/>
  <c r="BF69" i="75"/>
  <c r="BE69" i="75"/>
  <c r="BD69" i="75"/>
  <c r="BC69" i="75"/>
  <c r="BB69" i="75"/>
  <c r="BA69" i="75"/>
  <c r="AZ69" i="75"/>
  <c r="AY69" i="75"/>
  <c r="AX69" i="75"/>
  <c r="AW69" i="75"/>
  <c r="AV69" i="75"/>
  <c r="AU69" i="75"/>
  <c r="AT69" i="75"/>
  <c r="AS69" i="75"/>
  <c r="AR69" i="75"/>
  <c r="AQ69" i="75"/>
  <c r="AP69" i="75"/>
  <c r="AO69" i="75"/>
  <c r="AN69" i="75"/>
  <c r="AM69" i="75"/>
  <c r="AL69" i="75"/>
  <c r="AK69" i="75"/>
  <c r="AJ69" i="75"/>
  <c r="AI69" i="75"/>
  <c r="AH69" i="75"/>
  <c r="AG69" i="75"/>
  <c r="AF69" i="75"/>
  <c r="AE69" i="75"/>
  <c r="AD69" i="75"/>
  <c r="AC69" i="75"/>
  <c r="AB69" i="75"/>
  <c r="AA69" i="75"/>
  <c r="Z69" i="75"/>
  <c r="Y69" i="75"/>
  <c r="X69" i="75"/>
  <c r="W69" i="75"/>
  <c r="V69" i="75"/>
  <c r="U69" i="75"/>
  <c r="T69" i="75"/>
  <c r="S69" i="75"/>
  <c r="R69" i="75"/>
  <c r="Q69" i="75"/>
  <c r="P69" i="75"/>
  <c r="O69" i="75"/>
  <c r="N69" i="75"/>
  <c r="M69" i="75"/>
  <c r="L69" i="75"/>
  <c r="K69" i="75"/>
  <c r="J69" i="75"/>
  <c r="I69" i="75"/>
  <c r="H69" i="75"/>
  <c r="G69" i="75"/>
  <c r="F69" i="75"/>
  <c r="E69" i="75"/>
  <c r="D69" i="75"/>
  <c r="BJ68" i="75"/>
  <c r="BI68" i="75"/>
  <c r="BH68" i="75"/>
  <c r="BG68" i="75"/>
  <c r="BF68" i="75"/>
  <c r="BE68" i="75"/>
  <c r="BD68" i="75"/>
  <c r="BC68" i="75"/>
  <c r="BB68" i="75"/>
  <c r="BA68" i="75"/>
  <c r="AZ68" i="75"/>
  <c r="AY68" i="75"/>
  <c r="AX68" i="75"/>
  <c r="AW68" i="75"/>
  <c r="AV68" i="75"/>
  <c r="AU68" i="75"/>
  <c r="AT68" i="75"/>
  <c r="AS68" i="75"/>
  <c r="AR68" i="75"/>
  <c r="AQ68" i="75"/>
  <c r="AP68" i="75"/>
  <c r="AO68" i="75"/>
  <c r="AN68" i="75"/>
  <c r="AM68" i="75"/>
  <c r="AL68" i="75"/>
  <c r="AK68" i="75"/>
  <c r="AJ68" i="75"/>
  <c r="AI68" i="75"/>
  <c r="AH68" i="75"/>
  <c r="AG68" i="75"/>
  <c r="AF68" i="75"/>
  <c r="AE68" i="75"/>
  <c r="AD68" i="75"/>
  <c r="AC68" i="75"/>
  <c r="AB68" i="75"/>
  <c r="AA68" i="75"/>
  <c r="Z68" i="75"/>
  <c r="Y68" i="75"/>
  <c r="X68" i="75"/>
  <c r="W68" i="75"/>
  <c r="V68" i="75"/>
  <c r="U68" i="75"/>
  <c r="T68" i="75"/>
  <c r="S68" i="75"/>
  <c r="R68" i="75"/>
  <c r="Q68" i="75"/>
  <c r="P68" i="75"/>
  <c r="O68" i="75"/>
  <c r="N68" i="75"/>
  <c r="M68" i="75"/>
  <c r="L68" i="75"/>
  <c r="K68" i="75"/>
  <c r="J68" i="75"/>
  <c r="I68" i="75"/>
  <c r="H68" i="75"/>
  <c r="G68" i="75"/>
  <c r="F68" i="75"/>
  <c r="E68" i="75"/>
  <c r="D68" i="75"/>
  <c r="BJ67" i="75"/>
  <c r="BI67" i="75"/>
  <c r="BH67" i="75"/>
  <c r="BG67" i="75"/>
  <c r="BF67" i="75"/>
  <c r="BE67" i="75"/>
  <c r="BD67" i="75"/>
  <c r="BC67" i="75"/>
  <c r="BB67" i="75"/>
  <c r="BA67" i="75"/>
  <c r="AZ67" i="75"/>
  <c r="AY67" i="75"/>
  <c r="AX67" i="75"/>
  <c r="AW67" i="75"/>
  <c r="AV67" i="75"/>
  <c r="AU67" i="75"/>
  <c r="AT67" i="75"/>
  <c r="AS67" i="75"/>
  <c r="AR67" i="75"/>
  <c r="AQ67" i="75"/>
  <c r="AP67" i="75"/>
  <c r="AO67" i="75"/>
  <c r="AN67" i="75"/>
  <c r="AM67" i="75"/>
  <c r="AL67" i="75"/>
  <c r="AK67" i="75"/>
  <c r="AJ67" i="75"/>
  <c r="AI67" i="75"/>
  <c r="AH67" i="75"/>
  <c r="AG67" i="75"/>
  <c r="AF67" i="75"/>
  <c r="AE67" i="75"/>
  <c r="AD67" i="75"/>
  <c r="AC67" i="75"/>
  <c r="AB67" i="75"/>
  <c r="AA67" i="75"/>
  <c r="Z67" i="75"/>
  <c r="Y67" i="75"/>
  <c r="X67" i="75"/>
  <c r="W67" i="75"/>
  <c r="V67" i="75"/>
  <c r="U67" i="75"/>
  <c r="T67" i="75"/>
  <c r="S67" i="75"/>
  <c r="R67" i="75"/>
  <c r="Q67" i="75"/>
  <c r="P67" i="75"/>
  <c r="O67" i="75"/>
  <c r="N67" i="75"/>
  <c r="M67" i="75"/>
  <c r="L67" i="75"/>
  <c r="K67" i="75"/>
  <c r="J67" i="75"/>
  <c r="I67" i="75"/>
  <c r="H67" i="75"/>
  <c r="G67" i="75"/>
  <c r="F67" i="75"/>
  <c r="E67" i="75"/>
  <c r="D67" i="75"/>
  <c r="BJ66" i="75"/>
  <c r="BI66" i="75"/>
  <c r="BH66" i="75"/>
  <c r="BG66" i="75"/>
  <c r="BF66" i="75"/>
  <c r="BE66" i="75"/>
  <c r="BD66" i="75"/>
  <c r="BC66" i="75"/>
  <c r="BB66" i="75"/>
  <c r="BA66" i="75"/>
  <c r="AZ66" i="75"/>
  <c r="AY66" i="75"/>
  <c r="AX66" i="75"/>
  <c r="AW66" i="75"/>
  <c r="AV66" i="75"/>
  <c r="AU66" i="75"/>
  <c r="AT66" i="75"/>
  <c r="AS66" i="75"/>
  <c r="AR66" i="75"/>
  <c r="AQ66" i="75"/>
  <c r="AP66" i="75"/>
  <c r="AO66" i="75"/>
  <c r="AN66" i="75"/>
  <c r="AM66" i="75"/>
  <c r="AL66" i="75"/>
  <c r="AK66" i="75"/>
  <c r="AJ66" i="75"/>
  <c r="AI66" i="75"/>
  <c r="AH66" i="75"/>
  <c r="AG66" i="75"/>
  <c r="AF66" i="75"/>
  <c r="AE66" i="75"/>
  <c r="AD66" i="75"/>
  <c r="AC66" i="75"/>
  <c r="AB66" i="75"/>
  <c r="AA66" i="75"/>
  <c r="Z66" i="75"/>
  <c r="Y66" i="75"/>
  <c r="X66" i="75"/>
  <c r="W66" i="75"/>
  <c r="V66" i="75"/>
  <c r="U66" i="75"/>
  <c r="T66" i="75"/>
  <c r="S66" i="75"/>
  <c r="R66" i="75"/>
  <c r="Q66" i="75"/>
  <c r="P66" i="75"/>
  <c r="O66" i="75"/>
  <c r="N66" i="75"/>
  <c r="M66" i="75"/>
  <c r="L66" i="75"/>
  <c r="K66" i="75"/>
  <c r="J66" i="75"/>
  <c r="I66" i="75"/>
  <c r="H66" i="75"/>
  <c r="G66" i="75"/>
  <c r="F66" i="75"/>
  <c r="E66" i="75"/>
  <c r="D66" i="75"/>
  <c r="BJ65" i="75"/>
  <c r="BI65" i="75"/>
  <c r="BH65" i="75"/>
  <c r="BG65" i="75"/>
  <c r="BF65" i="75"/>
  <c r="BE65" i="75"/>
  <c r="BD65" i="75"/>
  <c r="BC65" i="75"/>
  <c r="BB65" i="75"/>
  <c r="BA65" i="75"/>
  <c r="AZ65" i="75"/>
  <c r="AY65" i="75"/>
  <c r="AX65" i="75"/>
  <c r="AW65" i="75"/>
  <c r="AV65" i="75"/>
  <c r="AU65" i="75"/>
  <c r="AT65" i="75"/>
  <c r="AS65" i="75"/>
  <c r="AR65" i="75"/>
  <c r="AQ65" i="75"/>
  <c r="AP65" i="75"/>
  <c r="AO65" i="75"/>
  <c r="AN65" i="75"/>
  <c r="AM65" i="75"/>
  <c r="AL65" i="75"/>
  <c r="AK65" i="75"/>
  <c r="AJ65" i="75"/>
  <c r="AI65" i="75"/>
  <c r="AH65" i="75"/>
  <c r="AG65" i="75"/>
  <c r="AF65" i="75"/>
  <c r="AE65" i="75"/>
  <c r="AD65" i="75"/>
  <c r="AC65" i="75"/>
  <c r="AB65" i="75"/>
  <c r="AA65" i="75"/>
  <c r="Z65" i="75"/>
  <c r="Y65" i="75"/>
  <c r="X65" i="75"/>
  <c r="W65" i="75"/>
  <c r="V65" i="75"/>
  <c r="U65" i="75"/>
  <c r="T65" i="75"/>
  <c r="S65" i="75"/>
  <c r="R65" i="75"/>
  <c r="Q65" i="75"/>
  <c r="P65" i="75"/>
  <c r="O65" i="75"/>
  <c r="N65" i="75"/>
  <c r="M65" i="75"/>
  <c r="L65" i="75"/>
  <c r="K65" i="75"/>
  <c r="J65" i="75"/>
  <c r="I65" i="75"/>
  <c r="H65" i="75"/>
  <c r="G65" i="75"/>
  <c r="F65" i="75"/>
  <c r="E65" i="75"/>
  <c r="D65" i="75"/>
  <c r="BJ64" i="75"/>
  <c r="BI64" i="75"/>
  <c r="BH64" i="75"/>
  <c r="BG64" i="75"/>
  <c r="BF64" i="75"/>
  <c r="BE64" i="75"/>
  <c r="BD64" i="75"/>
  <c r="BC64" i="75"/>
  <c r="BB64" i="75"/>
  <c r="BA64" i="75"/>
  <c r="AZ64" i="75"/>
  <c r="AY64" i="75"/>
  <c r="AX64" i="75"/>
  <c r="AW64" i="75"/>
  <c r="AV64" i="75"/>
  <c r="AU64" i="75"/>
  <c r="AT64" i="75"/>
  <c r="AS64" i="75"/>
  <c r="AR64" i="75"/>
  <c r="AQ64" i="75"/>
  <c r="AP64" i="75"/>
  <c r="AO64" i="75"/>
  <c r="AN64" i="75"/>
  <c r="AM64" i="75"/>
  <c r="AL64" i="75"/>
  <c r="AK64" i="75"/>
  <c r="AJ64" i="75"/>
  <c r="AI64" i="75"/>
  <c r="AH64" i="75"/>
  <c r="AG64" i="75"/>
  <c r="AF64" i="75"/>
  <c r="AE64" i="75"/>
  <c r="AD64" i="75"/>
  <c r="AC64" i="75"/>
  <c r="AB64" i="75"/>
  <c r="AA64" i="75"/>
  <c r="Z64" i="75"/>
  <c r="Y64" i="75"/>
  <c r="X64" i="75"/>
  <c r="W64" i="75"/>
  <c r="V64" i="75"/>
  <c r="U64" i="75"/>
  <c r="T64" i="75"/>
  <c r="S64" i="75"/>
  <c r="R64" i="75"/>
  <c r="Q64" i="75"/>
  <c r="P64" i="75"/>
  <c r="O64" i="75"/>
  <c r="N64" i="75"/>
  <c r="M64" i="75"/>
  <c r="L64" i="75"/>
  <c r="K64" i="75"/>
  <c r="J64" i="75"/>
  <c r="I64" i="75"/>
  <c r="H64" i="75"/>
  <c r="G64" i="75"/>
  <c r="F64" i="75"/>
  <c r="E64" i="75"/>
  <c r="D64" i="75"/>
  <c r="C64" i="75"/>
  <c r="BJ63" i="75"/>
  <c r="BI63" i="75"/>
  <c r="BH63" i="75"/>
  <c r="BG63" i="75"/>
  <c r="BF63" i="75"/>
  <c r="BE63" i="75"/>
  <c r="BD63" i="75"/>
  <c r="BC63" i="75"/>
  <c r="BB63" i="75"/>
  <c r="BA63" i="75"/>
  <c r="AZ63" i="75"/>
  <c r="AY63" i="75"/>
  <c r="AX63" i="75"/>
  <c r="AW63" i="75"/>
  <c r="AV63" i="75"/>
  <c r="AU63" i="75"/>
  <c r="AT63" i="75"/>
  <c r="AS63" i="75"/>
  <c r="AR63" i="75"/>
  <c r="AQ63" i="75"/>
  <c r="AP63" i="75"/>
  <c r="AO63" i="75"/>
  <c r="AN63" i="75"/>
  <c r="AM63" i="75"/>
  <c r="AL63" i="75"/>
  <c r="AK63" i="75"/>
  <c r="AJ63" i="75"/>
  <c r="AI63" i="75"/>
  <c r="AH63" i="75"/>
  <c r="AG63" i="75"/>
  <c r="AF63" i="75"/>
  <c r="AE63" i="75"/>
  <c r="AD63" i="75"/>
  <c r="AC63" i="75"/>
  <c r="AB63" i="75"/>
  <c r="AA63" i="75"/>
  <c r="Z63" i="75"/>
  <c r="Y63" i="75"/>
  <c r="X63" i="75"/>
  <c r="W63" i="75"/>
  <c r="V63" i="75"/>
  <c r="U63" i="75"/>
  <c r="T63" i="75"/>
  <c r="S63" i="75"/>
  <c r="R63" i="75"/>
  <c r="Q63" i="75"/>
  <c r="P63" i="75"/>
  <c r="O63" i="75"/>
  <c r="N63" i="75"/>
  <c r="M63" i="75"/>
  <c r="L63" i="75"/>
  <c r="K63" i="75"/>
  <c r="J63" i="75"/>
  <c r="I63" i="75"/>
  <c r="H63" i="75"/>
  <c r="G63" i="75"/>
  <c r="F63" i="75"/>
  <c r="E63" i="75"/>
  <c r="D63" i="75"/>
  <c r="BJ62" i="75"/>
  <c r="BI62" i="75"/>
  <c r="BH62" i="75"/>
  <c r="BG62" i="75"/>
  <c r="BF62" i="75"/>
  <c r="BE62" i="75"/>
  <c r="BD62" i="75"/>
  <c r="BC62" i="75"/>
  <c r="BB62" i="75"/>
  <c r="BA62" i="75"/>
  <c r="AZ62" i="75"/>
  <c r="AY62" i="75"/>
  <c r="AX62" i="75"/>
  <c r="AW62" i="75"/>
  <c r="AV62" i="75"/>
  <c r="AU62" i="75"/>
  <c r="AT62" i="75"/>
  <c r="AS62" i="75"/>
  <c r="AR62" i="75"/>
  <c r="AQ62" i="75"/>
  <c r="AP62" i="75"/>
  <c r="AO62" i="75"/>
  <c r="AN62" i="75"/>
  <c r="AM62" i="75"/>
  <c r="AL62" i="75"/>
  <c r="AK62" i="75"/>
  <c r="AJ62" i="75"/>
  <c r="AI62" i="75"/>
  <c r="AH62" i="75"/>
  <c r="AG62" i="75"/>
  <c r="AF62" i="75"/>
  <c r="AE62" i="75"/>
  <c r="AD62" i="75"/>
  <c r="AC62" i="75"/>
  <c r="AB62" i="75"/>
  <c r="AA62" i="75"/>
  <c r="Z62" i="75"/>
  <c r="Y62" i="75"/>
  <c r="X62" i="75"/>
  <c r="W62" i="75"/>
  <c r="V62" i="75"/>
  <c r="U62" i="75"/>
  <c r="T62" i="75"/>
  <c r="S62" i="75"/>
  <c r="R62" i="75"/>
  <c r="Q62" i="75"/>
  <c r="P62" i="75"/>
  <c r="O62" i="75"/>
  <c r="N62" i="75"/>
  <c r="M62" i="75"/>
  <c r="L62" i="75"/>
  <c r="K62" i="75"/>
  <c r="J62" i="75"/>
  <c r="I62" i="75"/>
  <c r="H62" i="75"/>
  <c r="G62" i="75"/>
  <c r="F62" i="75"/>
  <c r="E62" i="75"/>
  <c r="D62" i="75"/>
  <c r="BJ61" i="75"/>
  <c r="BI61" i="75"/>
  <c r="BH61" i="75"/>
  <c r="BG61" i="75"/>
  <c r="BF61" i="75"/>
  <c r="BE61" i="75"/>
  <c r="BD61" i="75"/>
  <c r="BC61" i="75"/>
  <c r="BB61" i="75"/>
  <c r="BA61" i="75"/>
  <c r="AZ61" i="75"/>
  <c r="AY61" i="75"/>
  <c r="AX61" i="75"/>
  <c r="AW61" i="75"/>
  <c r="AV61" i="75"/>
  <c r="AU61" i="75"/>
  <c r="AT61" i="75"/>
  <c r="AS61" i="75"/>
  <c r="AR61" i="75"/>
  <c r="AQ61" i="75"/>
  <c r="AP61" i="75"/>
  <c r="AO61" i="75"/>
  <c r="AN61" i="75"/>
  <c r="AM61" i="75"/>
  <c r="AL61" i="75"/>
  <c r="AK61" i="75"/>
  <c r="AJ61" i="75"/>
  <c r="AI61" i="75"/>
  <c r="AH61" i="75"/>
  <c r="AG61" i="75"/>
  <c r="AF61" i="75"/>
  <c r="AE61" i="75"/>
  <c r="AD61" i="75"/>
  <c r="AC61" i="75"/>
  <c r="AB61" i="75"/>
  <c r="AA61" i="75"/>
  <c r="Z61" i="75"/>
  <c r="Y61" i="75"/>
  <c r="X61" i="75"/>
  <c r="W61" i="75"/>
  <c r="V61" i="75"/>
  <c r="U61" i="75"/>
  <c r="T61" i="75"/>
  <c r="S61" i="75"/>
  <c r="R61" i="75"/>
  <c r="Q61" i="75"/>
  <c r="P61" i="75"/>
  <c r="O61" i="75"/>
  <c r="N61" i="75"/>
  <c r="M61" i="75"/>
  <c r="L61" i="75"/>
  <c r="K61" i="75"/>
  <c r="J61" i="75"/>
  <c r="I61" i="75"/>
  <c r="H61" i="75"/>
  <c r="G61" i="75"/>
  <c r="F61" i="75"/>
  <c r="E61" i="75"/>
  <c r="D61" i="75"/>
  <c r="BJ60" i="75"/>
  <c r="BI60" i="75"/>
  <c r="BH60" i="75"/>
  <c r="BG60" i="75"/>
  <c r="BF60" i="75"/>
  <c r="BE60" i="75"/>
  <c r="BD60" i="75"/>
  <c r="BC60" i="75"/>
  <c r="BB60" i="75"/>
  <c r="BA60" i="75"/>
  <c r="AZ60" i="75"/>
  <c r="AY60" i="75"/>
  <c r="AX60" i="75"/>
  <c r="AW60" i="75"/>
  <c r="AV60" i="75"/>
  <c r="AU60" i="75"/>
  <c r="AT60" i="75"/>
  <c r="AS60" i="75"/>
  <c r="AR60" i="75"/>
  <c r="AQ60" i="75"/>
  <c r="AP60" i="75"/>
  <c r="AO60" i="75"/>
  <c r="AN60" i="75"/>
  <c r="AM60" i="75"/>
  <c r="AL60" i="75"/>
  <c r="AK60" i="75"/>
  <c r="AJ60" i="75"/>
  <c r="AI60" i="75"/>
  <c r="AH60" i="75"/>
  <c r="AG60" i="75"/>
  <c r="AF60" i="75"/>
  <c r="AE60" i="75"/>
  <c r="AD60" i="75"/>
  <c r="AC60" i="75"/>
  <c r="AB60" i="75"/>
  <c r="AA60" i="75"/>
  <c r="Z60" i="75"/>
  <c r="Y60" i="75"/>
  <c r="X60" i="75"/>
  <c r="W60" i="75"/>
  <c r="V60" i="75"/>
  <c r="U60" i="75"/>
  <c r="T60" i="75"/>
  <c r="S60" i="75"/>
  <c r="R60" i="75"/>
  <c r="Q60" i="75"/>
  <c r="P60" i="75"/>
  <c r="O60" i="75"/>
  <c r="N60" i="75"/>
  <c r="M60" i="75"/>
  <c r="L60" i="75"/>
  <c r="K60" i="75"/>
  <c r="J60" i="75"/>
  <c r="I60" i="75"/>
  <c r="H60" i="75"/>
  <c r="G60" i="75"/>
  <c r="F60" i="75"/>
  <c r="E60" i="75"/>
  <c r="D60" i="75"/>
  <c r="BJ59" i="75"/>
  <c r="BI59" i="75"/>
  <c r="BH59" i="75"/>
  <c r="BG59" i="75"/>
  <c r="BF59" i="75"/>
  <c r="BE59" i="75"/>
  <c r="BD59" i="75"/>
  <c r="BC59" i="75"/>
  <c r="BB59" i="75"/>
  <c r="BA59" i="75"/>
  <c r="AZ59" i="75"/>
  <c r="AY59" i="75"/>
  <c r="AX59" i="75"/>
  <c r="AW59" i="75"/>
  <c r="AV59" i="75"/>
  <c r="AU59" i="75"/>
  <c r="AT59" i="75"/>
  <c r="AS59" i="75"/>
  <c r="AR59" i="75"/>
  <c r="AQ59" i="75"/>
  <c r="AP59" i="75"/>
  <c r="AO59" i="75"/>
  <c r="AN59" i="75"/>
  <c r="AM59" i="75"/>
  <c r="AL59" i="75"/>
  <c r="AK59" i="75"/>
  <c r="AJ59" i="75"/>
  <c r="AI59" i="75"/>
  <c r="AH59" i="75"/>
  <c r="AG59" i="75"/>
  <c r="AF59" i="75"/>
  <c r="AE59" i="75"/>
  <c r="AD59" i="75"/>
  <c r="AC59" i="75"/>
  <c r="AB59" i="75"/>
  <c r="AA59" i="75"/>
  <c r="Z59" i="75"/>
  <c r="Y59" i="75"/>
  <c r="X59" i="75"/>
  <c r="W59" i="75"/>
  <c r="V59" i="75"/>
  <c r="U59" i="75"/>
  <c r="T59" i="75"/>
  <c r="S59" i="75"/>
  <c r="R59" i="75"/>
  <c r="Q59" i="75"/>
  <c r="P59" i="75"/>
  <c r="O59" i="75"/>
  <c r="N59" i="75"/>
  <c r="M59" i="75"/>
  <c r="L59" i="75"/>
  <c r="K59" i="75"/>
  <c r="J59" i="75"/>
  <c r="I59" i="75"/>
  <c r="H59" i="75"/>
  <c r="G59" i="75"/>
  <c r="F59" i="75"/>
  <c r="E59" i="75"/>
  <c r="D59" i="75"/>
  <c r="C59" i="75"/>
  <c r="BJ58" i="75"/>
  <c r="BI58" i="75"/>
  <c r="BH58" i="75"/>
  <c r="BG58" i="75"/>
  <c r="BF58" i="75"/>
  <c r="BE58" i="75"/>
  <c r="BD58" i="75"/>
  <c r="BC58" i="75"/>
  <c r="BB58" i="75"/>
  <c r="BA58" i="75"/>
  <c r="AZ58" i="75"/>
  <c r="AY58" i="75"/>
  <c r="AX58" i="75"/>
  <c r="AW58" i="75"/>
  <c r="AV58" i="75"/>
  <c r="AU58" i="75"/>
  <c r="AT58" i="75"/>
  <c r="AS58" i="75"/>
  <c r="AR58" i="75"/>
  <c r="AQ58" i="75"/>
  <c r="AP58" i="75"/>
  <c r="AO58" i="75"/>
  <c r="AN58" i="75"/>
  <c r="AM58" i="75"/>
  <c r="AL58" i="75"/>
  <c r="AK58" i="75"/>
  <c r="AJ58" i="75"/>
  <c r="AI58" i="75"/>
  <c r="AH58" i="75"/>
  <c r="AG58" i="75"/>
  <c r="AF58" i="75"/>
  <c r="AE58" i="75"/>
  <c r="AD58" i="75"/>
  <c r="AC58" i="75"/>
  <c r="AB58" i="75"/>
  <c r="AA58" i="75"/>
  <c r="Z58" i="75"/>
  <c r="Y58" i="75"/>
  <c r="X58" i="75"/>
  <c r="W58" i="75"/>
  <c r="V58" i="75"/>
  <c r="U58" i="75"/>
  <c r="T58" i="75"/>
  <c r="S58" i="75"/>
  <c r="R58" i="75"/>
  <c r="Q58" i="75"/>
  <c r="P58" i="75"/>
  <c r="O58" i="75"/>
  <c r="N58" i="75"/>
  <c r="M58" i="75"/>
  <c r="L58" i="75"/>
  <c r="K58" i="75"/>
  <c r="J58" i="75"/>
  <c r="I58" i="75"/>
  <c r="H58" i="75"/>
  <c r="G58" i="75"/>
  <c r="F58" i="75"/>
  <c r="E58" i="75"/>
  <c r="D58" i="75"/>
  <c r="C58" i="75"/>
  <c r="BJ57" i="75"/>
  <c r="BI57" i="75"/>
  <c r="BH57" i="75"/>
  <c r="BG57" i="75"/>
  <c r="BF57" i="75"/>
  <c r="BE57" i="75"/>
  <c r="BD57" i="75"/>
  <c r="BC57" i="75"/>
  <c r="BB57" i="75"/>
  <c r="BA57" i="75"/>
  <c r="AZ57" i="75"/>
  <c r="AY57" i="75"/>
  <c r="AX57" i="75"/>
  <c r="AW57" i="75"/>
  <c r="AV57" i="75"/>
  <c r="AU57" i="75"/>
  <c r="AT57" i="75"/>
  <c r="AS57" i="75"/>
  <c r="AR57" i="75"/>
  <c r="AQ57" i="75"/>
  <c r="AP57" i="75"/>
  <c r="AO57" i="75"/>
  <c r="AN57" i="75"/>
  <c r="AM57" i="75"/>
  <c r="AL57" i="75"/>
  <c r="AK57" i="75"/>
  <c r="AJ57" i="75"/>
  <c r="AI57" i="75"/>
  <c r="AH57" i="75"/>
  <c r="AG57" i="75"/>
  <c r="AF57" i="75"/>
  <c r="AE57" i="75"/>
  <c r="AD57" i="75"/>
  <c r="AC57" i="75"/>
  <c r="AB57" i="75"/>
  <c r="AA57" i="75"/>
  <c r="Z57" i="75"/>
  <c r="Y57" i="75"/>
  <c r="X57" i="75"/>
  <c r="W57" i="75"/>
  <c r="V57" i="75"/>
  <c r="U57" i="75"/>
  <c r="T57" i="75"/>
  <c r="S57" i="75"/>
  <c r="R57" i="75"/>
  <c r="Q57" i="75"/>
  <c r="P57" i="75"/>
  <c r="O57" i="75"/>
  <c r="N57" i="75"/>
  <c r="M57" i="75"/>
  <c r="L57" i="75"/>
  <c r="K57" i="75"/>
  <c r="J57" i="75"/>
  <c r="I57" i="75"/>
  <c r="H57" i="75"/>
  <c r="G57" i="75"/>
  <c r="F57" i="75"/>
  <c r="E57" i="75"/>
  <c r="D57" i="75"/>
  <c r="BJ56" i="75"/>
  <c r="BI56" i="75"/>
  <c r="BH56" i="75"/>
  <c r="BG56" i="75"/>
  <c r="BF56" i="75"/>
  <c r="BE56" i="75"/>
  <c r="BD56" i="75"/>
  <c r="BC56" i="75"/>
  <c r="BB56" i="75"/>
  <c r="BA56" i="75"/>
  <c r="AZ56" i="75"/>
  <c r="AY56" i="75"/>
  <c r="AX56" i="75"/>
  <c r="AW56" i="75"/>
  <c r="AV56" i="75"/>
  <c r="AU56" i="75"/>
  <c r="AT56" i="75"/>
  <c r="AS56" i="75"/>
  <c r="AR56" i="75"/>
  <c r="AQ56" i="75"/>
  <c r="AP56" i="75"/>
  <c r="AO56" i="75"/>
  <c r="AN56" i="75"/>
  <c r="AM56" i="75"/>
  <c r="AL56" i="75"/>
  <c r="AK56" i="75"/>
  <c r="AJ56" i="75"/>
  <c r="AI56" i="75"/>
  <c r="AH56" i="75"/>
  <c r="AG56" i="75"/>
  <c r="AF56" i="75"/>
  <c r="AE56" i="75"/>
  <c r="AD56" i="75"/>
  <c r="AC56" i="75"/>
  <c r="AB56" i="75"/>
  <c r="AA56" i="75"/>
  <c r="Z56" i="75"/>
  <c r="Y56" i="75"/>
  <c r="X56" i="75"/>
  <c r="W56" i="75"/>
  <c r="V56" i="75"/>
  <c r="U56" i="75"/>
  <c r="T56" i="75"/>
  <c r="S56" i="75"/>
  <c r="R56" i="75"/>
  <c r="Q56" i="75"/>
  <c r="P56" i="75"/>
  <c r="O56" i="75"/>
  <c r="N56" i="75"/>
  <c r="M56" i="75"/>
  <c r="L56" i="75"/>
  <c r="K56" i="75"/>
  <c r="J56" i="75"/>
  <c r="I56" i="75"/>
  <c r="H56" i="75"/>
  <c r="G56" i="75"/>
  <c r="F56" i="75"/>
  <c r="E56" i="75"/>
  <c r="D56" i="75"/>
  <c r="C56" i="75"/>
  <c r="BJ55" i="75"/>
  <c r="BI55" i="75"/>
  <c r="BH55" i="75"/>
  <c r="BG55" i="75"/>
  <c r="BF55" i="75"/>
  <c r="BE55" i="75"/>
  <c r="BD55" i="75"/>
  <c r="BC55" i="75"/>
  <c r="BB55" i="75"/>
  <c r="BA55" i="75"/>
  <c r="AZ55" i="75"/>
  <c r="AY55" i="75"/>
  <c r="AX55" i="75"/>
  <c r="AW55" i="75"/>
  <c r="AV55" i="75"/>
  <c r="AU55" i="75"/>
  <c r="AT55" i="75"/>
  <c r="AS55" i="75"/>
  <c r="AR55" i="75"/>
  <c r="AQ55" i="75"/>
  <c r="AP55" i="75"/>
  <c r="AO55" i="75"/>
  <c r="AN55" i="75"/>
  <c r="AM55" i="75"/>
  <c r="AL55" i="75"/>
  <c r="AK55" i="75"/>
  <c r="AJ55" i="75"/>
  <c r="AI55" i="75"/>
  <c r="AH55" i="75"/>
  <c r="AG55" i="75"/>
  <c r="AF55" i="75"/>
  <c r="AE55" i="75"/>
  <c r="AD55" i="75"/>
  <c r="AC55" i="75"/>
  <c r="AB55" i="75"/>
  <c r="AA55" i="75"/>
  <c r="Z55" i="75"/>
  <c r="Y55" i="75"/>
  <c r="X55" i="75"/>
  <c r="W55" i="75"/>
  <c r="V55" i="75"/>
  <c r="U55" i="75"/>
  <c r="T55" i="75"/>
  <c r="S55" i="75"/>
  <c r="R55" i="75"/>
  <c r="Q55" i="75"/>
  <c r="P55" i="75"/>
  <c r="O55" i="75"/>
  <c r="N55" i="75"/>
  <c r="M55" i="75"/>
  <c r="L55" i="75"/>
  <c r="K55" i="75"/>
  <c r="J55" i="75"/>
  <c r="I55" i="75"/>
  <c r="H55" i="75"/>
  <c r="G55" i="75"/>
  <c r="F55" i="75"/>
  <c r="E55" i="75"/>
  <c r="D55" i="75"/>
  <c r="C55" i="75"/>
  <c r="C54" i="75"/>
  <c r="BJ52" i="75"/>
  <c r="BI52" i="75"/>
  <c r="BH52" i="75"/>
  <c r="BG52" i="75"/>
  <c r="BF52" i="75"/>
  <c r="BE52" i="75"/>
  <c r="BD52" i="75"/>
  <c r="BC52" i="75"/>
  <c r="BB52" i="75"/>
  <c r="BA52" i="75"/>
  <c r="AZ52" i="75"/>
  <c r="AY52" i="75"/>
  <c r="AX52" i="75"/>
  <c r="AW52" i="75"/>
  <c r="AV52" i="75"/>
  <c r="AU52" i="75"/>
  <c r="AT52" i="75"/>
  <c r="AS52" i="75"/>
  <c r="AR52" i="75"/>
  <c r="AQ52" i="75"/>
  <c r="AP52" i="75"/>
  <c r="AO52" i="75"/>
  <c r="AN52" i="75"/>
  <c r="AM52" i="75"/>
  <c r="AL52" i="75"/>
  <c r="AK52" i="75"/>
  <c r="AJ52" i="75"/>
  <c r="AI52" i="75"/>
  <c r="AH52" i="75"/>
  <c r="AG52" i="75"/>
  <c r="AF52" i="75"/>
  <c r="AE52" i="75"/>
  <c r="AD52" i="75"/>
  <c r="AC52" i="75"/>
  <c r="AB52" i="75"/>
  <c r="AA52" i="75"/>
  <c r="Z52" i="75"/>
  <c r="Y52" i="75"/>
  <c r="X52" i="75"/>
  <c r="W52" i="75"/>
  <c r="V52" i="75"/>
  <c r="U52" i="75"/>
  <c r="T52" i="75"/>
  <c r="S52" i="75"/>
  <c r="R52" i="75"/>
  <c r="Q52" i="75"/>
  <c r="P52" i="75"/>
  <c r="O52" i="75"/>
  <c r="N52" i="75"/>
  <c r="M52" i="75"/>
  <c r="L52" i="75"/>
  <c r="K52" i="75"/>
  <c r="J52" i="75"/>
  <c r="I52" i="75"/>
  <c r="H52" i="75"/>
  <c r="G52" i="75"/>
  <c r="F52" i="75"/>
  <c r="E52" i="75"/>
  <c r="D52" i="75"/>
  <c r="C52" i="75"/>
  <c r="BJ51" i="75"/>
  <c r="BI51" i="75"/>
  <c r="BH51" i="75"/>
  <c r="BG51" i="75"/>
  <c r="BF51" i="75"/>
  <c r="BE51" i="75"/>
  <c r="BD51" i="75"/>
  <c r="BC51" i="75"/>
  <c r="BB51" i="75"/>
  <c r="BA51" i="75"/>
  <c r="AZ51" i="75"/>
  <c r="AY51" i="75"/>
  <c r="AX51" i="75"/>
  <c r="AW51" i="75"/>
  <c r="AV51" i="75"/>
  <c r="AU51" i="75"/>
  <c r="AT51" i="75"/>
  <c r="AS51" i="75"/>
  <c r="AR51" i="75"/>
  <c r="AQ51" i="75"/>
  <c r="AP51" i="75"/>
  <c r="AO51" i="75"/>
  <c r="AN51" i="75"/>
  <c r="AM51" i="75"/>
  <c r="AL51" i="75"/>
  <c r="AK51" i="75"/>
  <c r="AJ51" i="75"/>
  <c r="AI51" i="75"/>
  <c r="AH51" i="75"/>
  <c r="AG51" i="75"/>
  <c r="AF51" i="75"/>
  <c r="AE51" i="75"/>
  <c r="AD51" i="75"/>
  <c r="AC51" i="75"/>
  <c r="AB51" i="75"/>
  <c r="AA51" i="75"/>
  <c r="Z51" i="75"/>
  <c r="Y51" i="75"/>
  <c r="X51" i="75"/>
  <c r="W51" i="75"/>
  <c r="V51" i="75"/>
  <c r="U51" i="75"/>
  <c r="T51" i="75"/>
  <c r="S51" i="75"/>
  <c r="R51" i="75"/>
  <c r="Q51" i="75"/>
  <c r="P51" i="75"/>
  <c r="O51" i="75"/>
  <c r="N51" i="75"/>
  <c r="M51" i="75"/>
  <c r="L51" i="75"/>
  <c r="K51" i="75"/>
  <c r="J51" i="75"/>
  <c r="I51" i="75"/>
  <c r="H51" i="75"/>
  <c r="G51" i="75"/>
  <c r="F51" i="75"/>
  <c r="D51" i="75"/>
  <c r="C51" i="75"/>
  <c r="BJ50" i="75"/>
  <c r="BI50" i="75"/>
  <c r="BH50" i="75"/>
  <c r="BG50" i="75"/>
  <c r="BF50" i="75"/>
  <c r="BE50" i="75"/>
  <c r="BD50" i="75"/>
  <c r="BC50" i="75"/>
  <c r="BB50" i="75"/>
  <c r="BA50" i="75"/>
  <c r="AZ50" i="75"/>
  <c r="AY50" i="75"/>
  <c r="AX50" i="75"/>
  <c r="AW50" i="75"/>
  <c r="AV50" i="75"/>
  <c r="AU50" i="75"/>
  <c r="AT50" i="75"/>
  <c r="AS50" i="75"/>
  <c r="AR50" i="75"/>
  <c r="AQ50" i="75"/>
  <c r="AP50" i="75"/>
  <c r="AO50" i="75"/>
  <c r="AN50" i="75"/>
  <c r="AM50" i="75"/>
  <c r="AL50" i="75"/>
  <c r="AK50" i="75"/>
  <c r="AJ50" i="75"/>
  <c r="AI50" i="75"/>
  <c r="AH50" i="75"/>
  <c r="AG50" i="75"/>
  <c r="AF50" i="75"/>
  <c r="AE50" i="75"/>
  <c r="AD50" i="75"/>
  <c r="AC50" i="75"/>
  <c r="AB50" i="75"/>
  <c r="AA50" i="75"/>
  <c r="Z50" i="75"/>
  <c r="Y50" i="75"/>
  <c r="X50" i="75"/>
  <c r="W50" i="75"/>
  <c r="V50" i="75"/>
  <c r="U50" i="75"/>
  <c r="T50" i="75"/>
  <c r="S50" i="75"/>
  <c r="R50" i="75"/>
  <c r="Q50" i="75"/>
  <c r="P50" i="75"/>
  <c r="O50" i="75"/>
  <c r="N50" i="75"/>
  <c r="M50" i="75"/>
  <c r="L50" i="75"/>
  <c r="K50" i="75"/>
  <c r="J50" i="75"/>
  <c r="I50" i="75"/>
  <c r="H50" i="75"/>
  <c r="G50" i="75"/>
  <c r="F50" i="75"/>
  <c r="E50" i="75"/>
  <c r="D50" i="75"/>
  <c r="BJ49" i="75"/>
  <c r="BI49" i="75"/>
  <c r="BH49" i="75"/>
  <c r="BG49" i="75"/>
  <c r="BF49" i="75"/>
  <c r="BE49" i="75"/>
  <c r="BD49" i="75"/>
  <c r="BC49" i="75"/>
  <c r="BB49" i="75"/>
  <c r="BA49" i="75"/>
  <c r="AZ49" i="75"/>
  <c r="AY49" i="75"/>
  <c r="AX49" i="75"/>
  <c r="AW49" i="75"/>
  <c r="AV49" i="75"/>
  <c r="AU49" i="75"/>
  <c r="AT49" i="75"/>
  <c r="AS49" i="75"/>
  <c r="AR49" i="75"/>
  <c r="AQ49" i="75"/>
  <c r="AP49" i="75"/>
  <c r="AO49" i="75"/>
  <c r="AN49" i="75"/>
  <c r="AM49" i="75"/>
  <c r="AL49" i="75"/>
  <c r="AK49" i="75"/>
  <c r="AJ49" i="75"/>
  <c r="AI49" i="75"/>
  <c r="AH49" i="75"/>
  <c r="AG49" i="75"/>
  <c r="AF49" i="75"/>
  <c r="AE49" i="75"/>
  <c r="AD49" i="75"/>
  <c r="AC49" i="75"/>
  <c r="AB49" i="75"/>
  <c r="AA49" i="75"/>
  <c r="Z49" i="75"/>
  <c r="Y49" i="75"/>
  <c r="X49" i="75"/>
  <c r="W49" i="75"/>
  <c r="V49" i="75"/>
  <c r="U49" i="75"/>
  <c r="T49" i="75"/>
  <c r="S49" i="75"/>
  <c r="R49" i="75"/>
  <c r="Q49" i="75"/>
  <c r="P49" i="75"/>
  <c r="O49" i="75"/>
  <c r="N49" i="75"/>
  <c r="M49" i="75"/>
  <c r="L49" i="75"/>
  <c r="K49" i="75"/>
  <c r="J49" i="75"/>
  <c r="I49" i="75"/>
  <c r="H49" i="75"/>
  <c r="G49" i="75"/>
  <c r="F49" i="75"/>
  <c r="E49" i="75"/>
  <c r="D49" i="75"/>
  <c r="BJ48" i="75"/>
  <c r="BI48" i="75"/>
  <c r="BH48" i="75"/>
  <c r="BG48" i="75"/>
  <c r="BF48" i="75"/>
  <c r="BE48" i="75"/>
  <c r="BD48" i="75"/>
  <c r="BC48" i="75"/>
  <c r="BB48" i="75"/>
  <c r="BA48" i="75"/>
  <c r="AZ48" i="75"/>
  <c r="AY48" i="75"/>
  <c r="AX48" i="75"/>
  <c r="AW48" i="75"/>
  <c r="AV48" i="75"/>
  <c r="AU48" i="75"/>
  <c r="AT48" i="75"/>
  <c r="AS48" i="75"/>
  <c r="AR48" i="75"/>
  <c r="AQ48" i="75"/>
  <c r="AP48" i="75"/>
  <c r="AO48" i="75"/>
  <c r="AN48" i="75"/>
  <c r="AM48" i="75"/>
  <c r="AL48" i="75"/>
  <c r="AK48" i="75"/>
  <c r="AJ48" i="75"/>
  <c r="AI48" i="75"/>
  <c r="AH48" i="75"/>
  <c r="AG48" i="75"/>
  <c r="AF48" i="75"/>
  <c r="AE48" i="75"/>
  <c r="AD48" i="75"/>
  <c r="AC48" i="75"/>
  <c r="AB48" i="75"/>
  <c r="AA48" i="75"/>
  <c r="Z48" i="75"/>
  <c r="Y48" i="75"/>
  <c r="X48" i="75"/>
  <c r="W48" i="75"/>
  <c r="V48" i="75"/>
  <c r="U48" i="75"/>
  <c r="T48" i="75"/>
  <c r="S48" i="75"/>
  <c r="R48" i="75"/>
  <c r="Q48" i="75"/>
  <c r="P48" i="75"/>
  <c r="O48" i="75"/>
  <c r="N48" i="75"/>
  <c r="M48" i="75"/>
  <c r="L48" i="75"/>
  <c r="K48" i="75"/>
  <c r="J48" i="75"/>
  <c r="I48" i="75"/>
  <c r="H48" i="75"/>
  <c r="G48" i="75"/>
  <c r="F48" i="75"/>
  <c r="D48" i="75"/>
  <c r="C48" i="75"/>
  <c r="C47" i="75"/>
  <c r="BJ46" i="75"/>
  <c r="BI46" i="75"/>
  <c r="BH46" i="75"/>
  <c r="BG46" i="75"/>
  <c r="BF46" i="75"/>
  <c r="BE46" i="75"/>
  <c r="BD46" i="75"/>
  <c r="BC46" i="75"/>
  <c r="BB46" i="75"/>
  <c r="BA46" i="75"/>
  <c r="AZ46" i="75"/>
  <c r="AY46" i="75"/>
  <c r="AX46" i="75"/>
  <c r="AW46" i="75"/>
  <c r="AV46" i="75"/>
  <c r="AU46" i="75"/>
  <c r="AT46" i="75"/>
  <c r="AS46" i="75"/>
  <c r="AR46" i="75"/>
  <c r="AQ46" i="75"/>
  <c r="AP46" i="75"/>
  <c r="AO46" i="75"/>
  <c r="AN46" i="75"/>
  <c r="AM46" i="75"/>
  <c r="AL46" i="75"/>
  <c r="AK46" i="75"/>
  <c r="AJ46" i="75"/>
  <c r="AI46" i="75"/>
  <c r="AH46" i="75"/>
  <c r="AG46" i="75"/>
  <c r="AF46" i="75"/>
  <c r="AE46" i="75"/>
  <c r="AD46" i="75"/>
  <c r="AC46" i="75"/>
  <c r="AB46" i="75"/>
  <c r="AA46" i="75"/>
  <c r="Z46" i="75"/>
  <c r="Y46" i="75"/>
  <c r="X46" i="75"/>
  <c r="W46" i="75"/>
  <c r="V46" i="75"/>
  <c r="U46" i="75"/>
  <c r="T46" i="75"/>
  <c r="S46" i="75"/>
  <c r="R46" i="75"/>
  <c r="Q46" i="75"/>
  <c r="P46" i="75"/>
  <c r="O46" i="75"/>
  <c r="N46" i="75"/>
  <c r="M46" i="75"/>
  <c r="L46" i="75"/>
  <c r="K46" i="75"/>
  <c r="J46" i="75"/>
  <c r="I46" i="75"/>
  <c r="H46" i="75"/>
  <c r="G46" i="75"/>
  <c r="F46" i="75"/>
  <c r="E46" i="75"/>
  <c r="D46" i="75"/>
  <c r="C46" i="75"/>
  <c r="BJ45" i="75"/>
  <c r="BI45" i="75"/>
  <c r="BH45" i="75"/>
  <c r="BG45" i="75"/>
  <c r="BF45" i="75"/>
  <c r="BE45" i="75"/>
  <c r="BD45" i="75"/>
  <c r="BC45" i="75"/>
  <c r="BB45" i="75"/>
  <c r="BA45" i="75"/>
  <c r="AZ45" i="75"/>
  <c r="AY45" i="75"/>
  <c r="AX45" i="75"/>
  <c r="AW45" i="75"/>
  <c r="AV45" i="75"/>
  <c r="AU45" i="75"/>
  <c r="AT45" i="75"/>
  <c r="AS45" i="75"/>
  <c r="AR45" i="75"/>
  <c r="AQ45" i="75"/>
  <c r="AP45" i="75"/>
  <c r="AO45" i="75"/>
  <c r="AN45" i="75"/>
  <c r="AM45" i="75"/>
  <c r="AL45" i="75"/>
  <c r="AK45" i="75"/>
  <c r="AJ45" i="75"/>
  <c r="AI45" i="75"/>
  <c r="AH45" i="75"/>
  <c r="AG45" i="75"/>
  <c r="AF45" i="75"/>
  <c r="AE45" i="75"/>
  <c r="AD45" i="75"/>
  <c r="AC45" i="75"/>
  <c r="AB45" i="75"/>
  <c r="AA45" i="75"/>
  <c r="Z45" i="75"/>
  <c r="Y45" i="75"/>
  <c r="X45" i="75"/>
  <c r="W45" i="75"/>
  <c r="V45" i="75"/>
  <c r="U45" i="75"/>
  <c r="T45" i="75"/>
  <c r="S45" i="75"/>
  <c r="R45" i="75"/>
  <c r="Q45" i="75"/>
  <c r="P45" i="75"/>
  <c r="O45" i="75"/>
  <c r="N45" i="75"/>
  <c r="M45" i="75"/>
  <c r="L45" i="75"/>
  <c r="K45" i="75"/>
  <c r="J45" i="75"/>
  <c r="I45" i="75"/>
  <c r="H45" i="75"/>
  <c r="G45" i="75"/>
  <c r="F45" i="75"/>
  <c r="E45" i="75"/>
  <c r="D45" i="75"/>
  <c r="BJ40" i="75"/>
  <c r="BI40" i="75"/>
  <c r="BH40" i="75"/>
  <c r="BG40" i="75"/>
  <c r="BF40" i="75"/>
  <c r="BE40" i="75"/>
  <c r="BD40" i="75"/>
  <c r="BC40" i="75"/>
  <c r="BB40" i="75"/>
  <c r="BA40" i="75"/>
  <c r="AZ40" i="75"/>
  <c r="AY40" i="75"/>
  <c r="AX40" i="75"/>
  <c r="AW40" i="75"/>
  <c r="AV40" i="75"/>
  <c r="AU40" i="75"/>
  <c r="AT40" i="75"/>
  <c r="AS40" i="75"/>
  <c r="AR40" i="75"/>
  <c r="AQ40" i="75"/>
  <c r="AP40" i="75"/>
  <c r="AO40" i="75"/>
  <c r="AN40" i="75"/>
  <c r="AM40" i="75"/>
  <c r="AL40" i="75"/>
  <c r="AK40" i="75"/>
  <c r="AJ40" i="75"/>
  <c r="AI40" i="75"/>
  <c r="AH40" i="75"/>
  <c r="AG40" i="75"/>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J39" i="75"/>
  <c r="BI39" i="75"/>
  <c r="BH39" i="75"/>
  <c r="BG39" i="75"/>
  <c r="BF39" i="75"/>
  <c r="BE39" i="75"/>
  <c r="BD39" i="75"/>
  <c r="BC39" i="75"/>
  <c r="BB39" i="75"/>
  <c r="BA39" i="75"/>
  <c r="AZ39" i="75"/>
  <c r="AY39" i="75"/>
  <c r="AX39" i="75"/>
  <c r="AW39" i="75"/>
  <c r="AV39" i="75"/>
  <c r="AU39" i="75"/>
  <c r="AT39" i="75"/>
  <c r="AS39" i="75"/>
  <c r="AR39" i="75"/>
  <c r="AQ39" i="75"/>
  <c r="AP39" i="75"/>
  <c r="AO39" i="75"/>
  <c r="AN39" i="75"/>
  <c r="AM39" i="75"/>
  <c r="AL39" i="75"/>
  <c r="AK39" i="75"/>
  <c r="AJ39" i="75"/>
  <c r="AI39" i="75"/>
  <c r="AH39" i="75"/>
  <c r="AG39" i="75"/>
  <c r="AF39" i="75"/>
  <c r="AE39" i="75"/>
  <c r="AD39" i="75"/>
  <c r="AC39" i="75"/>
  <c r="AB39" i="75"/>
  <c r="AA39" i="75"/>
  <c r="Z39" i="75"/>
  <c r="Y39" i="75"/>
  <c r="X39" i="75"/>
  <c r="W39" i="75"/>
  <c r="V39" i="75"/>
  <c r="U39" i="75"/>
  <c r="T39" i="75"/>
  <c r="S39" i="75"/>
  <c r="R39" i="75"/>
  <c r="Q39" i="75"/>
  <c r="P39" i="75"/>
  <c r="O39" i="75"/>
  <c r="N39" i="75"/>
  <c r="M39" i="75"/>
  <c r="L39" i="75"/>
  <c r="K39" i="75"/>
  <c r="J39" i="75"/>
  <c r="I39" i="75"/>
  <c r="H39" i="75"/>
  <c r="G39" i="75"/>
  <c r="F39" i="75"/>
  <c r="E39" i="75"/>
  <c r="D39" i="75"/>
  <c r="BJ38" i="75"/>
  <c r="BI38" i="75"/>
  <c r="BH38" i="75"/>
  <c r="BG38" i="75"/>
  <c r="BF38" i="75"/>
  <c r="BE38" i="75"/>
  <c r="BD38" i="75"/>
  <c r="BC38" i="75"/>
  <c r="BB38" i="75"/>
  <c r="BA38" i="75"/>
  <c r="AZ38" i="75"/>
  <c r="AY38" i="75"/>
  <c r="AX38" i="75"/>
  <c r="AW38" i="75"/>
  <c r="AV38" i="75"/>
  <c r="AU38" i="75"/>
  <c r="AT38" i="75"/>
  <c r="AS38" i="75"/>
  <c r="AR38" i="75"/>
  <c r="AQ38" i="75"/>
  <c r="AP38" i="75"/>
  <c r="AO38" i="75"/>
  <c r="AN38" i="75"/>
  <c r="AM38" i="75"/>
  <c r="AL38" i="75"/>
  <c r="AK38" i="75"/>
  <c r="AJ38" i="75"/>
  <c r="AI38" i="75"/>
  <c r="AH38" i="75"/>
  <c r="AG38" i="75"/>
  <c r="AF38" i="75"/>
  <c r="AE38" i="75"/>
  <c r="AD38" i="75"/>
  <c r="AC38" i="75"/>
  <c r="AB38" i="75"/>
  <c r="AA38" i="75"/>
  <c r="Z38" i="75"/>
  <c r="Y38" i="75"/>
  <c r="X38" i="75"/>
  <c r="W38" i="75"/>
  <c r="V38" i="75"/>
  <c r="U38" i="75"/>
  <c r="T38" i="75"/>
  <c r="S38" i="75"/>
  <c r="R38" i="75"/>
  <c r="Q38" i="75"/>
  <c r="P38" i="75"/>
  <c r="O38" i="75"/>
  <c r="N38" i="75"/>
  <c r="M38" i="75"/>
  <c r="L38" i="75"/>
  <c r="K38" i="75"/>
  <c r="J38" i="75"/>
  <c r="I38" i="75"/>
  <c r="H38" i="75"/>
  <c r="G38" i="75"/>
  <c r="F38" i="75"/>
  <c r="E38" i="75"/>
  <c r="D38" i="75"/>
  <c r="BJ37" i="75"/>
  <c r="BI37" i="75"/>
  <c r="BH37" i="75"/>
  <c r="BG37" i="75"/>
  <c r="BF37" i="75"/>
  <c r="BE37" i="75"/>
  <c r="BD37" i="75"/>
  <c r="BC37" i="75"/>
  <c r="BB37" i="75"/>
  <c r="BA37" i="75"/>
  <c r="AZ37" i="75"/>
  <c r="AY37" i="75"/>
  <c r="AX37" i="75"/>
  <c r="AW37" i="75"/>
  <c r="AV37" i="75"/>
  <c r="AU37" i="75"/>
  <c r="AT37" i="75"/>
  <c r="AS37" i="75"/>
  <c r="AR37" i="75"/>
  <c r="AQ37" i="75"/>
  <c r="AP37" i="75"/>
  <c r="AO37" i="75"/>
  <c r="AN37" i="75"/>
  <c r="AM37" i="75"/>
  <c r="AL37" i="75"/>
  <c r="AK37" i="75"/>
  <c r="AJ37" i="75"/>
  <c r="AI37" i="75"/>
  <c r="AH37" i="75"/>
  <c r="AG37" i="75"/>
  <c r="AF37" i="75"/>
  <c r="AE37" i="75"/>
  <c r="AD37" i="75"/>
  <c r="AC37" i="75"/>
  <c r="AB37" i="75"/>
  <c r="AA37" i="75"/>
  <c r="Z37" i="75"/>
  <c r="Y37" i="75"/>
  <c r="X37" i="75"/>
  <c r="W37" i="75"/>
  <c r="V37" i="75"/>
  <c r="U37" i="75"/>
  <c r="T37" i="75"/>
  <c r="S37" i="75"/>
  <c r="R37" i="75"/>
  <c r="Q37" i="75"/>
  <c r="P37" i="75"/>
  <c r="O37" i="75"/>
  <c r="N37" i="75"/>
  <c r="M37" i="75"/>
  <c r="L37" i="75"/>
  <c r="K37" i="75"/>
  <c r="J37" i="75"/>
  <c r="I37" i="75"/>
  <c r="H37" i="75"/>
  <c r="G37" i="75"/>
  <c r="F37" i="75"/>
  <c r="E37" i="75"/>
  <c r="D37" i="75"/>
  <c r="BJ36" i="75"/>
  <c r="BI36" i="75"/>
  <c r="BH36" i="75"/>
  <c r="BG36" i="75"/>
  <c r="BF36" i="75"/>
  <c r="BE36" i="75"/>
  <c r="BD36" i="75"/>
  <c r="BC36" i="75"/>
  <c r="BB36" i="75"/>
  <c r="BA36" i="75"/>
  <c r="AZ36" i="75"/>
  <c r="AY36" i="75"/>
  <c r="AX36" i="75"/>
  <c r="AW36" i="75"/>
  <c r="AV36" i="75"/>
  <c r="AU36" i="75"/>
  <c r="AT36" i="75"/>
  <c r="AS36" i="75"/>
  <c r="AR36" i="75"/>
  <c r="AQ36" i="75"/>
  <c r="AP36" i="75"/>
  <c r="AO36" i="75"/>
  <c r="AN36" i="75"/>
  <c r="AM36" i="75"/>
  <c r="AL36" i="75"/>
  <c r="AK36" i="75"/>
  <c r="AJ36" i="75"/>
  <c r="AI36" i="75"/>
  <c r="AH36" i="75"/>
  <c r="AG36" i="75"/>
  <c r="AF36" i="75"/>
  <c r="AE36" i="75"/>
  <c r="AD36" i="75"/>
  <c r="AC36" i="75"/>
  <c r="AB36" i="75"/>
  <c r="AA36" i="75"/>
  <c r="Z36" i="75"/>
  <c r="Y36" i="75"/>
  <c r="X36" i="75"/>
  <c r="W36" i="75"/>
  <c r="V36" i="75"/>
  <c r="U36" i="75"/>
  <c r="T36" i="75"/>
  <c r="S36" i="75"/>
  <c r="R36" i="75"/>
  <c r="Q36" i="75"/>
  <c r="P36" i="75"/>
  <c r="O36" i="75"/>
  <c r="N36" i="75"/>
  <c r="M36" i="75"/>
  <c r="L36" i="75"/>
  <c r="K36" i="75"/>
  <c r="J36" i="75"/>
  <c r="I36" i="75"/>
  <c r="H36" i="75"/>
  <c r="G36" i="75"/>
  <c r="F36" i="75"/>
  <c r="E36" i="75"/>
  <c r="D36" i="75"/>
  <c r="BJ35" i="75"/>
  <c r="BI35" i="75"/>
  <c r="BH35" i="75"/>
  <c r="BG35" i="75"/>
  <c r="BF35" i="75"/>
  <c r="BE35" i="75"/>
  <c r="BD35" i="75"/>
  <c r="BC35" i="75"/>
  <c r="BB35" i="75"/>
  <c r="BA35" i="75"/>
  <c r="AZ35" i="75"/>
  <c r="AY35" i="75"/>
  <c r="AX35" i="75"/>
  <c r="AW35" i="75"/>
  <c r="AV35" i="75"/>
  <c r="AU35" i="75"/>
  <c r="AT35" i="75"/>
  <c r="AS35" i="75"/>
  <c r="AR35" i="75"/>
  <c r="AQ35" i="75"/>
  <c r="AP35" i="75"/>
  <c r="AO35" i="75"/>
  <c r="AN35" i="75"/>
  <c r="AM35" i="75"/>
  <c r="AL35" i="75"/>
  <c r="AK35" i="75"/>
  <c r="AJ35" i="75"/>
  <c r="AI35" i="75"/>
  <c r="AH35" i="75"/>
  <c r="AG35" i="75"/>
  <c r="AF35" i="75"/>
  <c r="AE35" i="75"/>
  <c r="D35" i="75"/>
  <c r="BJ33" i="75"/>
  <c r="BI33" i="75"/>
  <c r="BH33" i="75"/>
  <c r="BG33" i="75"/>
  <c r="BF33" i="75"/>
  <c r="BE33" i="75"/>
  <c r="BD33" i="75"/>
  <c r="BC33" i="75"/>
  <c r="BB33" i="75"/>
  <c r="BA33" i="75"/>
  <c r="AZ33" i="75"/>
  <c r="AY33" i="75"/>
  <c r="AX33" i="75"/>
  <c r="AW33" i="75"/>
  <c r="AV33" i="75"/>
  <c r="AU33" i="75"/>
  <c r="AT33" i="75"/>
  <c r="AS33" i="75"/>
  <c r="AR33" i="75"/>
  <c r="AQ33" i="75"/>
  <c r="AP33" i="75"/>
  <c r="AO33" i="75"/>
  <c r="AN33" i="75"/>
  <c r="AM33" i="75"/>
  <c r="AL33" i="75"/>
  <c r="AK33" i="75"/>
  <c r="AJ33" i="75"/>
  <c r="AI33" i="75"/>
  <c r="AH33" i="75"/>
  <c r="AG33" i="75"/>
  <c r="AF33" i="75"/>
  <c r="AE33" i="75"/>
  <c r="AD33" i="75"/>
  <c r="AC33" i="75"/>
  <c r="AB33" i="75"/>
  <c r="AA33" i="75"/>
  <c r="Z33" i="75"/>
  <c r="Y33" i="75"/>
  <c r="X33" i="75"/>
  <c r="W33" i="75"/>
  <c r="V33" i="75"/>
  <c r="U33" i="75"/>
  <c r="T33" i="75"/>
  <c r="S33" i="75"/>
  <c r="R33" i="75"/>
  <c r="Q33" i="75"/>
  <c r="P33" i="75"/>
  <c r="O33" i="75"/>
  <c r="N33" i="75"/>
  <c r="M33" i="75"/>
  <c r="L33" i="75"/>
  <c r="K33" i="75"/>
  <c r="J33" i="75"/>
  <c r="I33" i="75"/>
  <c r="H33" i="75"/>
  <c r="G33" i="75"/>
  <c r="F33" i="75"/>
  <c r="E33" i="75"/>
  <c r="D33" i="75"/>
  <c r="BJ31" i="75"/>
  <c r="BI31" i="75"/>
  <c r="BH31" i="75"/>
  <c r="BG31" i="75"/>
  <c r="BF31" i="75"/>
  <c r="BE31" i="75"/>
  <c r="BD31" i="75"/>
  <c r="BC31" i="75"/>
  <c r="BB31" i="75"/>
  <c r="BA31" i="75"/>
  <c r="AZ31" i="75"/>
  <c r="AY31" i="75"/>
  <c r="AX31" i="75"/>
  <c r="AW31" i="75"/>
  <c r="AV31" i="75"/>
  <c r="AU31" i="75"/>
  <c r="AT31" i="75"/>
  <c r="AS31" i="75"/>
  <c r="AR31" i="75"/>
  <c r="AQ31" i="75"/>
  <c r="AP31" i="75"/>
  <c r="AO31" i="75"/>
  <c r="AN31" i="75"/>
  <c r="AM31" i="75"/>
  <c r="AL31" i="75"/>
  <c r="AK31" i="75"/>
  <c r="AJ31" i="75"/>
  <c r="AI31" i="75"/>
  <c r="AH31" i="75"/>
  <c r="AG31" i="75"/>
  <c r="AF31" i="75"/>
  <c r="AE31" i="75"/>
  <c r="AD31" i="75"/>
  <c r="AC31" i="75"/>
  <c r="AB31" i="75"/>
  <c r="AA31" i="75"/>
  <c r="Z31" i="75"/>
  <c r="Y31" i="75"/>
  <c r="X31" i="75"/>
  <c r="W31" i="75"/>
  <c r="V31" i="75"/>
  <c r="U31" i="75"/>
  <c r="T31" i="75"/>
  <c r="S31" i="75"/>
  <c r="R31" i="75"/>
  <c r="Q31" i="75"/>
  <c r="P31" i="75"/>
  <c r="O31" i="75"/>
  <c r="N31" i="75"/>
  <c r="M31" i="75"/>
  <c r="L31" i="75"/>
  <c r="K31" i="75"/>
  <c r="J31" i="75"/>
  <c r="I31" i="75"/>
  <c r="H31" i="75"/>
  <c r="G31" i="75"/>
  <c r="F31" i="75"/>
  <c r="E31" i="75"/>
  <c r="D31" i="75"/>
  <c r="C31" i="75"/>
  <c r="BJ30" i="75"/>
  <c r="BI30" i="75"/>
  <c r="BH30" i="75"/>
  <c r="BG30" i="75"/>
  <c r="BF30" i="75"/>
  <c r="BE30" i="75"/>
  <c r="BD30" i="75"/>
  <c r="BC30" i="75"/>
  <c r="BB30" i="75"/>
  <c r="BA30" i="75"/>
  <c r="AZ30" i="75"/>
  <c r="AY30" i="75"/>
  <c r="AX30" i="75"/>
  <c r="AW30" i="75"/>
  <c r="AV30" i="75"/>
  <c r="AU30" i="75"/>
  <c r="AT30" i="75"/>
  <c r="AS30" i="75"/>
  <c r="AR30" i="75"/>
  <c r="AQ30" i="75"/>
  <c r="AP30" i="75"/>
  <c r="AO30" i="75"/>
  <c r="AN30" i="75"/>
  <c r="AM30" i="75"/>
  <c r="AL30" i="75"/>
  <c r="AK30" i="75"/>
  <c r="AJ30" i="75"/>
  <c r="AI30" i="75"/>
  <c r="AH30" i="75"/>
  <c r="AG30" i="75"/>
  <c r="AF30" i="75"/>
  <c r="AE30" i="75"/>
  <c r="AD30" i="75"/>
  <c r="AC30" i="75"/>
  <c r="AB30" i="75"/>
  <c r="AA30" i="75"/>
  <c r="Z30" i="75"/>
  <c r="Y30" i="75"/>
  <c r="X30" i="75"/>
  <c r="W30" i="75"/>
  <c r="V30" i="75"/>
  <c r="U30" i="75"/>
  <c r="T30" i="75"/>
  <c r="S30" i="75"/>
  <c r="R30" i="75"/>
  <c r="Q30" i="75"/>
  <c r="P30" i="75"/>
  <c r="O30" i="75"/>
  <c r="N30" i="75"/>
  <c r="M30" i="75"/>
  <c r="L30" i="75"/>
  <c r="K30" i="75"/>
  <c r="J30" i="75"/>
  <c r="I30" i="75"/>
  <c r="H30" i="75"/>
  <c r="G30" i="75"/>
  <c r="F30" i="75"/>
  <c r="E30" i="75"/>
  <c r="D30" i="75"/>
  <c r="BJ29" i="75"/>
  <c r="BI29" i="75"/>
  <c r="BH29" i="75"/>
  <c r="BG29" i="75"/>
  <c r="BF29" i="75"/>
  <c r="BE29" i="75"/>
  <c r="BD29" i="75"/>
  <c r="BC29" i="75"/>
  <c r="BB29" i="75"/>
  <c r="BA29" i="75"/>
  <c r="AZ29" i="75"/>
  <c r="AY29" i="75"/>
  <c r="AX29" i="75"/>
  <c r="AW29" i="75"/>
  <c r="AV29" i="75"/>
  <c r="AU29" i="75"/>
  <c r="AT29" i="75"/>
  <c r="AS29" i="75"/>
  <c r="AR29" i="75"/>
  <c r="AQ29" i="75"/>
  <c r="AP29" i="75"/>
  <c r="AO29" i="75"/>
  <c r="AN29" i="75"/>
  <c r="AM29" i="75"/>
  <c r="AL29" i="75"/>
  <c r="AK29" i="75"/>
  <c r="AJ29" i="75"/>
  <c r="AI29" i="75"/>
  <c r="AH29" i="75"/>
  <c r="AG29" i="75"/>
  <c r="AF29" i="75"/>
  <c r="AE29" i="75"/>
  <c r="AD29" i="75"/>
  <c r="AC29" i="75"/>
  <c r="AB29" i="75"/>
  <c r="AA29" i="75"/>
  <c r="Z29" i="75"/>
  <c r="Y29" i="75"/>
  <c r="X29" i="75"/>
  <c r="W29" i="75"/>
  <c r="V29" i="75"/>
  <c r="U29" i="75"/>
  <c r="T29" i="75"/>
  <c r="S29" i="75"/>
  <c r="R29" i="75"/>
  <c r="Q29" i="75"/>
  <c r="P29" i="75"/>
  <c r="O29" i="75"/>
  <c r="N29" i="75"/>
  <c r="M29" i="75"/>
  <c r="L29" i="75"/>
  <c r="K29" i="75"/>
  <c r="J29" i="75"/>
  <c r="I29" i="75"/>
  <c r="H29" i="75"/>
  <c r="G29" i="75"/>
  <c r="F29" i="75"/>
  <c r="E29" i="75"/>
  <c r="D29" i="75"/>
  <c r="BJ28" i="75"/>
  <c r="BI28" i="75"/>
  <c r="BH28" i="75"/>
  <c r="BG28" i="75"/>
  <c r="BF28" i="75"/>
  <c r="BE28" i="75"/>
  <c r="BD28" i="75"/>
  <c r="BC28" i="75"/>
  <c r="BB28" i="75"/>
  <c r="BA28" i="75"/>
  <c r="AZ28" i="75"/>
  <c r="AY28" i="75"/>
  <c r="AX28" i="75"/>
  <c r="AW28" i="75"/>
  <c r="AV28" i="75"/>
  <c r="AU28" i="75"/>
  <c r="AT28" i="75"/>
  <c r="AS28" i="75"/>
  <c r="AR28" i="75"/>
  <c r="AQ28" i="75"/>
  <c r="AP28" i="75"/>
  <c r="AO28" i="75"/>
  <c r="AN28" i="75"/>
  <c r="AM28" i="75"/>
  <c r="AL28" i="75"/>
  <c r="AK28" i="75"/>
  <c r="AJ28" i="75"/>
  <c r="AI28" i="75"/>
  <c r="AH28" i="75"/>
  <c r="AG28" i="75"/>
  <c r="AF28" i="75"/>
  <c r="AE28" i="75"/>
  <c r="AD28" i="75"/>
  <c r="AC28" i="75"/>
  <c r="AB28" i="75"/>
  <c r="AA28" i="75"/>
  <c r="Z28" i="75"/>
  <c r="Y28" i="75"/>
  <c r="X28" i="75"/>
  <c r="W28" i="75"/>
  <c r="V28" i="75"/>
  <c r="U28" i="75"/>
  <c r="T28" i="75"/>
  <c r="S28" i="75"/>
  <c r="R28" i="75"/>
  <c r="Q28" i="75"/>
  <c r="P28" i="75"/>
  <c r="O28" i="75"/>
  <c r="N28" i="75"/>
  <c r="M28" i="75"/>
  <c r="L28" i="75"/>
  <c r="K28" i="75"/>
  <c r="J28" i="75"/>
  <c r="I28" i="75"/>
  <c r="H28" i="75"/>
  <c r="G28" i="75"/>
  <c r="F28" i="75"/>
  <c r="E28" i="75"/>
  <c r="D28" i="75"/>
  <c r="BJ27" i="75"/>
  <c r="BI27" i="75"/>
  <c r="BH27" i="75"/>
  <c r="BG27" i="75"/>
  <c r="BF27" i="75"/>
  <c r="BE27" i="75"/>
  <c r="BD27" i="75"/>
  <c r="BC27" i="75"/>
  <c r="BB27" i="75"/>
  <c r="BA27" i="75"/>
  <c r="AZ27" i="75"/>
  <c r="AY27" i="75"/>
  <c r="AX27" i="75"/>
  <c r="AW27" i="75"/>
  <c r="AV27" i="75"/>
  <c r="AU27" i="75"/>
  <c r="AT27" i="75"/>
  <c r="AS27" i="75"/>
  <c r="AR27" i="75"/>
  <c r="AQ27" i="75"/>
  <c r="AP27" i="75"/>
  <c r="AO27" i="75"/>
  <c r="AN27" i="75"/>
  <c r="AM27" i="75"/>
  <c r="AL27" i="75"/>
  <c r="AK27" i="75"/>
  <c r="AJ27" i="75"/>
  <c r="AI27" i="75"/>
  <c r="AH27" i="75"/>
  <c r="AG27" i="75"/>
  <c r="AF27" i="75"/>
  <c r="AE27" i="75"/>
  <c r="AD27" i="75"/>
  <c r="AC27" i="75"/>
  <c r="AB27" i="75"/>
  <c r="AA27" i="75"/>
  <c r="Z27" i="75"/>
  <c r="Y27" i="75"/>
  <c r="X27" i="75"/>
  <c r="W27" i="75"/>
  <c r="V27" i="75"/>
  <c r="U27" i="75"/>
  <c r="T27" i="75"/>
  <c r="S27" i="75"/>
  <c r="R27" i="75"/>
  <c r="Q27" i="75"/>
  <c r="P27" i="75"/>
  <c r="O27" i="75"/>
  <c r="N27" i="75"/>
  <c r="M27" i="75"/>
  <c r="L27" i="75"/>
  <c r="K27" i="75"/>
  <c r="J27" i="75"/>
  <c r="I27" i="75"/>
  <c r="H27" i="75"/>
  <c r="G27" i="75"/>
  <c r="F27" i="75"/>
  <c r="E27" i="75"/>
  <c r="D27" i="75"/>
  <c r="BJ26" i="75"/>
  <c r="BI26" i="75"/>
  <c r="BH26" i="75"/>
  <c r="BG26" i="75"/>
  <c r="BF26" i="75"/>
  <c r="BE26" i="75"/>
  <c r="BD26" i="75"/>
  <c r="BC26" i="75"/>
  <c r="BB26" i="75"/>
  <c r="BA26" i="75"/>
  <c r="AZ26" i="75"/>
  <c r="AY26" i="75"/>
  <c r="AX26" i="75"/>
  <c r="AW26" i="75"/>
  <c r="AV26" i="75"/>
  <c r="AU26" i="75"/>
  <c r="AT26" i="75"/>
  <c r="AS26" i="75"/>
  <c r="AR26" i="75"/>
  <c r="AQ26" i="75"/>
  <c r="AP26" i="75"/>
  <c r="AO26" i="75"/>
  <c r="AN26" i="75"/>
  <c r="AM26" i="75"/>
  <c r="AL26" i="75"/>
  <c r="AK26" i="75"/>
  <c r="AJ26" i="75"/>
  <c r="AI26" i="75"/>
  <c r="AH26" i="75"/>
  <c r="AG26" i="75"/>
  <c r="AF26" i="75"/>
  <c r="AE26" i="75"/>
  <c r="AD26" i="75"/>
  <c r="AC26" i="75"/>
  <c r="AB26" i="75"/>
  <c r="AA26" i="75"/>
  <c r="Z26" i="75"/>
  <c r="Y26" i="75"/>
  <c r="X26" i="75"/>
  <c r="W26" i="75"/>
  <c r="V26" i="75"/>
  <c r="U26" i="75"/>
  <c r="T26" i="75"/>
  <c r="S26" i="75"/>
  <c r="R26" i="75"/>
  <c r="Q26" i="75"/>
  <c r="P26" i="75"/>
  <c r="O26" i="75"/>
  <c r="N26" i="75"/>
  <c r="M26" i="75"/>
  <c r="L26" i="75"/>
  <c r="K26" i="75"/>
  <c r="J26" i="75"/>
  <c r="I26" i="75"/>
  <c r="H26" i="75"/>
  <c r="G26" i="75"/>
  <c r="F26" i="75"/>
  <c r="E26" i="75"/>
  <c r="D26" i="75"/>
  <c r="BJ25" i="75"/>
  <c r="BI25" i="75"/>
  <c r="BH25" i="75"/>
  <c r="BG25" i="75"/>
  <c r="BF25" i="75"/>
  <c r="BE25" i="75"/>
  <c r="BD25" i="75"/>
  <c r="BC25" i="75"/>
  <c r="BB25" i="75"/>
  <c r="BA25" i="75"/>
  <c r="AZ25" i="75"/>
  <c r="AY25" i="75"/>
  <c r="AX25" i="75"/>
  <c r="AW25" i="75"/>
  <c r="AV25" i="75"/>
  <c r="AU25" i="75"/>
  <c r="AT25" i="75"/>
  <c r="AS25" i="75"/>
  <c r="AR25" i="75"/>
  <c r="AQ25" i="75"/>
  <c r="AP25" i="75"/>
  <c r="AO25" i="75"/>
  <c r="AN25" i="75"/>
  <c r="AM25" i="75"/>
  <c r="AL25" i="75"/>
  <c r="AK25" i="75"/>
  <c r="AJ25" i="75"/>
  <c r="AI25" i="75"/>
  <c r="AH25" i="75"/>
  <c r="AG25" i="75"/>
  <c r="AF25" i="75"/>
  <c r="AE25" i="75"/>
  <c r="AD25" i="75"/>
  <c r="AC25" i="75"/>
  <c r="AB25" i="75"/>
  <c r="AA25" i="75"/>
  <c r="Z25" i="75"/>
  <c r="Y25" i="75"/>
  <c r="X25" i="75"/>
  <c r="W25" i="75"/>
  <c r="V25" i="75"/>
  <c r="U25" i="75"/>
  <c r="T25" i="75"/>
  <c r="S25" i="75"/>
  <c r="R25" i="75"/>
  <c r="Q25" i="75"/>
  <c r="P25" i="75"/>
  <c r="O25" i="75"/>
  <c r="N25" i="75"/>
  <c r="M25" i="75"/>
  <c r="L25" i="75"/>
  <c r="K25" i="75"/>
  <c r="J25" i="75"/>
  <c r="I25" i="75"/>
  <c r="H25" i="75"/>
  <c r="G25" i="75"/>
  <c r="F25" i="75"/>
  <c r="E25" i="75"/>
  <c r="D25" i="75"/>
  <c r="BJ24" i="75"/>
  <c r="BI24" i="75"/>
  <c r="BH24" i="75"/>
  <c r="BG24" i="75"/>
  <c r="BF24" i="75"/>
  <c r="BE24" i="75"/>
  <c r="BD24" i="75"/>
  <c r="BC24" i="75"/>
  <c r="BB24" i="75"/>
  <c r="BA24" i="75"/>
  <c r="AZ24" i="75"/>
  <c r="AY24" i="75"/>
  <c r="AX24" i="75"/>
  <c r="AW24" i="75"/>
  <c r="AV24" i="75"/>
  <c r="AU24" i="75"/>
  <c r="AT24" i="75"/>
  <c r="AS24" i="75"/>
  <c r="AR24" i="75"/>
  <c r="AQ24" i="75"/>
  <c r="AP24" i="75"/>
  <c r="AO24" i="75"/>
  <c r="AN24" i="75"/>
  <c r="AM24" i="75"/>
  <c r="AL24" i="75"/>
  <c r="AK24" i="75"/>
  <c r="AJ24" i="75"/>
  <c r="AI24" i="75"/>
  <c r="AH24" i="75"/>
  <c r="AG24" i="75"/>
  <c r="AF24" i="75"/>
  <c r="AE24" i="75"/>
  <c r="AD24" i="75"/>
  <c r="AC24" i="75"/>
  <c r="AB24" i="75"/>
  <c r="AA24" i="75"/>
  <c r="Z24" i="75"/>
  <c r="Y24" i="75"/>
  <c r="X24" i="75"/>
  <c r="W24" i="75"/>
  <c r="V24" i="75"/>
  <c r="U24" i="75"/>
  <c r="T24" i="75"/>
  <c r="S24" i="75"/>
  <c r="R24" i="75"/>
  <c r="Q24" i="75"/>
  <c r="P24" i="75"/>
  <c r="O24" i="75"/>
  <c r="N24" i="75"/>
  <c r="M24" i="75"/>
  <c r="L24" i="75"/>
  <c r="K24" i="75"/>
  <c r="J24" i="75"/>
  <c r="I24" i="75"/>
  <c r="H24" i="75"/>
  <c r="G24" i="75"/>
  <c r="F24" i="75"/>
  <c r="E24" i="75"/>
  <c r="D24" i="75"/>
  <c r="C24" i="75"/>
  <c r="BJ22" i="75"/>
  <c r="BI22" i="75"/>
  <c r="BH22" i="75"/>
  <c r="BG22" i="75"/>
  <c r="BF22" i="75"/>
  <c r="BE22" i="75"/>
  <c r="BD22" i="75"/>
  <c r="BC22" i="75"/>
  <c r="BB22" i="75"/>
  <c r="BA22" i="75"/>
  <c r="AZ22" i="75"/>
  <c r="AY22" i="75"/>
  <c r="AX22" i="75"/>
  <c r="AW22" i="75"/>
  <c r="AV22" i="75"/>
  <c r="AU22" i="75"/>
  <c r="AT22" i="75"/>
  <c r="AS22" i="75"/>
  <c r="AR22" i="75"/>
  <c r="AQ22" i="75"/>
  <c r="AP22" i="75"/>
  <c r="AO22" i="75"/>
  <c r="AN22" i="75"/>
  <c r="AM22" i="75"/>
  <c r="AL22" i="75"/>
  <c r="AK22" i="75"/>
  <c r="AJ22" i="75"/>
  <c r="AI22" i="75"/>
  <c r="AH22" i="75"/>
  <c r="AG22" i="75"/>
  <c r="AF22" i="75"/>
  <c r="AE22" i="75"/>
  <c r="AD22" i="75"/>
  <c r="AC22" i="75"/>
  <c r="AB22" i="75"/>
  <c r="AA22" i="75"/>
  <c r="Z22" i="75"/>
  <c r="Y22" i="75"/>
  <c r="X22" i="75"/>
  <c r="W22" i="75"/>
  <c r="V22" i="75"/>
  <c r="U22" i="75"/>
  <c r="T22" i="75"/>
  <c r="S22" i="75"/>
  <c r="R22" i="75"/>
  <c r="Q22" i="75"/>
  <c r="P22" i="75"/>
  <c r="O22" i="75"/>
  <c r="N22" i="75"/>
  <c r="M22" i="75"/>
  <c r="L22" i="75"/>
  <c r="K22" i="75"/>
  <c r="J22" i="75"/>
  <c r="I22" i="75"/>
  <c r="H22" i="75"/>
  <c r="G22" i="75"/>
  <c r="F22" i="75"/>
  <c r="E22" i="75"/>
  <c r="D22" i="75"/>
  <c r="BJ20" i="75"/>
  <c r="BI20" i="75"/>
  <c r="BH20" i="75"/>
  <c r="BG20" i="75"/>
  <c r="BF20" i="75"/>
  <c r="BE20" i="75"/>
  <c r="BD20" i="75"/>
  <c r="BC20" i="75"/>
  <c r="BB20" i="75"/>
  <c r="BA20" i="75"/>
  <c r="AZ20" i="75"/>
  <c r="AY20" i="75"/>
  <c r="AX20" i="75"/>
  <c r="AW20" i="75"/>
  <c r="AV20" i="75"/>
  <c r="AU20" i="75"/>
  <c r="AT20" i="75"/>
  <c r="AS20" i="75"/>
  <c r="AR20" i="75"/>
  <c r="AQ20" i="75"/>
  <c r="AP20" i="75"/>
  <c r="AO20" i="75"/>
  <c r="AN20" i="75"/>
  <c r="AM20" i="75"/>
  <c r="AL20" i="75"/>
  <c r="AK20" i="75"/>
  <c r="AJ20" i="75"/>
  <c r="AI20" i="75"/>
  <c r="AH20" i="75"/>
  <c r="AG20" i="75"/>
  <c r="AF20" i="75"/>
  <c r="AE20" i="75"/>
  <c r="AD20" i="75"/>
  <c r="AC20" i="75"/>
  <c r="AB20" i="75"/>
  <c r="AA20" i="75"/>
  <c r="Z20" i="75"/>
  <c r="Y20" i="75"/>
  <c r="X20" i="75"/>
  <c r="W20" i="75"/>
  <c r="V20" i="75"/>
  <c r="U20" i="75"/>
  <c r="T20" i="75"/>
  <c r="S20" i="75"/>
  <c r="R20" i="75"/>
  <c r="Q20" i="75"/>
  <c r="P20" i="75"/>
  <c r="O20" i="75"/>
  <c r="N20" i="75"/>
  <c r="M20" i="75"/>
  <c r="L20" i="75"/>
  <c r="K20" i="75"/>
  <c r="J20" i="75"/>
  <c r="I20" i="75"/>
  <c r="H20" i="75"/>
  <c r="G20" i="75"/>
  <c r="F20" i="75"/>
  <c r="E20" i="75"/>
  <c r="D20" i="75"/>
  <c r="C20" i="75"/>
  <c r="BJ19" i="75"/>
  <c r="BI19" i="75"/>
  <c r="BH19" i="75"/>
  <c r="BG19" i="75"/>
  <c r="BF19" i="75"/>
  <c r="BE19" i="75"/>
  <c r="BD19" i="75"/>
  <c r="BC19" i="75"/>
  <c r="BB19" i="75"/>
  <c r="BA19" i="75"/>
  <c r="AZ19" i="75"/>
  <c r="AY19" i="75"/>
  <c r="AX19" i="75"/>
  <c r="AW19" i="75"/>
  <c r="AV19" i="75"/>
  <c r="AU19" i="75"/>
  <c r="AT19" i="75"/>
  <c r="AS19" i="75"/>
  <c r="AR19" i="75"/>
  <c r="AQ19" i="75"/>
  <c r="AP19" i="75"/>
  <c r="AO19" i="75"/>
  <c r="AN19" i="75"/>
  <c r="AM19" i="75"/>
  <c r="AL19" i="75"/>
  <c r="AK19" i="75"/>
  <c r="AJ19" i="75"/>
  <c r="AI19" i="75"/>
  <c r="AH19" i="75"/>
  <c r="AG19" i="75"/>
  <c r="AF19" i="75"/>
  <c r="AE19" i="75"/>
  <c r="AD19" i="75"/>
  <c r="AC19" i="75"/>
  <c r="AB19" i="75"/>
  <c r="AA19" i="75"/>
  <c r="Z19" i="75"/>
  <c r="Y19" i="75"/>
  <c r="X19" i="75"/>
  <c r="W19" i="75"/>
  <c r="V19" i="75"/>
  <c r="U19" i="75"/>
  <c r="T19" i="75"/>
  <c r="S19" i="75"/>
  <c r="R19" i="75"/>
  <c r="Q19" i="75"/>
  <c r="P19" i="75"/>
  <c r="O19" i="75"/>
  <c r="N19" i="75"/>
  <c r="M19" i="75"/>
  <c r="L19" i="75"/>
  <c r="K19" i="75"/>
  <c r="J19" i="75"/>
  <c r="I19" i="75"/>
  <c r="H19" i="75"/>
  <c r="G19" i="75"/>
  <c r="F19" i="75"/>
  <c r="E19" i="75"/>
  <c r="D19" i="75"/>
  <c r="BJ17" i="75"/>
  <c r="BI17" i="75"/>
  <c r="BH17" i="75"/>
  <c r="BG17" i="75"/>
  <c r="BF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F17" i="75"/>
  <c r="E17" i="75"/>
  <c r="D17" i="75"/>
  <c r="BJ16" i="75"/>
  <c r="BI16" i="75"/>
  <c r="BH16" i="75"/>
  <c r="BG16" i="75"/>
  <c r="BF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F16" i="75"/>
  <c r="E16" i="75"/>
  <c r="D16" i="75"/>
  <c r="BJ14" i="75"/>
  <c r="BI14" i="75"/>
  <c r="BH14" i="75"/>
  <c r="BG14" i="75"/>
  <c r="BF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F14" i="75"/>
  <c r="E14" i="75"/>
  <c r="D14" i="75"/>
  <c r="C14" i="75"/>
  <c r="BJ13" i="75"/>
  <c r="BI13" i="75"/>
  <c r="BH13" i="75"/>
  <c r="BG13" i="75"/>
  <c r="BF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F13" i="75"/>
  <c r="E13" i="75"/>
  <c r="D13" i="75"/>
  <c r="BJ12" i="75"/>
  <c r="BI12" i="75"/>
  <c r="BH12" i="75"/>
  <c r="BG12" i="75"/>
  <c r="BF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F12" i="75"/>
  <c r="E12" i="75"/>
  <c r="D12" i="75"/>
  <c r="BJ11" i="75"/>
  <c r="BI11" i="75"/>
  <c r="BH11" i="75"/>
  <c r="BG11" i="75"/>
  <c r="BF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F11" i="75"/>
  <c r="E11" i="75"/>
  <c r="D11" i="75"/>
  <c r="BJ10" i="75"/>
  <c r="BI10" i="75"/>
  <c r="BH10" i="75"/>
  <c r="BG10" i="75"/>
  <c r="BF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F10" i="75"/>
  <c r="E10" i="75"/>
  <c r="D10" i="75"/>
  <c r="BJ9" i="75"/>
  <c r="BI9" i="75"/>
  <c r="BH9" i="75"/>
  <c r="BG9" i="75"/>
  <c r="BF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F9" i="75"/>
  <c r="E9" i="75"/>
  <c r="D9" i="75"/>
  <c r="BJ8" i="75"/>
  <c r="BI8" i="75"/>
  <c r="BH8" i="75"/>
  <c r="BG8" i="75"/>
  <c r="BF8" i="75"/>
  <c r="BE8" i="75"/>
  <c r="BD8" i="75"/>
  <c r="BC8" i="75"/>
  <c r="BB8" i="75"/>
  <c r="BA8" i="75"/>
  <c r="AZ8" i="75"/>
  <c r="AY8" i="75"/>
  <c r="AX8" i="75"/>
  <c r="AW8" i="75"/>
  <c r="AV8" i="75"/>
  <c r="AU8" i="75"/>
  <c r="AT8" i="75"/>
  <c r="AS8" i="75"/>
  <c r="AR8" i="75"/>
  <c r="AQ8" i="75"/>
  <c r="AP8" i="75"/>
  <c r="AO8" i="75"/>
  <c r="AN8" i="75"/>
  <c r="AM8" i="75"/>
  <c r="AL8" i="75"/>
  <c r="AK8" i="75"/>
  <c r="AJ8" i="75"/>
  <c r="AI8" i="75"/>
  <c r="AH8" i="75"/>
  <c r="AG8" i="75"/>
  <c r="AF8" i="75"/>
  <c r="AE8" i="75"/>
  <c r="AD8" i="75"/>
  <c r="AC8" i="75"/>
  <c r="AB8" i="75"/>
  <c r="AA8" i="75"/>
  <c r="Z8" i="75"/>
  <c r="Y8" i="75"/>
  <c r="X8" i="75"/>
  <c r="W8" i="75"/>
  <c r="V8" i="75"/>
  <c r="U8" i="75"/>
  <c r="T8" i="75"/>
  <c r="S8" i="75"/>
  <c r="R8" i="75"/>
  <c r="Q8" i="75"/>
  <c r="P8" i="75"/>
  <c r="O8" i="75"/>
  <c r="N8" i="75"/>
  <c r="M8" i="75"/>
  <c r="L8" i="75"/>
  <c r="K8" i="75"/>
  <c r="J8" i="75"/>
  <c r="I8" i="75"/>
  <c r="H8" i="75"/>
  <c r="G8" i="75"/>
  <c r="F8" i="75"/>
  <c r="E8" i="75"/>
  <c r="D8" i="75"/>
  <c r="BJ7" i="75"/>
  <c r="BI7" i="75"/>
  <c r="BH7" i="75"/>
  <c r="BG7" i="75"/>
  <c r="BF7" i="75"/>
  <c r="BE7" i="75"/>
  <c r="BD7" i="75"/>
  <c r="BC7" i="75"/>
  <c r="BB7" i="75"/>
  <c r="BA7" i="75"/>
  <c r="AZ7" i="75"/>
  <c r="AY7" i="75"/>
  <c r="AX7" i="75"/>
  <c r="AW7" i="75"/>
  <c r="AV7" i="75"/>
  <c r="AU7" i="75"/>
  <c r="AT7" i="75"/>
  <c r="AS7" i="75"/>
  <c r="AR7" i="75"/>
  <c r="AQ7" i="75"/>
  <c r="AP7" i="75"/>
  <c r="AO7" i="75"/>
  <c r="AN7" i="75"/>
  <c r="AM7" i="75"/>
  <c r="AL7" i="75"/>
  <c r="AK7" i="75"/>
  <c r="AJ7" i="75"/>
  <c r="AI7" i="75"/>
  <c r="AH7" i="75"/>
  <c r="AG7" i="75"/>
  <c r="AF7" i="75"/>
  <c r="AE7" i="75"/>
  <c r="AD7" i="75"/>
  <c r="AC7" i="75"/>
  <c r="AB7" i="75"/>
  <c r="AA7" i="75"/>
  <c r="Z7" i="75"/>
  <c r="Y7" i="75"/>
  <c r="X7" i="75"/>
  <c r="W7" i="75"/>
  <c r="V7" i="75"/>
  <c r="U7" i="75"/>
  <c r="T7" i="75"/>
  <c r="S7" i="75"/>
  <c r="R7" i="75"/>
  <c r="Q7" i="75"/>
  <c r="P7" i="75"/>
  <c r="O7" i="75"/>
  <c r="N7" i="75"/>
  <c r="M7" i="75"/>
  <c r="L7" i="75"/>
  <c r="K7" i="75"/>
  <c r="J7" i="75"/>
  <c r="I7" i="75"/>
  <c r="H7" i="75"/>
  <c r="G7" i="75"/>
  <c r="F7" i="75"/>
  <c r="E7" i="75"/>
  <c r="D7" i="75"/>
  <c r="BJ6" i="75"/>
  <c r="BI6" i="75"/>
  <c r="BH6" i="75"/>
  <c r="BG6" i="75"/>
  <c r="BF6" i="75"/>
  <c r="BE6" i="75"/>
  <c r="BD6" i="75"/>
  <c r="BC6" i="75"/>
  <c r="BB6" i="75"/>
  <c r="BA6" i="75"/>
  <c r="AZ6" i="75"/>
  <c r="AY6" i="75"/>
  <c r="AX6" i="75"/>
  <c r="AW6" i="75"/>
  <c r="AV6" i="75"/>
  <c r="AU6" i="75"/>
  <c r="AT6" i="75"/>
  <c r="AS6" i="75"/>
  <c r="AR6" i="75"/>
  <c r="AQ6" i="75"/>
  <c r="AP6" i="75"/>
  <c r="AO6" i="75"/>
  <c r="AN6" i="75"/>
  <c r="AM6" i="75"/>
  <c r="AL6" i="75"/>
  <c r="AK6" i="75"/>
  <c r="AJ6" i="75"/>
  <c r="AI6" i="75"/>
  <c r="AH6" i="75"/>
  <c r="AG6" i="75"/>
  <c r="AF6" i="75"/>
  <c r="AE6" i="75"/>
  <c r="AD6" i="75"/>
  <c r="AC6" i="75"/>
  <c r="AB6" i="75"/>
  <c r="AA6" i="75"/>
  <c r="Z6" i="75"/>
  <c r="Y6" i="75"/>
  <c r="X6" i="75"/>
  <c r="W6" i="75"/>
  <c r="V6" i="75"/>
  <c r="U6" i="75"/>
  <c r="T6" i="75"/>
  <c r="S6" i="75"/>
  <c r="R6" i="75"/>
  <c r="Q6" i="75"/>
  <c r="P6" i="75"/>
  <c r="O6" i="75"/>
  <c r="N6" i="75"/>
  <c r="M6" i="75"/>
  <c r="L6" i="75"/>
  <c r="K6" i="75"/>
  <c r="J6" i="75"/>
  <c r="I6" i="75"/>
  <c r="H6" i="75"/>
  <c r="G6" i="75"/>
  <c r="F6" i="75"/>
  <c r="E6" i="75"/>
  <c r="D6" i="75"/>
  <c r="BJ5" i="75"/>
  <c r="BI5" i="75"/>
  <c r="BH5" i="75"/>
  <c r="BG5" i="75"/>
  <c r="BF5" i="75"/>
  <c r="BE5" i="75"/>
  <c r="BD5" i="75"/>
  <c r="BC5" i="75"/>
  <c r="BB5" i="75"/>
  <c r="BA5" i="75"/>
  <c r="AZ5" i="75"/>
  <c r="AY5" i="75"/>
  <c r="AX5" i="75"/>
  <c r="AW5" i="75"/>
  <c r="AV5" i="75"/>
  <c r="AU5" i="75"/>
  <c r="AT5" i="75"/>
  <c r="AS5" i="75"/>
  <c r="AR5" i="75"/>
  <c r="AQ5" i="75"/>
  <c r="AP5" i="75"/>
  <c r="AO5" i="75"/>
  <c r="AN5" i="75"/>
  <c r="AM5" i="75"/>
  <c r="AL5" i="75"/>
  <c r="AK5" i="75"/>
  <c r="AJ5" i="75"/>
  <c r="AI5" i="75"/>
  <c r="AH5" i="75"/>
  <c r="AG5" i="75"/>
  <c r="AF5" i="75"/>
  <c r="AE5" i="75"/>
  <c r="AD5" i="75"/>
  <c r="AC5" i="75"/>
  <c r="AB5" i="75"/>
  <c r="AA5" i="75"/>
  <c r="Z5" i="75"/>
  <c r="Y5" i="75"/>
  <c r="X5" i="75"/>
  <c r="W5" i="75"/>
  <c r="V5" i="75"/>
  <c r="U5" i="75"/>
  <c r="T5" i="75"/>
  <c r="S5" i="75"/>
  <c r="R5" i="75"/>
  <c r="Q5" i="75"/>
  <c r="P5" i="75"/>
  <c r="O5" i="75"/>
  <c r="N5" i="75"/>
  <c r="M5" i="75"/>
  <c r="L5" i="75"/>
  <c r="K5" i="75"/>
  <c r="J5" i="75"/>
  <c r="I5" i="75"/>
  <c r="H5" i="75"/>
  <c r="G5" i="75"/>
  <c r="F5" i="75"/>
  <c r="E5" i="75"/>
  <c r="D5" i="75"/>
  <c r="BJ4" i="75"/>
  <c r="BI4" i="75"/>
  <c r="BH4" i="75"/>
  <c r="BG4" i="75"/>
  <c r="BF4" i="75"/>
  <c r="BE4" i="75"/>
  <c r="BD4" i="75"/>
  <c r="BC4" i="75"/>
  <c r="BB4" i="75"/>
  <c r="BA4" i="75"/>
  <c r="AZ4" i="75"/>
  <c r="AY4" i="75"/>
  <c r="AX4" i="75"/>
  <c r="AW4" i="75"/>
  <c r="AV4" i="75"/>
  <c r="AU4" i="75"/>
  <c r="AT4" i="75"/>
  <c r="AS4" i="75"/>
  <c r="AR4" i="75"/>
  <c r="AQ4" i="75"/>
  <c r="AP4" i="75"/>
  <c r="AO4" i="75"/>
  <c r="AN4" i="75"/>
  <c r="AM4" i="75"/>
  <c r="AL4" i="75"/>
  <c r="AK4" i="75"/>
  <c r="AJ4" i="75"/>
  <c r="AI4" i="75"/>
  <c r="AH4" i="75"/>
  <c r="AG4" i="75"/>
  <c r="AF4" i="75"/>
  <c r="AE4" i="75"/>
  <c r="AD4" i="75"/>
  <c r="AC4" i="75"/>
  <c r="AB4" i="75"/>
  <c r="AA4" i="75"/>
  <c r="Z4" i="75"/>
  <c r="Y4" i="75"/>
  <c r="X4" i="75"/>
  <c r="W4" i="75"/>
  <c r="V4" i="75"/>
  <c r="U4" i="75"/>
  <c r="T4" i="75"/>
  <c r="S4" i="75"/>
  <c r="R4" i="75"/>
  <c r="Q4" i="75"/>
  <c r="P4" i="75"/>
  <c r="O4" i="75"/>
  <c r="N4" i="75"/>
  <c r="M4" i="75"/>
  <c r="L4" i="75"/>
  <c r="K4" i="75"/>
  <c r="J4" i="75"/>
  <c r="I4" i="75"/>
  <c r="H4" i="75"/>
  <c r="G4" i="75"/>
  <c r="F4" i="75"/>
  <c r="E4" i="75"/>
  <c r="D4" i="75"/>
  <c r="C4" i="75"/>
  <c r="BJ3" i="75"/>
  <c r="BI3" i="75"/>
  <c r="BH3" i="75"/>
  <c r="BG3" i="75"/>
  <c r="BF3" i="75"/>
  <c r="BE3" i="75"/>
  <c r="BD3" i="75"/>
  <c r="BC3" i="75"/>
  <c r="BB3" i="75"/>
  <c r="BA3" i="75"/>
  <c r="AZ3" i="75"/>
  <c r="AY3" i="75"/>
  <c r="AX3" i="75"/>
  <c r="AW3" i="75"/>
  <c r="AV3" i="75"/>
  <c r="AU3" i="75"/>
  <c r="AT3" i="75"/>
  <c r="AS3" i="75"/>
  <c r="AR3" i="75"/>
  <c r="AQ3" i="75"/>
  <c r="AP3" i="75"/>
  <c r="AO3" i="75"/>
  <c r="AN3" i="75"/>
  <c r="AM3" i="75"/>
  <c r="AL3" i="75"/>
  <c r="AK3" i="75"/>
  <c r="AJ3" i="75"/>
  <c r="AI3" i="75"/>
  <c r="AH3" i="75"/>
  <c r="AG3" i="75"/>
  <c r="AF3" i="75"/>
  <c r="AE3" i="75"/>
  <c r="AD3" i="75"/>
  <c r="AC3" i="75"/>
  <c r="AB3" i="75"/>
  <c r="AA3" i="75"/>
  <c r="Z3" i="75"/>
  <c r="Y3" i="75"/>
  <c r="X3" i="75"/>
  <c r="W3" i="75"/>
  <c r="V3" i="75"/>
  <c r="U3" i="75"/>
  <c r="T3" i="75"/>
  <c r="S3" i="75"/>
  <c r="R3" i="75"/>
  <c r="Q3" i="75"/>
  <c r="P3" i="75"/>
  <c r="O3" i="75"/>
  <c r="N3" i="75"/>
  <c r="M3" i="75"/>
  <c r="L3" i="75"/>
  <c r="K3" i="75"/>
  <c r="J3" i="75"/>
  <c r="I3" i="75"/>
  <c r="H3" i="75"/>
  <c r="G3" i="75"/>
  <c r="F3" i="75"/>
  <c r="E3" i="75"/>
  <c r="D3" i="75"/>
  <c r="C3" i="75"/>
  <c r="A117" i="75"/>
  <c r="A109" i="75"/>
  <c r="A101" i="75"/>
  <c r="A93" i="75"/>
  <c r="A90" i="75"/>
  <c r="A85" i="75"/>
  <c r="A77" i="75"/>
  <c r="A69" i="75"/>
  <c r="A61" i="75"/>
  <c r="A58" i="75"/>
  <c r="A53" i="75"/>
  <c r="A50" i="75"/>
  <c r="A45" i="75"/>
  <c r="A44" i="75"/>
  <c r="A37" i="75"/>
  <c r="A36" i="75"/>
  <c r="A26" i="75"/>
  <c r="A18" i="75"/>
  <c r="A10" i="75"/>
  <c r="A2" i="75"/>
  <c r="BJ138" i="74"/>
  <c r="BJ135" i="74"/>
  <c r="BI135" i="74"/>
  <c r="BH135" i="74"/>
  <c r="BG135" i="74"/>
  <c r="BF135" i="74"/>
  <c r="BE135" i="74"/>
  <c r="BD135" i="74"/>
  <c r="BC135" i="74"/>
  <c r="BB135" i="74"/>
  <c r="BA135" i="74"/>
  <c r="AZ135" i="74"/>
  <c r="AY135" i="74"/>
  <c r="AX135" i="74"/>
  <c r="AW135" i="74"/>
  <c r="AV135" i="74"/>
  <c r="AU135" i="74"/>
  <c r="AT135" i="74"/>
  <c r="AS135" i="74"/>
  <c r="AR135" i="74"/>
  <c r="AQ135" i="74"/>
  <c r="AP135" i="74"/>
  <c r="AO135" i="74"/>
  <c r="AN135" i="74"/>
  <c r="AM135" i="74"/>
  <c r="AL135" i="74"/>
  <c r="AK135" i="74"/>
  <c r="AJ135" i="74"/>
  <c r="AI135" i="74"/>
  <c r="AH135" i="74"/>
  <c r="AG135" i="74"/>
  <c r="AF135" i="74"/>
  <c r="AE135" i="74"/>
  <c r="AD135" i="74"/>
  <c r="AC135" i="74"/>
  <c r="AB135" i="74"/>
  <c r="AA135" i="74"/>
  <c r="Z135" i="74"/>
  <c r="Y135" i="74"/>
  <c r="X135" i="74"/>
  <c r="W135" i="74"/>
  <c r="V135" i="74"/>
  <c r="U135" i="74"/>
  <c r="T135" i="74"/>
  <c r="S135" i="74"/>
  <c r="R135" i="74"/>
  <c r="Q135" i="74"/>
  <c r="P135" i="74"/>
  <c r="O135" i="74"/>
  <c r="N135" i="74"/>
  <c r="M135" i="74"/>
  <c r="L135" i="74"/>
  <c r="K135" i="74"/>
  <c r="J135" i="74"/>
  <c r="I135" i="74"/>
  <c r="H135" i="74"/>
  <c r="G135" i="74"/>
  <c r="F135" i="74"/>
  <c r="E135" i="74"/>
  <c r="D135" i="74"/>
  <c r="C135" i="74"/>
  <c r="BJ132" i="74"/>
  <c r="BI132" i="74"/>
  <c r="BH132" i="74"/>
  <c r="BG132" i="74"/>
  <c r="BF132" i="74"/>
  <c r="BE132" i="74"/>
  <c r="BD132" i="74"/>
  <c r="BC132" i="74"/>
  <c r="BB132" i="74"/>
  <c r="BA132" i="74"/>
  <c r="AZ132" i="74"/>
  <c r="AY132" i="74"/>
  <c r="AX132" i="74"/>
  <c r="AW132" i="74"/>
  <c r="AV132" i="74"/>
  <c r="AU132" i="74"/>
  <c r="AT132" i="74"/>
  <c r="AS132" i="74"/>
  <c r="AR132" i="74"/>
  <c r="AQ132" i="74"/>
  <c r="AP132" i="74"/>
  <c r="AO132" i="74"/>
  <c r="AN132" i="74"/>
  <c r="AM132" i="74"/>
  <c r="AL132" i="74"/>
  <c r="AK132" i="74"/>
  <c r="AJ132" i="74"/>
  <c r="AI132" i="74"/>
  <c r="AH132" i="74"/>
  <c r="AG132" i="74"/>
  <c r="AF132" i="74"/>
  <c r="AE132" i="74"/>
  <c r="AD132" i="74"/>
  <c r="AC132" i="74"/>
  <c r="AB132" i="74"/>
  <c r="AA132" i="74"/>
  <c r="Z132" i="74"/>
  <c r="Y132" i="74"/>
  <c r="X132" i="74"/>
  <c r="W132" i="74"/>
  <c r="V132" i="74"/>
  <c r="U132" i="74"/>
  <c r="T132" i="74"/>
  <c r="S132" i="74"/>
  <c r="R132" i="74"/>
  <c r="Q132" i="74"/>
  <c r="P132" i="74"/>
  <c r="O132" i="74"/>
  <c r="N132" i="74"/>
  <c r="M132" i="74"/>
  <c r="L132" i="74"/>
  <c r="K132" i="74"/>
  <c r="J132" i="74"/>
  <c r="I132" i="74"/>
  <c r="H132" i="74"/>
  <c r="G132" i="74"/>
  <c r="F132" i="74"/>
  <c r="E132" i="74"/>
  <c r="D132" i="74"/>
  <c r="C132" i="74"/>
  <c r="BJ131" i="74"/>
  <c r="BI131" i="74"/>
  <c r="BH131" i="74"/>
  <c r="BG131" i="74"/>
  <c r="BF131" i="74"/>
  <c r="BE131" i="74"/>
  <c r="BD131" i="74"/>
  <c r="BC131" i="74"/>
  <c r="BB131" i="74"/>
  <c r="BA131" i="74"/>
  <c r="AZ131" i="74"/>
  <c r="AY131" i="74"/>
  <c r="AX131" i="74"/>
  <c r="AW131" i="74"/>
  <c r="AV131" i="74"/>
  <c r="AU131" i="74"/>
  <c r="AT131" i="74"/>
  <c r="AS131" i="74"/>
  <c r="AR131" i="74"/>
  <c r="AQ131" i="74"/>
  <c r="AP131" i="74"/>
  <c r="AO131" i="74"/>
  <c r="AN131" i="74"/>
  <c r="AM131" i="74"/>
  <c r="AL131" i="74"/>
  <c r="AK131" i="74"/>
  <c r="AJ131" i="74"/>
  <c r="AI131" i="74"/>
  <c r="AH131" i="74"/>
  <c r="AG131" i="74"/>
  <c r="AF131" i="74"/>
  <c r="AE131" i="74"/>
  <c r="AD131" i="74"/>
  <c r="AC131" i="74"/>
  <c r="AB131" i="74"/>
  <c r="AA131" i="74"/>
  <c r="Z131" i="74"/>
  <c r="Y131" i="74"/>
  <c r="X131" i="74"/>
  <c r="W131" i="74"/>
  <c r="V131" i="74"/>
  <c r="U131" i="74"/>
  <c r="T131" i="74"/>
  <c r="S131" i="74"/>
  <c r="R131" i="74"/>
  <c r="Q131" i="74"/>
  <c r="P131" i="74"/>
  <c r="O131" i="74"/>
  <c r="N131" i="74"/>
  <c r="M131" i="74"/>
  <c r="L131" i="74"/>
  <c r="K131" i="74"/>
  <c r="J131" i="74"/>
  <c r="I131" i="74"/>
  <c r="H131" i="74"/>
  <c r="G131" i="74"/>
  <c r="F131" i="74"/>
  <c r="E131" i="74"/>
  <c r="D131" i="74"/>
  <c r="C131" i="74"/>
  <c r="BJ130" i="74"/>
  <c r="BI130" i="74"/>
  <c r="BH130" i="74"/>
  <c r="BG130" i="74"/>
  <c r="BF130" i="74"/>
  <c r="BE130" i="74"/>
  <c r="BD130" i="74"/>
  <c r="BC130" i="74"/>
  <c r="BB130" i="74"/>
  <c r="BA130" i="74"/>
  <c r="AZ130" i="74"/>
  <c r="AY130" i="74"/>
  <c r="AX130" i="74"/>
  <c r="AW130" i="74"/>
  <c r="AV130" i="74"/>
  <c r="AU130" i="74"/>
  <c r="AT130" i="74"/>
  <c r="AS130" i="74"/>
  <c r="AR130" i="74"/>
  <c r="AQ130" i="74"/>
  <c r="AP130" i="74"/>
  <c r="AO130" i="74"/>
  <c r="AN130" i="74"/>
  <c r="AM130" i="74"/>
  <c r="AL130" i="74"/>
  <c r="AK130" i="74"/>
  <c r="AJ130" i="74"/>
  <c r="AI130" i="74"/>
  <c r="AH130" i="74"/>
  <c r="AG130" i="74"/>
  <c r="AF130" i="74"/>
  <c r="AE130" i="74"/>
  <c r="AD130" i="74"/>
  <c r="AC130" i="74"/>
  <c r="AB130" i="74"/>
  <c r="AA130" i="74"/>
  <c r="Z130" i="74"/>
  <c r="Y130" i="74"/>
  <c r="X130" i="74"/>
  <c r="W130" i="74"/>
  <c r="V130" i="74"/>
  <c r="P130" i="74"/>
  <c r="O130" i="74"/>
  <c r="M130" i="74"/>
  <c r="L130" i="74"/>
  <c r="K130" i="74"/>
  <c r="J130" i="74"/>
  <c r="I130" i="74"/>
  <c r="H130" i="74"/>
  <c r="G130" i="74"/>
  <c r="F130" i="74"/>
  <c r="E130" i="74"/>
  <c r="D130" i="74"/>
  <c r="C130" i="74"/>
  <c r="BJ129" i="74"/>
  <c r="BI129" i="74"/>
  <c r="BH129" i="74"/>
  <c r="BG129" i="74"/>
  <c r="BF129" i="74"/>
  <c r="BE129" i="74"/>
  <c r="BD129" i="74"/>
  <c r="BC129" i="74"/>
  <c r="BB129" i="74"/>
  <c r="BA129" i="74"/>
  <c r="AZ129" i="74"/>
  <c r="AY129" i="74"/>
  <c r="AX129" i="74"/>
  <c r="AW129" i="74"/>
  <c r="AV129" i="74"/>
  <c r="AU129" i="74"/>
  <c r="AT129" i="74"/>
  <c r="AS129" i="74"/>
  <c r="AR129" i="74"/>
  <c r="AQ129" i="74"/>
  <c r="AP129" i="74"/>
  <c r="AO129" i="74"/>
  <c r="AN129" i="74"/>
  <c r="AM129" i="74"/>
  <c r="AL129" i="74"/>
  <c r="AK129" i="74"/>
  <c r="AJ129" i="74"/>
  <c r="AI129" i="74"/>
  <c r="AH129" i="74"/>
  <c r="AG129" i="74"/>
  <c r="AF129" i="74"/>
  <c r="AE129" i="74"/>
  <c r="AD129" i="74"/>
  <c r="AC129" i="74"/>
  <c r="AB129" i="74"/>
  <c r="AA129" i="74"/>
  <c r="Z129" i="74"/>
  <c r="Y129" i="74"/>
  <c r="X129" i="74"/>
  <c r="W129" i="74"/>
  <c r="U129" i="74"/>
  <c r="T129" i="74"/>
  <c r="S129" i="74"/>
  <c r="R129" i="74"/>
  <c r="Q129" i="74"/>
  <c r="P129" i="74"/>
  <c r="O129" i="74"/>
  <c r="N129" i="74"/>
  <c r="M129" i="74"/>
  <c r="L129" i="74"/>
  <c r="K129" i="74"/>
  <c r="J129" i="74"/>
  <c r="I129" i="74"/>
  <c r="H129" i="74"/>
  <c r="F129" i="74"/>
  <c r="BJ122" i="74"/>
  <c r="BI122" i="74"/>
  <c r="BH122" i="74"/>
  <c r="BG122" i="74"/>
  <c r="BF122" i="74"/>
  <c r="BE122" i="74"/>
  <c r="BD122" i="74"/>
  <c r="BC122" i="74"/>
  <c r="BB122" i="74"/>
  <c r="BA122" i="74"/>
  <c r="AZ122" i="74"/>
  <c r="AY122" i="74"/>
  <c r="AX122" i="74"/>
  <c r="AW122" i="74"/>
  <c r="AV122" i="74"/>
  <c r="AU122" i="74"/>
  <c r="AT122" i="74"/>
  <c r="AS122" i="74"/>
  <c r="AR122" i="74"/>
  <c r="AQ122" i="74"/>
  <c r="AP122" i="74"/>
  <c r="AO122" i="74"/>
  <c r="AN122" i="74"/>
  <c r="AM122" i="74"/>
  <c r="AL122" i="74"/>
  <c r="AK122" i="74"/>
  <c r="AJ122" i="74"/>
  <c r="AI122" i="74"/>
  <c r="AH122" i="74"/>
  <c r="AG122" i="74"/>
  <c r="AF122" i="74"/>
  <c r="AE122" i="74"/>
  <c r="AD122" i="74"/>
  <c r="AC122" i="74"/>
  <c r="AB122" i="74"/>
  <c r="AA122" i="74"/>
  <c r="Z122" i="74"/>
  <c r="Y122" i="74"/>
  <c r="X122" i="74"/>
  <c r="W122" i="74"/>
  <c r="V122" i="74"/>
  <c r="U122" i="74"/>
  <c r="T122" i="74"/>
  <c r="S122" i="74"/>
  <c r="R122" i="74"/>
  <c r="Q122" i="74"/>
  <c r="P122" i="74"/>
  <c r="O122" i="74"/>
  <c r="N122" i="74"/>
  <c r="M122" i="74"/>
  <c r="L122" i="74"/>
  <c r="K122" i="74"/>
  <c r="J122" i="74"/>
  <c r="I122" i="74"/>
  <c r="H122" i="74"/>
  <c r="G122" i="74"/>
  <c r="F122" i="74"/>
  <c r="E122" i="74"/>
  <c r="D122" i="74"/>
  <c r="C122" i="74"/>
  <c r="BJ118" i="74"/>
  <c r="BI118" i="74"/>
  <c r="BH118" i="74"/>
  <c r="BG118" i="74"/>
  <c r="BF118" i="74"/>
  <c r="BE118" i="74"/>
  <c r="BD118" i="74"/>
  <c r="BC118" i="74"/>
  <c r="BB118" i="74"/>
  <c r="BA118" i="74"/>
  <c r="AZ118" i="74"/>
  <c r="AY118" i="74"/>
  <c r="AX118" i="74"/>
  <c r="AW118" i="74"/>
  <c r="AV118" i="74"/>
  <c r="AU118" i="74"/>
  <c r="AT118" i="74"/>
  <c r="AS118" i="74"/>
  <c r="AR118" i="74"/>
  <c r="AQ118" i="74"/>
  <c r="AP118" i="74"/>
  <c r="AO118" i="74"/>
  <c r="AN118" i="74"/>
  <c r="AM118" i="74"/>
  <c r="AL118" i="74"/>
  <c r="AK118" i="74"/>
  <c r="AJ118" i="74"/>
  <c r="AI118" i="74"/>
  <c r="AH118" i="74"/>
  <c r="AG118" i="74"/>
  <c r="AF118" i="74"/>
  <c r="AE118" i="74"/>
  <c r="AD118" i="74"/>
  <c r="AC118" i="74"/>
  <c r="AB118" i="74"/>
  <c r="AA118" i="74"/>
  <c r="Z118" i="74"/>
  <c r="Y118" i="74"/>
  <c r="X118" i="74"/>
  <c r="W118" i="74"/>
  <c r="V118" i="74"/>
  <c r="U118" i="74"/>
  <c r="T118" i="74"/>
  <c r="S118" i="74"/>
  <c r="R118" i="74"/>
  <c r="Q118" i="74"/>
  <c r="P118" i="74"/>
  <c r="O118" i="74"/>
  <c r="N118" i="74"/>
  <c r="M118" i="74"/>
  <c r="L118" i="74"/>
  <c r="K118" i="74"/>
  <c r="J118" i="74"/>
  <c r="I118" i="74"/>
  <c r="H118" i="74"/>
  <c r="G118" i="74"/>
  <c r="F118" i="74"/>
  <c r="E118" i="74"/>
  <c r="D118" i="74"/>
  <c r="C118" i="74"/>
  <c r="BJ115" i="74"/>
  <c r="BI115" i="74"/>
  <c r="BH115" i="74"/>
  <c r="BG115" i="74"/>
  <c r="BF115" i="74"/>
  <c r="BE115" i="74"/>
  <c r="BD115" i="74"/>
  <c r="BC115" i="74"/>
  <c r="BB115" i="74"/>
  <c r="BA115" i="74"/>
  <c r="AZ115" i="74"/>
  <c r="AY115" i="74"/>
  <c r="AX115" i="74"/>
  <c r="AW115" i="74"/>
  <c r="AV115" i="74"/>
  <c r="AU115" i="74"/>
  <c r="AT115" i="74"/>
  <c r="AS115" i="74"/>
  <c r="AR115" i="74"/>
  <c r="AQ115" i="74"/>
  <c r="AP115" i="74"/>
  <c r="AO115" i="74"/>
  <c r="AN115" i="74"/>
  <c r="AM115" i="74"/>
  <c r="AL115" i="74"/>
  <c r="AK115" i="74"/>
  <c r="AJ115" i="74"/>
  <c r="AI115" i="74"/>
  <c r="AH115" i="74"/>
  <c r="AG115" i="74"/>
  <c r="AF115" i="74"/>
  <c r="AE115" i="74"/>
  <c r="AD115" i="74"/>
  <c r="AC115" i="74"/>
  <c r="AB115" i="74"/>
  <c r="AA115" i="74"/>
  <c r="Z115" i="74"/>
  <c r="Y115" i="74"/>
  <c r="X115" i="74"/>
  <c r="W115" i="74"/>
  <c r="V115" i="74"/>
  <c r="U115" i="74"/>
  <c r="T115" i="74"/>
  <c r="S115" i="74"/>
  <c r="R115" i="74"/>
  <c r="Q115" i="74"/>
  <c r="P115" i="74"/>
  <c r="O115" i="74"/>
  <c r="N115" i="74"/>
  <c r="M115" i="74"/>
  <c r="L115" i="74"/>
  <c r="K115" i="74"/>
  <c r="J115" i="74"/>
  <c r="I115" i="74"/>
  <c r="H115" i="74"/>
  <c r="G115" i="74"/>
  <c r="F115" i="74"/>
  <c r="E115" i="74"/>
  <c r="D115" i="74"/>
  <c r="C115" i="74"/>
  <c r="BJ111" i="74"/>
  <c r="BI111" i="74"/>
  <c r="BH111" i="74"/>
  <c r="BG111" i="74"/>
  <c r="BF111" i="74"/>
  <c r="BE111" i="74"/>
  <c r="BD111" i="74"/>
  <c r="BC111" i="74"/>
  <c r="BB111" i="74"/>
  <c r="BA111" i="74"/>
  <c r="AZ111" i="74"/>
  <c r="AY111" i="74"/>
  <c r="AX111" i="74"/>
  <c r="AW111" i="74"/>
  <c r="AV111" i="74"/>
  <c r="AU111" i="74"/>
  <c r="AT111" i="74"/>
  <c r="AS111" i="74"/>
  <c r="AR111" i="74"/>
  <c r="AQ111" i="74"/>
  <c r="AP111" i="74"/>
  <c r="AO111" i="74"/>
  <c r="AN111" i="74"/>
  <c r="AM111" i="74"/>
  <c r="AL111" i="74"/>
  <c r="AK111" i="74"/>
  <c r="AJ111" i="74"/>
  <c r="AI111" i="74"/>
  <c r="AH111" i="74"/>
  <c r="AG111" i="74"/>
  <c r="AF111" i="74"/>
  <c r="AE111" i="74"/>
  <c r="AD111" i="74"/>
  <c r="AC111" i="74"/>
  <c r="AB111" i="74"/>
  <c r="AA111" i="74"/>
  <c r="Z111" i="74"/>
  <c r="Y111" i="74"/>
  <c r="X111" i="74"/>
  <c r="W111" i="74"/>
  <c r="V111" i="74"/>
  <c r="U111" i="74"/>
  <c r="T111" i="74"/>
  <c r="S111" i="74"/>
  <c r="R111" i="74"/>
  <c r="Q111" i="74"/>
  <c r="P111" i="74"/>
  <c r="O111" i="74"/>
  <c r="N111" i="74"/>
  <c r="M111" i="74"/>
  <c r="L111" i="74"/>
  <c r="K111" i="74"/>
  <c r="J111" i="74"/>
  <c r="I111" i="74"/>
  <c r="H111" i="74"/>
  <c r="G111" i="74"/>
  <c r="F111" i="74"/>
  <c r="E111" i="74"/>
  <c r="D111" i="74"/>
  <c r="C111" i="74"/>
  <c r="BJ103" i="74"/>
  <c r="BI103" i="74"/>
  <c r="BH103" i="74"/>
  <c r="BG103" i="74"/>
  <c r="BF103" i="74"/>
  <c r="BE103" i="74"/>
  <c r="BD103" i="74"/>
  <c r="BC103" i="74"/>
  <c r="BB103" i="74"/>
  <c r="BA103" i="74"/>
  <c r="AZ103" i="74"/>
  <c r="AY103" i="74"/>
  <c r="AX103" i="74"/>
  <c r="AW103" i="74"/>
  <c r="AV103" i="74"/>
  <c r="AU103" i="74"/>
  <c r="AT103" i="74"/>
  <c r="AS103" i="74"/>
  <c r="AR103" i="74"/>
  <c r="AQ103" i="74"/>
  <c r="AP103" i="74"/>
  <c r="AO103" i="74"/>
  <c r="AN103" i="74"/>
  <c r="AM103" i="74"/>
  <c r="AL103" i="74"/>
  <c r="AK103" i="74"/>
  <c r="AJ103" i="74"/>
  <c r="AI103" i="74"/>
  <c r="AH103" i="74"/>
  <c r="AG103" i="74"/>
  <c r="AF103" i="74"/>
  <c r="AE103" i="74"/>
  <c r="AD103" i="74"/>
  <c r="AC103" i="74"/>
  <c r="AB103" i="74"/>
  <c r="AA103" i="74"/>
  <c r="Z103" i="74"/>
  <c r="Y103" i="74"/>
  <c r="X103" i="74"/>
  <c r="W103" i="74"/>
  <c r="V103" i="74"/>
  <c r="U103" i="74"/>
  <c r="T103" i="74"/>
  <c r="S103" i="74"/>
  <c r="R103" i="74"/>
  <c r="Q103" i="74"/>
  <c r="P103" i="74"/>
  <c r="O103" i="74"/>
  <c r="N103" i="74"/>
  <c r="M103" i="74"/>
  <c r="L103" i="74"/>
  <c r="K103" i="74"/>
  <c r="J103" i="74"/>
  <c r="I103" i="74"/>
  <c r="H103" i="74"/>
  <c r="G103" i="74"/>
  <c r="F103" i="74"/>
  <c r="E103" i="74"/>
  <c r="D103" i="74"/>
  <c r="C103" i="74"/>
  <c r="BJ102" i="74"/>
  <c r="BI102" i="74"/>
  <c r="BH102" i="74"/>
  <c r="BG102" i="74"/>
  <c r="BF102" i="74"/>
  <c r="BE102" i="74"/>
  <c r="BD102" i="74"/>
  <c r="BC102" i="74"/>
  <c r="BB102" i="74"/>
  <c r="BA102" i="74"/>
  <c r="AZ102" i="74"/>
  <c r="AY102" i="74"/>
  <c r="AX102" i="74"/>
  <c r="AW102" i="74"/>
  <c r="AV102" i="74"/>
  <c r="AU102" i="74"/>
  <c r="AT102" i="74"/>
  <c r="AS102" i="74"/>
  <c r="AR102" i="74"/>
  <c r="AQ102" i="74"/>
  <c r="AP102" i="74"/>
  <c r="AO102" i="74"/>
  <c r="AN102" i="74"/>
  <c r="AM102" i="74"/>
  <c r="AL102" i="74"/>
  <c r="AK102" i="74"/>
  <c r="AJ102" i="74"/>
  <c r="AI102" i="74"/>
  <c r="AH102" i="74"/>
  <c r="AG102" i="74"/>
  <c r="AF102" i="74"/>
  <c r="AE102" i="74"/>
  <c r="AD102" i="74"/>
  <c r="AC102" i="74"/>
  <c r="AB102" i="74"/>
  <c r="AA102" i="74"/>
  <c r="Z102" i="74"/>
  <c r="Y102" i="74"/>
  <c r="X102" i="74"/>
  <c r="W102" i="74"/>
  <c r="V102" i="74"/>
  <c r="U102" i="74"/>
  <c r="T102" i="74"/>
  <c r="S102" i="74"/>
  <c r="R102" i="74"/>
  <c r="Q102" i="74"/>
  <c r="P102" i="74"/>
  <c r="O102" i="74"/>
  <c r="N102" i="74"/>
  <c r="M102" i="74"/>
  <c r="L102" i="74"/>
  <c r="K102" i="74"/>
  <c r="J102" i="74"/>
  <c r="I102" i="74"/>
  <c r="H102" i="74"/>
  <c r="G102" i="74"/>
  <c r="F102" i="74"/>
  <c r="E102" i="74"/>
  <c r="D102" i="74"/>
  <c r="C102" i="74"/>
  <c r="BJ98" i="74"/>
  <c r="BI98" i="74"/>
  <c r="BH98" i="74"/>
  <c r="BG98" i="74"/>
  <c r="BF98" i="74"/>
  <c r="BE98" i="74"/>
  <c r="BD98" i="74"/>
  <c r="BC98" i="74"/>
  <c r="BB98" i="74"/>
  <c r="BA98" i="74"/>
  <c r="AZ98" i="74"/>
  <c r="AY98" i="74"/>
  <c r="AX98" i="74"/>
  <c r="AW98" i="74"/>
  <c r="AV98" i="74"/>
  <c r="AU98" i="74"/>
  <c r="AT98" i="74"/>
  <c r="AS98" i="74"/>
  <c r="AR98" i="74"/>
  <c r="AQ98" i="74"/>
  <c r="AP98" i="74"/>
  <c r="AO98" i="74"/>
  <c r="AN98" i="74"/>
  <c r="AM98" i="74"/>
  <c r="AL98" i="74"/>
  <c r="AK98" i="74"/>
  <c r="AJ98" i="74"/>
  <c r="AI98" i="74"/>
  <c r="AH98" i="74"/>
  <c r="AG98" i="74"/>
  <c r="AF98" i="74"/>
  <c r="AE98" i="74"/>
  <c r="AD98" i="74"/>
  <c r="AC98" i="74"/>
  <c r="AB98" i="74"/>
  <c r="AA98" i="74"/>
  <c r="Z98" i="74"/>
  <c r="Y98" i="74"/>
  <c r="X98" i="74"/>
  <c r="W98" i="74"/>
  <c r="V98" i="74"/>
  <c r="U98" i="74"/>
  <c r="T98" i="74"/>
  <c r="S98" i="74"/>
  <c r="R98" i="74"/>
  <c r="Q98" i="74"/>
  <c r="P98" i="74"/>
  <c r="O98" i="74"/>
  <c r="N98" i="74"/>
  <c r="M98" i="74"/>
  <c r="L98" i="74"/>
  <c r="K98" i="74"/>
  <c r="J98" i="74"/>
  <c r="I98" i="74"/>
  <c r="H98" i="74"/>
  <c r="G98" i="74"/>
  <c r="F98" i="74"/>
  <c r="E98" i="74"/>
  <c r="D98" i="74"/>
  <c r="C98" i="74"/>
  <c r="C97" i="74"/>
  <c r="BJ96" i="74"/>
  <c r="BI96" i="74"/>
  <c r="BH96" i="74"/>
  <c r="BG96" i="74"/>
  <c r="BF96" i="74"/>
  <c r="BE96" i="74"/>
  <c r="BD96" i="74"/>
  <c r="BC96" i="74"/>
  <c r="BB96" i="74"/>
  <c r="BA96" i="74"/>
  <c r="AZ96" i="74"/>
  <c r="AY96" i="74"/>
  <c r="AX96" i="74"/>
  <c r="AW96" i="74"/>
  <c r="AV96" i="74"/>
  <c r="AU96" i="74"/>
  <c r="AT96" i="74"/>
  <c r="AS96" i="74"/>
  <c r="AR96" i="74"/>
  <c r="AQ96" i="74"/>
  <c r="AP96" i="74"/>
  <c r="AO96" i="74"/>
  <c r="AN96" i="74"/>
  <c r="AM96" i="74"/>
  <c r="AL96" i="74"/>
  <c r="AK96" i="74"/>
  <c r="AJ96" i="74"/>
  <c r="AI96" i="74"/>
  <c r="AH96" i="74"/>
  <c r="AG96" i="74"/>
  <c r="AF96" i="74"/>
  <c r="AE96" i="74"/>
  <c r="AD96" i="74"/>
  <c r="AC96" i="74"/>
  <c r="AB96" i="74"/>
  <c r="AA96" i="74"/>
  <c r="Z96" i="74"/>
  <c r="Y96" i="74"/>
  <c r="X96" i="74"/>
  <c r="W96" i="74"/>
  <c r="V96" i="74"/>
  <c r="U96" i="74"/>
  <c r="T96" i="74"/>
  <c r="S96" i="74"/>
  <c r="R96" i="74"/>
  <c r="Q96" i="74"/>
  <c r="P96" i="74"/>
  <c r="O96" i="74"/>
  <c r="N96" i="74"/>
  <c r="M96" i="74"/>
  <c r="L96" i="74"/>
  <c r="K96" i="74"/>
  <c r="J96" i="74"/>
  <c r="I96" i="74"/>
  <c r="H96" i="74"/>
  <c r="G96" i="74"/>
  <c r="F96" i="74"/>
  <c r="E96" i="74"/>
  <c r="D96" i="74"/>
  <c r="C96" i="74"/>
  <c r="BJ95" i="74"/>
  <c r="BI95" i="74"/>
  <c r="BH95" i="74"/>
  <c r="BG95" i="74"/>
  <c r="BF95" i="74"/>
  <c r="BE95" i="74"/>
  <c r="BD95" i="74"/>
  <c r="BC95" i="74"/>
  <c r="BB95" i="74"/>
  <c r="BA95" i="74"/>
  <c r="AZ95" i="74"/>
  <c r="AY95" i="74"/>
  <c r="AX95" i="74"/>
  <c r="AW95" i="74"/>
  <c r="AV95" i="74"/>
  <c r="AU95" i="74"/>
  <c r="AT95" i="74"/>
  <c r="AS95" i="74"/>
  <c r="AR95" i="74"/>
  <c r="AQ95" i="74"/>
  <c r="AP95" i="74"/>
  <c r="AO95" i="74"/>
  <c r="AN95" i="74"/>
  <c r="AM95" i="74"/>
  <c r="AL95" i="74"/>
  <c r="AK95" i="74"/>
  <c r="AJ95" i="74"/>
  <c r="AI95" i="74"/>
  <c r="AH95" i="74"/>
  <c r="AG95" i="74"/>
  <c r="AF95" i="74"/>
  <c r="AE95" i="74"/>
  <c r="AD95" i="74"/>
  <c r="AC95" i="74"/>
  <c r="AB95" i="74"/>
  <c r="AA95" i="74"/>
  <c r="Z95" i="74"/>
  <c r="Y95" i="74"/>
  <c r="X95" i="74"/>
  <c r="W95" i="74"/>
  <c r="V95" i="74"/>
  <c r="U95" i="74"/>
  <c r="T95" i="74"/>
  <c r="S95" i="74"/>
  <c r="R95" i="74"/>
  <c r="Q95" i="74"/>
  <c r="P95" i="74"/>
  <c r="O95" i="74"/>
  <c r="N95" i="74"/>
  <c r="M95" i="74"/>
  <c r="L95" i="74"/>
  <c r="K95" i="74"/>
  <c r="J95" i="74"/>
  <c r="I95" i="74"/>
  <c r="H95" i="74"/>
  <c r="G95" i="74"/>
  <c r="F95" i="74"/>
  <c r="E95" i="74"/>
  <c r="D95" i="74"/>
  <c r="C95" i="74"/>
  <c r="BJ94" i="74"/>
  <c r="BI94" i="74"/>
  <c r="BH94" i="74"/>
  <c r="BG94" i="74"/>
  <c r="BF94" i="74"/>
  <c r="BE94" i="74"/>
  <c r="BD94" i="74"/>
  <c r="BC94" i="74"/>
  <c r="BB94" i="74"/>
  <c r="BA94" i="74"/>
  <c r="AZ94" i="74"/>
  <c r="AY94" i="74"/>
  <c r="AX94" i="74"/>
  <c r="AW94" i="74"/>
  <c r="AV94" i="74"/>
  <c r="AU94" i="74"/>
  <c r="AT94" i="74"/>
  <c r="AS94" i="74"/>
  <c r="AR94" i="74"/>
  <c r="AQ94" i="74"/>
  <c r="AP94" i="74"/>
  <c r="AO94" i="74"/>
  <c r="AN94" i="74"/>
  <c r="AM94" i="74"/>
  <c r="AL94" i="74"/>
  <c r="AK94" i="74"/>
  <c r="AJ94" i="74"/>
  <c r="AI94" i="74"/>
  <c r="AH94" i="74"/>
  <c r="AG94" i="74"/>
  <c r="AF94" i="74"/>
  <c r="AE94" i="74"/>
  <c r="AD94" i="74"/>
  <c r="AC94" i="74"/>
  <c r="AB94" i="74"/>
  <c r="AA94" i="74"/>
  <c r="Z94" i="74"/>
  <c r="Y94" i="74"/>
  <c r="X94" i="74"/>
  <c r="W94" i="74"/>
  <c r="V94" i="74"/>
  <c r="U94" i="74"/>
  <c r="T94" i="74"/>
  <c r="S94" i="74"/>
  <c r="R94" i="74"/>
  <c r="Q94" i="74"/>
  <c r="P94" i="74"/>
  <c r="O94" i="74"/>
  <c r="N94" i="74"/>
  <c r="M94" i="74"/>
  <c r="L94" i="74"/>
  <c r="K94" i="74"/>
  <c r="J94" i="74"/>
  <c r="I94" i="74"/>
  <c r="H94" i="74"/>
  <c r="G94" i="74"/>
  <c r="F94" i="74"/>
  <c r="E94" i="74"/>
  <c r="D94" i="74"/>
  <c r="BJ91" i="74"/>
  <c r="BI91" i="74"/>
  <c r="BH91" i="74"/>
  <c r="BG91" i="74"/>
  <c r="BF91" i="74"/>
  <c r="BE91" i="74"/>
  <c r="BD91" i="74"/>
  <c r="BC91" i="74"/>
  <c r="BB91" i="74"/>
  <c r="BA91" i="74"/>
  <c r="AZ91" i="74"/>
  <c r="AY91" i="74"/>
  <c r="AX91" i="74"/>
  <c r="AW91" i="74"/>
  <c r="AV91" i="74"/>
  <c r="AU91" i="74"/>
  <c r="AT91" i="74"/>
  <c r="AS91" i="74"/>
  <c r="AR91" i="74"/>
  <c r="AQ91" i="74"/>
  <c r="AP91" i="74"/>
  <c r="AO91" i="74"/>
  <c r="AN91" i="74"/>
  <c r="AM91" i="74"/>
  <c r="AL91" i="74"/>
  <c r="AK91" i="74"/>
  <c r="AJ91" i="74"/>
  <c r="AI91" i="74"/>
  <c r="AH91" i="74"/>
  <c r="AG91" i="74"/>
  <c r="AF91" i="74"/>
  <c r="AE91" i="74"/>
  <c r="AD91" i="74"/>
  <c r="AC91" i="74"/>
  <c r="AB91" i="74"/>
  <c r="AA91" i="74"/>
  <c r="Z91" i="74"/>
  <c r="Y91" i="74"/>
  <c r="X91" i="74"/>
  <c r="W91" i="74"/>
  <c r="V91" i="74"/>
  <c r="U91" i="74"/>
  <c r="T91" i="74"/>
  <c r="S91" i="74"/>
  <c r="R91" i="74"/>
  <c r="Q91" i="74"/>
  <c r="P91" i="74"/>
  <c r="O91" i="74"/>
  <c r="N91" i="74"/>
  <c r="M91" i="74"/>
  <c r="L91" i="74"/>
  <c r="K91" i="74"/>
  <c r="J91" i="74"/>
  <c r="I91" i="74"/>
  <c r="H91" i="74"/>
  <c r="G91" i="74"/>
  <c r="F91" i="74"/>
  <c r="E91" i="74"/>
  <c r="D91" i="74"/>
  <c r="C91" i="74"/>
  <c r="BJ86" i="74"/>
  <c r="BI86" i="74"/>
  <c r="BH86" i="74"/>
  <c r="BG86" i="74"/>
  <c r="BF86" i="74"/>
  <c r="BE86" i="74"/>
  <c r="BD86" i="74"/>
  <c r="BC86" i="74"/>
  <c r="BB86" i="74"/>
  <c r="BA86" i="74"/>
  <c r="AZ86" i="74"/>
  <c r="AY86" i="74"/>
  <c r="AX86" i="74"/>
  <c r="AW86" i="74"/>
  <c r="AV86" i="74"/>
  <c r="AU86" i="74"/>
  <c r="AT86" i="74"/>
  <c r="AS86" i="74"/>
  <c r="AR86" i="74"/>
  <c r="AQ86" i="74"/>
  <c r="AP86" i="74"/>
  <c r="AO86" i="74"/>
  <c r="AN86" i="74"/>
  <c r="AM86" i="74"/>
  <c r="AL86" i="74"/>
  <c r="AK86" i="74"/>
  <c r="AJ86" i="74"/>
  <c r="AI86" i="74"/>
  <c r="AH86" i="74"/>
  <c r="AG86" i="74"/>
  <c r="AF86" i="74"/>
  <c r="AE86" i="74"/>
  <c r="AD86" i="74"/>
  <c r="AC86" i="74"/>
  <c r="AB86" i="74"/>
  <c r="AA86" i="74"/>
  <c r="Z86" i="74"/>
  <c r="Y86" i="74"/>
  <c r="X86" i="74"/>
  <c r="W86" i="74"/>
  <c r="V86" i="74"/>
  <c r="U86" i="74"/>
  <c r="T86" i="74"/>
  <c r="S86" i="74"/>
  <c r="R86" i="74"/>
  <c r="Q86" i="74"/>
  <c r="P86" i="74"/>
  <c r="O86" i="74"/>
  <c r="N86" i="74"/>
  <c r="M86" i="74"/>
  <c r="L86" i="74"/>
  <c r="K86" i="74"/>
  <c r="J86" i="74"/>
  <c r="I86" i="74"/>
  <c r="H86" i="74"/>
  <c r="G86" i="74"/>
  <c r="F86" i="74"/>
  <c r="E86" i="74"/>
  <c r="D86" i="74"/>
  <c r="C86" i="74"/>
  <c r="BJ85" i="74"/>
  <c r="BI85" i="74"/>
  <c r="BH85" i="74"/>
  <c r="BG85" i="74"/>
  <c r="BF85" i="74"/>
  <c r="BE85" i="74"/>
  <c r="BD85" i="74"/>
  <c r="BC85" i="74"/>
  <c r="BB85" i="74"/>
  <c r="BA85" i="74"/>
  <c r="AZ85" i="74"/>
  <c r="AY85" i="74"/>
  <c r="AX85" i="74"/>
  <c r="AW85" i="74"/>
  <c r="AV85" i="74"/>
  <c r="AU85" i="74"/>
  <c r="AT85" i="74"/>
  <c r="AS85" i="74"/>
  <c r="AR85" i="74"/>
  <c r="AQ85" i="74"/>
  <c r="AP85" i="74"/>
  <c r="AO85" i="74"/>
  <c r="AN85" i="74"/>
  <c r="AM85" i="74"/>
  <c r="AL85" i="74"/>
  <c r="AK85" i="74"/>
  <c r="AJ85" i="74"/>
  <c r="AI85" i="74"/>
  <c r="AH85" i="74"/>
  <c r="AG85" i="74"/>
  <c r="AF85" i="74"/>
  <c r="AE85" i="74"/>
  <c r="AD85" i="74"/>
  <c r="AC85" i="74"/>
  <c r="AB85" i="74"/>
  <c r="AA85" i="74"/>
  <c r="Z85" i="74"/>
  <c r="Y85" i="74"/>
  <c r="X85" i="74"/>
  <c r="W85" i="74"/>
  <c r="V85" i="74"/>
  <c r="U85" i="74"/>
  <c r="T85" i="74"/>
  <c r="S85" i="74"/>
  <c r="R85" i="74"/>
  <c r="Q85" i="74"/>
  <c r="P85" i="74"/>
  <c r="O85" i="74"/>
  <c r="N85" i="74"/>
  <c r="M85" i="74"/>
  <c r="L85" i="74"/>
  <c r="K85" i="74"/>
  <c r="J85" i="74"/>
  <c r="I85" i="74"/>
  <c r="H85" i="74"/>
  <c r="G85" i="74"/>
  <c r="F85" i="74"/>
  <c r="E85" i="74"/>
  <c r="D85" i="74"/>
  <c r="C85" i="74"/>
  <c r="BJ84" i="74"/>
  <c r="BI84" i="74"/>
  <c r="BH84" i="74"/>
  <c r="BG84" i="74"/>
  <c r="BF84" i="74"/>
  <c r="BE84" i="74"/>
  <c r="BD84" i="74"/>
  <c r="BC84" i="74"/>
  <c r="BB84" i="74"/>
  <c r="BA84" i="74"/>
  <c r="AZ84" i="74"/>
  <c r="AY84" i="74"/>
  <c r="AX84" i="74"/>
  <c r="AW84" i="74"/>
  <c r="AV84" i="74"/>
  <c r="AU84" i="74"/>
  <c r="AT84" i="74"/>
  <c r="AS84" i="74"/>
  <c r="AR84" i="74"/>
  <c r="AQ84" i="74"/>
  <c r="AP84" i="74"/>
  <c r="AO84" i="74"/>
  <c r="AN84" i="74"/>
  <c r="AM84" i="74"/>
  <c r="AL84" i="74"/>
  <c r="AK84" i="74"/>
  <c r="AJ84" i="74"/>
  <c r="AI84" i="74"/>
  <c r="AH84" i="74"/>
  <c r="AG84" i="74"/>
  <c r="AF84" i="74"/>
  <c r="AE84" i="74"/>
  <c r="AD84" i="74"/>
  <c r="AC84" i="74"/>
  <c r="AB84" i="74"/>
  <c r="AA84" i="74"/>
  <c r="Z84" i="74"/>
  <c r="Y84" i="74"/>
  <c r="X84" i="74"/>
  <c r="W84" i="74"/>
  <c r="V84" i="74"/>
  <c r="U84" i="74"/>
  <c r="T84" i="74"/>
  <c r="S84" i="74"/>
  <c r="R84" i="74"/>
  <c r="Q84" i="74"/>
  <c r="P84" i="74"/>
  <c r="O84" i="74"/>
  <c r="N84" i="74"/>
  <c r="M84" i="74"/>
  <c r="L84" i="74"/>
  <c r="K84" i="74"/>
  <c r="J84" i="74"/>
  <c r="I84" i="74"/>
  <c r="H84" i="74"/>
  <c r="G84" i="74"/>
  <c r="F84" i="74"/>
  <c r="E84" i="74"/>
  <c r="D84" i="74"/>
  <c r="BJ83" i="74"/>
  <c r="BI83" i="74"/>
  <c r="BH83" i="74"/>
  <c r="BG83" i="74"/>
  <c r="BF83" i="74"/>
  <c r="BE83" i="74"/>
  <c r="BD83" i="74"/>
  <c r="BC83" i="74"/>
  <c r="BB83" i="74"/>
  <c r="BA83" i="74"/>
  <c r="AZ83" i="74"/>
  <c r="AY83" i="74"/>
  <c r="AX83" i="74"/>
  <c r="AW83" i="74"/>
  <c r="AV83" i="74"/>
  <c r="AU83" i="74"/>
  <c r="AT83" i="74"/>
  <c r="AS83" i="74"/>
  <c r="AR83" i="74"/>
  <c r="AQ83" i="74"/>
  <c r="AP83" i="74"/>
  <c r="AO83" i="74"/>
  <c r="AN83" i="74"/>
  <c r="AM83" i="74"/>
  <c r="AL83" i="74"/>
  <c r="AK83" i="74"/>
  <c r="AJ83" i="74"/>
  <c r="AI83" i="74"/>
  <c r="AH83" i="74"/>
  <c r="AG83" i="74"/>
  <c r="AF83" i="74"/>
  <c r="AE83" i="74"/>
  <c r="AD83" i="74"/>
  <c r="AC83" i="74"/>
  <c r="AB83" i="74"/>
  <c r="AA83" i="74"/>
  <c r="Z83" i="74"/>
  <c r="Y83" i="74"/>
  <c r="X83" i="74"/>
  <c r="W83" i="74"/>
  <c r="V83" i="74"/>
  <c r="U83" i="74"/>
  <c r="T83" i="74"/>
  <c r="S83" i="74"/>
  <c r="R83" i="74"/>
  <c r="Q83" i="74"/>
  <c r="P83" i="74"/>
  <c r="O83" i="74"/>
  <c r="N83" i="74"/>
  <c r="M83" i="74"/>
  <c r="L83" i="74"/>
  <c r="K83" i="74"/>
  <c r="J83" i="74"/>
  <c r="I83" i="74"/>
  <c r="H83" i="74"/>
  <c r="G83" i="74"/>
  <c r="F83" i="74"/>
  <c r="E83" i="74"/>
  <c r="D83" i="74"/>
  <c r="BJ82" i="74"/>
  <c r="BI82" i="74"/>
  <c r="BH82" i="74"/>
  <c r="BG82" i="74"/>
  <c r="BF82" i="74"/>
  <c r="BE82" i="74"/>
  <c r="BD82" i="74"/>
  <c r="BC82" i="74"/>
  <c r="BB82" i="74"/>
  <c r="BA82" i="74"/>
  <c r="AZ82" i="74"/>
  <c r="AY82" i="74"/>
  <c r="AX82" i="74"/>
  <c r="AW82" i="74"/>
  <c r="AV82" i="74"/>
  <c r="AU82" i="74"/>
  <c r="AT82" i="74"/>
  <c r="AS82" i="74"/>
  <c r="AR82" i="74"/>
  <c r="AQ82" i="74"/>
  <c r="AP82" i="74"/>
  <c r="AO82" i="74"/>
  <c r="AN82" i="74"/>
  <c r="AM82" i="74"/>
  <c r="AL82" i="74"/>
  <c r="AK82" i="74"/>
  <c r="AJ82" i="74"/>
  <c r="AI82" i="74"/>
  <c r="AH82" i="74"/>
  <c r="AG82" i="74"/>
  <c r="AF82" i="74"/>
  <c r="AE82" i="74"/>
  <c r="AD82" i="74"/>
  <c r="AC82" i="74"/>
  <c r="AB82" i="74"/>
  <c r="AA82" i="74"/>
  <c r="Z82" i="74"/>
  <c r="Y82" i="74"/>
  <c r="X82" i="74"/>
  <c r="W82" i="74"/>
  <c r="V82" i="74"/>
  <c r="U82" i="74"/>
  <c r="T82" i="74"/>
  <c r="S82" i="74"/>
  <c r="R82" i="74"/>
  <c r="Q82" i="74"/>
  <c r="P82" i="74"/>
  <c r="O82" i="74"/>
  <c r="N82" i="74"/>
  <c r="M82" i="74"/>
  <c r="L82" i="74"/>
  <c r="K82" i="74"/>
  <c r="J82" i="74"/>
  <c r="I82" i="74"/>
  <c r="H82" i="74"/>
  <c r="G82" i="74"/>
  <c r="F82" i="74"/>
  <c r="E82" i="74"/>
  <c r="D82" i="74"/>
  <c r="BJ81" i="74"/>
  <c r="BI81" i="74"/>
  <c r="BH81" i="74"/>
  <c r="BG81" i="74"/>
  <c r="BF81" i="74"/>
  <c r="BE81" i="74"/>
  <c r="BD81" i="74"/>
  <c r="BC81" i="74"/>
  <c r="BB81" i="74"/>
  <c r="BA81" i="74"/>
  <c r="AZ81" i="74"/>
  <c r="AY81" i="74"/>
  <c r="AX81" i="74"/>
  <c r="AW81" i="74"/>
  <c r="AV81" i="74"/>
  <c r="AU81" i="74"/>
  <c r="AT81" i="74"/>
  <c r="AS81" i="74"/>
  <c r="AR81" i="74"/>
  <c r="AQ81" i="74"/>
  <c r="AP81" i="74"/>
  <c r="AO81" i="74"/>
  <c r="AN81" i="74"/>
  <c r="AM81" i="74"/>
  <c r="AL81" i="74"/>
  <c r="AK81" i="74"/>
  <c r="AJ81" i="74"/>
  <c r="AI81" i="74"/>
  <c r="AH81" i="74"/>
  <c r="AG81" i="74"/>
  <c r="AF81" i="74"/>
  <c r="AE81" i="74"/>
  <c r="AD81" i="74"/>
  <c r="AC81" i="74"/>
  <c r="AB81" i="74"/>
  <c r="AA81" i="74"/>
  <c r="Z81" i="74"/>
  <c r="Y81" i="74"/>
  <c r="X81" i="74"/>
  <c r="W81" i="74"/>
  <c r="V81" i="74"/>
  <c r="U81" i="74"/>
  <c r="T81" i="74"/>
  <c r="S81" i="74"/>
  <c r="R81" i="74"/>
  <c r="Q81" i="74"/>
  <c r="P81" i="74"/>
  <c r="O81" i="74"/>
  <c r="N81" i="74"/>
  <c r="M81" i="74"/>
  <c r="L81" i="74"/>
  <c r="K81" i="74"/>
  <c r="J81" i="74"/>
  <c r="I81" i="74"/>
  <c r="H81" i="74"/>
  <c r="G81" i="74"/>
  <c r="F81" i="74"/>
  <c r="E81" i="74"/>
  <c r="D81" i="74"/>
  <c r="C81" i="74"/>
  <c r="BJ80" i="74"/>
  <c r="BI80" i="74"/>
  <c r="BH80" i="74"/>
  <c r="BG80" i="74"/>
  <c r="BF80" i="74"/>
  <c r="BE80" i="74"/>
  <c r="BD80" i="74"/>
  <c r="BC80" i="74"/>
  <c r="BB80" i="74"/>
  <c r="BA80" i="74"/>
  <c r="AZ80" i="74"/>
  <c r="AY80" i="74"/>
  <c r="AX80" i="74"/>
  <c r="AW80" i="74"/>
  <c r="AV80" i="74"/>
  <c r="AU80" i="74"/>
  <c r="AT80" i="74"/>
  <c r="AS80" i="74"/>
  <c r="AR80" i="74"/>
  <c r="AQ80" i="74"/>
  <c r="AP80" i="74"/>
  <c r="AO80" i="74"/>
  <c r="AN80" i="74"/>
  <c r="AM80" i="74"/>
  <c r="AL80" i="74"/>
  <c r="AK80" i="74"/>
  <c r="AJ80" i="74"/>
  <c r="AI80" i="74"/>
  <c r="AH80" i="74"/>
  <c r="AG80" i="74"/>
  <c r="AF80" i="74"/>
  <c r="AE80" i="74"/>
  <c r="AD80" i="74"/>
  <c r="AC80" i="74"/>
  <c r="AB80" i="74"/>
  <c r="AA80" i="74"/>
  <c r="Z80" i="74"/>
  <c r="Y80" i="74"/>
  <c r="X80" i="74"/>
  <c r="W80" i="74"/>
  <c r="V80" i="74"/>
  <c r="U80" i="74"/>
  <c r="T80" i="74"/>
  <c r="S80" i="74"/>
  <c r="R80" i="74"/>
  <c r="Q80" i="74"/>
  <c r="P80" i="74"/>
  <c r="O80" i="74"/>
  <c r="N80" i="74"/>
  <c r="M80" i="74"/>
  <c r="L80" i="74"/>
  <c r="K80" i="74"/>
  <c r="J80" i="74"/>
  <c r="I80" i="74"/>
  <c r="H80" i="74"/>
  <c r="G80" i="74"/>
  <c r="F80" i="74"/>
  <c r="E80" i="74"/>
  <c r="D80" i="74"/>
  <c r="BJ79" i="74"/>
  <c r="BI79" i="74"/>
  <c r="BH79" i="74"/>
  <c r="BG79" i="74"/>
  <c r="BF79" i="74"/>
  <c r="BE79" i="74"/>
  <c r="BD79" i="74"/>
  <c r="BC79" i="74"/>
  <c r="BB79" i="74"/>
  <c r="BA79" i="74"/>
  <c r="AZ79" i="74"/>
  <c r="AY79" i="74"/>
  <c r="AX79" i="74"/>
  <c r="AW79" i="74"/>
  <c r="AV79" i="74"/>
  <c r="AU79" i="74"/>
  <c r="AT79" i="74"/>
  <c r="AS79" i="74"/>
  <c r="AR79" i="74"/>
  <c r="AQ79" i="74"/>
  <c r="AP79" i="74"/>
  <c r="AO79" i="74"/>
  <c r="AN79" i="74"/>
  <c r="AM79" i="74"/>
  <c r="AL79" i="74"/>
  <c r="AK79" i="74"/>
  <c r="AJ79" i="74"/>
  <c r="AI79" i="74"/>
  <c r="AH79" i="74"/>
  <c r="AG79" i="74"/>
  <c r="AF79" i="74"/>
  <c r="AE79" i="74"/>
  <c r="AD79" i="74"/>
  <c r="AC79" i="74"/>
  <c r="AB79" i="74"/>
  <c r="AA79" i="74"/>
  <c r="Z79" i="74"/>
  <c r="Y79" i="74"/>
  <c r="X79" i="74"/>
  <c r="W79" i="74"/>
  <c r="V79" i="74"/>
  <c r="U79" i="74"/>
  <c r="T79" i="74"/>
  <c r="S79" i="74"/>
  <c r="R79" i="74"/>
  <c r="Q79" i="74"/>
  <c r="P79" i="74"/>
  <c r="O79" i="74"/>
  <c r="N79" i="74"/>
  <c r="M79" i="74"/>
  <c r="L79" i="74"/>
  <c r="K79" i="74"/>
  <c r="J79" i="74"/>
  <c r="I79" i="74"/>
  <c r="H79" i="74"/>
  <c r="G79" i="74"/>
  <c r="F79" i="74"/>
  <c r="E79" i="74"/>
  <c r="D79" i="74"/>
  <c r="BJ78" i="74"/>
  <c r="BI78" i="74"/>
  <c r="BH78" i="74"/>
  <c r="BG78" i="74"/>
  <c r="BF78" i="74"/>
  <c r="BE78" i="74"/>
  <c r="BD78" i="74"/>
  <c r="BC78" i="74"/>
  <c r="BB78" i="74"/>
  <c r="BA78" i="74"/>
  <c r="AZ78" i="74"/>
  <c r="AY78" i="74"/>
  <c r="AX78" i="74"/>
  <c r="AW78" i="74"/>
  <c r="AV78" i="74"/>
  <c r="AU78" i="74"/>
  <c r="AT78" i="74"/>
  <c r="AS78" i="74"/>
  <c r="AR78" i="74"/>
  <c r="AQ78" i="74"/>
  <c r="AP78" i="74"/>
  <c r="AO78" i="74"/>
  <c r="AN78" i="74"/>
  <c r="AM78" i="74"/>
  <c r="AL78" i="74"/>
  <c r="AK78" i="74"/>
  <c r="AJ78" i="74"/>
  <c r="AI78" i="74"/>
  <c r="AH78" i="74"/>
  <c r="AG78" i="74"/>
  <c r="AF78" i="74"/>
  <c r="AE78" i="74"/>
  <c r="AD78" i="74"/>
  <c r="AC78" i="74"/>
  <c r="AB78" i="74"/>
  <c r="AA78" i="74"/>
  <c r="Z78" i="74"/>
  <c r="Y78" i="74"/>
  <c r="X78" i="74"/>
  <c r="W78" i="74"/>
  <c r="V78" i="74"/>
  <c r="U78" i="74"/>
  <c r="T78" i="74"/>
  <c r="S78" i="74"/>
  <c r="R78" i="74"/>
  <c r="Q78" i="74"/>
  <c r="P78" i="74"/>
  <c r="O78" i="74"/>
  <c r="N78" i="74"/>
  <c r="M78" i="74"/>
  <c r="L78" i="74"/>
  <c r="K78" i="74"/>
  <c r="J78" i="74"/>
  <c r="I78" i="74"/>
  <c r="H78" i="74"/>
  <c r="G78" i="74"/>
  <c r="F78" i="74"/>
  <c r="E78" i="74"/>
  <c r="D78" i="74"/>
  <c r="C78" i="74"/>
  <c r="BJ77" i="74"/>
  <c r="BI77" i="74"/>
  <c r="BH77" i="74"/>
  <c r="BG77" i="74"/>
  <c r="BF77" i="74"/>
  <c r="BE77" i="74"/>
  <c r="BD77" i="74"/>
  <c r="BC77" i="74"/>
  <c r="BB77" i="74"/>
  <c r="BA77" i="74"/>
  <c r="AZ77" i="74"/>
  <c r="AY77" i="74"/>
  <c r="AX77" i="74"/>
  <c r="AW77" i="74"/>
  <c r="AV77" i="74"/>
  <c r="AU77" i="74"/>
  <c r="AT77" i="74"/>
  <c r="AS77" i="74"/>
  <c r="AR77" i="74"/>
  <c r="AQ77" i="74"/>
  <c r="AP77" i="74"/>
  <c r="AO77" i="74"/>
  <c r="AN77" i="74"/>
  <c r="AM77" i="74"/>
  <c r="AL77" i="74"/>
  <c r="AK77" i="74"/>
  <c r="AJ77" i="74"/>
  <c r="AI77" i="74"/>
  <c r="AH77" i="74"/>
  <c r="AG77" i="74"/>
  <c r="AF77" i="74"/>
  <c r="AE77" i="74"/>
  <c r="AD77" i="74"/>
  <c r="AC77" i="74"/>
  <c r="AB77" i="74"/>
  <c r="AA77" i="74"/>
  <c r="Z77" i="74"/>
  <c r="Y77" i="74"/>
  <c r="X77" i="74"/>
  <c r="W77" i="74"/>
  <c r="V77" i="74"/>
  <c r="U77" i="74"/>
  <c r="T77" i="74"/>
  <c r="S77" i="74"/>
  <c r="R77" i="74"/>
  <c r="Q77" i="74"/>
  <c r="P77" i="74"/>
  <c r="O77" i="74"/>
  <c r="N77" i="74"/>
  <c r="M77" i="74"/>
  <c r="L77" i="74"/>
  <c r="K77" i="74"/>
  <c r="J77" i="74"/>
  <c r="I77" i="74"/>
  <c r="H77" i="74"/>
  <c r="G77" i="74"/>
  <c r="F77" i="74"/>
  <c r="E77" i="74"/>
  <c r="D77" i="74"/>
  <c r="BJ76" i="74"/>
  <c r="BI76" i="74"/>
  <c r="BH76" i="74"/>
  <c r="BG76" i="74"/>
  <c r="BF76" i="74"/>
  <c r="BE76" i="74"/>
  <c r="BD76" i="74"/>
  <c r="BC76" i="74"/>
  <c r="BB76" i="74"/>
  <c r="BA76" i="74"/>
  <c r="AZ76" i="74"/>
  <c r="AY76" i="74"/>
  <c r="AX76" i="74"/>
  <c r="AW76" i="74"/>
  <c r="AV76" i="74"/>
  <c r="AU76" i="74"/>
  <c r="AT76" i="74"/>
  <c r="AS76" i="74"/>
  <c r="AR76" i="74"/>
  <c r="AQ76" i="74"/>
  <c r="AP76" i="74"/>
  <c r="AO76" i="74"/>
  <c r="AN76" i="74"/>
  <c r="AM76" i="74"/>
  <c r="AL76" i="74"/>
  <c r="AK76" i="74"/>
  <c r="AJ76" i="74"/>
  <c r="AI76" i="74"/>
  <c r="AH76" i="74"/>
  <c r="AG76" i="74"/>
  <c r="AF76" i="74"/>
  <c r="AE76" i="74"/>
  <c r="AD76" i="74"/>
  <c r="AC76" i="74"/>
  <c r="AB76" i="74"/>
  <c r="AA76" i="74"/>
  <c r="Z76" i="74"/>
  <c r="Y76" i="74"/>
  <c r="X76" i="74"/>
  <c r="W76" i="74"/>
  <c r="V76" i="74"/>
  <c r="U76" i="74"/>
  <c r="T76" i="74"/>
  <c r="S76" i="74"/>
  <c r="R76" i="74"/>
  <c r="Q76" i="74"/>
  <c r="P76" i="74"/>
  <c r="O76" i="74"/>
  <c r="N76" i="74"/>
  <c r="M76" i="74"/>
  <c r="L76" i="74"/>
  <c r="K76" i="74"/>
  <c r="J76" i="74"/>
  <c r="I76" i="74"/>
  <c r="H76" i="74"/>
  <c r="G76" i="74"/>
  <c r="F76" i="74"/>
  <c r="E76" i="74"/>
  <c r="D76" i="74"/>
  <c r="BJ75" i="74"/>
  <c r="BI75" i="74"/>
  <c r="BH75" i="74"/>
  <c r="BG75" i="74"/>
  <c r="BF75" i="74"/>
  <c r="BE75" i="74"/>
  <c r="BD75" i="74"/>
  <c r="BC75" i="74"/>
  <c r="BB75" i="74"/>
  <c r="BA75" i="74"/>
  <c r="AZ75" i="74"/>
  <c r="AY75" i="74"/>
  <c r="AX75" i="74"/>
  <c r="AW75" i="74"/>
  <c r="AV75" i="74"/>
  <c r="AU75" i="74"/>
  <c r="AT75" i="74"/>
  <c r="AS75" i="74"/>
  <c r="AR75" i="74"/>
  <c r="AQ75" i="74"/>
  <c r="AP75" i="74"/>
  <c r="AO75" i="74"/>
  <c r="AN75" i="74"/>
  <c r="AM75" i="74"/>
  <c r="AL75" i="74"/>
  <c r="AK75" i="74"/>
  <c r="AJ75" i="74"/>
  <c r="AI75" i="74"/>
  <c r="AH75" i="74"/>
  <c r="AG75" i="74"/>
  <c r="AF75" i="74"/>
  <c r="AE75" i="74"/>
  <c r="AD75" i="74"/>
  <c r="AC75" i="74"/>
  <c r="AB75" i="74"/>
  <c r="AA75" i="74"/>
  <c r="Z75" i="74"/>
  <c r="Y75" i="74"/>
  <c r="X75" i="74"/>
  <c r="W75" i="74"/>
  <c r="V75" i="74"/>
  <c r="U75" i="74"/>
  <c r="T75" i="74"/>
  <c r="S75" i="74"/>
  <c r="R75" i="74"/>
  <c r="Q75" i="74"/>
  <c r="P75" i="74"/>
  <c r="O75" i="74"/>
  <c r="N75" i="74"/>
  <c r="M75" i="74"/>
  <c r="L75" i="74"/>
  <c r="K75" i="74"/>
  <c r="J75" i="74"/>
  <c r="I75" i="74"/>
  <c r="H75" i="74"/>
  <c r="G75" i="74"/>
  <c r="F75" i="74"/>
  <c r="E75" i="74"/>
  <c r="D75" i="74"/>
  <c r="BJ74" i="74"/>
  <c r="BI74" i="74"/>
  <c r="BH74" i="74"/>
  <c r="BG74" i="74"/>
  <c r="BF74" i="74"/>
  <c r="BE74" i="74"/>
  <c r="BD74" i="74"/>
  <c r="BC74" i="74"/>
  <c r="BB74" i="74"/>
  <c r="BA74" i="74"/>
  <c r="AZ74" i="74"/>
  <c r="AY74" i="74"/>
  <c r="AX74" i="74"/>
  <c r="AW74" i="74"/>
  <c r="AV74" i="74"/>
  <c r="AU74" i="74"/>
  <c r="AT74" i="74"/>
  <c r="AS74" i="74"/>
  <c r="AR74" i="74"/>
  <c r="AQ74" i="74"/>
  <c r="AP74" i="74"/>
  <c r="AO74" i="74"/>
  <c r="AN74" i="74"/>
  <c r="AM74" i="74"/>
  <c r="AL74" i="74"/>
  <c r="AK74" i="74"/>
  <c r="AJ74" i="74"/>
  <c r="AI74" i="74"/>
  <c r="AH74" i="74"/>
  <c r="AG74" i="74"/>
  <c r="AF74" i="74"/>
  <c r="AE74" i="74"/>
  <c r="AD74" i="74"/>
  <c r="AC74" i="74"/>
  <c r="AB74" i="74"/>
  <c r="AA74" i="74"/>
  <c r="Z74" i="74"/>
  <c r="Y74" i="74"/>
  <c r="X74" i="74"/>
  <c r="W74" i="74"/>
  <c r="V74" i="74"/>
  <c r="U74" i="74"/>
  <c r="T74" i="74"/>
  <c r="S74" i="74"/>
  <c r="R74" i="74"/>
  <c r="Q74" i="74"/>
  <c r="P74" i="74"/>
  <c r="O74" i="74"/>
  <c r="N74" i="74"/>
  <c r="M74" i="74"/>
  <c r="L74" i="74"/>
  <c r="K74" i="74"/>
  <c r="J74" i="74"/>
  <c r="I74" i="74"/>
  <c r="H74" i="74"/>
  <c r="G74" i="74"/>
  <c r="F74" i="74"/>
  <c r="E74" i="74"/>
  <c r="D74" i="74"/>
  <c r="BJ72" i="74"/>
  <c r="BI72" i="74"/>
  <c r="BH72" i="74"/>
  <c r="BG72" i="74"/>
  <c r="BF72" i="74"/>
  <c r="BE72" i="74"/>
  <c r="BD72" i="74"/>
  <c r="BC72" i="74"/>
  <c r="BB72" i="74"/>
  <c r="BA72" i="74"/>
  <c r="AZ72" i="74"/>
  <c r="AY72" i="74"/>
  <c r="AX72" i="74"/>
  <c r="AW72" i="74"/>
  <c r="AV72" i="74"/>
  <c r="AU72" i="74"/>
  <c r="AT72" i="74"/>
  <c r="AS72" i="74"/>
  <c r="AR72" i="74"/>
  <c r="AQ72" i="74"/>
  <c r="AP72" i="74"/>
  <c r="AO72" i="74"/>
  <c r="AN72" i="74"/>
  <c r="AM72" i="74"/>
  <c r="AL72" i="74"/>
  <c r="AK72" i="74"/>
  <c r="AJ72" i="74"/>
  <c r="AI72" i="74"/>
  <c r="AH72" i="74"/>
  <c r="AG72" i="74"/>
  <c r="AF72" i="74"/>
  <c r="AE72" i="74"/>
  <c r="AD72" i="74"/>
  <c r="AC72" i="74"/>
  <c r="AB72" i="74"/>
  <c r="AA72" i="74"/>
  <c r="Z72" i="74"/>
  <c r="Y72" i="74"/>
  <c r="X72" i="74"/>
  <c r="W72" i="74"/>
  <c r="V72" i="74"/>
  <c r="U72" i="74"/>
  <c r="T72" i="74"/>
  <c r="S72" i="74"/>
  <c r="R72" i="74"/>
  <c r="Q72" i="74"/>
  <c r="P72" i="74"/>
  <c r="O72" i="74"/>
  <c r="N72" i="74"/>
  <c r="M72" i="74"/>
  <c r="L72" i="74"/>
  <c r="K72" i="74"/>
  <c r="J72" i="74"/>
  <c r="I72" i="74"/>
  <c r="H72" i="74"/>
  <c r="G72" i="74"/>
  <c r="F72" i="74"/>
  <c r="E72" i="74"/>
  <c r="D72" i="74"/>
  <c r="C72" i="74"/>
  <c r="BJ71" i="74"/>
  <c r="BI71" i="74"/>
  <c r="BH71" i="74"/>
  <c r="BG71" i="74"/>
  <c r="BF71" i="74"/>
  <c r="BE71" i="74"/>
  <c r="BD71" i="74"/>
  <c r="BC71" i="74"/>
  <c r="BB71" i="74"/>
  <c r="BA71" i="74"/>
  <c r="AZ71" i="74"/>
  <c r="AY71" i="74"/>
  <c r="AX71" i="74"/>
  <c r="AW71" i="74"/>
  <c r="AV71" i="74"/>
  <c r="AU71" i="74"/>
  <c r="AT71" i="74"/>
  <c r="AS71" i="74"/>
  <c r="AR71" i="74"/>
  <c r="AQ71" i="74"/>
  <c r="AP71" i="74"/>
  <c r="AO71" i="74"/>
  <c r="AN71" i="74"/>
  <c r="AM71" i="74"/>
  <c r="AL71" i="74"/>
  <c r="AK71" i="74"/>
  <c r="AJ71" i="74"/>
  <c r="AI71" i="74"/>
  <c r="AH71" i="74"/>
  <c r="AG71" i="74"/>
  <c r="AF71" i="74"/>
  <c r="AE71" i="74"/>
  <c r="AD71" i="74"/>
  <c r="AC71" i="74"/>
  <c r="AB71" i="74"/>
  <c r="AA71" i="74"/>
  <c r="Z71" i="74"/>
  <c r="Y71" i="74"/>
  <c r="X71" i="74"/>
  <c r="W71" i="74"/>
  <c r="V71" i="74"/>
  <c r="U71" i="74"/>
  <c r="T71" i="74"/>
  <c r="S71" i="74"/>
  <c r="R71" i="74"/>
  <c r="Q71" i="74"/>
  <c r="P71" i="74"/>
  <c r="O71" i="74"/>
  <c r="N71" i="74"/>
  <c r="M71" i="74"/>
  <c r="L71" i="74"/>
  <c r="K71" i="74"/>
  <c r="J71" i="74"/>
  <c r="I71" i="74"/>
  <c r="H71" i="74"/>
  <c r="G71" i="74"/>
  <c r="F71" i="74"/>
  <c r="E71" i="74"/>
  <c r="D71" i="74"/>
  <c r="BJ70" i="74"/>
  <c r="BI70" i="74"/>
  <c r="BH70" i="74"/>
  <c r="BG70" i="74"/>
  <c r="BF70" i="74"/>
  <c r="BE70" i="74"/>
  <c r="BD70" i="74"/>
  <c r="BC70" i="74"/>
  <c r="BB70" i="74"/>
  <c r="BA70" i="74"/>
  <c r="AZ70" i="74"/>
  <c r="AY70" i="74"/>
  <c r="AX70" i="74"/>
  <c r="AW70" i="74"/>
  <c r="AV70" i="74"/>
  <c r="AU70" i="74"/>
  <c r="AT70" i="74"/>
  <c r="AS70" i="74"/>
  <c r="AR70" i="74"/>
  <c r="AQ70" i="74"/>
  <c r="AP70" i="74"/>
  <c r="AO70" i="74"/>
  <c r="AN70" i="74"/>
  <c r="AM70" i="74"/>
  <c r="AL70" i="74"/>
  <c r="AK70" i="74"/>
  <c r="AJ70" i="74"/>
  <c r="AI70" i="74"/>
  <c r="AH70" i="74"/>
  <c r="AG70" i="74"/>
  <c r="AF70" i="74"/>
  <c r="AE70" i="74"/>
  <c r="AD70" i="74"/>
  <c r="AC70" i="74"/>
  <c r="AB70" i="74"/>
  <c r="AA70" i="74"/>
  <c r="Z70" i="74"/>
  <c r="Y70" i="74"/>
  <c r="X70" i="74"/>
  <c r="W70" i="74"/>
  <c r="V70" i="74"/>
  <c r="U70" i="74"/>
  <c r="T70" i="74"/>
  <c r="S70" i="74"/>
  <c r="R70" i="74"/>
  <c r="Q70" i="74"/>
  <c r="P70" i="74"/>
  <c r="O70" i="74"/>
  <c r="N70" i="74"/>
  <c r="M70" i="74"/>
  <c r="L70" i="74"/>
  <c r="K70" i="74"/>
  <c r="J70" i="74"/>
  <c r="I70" i="74"/>
  <c r="H70" i="74"/>
  <c r="G70" i="74"/>
  <c r="F70" i="74"/>
  <c r="E70" i="74"/>
  <c r="D70" i="74"/>
  <c r="BJ69" i="74"/>
  <c r="BI69" i="74"/>
  <c r="BH69" i="74"/>
  <c r="BG69" i="74"/>
  <c r="BF69" i="74"/>
  <c r="BE69" i="74"/>
  <c r="BD69" i="74"/>
  <c r="BC69" i="74"/>
  <c r="BB69" i="74"/>
  <c r="BA69" i="74"/>
  <c r="AZ69" i="74"/>
  <c r="AY69" i="74"/>
  <c r="AX69" i="74"/>
  <c r="AW69" i="74"/>
  <c r="AV69" i="74"/>
  <c r="AU69" i="74"/>
  <c r="AT69" i="74"/>
  <c r="AS69" i="74"/>
  <c r="AR69" i="74"/>
  <c r="AQ69" i="74"/>
  <c r="AP69" i="74"/>
  <c r="AO69" i="74"/>
  <c r="AN69" i="74"/>
  <c r="AM69" i="74"/>
  <c r="AL69" i="74"/>
  <c r="AK69" i="74"/>
  <c r="AJ69" i="74"/>
  <c r="AI69" i="74"/>
  <c r="AH69" i="74"/>
  <c r="AG69" i="74"/>
  <c r="AF69" i="74"/>
  <c r="AE69" i="74"/>
  <c r="AD69" i="74"/>
  <c r="AC69" i="74"/>
  <c r="AB69" i="74"/>
  <c r="AA69" i="74"/>
  <c r="Z69" i="74"/>
  <c r="Y69" i="74"/>
  <c r="X69" i="74"/>
  <c r="W69" i="74"/>
  <c r="V69" i="74"/>
  <c r="U69" i="74"/>
  <c r="T69" i="74"/>
  <c r="S69" i="74"/>
  <c r="R69" i="74"/>
  <c r="Q69" i="74"/>
  <c r="P69" i="74"/>
  <c r="O69" i="74"/>
  <c r="N69" i="74"/>
  <c r="M69" i="74"/>
  <c r="L69" i="74"/>
  <c r="K69" i="74"/>
  <c r="J69" i="74"/>
  <c r="I69" i="74"/>
  <c r="H69" i="74"/>
  <c r="G69" i="74"/>
  <c r="F69" i="74"/>
  <c r="E69" i="74"/>
  <c r="D69" i="74"/>
  <c r="BJ68" i="74"/>
  <c r="BI68" i="74"/>
  <c r="BH68" i="74"/>
  <c r="BG68" i="74"/>
  <c r="BF68" i="74"/>
  <c r="BE68" i="74"/>
  <c r="BD68" i="74"/>
  <c r="BC68" i="74"/>
  <c r="BB68" i="74"/>
  <c r="BA68" i="74"/>
  <c r="AZ68" i="74"/>
  <c r="AY68" i="74"/>
  <c r="AX68" i="74"/>
  <c r="AW68" i="74"/>
  <c r="AV68" i="74"/>
  <c r="AU68" i="74"/>
  <c r="AT68" i="74"/>
  <c r="AS68" i="74"/>
  <c r="AR68" i="74"/>
  <c r="AQ68" i="74"/>
  <c r="AP68" i="74"/>
  <c r="AO68" i="74"/>
  <c r="AN68" i="74"/>
  <c r="AM68" i="74"/>
  <c r="AL68" i="74"/>
  <c r="AK68" i="74"/>
  <c r="AJ68" i="74"/>
  <c r="AI68" i="74"/>
  <c r="AH68" i="74"/>
  <c r="AG68" i="74"/>
  <c r="AF68" i="74"/>
  <c r="AE68" i="74"/>
  <c r="AD68" i="74"/>
  <c r="AC68" i="74"/>
  <c r="AB68" i="74"/>
  <c r="AA68" i="74"/>
  <c r="Z68" i="74"/>
  <c r="Y68" i="74"/>
  <c r="X68" i="74"/>
  <c r="W68" i="74"/>
  <c r="V68" i="74"/>
  <c r="U68" i="74"/>
  <c r="T68" i="74"/>
  <c r="S68" i="74"/>
  <c r="R68" i="74"/>
  <c r="Q68" i="74"/>
  <c r="P68" i="74"/>
  <c r="O68" i="74"/>
  <c r="N68" i="74"/>
  <c r="M68" i="74"/>
  <c r="L68" i="74"/>
  <c r="K68" i="74"/>
  <c r="J68" i="74"/>
  <c r="I68" i="74"/>
  <c r="H68" i="74"/>
  <c r="G68" i="74"/>
  <c r="F68" i="74"/>
  <c r="E68" i="74"/>
  <c r="D68" i="74"/>
  <c r="BJ67" i="74"/>
  <c r="BI67" i="74"/>
  <c r="BH67" i="74"/>
  <c r="BG67" i="74"/>
  <c r="BF67" i="74"/>
  <c r="BE67" i="74"/>
  <c r="BD67" i="74"/>
  <c r="BC67" i="74"/>
  <c r="BB67" i="74"/>
  <c r="BA67" i="74"/>
  <c r="AZ67" i="74"/>
  <c r="AY67" i="74"/>
  <c r="AX67" i="74"/>
  <c r="AW67" i="74"/>
  <c r="AV67" i="74"/>
  <c r="AU67" i="74"/>
  <c r="AT67" i="74"/>
  <c r="AS67" i="74"/>
  <c r="AR67" i="74"/>
  <c r="AQ67" i="74"/>
  <c r="AP67" i="74"/>
  <c r="AO67" i="74"/>
  <c r="AN67" i="74"/>
  <c r="AM67" i="74"/>
  <c r="AL67" i="74"/>
  <c r="AK67" i="74"/>
  <c r="AJ67" i="74"/>
  <c r="AI67" i="74"/>
  <c r="AH67" i="74"/>
  <c r="AG67" i="74"/>
  <c r="AF67" i="74"/>
  <c r="AE67" i="74"/>
  <c r="AD67" i="74"/>
  <c r="AC67" i="74"/>
  <c r="AB67" i="74"/>
  <c r="AA67" i="74"/>
  <c r="Z67" i="74"/>
  <c r="Y67" i="74"/>
  <c r="X67" i="74"/>
  <c r="W67" i="74"/>
  <c r="V67" i="74"/>
  <c r="U67" i="74"/>
  <c r="T67" i="74"/>
  <c r="S67" i="74"/>
  <c r="R67" i="74"/>
  <c r="Q67" i="74"/>
  <c r="P67" i="74"/>
  <c r="O67" i="74"/>
  <c r="N67" i="74"/>
  <c r="M67" i="74"/>
  <c r="L67" i="74"/>
  <c r="K67" i="74"/>
  <c r="J67" i="74"/>
  <c r="I67" i="74"/>
  <c r="H67" i="74"/>
  <c r="G67" i="74"/>
  <c r="F67" i="74"/>
  <c r="E67" i="74"/>
  <c r="D67" i="74"/>
  <c r="BJ66" i="74"/>
  <c r="BI66" i="74"/>
  <c r="BH66" i="74"/>
  <c r="BG66" i="74"/>
  <c r="BF66" i="74"/>
  <c r="BE66" i="74"/>
  <c r="BD66" i="74"/>
  <c r="BC66" i="74"/>
  <c r="BB66" i="74"/>
  <c r="BA66" i="74"/>
  <c r="AZ66" i="74"/>
  <c r="AY66" i="74"/>
  <c r="AX66" i="74"/>
  <c r="AW66" i="74"/>
  <c r="AV66" i="74"/>
  <c r="AU66" i="74"/>
  <c r="AT66" i="74"/>
  <c r="AS66" i="74"/>
  <c r="AR66" i="74"/>
  <c r="AQ66" i="74"/>
  <c r="AP66" i="74"/>
  <c r="AO66" i="74"/>
  <c r="AN66" i="74"/>
  <c r="AM66" i="74"/>
  <c r="AL66" i="74"/>
  <c r="AK66" i="74"/>
  <c r="AJ66" i="74"/>
  <c r="AI66" i="74"/>
  <c r="AH66" i="74"/>
  <c r="AG66" i="74"/>
  <c r="AF66" i="74"/>
  <c r="AE66" i="74"/>
  <c r="AD66" i="74"/>
  <c r="AC66" i="74"/>
  <c r="AB66" i="74"/>
  <c r="AA66" i="74"/>
  <c r="Z66" i="74"/>
  <c r="Y66" i="74"/>
  <c r="X66" i="74"/>
  <c r="W66" i="74"/>
  <c r="V66" i="74"/>
  <c r="U66" i="74"/>
  <c r="T66" i="74"/>
  <c r="S66" i="74"/>
  <c r="R66" i="74"/>
  <c r="Q66" i="74"/>
  <c r="P66" i="74"/>
  <c r="O66" i="74"/>
  <c r="N66" i="74"/>
  <c r="M66" i="74"/>
  <c r="L66" i="74"/>
  <c r="K66" i="74"/>
  <c r="J66" i="74"/>
  <c r="I66" i="74"/>
  <c r="H66" i="74"/>
  <c r="G66" i="74"/>
  <c r="F66" i="74"/>
  <c r="E66" i="74"/>
  <c r="D66" i="74"/>
  <c r="BJ65" i="74"/>
  <c r="BI65" i="74"/>
  <c r="BH65" i="74"/>
  <c r="BG65" i="74"/>
  <c r="BF65" i="74"/>
  <c r="BE65" i="74"/>
  <c r="BD65" i="74"/>
  <c r="BC65" i="74"/>
  <c r="BB65" i="74"/>
  <c r="BA65" i="74"/>
  <c r="AZ65" i="74"/>
  <c r="AY65" i="74"/>
  <c r="AX65" i="74"/>
  <c r="AW65" i="74"/>
  <c r="AV65" i="74"/>
  <c r="AU65" i="74"/>
  <c r="AT65" i="74"/>
  <c r="AS65" i="74"/>
  <c r="AR65" i="74"/>
  <c r="AQ65" i="74"/>
  <c r="AP65" i="74"/>
  <c r="AO65" i="74"/>
  <c r="AN65" i="74"/>
  <c r="AM65" i="74"/>
  <c r="AL65" i="74"/>
  <c r="AK65" i="74"/>
  <c r="AJ65" i="74"/>
  <c r="AI65" i="74"/>
  <c r="AH65" i="74"/>
  <c r="AG65" i="74"/>
  <c r="AF65" i="74"/>
  <c r="AE65" i="74"/>
  <c r="AD65" i="74"/>
  <c r="AC65" i="74"/>
  <c r="AB65" i="74"/>
  <c r="AA65" i="74"/>
  <c r="Z65" i="74"/>
  <c r="Y65" i="74"/>
  <c r="X65" i="74"/>
  <c r="W65" i="74"/>
  <c r="V65" i="74"/>
  <c r="U65" i="74"/>
  <c r="T65" i="74"/>
  <c r="S65" i="74"/>
  <c r="R65" i="74"/>
  <c r="Q65" i="74"/>
  <c r="P65" i="74"/>
  <c r="O65" i="74"/>
  <c r="N65" i="74"/>
  <c r="M65" i="74"/>
  <c r="L65" i="74"/>
  <c r="K65" i="74"/>
  <c r="J65" i="74"/>
  <c r="I65" i="74"/>
  <c r="H65" i="74"/>
  <c r="G65" i="74"/>
  <c r="F65" i="74"/>
  <c r="E65" i="74"/>
  <c r="D65" i="74"/>
  <c r="BJ64" i="74"/>
  <c r="BI64" i="74"/>
  <c r="BH64" i="74"/>
  <c r="BG64" i="74"/>
  <c r="BF64" i="74"/>
  <c r="BE64" i="74"/>
  <c r="BD64" i="74"/>
  <c r="BC64" i="74"/>
  <c r="BB64" i="74"/>
  <c r="BA64" i="74"/>
  <c r="AZ64" i="74"/>
  <c r="AY64" i="74"/>
  <c r="AX64" i="74"/>
  <c r="AW64" i="74"/>
  <c r="AV64" i="74"/>
  <c r="AU64" i="74"/>
  <c r="AT64" i="74"/>
  <c r="AS64" i="74"/>
  <c r="AR64" i="74"/>
  <c r="AQ64" i="74"/>
  <c r="AP64" i="74"/>
  <c r="AO64" i="74"/>
  <c r="AN64" i="74"/>
  <c r="AM64" i="74"/>
  <c r="AL64" i="74"/>
  <c r="AK64" i="74"/>
  <c r="AJ64" i="74"/>
  <c r="AI64" i="74"/>
  <c r="AH64" i="74"/>
  <c r="AG64" i="74"/>
  <c r="AF64" i="74"/>
  <c r="AE64" i="74"/>
  <c r="AD64" i="74"/>
  <c r="AC64" i="74"/>
  <c r="AB64" i="74"/>
  <c r="AA64" i="74"/>
  <c r="Z64" i="74"/>
  <c r="Y64" i="74"/>
  <c r="X64" i="74"/>
  <c r="W64" i="74"/>
  <c r="V64" i="74"/>
  <c r="U64" i="74"/>
  <c r="T64" i="74"/>
  <c r="S64" i="74"/>
  <c r="R64" i="74"/>
  <c r="Q64" i="74"/>
  <c r="P64" i="74"/>
  <c r="O64" i="74"/>
  <c r="N64" i="74"/>
  <c r="M64" i="74"/>
  <c r="L64" i="74"/>
  <c r="K64" i="74"/>
  <c r="J64" i="74"/>
  <c r="I64" i="74"/>
  <c r="H64" i="74"/>
  <c r="G64" i="74"/>
  <c r="F64" i="74"/>
  <c r="E64" i="74"/>
  <c r="D64" i="74"/>
  <c r="C64" i="74"/>
  <c r="BJ63" i="74"/>
  <c r="BI63" i="74"/>
  <c r="BH63" i="74"/>
  <c r="BG63" i="74"/>
  <c r="BF63" i="74"/>
  <c r="BE63" i="74"/>
  <c r="BD63" i="74"/>
  <c r="BC63" i="74"/>
  <c r="BB63" i="74"/>
  <c r="BA63" i="74"/>
  <c r="AZ63" i="74"/>
  <c r="AY63" i="74"/>
  <c r="AX63" i="74"/>
  <c r="AW63" i="74"/>
  <c r="AV63" i="74"/>
  <c r="AU63" i="74"/>
  <c r="AT63" i="74"/>
  <c r="AS63" i="74"/>
  <c r="AR63" i="74"/>
  <c r="AQ63" i="74"/>
  <c r="AP63" i="74"/>
  <c r="AO63" i="74"/>
  <c r="AN63" i="74"/>
  <c r="AM63" i="74"/>
  <c r="AL63" i="74"/>
  <c r="AK63" i="74"/>
  <c r="AJ63" i="74"/>
  <c r="AI63" i="74"/>
  <c r="AH63" i="74"/>
  <c r="AG63" i="74"/>
  <c r="AF63" i="74"/>
  <c r="AE63" i="74"/>
  <c r="AD63" i="74"/>
  <c r="AC63" i="74"/>
  <c r="AB63" i="74"/>
  <c r="AA63" i="74"/>
  <c r="Z63" i="74"/>
  <c r="Y63" i="74"/>
  <c r="X63" i="74"/>
  <c r="W63" i="74"/>
  <c r="V63" i="74"/>
  <c r="U63" i="74"/>
  <c r="T63" i="74"/>
  <c r="S63" i="74"/>
  <c r="R63" i="74"/>
  <c r="Q63" i="74"/>
  <c r="P63" i="74"/>
  <c r="O63" i="74"/>
  <c r="N63" i="74"/>
  <c r="M63" i="74"/>
  <c r="L63" i="74"/>
  <c r="K63" i="74"/>
  <c r="J63" i="74"/>
  <c r="I63" i="74"/>
  <c r="H63" i="74"/>
  <c r="G63" i="74"/>
  <c r="F63" i="74"/>
  <c r="E63" i="74"/>
  <c r="D63" i="74"/>
  <c r="BJ62" i="74"/>
  <c r="BI62" i="74"/>
  <c r="BH62" i="74"/>
  <c r="BG62" i="74"/>
  <c r="BF62" i="74"/>
  <c r="BE62" i="74"/>
  <c r="BD62" i="74"/>
  <c r="BC62" i="74"/>
  <c r="BB62" i="74"/>
  <c r="BA62" i="74"/>
  <c r="AZ62" i="74"/>
  <c r="AY62" i="74"/>
  <c r="AX62" i="74"/>
  <c r="AW62" i="74"/>
  <c r="AV62" i="74"/>
  <c r="AU62" i="74"/>
  <c r="AT62" i="74"/>
  <c r="AS62" i="74"/>
  <c r="AR62" i="74"/>
  <c r="AQ62" i="74"/>
  <c r="AP62" i="74"/>
  <c r="AO62" i="74"/>
  <c r="AN62" i="74"/>
  <c r="AM62" i="74"/>
  <c r="AL62" i="74"/>
  <c r="AK62" i="74"/>
  <c r="AJ62" i="74"/>
  <c r="AI62" i="74"/>
  <c r="AH62" i="74"/>
  <c r="AG62" i="74"/>
  <c r="AF62" i="74"/>
  <c r="AE62" i="74"/>
  <c r="AD62" i="74"/>
  <c r="AC62" i="74"/>
  <c r="AB62" i="74"/>
  <c r="AA62" i="74"/>
  <c r="Z62" i="74"/>
  <c r="Y62" i="74"/>
  <c r="X62" i="74"/>
  <c r="W62" i="74"/>
  <c r="V62" i="74"/>
  <c r="U62" i="74"/>
  <c r="T62" i="74"/>
  <c r="S62" i="74"/>
  <c r="R62" i="74"/>
  <c r="Q62" i="74"/>
  <c r="P62" i="74"/>
  <c r="O62" i="74"/>
  <c r="N62" i="74"/>
  <c r="M62" i="74"/>
  <c r="L62" i="74"/>
  <c r="K62" i="74"/>
  <c r="J62" i="74"/>
  <c r="I62" i="74"/>
  <c r="H62" i="74"/>
  <c r="G62" i="74"/>
  <c r="F62" i="74"/>
  <c r="E62" i="74"/>
  <c r="D62" i="74"/>
  <c r="BJ61" i="74"/>
  <c r="BI61" i="74"/>
  <c r="BH61" i="74"/>
  <c r="BG61" i="74"/>
  <c r="BF61" i="74"/>
  <c r="BE61" i="74"/>
  <c r="BD61" i="74"/>
  <c r="BC61" i="74"/>
  <c r="BB61" i="74"/>
  <c r="BA61" i="74"/>
  <c r="AZ61" i="74"/>
  <c r="AY61" i="74"/>
  <c r="AX61" i="74"/>
  <c r="AW61" i="74"/>
  <c r="AV61" i="74"/>
  <c r="AU61" i="74"/>
  <c r="AT61" i="74"/>
  <c r="AS61" i="74"/>
  <c r="AR61" i="74"/>
  <c r="AQ61" i="74"/>
  <c r="AP61" i="74"/>
  <c r="AO61" i="74"/>
  <c r="AN61" i="74"/>
  <c r="AM61" i="74"/>
  <c r="AL61" i="74"/>
  <c r="AK61" i="74"/>
  <c r="AJ61" i="74"/>
  <c r="AI61" i="74"/>
  <c r="AH61" i="74"/>
  <c r="AG61" i="74"/>
  <c r="AF61" i="74"/>
  <c r="AE61" i="74"/>
  <c r="AD61" i="74"/>
  <c r="AC61" i="74"/>
  <c r="AB61" i="74"/>
  <c r="AA61" i="74"/>
  <c r="Z61" i="74"/>
  <c r="Y61" i="74"/>
  <c r="X61" i="74"/>
  <c r="W61" i="74"/>
  <c r="V61" i="74"/>
  <c r="U61" i="74"/>
  <c r="T61" i="74"/>
  <c r="S61" i="74"/>
  <c r="R61" i="74"/>
  <c r="Q61" i="74"/>
  <c r="P61" i="74"/>
  <c r="O61" i="74"/>
  <c r="N61" i="74"/>
  <c r="M61" i="74"/>
  <c r="L61" i="74"/>
  <c r="K61" i="74"/>
  <c r="J61" i="74"/>
  <c r="I61" i="74"/>
  <c r="H61" i="74"/>
  <c r="G61" i="74"/>
  <c r="F61" i="74"/>
  <c r="E61" i="74"/>
  <c r="D61" i="74"/>
  <c r="BJ60" i="74"/>
  <c r="BI60" i="74"/>
  <c r="BH60" i="74"/>
  <c r="BG60" i="74"/>
  <c r="BF60" i="74"/>
  <c r="BE60" i="74"/>
  <c r="BD60" i="74"/>
  <c r="BC60" i="74"/>
  <c r="BB60" i="74"/>
  <c r="BA60" i="74"/>
  <c r="AZ60" i="74"/>
  <c r="AY60" i="74"/>
  <c r="AX60" i="74"/>
  <c r="AW60" i="74"/>
  <c r="AV60" i="74"/>
  <c r="AU60" i="74"/>
  <c r="AT60" i="74"/>
  <c r="AS60" i="74"/>
  <c r="AR60" i="74"/>
  <c r="AQ60" i="74"/>
  <c r="AP60" i="74"/>
  <c r="AO60" i="74"/>
  <c r="AN60" i="74"/>
  <c r="AM60" i="74"/>
  <c r="AL60" i="74"/>
  <c r="AK60" i="74"/>
  <c r="AJ60" i="74"/>
  <c r="AI60" i="74"/>
  <c r="AH60" i="74"/>
  <c r="AG60" i="74"/>
  <c r="AF60" i="74"/>
  <c r="AE60" i="74"/>
  <c r="AD60" i="74"/>
  <c r="AC60" i="74"/>
  <c r="AB60" i="74"/>
  <c r="AA60" i="74"/>
  <c r="Z60" i="74"/>
  <c r="Y60" i="74"/>
  <c r="X60" i="74"/>
  <c r="W60" i="74"/>
  <c r="V60" i="74"/>
  <c r="U60" i="74"/>
  <c r="T60" i="74"/>
  <c r="S60" i="74"/>
  <c r="R60" i="74"/>
  <c r="Q60" i="74"/>
  <c r="P60" i="74"/>
  <c r="O60" i="74"/>
  <c r="N60" i="74"/>
  <c r="M60" i="74"/>
  <c r="L60" i="74"/>
  <c r="K60" i="74"/>
  <c r="J60" i="74"/>
  <c r="I60" i="74"/>
  <c r="H60" i="74"/>
  <c r="G60" i="74"/>
  <c r="F60" i="74"/>
  <c r="E60" i="74"/>
  <c r="D60" i="74"/>
  <c r="BJ59" i="74"/>
  <c r="BI59" i="74"/>
  <c r="BH59" i="74"/>
  <c r="BG59" i="74"/>
  <c r="BF59" i="74"/>
  <c r="BE59" i="74"/>
  <c r="BD59" i="74"/>
  <c r="BC59" i="74"/>
  <c r="BB59" i="74"/>
  <c r="BA59" i="74"/>
  <c r="AZ59" i="74"/>
  <c r="AY59" i="74"/>
  <c r="AX59" i="74"/>
  <c r="AW59" i="74"/>
  <c r="AV59" i="74"/>
  <c r="AU59" i="74"/>
  <c r="AT59" i="74"/>
  <c r="AS59" i="74"/>
  <c r="AR59" i="74"/>
  <c r="AQ59" i="74"/>
  <c r="AP59" i="74"/>
  <c r="AO59" i="74"/>
  <c r="AN59" i="74"/>
  <c r="AM59" i="74"/>
  <c r="AL59" i="74"/>
  <c r="AK59" i="74"/>
  <c r="AJ59" i="74"/>
  <c r="AI59" i="74"/>
  <c r="AH59" i="74"/>
  <c r="AG59" i="74"/>
  <c r="AF59" i="74"/>
  <c r="AE59" i="74"/>
  <c r="AD59" i="74"/>
  <c r="AC59" i="74"/>
  <c r="AB59" i="74"/>
  <c r="AA59" i="74"/>
  <c r="Z59" i="74"/>
  <c r="Y59" i="74"/>
  <c r="X59" i="74"/>
  <c r="W59" i="74"/>
  <c r="V59" i="74"/>
  <c r="U59" i="74"/>
  <c r="T59" i="74"/>
  <c r="S59" i="74"/>
  <c r="R59" i="74"/>
  <c r="Q59" i="74"/>
  <c r="P59" i="74"/>
  <c r="O59" i="74"/>
  <c r="N59" i="74"/>
  <c r="M59" i="74"/>
  <c r="L59" i="74"/>
  <c r="K59" i="74"/>
  <c r="J59" i="74"/>
  <c r="I59" i="74"/>
  <c r="H59" i="74"/>
  <c r="G59" i="74"/>
  <c r="F59" i="74"/>
  <c r="E59" i="74"/>
  <c r="D59" i="74"/>
  <c r="C59" i="74"/>
  <c r="BJ58" i="74"/>
  <c r="BI58" i="74"/>
  <c r="BH58" i="74"/>
  <c r="BG58" i="74"/>
  <c r="BF58" i="74"/>
  <c r="BE58" i="74"/>
  <c r="BD58" i="74"/>
  <c r="BC58" i="74"/>
  <c r="BB58" i="74"/>
  <c r="BA58" i="74"/>
  <c r="AZ58" i="74"/>
  <c r="AY58" i="74"/>
  <c r="AX58" i="74"/>
  <c r="AW58" i="74"/>
  <c r="AV58" i="74"/>
  <c r="AU58" i="74"/>
  <c r="AT58" i="74"/>
  <c r="AS58" i="74"/>
  <c r="AR58" i="74"/>
  <c r="AQ58" i="74"/>
  <c r="AP58" i="74"/>
  <c r="AO58" i="74"/>
  <c r="AN58" i="74"/>
  <c r="AM58" i="74"/>
  <c r="AL58" i="74"/>
  <c r="AK58" i="74"/>
  <c r="AJ58" i="74"/>
  <c r="AI58" i="74"/>
  <c r="AH58" i="74"/>
  <c r="AG58" i="74"/>
  <c r="AF58" i="74"/>
  <c r="AE58" i="74"/>
  <c r="AD58" i="74"/>
  <c r="AC58" i="74"/>
  <c r="AB58" i="74"/>
  <c r="AA58" i="74"/>
  <c r="Z58" i="74"/>
  <c r="Y58" i="74"/>
  <c r="X58" i="74"/>
  <c r="W58" i="74"/>
  <c r="V58" i="74"/>
  <c r="U58" i="74"/>
  <c r="T58" i="74"/>
  <c r="S58" i="74"/>
  <c r="R58" i="74"/>
  <c r="Q58" i="74"/>
  <c r="P58" i="74"/>
  <c r="O58" i="74"/>
  <c r="N58" i="74"/>
  <c r="M58" i="74"/>
  <c r="L58" i="74"/>
  <c r="K58" i="74"/>
  <c r="J58" i="74"/>
  <c r="I58" i="74"/>
  <c r="H58" i="74"/>
  <c r="G58" i="74"/>
  <c r="F58" i="74"/>
  <c r="E58" i="74"/>
  <c r="D58" i="74"/>
  <c r="C58" i="74"/>
  <c r="BJ57" i="74"/>
  <c r="BI57" i="74"/>
  <c r="BH57" i="74"/>
  <c r="BG57" i="74"/>
  <c r="BF57" i="74"/>
  <c r="BE57" i="74"/>
  <c r="BD57" i="74"/>
  <c r="BC57" i="74"/>
  <c r="BB57" i="74"/>
  <c r="BA57" i="74"/>
  <c r="AZ57" i="74"/>
  <c r="AY57" i="74"/>
  <c r="AX57" i="74"/>
  <c r="AW57" i="74"/>
  <c r="AV57" i="74"/>
  <c r="AU57" i="74"/>
  <c r="AT57" i="74"/>
  <c r="AS57" i="74"/>
  <c r="AR57" i="74"/>
  <c r="AQ57" i="74"/>
  <c r="AP57" i="74"/>
  <c r="AO57" i="74"/>
  <c r="AN57" i="74"/>
  <c r="AM57" i="74"/>
  <c r="AL57" i="74"/>
  <c r="AK57" i="74"/>
  <c r="AJ57" i="74"/>
  <c r="AI57" i="74"/>
  <c r="AH57" i="74"/>
  <c r="AG57" i="74"/>
  <c r="AF57" i="74"/>
  <c r="AE57" i="74"/>
  <c r="AD57" i="74"/>
  <c r="AC57" i="74"/>
  <c r="AB57" i="74"/>
  <c r="AA57" i="74"/>
  <c r="Z57" i="74"/>
  <c r="Y57" i="74"/>
  <c r="X57" i="74"/>
  <c r="W57" i="74"/>
  <c r="V57" i="74"/>
  <c r="U57" i="74"/>
  <c r="T57" i="74"/>
  <c r="S57" i="74"/>
  <c r="R57" i="74"/>
  <c r="Q57" i="74"/>
  <c r="P57" i="74"/>
  <c r="O57" i="74"/>
  <c r="N57" i="74"/>
  <c r="M57" i="74"/>
  <c r="L57" i="74"/>
  <c r="K57" i="74"/>
  <c r="J57" i="74"/>
  <c r="I57" i="74"/>
  <c r="H57" i="74"/>
  <c r="G57" i="74"/>
  <c r="F57" i="74"/>
  <c r="E57" i="74"/>
  <c r="D57" i="74"/>
  <c r="BJ56" i="74"/>
  <c r="BI56" i="74"/>
  <c r="BH56" i="74"/>
  <c r="BG56" i="74"/>
  <c r="BF56" i="74"/>
  <c r="BE56" i="74"/>
  <c r="BD56" i="74"/>
  <c r="BC56" i="74"/>
  <c r="BB56" i="74"/>
  <c r="BA56" i="74"/>
  <c r="AZ56" i="74"/>
  <c r="AY56" i="74"/>
  <c r="AX56" i="74"/>
  <c r="AW56" i="74"/>
  <c r="AV56" i="74"/>
  <c r="AU56" i="74"/>
  <c r="AT56" i="74"/>
  <c r="AS56" i="74"/>
  <c r="AR56" i="74"/>
  <c r="AQ56" i="74"/>
  <c r="AP56" i="74"/>
  <c r="AO56" i="74"/>
  <c r="AN56" i="74"/>
  <c r="AM56" i="74"/>
  <c r="AL56" i="74"/>
  <c r="AK56" i="74"/>
  <c r="AJ56" i="74"/>
  <c r="AI56" i="74"/>
  <c r="AH56" i="74"/>
  <c r="AG56" i="74"/>
  <c r="AF56" i="74"/>
  <c r="AE56" i="74"/>
  <c r="AD56" i="74"/>
  <c r="AC56" i="74"/>
  <c r="AB56" i="74"/>
  <c r="AA56" i="74"/>
  <c r="Z56" i="74"/>
  <c r="Y56" i="74"/>
  <c r="X56" i="74"/>
  <c r="W56" i="74"/>
  <c r="V56" i="74"/>
  <c r="U56" i="74"/>
  <c r="T56" i="74"/>
  <c r="S56" i="74"/>
  <c r="R56" i="74"/>
  <c r="Q56" i="74"/>
  <c r="P56" i="74"/>
  <c r="O56" i="74"/>
  <c r="N56" i="74"/>
  <c r="M56" i="74"/>
  <c r="L56" i="74"/>
  <c r="K56" i="74"/>
  <c r="J56" i="74"/>
  <c r="I56" i="74"/>
  <c r="H56" i="74"/>
  <c r="G56" i="74"/>
  <c r="F56" i="74"/>
  <c r="E56" i="74"/>
  <c r="D56" i="74"/>
  <c r="C56" i="74"/>
  <c r="BJ55" i="74"/>
  <c r="BI55" i="74"/>
  <c r="BH55" i="74"/>
  <c r="BG55" i="74"/>
  <c r="BF55" i="74"/>
  <c r="BE55" i="74"/>
  <c r="BD55" i="74"/>
  <c r="BC55" i="74"/>
  <c r="BB55" i="74"/>
  <c r="BA55" i="74"/>
  <c r="AZ55" i="74"/>
  <c r="AY55" i="74"/>
  <c r="AX55" i="74"/>
  <c r="AW55" i="74"/>
  <c r="AV55" i="74"/>
  <c r="AU55" i="74"/>
  <c r="AT55" i="74"/>
  <c r="AS55" i="74"/>
  <c r="AR55" i="74"/>
  <c r="AQ55" i="74"/>
  <c r="AP55" i="74"/>
  <c r="AO55" i="74"/>
  <c r="AN55" i="74"/>
  <c r="AM55" i="74"/>
  <c r="AL55" i="74"/>
  <c r="AK55" i="74"/>
  <c r="AJ55" i="74"/>
  <c r="AI55" i="74"/>
  <c r="AH55" i="74"/>
  <c r="AG55" i="74"/>
  <c r="AF55" i="74"/>
  <c r="AE55" i="74"/>
  <c r="AD55" i="74"/>
  <c r="AC55" i="74"/>
  <c r="AB55" i="74"/>
  <c r="AA55" i="74"/>
  <c r="Z55" i="74"/>
  <c r="Y55" i="74"/>
  <c r="X55" i="74"/>
  <c r="W55" i="74"/>
  <c r="V55" i="74"/>
  <c r="U55" i="74"/>
  <c r="T55" i="74"/>
  <c r="S55" i="74"/>
  <c r="R55" i="74"/>
  <c r="Q55" i="74"/>
  <c r="P55" i="74"/>
  <c r="O55" i="74"/>
  <c r="N55" i="74"/>
  <c r="M55" i="74"/>
  <c r="L55" i="74"/>
  <c r="K55" i="74"/>
  <c r="J55" i="74"/>
  <c r="I55" i="74"/>
  <c r="H55" i="74"/>
  <c r="G55" i="74"/>
  <c r="F55" i="74"/>
  <c r="E55" i="74"/>
  <c r="D55" i="74"/>
  <c r="C55" i="74"/>
  <c r="C54" i="74"/>
  <c r="BJ52" i="74"/>
  <c r="BI52" i="74"/>
  <c r="BH52" i="74"/>
  <c r="BG52" i="74"/>
  <c r="BF52" i="74"/>
  <c r="BE52" i="74"/>
  <c r="BD52" i="74"/>
  <c r="BC52" i="74"/>
  <c r="BB52" i="74"/>
  <c r="BA52" i="74"/>
  <c r="AZ52" i="74"/>
  <c r="AY52" i="74"/>
  <c r="AX52" i="74"/>
  <c r="AW52" i="74"/>
  <c r="AV52" i="74"/>
  <c r="AU52" i="74"/>
  <c r="AT52" i="74"/>
  <c r="AS52" i="74"/>
  <c r="AR52" i="74"/>
  <c r="AQ52" i="74"/>
  <c r="AP52" i="74"/>
  <c r="AO52" i="74"/>
  <c r="AN52" i="74"/>
  <c r="AM52" i="74"/>
  <c r="AL52" i="74"/>
  <c r="AK52" i="74"/>
  <c r="AJ52" i="74"/>
  <c r="AI52" i="74"/>
  <c r="AH52" i="74"/>
  <c r="AG52" i="74"/>
  <c r="AF52" i="74"/>
  <c r="AE52" i="74"/>
  <c r="AD52" i="74"/>
  <c r="AC52" i="74"/>
  <c r="AB52" i="74"/>
  <c r="AA52" i="74"/>
  <c r="Z52" i="74"/>
  <c r="Y52" i="74"/>
  <c r="X52" i="74"/>
  <c r="W52" i="74"/>
  <c r="V52" i="74"/>
  <c r="U52" i="74"/>
  <c r="T52" i="74"/>
  <c r="S52" i="74"/>
  <c r="R52" i="74"/>
  <c r="Q52" i="74"/>
  <c r="P52" i="74"/>
  <c r="O52" i="74"/>
  <c r="N52" i="74"/>
  <c r="M52" i="74"/>
  <c r="L52" i="74"/>
  <c r="K52" i="74"/>
  <c r="J52" i="74"/>
  <c r="I52" i="74"/>
  <c r="H52" i="74"/>
  <c r="G52" i="74"/>
  <c r="F52" i="74"/>
  <c r="E52" i="74"/>
  <c r="D52" i="74"/>
  <c r="C52" i="74"/>
  <c r="BJ51" i="74"/>
  <c r="BI51" i="74"/>
  <c r="BH51" i="74"/>
  <c r="BG51" i="74"/>
  <c r="BF51" i="74"/>
  <c r="BE51" i="74"/>
  <c r="BD51" i="74"/>
  <c r="BC51" i="74"/>
  <c r="BB51" i="74"/>
  <c r="BA51" i="74"/>
  <c r="AZ51" i="74"/>
  <c r="AY51" i="74"/>
  <c r="AX51" i="74"/>
  <c r="AW51" i="74"/>
  <c r="AV51" i="74"/>
  <c r="AU51" i="74"/>
  <c r="AT51" i="74"/>
  <c r="AS51" i="74"/>
  <c r="AR51" i="74"/>
  <c r="AQ51" i="74"/>
  <c r="AP51" i="74"/>
  <c r="AO51" i="74"/>
  <c r="AN51" i="74"/>
  <c r="AM51" i="74"/>
  <c r="AL51" i="74"/>
  <c r="AK51" i="74"/>
  <c r="AJ51" i="74"/>
  <c r="AI51" i="74"/>
  <c r="AH51" i="74"/>
  <c r="AG51" i="74"/>
  <c r="AF51" i="74"/>
  <c r="AE51" i="74"/>
  <c r="AD51" i="74"/>
  <c r="AC51" i="74"/>
  <c r="AB51" i="74"/>
  <c r="AA51" i="74"/>
  <c r="Z51" i="74"/>
  <c r="Y51" i="74"/>
  <c r="X51" i="74"/>
  <c r="W51" i="74"/>
  <c r="V51" i="74"/>
  <c r="U51" i="74"/>
  <c r="T51" i="74"/>
  <c r="S51" i="74"/>
  <c r="R51" i="74"/>
  <c r="Q51" i="74"/>
  <c r="P51" i="74"/>
  <c r="O51" i="74"/>
  <c r="N51" i="74"/>
  <c r="M51" i="74"/>
  <c r="L51" i="74"/>
  <c r="K51" i="74"/>
  <c r="J51" i="74"/>
  <c r="I51" i="74"/>
  <c r="H51" i="74"/>
  <c r="G51" i="74"/>
  <c r="F51" i="74"/>
  <c r="D51" i="74"/>
  <c r="C51" i="74"/>
  <c r="BJ50" i="74"/>
  <c r="BI50" i="74"/>
  <c r="BH50" i="74"/>
  <c r="BG50" i="74"/>
  <c r="BF50" i="74"/>
  <c r="BE50" i="74"/>
  <c r="BD50" i="74"/>
  <c r="BC50" i="74"/>
  <c r="BB50" i="74"/>
  <c r="BA50" i="74"/>
  <c r="AZ50" i="74"/>
  <c r="AY50" i="74"/>
  <c r="AX50" i="74"/>
  <c r="AW50" i="74"/>
  <c r="AV50" i="74"/>
  <c r="AU50" i="74"/>
  <c r="AT50" i="74"/>
  <c r="AS50" i="74"/>
  <c r="AR50" i="74"/>
  <c r="AQ50" i="74"/>
  <c r="AP50" i="74"/>
  <c r="AO50" i="74"/>
  <c r="AN50" i="74"/>
  <c r="AM50" i="74"/>
  <c r="AL50" i="74"/>
  <c r="AK50" i="74"/>
  <c r="AJ50" i="74"/>
  <c r="AI50" i="74"/>
  <c r="AH50" i="74"/>
  <c r="AG50" i="74"/>
  <c r="AF50" i="74"/>
  <c r="AE50" i="74"/>
  <c r="AD50" i="74"/>
  <c r="AC50" i="74"/>
  <c r="AB50" i="74"/>
  <c r="AA50" i="74"/>
  <c r="Z50" i="74"/>
  <c r="Y50" i="74"/>
  <c r="X50" i="74"/>
  <c r="W50" i="74"/>
  <c r="V50" i="74"/>
  <c r="U50" i="74"/>
  <c r="T50" i="74"/>
  <c r="S50" i="74"/>
  <c r="R50" i="74"/>
  <c r="Q50" i="74"/>
  <c r="P50" i="74"/>
  <c r="O50" i="74"/>
  <c r="N50" i="74"/>
  <c r="M50" i="74"/>
  <c r="L50" i="74"/>
  <c r="K50" i="74"/>
  <c r="J50" i="74"/>
  <c r="I50" i="74"/>
  <c r="H50" i="74"/>
  <c r="G50" i="74"/>
  <c r="F50" i="74"/>
  <c r="E50" i="74"/>
  <c r="D50" i="74"/>
  <c r="BJ49" i="74"/>
  <c r="BI49" i="74"/>
  <c r="BH49" i="74"/>
  <c r="BG49" i="74"/>
  <c r="BF49" i="74"/>
  <c r="BE49" i="74"/>
  <c r="BD49" i="74"/>
  <c r="BC49" i="74"/>
  <c r="BB49" i="74"/>
  <c r="BA49" i="74"/>
  <c r="AZ49" i="74"/>
  <c r="AY49" i="74"/>
  <c r="AX49" i="74"/>
  <c r="AW49" i="74"/>
  <c r="AV49" i="74"/>
  <c r="AU49" i="74"/>
  <c r="AT49" i="74"/>
  <c r="AS49" i="74"/>
  <c r="AR49" i="74"/>
  <c r="AQ49" i="74"/>
  <c r="AP49" i="74"/>
  <c r="AO49" i="74"/>
  <c r="AN49" i="74"/>
  <c r="AM49" i="74"/>
  <c r="AL49" i="74"/>
  <c r="AK49" i="74"/>
  <c r="AJ49" i="74"/>
  <c r="AI49" i="74"/>
  <c r="AH49" i="74"/>
  <c r="AG49" i="74"/>
  <c r="AF49" i="74"/>
  <c r="AE49" i="74"/>
  <c r="AD49" i="74"/>
  <c r="AC49" i="74"/>
  <c r="AB49" i="74"/>
  <c r="AA49" i="74"/>
  <c r="Z49" i="74"/>
  <c r="Y49" i="74"/>
  <c r="X49" i="74"/>
  <c r="W49" i="74"/>
  <c r="V49" i="74"/>
  <c r="U49" i="74"/>
  <c r="T49" i="74"/>
  <c r="S49" i="74"/>
  <c r="R49" i="74"/>
  <c r="Q49" i="74"/>
  <c r="P49" i="74"/>
  <c r="O49" i="74"/>
  <c r="N49" i="74"/>
  <c r="M49" i="74"/>
  <c r="L49" i="74"/>
  <c r="K49" i="74"/>
  <c r="J49" i="74"/>
  <c r="I49" i="74"/>
  <c r="H49" i="74"/>
  <c r="G49" i="74"/>
  <c r="F49" i="74"/>
  <c r="E49" i="74"/>
  <c r="D49" i="74"/>
  <c r="BJ48" i="74"/>
  <c r="BI48" i="74"/>
  <c r="BH48" i="74"/>
  <c r="BG48" i="74"/>
  <c r="BF48" i="74"/>
  <c r="BE48" i="74"/>
  <c r="BD48" i="74"/>
  <c r="BC48" i="74"/>
  <c r="BB48" i="74"/>
  <c r="BA48" i="74"/>
  <c r="AZ48" i="74"/>
  <c r="AY48" i="74"/>
  <c r="AX48" i="74"/>
  <c r="AW48" i="74"/>
  <c r="AV48" i="74"/>
  <c r="AU48" i="74"/>
  <c r="AT48" i="74"/>
  <c r="AS48" i="74"/>
  <c r="AR48" i="74"/>
  <c r="AQ48" i="74"/>
  <c r="AP48" i="74"/>
  <c r="AO48" i="74"/>
  <c r="AN48" i="74"/>
  <c r="AM48" i="74"/>
  <c r="AL48" i="74"/>
  <c r="AK48" i="74"/>
  <c r="AJ48" i="74"/>
  <c r="AI48" i="74"/>
  <c r="AH48" i="74"/>
  <c r="AG48" i="74"/>
  <c r="AF48" i="74"/>
  <c r="AE48" i="74"/>
  <c r="AD48" i="74"/>
  <c r="AC48" i="74"/>
  <c r="AB48" i="74"/>
  <c r="AA48" i="74"/>
  <c r="Z48" i="74"/>
  <c r="Y48" i="74"/>
  <c r="X48" i="74"/>
  <c r="W48" i="74"/>
  <c r="V48" i="74"/>
  <c r="U48" i="74"/>
  <c r="T48" i="74"/>
  <c r="S48" i="74"/>
  <c r="R48" i="74"/>
  <c r="Q48" i="74"/>
  <c r="P48" i="74"/>
  <c r="O48" i="74"/>
  <c r="N48" i="74"/>
  <c r="M48" i="74"/>
  <c r="L48" i="74"/>
  <c r="K48" i="74"/>
  <c r="J48" i="74"/>
  <c r="I48" i="74"/>
  <c r="H48" i="74"/>
  <c r="G48" i="74"/>
  <c r="F48" i="74"/>
  <c r="D48" i="74"/>
  <c r="C48" i="74"/>
  <c r="C47" i="74"/>
  <c r="BJ46" i="74"/>
  <c r="BI46" i="74"/>
  <c r="BH46" i="74"/>
  <c r="BG46" i="74"/>
  <c r="BF46" i="74"/>
  <c r="BE46" i="74"/>
  <c r="BD46" i="74"/>
  <c r="BC46" i="74"/>
  <c r="BB46" i="74"/>
  <c r="BA46" i="74"/>
  <c r="AZ46" i="74"/>
  <c r="AY46" i="74"/>
  <c r="AX46" i="74"/>
  <c r="AW46" i="74"/>
  <c r="AV46" i="74"/>
  <c r="AU46" i="74"/>
  <c r="AT46" i="74"/>
  <c r="AS46" i="74"/>
  <c r="AR46" i="74"/>
  <c r="AQ46" i="74"/>
  <c r="AP46" i="74"/>
  <c r="AO46" i="74"/>
  <c r="AN46" i="74"/>
  <c r="AM46" i="74"/>
  <c r="AL46" i="74"/>
  <c r="AK46" i="74"/>
  <c r="AJ46" i="74"/>
  <c r="AI46" i="74"/>
  <c r="AH46" i="74"/>
  <c r="AG46" i="74"/>
  <c r="AF46" i="74"/>
  <c r="AE46" i="74"/>
  <c r="AD46" i="74"/>
  <c r="AC46" i="74"/>
  <c r="AB46" i="74"/>
  <c r="AA46" i="74"/>
  <c r="Z46" i="74"/>
  <c r="Y46" i="74"/>
  <c r="X46" i="74"/>
  <c r="W46" i="74"/>
  <c r="V46" i="74"/>
  <c r="U46" i="74"/>
  <c r="T46" i="74"/>
  <c r="S46" i="74"/>
  <c r="R46" i="74"/>
  <c r="Q46" i="74"/>
  <c r="P46" i="74"/>
  <c r="O46" i="74"/>
  <c r="N46" i="74"/>
  <c r="M46" i="74"/>
  <c r="L46" i="74"/>
  <c r="K46" i="74"/>
  <c r="J46" i="74"/>
  <c r="I46" i="74"/>
  <c r="H46" i="74"/>
  <c r="G46" i="74"/>
  <c r="F46" i="74"/>
  <c r="E46" i="74"/>
  <c r="D46" i="74"/>
  <c r="C46" i="74"/>
  <c r="BJ45" i="74"/>
  <c r="BI45" i="74"/>
  <c r="BH45" i="74"/>
  <c r="BG45" i="74"/>
  <c r="BF45" i="74"/>
  <c r="BE45" i="74"/>
  <c r="BD45" i="74"/>
  <c r="BC45" i="74"/>
  <c r="BB45" i="74"/>
  <c r="BA45" i="74"/>
  <c r="AZ45" i="74"/>
  <c r="AY45" i="74"/>
  <c r="AX45" i="74"/>
  <c r="AW45" i="74"/>
  <c r="AV45" i="74"/>
  <c r="AU45" i="74"/>
  <c r="AT45" i="74"/>
  <c r="AS45" i="74"/>
  <c r="AR45" i="74"/>
  <c r="AQ45" i="74"/>
  <c r="AP45" i="74"/>
  <c r="AO45" i="74"/>
  <c r="AN45" i="74"/>
  <c r="AM45" i="74"/>
  <c r="AL45" i="74"/>
  <c r="AK45" i="74"/>
  <c r="AJ45" i="74"/>
  <c r="AI45" i="74"/>
  <c r="AH45" i="74"/>
  <c r="AG45" i="74"/>
  <c r="AF45" i="74"/>
  <c r="AE45" i="74"/>
  <c r="AD45" i="74"/>
  <c r="AC45" i="74"/>
  <c r="AB45" i="74"/>
  <c r="AA45" i="74"/>
  <c r="Z45" i="74"/>
  <c r="Y45" i="74"/>
  <c r="X45" i="74"/>
  <c r="W45" i="74"/>
  <c r="V45" i="74"/>
  <c r="U45" i="74"/>
  <c r="T45" i="74"/>
  <c r="S45" i="74"/>
  <c r="R45" i="74"/>
  <c r="Q45" i="74"/>
  <c r="P45" i="74"/>
  <c r="O45" i="74"/>
  <c r="N45" i="74"/>
  <c r="M45" i="74"/>
  <c r="L45" i="74"/>
  <c r="K45" i="74"/>
  <c r="J45" i="74"/>
  <c r="I45" i="74"/>
  <c r="H45" i="74"/>
  <c r="G45" i="74"/>
  <c r="F45" i="74"/>
  <c r="E45" i="74"/>
  <c r="D45" i="74"/>
  <c r="BJ40" i="74"/>
  <c r="BI40" i="74"/>
  <c r="BH40" i="74"/>
  <c r="BG40" i="74"/>
  <c r="BF40" i="74"/>
  <c r="BE40" i="74"/>
  <c r="BD40" i="74"/>
  <c r="BC40" i="74"/>
  <c r="BB40" i="74"/>
  <c r="BA40" i="74"/>
  <c r="AZ40" i="74"/>
  <c r="AY40" i="74"/>
  <c r="AX40" i="74"/>
  <c r="AW40" i="74"/>
  <c r="AV40" i="74"/>
  <c r="AU40" i="74"/>
  <c r="AT40" i="74"/>
  <c r="AS40" i="74"/>
  <c r="AR40" i="74"/>
  <c r="AQ40" i="74"/>
  <c r="AP40" i="74"/>
  <c r="AO40" i="74"/>
  <c r="AN40" i="74"/>
  <c r="AM40" i="74"/>
  <c r="AL40" i="74"/>
  <c r="AK40" i="74"/>
  <c r="AJ40" i="74"/>
  <c r="AI40" i="74"/>
  <c r="AH40" i="74"/>
  <c r="AG40" i="74"/>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J39" i="74"/>
  <c r="BI39" i="74"/>
  <c r="BH39" i="74"/>
  <c r="BG39" i="74"/>
  <c r="BF39" i="74"/>
  <c r="BE39" i="74"/>
  <c r="BD39" i="74"/>
  <c r="BC39" i="74"/>
  <c r="BB39" i="74"/>
  <c r="BA39" i="74"/>
  <c r="AZ39" i="74"/>
  <c r="AY39" i="74"/>
  <c r="AX39" i="74"/>
  <c r="AW39" i="74"/>
  <c r="AV39" i="74"/>
  <c r="AU39" i="74"/>
  <c r="AT39" i="74"/>
  <c r="AS39" i="74"/>
  <c r="AR39" i="74"/>
  <c r="AQ39" i="74"/>
  <c r="AP39" i="74"/>
  <c r="AO39" i="74"/>
  <c r="AN39" i="74"/>
  <c r="AM39" i="74"/>
  <c r="AL39" i="74"/>
  <c r="AK39" i="74"/>
  <c r="AJ39" i="74"/>
  <c r="AI39" i="74"/>
  <c r="AH39" i="74"/>
  <c r="AG39" i="74"/>
  <c r="AF39" i="74"/>
  <c r="AE39" i="74"/>
  <c r="AD39" i="74"/>
  <c r="AC39" i="74"/>
  <c r="AB39" i="74"/>
  <c r="AA39" i="74"/>
  <c r="Z39" i="74"/>
  <c r="Y39" i="74"/>
  <c r="X39" i="74"/>
  <c r="W39" i="74"/>
  <c r="V39" i="74"/>
  <c r="U39" i="74"/>
  <c r="T39" i="74"/>
  <c r="S39" i="74"/>
  <c r="R39" i="74"/>
  <c r="Q39" i="74"/>
  <c r="P39" i="74"/>
  <c r="O39" i="74"/>
  <c r="N39" i="74"/>
  <c r="M39" i="74"/>
  <c r="L39" i="74"/>
  <c r="K39" i="74"/>
  <c r="J39" i="74"/>
  <c r="I39" i="74"/>
  <c r="H39" i="74"/>
  <c r="G39" i="74"/>
  <c r="F39" i="74"/>
  <c r="E39" i="74"/>
  <c r="D39" i="74"/>
  <c r="BJ38" i="74"/>
  <c r="BI38" i="74"/>
  <c r="BH38" i="74"/>
  <c r="BG38" i="74"/>
  <c r="BF38" i="74"/>
  <c r="BE38" i="74"/>
  <c r="BD38" i="74"/>
  <c r="BC38" i="74"/>
  <c r="BB38" i="74"/>
  <c r="BA38" i="74"/>
  <c r="AZ38" i="74"/>
  <c r="AY38" i="74"/>
  <c r="AX38" i="74"/>
  <c r="AW38" i="74"/>
  <c r="AV38" i="74"/>
  <c r="AU38" i="74"/>
  <c r="AT38" i="74"/>
  <c r="AS38" i="74"/>
  <c r="AR38" i="74"/>
  <c r="AQ38" i="74"/>
  <c r="AP38" i="74"/>
  <c r="AO38" i="74"/>
  <c r="AN38" i="74"/>
  <c r="AM38" i="74"/>
  <c r="AL38" i="74"/>
  <c r="AK38" i="74"/>
  <c r="AJ38" i="74"/>
  <c r="AI38" i="74"/>
  <c r="AH38" i="74"/>
  <c r="AG38" i="74"/>
  <c r="AF38" i="74"/>
  <c r="AE38" i="74"/>
  <c r="AD38" i="74"/>
  <c r="AC38" i="74"/>
  <c r="AB38" i="74"/>
  <c r="AA38" i="74"/>
  <c r="Z38" i="74"/>
  <c r="Y38" i="74"/>
  <c r="X38" i="74"/>
  <c r="W38" i="74"/>
  <c r="V38" i="74"/>
  <c r="U38" i="74"/>
  <c r="T38" i="74"/>
  <c r="S38" i="74"/>
  <c r="R38" i="74"/>
  <c r="Q38" i="74"/>
  <c r="P38" i="74"/>
  <c r="O38" i="74"/>
  <c r="N38" i="74"/>
  <c r="M38" i="74"/>
  <c r="L38" i="74"/>
  <c r="K38" i="74"/>
  <c r="J38" i="74"/>
  <c r="I38" i="74"/>
  <c r="H38" i="74"/>
  <c r="G38" i="74"/>
  <c r="F38" i="74"/>
  <c r="E38" i="74"/>
  <c r="D38" i="74"/>
  <c r="BJ37" i="74"/>
  <c r="BI37" i="74"/>
  <c r="BH37" i="74"/>
  <c r="BG37" i="74"/>
  <c r="BF37" i="74"/>
  <c r="BE37" i="74"/>
  <c r="BD37" i="74"/>
  <c r="BC37" i="74"/>
  <c r="BB37" i="74"/>
  <c r="BA37" i="74"/>
  <c r="AZ37" i="74"/>
  <c r="AY37" i="74"/>
  <c r="AX37" i="74"/>
  <c r="AW37" i="74"/>
  <c r="AV37" i="74"/>
  <c r="AU37" i="74"/>
  <c r="AT37" i="74"/>
  <c r="AS37" i="74"/>
  <c r="AR37" i="74"/>
  <c r="AQ37" i="74"/>
  <c r="AP37" i="74"/>
  <c r="AO37" i="74"/>
  <c r="AN37" i="74"/>
  <c r="AM37" i="74"/>
  <c r="AL37" i="74"/>
  <c r="AK37" i="74"/>
  <c r="AJ37" i="74"/>
  <c r="AI37" i="74"/>
  <c r="AH37" i="74"/>
  <c r="AG37" i="74"/>
  <c r="AF37" i="74"/>
  <c r="AE37" i="74"/>
  <c r="AD37" i="74"/>
  <c r="AC37" i="74"/>
  <c r="AB37" i="74"/>
  <c r="AA37" i="74"/>
  <c r="Z37" i="74"/>
  <c r="Y37" i="74"/>
  <c r="X37" i="74"/>
  <c r="W37" i="74"/>
  <c r="V37" i="74"/>
  <c r="U37" i="74"/>
  <c r="T37" i="74"/>
  <c r="S37" i="74"/>
  <c r="R37" i="74"/>
  <c r="Q37" i="74"/>
  <c r="P37" i="74"/>
  <c r="O37" i="74"/>
  <c r="N37" i="74"/>
  <c r="M37" i="74"/>
  <c r="L37" i="74"/>
  <c r="K37" i="74"/>
  <c r="J37" i="74"/>
  <c r="I37" i="74"/>
  <c r="H37" i="74"/>
  <c r="G37" i="74"/>
  <c r="F37" i="74"/>
  <c r="E37" i="74"/>
  <c r="D37" i="74"/>
  <c r="BJ36" i="74"/>
  <c r="BI36" i="74"/>
  <c r="BH36" i="74"/>
  <c r="BG36" i="74"/>
  <c r="BF36" i="74"/>
  <c r="BE36" i="74"/>
  <c r="BD36" i="74"/>
  <c r="BC36" i="74"/>
  <c r="BB36" i="74"/>
  <c r="BA36" i="74"/>
  <c r="AZ36" i="74"/>
  <c r="AY36" i="74"/>
  <c r="AX36" i="74"/>
  <c r="AW36" i="74"/>
  <c r="AV36" i="74"/>
  <c r="AU36" i="74"/>
  <c r="AT36" i="74"/>
  <c r="AS36" i="74"/>
  <c r="AR36" i="74"/>
  <c r="AQ36" i="74"/>
  <c r="AP36" i="74"/>
  <c r="AO36" i="74"/>
  <c r="AN36" i="74"/>
  <c r="AM36" i="74"/>
  <c r="AL36" i="74"/>
  <c r="AK36" i="74"/>
  <c r="AJ36" i="74"/>
  <c r="AI36" i="74"/>
  <c r="AH36" i="74"/>
  <c r="AG36" i="74"/>
  <c r="AF36" i="74"/>
  <c r="AE36" i="74"/>
  <c r="AD36" i="74"/>
  <c r="AC36" i="74"/>
  <c r="AB36" i="74"/>
  <c r="AA36" i="74"/>
  <c r="Z36" i="74"/>
  <c r="Y36" i="74"/>
  <c r="X36" i="74"/>
  <c r="W36" i="74"/>
  <c r="V36" i="74"/>
  <c r="U36" i="74"/>
  <c r="T36" i="74"/>
  <c r="S36" i="74"/>
  <c r="R36" i="74"/>
  <c r="Q36" i="74"/>
  <c r="P36" i="74"/>
  <c r="O36" i="74"/>
  <c r="N36" i="74"/>
  <c r="M36" i="74"/>
  <c r="L36" i="74"/>
  <c r="K36" i="74"/>
  <c r="J36" i="74"/>
  <c r="I36" i="74"/>
  <c r="H36" i="74"/>
  <c r="G36" i="74"/>
  <c r="F36" i="74"/>
  <c r="E36" i="74"/>
  <c r="D36" i="74"/>
  <c r="BJ35" i="74"/>
  <c r="BI35" i="74"/>
  <c r="BH35" i="74"/>
  <c r="BG35" i="74"/>
  <c r="BF35" i="74"/>
  <c r="BE35" i="74"/>
  <c r="BD35" i="74"/>
  <c r="BC35" i="74"/>
  <c r="BB35" i="74"/>
  <c r="BA35" i="74"/>
  <c r="AZ35" i="74"/>
  <c r="AY35" i="74"/>
  <c r="AX35" i="74"/>
  <c r="AW35" i="74"/>
  <c r="AV35" i="74"/>
  <c r="AU35" i="74"/>
  <c r="AT35" i="74"/>
  <c r="AS35" i="74"/>
  <c r="AR35" i="74"/>
  <c r="AQ35" i="74"/>
  <c r="AP35" i="74"/>
  <c r="AO35" i="74"/>
  <c r="AN35" i="74"/>
  <c r="AM35" i="74"/>
  <c r="AL35" i="74"/>
  <c r="AK35" i="74"/>
  <c r="AJ35" i="74"/>
  <c r="AI35" i="74"/>
  <c r="AH35" i="74"/>
  <c r="AG35" i="74"/>
  <c r="AF35" i="74"/>
  <c r="AE35" i="74"/>
  <c r="D35" i="74"/>
  <c r="BJ33" i="74"/>
  <c r="BI33" i="74"/>
  <c r="BH33" i="74"/>
  <c r="BG33" i="74"/>
  <c r="BF33" i="74"/>
  <c r="BE33" i="74"/>
  <c r="BD33" i="74"/>
  <c r="BC33" i="74"/>
  <c r="BB33" i="74"/>
  <c r="BA33" i="74"/>
  <c r="AZ33" i="74"/>
  <c r="AY33" i="74"/>
  <c r="AX33" i="74"/>
  <c r="AW33" i="74"/>
  <c r="AV33" i="74"/>
  <c r="AU33" i="74"/>
  <c r="AT33" i="74"/>
  <c r="AS33" i="74"/>
  <c r="AR33" i="74"/>
  <c r="AQ33" i="74"/>
  <c r="AP33" i="74"/>
  <c r="AO33" i="74"/>
  <c r="AN33" i="74"/>
  <c r="AM33" i="74"/>
  <c r="AL33" i="74"/>
  <c r="AK33" i="74"/>
  <c r="AJ33" i="74"/>
  <c r="AI33" i="74"/>
  <c r="AH33" i="74"/>
  <c r="AG33" i="74"/>
  <c r="AF33" i="74"/>
  <c r="AE33" i="74"/>
  <c r="AD33" i="74"/>
  <c r="AC33" i="74"/>
  <c r="AB33" i="74"/>
  <c r="AA33" i="74"/>
  <c r="Z33" i="74"/>
  <c r="Y33" i="74"/>
  <c r="X33" i="74"/>
  <c r="W33" i="74"/>
  <c r="V33" i="74"/>
  <c r="U33" i="74"/>
  <c r="T33" i="74"/>
  <c r="S33" i="74"/>
  <c r="R33" i="74"/>
  <c r="Q33" i="74"/>
  <c r="P33" i="74"/>
  <c r="O33" i="74"/>
  <c r="N33" i="74"/>
  <c r="M33" i="74"/>
  <c r="L33" i="74"/>
  <c r="K33" i="74"/>
  <c r="J33" i="74"/>
  <c r="I33" i="74"/>
  <c r="H33" i="74"/>
  <c r="G33" i="74"/>
  <c r="F33" i="74"/>
  <c r="E33" i="74"/>
  <c r="D33" i="74"/>
  <c r="BJ31" i="74"/>
  <c r="BI31" i="74"/>
  <c r="BH31" i="74"/>
  <c r="BG31" i="74"/>
  <c r="BF31" i="74"/>
  <c r="BE31" i="74"/>
  <c r="BD31" i="74"/>
  <c r="BC31" i="74"/>
  <c r="BB31" i="74"/>
  <c r="BA31" i="74"/>
  <c r="AZ31" i="74"/>
  <c r="AY31" i="74"/>
  <c r="AX31" i="74"/>
  <c r="AW31" i="74"/>
  <c r="AV31" i="74"/>
  <c r="AU31" i="74"/>
  <c r="AT31" i="74"/>
  <c r="AS31" i="74"/>
  <c r="AR31" i="74"/>
  <c r="AQ31" i="74"/>
  <c r="AP31" i="74"/>
  <c r="AO31" i="74"/>
  <c r="AN31" i="74"/>
  <c r="AM31" i="74"/>
  <c r="AL31" i="74"/>
  <c r="AK31" i="74"/>
  <c r="AJ31" i="74"/>
  <c r="AI31" i="74"/>
  <c r="AH31" i="74"/>
  <c r="AG31" i="74"/>
  <c r="AF31" i="74"/>
  <c r="AE31" i="74"/>
  <c r="AD31" i="74"/>
  <c r="AC31" i="74"/>
  <c r="AB31" i="74"/>
  <c r="AA31" i="74"/>
  <c r="Z31" i="74"/>
  <c r="Y31" i="74"/>
  <c r="X31" i="74"/>
  <c r="W31" i="74"/>
  <c r="V31" i="74"/>
  <c r="U31" i="74"/>
  <c r="T31" i="74"/>
  <c r="S31" i="74"/>
  <c r="R31" i="74"/>
  <c r="Q31" i="74"/>
  <c r="P31" i="74"/>
  <c r="O31" i="74"/>
  <c r="N31" i="74"/>
  <c r="M31" i="74"/>
  <c r="L31" i="74"/>
  <c r="K31" i="74"/>
  <c r="J31" i="74"/>
  <c r="I31" i="74"/>
  <c r="H31" i="74"/>
  <c r="G31" i="74"/>
  <c r="F31" i="74"/>
  <c r="E31" i="74"/>
  <c r="D31" i="74"/>
  <c r="C31" i="74"/>
  <c r="BJ30" i="74"/>
  <c r="BI30" i="74"/>
  <c r="BH30" i="74"/>
  <c r="BG30" i="74"/>
  <c r="BF30" i="74"/>
  <c r="BE30" i="74"/>
  <c r="BD30" i="74"/>
  <c r="BC30" i="74"/>
  <c r="BB30" i="74"/>
  <c r="BA30" i="74"/>
  <c r="AZ30" i="74"/>
  <c r="AY30" i="74"/>
  <c r="AX30" i="74"/>
  <c r="AW30" i="74"/>
  <c r="AV30" i="74"/>
  <c r="AU30" i="74"/>
  <c r="AT30" i="74"/>
  <c r="AS30" i="74"/>
  <c r="AR30" i="74"/>
  <c r="AQ30" i="74"/>
  <c r="AP30" i="74"/>
  <c r="AO30" i="74"/>
  <c r="AN30" i="74"/>
  <c r="AM30" i="74"/>
  <c r="AL30" i="74"/>
  <c r="AK30" i="74"/>
  <c r="AJ30" i="74"/>
  <c r="AI30" i="74"/>
  <c r="AH30" i="74"/>
  <c r="AG30" i="74"/>
  <c r="AF30" i="74"/>
  <c r="AE30" i="74"/>
  <c r="AD30" i="74"/>
  <c r="AC30" i="74"/>
  <c r="AB30" i="74"/>
  <c r="AA30" i="74"/>
  <c r="Z30" i="74"/>
  <c r="Y30" i="74"/>
  <c r="X30" i="74"/>
  <c r="W30" i="74"/>
  <c r="V30" i="74"/>
  <c r="U30" i="74"/>
  <c r="T30" i="74"/>
  <c r="S30" i="74"/>
  <c r="R30" i="74"/>
  <c r="Q30" i="74"/>
  <c r="P30" i="74"/>
  <c r="O30" i="74"/>
  <c r="N30" i="74"/>
  <c r="M30" i="74"/>
  <c r="L30" i="74"/>
  <c r="K30" i="74"/>
  <c r="J30" i="74"/>
  <c r="I30" i="74"/>
  <c r="H30" i="74"/>
  <c r="G30" i="74"/>
  <c r="F30" i="74"/>
  <c r="E30" i="74"/>
  <c r="D30" i="74"/>
  <c r="BJ29" i="74"/>
  <c r="BI29" i="74"/>
  <c r="BH29" i="74"/>
  <c r="BG29" i="74"/>
  <c r="BF29" i="74"/>
  <c r="BE29" i="74"/>
  <c r="BD29" i="74"/>
  <c r="BC29" i="74"/>
  <c r="BB29" i="74"/>
  <c r="BA29" i="74"/>
  <c r="AZ29" i="74"/>
  <c r="AY29" i="74"/>
  <c r="AX29" i="74"/>
  <c r="AW29" i="74"/>
  <c r="AV29" i="74"/>
  <c r="AU29" i="74"/>
  <c r="AT29" i="74"/>
  <c r="AS29" i="74"/>
  <c r="AR29" i="74"/>
  <c r="AQ29" i="74"/>
  <c r="AP29" i="74"/>
  <c r="AO29" i="74"/>
  <c r="AN29" i="74"/>
  <c r="AM29" i="74"/>
  <c r="AL29" i="74"/>
  <c r="AK29" i="74"/>
  <c r="AJ29" i="74"/>
  <c r="AI29" i="74"/>
  <c r="AH29" i="74"/>
  <c r="AG29" i="74"/>
  <c r="AF29" i="74"/>
  <c r="AE29" i="74"/>
  <c r="AD29" i="74"/>
  <c r="AC29" i="74"/>
  <c r="AB29" i="74"/>
  <c r="AA29" i="74"/>
  <c r="Z29" i="74"/>
  <c r="Y29" i="74"/>
  <c r="X29" i="74"/>
  <c r="W29" i="74"/>
  <c r="V29" i="74"/>
  <c r="U29" i="74"/>
  <c r="T29" i="74"/>
  <c r="S29" i="74"/>
  <c r="R29" i="74"/>
  <c r="Q29" i="74"/>
  <c r="P29" i="74"/>
  <c r="O29" i="74"/>
  <c r="N29" i="74"/>
  <c r="M29" i="74"/>
  <c r="L29" i="74"/>
  <c r="K29" i="74"/>
  <c r="J29" i="74"/>
  <c r="I29" i="74"/>
  <c r="H29" i="74"/>
  <c r="G29" i="74"/>
  <c r="F29" i="74"/>
  <c r="E29" i="74"/>
  <c r="D29" i="74"/>
  <c r="BJ28" i="74"/>
  <c r="BI28" i="74"/>
  <c r="BH28" i="74"/>
  <c r="BG28" i="74"/>
  <c r="BF28" i="74"/>
  <c r="BE28" i="74"/>
  <c r="BD28" i="74"/>
  <c r="BC28" i="74"/>
  <c r="BB28" i="74"/>
  <c r="BA28" i="74"/>
  <c r="AZ28" i="74"/>
  <c r="AY28" i="74"/>
  <c r="AX28" i="74"/>
  <c r="AW28" i="74"/>
  <c r="AV28" i="74"/>
  <c r="AU28" i="74"/>
  <c r="AT28" i="74"/>
  <c r="AS28" i="74"/>
  <c r="AR28" i="74"/>
  <c r="AQ28" i="74"/>
  <c r="AP28" i="74"/>
  <c r="AO28" i="74"/>
  <c r="AN28" i="74"/>
  <c r="AM28" i="74"/>
  <c r="AL28" i="74"/>
  <c r="AK28" i="74"/>
  <c r="AJ28" i="74"/>
  <c r="AI28" i="74"/>
  <c r="AH28" i="74"/>
  <c r="AG28" i="74"/>
  <c r="AF28" i="74"/>
  <c r="AE28" i="74"/>
  <c r="AD28" i="74"/>
  <c r="AC28" i="74"/>
  <c r="AB28" i="74"/>
  <c r="AA28" i="74"/>
  <c r="Z28" i="74"/>
  <c r="Y28" i="74"/>
  <c r="X28" i="74"/>
  <c r="W28" i="74"/>
  <c r="V28" i="74"/>
  <c r="U28" i="74"/>
  <c r="T28" i="74"/>
  <c r="S28" i="74"/>
  <c r="R28" i="74"/>
  <c r="Q28" i="74"/>
  <c r="P28" i="74"/>
  <c r="O28" i="74"/>
  <c r="N28" i="74"/>
  <c r="M28" i="74"/>
  <c r="L28" i="74"/>
  <c r="K28" i="74"/>
  <c r="J28" i="74"/>
  <c r="I28" i="74"/>
  <c r="H28" i="74"/>
  <c r="G28" i="74"/>
  <c r="F28" i="74"/>
  <c r="E28" i="74"/>
  <c r="D28" i="74"/>
  <c r="BJ27" i="74"/>
  <c r="BI27" i="74"/>
  <c r="BH27" i="74"/>
  <c r="BG27" i="74"/>
  <c r="BF27" i="74"/>
  <c r="BE27" i="74"/>
  <c r="BD27" i="74"/>
  <c r="BC27" i="74"/>
  <c r="BB27" i="74"/>
  <c r="BA27" i="74"/>
  <c r="AZ27" i="74"/>
  <c r="AY27" i="74"/>
  <c r="AX27" i="74"/>
  <c r="AW27" i="74"/>
  <c r="AV27" i="74"/>
  <c r="AU27" i="74"/>
  <c r="AT27" i="74"/>
  <c r="AS27" i="74"/>
  <c r="AR27" i="74"/>
  <c r="AQ27" i="74"/>
  <c r="AP27" i="74"/>
  <c r="AO27" i="74"/>
  <c r="AN27" i="74"/>
  <c r="AM27" i="74"/>
  <c r="AL27" i="74"/>
  <c r="AK27" i="74"/>
  <c r="AJ27" i="74"/>
  <c r="AI27" i="74"/>
  <c r="AH27" i="74"/>
  <c r="AG27" i="74"/>
  <c r="AF27" i="74"/>
  <c r="AE27" i="74"/>
  <c r="AD27" i="74"/>
  <c r="AC27" i="74"/>
  <c r="AB27" i="74"/>
  <c r="AA27" i="74"/>
  <c r="Z27" i="74"/>
  <c r="Y27" i="74"/>
  <c r="X27" i="74"/>
  <c r="W27" i="74"/>
  <c r="V27" i="74"/>
  <c r="U27" i="74"/>
  <c r="T27" i="74"/>
  <c r="S27" i="74"/>
  <c r="R27" i="74"/>
  <c r="Q27" i="74"/>
  <c r="P27" i="74"/>
  <c r="O27" i="74"/>
  <c r="N27" i="74"/>
  <c r="M27" i="74"/>
  <c r="L27" i="74"/>
  <c r="K27" i="74"/>
  <c r="J27" i="74"/>
  <c r="I27" i="74"/>
  <c r="H27" i="74"/>
  <c r="G27" i="74"/>
  <c r="F27" i="74"/>
  <c r="E27" i="74"/>
  <c r="D27" i="74"/>
  <c r="BJ26" i="74"/>
  <c r="BI26" i="74"/>
  <c r="BH26" i="74"/>
  <c r="BG26" i="74"/>
  <c r="BF26" i="74"/>
  <c r="BE26" i="74"/>
  <c r="BD26" i="74"/>
  <c r="BC26" i="74"/>
  <c r="BB26" i="74"/>
  <c r="BA26" i="74"/>
  <c r="AZ26" i="74"/>
  <c r="AY26" i="74"/>
  <c r="AX26" i="74"/>
  <c r="AW26" i="74"/>
  <c r="AV26" i="74"/>
  <c r="AU26" i="74"/>
  <c r="AT26" i="74"/>
  <c r="AS26" i="74"/>
  <c r="AR26" i="74"/>
  <c r="AQ26" i="74"/>
  <c r="AP26" i="74"/>
  <c r="AO26" i="74"/>
  <c r="AN26" i="74"/>
  <c r="AM26" i="74"/>
  <c r="AL26" i="74"/>
  <c r="AK26" i="74"/>
  <c r="AJ26" i="74"/>
  <c r="AI26" i="74"/>
  <c r="AH26" i="74"/>
  <c r="AG26" i="74"/>
  <c r="AF26" i="74"/>
  <c r="AE26" i="74"/>
  <c r="AD26" i="74"/>
  <c r="AC26" i="74"/>
  <c r="AB26" i="74"/>
  <c r="AA26" i="74"/>
  <c r="Z26" i="74"/>
  <c r="Y26" i="74"/>
  <c r="X26" i="74"/>
  <c r="W26" i="74"/>
  <c r="V26" i="74"/>
  <c r="U26" i="74"/>
  <c r="T26" i="74"/>
  <c r="S26" i="74"/>
  <c r="R26" i="74"/>
  <c r="Q26" i="74"/>
  <c r="P26" i="74"/>
  <c r="O26" i="74"/>
  <c r="N26" i="74"/>
  <c r="M26" i="74"/>
  <c r="L26" i="74"/>
  <c r="K26" i="74"/>
  <c r="J26" i="74"/>
  <c r="I26" i="74"/>
  <c r="H26" i="74"/>
  <c r="G26" i="74"/>
  <c r="F26" i="74"/>
  <c r="E26" i="74"/>
  <c r="D26" i="74"/>
  <c r="BJ25" i="74"/>
  <c r="BI25" i="74"/>
  <c r="BH25" i="74"/>
  <c r="BG25" i="74"/>
  <c r="BF25" i="74"/>
  <c r="BE25" i="74"/>
  <c r="BD25" i="74"/>
  <c r="BC25" i="74"/>
  <c r="BB25" i="74"/>
  <c r="BA25" i="74"/>
  <c r="AZ25" i="74"/>
  <c r="AY25" i="74"/>
  <c r="AX25" i="74"/>
  <c r="AW25" i="74"/>
  <c r="AV25" i="74"/>
  <c r="AU25" i="74"/>
  <c r="AT25" i="74"/>
  <c r="AS25" i="74"/>
  <c r="AR25" i="74"/>
  <c r="AQ25" i="74"/>
  <c r="AP25" i="74"/>
  <c r="AO25" i="74"/>
  <c r="AN25" i="74"/>
  <c r="AM25" i="74"/>
  <c r="AL25" i="74"/>
  <c r="AK25" i="74"/>
  <c r="AJ25" i="74"/>
  <c r="AI25" i="74"/>
  <c r="AH25" i="74"/>
  <c r="AG25" i="74"/>
  <c r="AF25" i="74"/>
  <c r="AE25" i="74"/>
  <c r="AD25" i="74"/>
  <c r="AC25" i="74"/>
  <c r="AB25" i="74"/>
  <c r="AA25" i="74"/>
  <c r="Z25" i="74"/>
  <c r="Y25" i="74"/>
  <c r="X25" i="74"/>
  <c r="W25" i="74"/>
  <c r="V25" i="74"/>
  <c r="U25" i="74"/>
  <c r="T25" i="74"/>
  <c r="S25" i="74"/>
  <c r="R25" i="74"/>
  <c r="Q25" i="74"/>
  <c r="P25" i="74"/>
  <c r="O25" i="74"/>
  <c r="N25" i="74"/>
  <c r="M25" i="74"/>
  <c r="L25" i="74"/>
  <c r="K25" i="74"/>
  <c r="J25" i="74"/>
  <c r="I25" i="74"/>
  <c r="H25" i="74"/>
  <c r="G25" i="74"/>
  <c r="F25" i="74"/>
  <c r="E25" i="74"/>
  <c r="D25" i="74"/>
  <c r="BJ24" i="74"/>
  <c r="BI24" i="74"/>
  <c r="BH24" i="74"/>
  <c r="BG24" i="74"/>
  <c r="BF24" i="74"/>
  <c r="BE24" i="74"/>
  <c r="BD24" i="74"/>
  <c r="BC24" i="74"/>
  <c r="BB24" i="74"/>
  <c r="BA24" i="74"/>
  <c r="AZ24" i="74"/>
  <c r="AY24" i="74"/>
  <c r="AX24" i="74"/>
  <c r="AW24" i="74"/>
  <c r="AV24" i="74"/>
  <c r="AU24" i="74"/>
  <c r="AT24" i="74"/>
  <c r="AS24" i="74"/>
  <c r="AR24" i="74"/>
  <c r="AQ24" i="74"/>
  <c r="AP24" i="74"/>
  <c r="AO24" i="74"/>
  <c r="AN24" i="74"/>
  <c r="AM24" i="74"/>
  <c r="AL24" i="74"/>
  <c r="AK24" i="74"/>
  <c r="AJ24" i="74"/>
  <c r="AI24" i="74"/>
  <c r="AH24" i="74"/>
  <c r="AG24" i="74"/>
  <c r="AF24" i="74"/>
  <c r="AE24" i="74"/>
  <c r="AD24" i="74"/>
  <c r="AC24" i="74"/>
  <c r="AB24" i="74"/>
  <c r="AA24" i="74"/>
  <c r="Z24" i="74"/>
  <c r="Y24" i="74"/>
  <c r="X24" i="74"/>
  <c r="W24" i="74"/>
  <c r="V24" i="74"/>
  <c r="U24" i="74"/>
  <c r="T24" i="74"/>
  <c r="S24" i="74"/>
  <c r="R24" i="74"/>
  <c r="Q24" i="74"/>
  <c r="P24" i="74"/>
  <c r="O24" i="74"/>
  <c r="N24" i="74"/>
  <c r="M24" i="74"/>
  <c r="L24" i="74"/>
  <c r="K24" i="74"/>
  <c r="J24" i="74"/>
  <c r="I24" i="74"/>
  <c r="H24" i="74"/>
  <c r="G24" i="74"/>
  <c r="F24" i="74"/>
  <c r="E24" i="74"/>
  <c r="D24" i="74"/>
  <c r="C24" i="74"/>
  <c r="BJ22" i="74"/>
  <c r="BI22" i="74"/>
  <c r="BH22" i="74"/>
  <c r="BG22" i="74"/>
  <c r="BF22" i="74"/>
  <c r="BE22" i="74"/>
  <c r="BD22" i="74"/>
  <c r="BC22" i="74"/>
  <c r="BB22" i="74"/>
  <c r="BA22" i="74"/>
  <c r="AZ22" i="74"/>
  <c r="AY22" i="74"/>
  <c r="AX22" i="74"/>
  <c r="AW22" i="74"/>
  <c r="AV22" i="74"/>
  <c r="AU22" i="74"/>
  <c r="AT22" i="74"/>
  <c r="AS22" i="74"/>
  <c r="AR22" i="74"/>
  <c r="AQ22" i="74"/>
  <c r="AP22" i="74"/>
  <c r="AO22" i="74"/>
  <c r="AN22" i="74"/>
  <c r="AM22" i="74"/>
  <c r="AL22" i="74"/>
  <c r="AK22" i="74"/>
  <c r="AJ22" i="74"/>
  <c r="AI22" i="74"/>
  <c r="AH22" i="74"/>
  <c r="AG22" i="74"/>
  <c r="AF22" i="74"/>
  <c r="AE22" i="74"/>
  <c r="AD22" i="74"/>
  <c r="AC22" i="74"/>
  <c r="AB22" i="74"/>
  <c r="AA22" i="74"/>
  <c r="Z22" i="74"/>
  <c r="Y22" i="74"/>
  <c r="X22" i="74"/>
  <c r="W22" i="74"/>
  <c r="V22" i="74"/>
  <c r="U22" i="74"/>
  <c r="T22" i="74"/>
  <c r="S22" i="74"/>
  <c r="R22" i="74"/>
  <c r="Q22" i="74"/>
  <c r="P22" i="74"/>
  <c r="O22" i="74"/>
  <c r="N22" i="74"/>
  <c r="M22" i="74"/>
  <c r="L22" i="74"/>
  <c r="K22" i="74"/>
  <c r="J22" i="74"/>
  <c r="I22" i="74"/>
  <c r="H22" i="74"/>
  <c r="G22" i="74"/>
  <c r="F22" i="74"/>
  <c r="E22" i="74"/>
  <c r="D22" i="74"/>
  <c r="BJ20" i="74"/>
  <c r="BI20" i="74"/>
  <c r="BH20" i="74"/>
  <c r="BG20" i="74"/>
  <c r="BF20" i="74"/>
  <c r="BE20" i="74"/>
  <c r="BD20" i="74"/>
  <c r="BC20" i="74"/>
  <c r="BB20" i="74"/>
  <c r="BA20" i="74"/>
  <c r="AZ20" i="74"/>
  <c r="AY20" i="74"/>
  <c r="AX20" i="74"/>
  <c r="AW20" i="74"/>
  <c r="AV20" i="74"/>
  <c r="AU20" i="74"/>
  <c r="AT20" i="74"/>
  <c r="AS20" i="74"/>
  <c r="AR20" i="74"/>
  <c r="AQ20" i="74"/>
  <c r="AP20" i="74"/>
  <c r="AO20" i="74"/>
  <c r="AN20" i="74"/>
  <c r="AM20" i="74"/>
  <c r="AL20" i="74"/>
  <c r="AK20" i="74"/>
  <c r="AJ20" i="74"/>
  <c r="AI20" i="74"/>
  <c r="AH20" i="74"/>
  <c r="AG20" i="74"/>
  <c r="AF20" i="74"/>
  <c r="AE20" i="74"/>
  <c r="AD20" i="74"/>
  <c r="AC20" i="74"/>
  <c r="AB20" i="74"/>
  <c r="AA20" i="74"/>
  <c r="Z20" i="74"/>
  <c r="Y20" i="74"/>
  <c r="X20" i="74"/>
  <c r="W20" i="74"/>
  <c r="V20" i="74"/>
  <c r="U20" i="74"/>
  <c r="T20" i="74"/>
  <c r="S20" i="74"/>
  <c r="R20" i="74"/>
  <c r="Q20" i="74"/>
  <c r="P20" i="74"/>
  <c r="O20" i="74"/>
  <c r="N20" i="74"/>
  <c r="M20" i="74"/>
  <c r="L20" i="74"/>
  <c r="K20" i="74"/>
  <c r="J20" i="74"/>
  <c r="I20" i="74"/>
  <c r="H20" i="74"/>
  <c r="G20" i="74"/>
  <c r="F20" i="74"/>
  <c r="E20" i="74"/>
  <c r="D20" i="74"/>
  <c r="C20" i="74"/>
  <c r="BJ19" i="74"/>
  <c r="BI19" i="74"/>
  <c r="BH19" i="74"/>
  <c r="BG19" i="74"/>
  <c r="BF19" i="74"/>
  <c r="BE19" i="74"/>
  <c r="BD19" i="74"/>
  <c r="BC19" i="74"/>
  <c r="BB19" i="74"/>
  <c r="BA19" i="74"/>
  <c r="AZ19" i="74"/>
  <c r="AY19" i="74"/>
  <c r="AX19" i="74"/>
  <c r="AW19" i="74"/>
  <c r="AV19" i="74"/>
  <c r="AU19" i="74"/>
  <c r="AT19" i="74"/>
  <c r="AS19" i="74"/>
  <c r="AR19" i="74"/>
  <c r="AQ19" i="74"/>
  <c r="AP19" i="74"/>
  <c r="AO19" i="74"/>
  <c r="AN19" i="74"/>
  <c r="AM19" i="74"/>
  <c r="AL19" i="74"/>
  <c r="AK19" i="74"/>
  <c r="AJ19" i="74"/>
  <c r="AI19" i="74"/>
  <c r="AH19" i="74"/>
  <c r="AG19" i="74"/>
  <c r="AF19" i="74"/>
  <c r="AE19" i="74"/>
  <c r="AD19" i="74"/>
  <c r="AC19" i="74"/>
  <c r="AB19" i="74"/>
  <c r="AA19" i="74"/>
  <c r="Z19" i="74"/>
  <c r="Y19" i="74"/>
  <c r="X19" i="74"/>
  <c r="W19" i="74"/>
  <c r="V19" i="74"/>
  <c r="U19" i="74"/>
  <c r="T19" i="74"/>
  <c r="S19" i="74"/>
  <c r="R19" i="74"/>
  <c r="Q19" i="74"/>
  <c r="P19" i="74"/>
  <c r="O19" i="74"/>
  <c r="N19" i="74"/>
  <c r="M19" i="74"/>
  <c r="L19" i="74"/>
  <c r="K19" i="74"/>
  <c r="J19" i="74"/>
  <c r="I19" i="74"/>
  <c r="H19" i="74"/>
  <c r="G19" i="74"/>
  <c r="F19" i="74"/>
  <c r="E19" i="74"/>
  <c r="D19" i="74"/>
  <c r="BJ17" i="74"/>
  <c r="BI17" i="74"/>
  <c r="BH17" i="74"/>
  <c r="BG17" i="74"/>
  <c r="BF17" i="74"/>
  <c r="BE17" i="74"/>
  <c r="BD17" i="74"/>
  <c r="BC17" i="74"/>
  <c r="BB17" i="74"/>
  <c r="BA17" i="74"/>
  <c r="AZ17" i="74"/>
  <c r="AY17" i="74"/>
  <c r="AX17" i="74"/>
  <c r="AW17" i="74"/>
  <c r="AV17" i="74"/>
  <c r="AU17" i="74"/>
  <c r="AT17" i="74"/>
  <c r="AS17" i="74"/>
  <c r="AR17" i="74"/>
  <c r="AQ17" i="74"/>
  <c r="AP17" i="74"/>
  <c r="AO17" i="74"/>
  <c r="AN17" i="74"/>
  <c r="AM17" i="74"/>
  <c r="AL17" i="74"/>
  <c r="AK17" i="74"/>
  <c r="AJ17" i="74"/>
  <c r="AI17" i="74"/>
  <c r="AH17" i="74"/>
  <c r="AG17" i="74"/>
  <c r="AF17" i="74"/>
  <c r="AE17" i="74"/>
  <c r="AD17" i="74"/>
  <c r="AC17" i="74"/>
  <c r="AB17" i="74"/>
  <c r="AA17" i="74"/>
  <c r="Z17" i="74"/>
  <c r="Y17" i="74"/>
  <c r="X17" i="74"/>
  <c r="W17" i="74"/>
  <c r="V17" i="74"/>
  <c r="U17" i="74"/>
  <c r="T17" i="74"/>
  <c r="S17" i="74"/>
  <c r="R17" i="74"/>
  <c r="Q17" i="74"/>
  <c r="P17" i="74"/>
  <c r="O17" i="74"/>
  <c r="N17" i="74"/>
  <c r="M17" i="74"/>
  <c r="L17" i="74"/>
  <c r="K17" i="74"/>
  <c r="J17" i="74"/>
  <c r="I17" i="74"/>
  <c r="H17" i="74"/>
  <c r="G17" i="74"/>
  <c r="F17" i="74"/>
  <c r="E17" i="74"/>
  <c r="D17" i="74"/>
  <c r="BJ16" i="74"/>
  <c r="BI16" i="74"/>
  <c r="BH16" i="74"/>
  <c r="BG16" i="74"/>
  <c r="BF16" i="74"/>
  <c r="BE16" i="74"/>
  <c r="BD16" i="74"/>
  <c r="BC16" i="74"/>
  <c r="BB16" i="74"/>
  <c r="BA16" i="74"/>
  <c r="AZ16" i="74"/>
  <c r="AY16" i="74"/>
  <c r="AX16" i="74"/>
  <c r="AW16" i="74"/>
  <c r="AV16" i="74"/>
  <c r="AU16" i="74"/>
  <c r="AT16" i="74"/>
  <c r="AS16" i="74"/>
  <c r="AR16" i="74"/>
  <c r="AQ16" i="74"/>
  <c r="AP16" i="74"/>
  <c r="AO16" i="74"/>
  <c r="AN16" i="74"/>
  <c r="AM16" i="74"/>
  <c r="AL16" i="74"/>
  <c r="AK16" i="74"/>
  <c r="AJ16" i="74"/>
  <c r="AI16" i="74"/>
  <c r="AH16" i="74"/>
  <c r="AG16" i="74"/>
  <c r="AF16" i="74"/>
  <c r="AE16" i="74"/>
  <c r="AD16" i="74"/>
  <c r="AC16" i="74"/>
  <c r="AB16" i="74"/>
  <c r="AA16" i="74"/>
  <c r="Z16" i="74"/>
  <c r="Y16" i="74"/>
  <c r="X16" i="74"/>
  <c r="W16" i="74"/>
  <c r="V16" i="74"/>
  <c r="U16" i="74"/>
  <c r="T16" i="74"/>
  <c r="S16" i="74"/>
  <c r="R16" i="74"/>
  <c r="Q16" i="74"/>
  <c r="P16" i="74"/>
  <c r="O16" i="74"/>
  <c r="N16" i="74"/>
  <c r="M16" i="74"/>
  <c r="L16" i="74"/>
  <c r="K16" i="74"/>
  <c r="J16" i="74"/>
  <c r="I16" i="74"/>
  <c r="H16" i="74"/>
  <c r="G16" i="74"/>
  <c r="F16" i="74"/>
  <c r="E16" i="74"/>
  <c r="D16" i="74"/>
  <c r="BJ14" i="74"/>
  <c r="BI14" i="74"/>
  <c r="BH14" i="74"/>
  <c r="BG14" i="74"/>
  <c r="BF14" i="74"/>
  <c r="BE14" i="74"/>
  <c r="BD14" i="74"/>
  <c r="BC14" i="74"/>
  <c r="BB14" i="74"/>
  <c r="BA14" i="74"/>
  <c r="AZ14" i="74"/>
  <c r="AY14" i="74"/>
  <c r="AX14" i="74"/>
  <c r="AW14" i="74"/>
  <c r="AV14" i="74"/>
  <c r="AU14" i="74"/>
  <c r="AT14" i="74"/>
  <c r="AS14" i="74"/>
  <c r="AR14" i="74"/>
  <c r="AQ14" i="74"/>
  <c r="AP14" i="74"/>
  <c r="AO14" i="74"/>
  <c r="AN14" i="74"/>
  <c r="AM14" i="74"/>
  <c r="AL14" i="74"/>
  <c r="AK14" i="74"/>
  <c r="AJ14" i="74"/>
  <c r="AI14" i="74"/>
  <c r="AH14" i="74"/>
  <c r="AG14" i="74"/>
  <c r="AF14" i="74"/>
  <c r="AE14" i="74"/>
  <c r="AD14" i="74"/>
  <c r="AC14" i="74"/>
  <c r="AB14" i="74"/>
  <c r="AA14" i="74"/>
  <c r="Z14" i="74"/>
  <c r="Y14" i="74"/>
  <c r="X14" i="74"/>
  <c r="W14" i="74"/>
  <c r="V14" i="74"/>
  <c r="U14" i="74"/>
  <c r="T14" i="74"/>
  <c r="S14" i="74"/>
  <c r="R14" i="74"/>
  <c r="Q14" i="74"/>
  <c r="P14" i="74"/>
  <c r="O14" i="74"/>
  <c r="N14" i="74"/>
  <c r="M14" i="74"/>
  <c r="L14" i="74"/>
  <c r="K14" i="74"/>
  <c r="J14" i="74"/>
  <c r="I14" i="74"/>
  <c r="H14" i="74"/>
  <c r="G14" i="74"/>
  <c r="F14" i="74"/>
  <c r="E14" i="74"/>
  <c r="D14" i="74"/>
  <c r="C14" i="74"/>
  <c r="BJ13" i="74"/>
  <c r="BI13" i="74"/>
  <c r="BH13" i="74"/>
  <c r="BG13" i="74"/>
  <c r="BF13" i="74"/>
  <c r="BE13" i="74"/>
  <c r="BD13" i="74"/>
  <c r="BC13" i="74"/>
  <c r="BB13" i="74"/>
  <c r="BA13" i="74"/>
  <c r="AZ13" i="74"/>
  <c r="AY13" i="74"/>
  <c r="AX13" i="74"/>
  <c r="AW13" i="74"/>
  <c r="AV13" i="74"/>
  <c r="AU13" i="74"/>
  <c r="AT13" i="74"/>
  <c r="AS13" i="74"/>
  <c r="AR13" i="74"/>
  <c r="AQ13" i="74"/>
  <c r="AP13" i="74"/>
  <c r="AO13" i="74"/>
  <c r="AN13" i="74"/>
  <c r="AM13" i="74"/>
  <c r="AL13" i="74"/>
  <c r="AK13" i="74"/>
  <c r="AJ13" i="74"/>
  <c r="AI13" i="74"/>
  <c r="AH13" i="74"/>
  <c r="AG13" i="74"/>
  <c r="AF13" i="74"/>
  <c r="AE13" i="74"/>
  <c r="AD13" i="74"/>
  <c r="AC13" i="74"/>
  <c r="AB13" i="74"/>
  <c r="AA13" i="74"/>
  <c r="Z13" i="74"/>
  <c r="Y13" i="74"/>
  <c r="X13" i="74"/>
  <c r="W13" i="74"/>
  <c r="V13" i="74"/>
  <c r="U13" i="74"/>
  <c r="T13" i="74"/>
  <c r="S13" i="74"/>
  <c r="R13" i="74"/>
  <c r="Q13" i="74"/>
  <c r="P13" i="74"/>
  <c r="O13" i="74"/>
  <c r="N13" i="74"/>
  <c r="M13" i="74"/>
  <c r="L13" i="74"/>
  <c r="K13" i="74"/>
  <c r="J13" i="74"/>
  <c r="I13" i="74"/>
  <c r="H13" i="74"/>
  <c r="G13" i="74"/>
  <c r="F13" i="74"/>
  <c r="E13" i="74"/>
  <c r="D13" i="74"/>
  <c r="BJ12" i="74"/>
  <c r="BI12" i="74"/>
  <c r="BH12" i="74"/>
  <c r="BG12" i="74"/>
  <c r="BF12" i="74"/>
  <c r="BE12" i="74"/>
  <c r="BD12" i="74"/>
  <c r="BC12" i="74"/>
  <c r="BB12" i="74"/>
  <c r="BA12" i="74"/>
  <c r="AZ12" i="74"/>
  <c r="AY12" i="74"/>
  <c r="AX12" i="74"/>
  <c r="AW12" i="74"/>
  <c r="AV12" i="74"/>
  <c r="AU12" i="74"/>
  <c r="AT12" i="74"/>
  <c r="AS12" i="74"/>
  <c r="AR12" i="74"/>
  <c r="AQ12" i="74"/>
  <c r="AP12" i="74"/>
  <c r="AO12" i="74"/>
  <c r="AN12" i="74"/>
  <c r="AM12" i="74"/>
  <c r="AL12" i="74"/>
  <c r="AK12" i="74"/>
  <c r="AJ12" i="74"/>
  <c r="AI12" i="74"/>
  <c r="AH12" i="74"/>
  <c r="AG12" i="74"/>
  <c r="AF12" i="74"/>
  <c r="AE12" i="74"/>
  <c r="AD12" i="74"/>
  <c r="AC12" i="74"/>
  <c r="AB12" i="74"/>
  <c r="AA12" i="74"/>
  <c r="Z12" i="74"/>
  <c r="Y12" i="74"/>
  <c r="X12" i="74"/>
  <c r="W12" i="74"/>
  <c r="V12" i="74"/>
  <c r="U12" i="74"/>
  <c r="T12" i="74"/>
  <c r="S12" i="74"/>
  <c r="R12" i="74"/>
  <c r="Q12" i="74"/>
  <c r="P12" i="74"/>
  <c r="O12" i="74"/>
  <c r="N12" i="74"/>
  <c r="M12" i="74"/>
  <c r="L12" i="74"/>
  <c r="K12" i="74"/>
  <c r="J12" i="74"/>
  <c r="I12" i="74"/>
  <c r="H12" i="74"/>
  <c r="G12" i="74"/>
  <c r="F12" i="74"/>
  <c r="E12" i="74"/>
  <c r="D12" i="74"/>
  <c r="BJ11" i="74"/>
  <c r="BI11" i="74"/>
  <c r="BH11" i="74"/>
  <c r="BG11" i="74"/>
  <c r="BF11" i="74"/>
  <c r="BE11" i="74"/>
  <c r="BD11" i="74"/>
  <c r="BC11" i="74"/>
  <c r="BB11" i="74"/>
  <c r="BA11" i="74"/>
  <c r="AZ11" i="74"/>
  <c r="AY11" i="74"/>
  <c r="AX11" i="74"/>
  <c r="AW11" i="74"/>
  <c r="AV11" i="74"/>
  <c r="AU11" i="74"/>
  <c r="AT11" i="74"/>
  <c r="AS11" i="74"/>
  <c r="AR11" i="74"/>
  <c r="AQ11" i="74"/>
  <c r="AP11" i="74"/>
  <c r="AO11" i="74"/>
  <c r="AN11" i="74"/>
  <c r="AM11" i="74"/>
  <c r="AL11" i="74"/>
  <c r="AK11" i="74"/>
  <c r="AJ11" i="74"/>
  <c r="AI11" i="74"/>
  <c r="AH11" i="74"/>
  <c r="AG11" i="74"/>
  <c r="AF11" i="74"/>
  <c r="AE11" i="74"/>
  <c r="AD11" i="74"/>
  <c r="AC11" i="74"/>
  <c r="AB11" i="74"/>
  <c r="AA11" i="74"/>
  <c r="Z11" i="74"/>
  <c r="Y11" i="74"/>
  <c r="X11" i="74"/>
  <c r="W11" i="74"/>
  <c r="V11" i="74"/>
  <c r="U11" i="74"/>
  <c r="T11" i="74"/>
  <c r="S11" i="74"/>
  <c r="R11" i="74"/>
  <c r="Q11" i="74"/>
  <c r="P11" i="74"/>
  <c r="O11" i="74"/>
  <c r="N11" i="74"/>
  <c r="M11" i="74"/>
  <c r="L11" i="74"/>
  <c r="K11" i="74"/>
  <c r="J11" i="74"/>
  <c r="I11" i="74"/>
  <c r="H11" i="74"/>
  <c r="G11" i="74"/>
  <c r="F11" i="74"/>
  <c r="E11" i="74"/>
  <c r="D11" i="74"/>
  <c r="BJ10" i="74"/>
  <c r="BI10" i="74"/>
  <c r="BH10" i="74"/>
  <c r="BG10" i="74"/>
  <c r="BF10" i="74"/>
  <c r="BE10" i="74"/>
  <c r="BD10" i="74"/>
  <c r="BC10" i="74"/>
  <c r="BB10" i="74"/>
  <c r="BA10" i="74"/>
  <c r="AZ10" i="74"/>
  <c r="AY10" i="74"/>
  <c r="AX10" i="74"/>
  <c r="AW10" i="74"/>
  <c r="AV10" i="74"/>
  <c r="AU10" i="74"/>
  <c r="AT10" i="74"/>
  <c r="AS10" i="74"/>
  <c r="AR10" i="74"/>
  <c r="AQ10" i="74"/>
  <c r="AP10" i="74"/>
  <c r="AO10" i="74"/>
  <c r="AN10" i="74"/>
  <c r="AM10" i="74"/>
  <c r="AL10" i="74"/>
  <c r="AK10" i="74"/>
  <c r="AJ10" i="74"/>
  <c r="AI10" i="74"/>
  <c r="AH10" i="74"/>
  <c r="AG10" i="74"/>
  <c r="AF10" i="74"/>
  <c r="AE10" i="74"/>
  <c r="AD10" i="74"/>
  <c r="AC10" i="74"/>
  <c r="AB10" i="74"/>
  <c r="AA10" i="74"/>
  <c r="Z10" i="74"/>
  <c r="Y10" i="74"/>
  <c r="X10" i="74"/>
  <c r="W10" i="74"/>
  <c r="V10" i="74"/>
  <c r="U10" i="74"/>
  <c r="T10" i="74"/>
  <c r="S10" i="74"/>
  <c r="R10" i="74"/>
  <c r="Q10" i="74"/>
  <c r="P10" i="74"/>
  <c r="O10" i="74"/>
  <c r="N10" i="74"/>
  <c r="M10" i="74"/>
  <c r="L10" i="74"/>
  <c r="K10" i="74"/>
  <c r="J10" i="74"/>
  <c r="I10" i="74"/>
  <c r="H10" i="74"/>
  <c r="G10" i="74"/>
  <c r="F10" i="74"/>
  <c r="E10" i="74"/>
  <c r="D10" i="74"/>
  <c r="BJ9" i="74"/>
  <c r="BI9" i="74"/>
  <c r="BH9" i="74"/>
  <c r="BG9" i="74"/>
  <c r="BF9" i="74"/>
  <c r="BE9" i="74"/>
  <c r="BD9" i="74"/>
  <c r="BC9" i="74"/>
  <c r="BB9" i="74"/>
  <c r="BA9" i="74"/>
  <c r="AZ9" i="74"/>
  <c r="AY9" i="74"/>
  <c r="AX9" i="74"/>
  <c r="AW9" i="74"/>
  <c r="AV9" i="74"/>
  <c r="AU9" i="74"/>
  <c r="AT9" i="74"/>
  <c r="AS9" i="74"/>
  <c r="AR9" i="74"/>
  <c r="AQ9" i="74"/>
  <c r="AP9" i="74"/>
  <c r="AO9" i="74"/>
  <c r="AN9" i="74"/>
  <c r="AM9" i="74"/>
  <c r="AL9" i="74"/>
  <c r="AK9" i="74"/>
  <c r="AJ9" i="74"/>
  <c r="AI9" i="74"/>
  <c r="AH9" i="74"/>
  <c r="AG9" i="74"/>
  <c r="AF9" i="74"/>
  <c r="AE9" i="74"/>
  <c r="AD9" i="74"/>
  <c r="AC9" i="74"/>
  <c r="AB9" i="74"/>
  <c r="AA9" i="74"/>
  <c r="Z9" i="74"/>
  <c r="Y9" i="74"/>
  <c r="X9" i="74"/>
  <c r="W9" i="74"/>
  <c r="V9" i="74"/>
  <c r="U9" i="74"/>
  <c r="T9" i="74"/>
  <c r="S9" i="74"/>
  <c r="R9" i="74"/>
  <c r="Q9" i="74"/>
  <c r="P9" i="74"/>
  <c r="O9" i="74"/>
  <c r="N9" i="74"/>
  <c r="M9" i="74"/>
  <c r="L9" i="74"/>
  <c r="K9" i="74"/>
  <c r="J9" i="74"/>
  <c r="I9" i="74"/>
  <c r="H9" i="74"/>
  <c r="G9" i="74"/>
  <c r="F9" i="74"/>
  <c r="E9" i="74"/>
  <c r="D9" i="74"/>
  <c r="BJ8" i="74"/>
  <c r="BI8" i="74"/>
  <c r="BH8" i="74"/>
  <c r="BG8" i="74"/>
  <c r="BF8" i="74"/>
  <c r="BE8" i="74"/>
  <c r="BD8" i="74"/>
  <c r="BC8" i="74"/>
  <c r="BB8" i="74"/>
  <c r="BA8" i="74"/>
  <c r="AZ8" i="74"/>
  <c r="AY8" i="74"/>
  <c r="AX8" i="74"/>
  <c r="AW8" i="74"/>
  <c r="AV8" i="74"/>
  <c r="AU8" i="74"/>
  <c r="AT8" i="74"/>
  <c r="AS8" i="74"/>
  <c r="AR8" i="74"/>
  <c r="AQ8" i="74"/>
  <c r="AP8" i="74"/>
  <c r="AO8" i="74"/>
  <c r="AN8" i="74"/>
  <c r="AM8" i="74"/>
  <c r="AL8" i="74"/>
  <c r="AK8" i="74"/>
  <c r="AJ8" i="74"/>
  <c r="AI8" i="74"/>
  <c r="AH8" i="74"/>
  <c r="AG8" i="74"/>
  <c r="AF8" i="74"/>
  <c r="AE8" i="74"/>
  <c r="AD8" i="74"/>
  <c r="AC8" i="74"/>
  <c r="AB8" i="74"/>
  <c r="AA8" i="74"/>
  <c r="Z8" i="74"/>
  <c r="Y8" i="74"/>
  <c r="X8" i="74"/>
  <c r="W8" i="74"/>
  <c r="V8" i="74"/>
  <c r="U8" i="74"/>
  <c r="T8" i="74"/>
  <c r="S8" i="74"/>
  <c r="R8" i="74"/>
  <c r="Q8" i="74"/>
  <c r="P8" i="74"/>
  <c r="O8" i="74"/>
  <c r="N8" i="74"/>
  <c r="M8" i="74"/>
  <c r="L8" i="74"/>
  <c r="K8" i="74"/>
  <c r="J8" i="74"/>
  <c r="I8" i="74"/>
  <c r="H8" i="74"/>
  <c r="G8" i="74"/>
  <c r="F8" i="74"/>
  <c r="E8" i="74"/>
  <c r="D8"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BJ6" i="74"/>
  <c r="BI6" i="74"/>
  <c r="BH6" i="74"/>
  <c r="BG6" i="74"/>
  <c r="BF6" i="74"/>
  <c r="BE6" i="74"/>
  <c r="BD6" i="74"/>
  <c r="BC6" i="74"/>
  <c r="BB6" i="74"/>
  <c r="BA6" i="74"/>
  <c r="AZ6" i="74"/>
  <c r="AY6" i="74"/>
  <c r="AX6" i="74"/>
  <c r="AW6" i="74"/>
  <c r="AV6" i="74"/>
  <c r="AU6" i="74"/>
  <c r="AT6" i="74"/>
  <c r="AS6" i="74"/>
  <c r="AR6" i="74"/>
  <c r="AQ6" i="74"/>
  <c r="AP6" i="74"/>
  <c r="AO6" i="74"/>
  <c r="AN6" i="74"/>
  <c r="AM6" i="74"/>
  <c r="AL6" i="74"/>
  <c r="AK6" i="74"/>
  <c r="AJ6" i="74"/>
  <c r="AI6" i="74"/>
  <c r="AH6" i="74"/>
  <c r="AG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BJ5" i="74"/>
  <c r="BI5" i="74"/>
  <c r="BH5"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BJ4" i="74"/>
  <c r="BI4" i="74"/>
  <c r="BH4" i="74"/>
  <c r="BG4" i="74"/>
  <c r="BF4" i="74"/>
  <c r="BE4" i="74"/>
  <c r="BD4" i="74"/>
  <c r="BC4" i="74"/>
  <c r="BB4" i="74"/>
  <c r="BA4" i="74"/>
  <c r="AZ4" i="74"/>
  <c r="AY4" i="74"/>
  <c r="AX4" i="74"/>
  <c r="AW4" i="74"/>
  <c r="AV4" i="74"/>
  <c r="AU4" i="74"/>
  <c r="AT4" i="74"/>
  <c r="AS4" i="74"/>
  <c r="AR4" i="74"/>
  <c r="AQ4" i="74"/>
  <c r="AP4" i="74"/>
  <c r="AO4" i="74"/>
  <c r="AN4" i="74"/>
  <c r="AM4" i="74"/>
  <c r="AL4" i="74"/>
  <c r="AK4" i="74"/>
  <c r="AJ4" i="74"/>
  <c r="AI4" i="74"/>
  <c r="AH4" i="74"/>
  <c r="AG4" i="74"/>
  <c r="AF4" i="74"/>
  <c r="AE4" i="74"/>
  <c r="AD4" i="74"/>
  <c r="AC4" i="74"/>
  <c r="AB4" i="74"/>
  <c r="AA4" i="74"/>
  <c r="Z4" i="74"/>
  <c r="Y4" i="74"/>
  <c r="X4" i="74"/>
  <c r="W4" i="74"/>
  <c r="V4" i="74"/>
  <c r="U4" i="74"/>
  <c r="T4" i="74"/>
  <c r="S4" i="74"/>
  <c r="R4" i="74"/>
  <c r="Q4" i="74"/>
  <c r="P4" i="74"/>
  <c r="O4" i="74"/>
  <c r="N4" i="74"/>
  <c r="M4" i="74"/>
  <c r="L4" i="74"/>
  <c r="K4" i="74"/>
  <c r="J4" i="74"/>
  <c r="I4" i="74"/>
  <c r="H4" i="74"/>
  <c r="G4" i="74"/>
  <c r="F4" i="74"/>
  <c r="E4" i="74"/>
  <c r="D4" i="74"/>
  <c r="C4"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C3" i="74"/>
  <c r="B138" i="74"/>
  <c r="B135" i="74"/>
  <c r="B134" i="74"/>
  <c r="B132" i="74"/>
  <c r="B131" i="74"/>
  <c r="B130" i="74"/>
  <c r="B129" i="74"/>
  <c r="B127" i="74"/>
  <c r="B126" i="74"/>
  <c r="B125" i="74"/>
  <c r="B124" i="74"/>
  <c r="B123" i="74"/>
  <c r="B122" i="74"/>
  <c r="B121" i="74"/>
  <c r="B120" i="74"/>
  <c r="B119" i="74"/>
  <c r="B118" i="74"/>
  <c r="B117" i="74"/>
  <c r="B116" i="74"/>
  <c r="B115" i="74"/>
  <c r="B114" i="74"/>
  <c r="B113" i="74"/>
  <c r="B112" i="74"/>
  <c r="B111" i="74"/>
  <c r="B110" i="74"/>
  <c r="A110" i="74"/>
  <c r="B109" i="74"/>
  <c r="B108" i="74"/>
  <c r="B107" i="74"/>
  <c r="B106" i="74"/>
  <c r="B105" i="74"/>
  <c r="B104" i="74"/>
  <c r="B103" i="74"/>
  <c r="B102" i="74"/>
  <c r="A102" i="74"/>
  <c r="B101" i="74"/>
  <c r="B100" i="74"/>
  <c r="B99" i="74"/>
  <c r="B98" i="74"/>
  <c r="B97" i="74"/>
  <c r="B96" i="74"/>
  <c r="B95" i="74"/>
  <c r="B94" i="74"/>
  <c r="A94" i="74"/>
  <c r="B93" i="74"/>
  <c r="A93" i="74"/>
  <c r="B92" i="74"/>
  <c r="B91" i="74"/>
  <c r="B90" i="74"/>
  <c r="B89" i="74"/>
  <c r="B88" i="74"/>
  <c r="B87" i="74"/>
  <c r="B86" i="74"/>
  <c r="A86" i="74"/>
  <c r="B85" i="74"/>
  <c r="B84" i="74"/>
  <c r="B83" i="74"/>
  <c r="B82" i="74"/>
  <c r="B81" i="74"/>
  <c r="B80" i="74"/>
  <c r="B79" i="74"/>
  <c r="B78" i="74"/>
  <c r="A78" i="74"/>
  <c r="B77" i="74"/>
  <c r="B76" i="74"/>
  <c r="B75" i="74"/>
  <c r="B74" i="74"/>
  <c r="B73" i="74"/>
  <c r="B72" i="74"/>
  <c r="B71" i="74"/>
  <c r="B70" i="74"/>
  <c r="A70" i="74"/>
  <c r="B69" i="74"/>
  <c r="B68" i="74"/>
  <c r="B67" i="74"/>
  <c r="B66" i="74"/>
  <c r="B65" i="74"/>
  <c r="B64" i="74"/>
  <c r="B63" i="74"/>
  <c r="B62" i="74"/>
  <c r="A62" i="74"/>
  <c r="B61" i="74"/>
  <c r="A61" i="74"/>
  <c r="B60" i="74"/>
  <c r="B59" i="74"/>
  <c r="B58" i="74"/>
  <c r="B57" i="74"/>
  <c r="B56" i="74"/>
  <c r="B55" i="74"/>
  <c r="B54" i="74"/>
  <c r="A54" i="74"/>
  <c r="B53" i="74"/>
  <c r="B52" i="74"/>
  <c r="B51" i="74"/>
  <c r="B50" i="74"/>
  <c r="B49" i="74"/>
  <c r="B48" i="74"/>
  <c r="B47" i="74"/>
  <c r="B46" i="74"/>
  <c r="A46" i="74"/>
  <c r="B45" i="74"/>
  <c r="A45" i="74"/>
  <c r="B44" i="74"/>
  <c r="A44" i="74"/>
  <c r="B41" i="74"/>
  <c r="B40" i="74"/>
  <c r="B39" i="74"/>
  <c r="B38" i="74"/>
  <c r="B37" i="74"/>
  <c r="A37" i="74"/>
  <c r="B36" i="74"/>
  <c r="B35" i="74"/>
  <c r="B34" i="74"/>
  <c r="B33" i="74"/>
  <c r="B32" i="74"/>
  <c r="B31" i="74"/>
  <c r="B30" i="74"/>
  <c r="B29" i="74"/>
  <c r="B28" i="74"/>
  <c r="B27" i="74"/>
  <c r="B26" i="74"/>
  <c r="A26" i="74"/>
  <c r="B25" i="74"/>
  <c r="B24" i="74"/>
  <c r="B22" i="74"/>
  <c r="A22" i="74"/>
  <c r="B21" i="74"/>
  <c r="B20" i="74"/>
  <c r="B19" i="74"/>
  <c r="B18" i="74"/>
  <c r="A18" i="74"/>
  <c r="B17" i="74"/>
  <c r="B16" i="74"/>
  <c r="B15" i="74"/>
  <c r="B14" i="74"/>
  <c r="B13" i="74"/>
  <c r="B12" i="74"/>
  <c r="B11" i="74"/>
  <c r="B10" i="74"/>
  <c r="A10" i="74"/>
  <c r="B9" i="74"/>
  <c r="B8" i="74"/>
  <c r="B7" i="74"/>
  <c r="B6" i="74"/>
  <c r="B5" i="74"/>
  <c r="B4" i="74"/>
  <c r="B2" i="74"/>
  <c r="A2" i="74"/>
  <c r="B1" i="74"/>
  <c r="B3" i="74"/>
  <c r="B138" i="78"/>
  <c r="B137" i="78"/>
  <c r="B136" i="78"/>
  <c r="B135" i="78"/>
  <c r="B134" i="78"/>
  <c r="B133" i="78"/>
  <c r="B132" i="78"/>
  <c r="B131" i="78"/>
  <c r="B130" i="78"/>
  <c r="B129"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 r="B3" i="78"/>
  <c r="C2" i="78"/>
  <c r="B2" i="78"/>
  <c r="AO1" i="78"/>
  <c r="AN1" i="78"/>
  <c r="AM1" i="78"/>
  <c r="AL1" i="78"/>
  <c r="AK1" i="78"/>
  <c r="AJ1" i="78"/>
  <c r="AI1" i="78"/>
  <c r="AH1" i="78"/>
  <c r="AG1" i="78"/>
  <c r="AF1" i="78"/>
  <c r="AE1" i="78"/>
  <c r="AD1" i="78"/>
  <c r="AC1" i="78"/>
  <c r="AB1" i="78"/>
  <c r="AA1" i="78"/>
  <c r="Z1" i="78"/>
  <c r="Y1" i="78"/>
  <c r="X1" i="78"/>
  <c r="W1" i="78"/>
  <c r="V1" i="78"/>
  <c r="U1" i="78"/>
  <c r="T1" i="78"/>
  <c r="S1" i="78"/>
  <c r="R1" i="78"/>
  <c r="Q1" i="78"/>
  <c r="P1" i="78"/>
  <c r="O1" i="78"/>
  <c r="N1" i="78"/>
  <c r="M1" i="78"/>
  <c r="L1" i="78"/>
  <c r="K1" i="78"/>
  <c r="J1" i="78"/>
  <c r="I1" i="78"/>
  <c r="H1" i="78"/>
  <c r="G1" i="78"/>
  <c r="F1" i="78"/>
  <c r="E1" i="78"/>
  <c r="D1" i="78"/>
  <c r="C1" i="78"/>
  <c r="B1" i="78"/>
  <c r="B138" i="77"/>
  <c r="B137" i="77"/>
  <c r="B136" i="77"/>
  <c r="B135" i="77"/>
  <c r="B134" i="77"/>
  <c r="B133" i="77"/>
  <c r="B132" i="77"/>
  <c r="B131" i="77"/>
  <c r="B130" i="77"/>
  <c r="B129" i="77"/>
  <c r="B127" i="77"/>
  <c r="B126" i="77"/>
  <c r="B125" i="77"/>
  <c r="B124" i="77"/>
  <c r="B123" i="77"/>
  <c r="B122" i="77"/>
  <c r="B121" i="77"/>
  <c r="B120" i="77"/>
  <c r="B119" i="77"/>
  <c r="B118" i="77"/>
  <c r="B117" i="77"/>
  <c r="B116" i="77"/>
  <c r="B115" i="77"/>
  <c r="B114" i="77"/>
  <c r="B113" i="77"/>
  <c r="B112" i="77"/>
  <c r="B111" i="77"/>
  <c r="B110" i="77"/>
  <c r="B109" i="77"/>
  <c r="B108" i="77"/>
  <c r="B107" i="77"/>
  <c r="B106" i="77"/>
  <c r="B105" i="77"/>
  <c r="B104" i="77"/>
  <c r="B103" i="77"/>
  <c r="B102" i="77"/>
  <c r="B101" i="77"/>
  <c r="B100" i="77"/>
  <c r="B99" i="77"/>
  <c r="B98" i="77"/>
  <c r="B97" i="77"/>
  <c r="B96" i="77"/>
  <c r="B95" i="77"/>
  <c r="B94" i="77"/>
  <c r="B93" i="77"/>
  <c r="B92" i="77"/>
  <c r="B91" i="77"/>
  <c r="B90" i="77"/>
  <c r="B89" i="77"/>
  <c r="B88" i="77"/>
  <c r="B87" i="77"/>
  <c r="B86" i="77"/>
  <c r="B85" i="77"/>
  <c r="B84" i="77"/>
  <c r="B83" i="77"/>
  <c r="B82" i="77"/>
  <c r="B81" i="77"/>
  <c r="B80" i="77"/>
  <c r="B79" i="77"/>
  <c r="B78" i="77"/>
  <c r="B77" i="77"/>
  <c r="B76" i="77"/>
  <c r="B75" i="77"/>
  <c r="B74" i="77"/>
  <c r="B73" i="77"/>
  <c r="B72" i="77"/>
  <c r="B71" i="77"/>
  <c r="B70" i="77"/>
  <c r="B69" i="77"/>
  <c r="B68" i="77"/>
  <c r="B67" i="77"/>
  <c r="B66" i="77"/>
  <c r="B65" i="77"/>
  <c r="B64" i="77"/>
  <c r="B63" i="77"/>
  <c r="B62" i="77"/>
  <c r="B61" i="77"/>
  <c r="B60" i="77"/>
  <c r="B59" i="77"/>
  <c r="B58" i="77"/>
  <c r="B57" i="77"/>
  <c r="B56" i="77"/>
  <c r="B55" i="77"/>
  <c r="B54" i="77"/>
  <c r="B53" i="77"/>
  <c r="B52" i="77"/>
  <c r="B51" i="77"/>
  <c r="B50" i="77"/>
  <c r="B49" i="77"/>
  <c r="B48" i="77"/>
  <c r="B47" i="77"/>
  <c r="B46" i="77"/>
  <c r="B45" i="77"/>
  <c r="B44" i="77"/>
  <c r="B41" i="77"/>
  <c r="B40" i="77"/>
  <c r="B39" i="77"/>
  <c r="B38" i="77"/>
  <c r="B37" i="77"/>
  <c r="B36" i="77"/>
  <c r="B35" i="77"/>
  <c r="B34" i="77"/>
  <c r="B33" i="77"/>
  <c r="B32" i="77"/>
  <c r="B31" i="77"/>
  <c r="B30" i="77"/>
  <c r="B29" i="77"/>
  <c r="B28" i="77"/>
  <c r="B27" i="77"/>
  <c r="B26" i="77"/>
  <c r="B25" i="77"/>
  <c r="B24" i="77"/>
  <c r="B23" i="77"/>
  <c r="B22" i="77"/>
  <c r="B21" i="77"/>
  <c r="B20" i="77"/>
  <c r="B19" i="77"/>
  <c r="B18" i="77"/>
  <c r="B17" i="77"/>
  <c r="B16" i="77"/>
  <c r="B15" i="77"/>
  <c r="B14" i="77"/>
  <c r="B13" i="77"/>
  <c r="B12" i="77"/>
  <c r="B11" i="77"/>
  <c r="B10" i="77"/>
  <c r="B9" i="77"/>
  <c r="B8" i="77"/>
  <c r="B7" i="77"/>
  <c r="B6" i="77"/>
  <c r="B5" i="77"/>
  <c r="B4" i="77"/>
  <c r="B3" i="77"/>
  <c r="C2" i="77"/>
  <c r="B2" i="77"/>
  <c r="AO1" i="77"/>
  <c r="AN1" i="77"/>
  <c r="AM1" i="77"/>
  <c r="AL1" i="77"/>
  <c r="AK1" i="77"/>
  <c r="AJ1" i="77"/>
  <c r="AI1" i="77"/>
  <c r="AH1" i="77"/>
  <c r="AG1" i="77"/>
  <c r="AF1" i="77"/>
  <c r="AE1" i="77"/>
  <c r="AD1" i="77"/>
  <c r="AC1" i="77"/>
  <c r="AB1" i="77"/>
  <c r="AA1" i="77"/>
  <c r="Z1" i="77"/>
  <c r="Y1" i="77"/>
  <c r="X1" i="77"/>
  <c r="W1" i="77"/>
  <c r="V1" i="77"/>
  <c r="U1" i="77"/>
  <c r="T1" i="77"/>
  <c r="S1" i="77"/>
  <c r="R1" i="77"/>
  <c r="Q1" i="77"/>
  <c r="P1" i="77"/>
  <c r="O1" i="77"/>
  <c r="N1" i="77"/>
  <c r="M1" i="77"/>
  <c r="L1" i="77"/>
  <c r="K1" i="77"/>
  <c r="J1" i="77"/>
  <c r="I1" i="77"/>
  <c r="H1" i="77"/>
  <c r="G1" i="77"/>
  <c r="F1" i="77"/>
  <c r="E1" i="77"/>
  <c r="D1" i="77"/>
  <c r="C1" i="77"/>
  <c r="B1" i="77"/>
  <c r="B138" i="76"/>
  <c r="B136" i="76"/>
  <c r="B135" i="76"/>
  <c r="B134" i="76"/>
  <c r="B133" i="76"/>
  <c r="B132" i="76"/>
  <c r="B131" i="76"/>
  <c r="B130" i="76"/>
  <c r="B127" i="76"/>
  <c r="B126" i="76"/>
  <c r="B125" i="76"/>
  <c r="B124" i="76"/>
  <c r="B123" i="76"/>
  <c r="B122" i="76"/>
  <c r="B121" i="76"/>
  <c r="B120" i="76"/>
  <c r="B119" i="76"/>
  <c r="B118" i="76"/>
  <c r="B117" i="76"/>
  <c r="B116" i="76"/>
  <c r="B115" i="76"/>
  <c r="B114" i="76"/>
  <c r="B113" i="76"/>
  <c r="B112" i="76"/>
  <c r="B111" i="76"/>
  <c r="B110" i="76"/>
  <c r="B109" i="76"/>
  <c r="B108" i="76"/>
  <c r="B107" i="76"/>
  <c r="B106" i="76"/>
  <c r="B105" i="76"/>
  <c r="B104" i="76"/>
  <c r="B103" i="76"/>
  <c r="B102" i="76"/>
  <c r="B101" i="76"/>
  <c r="B100" i="76"/>
  <c r="B99" i="76"/>
  <c r="B98" i="76"/>
  <c r="B97" i="76"/>
  <c r="B96" i="76"/>
  <c r="B95" i="76"/>
  <c r="B94" i="76"/>
  <c r="B93" i="76"/>
  <c r="B92" i="76"/>
  <c r="B91" i="76"/>
  <c r="B90" i="76"/>
  <c r="B89" i="76"/>
  <c r="B88" i="76"/>
  <c r="B87" i="76"/>
  <c r="B86" i="76"/>
  <c r="B85" i="76"/>
  <c r="B84" i="76"/>
  <c r="B83" i="76"/>
  <c r="B82" i="76"/>
  <c r="B81" i="76"/>
  <c r="B80" i="76"/>
  <c r="B79" i="76"/>
  <c r="B78" i="76"/>
  <c r="B77" i="76"/>
  <c r="B76" i="76"/>
  <c r="B75" i="76"/>
  <c r="B74" i="76"/>
  <c r="B73" i="76"/>
  <c r="B72" i="76"/>
  <c r="B71" i="76"/>
  <c r="B70" i="76"/>
  <c r="B69" i="76"/>
  <c r="B68" i="76"/>
  <c r="B67" i="76"/>
  <c r="B66" i="76"/>
  <c r="B65" i="76"/>
  <c r="B64" i="76"/>
  <c r="B63" i="76"/>
  <c r="B62" i="76"/>
  <c r="B61" i="76"/>
  <c r="B60" i="76"/>
  <c r="B59" i="76"/>
  <c r="B58" i="76"/>
  <c r="B57" i="76"/>
  <c r="B56" i="76"/>
  <c r="B55" i="76"/>
  <c r="B54" i="76"/>
  <c r="B53" i="76"/>
  <c r="B52" i="76"/>
  <c r="B51" i="76"/>
  <c r="B50" i="76"/>
  <c r="B49" i="76"/>
  <c r="B48" i="76"/>
  <c r="B47" i="76"/>
  <c r="B46" i="76"/>
  <c r="B45" i="76"/>
  <c r="B44" i="76"/>
  <c r="B41" i="76"/>
  <c r="B40" i="76"/>
  <c r="B39" i="76"/>
  <c r="B38" i="76"/>
  <c r="B37" i="76"/>
  <c r="B36" i="76"/>
  <c r="B35" i="76"/>
  <c r="B34" i="76"/>
  <c r="B33" i="76"/>
  <c r="B32" i="76"/>
  <c r="B31" i="76"/>
  <c r="B30" i="76"/>
  <c r="B29" i="76"/>
  <c r="B28" i="76"/>
  <c r="B27" i="76"/>
  <c r="B26" i="76"/>
  <c r="B25" i="76"/>
  <c r="B24" i="76"/>
  <c r="B23" i="76"/>
  <c r="B22" i="76"/>
  <c r="B21" i="76"/>
  <c r="B20" i="76"/>
  <c r="B19" i="76"/>
  <c r="B18" i="76"/>
  <c r="B17" i="76"/>
  <c r="B16" i="76"/>
  <c r="B15" i="76"/>
  <c r="B14" i="76"/>
  <c r="B13" i="76"/>
  <c r="B12" i="76"/>
  <c r="B11" i="76"/>
  <c r="B10" i="76"/>
  <c r="B9" i="76"/>
  <c r="B8" i="76"/>
  <c r="B7" i="76"/>
  <c r="B6" i="76"/>
  <c r="B5" i="76"/>
  <c r="B4" i="76"/>
  <c r="B3" i="76"/>
  <c r="C2" i="76"/>
  <c r="B2" i="76"/>
  <c r="AO1" i="76"/>
  <c r="AN1" i="76"/>
  <c r="AM1" i="76"/>
  <c r="AL1" i="76"/>
  <c r="AK1" i="76"/>
  <c r="AJ1" i="76"/>
  <c r="AI1" i="76"/>
  <c r="AH1" i="76"/>
  <c r="AG1" i="76"/>
  <c r="AF1" i="76"/>
  <c r="AE1" i="76"/>
  <c r="AD1" i="76"/>
  <c r="AC1" i="76"/>
  <c r="AB1" i="76"/>
  <c r="AA1" i="76"/>
  <c r="Z1" i="76"/>
  <c r="Y1" i="76"/>
  <c r="X1" i="76"/>
  <c r="W1" i="76"/>
  <c r="V1" i="76"/>
  <c r="U1" i="76"/>
  <c r="T1" i="76"/>
  <c r="S1" i="76"/>
  <c r="R1" i="76"/>
  <c r="Q1" i="76"/>
  <c r="P1" i="76"/>
  <c r="O1" i="76"/>
  <c r="N1" i="76"/>
  <c r="M1" i="76"/>
  <c r="L1" i="76"/>
  <c r="K1" i="76"/>
  <c r="J1" i="76"/>
  <c r="I1" i="76"/>
  <c r="H1" i="76"/>
  <c r="G1" i="76"/>
  <c r="F1" i="76"/>
  <c r="E1" i="76"/>
  <c r="D1" i="76"/>
  <c r="C1" i="76"/>
  <c r="B1" i="76"/>
  <c r="B138" i="75"/>
  <c r="B135" i="75"/>
  <c r="B134" i="75"/>
  <c r="B132" i="75"/>
  <c r="B131" i="75"/>
  <c r="B130" i="75"/>
  <c r="B129" i="75"/>
  <c r="B127" i="75"/>
  <c r="B126" i="75"/>
  <c r="B125" i="75"/>
  <c r="B124" i="75"/>
  <c r="B123" i="75"/>
  <c r="B122" i="75"/>
  <c r="B121" i="75"/>
  <c r="B120" i="75"/>
  <c r="B119" i="75"/>
  <c r="B118" i="75"/>
  <c r="B117" i="75"/>
  <c r="B116" i="75"/>
  <c r="B115" i="75"/>
  <c r="B114" i="75"/>
  <c r="B113" i="75"/>
  <c r="B112" i="75"/>
  <c r="B111" i="75"/>
  <c r="B110" i="75"/>
  <c r="B109" i="75"/>
  <c r="B108" i="75"/>
  <c r="B107" i="75"/>
  <c r="B106" i="75"/>
  <c r="B105" i="75"/>
  <c r="B104" i="75"/>
  <c r="B103" i="75"/>
  <c r="B102" i="75"/>
  <c r="B101" i="75"/>
  <c r="B100" i="75"/>
  <c r="B99" i="75"/>
  <c r="B98" i="75"/>
  <c r="B97" i="75"/>
  <c r="B96" i="75"/>
  <c r="B95" i="75"/>
  <c r="B94" i="75"/>
  <c r="B93" i="75"/>
  <c r="B92" i="75"/>
  <c r="B91" i="75"/>
  <c r="B90" i="75"/>
  <c r="B89" i="75"/>
  <c r="B88" i="75"/>
  <c r="B87" i="75"/>
  <c r="B86" i="75"/>
  <c r="B85" i="75"/>
  <c r="B84" i="75"/>
  <c r="B83" i="75"/>
  <c r="B82" i="75"/>
  <c r="B81" i="75"/>
  <c r="B80" i="75"/>
  <c r="B79" i="75"/>
  <c r="B78" i="75"/>
  <c r="B77" i="75"/>
  <c r="B76" i="75"/>
  <c r="B75" i="75"/>
  <c r="B74" i="75"/>
  <c r="B73" i="75"/>
  <c r="B72" i="75"/>
  <c r="B71" i="75"/>
  <c r="B70" i="75"/>
  <c r="B69" i="75"/>
  <c r="B68" i="75"/>
  <c r="B67" i="75"/>
  <c r="B66" i="75"/>
  <c r="B65" i="75"/>
  <c r="B64" i="75"/>
  <c r="B63" i="75"/>
  <c r="B62" i="75"/>
  <c r="B61" i="75"/>
  <c r="B60" i="75"/>
  <c r="B59" i="75"/>
  <c r="B58" i="75"/>
  <c r="B57" i="75"/>
  <c r="B56" i="75"/>
  <c r="B55" i="75"/>
  <c r="B54" i="75"/>
  <c r="B53" i="75"/>
  <c r="B52" i="75"/>
  <c r="B51" i="75"/>
  <c r="B50" i="75"/>
  <c r="B49" i="75"/>
  <c r="B48" i="75"/>
  <c r="B47" i="75"/>
  <c r="B46" i="75"/>
  <c r="B45" i="75"/>
  <c r="B44" i="75"/>
  <c r="B41" i="75"/>
  <c r="B40" i="75"/>
  <c r="B39" i="75"/>
  <c r="B38" i="75"/>
  <c r="B37" i="75"/>
  <c r="B36" i="75"/>
  <c r="B35" i="75"/>
  <c r="B34" i="75"/>
  <c r="B33" i="75"/>
  <c r="B32" i="75"/>
  <c r="B31" i="75"/>
  <c r="B30" i="75"/>
  <c r="B29" i="75"/>
  <c r="B28" i="75"/>
  <c r="B27" i="75"/>
  <c r="B26" i="75"/>
  <c r="B25" i="75"/>
  <c r="B24" i="75"/>
  <c r="B23" i="75"/>
  <c r="B22" i="75"/>
  <c r="B21" i="75"/>
  <c r="B20" i="75"/>
  <c r="B19" i="75"/>
  <c r="B18" i="75"/>
  <c r="B17" i="75"/>
  <c r="B16" i="75"/>
  <c r="B15" i="75"/>
  <c r="B14" i="75"/>
  <c r="B13" i="75"/>
  <c r="B12" i="75"/>
  <c r="B11" i="75"/>
  <c r="B10" i="75"/>
  <c r="B9" i="75"/>
  <c r="B8" i="75"/>
  <c r="B7" i="75"/>
  <c r="B6" i="75"/>
  <c r="B5" i="75"/>
  <c r="B4" i="75"/>
  <c r="B3" i="75"/>
  <c r="C2" i="75"/>
  <c r="B2" i="75"/>
  <c r="AO1" i="75"/>
  <c r="AN1" i="75"/>
  <c r="AM1" i="75"/>
  <c r="AL1" i="75"/>
  <c r="AK1" i="75"/>
  <c r="AJ1" i="75"/>
  <c r="AI1" i="75"/>
  <c r="AH1" i="75"/>
  <c r="AG1" i="75"/>
  <c r="AF1" i="75"/>
  <c r="AE1" i="75"/>
  <c r="AD1" i="75"/>
  <c r="AC1" i="75"/>
  <c r="AB1" i="75"/>
  <c r="AA1" i="75"/>
  <c r="Z1" i="75"/>
  <c r="Y1" i="75"/>
  <c r="X1" i="75"/>
  <c r="W1" i="75"/>
  <c r="V1" i="75"/>
  <c r="U1" i="75"/>
  <c r="T1" i="75"/>
  <c r="S1" i="75"/>
  <c r="R1" i="75"/>
  <c r="Q1" i="75"/>
  <c r="P1" i="75"/>
  <c r="O1" i="75"/>
  <c r="N1" i="75"/>
  <c r="M1" i="75"/>
  <c r="L1" i="75"/>
  <c r="K1" i="75"/>
  <c r="J1" i="75"/>
  <c r="I1" i="75"/>
  <c r="H1" i="75"/>
  <c r="G1" i="75"/>
  <c r="F1" i="75"/>
  <c r="E1" i="75"/>
  <c r="D1" i="75"/>
  <c r="C1" i="75"/>
  <c r="B1" i="75"/>
  <c r="C2" i="74"/>
  <c r="AO1" i="74"/>
  <c r="AN1" i="74"/>
  <c r="AM1" i="74"/>
  <c r="AL1" i="74"/>
  <c r="AK1" i="74"/>
  <c r="AJ1" i="74"/>
  <c r="AI1" i="74"/>
  <c r="AH1" i="74"/>
  <c r="AG1" i="74"/>
  <c r="AF1" i="74"/>
  <c r="AE1" i="74"/>
  <c r="AD1" i="74"/>
  <c r="AC1" i="74"/>
  <c r="AB1" i="74"/>
  <c r="AA1" i="74"/>
  <c r="Z1" i="74"/>
  <c r="Y1" i="74"/>
  <c r="X1" i="74"/>
  <c r="W1" i="74"/>
  <c r="V1" i="74"/>
  <c r="U1" i="74"/>
  <c r="T1" i="74"/>
  <c r="S1" i="74"/>
  <c r="R1" i="74"/>
  <c r="Q1" i="74"/>
  <c r="P1" i="74"/>
  <c r="O1" i="74"/>
  <c r="N1" i="74"/>
  <c r="M1" i="74"/>
  <c r="L1" i="74"/>
  <c r="K1" i="74"/>
  <c r="J1" i="74"/>
  <c r="I1" i="74"/>
  <c r="H1" i="74"/>
  <c r="G1" i="74"/>
  <c r="F1" i="74"/>
  <c r="E1" i="74"/>
  <c r="D1" i="74"/>
  <c r="C1" i="74"/>
  <c r="BJ138" i="72"/>
  <c r="BJ132" i="72"/>
  <c r="BI132" i="72"/>
  <c r="BH132" i="72"/>
  <c r="BG132" i="72"/>
  <c r="BF132" i="72"/>
  <c r="BE132" i="72"/>
  <c r="BD132" i="72"/>
  <c r="BC132" i="72"/>
  <c r="BB132" i="72"/>
  <c r="BA132" i="72"/>
  <c r="AZ132" i="72"/>
  <c r="AY132" i="72"/>
  <c r="AX132" i="72"/>
  <c r="AW132" i="72"/>
  <c r="AV132" i="72"/>
  <c r="AU132" i="72"/>
  <c r="AT132" i="72"/>
  <c r="AS132" i="72"/>
  <c r="AR132" i="72"/>
  <c r="AQ132" i="72"/>
  <c r="AP132" i="72"/>
  <c r="AO132" i="72"/>
  <c r="AN132" i="72"/>
  <c r="AM132" i="72"/>
  <c r="AL132" i="72"/>
  <c r="AK132" i="72"/>
  <c r="AJ132" i="72"/>
  <c r="AI132" i="72"/>
  <c r="AH132" i="72"/>
  <c r="AG132" i="72"/>
  <c r="AF132" i="72"/>
  <c r="AE132" i="72"/>
  <c r="AD132" i="72"/>
  <c r="AC132" i="72"/>
  <c r="AB132" i="72"/>
  <c r="AA132" i="72"/>
  <c r="Z132" i="72"/>
  <c r="Y132" i="72"/>
  <c r="X132" i="72"/>
  <c r="W132" i="72"/>
  <c r="V132" i="72"/>
  <c r="U132" i="72"/>
  <c r="T132" i="72"/>
  <c r="S132" i="72"/>
  <c r="R132" i="72"/>
  <c r="Q132" i="72"/>
  <c r="P132" i="72"/>
  <c r="O132" i="72"/>
  <c r="N132" i="72"/>
  <c r="M132" i="72"/>
  <c r="L132" i="72"/>
  <c r="K132" i="72"/>
  <c r="J132" i="72"/>
  <c r="I132" i="72"/>
  <c r="H132" i="72"/>
  <c r="G132" i="72"/>
  <c r="F132" i="72"/>
  <c r="E132" i="72"/>
  <c r="D132" i="72"/>
  <c r="C132" i="72"/>
  <c r="BJ131" i="72"/>
  <c r="BI131" i="72"/>
  <c r="BH131" i="72"/>
  <c r="BG131" i="72"/>
  <c r="BF131" i="72"/>
  <c r="BE131" i="72"/>
  <c r="BD131" i="72"/>
  <c r="BC131" i="72"/>
  <c r="BB131" i="72"/>
  <c r="BA131" i="72"/>
  <c r="AZ131" i="72"/>
  <c r="AY131" i="72"/>
  <c r="AX131" i="72"/>
  <c r="AW131" i="72"/>
  <c r="AV131" i="72"/>
  <c r="AU131" i="72"/>
  <c r="AT131" i="72"/>
  <c r="AS131" i="72"/>
  <c r="AR131" i="72"/>
  <c r="AQ131" i="72"/>
  <c r="AP131" i="72"/>
  <c r="AO131" i="72"/>
  <c r="AN131" i="72"/>
  <c r="AM131" i="72"/>
  <c r="AL131" i="72"/>
  <c r="AK131" i="72"/>
  <c r="AJ131" i="72"/>
  <c r="AI131" i="72"/>
  <c r="AH131" i="72"/>
  <c r="AG131" i="72"/>
  <c r="AF131" i="72"/>
  <c r="AE131" i="72"/>
  <c r="AD131" i="72"/>
  <c r="AC131" i="72"/>
  <c r="AB131" i="72"/>
  <c r="AA131" i="72"/>
  <c r="Z131" i="72"/>
  <c r="Y131" i="72"/>
  <c r="X131" i="72"/>
  <c r="W131" i="72"/>
  <c r="V131" i="72"/>
  <c r="U131" i="72"/>
  <c r="T131" i="72"/>
  <c r="S131" i="72"/>
  <c r="R131" i="72"/>
  <c r="Q131" i="72"/>
  <c r="P131" i="72"/>
  <c r="O131" i="72"/>
  <c r="N131" i="72"/>
  <c r="M131" i="72"/>
  <c r="L131" i="72"/>
  <c r="K131" i="72"/>
  <c r="J131" i="72"/>
  <c r="I131" i="72"/>
  <c r="H131" i="72"/>
  <c r="G131" i="72"/>
  <c r="F131" i="72"/>
  <c r="E131" i="72"/>
  <c r="D131" i="72"/>
  <c r="C131" i="72"/>
  <c r="BJ130" i="72"/>
  <c r="BI130" i="72"/>
  <c r="BH130" i="72"/>
  <c r="BG130" i="72"/>
  <c r="BF130" i="72"/>
  <c r="BE130" i="72"/>
  <c r="BD130" i="72"/>
  <c r="BC130" i="72"/>
  <c r="BB130" i="72"/>
  <c r="BA130" i="72"/>
  <c r="AZ130" i="72"/>
  <c r="AY130" i="72"/>
  <c r="AX130" i="72"/>
  <c r="AW130" i="72"/>
  <c r="AV130" i="72"/>
  <c r="AU130" i="72"/>
  <c r="AT130" i="72"/>
  <c r="AS130" i="72"/>
  <c r="AR130" i="72"/>
  <c r="AQ130" i="72"/>
  <c r="AP130" i="72"/>
  <c r="AO130" i="72"/>
  <c r="AN130" i="72"/>
  <c r="AM130" i="72"/>
  <c r="AL130" i="72"/>
  <c r="AK130" i="72"/>
  <c r="AJ130" i="72"/>
  <c r="AI130" i="72"/>
  <c r="AH130" i="72"/>
  <c r="AG130" i="72"/>
  <c r="AF130" i="72"/>
  <c r="AE130" i="72"/>
  <c r="AD130" i="72"/>
  <c r="AC130" i="72"/>
  <c r="AB130" i="72"/>
  <c r="AA130" i="72"/>
  <c r="Z130" i="72"/>
  <c r="Y130" i="72"/>
  <c r="X130" i="72"/>
  <c r="W130" i="72"/>
  <c r="V130" i="72"/>
  <c r="U130" i="72"/>
  <c r="T130" i="72"/>
  <c r="S130" i="72"/>
  <c r="R130" i="72"/>
  <c r="Q130" i="72"/>
  <c r="P130" i="72"/>
  <c r="O130" i="72"/>
  <c r="N130" i="72"/>
  <c r="M130" i="72"/>
  <c r="L130" i="72"/>
  <c r="K130" i="72"/>
  <c r="J130" i="72"/>
  <c r="I130" i="72"/>
  <c r="H130" i="72"/>
  <c r="G130" i="72"/>
  <c r="F130" i="72"/>
  <c r="E130" i="72"/>
  <c r="D130" i="72"/>
  <c r="C130" i="72"/>
  <c r="BJ129" i="72"/>
  <c r="BI129" i="72"/>
  <c r="BH129" i="72"/>
  <c r="BG129" i="72"/>
  <c r="BF129" i="72"/>
  <c r="BE129" i="72"/>
  <c r="BD129" i="72"/>
  <c r="BC129" i="72"/>
  <c r="BB129" i="72"/>
  <c r="BA129" i="72"/>
  <c r="AZ129" i="72"/>
  <c r="AY129" i="72"/>
  <c r="AX129" i="72"/>
  <c r="AW129" i="72"/>
  <c r="AV129" i="72"/>
  <c r="AU129" i="72"/>
  <c r="AT129" i="72"/>
  <c r="AS129" i="72"/>
  <c r="AR129" i="72"/>
  <c r="AQ129" i="72"/>
  <c r="AP129" i="72"/>
  <c r="AO129" i="72"/>
  <c r="AN129" i="72"/>
  <c r="AM129" i="72"/>
  <c r="AL129" i="72"/>
  <c r="AK129" i="72"/>
  <c r="AJ129" i="72"/>
  <c r="AI129" i="72"/>
  <c r="AH129" i="72"/>
  <c r="AG129" i="72"/>
  <c r="AF129" i="72"/>
  <c r="AE129" i="72"/>
  <c r="AD129" i="72"/>
  <c r="AC129" i="72"/>
  <c r="AB129" i="72"/>
  <c r="AA129" i="72"/>
  <c r="Z129" i="72"/>
  <c r="Y129" i="72"/>
  <c r="X129" i="72"/>
  <c r="W129" i="72"/>
  <c r="V129" i="72"/>
  <c r="U129" i="72"/>
  <c r="T129" i="72"/>
  <c r="S129" i="72"/>
  <c r="R129" i="72"/>
  <c r="Q129" i="72"/>
  <c r="P129" i="72"/>
  <c r="O129" i="72"/>
  <c r="N129" i="72"/>
  <c r="M129" i="72"/>
  <c r="L129" i="72"/>
  <c r="K129" i="72"/>
  <c r="J129" i="72"/>
  <c r="I129" i="72"/>
  <c r="H129" i="72"/>
  <c r="G129" i="72"/>
  <c r="F129" i="72"/>
  <c r="D129" i="72"/>
  <c r="BJ122" i="72"/>
  <c r="BI122" i="72"/>
  <c r="BH122" i="72"/>
  <c r="BG122" i="72"/>
  <c r="BF122" i="72"/>
  <c r="BE122" i="72"/>
  <c r="BD122" i="72"/>
  <c r="BC122" i="72"/>
  <c r="BB122" i="72"/>
  <c r="BA122" i="72"/>
  <c r="AZ122" i="72"/>
  <c r="AY122" i="72"/>
  <c r="AX122" i="72"/>
  <c r="AW122" i="72"/>
  <c r="AV122" i="72"/>
  <c r="AU122" i="72"/>
  <c r="AT122" i="72"/>
  <c r="AS122" i="72"/>
  <c r="AR122" i="72"/>
  <c r="AQ122" i="72"/>
  <c r="AP122" i="72"/>
  <c r="AO122" i="72"/>
  <c r="AN122" i="72"/>
  <c r="AM122" i="72"/>
  <c r="AL122" i="72"/>
  <c r="AK122" i="72"/>
  <c r="AJ122" i="72"/>
  <c r="AI122" i="72"/>
  <c r="AH122" i="72"/>
  <c r="AG122" i="72"/>
  <c r="AF122" i="72"/>
  <c r="AE122" i="72"/>
  <c r="AD122" i="72"/>
  <c r="AC122" i="72"/>
  <c r="AB122" i="72"/>
  <c r="AA122" i="72"/>
  <c r="Z122" i="72"/>
  <c r="Y122" i="72"/>
  <c r="X122" i="72"/>
  <c r="W122" i="72"/>
  <c r="V122" i="72"/>
  <c r="U122" i="72"/>
  <c r="T122" i="72"/>
  <c r="S122" i="72"/>
  <c r="R122" i="72"/>
  <c r="Q122" i="72"/>
  <c r="P122" i="72"/>
  <c r="O122" i="72"/>
  <c r="N122" i="72"/>
  <c r="M122" i="72"/>
  <c r="L122" i="72"/>
  <c r="K122" i="72"/>
  <c r="J122" i="72"/>
  <c r="I122" i="72"/>
  <c r="H122" i="72"/>
  <c r="G122" i="72"/>
  <c r="F122" i="72"/>
  <c r="E122" i="72"/>
  <c r="D122" i="72"/>
  <c r="C122" i="72"/>
  <c r="BJ118" i="72"/>
  <c r="BI118" i="72"/>
  <c r="BH118" i="72"/>
  <c r="BG118" i="72"/>
  <c r="BF118" i="72"/>
  <c r="BE118" i="72"/>
  <c r="BD118" i="72"/>
  <c r="BC118" i="72"/>
  <c r="BB118" i="72"/>
  <c r="BA118" i="72"/>
  <c r="AZ118" i="72"/>
  <c r="AY118" i="72"/>
  <c r="AX118" i="72"/>
  <c r="AW118" i="72"/>
  <c r="AV118" i="72"/>
  <c r="AU118" i="72"/>
  <c r="AT118" i="72"/>
  <c r="AS118" i="72"/>
  <c r="AR118" i="72"/>
  <c r="AQ118" i="72"/>
  <c r="AP118" i="72"/>
  <c r="AO118" i="72"/>
  <c r="AN118" i="72"/>
  <c r="AM118" i="72"/>
  <c r="AL118" i="72"/>
  <c r="AK118" i="72"/>
  <c r="AJ118" i="72"/>
  <c r="AI118" i="72"/>
  <c r="AH118" i="72"/>
  <c r="AG118" i="72"/>
  <c r="AF118" i="72"/>
  <c r="AE118" i="72"/>
  <c r="AD118" i="72"/>
  <c r="AC118" i="72"/>
  <c r="AB118" i="72"/>
  <c r="AA118" i="72"/>
  <c r="Z118" i="72"/>
  <c r="Y118" i="72"/>
  <c r="X118" i="72"/>
  <c r="W118" i="72"/>
  <c r="V118" i="72"/>
  <c r="U118" i="72"/>
  <c r="T118" i="72"/>
  <c r="S118" i="72"/>
  <c r="R118" i="72"/>
  <c r="Q118" i="72"/>
  <c r="P118" i="72"/>
  <c r="O118" i="72"/>
  <c r="N118" i="72"/>
  <c r="M118" i="72"/>
  <c r="L118" i="72"/>
  <c r="K118" i="72"/>
  <c r="J118" i="72"/>
  <c r="I118" i="72"/>
  <c r="H118" i="72"/>
  <c r="G118" i="72"/>
  <c r="F118" i="72"/>
  <c r="E118" i="72"/>
  <c r="D118" i="72"/>
  <c r="C118" i="72"/>
  <c r="BJ115" i="72"/>
  <c r="BI115" i="72"/>
  <c r="BH115" i="72"/>
  <c r="BG115" i="72"/>
  <c r="BF115" i="72"/>
  <c r="BE115" i="72"/>
  <c r="BD115" i="72"/>
  <c r="BC115" i="72"/>
  <c r="BB115" i="72"/>
  <c r="BA115" i="72"/>
  <c r="AZ115" i="72"/>
  <c r="AY115" i="72"/>
  <c r="AX115" i="72"/>
  <c r="AW115" i="72"/>
  <c r="AV115" i="72"/>
  <c r="AU115" i="72"/>
  <c r="AT115" i="72"/>
  <c r="AS115" i="72"/>
  <c r="AR115" i="72"/>
  <c r="AQ115" i="72"/>
  <c r="AP115" i="72"/>
  <c r="AO115" i="72"/>
  <c r="AN115" i="72"/>
  <c r="AM115" i="72"/>
  <c r="AL115" i="72"/>
  <c r="AK115" i="72"/>
  <c r="AJ115" i="72"/>
  <c r="AI115" i="72"/>
  <c r="AH115" i="72"/>
  <c r="AG115" i="72"/>
  <c r="AF115" i="72"/>
  <c r="AE115" i="72"/>
  <c r="AD115" i="72"/>
  <c r="AC115" i="72"/>
  <c r="AB115" i="72"/>
  <c r="AA115" i="72"/>
  <c r="Z115" i="72"/>
  <c r="Y115" i="72"/>
  <c r="X115" i="72"/>
  <c r="W115" i="72"/>
  <c r="V115" i="72"/>
  <c r="U115" i="72"/>
  <c r="T115" i="72"/>
  <c r="S115" i="72"/>
  <c r="R115" i="72"/>
  <c r="Q115" i="72"/>
  <c r="P115" i="72"/>
  <c r="O115" i="72"/>
  <c r="N115" i="72"/>
  <c r="M115" i="72"/>
  <c r="L115" i="72"/>
  <c r="K115" i="72"/>
  <c r="J115" i="72"/>
  <c r="I115" i="72"/>
  <c r="H115" i="72"/>
  <c r="G115" i="72"/>
  <c r="F115" i="72"/>
  <c r="E115" i="72"/>
  <c r="D115" i="72"/>
  <c r="C115" i="72"/>
  <c r="BJ111" i="72"/>
  <c r="BI111" i="72"/>
  <c r="BH111" i="72"/>
  <c r="BG111" i="72"/>
  <c r="BF111" i="72"/>
  <c r="BE111" i="72"/>
  <c r="BD111" i="72"/>
  <c r="BC111" i="72"/>
  <c r="BB111" i="72"/>
  <c r="BA111" i="72"/>
  <c r="AZ111" i="72"/>
  <c r="AY111" i="72"/>
  <c r="AX111" i="72"/>
  <c r="AW111" i="72"/>
  <c r="AV111" i="72"/>
  <c r="AU111" i="72"/>
  <c r="AT111" i="72"/>
  <c r="AS111" i="72"/>
  <c r="AR111" i="72"/>
  <c r="AQ111" i="72"/>
  <c r="AP111" i="72"/>
  <c r="AO111" i="72"/>
  <c r="AN111" i="72"/>
  <c r="AM111" i="72"/>
  <c r="AL111" i="72"/>
  <c r="AK111" i="72"/>
  <c r="AJ111" i="72"/>
  <c r="AI111" i="72"/>
  <c r="AH111" i="72"/>
  <c r="AG111" i="72"/>
  <c r="AF111" i="72"/>
  <c r="AE111" i="72"/>
  <c r="AD111" i="72"/>
  <c r="AC111" i="72"/>
  <c r="AB111" i="72"/>
  <c r="AA111" i="72"/>
  <c r="Z111" i="72"/>
  <c r="Y111" i="72"/>
  <c r="X111" i="72"/>
  <c r="W111" i="72"/>
  <c r="V111" i="72"/>
  <c r="U111" i="72"/>
  <c r="T111" i="72"/>
  <c r="S111" i="72"/>
  <c r="R111" i="72"/>
  <c r="Q111" i="72"/>
  <c r="P111" i="72"/>
  <c r="O111" i="72"/>
  <c r="N111" i="72"/>
  <c r="M111" i="72"/>
  <c r="L111" i="72"/>
  <c r="K111" i="72"/>
  <c r="J111" i="72"/>
  <c r="I111" i="72"/>
  <c r="H111" i="72"/>
  <c r="G111" i="72"/>
  <c r="F111" i="72"/>
  <c r="E111" i="72"/>
  <c r="D111" i="72"/>
  <c r="C111" i="72"/>
  <c r="BJ103" i="72"/>
  <c r="BI103" i="72"/>
  <c r="BH103" i="72"/>
  <c r="BG103" i="72"/>
  <c r="BF103" i="72"/>
  <c r="BE103" i="72"/>
  <c r="BD103" i="72"/>
  <c r="BC103" i="72"/>
  <c r="BB103" i="72"/>
  <c r="BA103" i="72"/>
  <c r="AZ103" i="72"/>
  <c r="AY103" i="72"/>
  <c r="AX103" i="72"/>
  <c r="AW103" i="72"/>
  <c r="AV103" i="72"/>
  <c r="AU103" i="72"/>
  <c r="AT103" i="72"/>
  <c r="AS103" i="72"/>
  <c r="AR103" i="72"/>
  <c r="AQ103" i="72"/>
  <c r="AP103" i="72"/>
  <c r="AO103" i="72"/>
  <c r="AN103" i="72"/>
  <c r="AM103" i="72"/>
  <c r="AL103" i="72"/>
  <c r="AK103" i="72"/>
  <c r="AJ103" i="72"/>
  <c r="AI103" i="72"/>
  <c r="AH103" i="72"/>
  <c r="AG103" i="72"/>
  <c r="AF103" i="72"/>
  <c r="AE103" i="72"/>
  <c r="AD103" i="72"/>
  <c r="AC103" i="72"/>
  <c r="AB103" i="72"/>
  <c r="AA103" i="72"/>
  <c r="Z103" i="72"/>
  <c r="Y103" i="72"/>
  <c r="X103" i="72"/>
  <c r="W103" i="72"/>
  <c r="V103" i="72"/>
  <c r="U103" i="72"/>
  <c r="T103" i="72"/>
  <c r="S103" i="72"/>
  <c r="R103" i="72"/>
  <c r="Q103" i="72"/>
  <c r="P103" i="72"/>
  <c r="O103" i="72"/>
  <c r="N103" i="72"/>
  <c r="M103" i="72"/>
  <c r="L103" i="72"/>
  <c r="K103" i="72"/>
  <c r="J103" i="72"/>
  <c r="I103" i="72"/>
  <c r="H103" i="72"/>
  <c r="G103" i="72"/>
  <c r="F103" i="72"/>
  <c r="E103" i="72"/>
  <c r="D103" i="72"/>
  <c r="C103" i="72"/>
  <c r="BJ102" i="72"/>
  <c r="BI102" i="72"/>
  <c r="BH102" i="72"/>
  <c r="BG102" i="72"/>
  <c r="BF102" i="72"/>
  <c r="BE102" i="72"/>
  <c r="BD102" i="72"/>
  <c r="BC102" i="72"/>
  <c r="BB102" i="72"/>
  <c r="BA102" i="72"/>
  <c r="AZ102" i="72"/>
  <c r="AY102" i="72"/>
  <c r="AX102" i="72"/>
  <c r="AW102" i="72"/>
  <c r="AV102" i="72"/>
  <c r="AU102" i="72"/>
  <c r="AT102" i="72"/>
  <c r="AS102" i="72"/>
  <c r="AR102" i="72"/>
  <c r="AQ102" i="72"/>
  <c r="AP102" i="72"/>
  <c r="AO102" i="72"/>
  <c r="AN102" i="72"/>
  <c r="AM102" i="72"/>
  <c r="AL102" i="72"/>
  <c r="AK102" i="72"/>
  <c r="AJ102" i="72"/>
  <c r="AI102" i="72"/>
  <c r="AH102" i="72"/>
  <c r="AG102" i="72"/>
  <c r="AF102" i="72"/>
  <c r="AE102" i="72"/>
  <c r="AD102" i="72"/>
  <c r="AC102" i="72"/>
  <c r="AB102" i="72"/>
  <c r="AA102" i="72"/>
  <c r="Z102" i="72"/>
  <c r="Y102" i="72"/>
  <c r="X102" i="72"/>
  <c r="W102" i="72"/>
  <c r="V102" i="72"/>
  <c r="U102" i="72"/>
  <c r="T102" i="72"/>
  <c r="S102" i="72"/>
  <c r="R102" i="72"/>
  <c r="Q102" i="72"/>
  <c r="P102" i="72"/>
  <c r="O102" i="72"/>
  <c r="N102" i="72"/>
  <c r="M102" i="72"/>
  <c r="L102" i="72"/>
  <c r="K102" i="72"/>
  <c r="J102" i="72"/>
  <c r="I102" i="72"/>
  <c r="H102" i="72"/>
  <c r="G102" i="72"/>
  <c r="F102" i="72"/>
  <c r="E102" i="72"/>
  <c r="D102" i="72"/>
  <c r="C102" i="72"/>
  <c r="BJ98" i="72"/>
  <c r="BI98" i="72"/>
  <c r="BH98" i="72"/>
  <c r="BG98" i="72"/>
  <c r="BF98" i="72"/>
  <c r="BE98" i="72"/>
  <c r="BD98" i="72"/>
  <c r="BC98" i="72"/>
  <c r="BB98" i="72"/>
  <c r="BA98" i="72"/>
  <c r="AZ98" i="72"/>
  <c r="AY98" i="72"/>
  <c r="AX98" i="72"/>
  <c r="AW98" i="72"/>
  <c r="AV98" i="72"/>
  <c r="AU98" i="72"/>
  <c r="AT98" i="72"/>
  <c r="AS98" i="72"/>
  <c r="AR98" i="72"/>
  <c r="AQ98" i="72"/>
  <c r="AP98" i="72"/>
  <c r="AO98" i="72"/>
  <c r="AN98" i="72"/>
  <c r="AM98" i="72"/>
  <c r="AL98" i="72"/>
  <c r="AK98" i="72"/>
  <c r="AJ98" i="72"/>
  <c r="AI98" i="72"/>
  <c r="AH98" i="72"/>
  <c r="AG98" i="72"/>
  <c r="AF98" i="72"/>
  <c r="AE98" i="72"/>
  <c r="AD98" i="72"/>
  <c r="AC98" i="72"/>
  <c r="AB98" i="72"/>
  <c r="AA98" i="72"/>
  <c r="Z98" i="72"/>
  <c r="Y98" i="72"/>
  <c r="X98" i="72"/>
  <c r="W98" i="72"/>
  <c r="V98" i="72"/>
  <c r="U98" i="72"/>
  <c r="T98" i="72"/>
  <c r="S98" i="72"/>
  <c r="R98" i="72"/>
  <c r="Q98" i="72"/>
  <c r="P98" i="72"/>
  <c r="O98" i="72"/>
  <c r="N98" i="72"/>
  <c r="M98" i="72"/>
  <c r="L98" i="72"/>
  <c r="K98" i="72"/>
  <c r="J98" i="72"/>
  <c r="I98" i="72"/>
  <c r="H98" i="72"/>
  <c r="G98" i="72"/>
  <c r="F98" i="72"/>
  <c r="E98" i="72"/>
  <c r="D98" i="72"/>
  <c r="C98" i="72"/>
  <c r="BJ96" i="72"/>
  <c r="BI96" i="72"/>
  <c r="BH96" i="72"/>
  <c r="BG96" i="72"/>
  <c r="BF96" i="72"/>
  <c r="BE96" i="72"/>
  <c r="BD96" i="72"/>
  <c r="BC96" i="72"/>
  <c r="BB96" i="72"/>
  <c r="BA96" i="72"/>
  <c r="AZ96" i="72"/>
  <c r="AY96" i="72"/>
  <c r="AX96" i="72"/>
  <c r="AW96" i="72"/>
  <c r="AV96" i="72"/>
  <c r="AU96" i="72"/>
  <c r="AT96" i="72"/>
  <c r="AS96" i="72"/>
  <c r="AR96" i="72"/>
  <c r="AQ96" i="72"/>
  <c r="AP96" i="72"/>
  <c r="AO96" i="72"/>
  <c r="AN96" i="72"/>
  <c r="AM96" i="72"/>
  <c r="AL96" i="72"/>
  <c r="AK96" i="72"/>
  <c r="AJ96" i="72"/>
  <c r="AI96" i="72"/>
  <c r="AH96" i="72"/>
  <c r="AG96" i="72"/>
  <c r="AF96" i="72"/>
  <c r="AE96" i="72"/>
  <c r="AD96" i="72"/>
  <c r="AC96" i="72"/>
  <c r="AB96" i="72"/>
  <c r="AA96" i="72"/>
  <c r="Z96" i="72"/>
  <c r="Y96" i="72"/>
  <c r="X96" i="72"/>
  <c r="W96" i="72"/>
  <c r="V96" i="72"/>
  <c r="U96" i="72"/>
  <c r="T96" i="72"/>
  <c r="S96" i="72"/>
  <c r="R96" i="72"/>
  <c r="Q96" i="72"/>
  <c r="P96" i="72"/>
  <c r="O96" i="72"/>
  <c r="N96" i="72"/>
  <c r="M96" i="72"/>
  <c r="L96" i="72"/>
  <c r="K96" i="72"/>
  <c r="J96" i="72"/>
  <c r="I96" i="72"/>
  <c r="H96" i="72"/>
  <c r="G96" i="72"/>
  <c r="F96" i="72"/>
  <c r="E96" i="72"/>
  <c r="D96" i="72"/>
  <c r="C96" i="72"/>
  <c r="BJ95" i="72"/>
  <c r="BI95" i="72"/>
  <c r="BH95" i="72"/>
  <c r="BG95" i="72"/>
  <c r="BF95" i="72"/>
  <c r="BE95" i="72"/>
  <c r="BD95" i="72"/>
  <c r="BC95" i="72"/>
  <c r="BB95" i="72"/>
  <c r="BA95" i="72"/>
  <c r="AZ95" i="72"/>
  <c r="AY95" i="72"/>
  <c r="AX95" i="72"/>
  <c r="AW95" i="72"/>
  <c r="AV95" i="72"/>
  <c r="AU95" i="72"/>
  <c r="AT95" i="72"/>
  <c r="AS95" i="72"/>
  <c r="AR95" i="72"/>
  <c r="AQ95" i="72"/>
  <c r="AP95" i="72"/>
  <c r="AO95" i="72"/>
  <c r="AN95" i="72"/>
  <c r="AM95" i="72"/>
  <c r="AL95" i="72"/>
  <c r="AK95" i="72"/>
  <c r="AJ95" i="72"/>
  <c r="AI95" i="72"/>
  <c r="AH95" i="72"/>
  <c r="AG95" i="72"/>
  <c r="AF95" i="72"/>
  <c r="AE95" i="72"/>
  <c r="AD95" i="72"/>
  <c r="AC95" i="72"/>
  <c r="AB95" i="72"/>
  <c r="AA95" i="72"/>
  <c r="Z95" i="72"/>
  <c r="Y95" i="72"/>
  <c r="X95" i="72"/>
  <c r="W95" i="72"/>
  <c r="V95" i="72"/>
  <c r="U95" i="72"/>
  <c r="T95" i="72"/>
  <c r="S95" i="72"/>
  <c r="R95" i="72"/>
  <c r="Q95" i="72"/>
  <c r="P95" i="72"/>
  <c r="O95" i="72"/>
  <c r="N95" i="72"/>
  <c r="M95" i="72"/>
  <c r="L95" i="72"/>
  <c r="K95" i="72"/>
  <c r="J95" i="72"/>
  <c r="I95" i="72"/>
  <c r="H95" i="72"/>
  <c r="E95" i="72"/>
  <c r="D95" i="72"/>
  <c r="C95" i="72"/>
  <c r="BJ94" i="72"/>
  <c r="BI94" i="72"/>
  <c r="BH94" i="72"/>
  <c r="BG94" i="72"/>
  <c r="BF94" i="72"/>
  <c r="BE94" i="72"/>
  <c r="BD94" i="72"/>
  <c r="BC94" i="72"/>
  <c r="BB94" i="72"/>
  <c r="BA94" i="72"/>
  <c r="AZ94" i="72"/>
  <c r="AY94" i="72"/>
  <c r="AX94" i="72"/>
  <c r="AW94" i="72"/>
  <c r="AV94" i="72"/>
  <c r="AU94" i="72"/>
  <c r="AT94" i="72"/>
  <c r="AS94" i="72"/>
  <c r="AR94" i="72"/>
  <c r="AQ94" i="72"/>
  <c r="AP94" i="72"/>
  <c r="AO94" i="72"/>
  <c r="AN94" i="72"/>
  <c r="AM94" i="72"/>
  <c r="AL94" i="72"/>
  <c r="AK94" i="72"/>
  <c r="AJ94" i="72"/>
  <c r="AI94" i="72"/>
  <c r="AH94" i="72"/>
  <c r="AG94" i="72"/>
  <c r="AF94" i="72"/>
  <c r="AE94" i="72"/>
  <c r="AD94" i="72"/>
  <c r="AC94" i="72"/>
  <c r="AB94" i="72"/>
  <c r="AA94" i="72"/>
  <c r="Z94" i="72"/>
  <c r="Y94" i="72"/>
  <c r="X94" i="72"/>
  <c r="W94" i="72"/>
  <c r="V94" i="72"/>
  <c r="U94" i="72"/>
  <c r="T94" i="72"/>
  <c r="S94" i="72"/>
  <c r="R94" i="72"/>
  <c r="Q94" i="72"/>
  <c r="P94" i="72"/>
  <c r="O94" i="72"/>
  <c r="N94" i="72"/>
  <c r="M94" i="72"/>
  <c r="L94" i="72"/>
  <c r="K94" i="72"/>
  <c r="J94" i="72"/>
  <c r="I94" i="72"/>
  <c r="H94" i="72"/>
  <c r="G94" i="72"/>
  <c r="F94" i="72"/>
  <c r="E94" i="72"/>
  <c r="D94" i="72"/>
  <c r="BJ91" i="72"/>
  <c r="BI91" i="72"/>
  <c r="BH91" i="72"/>
  <c r="BG91" i="72"/>
  <c r="BF91" i="72"/>
  <c r="BE91" i="72"/>
  <c r="BD91" i="72"/>
  <c r="BC91" i="72"/>
  <c r="BB91" i="72"/>
  <c r="BA91" i="72"/>
  <c r="AZ91" i="72"/>
  <c r="AY91" i="72"/>
  <c r="AX91" i="72"/>
  <c r="AW91" i="72"/>
  <c r="AV91" i="72"/>
  <c r="AU91" i="72"/>
  <c r="AT91" i="72"/>
  <c r="AS91" i="72"/>
  <c r="AR91" i="72"/>
  <c r="AQ91" i="72"/>
  <c r="AP91" i="72"/>
  <c r="AO91" i="72"/>
  <c r="AN91" i="72"/>
  <c r="AM91" i="72"/>
  <c r="AL91" i="72"/>
  <c r="AK91" i="72"/>
  <c r="AJ91" i="72"/>
  <c r="AI91" i="72"/>
  <c r="AH91" i="72"/>
  <c r="AG91" i="72"/>
  <c r="AF91" i="72"/>
  <c r="AE91" i="72"/>
  <c r="AD91" i="72"/>
  <c r="AC91" i="72"/>
  <c r="AB91" i="72"/>
  <c r="AA91" i="72"/>
  <c r="Z91" i="72"/>
  <c r="Y91" i="72"/>
  <c r="X91" i="72"/>
  <c r="W91" i="72"/>
  <c r="V91" i="72"/>
  <c r="U91" i="72"/>
  <c r="T91" i="72"/>
  <c r="S91" i="72"/>
  <c r="R91" i="72"/>
  <c r="Q91" i="72"/>
  <c r="P91" i="72"/>
  <c r="O91" i="72"/>
  <c r="N91" i="72"/>
  <c r="M91" i="72"/>
  <c r="L91" i="72"/>
  <c r="K91" i="72"/>
  <c r="J91" i="72"/>
  <c r="I91" i="72"/>
  <c r="H91" i="72"/>
  <c r="G91" i="72"/>
  <c r="F91" i="72"/>
  <c r="E91" i="72"/>
  <c r="D91" i="72"/>
  <c r="C91" i="72"/>
  <c r="BJ86" i="72"/>
  <c r="BI86" i="72"/>
  <c r="BH86" i="72"/>
  <c r="BG86" i="72"/>
  <c r="BF86" i="72"/>
  <c r="BE86" i="72"/>
  <c r="BD86" i="72"/>
  <c r="BC86" i="72"/>
  <c r="BB86" i="72"/>
  <c r="BA86" i="72"/>
  <c r="AZ86" i="72"/>
  <c r="AY86" i="72"/>
  <c r="AX86" i="72"/>
  <c r="AW86" i="72"/>
  <c r="AV86" i="72"/>
  <c r="AU86" i="72"/>
  <c r="AT86" i="72"/>
  <c r="AS86" i="72"/>
  <c r="AR86" i="72"/>
  <c r="AQ86" i="72"/>
  <c r="AP86" i="72"/>
  <c r="AO86" i="72"/>
  <c r="AN86" i="72"/>
  <c r="AM86" i="72"/>
  <c r="AL86" i="72"/>
  <c r="AK86" i="72"/>
  <c r="AJ86" i="72"/>
  <c r="AI86" i="72"/>
  <c r="AH86" i="72"/>
  <c r="AG86" i="72"/>
  <c r="AF86" i="72"/>
  <c r="AE86" i="72"/>
  <c r="AD86" i="72"/>
  <c r="AC86" i="72"/>
  <c r="AB86" i="72"/>
  <c r="AA86" i="72"/>
  <c r="Z86" i="72"/>
  <c r="Y86" i="72"/>
  <c r="X86" i="72"/>
  <c r="W86" i="72"/>
  <c r="V86" i="72"/>
  <c r="U86" i="72"/>
  <c r="T86" i="72"/>
  <c r="S86" i="72"/>
  <c r="R86" i="72"/>
  <c r="Q86" i="72"/>
  <c r="P86" i="72"/>
  <c r="O86" i="72"/>
  <c r="N86" i="72"/>
  <c r="M86" i="72"/>
  <c r="L86" i="72"/>
  <c r="K86" i="72"/>
  <c r="J86" i="72"/>
  <c r="I86" i="72"/>
  <c r="H86" i="72"/>
  <c r="G86" i="72"/>
  <c r="F86" i="72"/>
  <c r="E86" i="72"/>
  <c r="D86" i="72"/>
  <c r="C86" i="72"/>
  <c r="BJ85" i="72"/>
  <c r="BI85" i="72"/>
  <c r="BH85" i="72"/>
  <c r="BG85" i="72"/>
  <c r="BF85" i="72"/>
  <c r="BE85" i="72"/>
  <c r="BD85" i="72"/>
  <c r="BC85" i="72"/>
  <c r="BB85" i="72"/>
  <c r="BA85" i="72"/>
  <c r="AZ85" i="72"/>
  <c r="AY85" i="72"/>
  <c r="AX85" i="72"/>
  <c r="AW85" i="72"/>
  <c r="AV85" i="72"/>
  <c r="AU85" i="72"/>
  <c r="AT85" i="72"/>
  <c r="AS85" i="72"/>
  <c r="AR85" i="72"/>
  <c r="AQ85" i="72"/>
  <c r="AP85" i="72"/>
  <c r="AO85" i="72"/>
  <c r="AN85" i="72"/>
  <c r="AM85" i="72"/>
  <c r="AL85" i="72"/>
  <c r="AK85" i="72"/>
  <c r="AJ85" i="72"/>
  <c r="AI85" i="72"/>
  <c r="AH85" i="72"/>
  <c r="AG85" i="72"/>
  <c r="AF85" i="72"/>
  <c r="AE85" i="72"/>
  <c r="AD85" i="72"/>
  <c r="AC85" i="72"/>
  <c r="AB85" i="72"/>
  <c r="AA85" i="72"/>
  <c r="Z85" i="72"/>
  <c r="Y85" i="72"/>
  <c r="X85" i="72"/>
  <c r="W85" i="72"/>
  <c r="V85" i="72"/>
  <c r="U85" i="72"/>
  <c r="T85" i="72"/>
  <c r="S85" i="72"/>
  <c r="R85" i="72"/>
  <c r="Q85" i="72"/>
  <c r="P85" i="72"/>
  <c r="O85" i="72"/>
  <c r="N85" i="72"/>
  <c r="M85" i="72"/>
  <c r="L85" i="72"/>
  <c r="K85" i="72"/>
  <c r="J85" i="72"/>
  <c r="I85" i="72"/>
  <c r="H85" i="72"/>
  <c r="G85" i="72"/>
  <c r="F85" i="72"/>
  <c r="E85" i="72"/>
  <c r="D85" i="72"/>
  <c r="C85" i="72"/>
  <c r="BJ84" i="72"/>
  <c r="BI84" i="72"/>
  <c r="BH84" i="72"/>
  <c r="BG84" i="72"/>
  <c r="BF84" i="72"/>
  <c r="BE84" i="72"/>
  <c r="BD84" i="72"/>
  <c r="BC84" i="72"/>
  <c r="BB84" i="72"/>
  <c r="BA84" i="72"/>
  <c r="AZ84" i="72"/>
  <c r="AY84" i="72"/>
  <c r="AX84" i="72"/>
  <c r="AW84" i="72"/>
  <c r="AV84" i="72"/>
  <c r="AU84" i="72"/>
  <c r="AT84" i="72"/>
  <c r="AS84" i="72"/>
  <c r="AR84" i="72"/>
  <c r="AQ84" i="72"/>
  <c r="AP84" i="72"/>
  <c r="AO84" i="72"/>
  <c r="AN84" i="72"/>
  <c r="AM84" i="72"/>
  <c r="AL84" i="72"/>
  <c r="AK84" i="72"/>
  <c r="AJ84" i="72"/>
  <c r="AI84" i="72"/>
  <c r="AH84" i="72"/>
  <c r="AG84" i="72"/>
  <c r="AF84" i="72"/>
  <c r="AE84" i="72"/>
  <c r="AD84" i="72"/>
  <c r="AC84" i="72"/>
  <c r="AB84" i="72"/>
  <c r="AA84" i="72"/>
  <c r="Z84" i="72"/>
  <c r="Y84" i="72"/>
  <c r="X84" i="72"/>
  <c r="W84" i="72"/>
  <c r="V84" i="72"/>
  <c r="U84" i="72"/>
  <c r="T84" i="72"/>
  <c r="S84" i="72"/>
  <c r="R84" i="72"/>
  <c r="Q84" i="72"/>
  <c r="P84" i="72"/>
  <c r="O84" i="72"/>
  <c r="N84" i="72"/>
  <c r="M84" i="72"/>
  <c r="L84" i="72"/>
  <c r="K84" i="72"/>
  <c r="J84" i="72"/>
  <c r="I84" i="72"/>
  <c r="H84" i="72"/>
  <c r="G84" i="72"/>
  <c r="F84" i="72"/>
  <c r="E84" i="72"/>
  <c r="D84" i="72"/>
  <c r="BJ83" i="72"/>
  <c r="BI83" i="72"/>
  <c r="BH83" i="72"/>
  <c r="BG83" i="72"/>
  <c r="BF83" i="72"/>
  <c r="BE83" i="72"/>
  <c r="BD83" i="72"/>
  <c r="BC83" i="72"/>
  <c r="BB83" i="72"/>
  <c r="BA83" i="72"/>
  <c r="AZ83" i="72"/>
  <c r="AY83" i="72"/>
  <c r="AX83" i="72"/>
  <c r="AW83" i="72"/>
  <c r="AV83" i="72"/>
  <c r="AU83" i="72"/>
  <c r="AT83" i="72"/>
  <c r="AS83" i="72"/>
  <c r="AR83" i="72"/>
  <c r="AQ83" i="72"/>
  <c r="AP83" i="72"/>
  <c r="AO83" i="72"/>
  <c r="AN83" i="72"/>
  <c r="AM83" i="72"/>
  <c r="AL83" i="72"/>
  <c r="AK83" i="72"/>
  <c r="AJ83" i="72"/>
  <c r="AI83" i="72"/>
  <c r="AH83" i="72"/>
  <c r="AG83" i="72"/>
  <c r="AF83" i="72"/>
  <c r="AE83" i="72"/>
  <c r="AD83" i="72"/>
  <c r="AC83" i="72"/>
  <c r="AB83" i="72"/>
  <c r="AA83" i="72"/>
  <c r="Z83" i="72"/>
  <c r="Y83" i="72"/>
  <c r="X83" i="72"/>
  <c r="W83" i="72"/>
  <c r="V83" i="72"/>
  <c r="U83" i="72"/>
  <c r="T83" i="72"/>
  <c r="S83" i="72"/>
  <c r="R83" i="72"/>
  <c r="Q83" i="72"/>
  <c r="P83" i="72"/>
  <c r="O83" i="72"/>
  <c r="N83" i="72"/>
  <c r="M83" i="72"/>
  <c r="L83" i="72"/>
  <c r="K83" i="72"/>
  <c r="J83" i="72"/>
  <c r="I83" i="72"/>
  <c r="H83" i="72"/>
  <c r="G83" i="72"/>
  <c r="F83" i="72"/>
  <c r="E83" i="72"/>
  <c r="D83" i="72"/>
  <c r="C83" i="72"/>
  <c r="BJ82" i="72"/>
  <c r="BI82" i="72"/>
  <c r="BH82" i="72"/>
  <c r="BG82" i="72"/>
  <c r="BF82" i="72"/>
  <c r="BE82" i="72"/>
  <c r="BD82" i="72"/>
  <c r="BC82" i="72"/>
  <c r="BB82" i="72"/>
  <c r="BA82" i="72"/>
  <c r="AZ82" i="72"/>
  <c r="AY82" i="72"/>
  <c r="AX82" i="72"/>
  <c r="AW82" i="72"/>
  <c r="AV82" i="72"/>
  <c r="AU82" i="72"/>
  <c r="AT82" i="72"/>
  <c r="AS82" i="72"/>
  <c r="AR82" i="72"/>
  <c r="AQ82" i="72"/>
  <c r="AP82" i="72"/>
  <c r="AO82" i="72"/>
  <c r="AN82" i="72"/>
  <c r="AM82" i="72"/>
  <c r="AL82" i="72"/>
  <c r="AK82" i="72"/>
  <c r="AJ82" i="72"/>
  <c r="AI82" i="72"/>
  <c r="AH82" i="72"/>
  <c r="AG82" i="72"/>
  <c r="AF82" i="72"/>
  <c r="AE82" i="72"/>
  <c r="AD82" i="72"/>
  <c r="AC82" i="72"/>
  <c r="AB82" i="72"/>
  <c r="AA82" i="72"/>
  <c r="Z82" i="72"/>
  <c r="Y82" i="72"/>
  <c r="X82" i="72"/>
  <c r="W82" i="72"/>
  <c r="V82" i="72"/>
  <c r="U82" i="72"/>
  <c r="T82" i="72"/>
  <c r="S82" i="72"/>
  <c r="R82" i="72"/>
  <c r="Q82" i="72"/>
  <c r="P82" i="72"/>
  <c r="O82" i="72"/>
  <c r="N82" i="72"/>
  <c r="M82" i="72"/>
  <c r="L82" i="72"/>
  <c r="K82" i="72"/>
  <c r="J82" i="72"/>
  <c r="I82" i="72"/>
  <c r="H82" i="72"/>
  <c r="G82" i="72"/>
  <c r="F82" i="72"/>
  <c r="E82" i="72"/>
  <c r="D82" i="72"/>
  <c r="C82" i="72"/>
  <c r="BJ81" i="72"/>
  <c r="BI81" i="72"/>
  <c r="BH81" i="72"/>
  <c r="BG81" i="72"/>
  <c r="BF81" i="72"/>
  <c r="BE81" i="72"/>
  <c r="BD81" i="72"/>
  <c r="BC81" i="72"/>
  <c r="BB81" i="72"/>
  <c r="BA81" i="72"/>
  <c r="AZ81" i="72"/>
  <c r="AY81" i="72"/>
  <c r="AX81" i="72"/>
  <c r="AW81" i="72"/>
  <c r="AV81" i="72"/>
  <c r="AU81" i="72"/>
  <c r="AT81" i="72"/>
  <c r="AS81" i="72"/>
  <c r="AR81" i="72"/>
  <c r="AQ81" i="72"/>
  <c r="AP81" i="72"/>
  <c r="AO81" i="72"/>
  <c r="AN81" i="72"/>
  <c r="AM81" i="72"/>
  <c r="AL81" i="72"/>
  <c r="AK81" i="72"/>
  <c r="AJ81" i="72"/>
  <c r="AI81" i="72"/>
  <c r="AH81" i="72"/>
  <c r="AG81" i="72"/>
  <c r="AF81" i="72"/>
  <c r="AE81" i="72"/>
  <c r="AD81" i="72"/>
  <c r="AC81" i="72"/>
  <c r="AB81" i="72"/>
  <c r="AA81" i="72"/>
  <c r="Z81" i="72"/>
  <c r="Y81" i="72"/>
  <c r="X81" i="72"/>
  <c r="W81" i="72"/>
  <c r="V81" i="72"/>
  <c r="U81" i="72"/>
  <c r="T81" i="72"/>
  <c r="S81" i="72"/>
  <c r="R81" i="72"/>
  <c r="Q81" i="72"/>
  <c r="P81" i="72"/>
  <c r="O81" i="72"/>
  <c r="N81" i="72"/>
  <c r="M81" i="72"/>
  <c r="L81" i="72"/>
  <c r="K81" i="72"/>
  <c r="J81" i="72"/>
  <c r="I81" i="72"/>
  <c r="H81" i="72"/>
  <c r="G81" i="72"/>
  <c r="F81" i="72"/>
  <c r="E81" i="72"/>
  <c r="D81" i="72"/>
  <c r="C81" i="72"/>
  <c r="BJ80" i="72"/>
  <c r="BI80" i="72"/>
  <c r="BH80" i="72"/>
  <c r="BG80" i="72"/>
  <c r="BF80" i="72"/>
  <c r="BE80" i="72"/>
  <c r="BD80" i="72"/>
  <c r="BC80" i="72"/>
  <c r="BB80" i="72"/>
  <c r="BA80" i="72"/>
  <c r="AZ80" i="72"/>
  <c r="AY80" i="72"/>
  <c r="AX80" i="72"/>
  <c r="AW80" i="72"/>
  <c r="AV80" i="72"/>
  <c r="AU80" i="72"/>
  <c r="AT80" i="72"/>
  <c r="AS80" i="72"/>
  <c r="AR80" i="72"/>
  <c r="AQ80" i="72"/>
  <c r="AP80" i="72"/>
  <c r="AO80" i="72"/>
  <c r="AN80" i="72"/>
  <c r="AM80" i="72"/>
  <c r="AL80" i="72"/>
  <c r="AK80" i="72"/>
  <c r="AJ80" i="72"/>
  <c r="AI80" i="72"/>
  <c r="AH80" i="72"/>
  <c r="AG80" i="72"/>
  <c r="AF80" i="72"/>
  <c r="AE80" i="72"/>
  <c r="AD80" i="72"/>
  <c r="AC80" i="72"/>
  <c r="AB80" i="72"/>
  <c r="AA80" i="72"/>
  <c r="Z80" i="72"/>
  <c r="Y80" i="72"/>
  <c r="X80" i="72"/>
  <c r="W80" i="72"/>
  <c r="V80" i="72"/>
  <c r="U80" i="72"/>
  <c r="T80" i="72"/>
  <c r="S80" i="72"/>
  <c r="R80" i="72"/>
  <c r="Q80" i="72"/>
  <c r="P80" i="72"/>
  <c r="O80" i="72"/>
  <c r="N80" i="72"/>
  <c r="M80" i="72"/>
  <c r="L80" i="72"/>
  <c r="K80" i="72"/>
  <c r="J80" i="72"/>
  <c r="I80" i="72"/>
  <c r="H80" i="72"/>
  <c r="G80" i="72"/>
  <c r="F80" i="72"/>
  <c r="E80" i="72"/>
  <c r="D80" i="72"/>
  <c r="BJ79" i="72"/>
  <c r="BI79" i="72"/>
  <c r="BH79" i="72"/>
  <c r="BG79" i="72"/>
  <c r="BF79" i="72"/>
  <c r="BE79" i="72"/>
  <c r="BD79" i="72"/>
  <c r="BC79" i="72"/>
  <c r="BB79" i="72"/>
  <c r="BA79" i="72"/>
  <c r="AZ79" i="72"/>
  <c r="AY79" i="72"/>
  <c r="AX79" i="72"/>
  <c r="AW79" i="72"/>
  <c r="AV79" i="72"/>
  <c r="AU79" i="72"/>
  <c r="AT79" i="72"/>
  <c r="AS79" i="72"/>
  <c r="AR79" i="72"/>
  <c r="AQ79" i="72"/>
  <c r="AP79" i="72"/>
  <c r="AO79" i="72"/>
  <c r="AN79" i="72"/>
  <c r="AM79" i="72"/>
  <c r="AL79" i="72"/>
  <c r="AK79" i="72"/>
  <c r="AJ79" i="72"/>
  <c r="AI79" i="72"/>
  <c r="AH79" i="72"/>
  <c r="AG79" i="72"/>
  <c r="AF79" i="72"/>
  <c r="AE79" i="72"/>
  <c r="AD79" i="72"/>
  <c r="AC79" i="72"/>
  <c r="AB79" i="72"/>
  <c r="AA79" i="72"/>
  <c r="Z79" i="72"/>
  <c r="Y79" i="72"/>
  <c r="X79" i="72"/>
  <c r="W79" i="72"/>
  <c r="V79" i="72"/>
  <c r="U79" i="72"/>
  <c r="T79" i="72"/>
  <c r="S79" i="72"/>
  <c r="R79" i="72"/>
  <c r="Q79" i="72"/>
  <c r="P79" i="72"/>
  <c r="O79" i="72"/>
  <c r="N79" i="72"/>
  <c r="M79" i="72"/>
  <c r="L79" i="72"/>
  <c r="K79" i="72"/>
  <c r="J79" i="72"/>
  <c r="I79" i="72"/>
  <c r="H79" i="72"/>
  <c r="G79" i="72"/>
  <c r="F79" i="72"/>
  <c r="E79" i="72"/>
  <c r="D79" i="72"/>
  <c r="C79" i="72"/>
  <c r="BJ78" i="72"/>
  <c r="BI78" i="72"/>
  <c r="BH78" i="72"/>
  <c r="BG78" i="72"/>
  <c r="BF78" i="72"/>
  <c r="BE78" i="72"/>
  <c r="BD78" i="72"/>
  <c r="BC78" i="72"/>
  <c r="BB78" i="72"/>
  <c r="BA78" i="72"/>
  <c r="AZ78" i="72"/>
  <c r="AY78" i="72"/>
  <c r="AX78" i="72"/>
  <c r="AW78" i="72"/>
  <c r="AV78" i="72"/>
  <c r="AU78" i="72"/>
  <c r="AT78" i="72"/>
  <c r="AS78" i="72"/>
  <c r="AR78" i="72"/>
  <c r="AQ78" i="72"/>
  <c r="AP78" i="72"/>
  <c r="AO78" i="72"/>
  <c r="AN78" i="72"/>
  <c r="AM78" i="72"/>
  <c r="AL78" i="72"/>
  <c r="AK78" i="72"/>
  <c r="AJ78" i="72"/>
  <c r="AI78" i="72"/>
  <c r="AH78" i="72"/>
  <c r="AG78" i="72"/>
  <c r="AF78" i="72"/>
  <c r="AE78" i="72"/>
  <c r="AD78" i="72"/>
  <c r="AC78" i="72"/>
  <c r="AB78" i="72"/>
  <c r="AA78" i="72"/>
  <c r="Z78" i="72"/>
  <c r="Y78" i="72"/>
  <c r="X78" i="72"/>
  <c r="W78" i="72"/>
  <c r="V78" i="72"/>
  <c r="U78" i="72"/>
  <c r="T78" i="72"/>
  <c r="S78" i="72"/>
  <c r="R78" i="72"/>
  <c r="Q78" i="72"/>
  <c r="P78" i="72"/>
  <c r="O78" i="72"/>
  <c r="N78" i="72"/>
  <c r="M78" i="72"/>
  <c r="L78" i="72"/>
  <c r="K78" i="72"/>
  <c r="J78" i="72"/>
  <c r="I78" i="72"/>
  <c r="H78" i="72"/>
  <c r="G78" i="72"/>
  <c r="F78" i="72"/>
  <c r="E78" i="72"/>
  <c r="D78" i="72"/>
  <c r="C78" i="72"/>
  <c r="BJ77" i="72"/>
  <c r="BI77" i="72"/>
  <c r="BH77" i="72"/>
  <c r="BG77" i="72"/>
  <c r="BF77" i="72"/>
  <c r="BE77" i="72"/>
  <c r="BD77" i="72"/>
  <c r="BC77" i="72"/>
  <c r="BB77" i="72"/>
  <c r="BA77" i="72"/>
  <c r="AZ77" i="72"/>
  <c r="AY77" i="72"/>
  <c r="AX77" i="72"/>
  <c r="AW77" i="72"/>
  <c r="AV77" i="72"/>
  <c r="AU77" i="72"/>
  <c r="AT77" i="72"/>
  <c r="AS77" i="72"/>
  <c r="AR77" i="72"/>
  <c r="AQ77" i="72"/>
  <c r="AP77" i="72"/>
  <c r="AO77" i="72"/>
  <c r="AN77" i="72"/>
  <c r="AM77" i="72"/>
  <c r="AL77" i="72"/>
  <c r="AK77" i="72"/>
  <c r="AJ77" i="72"/>
  <c r="AI77" i="72"/>
  <c r="AH77" i="72"/>
  <c r="AG77" i="72"/>
  <c r="AF77" i="72"/>
  <c r="AE77" i="72"/>
  <c r="AD77" i="72"/>
  <c r="AC77" i="72"/>
  <c r="AB77" i="72"/>
  <c r="AA77" i="72"/>
  <c r="Z77" i="72"/>
  <c r="Y77" i="72"/>
  <c r="X77" i="72"/>
  <c r="W77" i="72"/>
  <c r="V77" i="72"/>
  <c r="U77" i="72"/>
  <c r="T77" i="72"/>
  <c r="S77" i="72"/>
  <c r="R77" i="72"/>
  <c r="Q77" i="72"/>
  <c r="P77" i="72"/>
  <c r="O77" i="72"/>
  <c r="N77" i="72"/>
  <c r="M77" i="72"/>
  <c r="L77" i="72"/>
  <c r="K77" i="72"/>
  <c r="J77" i="72"/>
  <c r="I77" i="72"/>
  <c r="H77" i="72"/>
  <c r="G77" i="72"/>
  <c r="F77" i="72"/>
  <c r="E77" i="72"/>
  <c r="D77" i="72"/>
  <c r="BJ76" i="72"/>
  <c r="BI76" i="72"/>
  <c r="BH76" i="72"/>
  <c r="BG76" i="72"/>
  <c r="BF76" i="72"/>
  <c r="BE76" i="72"/>
  <c r="BD76" i="72"/>
  <c r="BC76" i="72"/>
  <c r="BB76" i="72"/>
  <c r="BA76" i="72"/>
  <c r="AZ76" i="72"/>
  <c r="AY76" i="72"/>
  <c r="AX76" i="72"/>
  <c r="AW76" i="72"/>
  <c r="AV76" i="72"/>
  <c r="AU76" i="72"/>
  <c r="AT76" i="72"/>
  <c r="AS76" i="72"/>
  <c r="AR76" i="72"/>
  <c r="AQ76" i="72"/>
  <c r="AP76" i="72"/>
  <c r="AO76" i="72"/>
  <c r="AN76" i="72"/>
  <c r="AM76" i="72"/>
  <c r="AL76" i="72"/>
  <c r="AK76" i="72"/>
  <c r="AJ76" i="72"/>
  <c r="AI76" i="72"/>
  <c r="AH76" i="72"/>
  <c r="AG76" i="72"/>
  <c r="AF76" i="72"/>
  <c r="AE76" i="72"/>
  <c r="AD76" i="72"/>
  <c r="AC76" i="72"/>
  <c r="AB76" i="72"/>
  <c r="AA76" i="72"/>
  <c r="Z76" i="72"/>
  <c r="Y76" i="72"/>
  <c r="X76" i="72"/>
  <c r="W76" i="72"/>
  <c r="V76" i="72"/>
  <c r="U76" i="72"/>
  <c r="T76" i="72"/>
  <c r="S76" i="72"/>
  <c r="R76" i="72"/>
  <c r="Q76" i="72"/>
  <c r="P76" i="72"/>
  <c r="O76" i="72"/>
  <c r="N76" i="72"/>
  <c r="M76" i="72"/>
  <c r="L76" i="72"/>
  <c r="K76" i="72"/>
  <c r="J76" i="72"/>
  <c r="I76" i="72"/>
  <c r="H76" i="72"/>
  <c r="G76" i="72"/>
  <c r="F76" i="72"/>
  <c r="E76" i="72"/>
  <c r="D76" i="72"/>
  <c r="BJ75" i="72"/>
  <c r="BI75" i="72"/>
  <c r="BH75" i="72"/>
  <c r="BG75" i="72"/>
  <c r="BF75" i="72"/>
  <c r="BE75" i="72"/>
  <c r="BD75" i="72"/>
  <c r="BC75" i="72"/>
  <c r="BB75" i="72"/>
  <c r="BA75" i="72"/>
  <c r="AZ75" i="72"/>
  <c r="AY75" i="72"/>
  <c r="AX75" i="72"/>
  <c r="AW75" i="72"/>
  <c r="AV75" i="72"/>
  <c r="AU75" i="72"/>
  <c r="AT75" i="72"/>
  <c r="AS75" i="72"/>
  <c r="AR75" i="72"/>
  <c r="AQ75" i="72"/>
  <c r="AP75" i="72"/>
  <c r="AO75" i="72"/>
  <c r="AN75" i="72"/>
  <c r="AM75" i="72"/>
  <c r="AL75" i="72"/>
  <c r="AK75" i="72"/>
  <c r="AJ75" i="72"/>
  <c r="AI75" i="72"/>
  <c r="AH75" i="72"/>
  <c r="AG75" i="72"/>
  <c r="AF75" i="72"/>
  <c r="AE75" i="72"/>
  <c r="AD75" i="72"/>
  <c r="AC75" i="72"/>
  <c r="AB75" i="72"/>
  <c r="AA75" i="72"/>
  <c r="Z75" i="72"/>
  <c r="Y75" i="72"/>
  <c r="X75" i="72"/>
  <c r="W75" i="72"/>
  <c r="V75" i="72"/>
  <c r="U75" i="72"/>
  <c r="T75" i="72"/>
  <c r="S75" i="72"/>
  <c r="R75" i="72"/>
  <c r="Q75" i="72"/>
  <c r="P75" i="72"/>
  <c r="O75" i="72"/>
  <c r="N75" i="72"/>
  <c r="M75" i="72"/>
  <c r="L75" i="72"/>
  <c r="K75" i="72"/>
  <c r="J75" i="72"/>
  <c r="I75" i="72"/>
  <c r="H75" i="72"/>
  <c r="G75" i="72"/>
  <c r="F75" i="72"/>
  <c r="E75" i="72"/>
  <c r="D75" i="72"/>
  <c r="C75" i="72"/>
  <c r="BJ74" i="72"/>
  <c r="BI74" i="72"/>
  <c r="BH74" i="72"/>
  <c r="BG74" i="72"/>
  <c r="BF74" i="72"/>
  <c r="BE74" i="72"/>
  <c r="BD74" i="72"/>
  <c r="BC74" i="72"/>
  <c r="BB74" i="72"/>
  <c r="BA74" i="72"/>
  <c r="AZ74" i="72"/>
  <c r="AY74" i="72"/>
  <c r="AX74" i="72"/>
  <c r="AW74" i="72"/>
  <c r="AV74" i="72"/>
  <c r="AU74" i="72"/>
  <c r="AT74" i="72"/>
  <c r="AS74" i="72"/>
  <c r="AR74" i="72"/>
  <c r="AQ74" i="72"/>
  <c r="AP74" i="72"/>
  <c r="AO74" i="72"/>
  <c r="AN74" i="72"/>
  <c r="AM74" i="72"/>
  <c r="AL74" i="72"/>
  <c r="AK74" i="72"/>
  <c r="AJ74" i="72"/>
  <c r="AI74" i="72"/>
  <c r="AH74" i="72"/>
  <c r="AG74" i="72"/>
  <c r="AF74" i="72"/>
  <c r="AE74" i="72"/>
  <c r="AD74" i="72"/>
  <c r="AC74" i="72"/>
  <c r="AB74" i="72"/>
  <c r="AA74" i="72"/>
  <c r="Z74" i="72"/>
  <c r="Y74" i="72"/>
  <c r="X74" i="72"/>
  <c r="W74" i="72"/>
  <c r="V74" i="72"/>
  <c r="U74" i="72"/>
  <c r="T74" i="72"/>
  <c r="S74" i="72"/>
  <c r="R74" i="72"/>
  <c r="Q74" i="72"/>
  <c r="P74" i="72"/>
  <c r="O74" i="72"/>
  <c r="N74" i="72"/>
  <c r="M74" i="72"/>
  <c r="L74" i="72"/>
  <c r="K74" i="72"/>
  <c r="J74" i="72"/>
  <c r="I74" i="72"/>
  <c r="H74" i="72"/>
  <c r="G74" i="72"/>
  <c r="F74" i="72"/>
  <c r="E74" i="72"/>
  <c r="D74" i="72"/>
  <c r="C74" i="72"/>
  <c r="BJ72" i="72"/>
  <c r="BI72" i="72"/>
  <c r="BH72" i="72"/>
  <c r="BG72" i="72"/>
  <c r="BF72" i="72"/>
  <c r="BE72" i="72"/>
  <c r="BD72" i="72"/>
  <c r="BC72" i="72"/>
  <c r="BB72" i="72"/>
  <c r="BA72" i="72"/>
  <c r="AZ72" i="72"/>
  <c r="AY72" i="72"/>
  <c r="AX72" i="72"/>
  <c r="AW72" i="72"/>
  <c r="AV72" i="72"/>
  <c r="AU72" i="72"/>
  <c r="AT72" i="72"/>
  <c r="AS72" i="72"/>
  <c r="AR72" i="72"/>
  <c r="AQ72" i="72"/>
  <c r="AP72" i="72"/>
  <c r="AO72" i="72"/>
  <c r="AN72" i="72"/>
  <c r="AM72" i="72"/>
  <c r="AL72" i="72"/>
  <c r="AK72" i="72"/>
  <c r="AJ72" i="72"/>
  <c r="AI72" i="72"/>
  <c r="AH72" i="72"/>
  <c r="AG72" i="72"/>
  <c r="AF72" i="72"/>
  <c r="AE72" i="72"/>
  <c r="AD72" i="72"/>
  <c r="AC72" i="72"/>
  <c r="AB72" i="72"/>
  <c r="AA72" i="72"/>
  <c r="Z72" i="72"/>
  <c r="Y72" i="72"/>
  <c r="X72" i="72"/>
  <c r="W72" i="72"/>
  <c r="V72" i="72"/>
  <c r="U72" i="72"/>
  <c r="T72" i="72"/>
  <c r="S72" i="72"/>
  <c r="R72" i="72"/>
  <c r="Q72" i="72"/>
  <c r="P72" i="72"/>
  <c r="O72" i="72"/>
  <c r="N72" i="72"/>
  <c r="M72" i="72"/>
  <c r="L72" i="72"/>
  <c r="K72" i="72"/>
  <c r="J72" i="72"/>
  <c r="I72" i="72"/>
  <c r="H72" i="72"/>
  <c r="G72" i="72"/>
  <c r="F72" i="72"/>
  <c r="E72" i="72"/>
  <c r="D72" i="72"/>
  <c r="C72" i="72"/>
  <c r="BJ71" i="72"/>
  <c r="BI71" i="72"/>
  <c r="BH71" i="72"/>
  <c r="BG71" i="72"/>
  <c r="BF71" i="72"/>
  <c r="BE71" i="72"/>
  <c r="BD71" i="72"/>
  <c r="BC71" i="72"/>
  <c r="BB71" i="72"/>
  <c r="BA71" i="72"/>
  <c r="AZ71" i="72"/>
  <c r="AY71" i="72"/>
  <c r="AX71" i="72"/>
  <c r="AW71" i="72"/>
  <c r="AV71" i="72"/>
  <c r="AU71" i="72"/>
  <c r="AT71" i="72"/>
  <c r="AS71" i="72"/>
  <c r="AR71" i="72"/>
  <c r="AQ71" i="72"/>
  <c r="AP71" i="72"/>
  <c r="AO71" i="72"/>
  <c r="AN71" i="72"/>
  <c r="AM71" i="72"/>
  <c r="AL71" i="72"/>
  <c r="AK71" i="72"/>
  <c r="AJ71" i="72"/>
  <c r="AI71" i="72"/>
  <c r="AH71" i="72"/>
  <c r="AG71" i="72"/>
  <c r="AF71" i="72"/>
  <c r="AE71" i="72"/>
  <c r="AD71" i="72"/>
  <c r="AC71" i="72"/>
  <c r="AB71" i="72"/>
  <c r="AA71" i="72"/>
  <c r="Z71" i="72"/>
  <c r="Y71" i="72"/>
  <c r="X71" i="72"/>
  <c r="W71" i="72"/>
  <c r="V71" i="72"/>
  <c r="U71" i="72"/>
  <c r="T71" i="72"/>
  <c r="S71" i="72"/>
  <c r="R71" i="72"/>
  <c r="Q71" i="72"/>
  <c r="P71" i="72"/>
  <c r="O71" i="72"/>
  <c r="N71" i="72"/>
  <c r="M71" i="72"/>
  <c r="L71" i="72"/>
  <c r="K71" i="72"/>
  <c r="J71" i="72"/>
  <c r="I71" i="72"/>
  <c r="H71" i="72"/>
  <c r="G71" i="72"/>
  <c r="F71" i="72"/>
  <c r="E71" i="72"/>
  <c r="BJ70" i="72"/>
  <c r="BI70" i="72"/>
  <c r="BH70" i="72"/>
  <c r="BG70" i="72"/>
  <c r="BF70" i="72"/>
  <c r="BE70" i="72"/>
  <c r="BD70" i="72"/>
  <c r="BC70" i="72"/>
  <c r="BB70" i="72"/>
  <c r="BA70" i="72"/>
  <c r="AZ70" i="72"/>
  <c r="AY70" i="72"/>
  <c r="AX70" i="72"/>
  <c r="AW70" i="72"/>
  <c r="AV70" i="72"/>
  <c r="AU70" i="72"/>
  <c r="AT70" i="72"/>
  <c r="AS70" i="72"/>
  <c r="AR70" i="72"/>
  <c r="AQ70" i="72"/>
  <c r="AP70" i="72"/>
  <c r="AO70" i="72"/>
  <c r="AN70" i="72"/>
  <c r="AM70" i="72"/>
  <c r="AL70" i="72"/>
  <c r="AK70" i="72"/>
  <c r="AJ70" i="72"/>
  <c r="AI70" i="72"/>
  <c r="AH70" i="72"/>
  <c r="AG70" i="72"/>
  <c r="AF70" i="72"/>
  <c r="AE70" i="72"/>
  <c r="AD70" i="72"/>
  <c r="AC70" i="72"/>
  <c r="AB70" i="72"/>
  <c r="AA70" i="72"/>
  <c r="Z70" i="72"/>
  <c r="Y70" i="72"/>
  <c r="X70" i="72"/>
  <c r="W70" i="72"/>
  <c r="V70" i="72"/>
  <c r="U70" i="72"/>
  <c r="T70" i="72"/>
  <c r="S70" i="72"/>
  <c r="R70" i="72"/>
  <c r="Q70" i="72"/>
  <c r="P70" i="72"/>
  <c r="O70" i="72"/>
  <c r="N70" i="72"/>
  <c r="M70" i="72"/>
  <c r="L70" i="72"/>
  <c r="K70" i="72"/>
  <c r="J70" i="72"/>
  <c r="I70" i="72"/>
  <c r="H70" i="72"/>
  <c r="G70" i="72"/>
  <c r="F70" i="72"/>
  <c r="E70" i="72"/>
  <c r="D70" i="72"/>
  <c r="C70" i="72"/>
  <c r="BJ69" i="72"/>
  <c r="BI69" i="72"/>
  <c r="BH69" i="72"/>
  <c r="BG69" i="72"/>
  <c r="BF69" i="72"/>
  <c r="BE69" i="72"/>
  <c r="BD69" i="72"/>
  <c r="BC69" i="72"/>
  <c r="BB69" i="72"/>
  <c r="BA69" i="72"/>
  <c r="AZ69" i="72"/>
  <c r="AY69" i="72"/>
  <c r="AX69" i="72"/>
  <c r="AW69" i="72"/>
  <c r="AV69" i="72"/>
  <c r="AU69" i="72"/>
  <c r="AT69" i="72"/>
  <c r="AS69" i="72"/>
  <c r="AR69" i="72"/>
  <c r="AQ69" i="72"/>
  <c r="AP69" i="72"/>
  <c r="AO69" i="72"/>
  <c r="AN69" i="72"/>
  <c r="AM69" i="72"/>
  <c r="AL69" i="72"/>
  <c r="AK69" i="72"/>
  <c r="AJ69" i="72"/>
  <c r="AI69" i="72"/>
  <c r="AH69" i="72"/>
  <c r="AG69" i="72"/>
  <c r="AF69" i="72"/>
  <c r="AE69" i="72"/>
  <c r="AD69" i="72"/>
  <c r="AC69" i="72"/>
  <c r="AB69" i="72"/>
  <c r="AA69" i="72"/>
  <c r="Z69" i="72"/>
  <c r="Y69" i="72"/>
  <c r="X69" i="72"/>
  <c r="W69" i="72"/>
  <c r="V69" i="72"/>
  <c r="U69" i="72"/>
  <c r="T69" i="72"/>
  <c r="S69" i="72"/>
  <c r="R69" i="72"/>
  <c r="Q69" i="72"/>
  <c r="P69" i="72"/>
  <c r="O69" i="72"/>
  <c r="N69" i="72"/>
  <c r="M69" i="72"/>
  <c r="L69" i="72"/>
  <c r="K69" i="72"/>
  <c r="J69" i="72"/>
  <c r="I69" i="72"/>
  <c r="H69" i="72"/>
  <c r="G69" i="72"/>
  <c r="F69" i="72"/>
  <c r="E69" i="72"/>
  <c r="BJ68" i="72"/>
  <c r="BI68" i="72"/>
  <c r="BH68" i="72"/>
  <c r="BG68" i="72"/>
  <c r="BF68" i="72"/>
  <c r="BE68" i="72"/>
  <c r="BD68" i="72"/>
  <c r="BC68" i="72"/>
  <c r="BB68" i="72"/>
  <c r="BA68" i="72"/>
  <c r="AZ68" i="72"/>
  <c r="AY68" i="72"/>
  <c r="AX68" i="72"/>
  <c r="AW68" i="72"/>
  <c r="AV68" i="72"/>
  <c r="AU68" i="72"/>
  <c r="AT68" i="72"/>
  <c r="AS68" i="72"/>
  <c r="AR68" i="72"/>
  <c r="AQ68" i="72"/>
  <c r="AP68" i="72"/>
  <c r="AO68" i="72"/>
  <c r="AN68" i="72"/>
  <c r="AM68" i="72"/>
  <c r="AL68" i="72"/>
  <c r="AK68" i="72"/>
  <c r="AJ68" i="72"/>
  <c r="AI68" i="72"/>
  <c r="AH68" i="72"/>
  <c r="AG68" i="72"/>
  <c r="AF68" i="72"/>
  <c r="AE68" i="72"/>
  <c r="AD68" i="72"/>
  <c r="AC68" i="72"/>
  <c r="AB68" i="72"/>
  <c r="AA68" i="72"/>
  <c r="Z68" i="72"/>
  <c r="Y68" i="72"/>
  <c r="X68" i="72"/>
  <c r="W68" i="72"/>
  <c r="V68" i="72"/>
  <c r="U68" i="72"/>
  <c r="T68" i="72"/>
  <c r="S68" i="72"/>
  <c r="R68" i="72"/>
  <c r="Q68" i="72"/>
  <c r="P68" i="72"/>
  <c r="O68" i="72"/>
  <c r="N68" i="72"/>
  <c r="M68" i="72"/>
  <c r="L68" i="72"/>
  <c r="K68" i="72"/>
  <c r="J68" i="72"/>
  <c r="I68" i="72"/>
  <c r="H68" i="72"/>
  <c r="G68" i="72"/>
  <c r="F68" i="72"/>
  <c r="E68" i="72"/>
  <c r="BJ67" i="72"/>
  <c r="BI67" i="72"/>
  <c r="BH67" i="72"/>
  <c r="BG67" i="72"/>
  <c r="BF67" i="72"/>
  <c r="BE67" i="72"/>
  <c r="BD67" i="72"/>
  <c r="BC67" i="72"/>
  <c r="BB67" i="72"/>
  <c r="BA67" i="72"/>
  <c r="AZ67" i="72"/>
  <c r="AY67" i="72"/>
  <c r="AX67" i="72"/>
  <c r="AW67" i="72"/>
  <c r="AV67" i="72"/>
  <c r="AU67" i="72"/>
  <c r="AT67" i="72"/>
  <c r="AS67" i="72"/>
  <c r="AR67" i="72"/>
  <c r="AQ67" i="72"/>
  <c r="AP67" i="72"/>
  <c r="AO67" i="72"/>
  <c r="AN67" i="72"/>
  <c r="AM67" i="72"/>
  <c r="AL67" i="72"/>
  <c r="AK67" i="72"/>
  <c r="AJ67" i="72"/>
  <c r="AI67" i="72"/>
  <c r="AH67" i="72"/>
  <c r="AG67" i="72"/>
  <c r="AF67" i="72"/>
  <c r="AE67" i="72"/>
  <c r="AD67" i="72"/>
  <c r="AC67" i="72"/>
  <c r="AB67" i="72"/>
  <c r="AA67" i="72"/>
  <c r="Z67" i="72"/>
  <c r="Y67" i="72"/>
  <c r="X67" i="72"/>
  <c r="W67" i="72"/>
  <c r="V67" i="72"/>
  <c r="U67" i="72"/>
  <c r="T67" i="72"/>
  <c r="S67" i="72"/>
  <c r="R67" i="72"/>
  <c r="Q67" i="72"/>
  <c r="P67" i="72"/>
  <c r="O67" i="72"/>
  <c r="N67" i="72"/>
  <c r="M67" i="72"/>
  <c r="L67" i="72"/>
  <c r="K67" i="72"/>
  <c r="J67" i="72"/>
  <c r="I67" i="72"/>
  <c r="H67" i="72"/>
  <c r="G67" i="72"/>
  <c r="F67" i="72"/>
  <c r="E67" i="72"/>
  <c r="BJ66" i="72"/>
  <c r="BI66" i="72"/>
  <c r="BH66" i="72"/>
  <c r="BG66" i="72"/>
  <c r="BF66" i="72"/>
  <c r="BE66" i="72"/>
  <c r="BD66" i="72"/>
  <c r="BC66" i="72"/>
  <c r="BB66" i="72"/>
  <c r="BA66" i="72"/>
  <c r="AZ66" i="72"/>
  <c r="AY66" i="72"/>
  <c r="AX66" i="72"/>
  <c r="AW66" i="72"/>
  <c r="AV66" i="72"/>
  <c r="AU66" i="72"/>
  <c r="AT66" i="72"/>
  <c r="AS66" i="72"/>
  <c r="AR66" i="72"/>
  <c r="AQ66" i="72"/>
  <c r="AP66" i="72"/>
  <c r="AO66" i="72"/>
  <c r="AN66" i="72"/>
  <c r="AM66" i="72"/>
  <c r="AL66" i="72"/>
  <c r="AK66" i="72"/>
  <c r="AJ66" i="72"/>
  <c r="AI66" i="72"/>
  <c r="AH66" i="72"/>
  <c r="AG66" i="72"/>
  <c r="AF66" i="72"/>
  <c r="AE66" i="72"/>
  <c r="AD66" i="72"/>
  <c r="AC66" i="72"/>
  <c r="AB66" i="72"/>
  <c r="AA66" i="72"/>
  <c r="Z66" i="72"/>
  <c r="Y66" i="72"/>
  <c r="X66" i="72"/>
  <c r="W66" i="72"/>
  <c r="V66" i="72"/>
  <c r="U66" i="72"/>
  <c r="T66" i="72"/>
  <c r="S66" i="72"/>
  <c r="R66" i="72"/>
  <c r="Q66" i="72"/>
  <c r="P66" i="72"/>
  <c r="O66" i="72"/>
  <c r="N66" i="72"/>
  <c r="M66" i="72"/>
  <c r="L66" i="72"/>
  <c r="K66" i="72"/>
  <c r="J66" i="72"/>
  <c r="I66" i="72"/>
  <c r="H66" i="72"/>
  <c r="G66" i="72"/>
  <c r="F66" i="72"/>
  <c r="E66" i="72"/>
  <c r="BJ65" i="72"/>
  <c r="BI65" i="72"/>
  <c r="BH65" i="72"/>
  <c r="BG65" i="72"/>
  <c r="BF65" i="72"/>
  <c r="BE65" i="72"/>
  <c r="BD65" i="72"/>
  <c r="BC65" i="72"/>
  <c r="BB65" i="72"/>
  <c r="BA65" i="72"/>
  <c r="AZ65" i="72"/>
  <c r="AY65" i="72"/>
  <c r="AX65" i="72"/>
  <c r="AW65" i="72"/>
  <c r="AV65" i="72"/>
  <c r="AU65" i="72"/>
  <c r="AT65" i="72"/>
  <c r="AS65" i="72"/>
  <c r="AR65" i="72"/>
  <c r="AQ65" i="72"/>
  <c r="AP65" i="72"/>
  <c r="AO65" i="72"/>
  <c r="AN65" i="72"/>
  <c r="AM65" i="72"/>
  <c r="AL65" i="72"/>
  <c r="AK65" i="72"/>
  <c r="AJ65" i="72"/>
  <c r="AI65" i="72"/>
  <c r="AH65" i="72"/>
  <c r="AG65" i="72"/>
  <c r="AF65" i="72"/>
  <c r="AE65" i="72"/>
  <c r="AD65" i="72"/>
  <c r="AC65" i="72"/>
  <c r="AB65" i="72"/>
  <c r="AA65" i="72"/>
  <c r="Z65" i="72"/>
  <c r="Y65" i="72"/>
  <c r="X65" i="72"/>
  <c r="W65" i="72"/>
  <c r="V65" i="72"/>
  <c r="U65" i="72"/>
  <c r="T65" i="72"/>
  <c r="S65" i="72"/>
  <c r="R65" i="72"/>
  <c r="Q65" i="72"/>
  <c r="P65" i="72"/>
  <c r="O65" i="72"/>
  <c r="N65" i="72"/>
  <c r="M65" i="72"/>
  <c r="L65" i="72"/>
  <c r="K65" i="72"/>
  <c r="J65" i="72"/>
  <c r="I65" i="72"/>
  <c r="H65" i="72"/>
  <c r="G65" i="72"/>
  <c r="F65" i="72"/>
  <c r="E65" i="72"/>
  <c r="BJ64" i="72"/>
  <c r="BI64" i="72"/>
  <c r="BH64" i="72"/>
  <c r="BG64" i="72"/>
  <c r="BF64" i="72"/>
  <c r="BE64" i="72"/>
  <c r="BD64" i="72"/>
  <c r="BC64" i="72"/>
  <c r="BB64" i="72"/>
  <c r="BA64" i="72"/>
  <c r="AZ64" i="72"/>
  <c r="AY64" i="72"/>
  <c r="AX64" i="72"/>
  <c r="AW64" i="72"/>
  <c r="AV64" i="72"/>
  <c r="AU64" i="72"/>
  <c r="AT64" i="72"/>
  <c r="AS64" i="72"/>
  <c r="AR64" i="72"/>
  <c r="AQ64" i="72"/>
  <c r="AP64" i="72"/>
  <c r="AO64" i="72"/>
  <c r="AN64" i="72"/>
  <c r="AM64" i="72"/>
  <c r="AL64" i="72"/>
  <c r="AK64" i="72"/>
  <c r="AJ64" i="72"/>
  <c r="AI64" i="72"/>
  <c r="AH64" i="72"/>
  <c r="AG64" i="72"/>
  <c r="AF64" i="72"/>
  <c r="AE64" i="72"/>
  <c r="AD64" i="72"/>
  <c r="AC64" i="72"/>
  <c r="AB64" i="72"/>
  <c r="AA64" i="72"/>
  <c r="Z64" i="72"/>
  <c r="Y64" i="72"/>
  <c r="X64" i="72"/>
  <c r="W64" i="72"/>
  <c r="V64" i="72"/>
  <c r="U64" i="72"/>
  <c r="T64" i="72"/>
  <c r="S64" i="72"/>
  <c r="R64" i="72"/>
  <c r="Q64" i="72"/>
  <c r="P64" i="72"/>
  <c r="O64" i="72"/>
  <c r="N64" i="72"/>
  <c r="M64" i="72"/>
  <c r="L64" i="72"/>
  <c r="K64" i="72"/>
  <c r="J64" i="72"/>
  <c r="I64" i="72"/>
  <c r="H64" i="72"/>
  <c r="G64" i="72"/>
  <c r="F64" i="72"/>
  <c r="E64" i="72"/>
  <c r="D64" i="72"/>
  <c r="C64" i="72"/>
  <c r="BJ63" i="72"/>
  <c r="BI63" i="72"/>
  <c r="BH63" i="72"/>
  <c r="BG63" i="72"/>
  <c r="BF63" i="72"/>
  <c r="BE63" i="72"/>
  <c r="BD63" i="72"/>
  <c r="BC63" i="72"/>
  <c r="BB63" i="72"/>
  <c r="BA63" i="72"/>
  <c r="AZ63" i="72"/>
  <c r="AY63" i="72"/>
  <c r="AX63" i="72"/>
  <c r="AW63" i="72"/>
  <c r="AV63" i="72"/>
  <c r="AU63" i="72"/>
  <c r="AT63" i="72"/>
  <c r="AS63" i="72"/>
  <c r="AR63" i="72"/>
  <c r="AQ63" i="72"/>
  <c r="AP63" i="72"/>
  <c r="AO63" i="72"/>
  <c r="AN63" i="72"/>
  <c r="AM63" i="72"/>
  <c r="AL63" i="72"/>
  <c r="AK63" i="72"/>
  <c r="AJ63" i="72"/>
  <c r="AI63" i="72"/>
  <c r="AH63" i="72"/>
  <c r="AG63" i="72"/>
  <c r="AF63" i="72"/>
  <c r="AE63" i="72"/>
  <c r="AD63" i="72"/>
  <c r="AC63" i="72"/>
  <c r="AB63" i="72"/>
  <c r="AA63" i="72"/>
  <c r="Z63" i="72"/>
  <c r="Y63" i="72"/>
  <c r="X63" i="72"/>
  <c r="W63" i="72"/>
  <c r="V63" i="72"/>
  <c r="U63" i="72"/>
  <c r="T63" i="72"/>
  <c r="S63" i="72"/>
  <c r="R63" i="72"/>
  <c r="Q63" i="72"/>
  <c r="P63" i="72"/>
  <c r="O63" i="72"/>
  <c r="N63" i="72"/>
  <c r="M63" i="72"/>
  <c r="L63" i="72"/>
  <c r="K63" i="72"/>
  <c r="J63" i="72"/>
  <c r="I63" i="72"/>
  <c r="H63" i="72"/>
  <c r="G63" i="72"/>
  <c r="F63" i="72"/>
  <c r="E63" i="72"/>
  <c r="D63" i="72"/>
  <c r="BJ62" i="72"/>
  <c r="BI62" i="72"/>
  <c r="BH62" i="72"/>
  <c r="BG62" i="72"/>
  <c r="BF62" i="72"/>
  <c r="BE62" i="72"/>
  <c r="BD62" i="72"/>
  <c r="BC62" i="72"/>
  <c r="BB62" i="72"/>
  <c r="BA62" i="72"/>
  <c r="AZ62" i="72"/>
  <c r="AY62" i="72"/>
  <c r="AX62" i="72"/>
  <c r="AW62" i="72"/>
  <c r="AV62" i="72"/>
  <c r="AU62" i="72"/>
  <c r="AT62" i="72"/>
  <c r="AS62" i="72"/>
  <c r="AR62" i="72"/>
  <c r="AQ62" i="72"/>
  <c r="AP62" i="72"/>
  <c r="AO62" i="72"/>
  <c r="AN62" i="72"/>
  <c r="AM62" i="72"/>
  <c r="AL62" i="72"/>
  <c r="AK62" i="72"/>
  <c r="AJ62" i="72"/>
  <c r="AI62" i="72"/>
  <c r="AH62" i="72"/>
  <c r="AG62" i="72"/>
  <c r="AF62" i="72"/>
  <c r="AE62" i="72"/>
  <c r="AD62" i="72"/>
  <c r="AC62" i="72"/>
  <c r="AB62" i="72"/>
  <c r="AA62" i="72"/>
  <c r="Z62" i="72"/>
  <c r="Y62" i="72"/>
  <c r="X62" i="72"/>
  <c r="W62" i="72"/>
  <c r="V62" i="72"/>
  <c r="U62" i="72"/>
  <c r="T62" i="72"/>
  <c r="S62" i="72"/>
  <c r="R62" i="72"/>
  <c r="Q62" i="72"/>
  <c r="P62" i="72"/>
  <c r="O62" i="72"/>
  <c r="N62" i="72"/>
  <c r="M62" i="72"/>
  <c r="L62" i="72"/>
  <c r="K62" i="72"/>
  <c r="J62" i="72"/>
  <c r="I62" i="72"/>
  <c r="H62" i="72"/>
  <c r="G62" i="72"/>
  <c r="F62" i="72"/>
  <c r="E62" i="72"/>
  <c r="D62" i="72"/>
  <c r="BJ61" i="72"/>
  <c r="BI61" i="72"/>
  <c r="BH61" i="72"/>
  <c r="BG61" i="72"/>
  <c r="BF61" i="72"/>
  <c r="BE61" i="72"/>
  <c r="BD61" i="72"/>
  <c r="BC61" i="72"/>
  <c r="BB61" i="72"/>
  <c r="BA61" i="72"/>
  <c r="AZ61" i="72"/>
  <c r="AY61" i="72"/>
  <c r="AX61" i="72"/>
  <c r="AW61" i="72"/>
  <c r="AV61" i="72"/>
  <c r="AU61" i="72"/>
  <c r="AT61" i="72"/>
  <c r="AS61" i="72"/>
  <c r="AR61" i="72"/>
  <c r="AQ61" i="72"/>
  <c r="AP61" i="72"/>
  <c r="AO61" i="72"/>
  <c r="AN61" i="72"/>
  <c r="AM61" i="72"/>
  <c r="AL61" i="72"/>
  <c r="AK61" i="72"/>
  <c r="AJ61" i="72"/>
  <c r="AI61" i="72"/>
  <c r="AH61" i="72"/>
  <c r="AG61" i="72"/>
  <c r="AF61" i="72"/>
  <c r="AE61" i="72"/>
  <c r="AD61" i="72"/>
  <c r="AC61" i="72"/>
  <c r="AB61" i="72"/>
  <c r="AA61" i="72"/>
  <c r="Z61" i="72"/>
  <c r="Y61" i="72"/>
  <c r="X61" i="72"/>
  <c r="W61" i="72"/>
  <c r="V61" i="72"/>
  <c r="U61" i="72"/>
  <c r="T61" i="72"/>
  <c r="S61" i="72"/>
  <c r="R61" i="72"/>
  <c r="Q61" i="72"/>
  <c r="P61" i="72"/>
  <c r="O61" i="72"/>
  <c r="N61" i="72"/>
  <c r="M61" i="72"/>
  <c r="L61" i="72"/>
  <c r="K61" i="72"/>
  <c r="J61" i="72"/>
  <c r="I61" i="72"/>
  <c r="H61" i="72"/>
  <c r="G61" i="72"/>
  <c r="F61" i="72"/>
  <c r="E61" i="72"/>
  <c r="D61" i="72"/>
  <c r="C61" i="72"/>
  <c r="BJ60" i="72"/>
  <c r="BI60" i="72"/>
  <c r="BH60" i="72"/>
  <c r="BG60" i="72"/>
  <c r="BF60" i="72"/>
  <c r="BE60" i="72"/>
  <c r="BD60" i="72"/>
  <c r="BC60" i="72"/>
  <c r="BB60" i="72"/>
  <c r="BA60" i="72"/>
  <c r="AZ60" i="72"/>
  <c r="AY60" i="72"/>
  <c r="AX60" i="72"/>
  <c r="AW60" i="72"/>
  <c r="AV60" i="72"/>
  <c r="AU60" i="72"/>
  <c r="AT60" i="72"/>
  <c r="AS60" i="72"/>
  <c r="AR60" i="72"/>
  <c r="AQ60" i="72"/>
  <c r="AP60" i="72"/>
  <c r="AO60" i="72"/>
  <c r="AN60" i="72"/>
  <c r="AM60" i="72"/>
  <c r="AL60" i="72"/>
  <c r="AK60" i="72"/>
  <c r="AJ60" i="72"/>
  <c r="AI60" i="72"/>
  <c r="AH60" i="72"/>
  <c r="AG60" i="72"/>
  <c r="AF60" i="72"/>
  <c r="AE60" i="72"/>
  <c r="AD60" i="72"/>
  <c r="AC60" i="72"/>
  <c r="AB60" i="72"/>
  <c r="AA60" i="72"/>
  <c r="Z60" i="72"/>
  <c r="Y60" i="72"/>
  <c r="X60" i="72"/>
  <c r="W60" i="72"/>
  <c r="V60" i="72"/>
  <c r="U60" i="72"/>
  <c r="T60" i="72"/>
  <c r="S60" i="72"/>
  <c r="R60" i="72"/>
  <c r="Q60" i="72"/>
  <c r="P60" i="72"/>
  <c r="O60" i="72"/>
  <c r="N60" i="72"/>
  <c r="M60" i="72"/>
  <c r="L60" i="72"/>
  <c r="K60" i="72"/>
  <c r="J60" i="72"/>
  <c r="I60" i="72"/>
  <c r="H60" i="72"/>
  <c r="G60" i="72"/>
  <c r="F60" i="72"/>
  <c r="E60" i="72"/>
  <c r="D60" i="72"/>
  <c r="C60" i="72"/>
  <c r="BJ59" i="72"/>
  <c r="BI59" i="72"/>
  <c r="BH59" i="72"/>
  <c r="BG59" i="72"/>
  <c r="BF59" i="72"/>
  <c r="BE59" i="72"/>
  <c r="BD59" i="72"/>
  <c r="BC59" i="72"/>
  <c r="BB59" i="72"/>
  <c r="BA59" i="72"/>
  <c r="AZ59" i="72"/>
  <c r="AY59" i="72"/>
  <c r="AX59" i="72"/>
  <c r="AW59" i="72"/>
  <c r="AV59" i="72"/>
  <c r="AU59" i="72"/>
  <c r="AT59" i="72"/>
  <c r="AS59" i="72"/>
  <c r="AR59" i="72"/>
  <c r="AQ59" i="72"/>
  <c r="AP59" i="72"/>
  <c r="AO59" i="72"/>
  <c r="AN59" i="72"/>
  <c r="AM59" i="72"/>
  <c r="AL59" i="72"/>
  <c r="AK59" i="72"/>
  <c r="AJ59" i="72"/>
  <c r="AI59" i="72"/>
  <c r="AH59" i="72"/>
  <c r="AG59" i="72"/>
  <c r="AF59" i="72"/>
  <c r="AE59" i="72"/>
  <c r="AD59" i="72"/>
  <c r="AC59" i="72"/>
  <c r="AB59" i="72"/>
  <c r="AA59" i="72"/>
  <c r="Z59" i="72"/>
  <c r="Y59" i="72"/>
  <c r="X59" i="72"/>
  <c r="W59" i="72"/>
  <c r="V59" i="72"/>
  <c r="U59" i="72"/>
  <c r="T59" i="72"/>
  <c r="S59" i="72"/>
  <c r="R59" i="72"/>
  <c r="Q59" i="72"/>
  <c r="P59" i="72"/>
  <c r="O59" i="72"/>
  <c r="N59" i="72"/>
  <c r="M59" i="72"/>
  <c r="L59" i="72"/>
  <c r="K59" i="72"/>
  <c r="J59" i="72"/>
  <c r="I59" i="72"/>
  <c r="H59" i="72"/>
  <c r="G59" i="72"/>
  <c r="F59" i="72"/>
  <c r="E59" i="72"/>
  <c r="D59" i="72"/>
  <c r="C59" i="72"/>
  <c r="BJ58" i="72"/>
  <c r="BI58" i="72"/>
  <c r="BH58" i="72"/>
  <c r="BG58" i="72"/>
  <c r="BF58" i="72"/>
  <c r="BE58" i="72"/>
  <c r="BD58" i="72"/>
  <c r="BC58" i="72"/>
  <c r="BB58" i="72"/>
  <c r="BA58" i="72"/>
  <c r="AZ58" i="72"/>
  <c r="AY58" i="72"/>
  <c r="AX58" i="72"/>
  <c r="AW58" i="72"/>
  <c r="AV58" i="72"/>
  <c r="AU58" i="72"/>
  <c r="AT58" i="72"/>
  <c r="AS58" i="72"/>
  <c r="AR58" i="72"/>
  <c r="AQ58" i="72"/>
  <c r="AP58" i="72"/>
  <c r="AO58" i="72"/>
  <c r="AN58" i="72"/>
  <c r="AM58" i="72"/>
  <c r="AL58" i="72"/>
  <c r="AK58" i="72"/>
  <c r="AJ58" i="72"/>
  <c r="AI58" i="72"/>
  <c r="AH58" i="72"/>
  <c r="AG58" i="72"/>
  <c r="AF58" i="72"/>
  <c r="AE58" i="72"/>
  <c r="AD58" i="72"/>
  <c r="AC58" i="72"/>
  <c r="AB58" i="72"/>
  <c r="AA58" i="72"/>
  <c r="Z58" i="72"/>
  <c r="Y58" i="72"/>
  <c r="X58" i="72"/>
  <c r="W58" i="72"/>
  <c r="V58" i="72"/>
  <c r="U58" i="72"/>
  <c r="T58" i="72"/>
  <c r="S58" i="72"/>
  <c r="R58" i="72"/>
  <c r="Q58" i="72"/>
  <c r="P58" i="72"/>
  <c r="O58" i="72"/>
  <c r="N58" i="72"/>
  <c r="M58" i="72"/>
  <c r="L58" i="72"/>
  <c r="K58" i="72"/>
  <c r="J58" i="72"/>
  <c r="I58" i="72"/>
  <c r="H58" i="72"/>
  <c r="G58" i="72"/>
  <c r="F58" i="72"/>
  <c r="E58" i="72"/>
  <c r="D58" i="72"/>
  <c r="C58" i="72"/>
  <c r="BJ57" i="72"/>
  <c r="BI57" i="72"/>
  <c r="BH57" i="72"/>
  <c r="BG57" i="72"/>
  <c r="BF57" i="72"/>
  <c r="BE57" i="72"/>
  <c r="BD57" i="72"/>
  <c r="BC57" i="72"/>
  <c r="BB57" i="72"/>
  <c r="BA57" i="72"/>
  <c r="AZ57" i="72"/>
  <c r="AY57" i="72"/>
  <c r="AX57" i="72"/>
  <c r="AW57" i="72"/>
  <c r="AV57" i="72"/>
  <c r="AU57" i="72"/>
  <c r="AT57" i="72"/>
  <c r="AS57" i="72"/>
  <c r="AR57" i="72"/>
  <c r="AQ57" i="72"/>
  <c r="AP57" i="72"/>
  <c r="AO57" i="72"/>
  <c r="AN57" i="72"/>
  <c r="AM57" i="72"/>
  <c r="AL57" i="72"/>
  <c r="AK57" i="72"/>
  <c r="AJ57" i="72"/>
  <c r="AI57" i="72"/>
  <c r="AH57" i="72"/>
  <c r="AG57" i="72"/>
  <c r="AF57" i="72"/>
  <c r="AE57" i="72"/>
  <c r="AD57" i="72"/>
  <c r="AC57" i="72"/>
  <c r="AB57" i="72"/>
  <c r="AA57" i="72"/>
  <c r="Z57" i="72"/>
  <c r="Y57" i="72"/>
  <c r="X57" i="72"/>
  <c r="W57" i="72"/>
  <c r="V57" i="72"/>
  <c r="U57" i="72"/>
  <c r="T57" i="72"/>
  <c r="S57" i="72"/>
  <c r="R57" i="72"/>
  <c r="Q57" i="72"/>
  <c r="P57" i="72"/>
  <c r="O57" i="72"/>
  <c r="N57" i="72"/>
  <c r="M57" i="72"/>
  <c r="L57" i="72"/>
  <c r="K57" i="72"/>
  <c r="J57" i="72"/>
  <c r="I57" i="72"/>
  <c r="H57" i="72"/>
  <c r="G57" i="72"/>
  <c r="F57" i="72"/>
  <c r="E57" i="72"/>
  <c r="D57" i="72"/>
  <c r="C57" i="72"/>
  <c r="BJ56" i="72"/>
  <c r="BI56" i="72"/>
  <c r="BH56" i="72"/>
  <c r="BG56" i="72"/>
  <c r="BF56" i="72"/>
  <c r="BE56" i="72"/>
  <c r="BD56" i="72"/>
  <c r="BC56" i="72"/>
  <c r="BB56" i="72"/>
  <c r="BA56" i="72"/>
  <c r="AZ56" i="72"/>
  <c r="AY56" i="72"/>
  <c r="AX56" i="72"/>
  <c r="AW56" i="72"/>
  <c r="AV56" i="72"/>
  <c r="AU56" i="72"/>
  <c r="AT56" i="72"/>
  <c r="AS56" i="72"/>
  <c r="AR56" i="72"/>
  <c r="AQ56" i="72"/>
  <c r="AP56" i="72"/>
  <c r="AO56" i="72"/>
  <c r="AN56" i="72"/>
  <c r="AM56" i="72"/>
  <c r="AL56" i="72"/>
  <c r="AK56" i="72"/>
  <c r="AJ56" i="72"/>
  <c r="AI56" i="72"/>
  <c r="AH56" i="72"/>
  <c r="AG56" i="72"/>
  <c r="AF56" i="72"/>
  <c r="AE56" i="72"/>
  <c r="AD56" i="72"/>
  <c r="AC56" i="72"/>
  <c r="AB56" i="72"/>
  <c r="AA56" i="72"/>
  <c r="Z56" i="72"/>
  <c r="Y56" i="72"/>
  <c r="X56" i="72"/>
  <c r="W56" i="72"/>
  <c r="V56" i="72"/>
  <c r="U56" i="72"/>
  <c r="T56" i="72"/>
  <c r="S56" i="72"/>
  <c r="R56" i="72"/>
  <c r="Q56" i="72"/>
  <c r="P56" i="72"/>
  <c r="O56" i="72"/>
  <c r="N56" i="72"/>
  <c r="M56" i="72"/>
  <c r="L56" i="72"/>
  <c r="K56" i="72"/>
  <c r="J56" i="72"/>
  <c r="I56" i="72"/>
  <c r="H56" i="72"/>
  <c r="G56" i="72"/>
  <c r="F56" i="72"/>
  <c r="E56" i="72"/>
  <c r="D56" i="72"/>
  <c r="C56" i="72"/>
  <c r="BJ55" i="72"/>
  <c r="BI55" i="72"/>
  <c r="BH55" i="72"/>
  <c r="BG55" i="72"/>
  <c r="BF55" i="72"/>
  <c r="BE55" i="72"/>
  <c r="BD55" i="72"/>
  <c r="BC55" i="72"/>
  <c r="BB55" i="72"/>
  <c r="BA55" i="72"/>
  <c r="AZ55" i="72"/>
  <c r="AY55" i="72"/>
  <c r="AX55" i="72"/>
  <c r="AW55" i="72"/>
  <c r="AV55" i="72"/>
  <c r="AU55" i="72"/>
  <c r="AT55" i="72"/>
  <c r="AS55" i="72"/>
  <c r="AR55" i="72"/>
  <c r="AQ55" i="72"/>
  <c r="AP55" i="72"/>
  <c r="AO55" i="72"/>
  <c r="AN55" i="72"/>
  <c r="AM55" i="72"/>
  <c r="AL55" i="72"/>
  <c r="AK55" i="72"/>
  <c r="AJ55" i="72"/>
  <c r="AI55" i="72"/>
  <c r="D55" i="72"/>
  <c r="C55" i="72"/>
  <c r="C54" i="72"/>
  <c r="BJ53" i="72"/>
  <c r="BI53" i="72"/>
  <c r="BH53" i="72"/>
  <c r="BG53" i="72"/>
  <c r="BF53" i="72"/>
  <c r="BE53" i="72"/>
  <c r="BD53" i="72"/>
  <c r="BC53" i="72"/>
  <c r="BB53" i="72"/>
  <c r="BA53" i="72"/>
  <c r="AZ53" i="72"/>
  <c r="AY53" i="72"/>
  <c r="AX53" i="72"/>
  <c r="AW53" i="72"/>
  <c r="AV53" i="72"/>
  <c r="AU53" i="72"/>
  <c r="AT53" i="72"/>
  <c r="AS53" i="72"/>
  <c r="AR53" i="72"/>
  <c r="AQ53" i="72"/>
  <c r="AP53" i="72"/>
  <c r="AO53" i="72"/>
  <c r="AN53" i="72"/>
  <c r="AM53" i="72"/>
  <c r="AL53" i="72"/>
  <c r="AK53" i="72"/>
  <c r="AJ53" i="72"/>
  <c r="AI53" i="72"/>
  <c r="F53" i="72"/>
  <c r="E53" i="72"/>
  <c r="D53" i="72"/>
  <c r="C53" i="72"/>
  <c r="BJ52" i="72"/>
  <c r="BI52" i="72"/>
  <c r="BH52" i="72"/>
  <c r="BG52" i="72"/>
  <c r="BF52" i="72"/>
  <c r="BE52" i="72"/>
  <c r="BD52" i="72"/>
  <c r="BC52" i="72"/>
  <c r="BB52" i="72"/>
  <c r="BA52" i="72"/>
  <c r="AZ52" i="72"/>
  <c r="AY52" i="72"/>
  <c r="AX52" i="72"/>
  <c r="AW52" i="72"/>
  <c r="AV52" i="72"/>
  <c r="AU52" i="72"/>
  <c r="AT52" i="72"/>
  <c r="AS52" i="72"/>
  <c r="AR52" i="72"/>
  <c r="AQ52" i="72"/>
  <c r="AP52" i="72"/>
  <c r="AO52" i="72"/>
  <c r="AN52" i="72"/>
  <c r="AM52" i="72"/>
  <c r="AL52" i="72"/>
  <c r="AK52" i="72"/>
  <c r="AJ52" i="72"/>
  <c r="AI52" i="72"/>
  <c r="AH52" i="72"/>
  <c r="AG52" i="72"/>
  <c r="AF52" i="72"/>
  <c r="AE52" i="72"/>
  <c r="AD52" i="72"/>
  <c r="AC52" i="72"/>
  <c r="AB52" i="72"/>
  <c r="AA52" i="72"/>
  <c r="Z52" i="72"/>
  <c r="Y52" i="72"/>
  <c r="X52" i="72"/>
  <c r="W52" i="72"/>
  <c r="V52" i="72"/>
  <c r="U52" i="72"/>
  <c r="T52" i="72"/>
  <c r="S52" i="72"/>
  <c r="R52" i="72"/>
  <c r="Q52" i="72"/>
  <c r="P52" i="72"/>
  <c r="O52" i="72"/>
  <c r="N52" i="72"/>
  <c r="M52" i="72"/>
  <c r="L52" i="72"/>
  <c r="K52" i="72"/>
  <c r="J52" i="72"/>
  <c r="I52" i="72"/>
  <c r="H52" i="72"/>
  <c r="G52" i="72"/>
  <c r="F52" i="72"/>
  <c r="E52" i="72"/>
  <c r="D52" i="72"/>
  <c r="C52" i="72"/>
  <c r="BJ51" i="72"/>
  <c r="BI51" i="72"/>
  <c r="BH51" i="72"/>
  <c r="BG51" i="72"/>
  <c r="BF51" i="72"/>
  <c r="BE51" i="72"/>
  <c r="BD51" i="72"/>
  <c r="BC51" i="72"/>
  <c r="BB51" i="72"/>
  <c r="BA51" i="72"/>
  <c r="AZ51" i="72"/>
  <c r="AY51" i="72"/>
  <c r="AX51" i="72"/>
  <c r="AW51" i="72"/>
  <c r="AV51" i="72"/>
  <c r="AU51" i="72"/>
  <c r="AT51" i="72"/>
  <c r="AS51" i="72"/>
  <c r="AR51" i="72"/>
  <c r="AQ51" i="72"/>
  <c r="AP51" i="72"/>
  <c r="AO51" i="72"/>
  <c r="AN51" i="72"/>
  <c r="AM51" i="72"/>
  <c r="AL51" i="72"/>
  <c r="AK51" i="72"/>
  <c r="AJ51" i="72"/>
  <c r="AI51" i="72"/>
  <c r="AH51" i="72"/>
  <c r="AG51" i="72"/>
  <c r="AF51" i="72"/>
  <c r="AE51" i="72"/>
  <c r="AD51" i="72"/>
  <c r="AC51" i="72"/>
  <c r="AB51" i="72"/>
  <c r="AA51" i="72"/>
  <c r="Z51" i="72"/>
  <c r="Y51" i="72"/>
  <c r="X51" i="72"/>
  <c r="W51" i="72"/>
  <c r="V51" i="72"/>
  <c r="U51" i="72"/>
  <c r="T51" i="72"/>
  <c r="S51" i="72"/>
  <c r="R51" i="72"/>
  <c r="Q51" i="72"/>
  <c r="P51" i="72"/>
  <c r="O51" i="72"/>
  <c r="N51" i="72"/>
  <c r="M51" i="72"/>
  <c r="L51" i="72"/>
  <c r="K51" i="72"/>
  <c r="J51" i="72"/>
  <c r="I51" i="72"/>
  <c r="H51" i="72"/>
  <c r="G51" i="72"/>
  <c r="F51" i="72"/>
  <c r="D51" i="72"/>
  <c r="C51" i="72"/>
  <c r="BJ50" i="72"/>
  <c r="BI50" i="72"/>
  <c r="BH50" i="72"/>
  <c r="BG50" i="72"/>
  <c r="BF50" i="72"/>
  <c r="BE50" i="72"/>
  <c r="BD50" i="72"/>
  <c r="BC50" i="72"/>
  <c r="BB50" i="72"/>
  <c r="BA50" i="72"/>
  <c r="AZ50" i="72"/>
  <c r="AY50" i="72"/>
  <c r="AX50" i="72"/>
  <c r="AW50" i="72"/>
  <c r="AV50" i="72"/>
  <c r="AU50" i="72"/>
  <c r="AT50" i="72"/>
  <c r="AS50" i="72"/>
  <c r="AR50" i="72"/>
  <c r="AQ50" i="72"/>
  <c r="AP50" i="72"/>
  <c r="AO50" i="72"/>
  <c r="AN50" i="72"/>
  <c r="AM50" i="72"/>
  <c r="AL50" i="72"/>
  <c r="AK50" i="72"/>
  <c r="AJ50" i="72"/>
  <c r="AI50" i="72"/>
  <c r="AH50" i="72"/>
  <c r="AG50" i="72"/>
  <c r="AF50" i="72"/>
  <c r="AE50" i="72"/>
  <c r="AD50" i="72"/>
  <c r="AC50" i="72"/>
  <c r="AB50" i="72"/>
  <c r="AA50" i="72"/>
  <c r="Z50" i="72"/>
  <c r="Y50" i="72"/>
  <c r="X50" i="72"/>
  <c r="W50" i="72"/>
  <c r="V50" i="72"/>
  <c r="U50" i="72"/>
  <c r="T50" i="72"/>
  <c r="S50" i="72"/>
  <c r="R50" i="72"/>
  <c r="Q50" i="72"/>
  <c r="P50" i="72"/>
  <c r="O50" i="72"/>
  <c r="N50" i="72"/>
  <c r="M50" i="72"/>
  <c r="L50" i="72"/>
  <c r="K50" i="72"/>
  <c r="J50" i="72"/>
  <c r="I50" i="72"/>
  <c r="H50" i="72"/>
  <c r="G50" i="72"/>
  <c r="F50" i="72"/>
  <c r="D50" i="72"/>
  <c r="C50" i="72"/>
  <c r="BJ49" i="72"/>
  <c r="BI49" i="72"/>
  <c r="BH49" i="72"/>
  <c r="BG49" i="72"/>
  <c r="BF49" i="72"/>
  <c r="BE49" i="72"/>
  <c r="BD49" i="72"/>
  <c r="BC49" i="72"/>
  <c r="BB49" i="72"/>
  <c r="BA49" i="72"/>
  <c r="AZ49" i="72"/>
  <c r="AY49" i="72"/>
  <c r="AX49" i="72"/>
  <c r="AW49" i="72"/>
  <c r="AV49" i="72"/>
  <c r="AU49" i="72"/>
  <c r="AT49" i="72"/>
  <c r="AS49" i="72"/>
  <c r="AR49" i="72"/>
  <c r="AQ49" i="72"/>
  <c r="AP49" i="72"/>
  <c r="AO49" i="72"/>
  <c r="AN49" i="72"/>
  <c r="AM49" i="72"/>
  <c r="AL49" i="72"/>
  <c r="AK49" i="72"/>
  <c r="AJ49" i="72"/>
  <c r="AI49" i="72"/>
  <c r="AH49" i="72"/>
  <c r="AG49" i="72"/>
  <c r="AF49" i="72"/>
  <c r="AE49" i="72"/>
  <c r="AD49" i="72"/>
  <c r="AC49" i="72"/>
  <c r="AB49" i="72"/>
  <c r="AA49" i="72"/>
  <c r="Z49" i="72"/>
  <c r="Y49" i="72"/>
  <c r="X49" i="72"/>
  <c r="W49" i="72"/>
  <c r="V49" i="72"/>
  <c r="U49" i="72"/>
  <c r="T49" i="72"/>
  <c r="S49" i="72"/>
  <c r="R49" i="72"/>
  <c r="Q49" i="72"/>
  <c r="P49" i="72"/>
  <c r="O49" i="72"/>
  <c r="N49" i="72"/>
  <c r="M49" i="72"/>
  <c r="L49" i="72"/>
  <c r="K49" i="72"/>
  <c r="J49" i="72"/>
  <c r="I49" i="72"/>
  <c r="H49" i="72"/>
  <c r="G49" i="72"/>
  <c r="F49" i="72"/>
  <c r="D49" i="72"/>
  <c r="C49" i="72"/>
  <c r="BJ48" i="72"/>
  <c r="BI48" i="72"/>
  <c r="BH48" i="72"/>
  <c r="BG48" i="72"/>
  <c r="BF48" i="72"/>
  <c r="BE48" i="72"/>
  <c r="BD48" i="72"/>
  <c r="BC48" i="72"/>
  <c r="BB48" i="72"/>
  <c r="BA48" i="72"/>
  <c r="AZ48" i="72"/>
  <c r="AY48" i="72"/>
  <c r="AX48" i="72"/>
  <c r="AW48" i="72"/>
  <c r="AV48" i="72"/>
  <c r="AU48" i="72"/>
  <c r="AT48" i="72"/>
  <c r="AS48" i="72"/>
  <c r="AR48" i="72"/>
  <c r="AQ48" i="72"/>
  <c r="AP48" i="72"/>
  <c r="AO48" i="72"/>
  <c r="AN48" i="72"/>
  <c r="AM48" i="72"/>
  <c r="AL48" i="72"/>
  <c r="AK48" i="72"/>
  <c r="AJ48" i="72"/>
  <c r="AI48" i="72"/>
  <c r="AH48" i="72"/>
  <c r="AG48" i="72"/>
  <c r="AF48" i="72"/>
  <c r="AE48" i="72"/>
  <c r="AD48" i="72"/>
  <c r="AC48" i="72"/>
  <c r="AB48" i="72"/>
  <c r="AA48" i="72"/>
  <c r="Z48" i="72"/>
  <c r="Y48" i="72"/>
  <c r="X48" i="72"/>
  <c r="W48" i="72"/>
  <c r="V48" i="72"/>
  <c r="U48" i="72"/>
  <c r="T48" i="72"/>
  <c r="S48" i="72"/>
  <c r="R48" i="72"/>
  <c r="Q48" i="72"/>
  <c r="P48" i="72"/>
  <c r="O48" i="72"/>
  <c r="N48" i="72"/>
  <c r="M48" i="72"/>
  <c r="L48" i="72"/>
  <c r="K48" i="72"/>
  <c r="J48" i="72"/>
  <c r="I48" i="72"/>
  <c r="H48" i="72"/>
  <c r="G48" i="72"/>
  <c r="F48" i="72"/>
  <c r="D48" i="72"/>
  <c r="C48" i="72"/>
  <c r="C47" i="72"/>
  <c r="BJ46" i="72"/>
  <c r="BI46" i="72"/>
  <c r="BH46" i="72"/>
  <c r="BG46" i="72"/>
  <c r="BF46" i="72"/>
  <c r="BE46" i="72"/>
  <c r="BD46" i="72"/>
  <c r="BC46" i="72"/>
  <c r="BB46" i="72"/>
  <c r="BA46" i="72"/>
  <c r="AZ46" i="72"/>
  <c r="AY46" i="72"/>
  <c r="AX46" i="72"/>
  <c r="AW46" i="72"/>
  <c r="AV46" i="72"/>
  <c r="AU46" i="72"/>
  <c r="AT46" i="72"/>
  <c r="AS46" i="72"/>
  <c r="AR46" i="72"/>
  <c r="AQ46" i="72"/>
  <c r="AP46" i="72"/>
  <c r="AO46" i="72"/>
  <c r="AN46" i="72"/>
  <c r="AM46" i="72"/>
  <c r="AL46" i="72"/>
  <c r="AK46" i="72"/>
  <c r="AJ46" i="72"/>
  <c r="AI46" i="72"/>
  <c r="AH46" i="72"/>
  <c r="AG46" i="72"/>
  <c r="AF46" i="72"/>
  <c r="AE46" i="72"/>
  <c r="AD46" i="72"/>
  <c r="AC46" i="72"/>
  <c r="AB46" i="72"/>
  <c r="AA46" i="72"/>
  <c r="Z46" i="72"/>
  <c r="Y46" i="72"/>
  <c r="X46" i="72"/>
  <c r="W46" i="72"/>
  <c r="V46" i="72"/>
  <c r="U46" i="72"/>
  <c r="T46" i="72"/>
  <c r="S46" i="72"/>
  <c r="R46" i="72"/>
  <c r="Q46" i="72"/>
  <c r="P46" i="72"/>
  <c r="O46" i="72"/>
  <c r="N46" i="72"/>
  <c r="M46" i="72"/>
  <c r="L46" i="72"/>
  <c r="K46" i="72"/>
  <c r="J46" i="72"/>
  <c r="I46" i="72"/>
  <c r="H46" i="72"/>
  <c r="G46" i="72"/>
  <c r="F46" i="72"/>
  <c r="E46" i="72"/>
  <c r="D46" i="72"/>
  <c r="C46" i="72"/>
  <c r="BJ45" i="72"/>
  <c r="BI45" i="72"/>
  <c r="BH45" i="72"/>
  <c r="BG45" i="72"/>
  <c r="BF45" i="72"/>
  <c r="BE45" i="72"/>
  <c r="BD45" i="72"/>
  <c r="BC45" i="72"/>
  <c r="BB45" i="72"/>
  <c r="BA45" i="72"/>
  <c r="AZ45" i="72"/>
  <c r="AY45" i="72"/>
  <c r="AX45" i="72"/>
  <c r="AW45" i="72"/>
  <c r="AV45" i="72"/>
  <c r="AU45" i="72"/>
  <c r="AT45" i="72"/>
  <c r="AS45" i="72"/>
  <c r="AR45" i="72"/>
  <c r="AQ45" i="72"/>
  <c r="AP45" i="72"/>
  <c r="AO45" i="72"/>
  <c r="AN45" i="72"/>
  <c r="AM45" i="72"/>
  <c r="AL45" i="72"/>
  <c r="AK45" i="72"/>
  <c r="AJ45" i="72"/>
  <c r="AI45" i="72"/>
  <c r="AH45" i="72"/>
  <c r="AG45" i="72"/>
  <c r="AF45" i="72"/>
  <c r="AE45" i="72"/>
  <c r="AD45" i="72"/>
  <c r="AC45" i="72"/>
  <c r="AB45" i="72"/>
  <c r="AA45" i="72"/>
  <c r="Z45" i="72"/>
  <c r="Y45" i="72"/>
  <c r="X45" i="72"/>
  <c r="W45" i="72"/>
  <c r="V45" i="72"/>
  <c r="U45" i="72"/>
  <c r="T45" i="72"/>
  <c r="S45" i="72"/>
  <c r="R45" i="72"/>
  <c r="Q45" i="72"/>
  <c r="P45" i="72"/>
  <c r="O45" i="72"/>
  <c r="N45" i="72"/>
  <c r="M45" i="72"/>
  <c r="L45" i="72"/>
  <c r="K45" i="72"/>
  <c r="J45" i="72"/>
  <c r="I45" i="72"/>
  <c r="H45" i="72"/>
  <c r="G45" i="72"/>
  <c r="F45" i="72"/>
  <c r="E45" i="72"/>
  <c r="D45" i="72"/>
  <c r="BJ40" i="72"/>
  <c r="BI40" i="72"/>
  <c r="BH40" i="72"/>
  <c r="BG40" i="72"/>
  <c r="BF40" i="72"/>
  <c r="BE40" i="72"/>
  <c r="BD40" i="72"/>
  <c r="BC40" i="72"/>
  <c r="BB40" i="72"/>
  <c r="BA40" i="72"/>
  <c r="AZ40" i="72"/>
  <c r="AY40" i="72"/>
  <c r="AX40" i="72"/>
  <c r="AW40" i="72"/>
  <c r="AV40" i="72"/>
  <c r="AU40" i="72"/>
  <c r="AT40" i="72"/>
  <c r="AS40" i="72"/>
  <c r="AR40" i="72"/>
  <c r="AQ40" i="72"/>
  <c r="AP40" i="72"/>
  <c r="AO40" i="72"/>
  <c r="AN40" i="72"/>
  <c r="AM40" i="72"/>
  <c r="AL40" i="72"/>
  <c r="AK40" i="72"/>
  <c r="AJ40" i="72"/>
  <c r="AI40" i="72"/>
  <c r="AH40" i="72"/>
  <c r="AG40" i="72"/>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J39" i="72"/>
  <c r="BI39" i="72"/>
  <c r="BH39" i="72"/>
  <c r="BG39" i="72"/>
  <c r="BF39" i="72"/>
  <c r="BE39" i="72"/>
  <c r="BD39" i="72"/>
  <c r="BC39" i="72"/>
  <c r="BB39" i="72"/>
  <c r="BA39" i="72"/>
  <c r="AZ39" i="72"/>
  <c r="AY39" i="72"/>
  <c r="AX39" i="72"/>
  <c r="AW39" i="72"/>
  <c r="AV39" i="72"/>
  <c r="AU39" i="72"/>
  <c r="AT39" i="72"/>
  <c r="AS39" i="72"/>
  <c r="AR39" i="72"/>
  <c r="AQ39" i="72"/>
  <c r="AP39" i="72"/>
  <c r="AO39" i="72"/>
  <c r="AN39" i="72"/>
  <c r="AM39" i="72"/>
  <c r="AL39" i="72"/>
  <c r="AK39" i="72"/>
  <c r="AJ39" i="72"/>
  <c r="AI39" i="72"/>
  <c r="AH39" i="72"/>
  <c r="AG39" i="72"/>
  <c r="AF39" i="72"/>
  <c r="AE39" i="72"/>
  <c r="AD39" i="72"/>
  <c r="AC39" i="72"/>
  <c r="AB39" i="72"/>
  <c r="AA39" i="72"/>
  <c r="Z39" i="72"/>
  <c r="Y39" i="72"/>
  <c r="X39" i="72"/>
  <c r="W39" i="72"/>
  <c r="V39" i="72"/>
  <c r="U39" i="72"/>
  <c r="T39" i="72"/>
  <c r="S39" i="72"/>
  <c r="R39" i="72"/>
  <c r="Q39" i="72"/>
  <c r="P39" i="72"/>
  <c r="O39" i="72"/>
  <c r="N39" i="72"/>
  <c r="M39" i="72"/>
  <c r="L39" i="72"/>
  <c r="K39" i="72"/>
  <c r="J39" i="72"/>
  <c r="I39" i="72"/>
  <c r="H39" i="72"/>
  <c r="G39" i="72"/>
  <c r="F39" i="72"/>
  <c r="E39" i="72"/>
  <c r="D39" i="72"/>
  <c r="BJ38" i="72"/>
  <c r="BI38" i="72"/>
  <c r="BH38" i="72"/>
  <c r="BG38" i="72"/>
  <c r="BF38" i="72"/>
  <c r="BE38" i="72"/>
  <c r="BD38" i="72"/>
  <c r="BC38" i="72"/>
  <c r="BB38" i="72"/>
  <c r="BA38" i="72"/>
  <c r="AZ38" i="72"/>
  <c r="AY38" i="72"/>
  <c r="AX38" i="72"/>
  <c r="AW38" i="72"/>
  <c r="AV38" i="72"/>
  <c r="AU38" i="72"/>
  <c r="AT38" i="72"/>
  <c r="AS38" i="72"/>
  <c r="AR38" i="72"/>
  <c r="AQ38" i="72"/>
  <c r="AP38" i="72"/>
  <c r="AO38" i="72"/>
  <c r="AN38" i="72"/>
  <c r="AM38" i="72"/>
  <c r="AL38" i="72"/>
  <c r="AK38" i="72"/>
  <c r="AJ38" i="72"/>
  <c r="AI38" i="72"/>
  <c r="AH38" i="72"/>
  <c r="AG38" i="72"/>
  <c r="AF38" i="72"/>
  <c r="AE38" i="72"/>
  <c r="AD38" i="72"/>
  <c r="AC38" i="72"/>
  <c r="AB38" i="72"/>
  <c r="AA38" i="72"/>
  <c r="Z38" i="72"/>
  <c r="Y38" i="72"/>
  <c r="X38" i="72"/>
  <c r="W38" i="72"/>
  <c r="V38" i="72"/>
  <c r="U38" i="72"/>
  <c r="T38" i="72"/>
  <c r="S38" i="72"/>
  <c r="R38" i="72"/>
  <c r="Q38" i="72"/>
  <c r="P38" i="72"/>
  <c r="O38" i="72"/>
  <c r="N38" i="72"/>
  <c r="M38" i="72"/>
  <c r="L38" i="72"/>
  <c r="K38" i="72"/>
  <c r="J38" i="72"/>
  <c r="I38" i="72"/>
  <c r="H38" i="72"/>
  <c r="G38" i="72"/>
  <c r="F38" i="72"/>
  <c r="E38" i="72"/>
  <c r="BJ37" i="72"/>
  <c r="BI37" i="72"/>
  <c r="BH37" i="72"/>
  <c r="BG37" i="72"/>
  <c r="BF37" i="72"/>
  <c r="BE37" i="72"/>
  <c r="BD37" i="72"/>
  <c r="BC37" i="72"/>
  <c r="BB37" i="72"/>
  <c r="BA37" i="72"/>
  <c r="AZ37" i="72"/>
  <c r="AY37" i="72"/>
  <c r="AX37" i="72"/>
  <c r="AW37" i="72"/>
  <c r="AV37" i="72"/>
  <c r="AU37" i="72"/>
  <c r="AT37" i="72"/>
  <c r="AS37" i="72"/>
  <c r="AR37" i="72"/>
  <c r="AQ37" i="72"/>
  <c r="AP37" i="72"/>
  <c r="AO37" i="72"/>
  <c r="AN37" i="72"/>
  <c r="AM37" i="72"/>
  <c r="AL37" i="72"/>
  <c r="AK37" i="72"/>
  <c r="AJ37" i="72"/>
  <c r="AI37" i="72"/>
  <c r="AH37" i="72"/>
  <c r="AG37" i="72"/>
  <c r="AF37" i="72"/>
  <c r="AE37" i="72"/>
  <c r="AD37" i="72"/>
  <c r="AC37" i="72"/>
  <c r="AB37" i="72"/>
  <c r="AA37" i="72"/>
  <c r="Z37" i="72"/>
  <c r="Y37" i="72"/>
  <c r="X37" i="72"/>
  <c r="W37" i="72"/>
  <c r="V37" i="72"/>
  <c r="U37" i="72"/>
  <c r="T37" i="72"/>
  <c r="S37" i="72"/>
  <c r="R37" i="72"/>
  <c r="Q37" i="72"/>
  <c r="P37" i="72"/>
  <c r="O37" i="72"/>
  <c r="N37" i="72"/>
  <c r="M37" i="72"/>
  <c r="L37" i="72"/>
  <c r="K37" i="72"/>
  <c r="J37" i="72"/>
  <c r="I37" i="72"/>
  <c r="H37" i="72"/>
  <c r="G37" i="72"/>
  <c r="F37" i="72"/>
  <c r="E37" i="72"/>
  <c r="D37" i="72"/>
  <c r="C37" i="72"/>
  <c r="BJ36" i="72"/>
  <c r="BI36" i="72"/>
  <c r="BH36" i="72"/>
  <c r="BG36" i="72"/>
  <c r="BF36" i="72"/>
  <c r="BE36" i="72"/>
  <c r="BD36" i="72"/>
  <c r="BC36" i="72"/>
  <c r="BB36" i="72"/>
  <c r="BA36" i="72"/>
  <c r="AZ36" i="72"/>
  <c r="AY36" i="72"/>
  <c r="AX36" i="72"/>
  <c r="AW36" i="72"/>
  <c r="AV36" i="72"/>
  <c r="AU36" i="72"/>
  <c r="AT36" i="72"/>
  <c r="AS36" i="72"/>
  <c r="AR36" i="72"/>
  <c r="AQ36" i="72"/>
  <c r="AP36" i="72"/>
  <c r="AO36" i="72"/>
  <c r="AN36" i="72"/>
  <c r="AM36" i="72"/>
  <c r="AL36" i="72"/>
  <c r="AK36" i="72"/>
  <c r="AJ36" i="72"/>
  <c r="AI36" i="72"/>
  <c r="AH36" i="72"/>
  <c r="AG36" i="72"/>
  <c r="AF36" i="72"/>
  <c r="AE36" i="72"/>
  <c r="AD36" i="72"/>
  <c r="AC36" i="72"/>
  <c r="AB36" i="72"/>
  <c r="AA36" i="72"/>
  <c r="Z36" i="72"/>
  <c r="Y36" i="72"/>
  <c r="X36" i="72"/>
  <c r="W36" i="72"/>
  <c r="V36" i="72"/>
  <c r="U36" i="72"/>
  <c r="T36" i="72"/>
  <c r="S36" i="72"/>
  <c r="R36" i="72"/>
  <c r="Q36" i="72"/>
  <c r="P36" i="72"/>
  <c r="O36" i="72"/>
  <c r="N36" i="72"/>
  <c r="M36" i="72"/>
  <c r="L36" i="72"/>
  <c r="K36" i="72"/>
  <c r="J36" i="72"/>
  <c r="I36" i="72"/>
  <c r="H36" i="72"/>
  <c r="G36" i="72"/>
  <c r="F36" i="72"/>
  <c r="E36" i="72"/>
  <c r="D36" i="72"/>
  <c r="BJ35" i="72"/>
  <c r="BI35" i="72"/>
  <c r="BH35" i="72"/>
  <c r="BG35" i="72"/>
  <c r="BF35" i="72"/>
  <c r="BE35" i="72"/>
  <c r="BD35" i="72"/>
  <c r="BC35" i="72"/>
  <c r="BB35" i="72"/>
  <c r="BA35" i="72"/>
  <c r="AZ35" i="72"/>
  <c r="AY35" i="72"/>
  <c r="AX35" i="72"/>
  <c r="AW35" i="72"/>
  <c r="AV35" i="72"/>
  <c r="AU35" i="72"/>
  <c r="AT35" i="72"/>
  <c r="AS35" i="72"/>
  <c r="AR35" i="72"/>
  <c r="AQ35" i="72"/>
  <c r="AP35" i="72"/>
  <c r="AO35" i="72"/>
  <c r="AN35" i="72"/>
  <c r="AM35" i="72"/>
  <c r="AL35" i="72"/>
  <c r="AK35" i="72"/>
  <c r="AJ35" i="72"/>
  <c r="AI35" i="72"/>
  <c r="AH35" i="72"/>
  <c r="AG35" i="72"/>
  <c r="AF35" i="72"/>
  <c r="AE35" i="72"/>
  <c r="D35" i="72"/>
  <c r="C35" i="72"/>
  <c r="BJ33" i="72"/>
  <c r="BI33" i="72"/>
  <c r="BH33" i="72"/>
  <c r="BG33" i="72"/>
  <c r="BF33" i="72"/>
  <c r="BE33" i="72"/>
  <c r="BD33" i="72"/>
  <c r="BC33" i="72"/>
  <c r="BB33" i="72"/>
  <c r="BA33" i="72"/>
  <c r="AZ33" i="72"/>
  <c r="AY33" i="72"/>
  <c r="AX33" i="72"/>
  <c r="AW33" i="72"/>
  <c r="AV33" i="72"/>
  <c r="AU33" i="72"/>
  <c r="AT33" i="72"/>
  <c r="AS33" i="72"/>
  <c r="AR33" i="72"/>
  <c r="AQ33" i="72"/>
  <c r="AP33" i="72"/>
  <c r="AO33" i="72"/>
  <c r="AN33" i="72"/>
  <c r="AM33" i="72"/>
  <c r="AL33" i="72"/>
  <c r="AK33" i="72"/>
  <c r="AJ33" i="72"/>
  <c r="AI33" i="72"/>
  <c r="AH33" i="72"/>
  <c r="AG33" i="72"/>
  <c r="AF33" i="72"/>
  <c r="AE33" i="72"/>
  <c r="AD33" i="72"/>
  <c r="AC33" i="72"/>
  <c r="AB33" i="72"/>
  <c r="AA33" i="72"/>
  <c r="Z33" i="72"/>
  <c r="Y33" i="72"/>
  <c r="X33" i="72"/>
  <c r="W33" i="72"/>
  <c r="V33" i="72"/>
  <c r="U33" i="72"/>
  <c r="T33" i="72"/>
  <c r="S33" i="72"/>
  <c r="R33" i="72"/>
  <c r="Q33" i="72"/>
  <c r="P33" i="72"/>
  <c r="O33" i="72"/>
  <c r="N33" i="72"/>
  <c r="M33" i="72"/>
  <c r="L33" i="72"/>
  <c r="K33" i="72"/>
  <c r="J33" i="72"/>
  <c r="I33" i="72"/>
  <c r="H33" i="72"/>
  <c r="G33" i="72"/>
  <c r="F33" i="72"/>
  <c r="E33" i="72"/>
  <c r="D33" i="72"/>
  <c r="BJ31" i="72"/>
  <c r="BI31" i="72"/>
  <c r="BH31" i="72"/>
  <c r="BG31" i="72"/>
  <c r="BF31" i="72"/>
  <c r="BE31" i="72"/>
  <c r="BD31" i="72"/>
  <c r="BC31" i="72"/>
  <c r="BB31" i="72"/>
  <c r="BA31" i="72"/>
  <c r="AZ31" i="72"/>
  <c r="AY31" i="72"/>
  <c r="AX31" i="72"/>
  <c r="AW31" i="72"/>
  <c r="AV31" i="72"/>
  <c r="AU31" i="72"/>
  <c r="AT31" i="72"/>
  <c r="AS31" i="72"/>
  <c r="AR31" i="72"/>
  <c r="AQ31" i="72"/>
  <c r="AP31" i="72"/>
  <c r="AO31" i="72"/>
  <c r="AN31" i="72"/>
  <c r="AM31" i="72"/>
  <c r="AL31" i="72"/>
  <c r="AK31" i="72"/>
  <c r="AJ31" i="72"/>
  <c r="AI31" i="72"/>
  <c r="AH31" i="72"/>
  <c r="AG31" i="72"/>
  <c r="AF31" i="72"/>
  <c r="AE31" i="72"/>
  <c r="AD31" i="72"/>
  <c r="AC31" i="72"/>
  <c r="AB31" i="72"/>
  <c r="AA31" i="72"/>
  <c r="Z31" i="72"/>
  <c r="Y31" i="72"/>
  <c r="X31" i="72"/>
  <c r="W31" i="72"/>
  <c r="V31" i="72"/>
  <c r="U31" i="72"/>
  <c r="T31" i="72"/>
  <c r="S31" i="72"/>
  <c r="R31" i="72"/>
  <c r="Q31" i="72"/>
  <c r="P31" i="72"/>
  <c r="O31" i="72"/>
  <c r="N31" i="72"/>
  <c r="M31" i="72"/>
  <c r="L31" i="72"/>
  <c r="K31" i="72"/>
  <c r="J31" i="72"/>
  <c r="I31" i="72"/>
  <c r="H31" i="72"/>
  <c r="G31" i="72"/>
  <c r="F31" i="72"/>
  <c r="E31" i="72"/>
  <c r="D31" i="72"/>
  <c r="C31" i="72"/>
  <c r="BJ30" i="72"/>
  <c r="BI30" i="72"/>
  <c r="BH30" i="72"/>
  <c r="BG30" i="72"/>
  <c r="BF30" i="72"/>
  <c r="BE30" i="72"/>
  <c r="BD30" i="72"/>
  <c r="BC30" i="72"/>
  <c r="BB30" i="72"/>
  <c r="BA30" i="72"/>
  <c r="AZ30" i="72"/>
  <c r="AY30" i="72"/>
  <c r="AX30" i="72"/>
  <c r="AW30" i="72"/>
  <c r="AV30" i="72"/>
  <c r="AU30" i="72"/>
  <c r="AT30" i="72"/>
  <c r="AS30" i="72"/>
  <c r="AR30" i="72"/>
  <c r="AQ30" i="72"/>
  <c r="AP30" i="72"/>
  <c r="AO30" i="72"/>
  <c r="AN30" i="72"/>
  <c r="AM30" i="72"/>
  <c r="AL30" i="72"/>
  <c r="AK30" i="72"/>
  <c r="AJ30" i="72"/>
  <c r="AI30" i="72"/>
  <c r="AH30" i="72"/>
  <c r="AG30" i="72"/>
  <c r="AF30" i="72"/>
  <c r="AE30" i="72"/>
  <c r="AD30" i="72"/>
  <c r="AC30" i="72"/>
  <c r="AB30" i="72"/>
  <c r="AA30" i="72"/>
  <c r="Z30" i="72"/>
  <c r="Y30" i="72"/>
  <c r="X30" i="72"/>
  <c r="W30" i="72"/>
  <c r="V30" i="72"/>
  <c r="U30" i="72"/>
  <c r="T30" i="72"/>
  <c r="S30" i="72"/>
  <c r="R30" i="72"/>
  <c r="Q30" i="72"/>
  <c r="P30" i="72"/>
  <c r="O30" i="72"/>
  <c r="N30" i="72"/>
  <c r="M30" i="72"/>
  <c r="L30" i="72"/>
  <c r="K30" i="72"/>
  <c r="J30" i="72"/>
  <c r="I30" i="72"/>
  <c r="H30" i="72"/>
  <c r="G30" i="72"/>
  <c r="F30" i="72"/>
  <c r="E30" i="72"/>
  <c r="D30" i="72"/>
  <c r="BJ29" i="72"/>
  <c r="BI29" i="72"/>
  <c r="BH29" i="72"/>
  <c r="BG29" i="72"/>
  <c r="BF29" i="72"/>
  <c r="BE29" i="72"/>
  <c r="BD29" i="72"/>
  <c r="BC29" i="72"/>
  <c r="BB29" i="72"/>
  <c r="BA29" i="72"/>
  <c r="AZ29" i="72"/>
  <c r="AY29" i="72"/>
  <c r="AX29" i="72"/>
  <c r="AW29" i="72"/>
  <c r="AV29" i="72"/>
  <c r="AU29" i="72"/>
  <c r="AT29" i="72"/>
  <c r="AS29" i="72"/>
  <c r="AR29" i="72"/>
  <c r="AQ29" i="72"/>
  <c r="AP29" i="72"/>
  <c r="AO29" i="72"/>
  <c r="AN29" i="72"/>
  <c r="AM29" i="72"/>
  <c r="AL29" i="72"/>
  <c r="AK29" i="72"/>
  <c r="AJ29" i="72"/>
  <c r="AI29" i="72"/>
  <c r="AH29" i="72"/>
  <c r="AG29" i="72"/>
  <c r="AF29" i="72"/>
  <c r="AE29" i="72"/>
  <c r="AD29" i="72"/>
  <c r="AC29" i="72"/>
  <c r="AB29" i="72"/>
  <c r="AA29" i="72"/>
  <c r="Z29" i="72"/>
  <c r="Y29" i="72"/>
  <c r="X29" i="72"/>
  <c r="W29" i="72"/>
  <c r="V29" i="72"/>
  <c r="U29" i="72"/>
  <c r="T29" i="72"/>
  <c r="S29" i="72"/>
  <c r="R29" i="72"/>
  <c r="Q29" i="72"/>
  <c r="P29" i="72"/>
  <c r="O29" i="72"/>
  <c r="N29" i="72"/>
  <c r="M29" i="72"/>
  <c r="L29" i="72"/>
  <c r="K29" i="72"/>
  <c r="J29" i="72"/>
  <c r="I29" i="72"/>
  <c r="H29" i="72"/>
  <c r="G29" i="72"/>
  <c r="F29" i="72"/>
  <c r="E29" i="72"/>
  <c r="D29" i="72"/>
  <c r="BJ28" i="72"/>
  <c r="BI28" i="72"/>
  <c r="BH28" i="72"/>
  <c r="BG28" i="72"/>
  <c r="BF28" i="72"/>
  <c r="BE28" i="72"/>
  <c r="BD28" i="72"/>
  <c r="BC28" i="72"/>
  <c r="BB28" i="72"/>
  <c r="BA28" i="72"/>
  <c r="AZ28" i="72"/>
  <c r="AY28" i="72"/>
  <c r="AX28" i="72"/>
  <c r="AW28" i="72"/>
  <c r="AV28" i="72"/>
  <c r="AU28" i="72"/>
  <c r="AT28" i="72"/>
  <c r="AS28" i="72"/>
  <c r="AR28" i="72"/>
  <c r="AQ28" i="72"/>
  <c r="AP28" i="72"/>
  <c r="AO28" i="72"/>
  <c r="AN28" i="72"/>
  <c r="AM28" i="72"/>
  <c r="AL28" i="72"/>
  <c r="AK28" i="72"/>
  <c r="AJ28" i="72"/>
  <c r="AI28" i="72"/>
  <c r="AH28" i="72"/>
  <c r="AG28" i="72"/>
  <c r="AF28" i="72"/>
  <c r="AE28" i="72"/>
  <c r="AD28" i="72"/>
  <c r="AC28" i="72"/>
  <c r="AB28" i="72"/>
  <c r="AA28" i="72"/>
  <c r="Z28" i="72"/>
  <c r="Y28" i="72"/>
  <c r="X28" i="72"/>
  <c r="W28" i="72"/>
  <c r="V28" i="72"/>
  <c r="U28" i="72"/>
  <c r="T28" i="72"/>
  <c r="S28" i="72"/>
  <c r="R28" i="72"/>
  <c r="Q28" i="72"/>
  <c r="P28" i="72"/>
  <c r="O28" i="72"/>
  <c r="N28" i="72"/>
  <c r="M28" i="72"/>
  <c r="L28" i="72"/>
  <c r="K28" i="72"/>
  <c r="J28" i="72"/>
  <c r="I28" i="72"/>
  <c r="H28" i="72"/>
  <c r="G28" i="72"/>
  <c r="F28" i="72"/>
  <c r="E28" i="72"/>
  <c r="D28" i="72"/>
  <c r="BJ27" i="72"/>
  <c r="BI27" i="72"/>
  <c r="BH27" i="72"/>
  <c r="BG27" i="72"/>
  <c r="BF27" i="72"/>
  <c r="BE27" i="72"/>
  <c r="BD27" i="72"/>
  <c r="BC27" i="72"/>
  <c r="BB27" i="72"/>
  <c r="BA27" i="72"/>
  <c r="AZ27" i="72"/>
  <c r="AY27" i="72"/>
  <c r="AX27" i="72"/>
  <c r="AW27" i="72"/>
  <c r="AV27" i="72"/>
  <c r="AU27" i="72"/>
  <c r="AT27" i="72"/>
  <c r="AS27" i="72"/>
  <c r="AR27" i="72"/>
  <c r="AQ27" i="72"/>
  <c r="AP27" i="72"/>
  <c r="AO27" i="72"/>
  <c r="AN27" i="72"/>
  <c r="AM27" i="72"/>
  <c r="AL27" i="72"/>
  <c r="AK27" i="72"/>
  <c r="AJ27" i="72"/>
  <c r="AI27" i="72"/>
  <c r="AH27" i="72"/>
  <c r="AG27" i="72"/>
  <c r="AF27" i="72"/>
  <c r="AE27" i="72"/>
  <c r="AD27" i="72"/>
  <c r="AC27" i="72"/>
  <c r="AB27" i="72"/>
  <c r="AA27" i="72"/>
  <c r="Z27" i="72"/>
  <c r="Y27" i="72"/>
  <c r="X27" i="72"/>
  <c r="W27" i="72"/>
  <c r="V27" i="72"/>
  <c r="U27" i="72"/>
  <c r="T27" i="72"/>
  <c r="S27" i="72"/>
  <c r="R27" i="72"/>
  <c r="Q27" i="72"/>
  <c r="P27" i="72"/>
  <c r="O27" i="72"/>
  <c r="N27" i="72"/>
  <c r="M27" i="72"/>
  <c r="L27" i="72"/>
  <c r="K27" i="72"/>
  <c r="J27" i="72"/>
  <c r="I27" i="72"/>
  <c r="H27" i="72"/>
  <c r="G27" i="72"/>
  <c r="F27" i="72"/>
  <c r="E27" i="72"/>
  <c r="D27" i="72"/>
  <c r="BJ26" i="72"/>
  <c r="BI26" i="72"/>
  <c r="BH26" i="72"/>
  <c r="BG26" i="72"/>
  <c r="BF26" i="72"/>
  <c r="BE26" i="72"/>
  <c r="BD26" i="72"/>
  <c r="BC26" i="72"/>
  <c r="BB26" i="72"/>
  <c r="BA26" i="72"/>
  <c r="AZ26" i="72"/>
  <c r="AY26" i="72"/>
  <c r="AX26" i="72"/>
  <c r="AW26" i="72"/>
  <c r="AV26" i="72"/>
  <c r="AU26" i="72"/>
  <c r="AT26" i="72"/>
  <c r="AS26" i="72"/>
  <c r="AR26" i="72"/>
  <c r="AQ26" i="72"/>
  <c r="AP26" i="72"/>
  <c r="AO26" i="72"/>
  <c r="AN26" i="72"/>
  <c r="AM26" i="72"/>
  <c r="AL26" i="72"/>
  <c r="AK26" i="72"/>
  <c r="AJ26" i="72"/>
  <c r="AI26" i="72"/>
  <c r="AH26" i="72"/>
  <c r="AG26" i="72"/>
  <c r="AF26" i="72"/>
  <c r="AE26" i="72"/>
  <c r="AD26" i="72"/>
  <c r="AC26" i="72"/>
  <c r="AB26" i="72"/>
  <c r="AA26" i="72"/>
  <c r="Z26" i="72"/>
  <c r="Y26" i="72"/>
  <c r="X26" i="72"/>
  <c r="W26" i="72"/>
  <c r="V26" i="72"/>
  <c r="U26" i="72"/>
  <c r="T26" i="72"/>
  <c r="S26" i="72"/>
  <c r="R26" i="72"/>
  <c r="Q26" i="72"/>
  <c r="P26" i="72"/>
  <c r="O26" i="72"/>
  <c r="N26" i="72"/>
  <c r="M26" i="72"/>
  <c r="L26" i="72"/>
  <c r="K26" i="72"/>
  <c r="J26" i="72"/>
  <c r="I26" i="72"/>
  <c r="H26" i="72"/>
  <c r="G26" i="72"/>
  <c r="F26" i="72"/>
  <c r="E26" i="72"/>
  <c r="D26" i="72"/>
  <c r="C26" i="72"/>
  <c r="BJ25" i="72"/>
  <c r="BI25" i="72"/>
  <c r="BH25" i="72"/>
  <c r="BG25" i="72"/>
  <c r="BF25" i="72"/>
  <c r="BE25" i="72"/>
  <c r="BD25" i="72"/>
  <c r="BC25" i="72"/>
  <c r="BB25" i="72"/>
  <c r="BA25" i="72"/>
  <c r="AZ25" i="72"/>
  <c r="AY25" i="72"/>
  <c r="AX25" i="72"/>
  <c r="AW25" i="72"/>
  <c r="AV25" i="72"/>
  <c r="AU25" i="72"/>
  <c r="AT25" i="72"/>
  <c r="AS25" i="72"/>
  <c r="AR25" i="72"/>
  <c r="AQ25" i="72"/>
  <c r="AP25" i="72"/>
  <c r="AO25" i="72"/>
  <c r="AN25" i="72"/>
  <c r="AM25" i="72"/>
  <c r="AL25" i="72"/>
  <c r="AK25" i="72"/>
  <c r="AJ25" i="72"/>
  <c r="AI25" i="72"/>
  <c r="AH25" i="72"/>
  <c r="AG25" i="72"/>
  <c r="AF25" i="72"/>
  <c r="AE25" i="72"/>
  <c r="AD25" i="72"/>
  <c r="AC25" i="72"/>
  <c r="AB25" i="72"/>
  <c r="AA25" i="72"/>
  <c r="Z25" i="72"/>
  <c r="Y25" i="72"/>
  <c r="X25" i="72"/>
  <c r="W25" i="72"/>
  <c r="V25" i="72"/>
  <c r="U25" i="72"/>
  <c r="T25" i="72"/>
  <c r="S25" i="72"/>
  <c r="R25" i="72"/>
  <c r="Q25" i="72"/>
  <c r="P25" i="72"/>
  <c r="O25" i="72"/>
  <c r="N25" i="72"/>
  <c r="M25" i="72"/>
  <c r="L25" i="72"/>
  <c r="K25" i="72"/>
  <c r="J25" i="72"/>
  <c r="I25" i="72"/>
  <c r="H25" i="72"/>
  <c r="G25" i="72"/>
  <c r="F25" i="72"/>
  <c r="E25" i="72"/>
  <c r="D25" i="72"/>
  <c r="BJ24" i="72"/>
  <c r="BI24" i="72"/>
  <c r="BH24" i="72"/>
  <c r="BG24" i="72"/>
  <c r="BF24" i="72"/>
  <c r="BE24" i="72"/>
  <c r="BD24" i="72"/>
  <c r="BC24" i="72"/>
  <c r="BB24" i="72"/>
  <c r="BA24" i="72"/>
  <c r="AZ24" i="72"/>
  <c r="AY24" i="72"/>
  <c r="AX24" i="72"/>
  <c r="AW24" i="72"/>
  <c r="AV24" i="72"/>
  <c r="AU24" i="72"/>
  <c r="AT24" i="72"/>
  <c r="AS24" i="72"/>
  <c r="AR24" i="72"/>
  <c r="AQ24" i="72"/>
  <c r="AP24" i="72"/>
  <c r="AO24" i="72"/>
  <c r="AN24" i="72"/>
  <c r="AM24" i="72"/>
  <c r="AL24" i="72"/>
  <c r="AK24" i="72"/>
  <c r="AJ24" i="72"/>
  <c r="AI24" i="72"/>
  <c r="AH24" i="72"/>
  <c r="AG24" i="72"/>
  <c r="AF24" i="72"/>
  <c r="AE24" i="72"/>
  <c r="AD24" i="72"/>
  <c r="AC24" i="72"/>
  <c r="AB24" i="72"/>
  <c r="AA24" i="72"/>
  <c r="Z24" i="72"/>
  <c r="Y24" i="72"/>
  <c r="X24" i="72"/>
  <c r="W24" i="72"/>
  <c r="V24" i="72"/>
  <c r="U24" i="72"/>
  <c r="T24" i="72"/>
  <c r="S24" i="72"/>
  <c r="R24" i="72"/>
  <c r="Q24" i="72"/>
  <c r="P24" i="72"/>
  <c r="O24" i="72"/>
  <c r="N24" i="72"/>
  <c r="M24" i="72"/>
  <c r="L24" i="72"/>
  <c r="K24" i="72"/>
  <c r="J24" i="72"/>
  <c r="I24" i="72"/>
  <c r="H24" i="72"/>
  <c r="G24" i="72"/>
  <c r="F24" i="72"/>
  <c r="E24" i="72"/>
  <c r="D24" i="72"/>
  <c r="C24" i="72"/>
  <c r="C21" i="72"/>
  <c r="BJ20" i="72"/>
  <c r="BI20" i="72"/>
  <c r="BH20" i="72"/>
  <c r="BG20" i="72"/>
  <c r="BF20" i="72"/>
  <c r="BE20" i="72"/>
  <c r="BD20" i="72"/>
  <c r="BC20" i="72"/>
  <c r="BB20" i="72"/>
  <c r="BA20" i="72"/>
  <c r="AZ20" i="72"/>
  <c r="AY20" i="72"/>
  <c r="AX20" i="72"/>
  <c r="AW20" i="72"/>
  <c r="AV20" i="72"/>
  <c r="AU20" i="72"/>
  <c r="AT20" i="72"/>
  <c r="AS20" i="72"/>
  <c r="AR20" i="72"/>
  <c r="AQ20" i="72"/>
  <c r="AP20" i="72"/>
  <c r="AO20" i="72"/>
  <c r="AN20" i="72"/>
  <c r="AM20" i="72"/>
  <c r="AL20" i="72"/>
  <c r="AK20" i="72"/>
  <c r="AJ20" i="72"/>
  <c r="AI20" i="72"/>
  <c r="AH20" i="72"/>
  <c r="AG20" i="72"/>
  <c r="AF20" i="72"/>
  <c r="AE20" i="72"/>
  <c r="AD20" i="72"/>
  <c r="AC20" i="72"/>
  <c r="AB20" i="72"/>
  <c r="AA20" i="72"/>
  <c r="Z20" i="72"/>
  <c r="Y20" i="72"/>
  <c r="X20" i="72"/>
  <c r="W20" i="72"/>
  <c r="V20" i="72"/>
  <c r="U20" i="72"/>
  <c r="T20" i="72"/>
  <c r="S20" i="72"/>
  <c r="R20" i="72"/>
  <c r="Q20" i="72"/>
  <c r="P20" i="72"/>
  <c r="O20" i="72"/>
  <c r="N20" i="72"/>
  <c r="M20" i="72"/>
  <c r="L20" i="72"/>
  <c r="K20" i="72"/>
  <c r="J20" i="72"/>
  <c r="I20" i="72"/>
  <c r="H20" i="72"/>
  <c r="G20" i="72"/>
  <c r="F20" i="72"/>
  <c r="E20" i="72"/>
  <c r="D20" i="72"/>
  <c r="C20" i="72"/>
  <c r="BJ19" i="72"/>
  <c r="BI19" i="72"/>
  <c r="BH19" i="72"/>
  <c r="BG19" i="72"/>
  <c r="BF19" i="72"/>
  <c r="BE19" i="72"/>
  <c r="BD19" i="72"/>
  <c r="BC19" i="72"/>
  <c r="BB19" i="72"/>
  <c r="BA19" i="72"/>
  <c r="AZ19" i="72"/>
  <c r="AY19" i="72"/>
  <c r="AX19" i="72"/>
  <c r="AW19" i="72"/>
  <c r="AV19" i="72"/>
  <c r="AU19" i="72"/>
  <c r="AT19" i="72"/>
  <c r="AS19" i="72"/>
  <c r="AR19" i="72"/>
  <c r="AQ19" i="72"/>
  <c r="AP19" i="72"/>
  <c r="AO19" i="72"/>
  <c r="AN19" i="72"/>
  <c r="AM19" i="72"/>
  <c r="AL19" i="72"/>
  <c r="AK19" i="72"/>
  <c r="AJ19" i="72"/>
  <c r="AI19" i="72"/>
  <c r="AH19" i="72"/>
  <c r="AG19" i="72"/>
  <c r="AF19" i="72"/>
  <c r="AE19" i="72"/>
  <c r="AD19" i="72"/>
  <c r="AC19" i="72"/>
  <c r="AB19" i="72"/>
  <c r="AA19" i="72"/>
  <c r="Z19" i="72"/>
  <c r="Y19" i="72"/>
  <c r="X19" i="72"/>
  <c r="W19" i="72"/>
  <c r="V19" i="72"/>
  <c r="U19" i="72"/>
  <c r="T19" i="72"/>
  <c r="S19" i="72"/>
  <c r="R19" i="72"/>
  <c r="Q19" i="72"/>
  <c r="P19" i="72"/>
  <c r="O19" i="72"/>
  <c r="N19" i="72"/>
  <c r="M19" i="72"/>
  <c r="L19" i="72"/>
  <c r="K19" i="72"/>
  <c r="J19" i="72"/>
  <c r="I19" i="72"/>
  <c r="H19" i="72"/>
  <c r="G19" i="72"/>
  <c r="F19" i="72"/>
  <c r="E19" i="72"/>
  <c r="D19" i="72"/>
  <c r="C18" i="72"/>
  <c r="BJ17" i="72"/>
  <c r="BI17" i="72"/>
  <c r="BH17" i="72"/>
  <c r="BG17" i="72"/>
  <c r="BF17" i="72"/>
  <c r="BE17" i="72"/>
  <c r="BD17" i="72"/>
  <c r="BC17" i="72"/>
  <c r="BB17" i="72"/>
  <c r="BA17" i="72"/>
  <c r="AZ17" i="72"/>
  <c r="AY17" i="72"/>
  <c r="AX17" i="72"/>
  <c r="AW17" i="72"/>
  <c r="AV17" i="72"/>
  <c r="AU17" i="72"/>
  <c r="AT17" i="72"/>
  <c r="AS17" i="72"/>
  <c r="AR17" i="72"/>
  <c r="AQ17" i="72"/>
  <c r="AP17" i="72"/>
  <c r="AO17" i="72"/>
  <c r="AN17" i="72"/>
  <c r="AM17" i="72"/>
  <c r="AL17" i="72"/>
  <c r="AK17" i="72"/>
  <c r="AJ17" i="72"/>
  <c r="AI17" i="72"/>
  <c r="AH17" i="72"/>
  <c r="AG17" i="72"/>
  <c r="AF17" i="72"/>
  <c r="AE17" i="72"/>
  <c r="AD17" i="72"/>
  <c r="AC17" i="72"/>
  <c r="AB17" i="72"/>
  <c r="AA17" i="72"/>
  <c r="Z17" i="72"/>
  <c r="Y17" i="72"/>
  <c r="X17" i="72"/>
  <c r="W17" i="72"/>
  <c r="V17" i="72"/>
  <c r="U17" i="72"/>
  <c r="T17" i="72"/>
  <c r="S17" i="72"/>
  <c r="R17" i="72"/>
  <c r="Q17" i="72"/>
  <c r="P17" i="72"/>
  <c r="O17" i="72"/>
  <c r="N17" i="72"/>
  <c r="M17" i="72"/>
  <c r="L17" i="72"/>
  <c r="K17" i="72"/>
  <c r="J17" i="72"/>
  <c r="I17" i="72"/>
  <c r="H17" i="72"/>
  <c r="G17" i="72"/>
  <c r="F17" i="72"/>
  <c r="E17" i="72"/>
  <c r="D17" i="72"/>
  <c r="BJ16" i="72"/>
  <c r="BI16" i="72"/>
  <c r="BH16" i="72"/>
  <c r="BG16" i="72"/>
  <c r="BF16" i="72"/>
  <c r="BE16" i="72"/>
  <c r="BD16" i="72"/>
  <c r="BC16" i="72"/>
  <c r="BB16" i="72"/>
  <c r="BA16" i="72"/>
  <c r="AZ16" i="72"/>
  <c r="AY16" i="72"/>
  <c r="AX16" i="72"/>
  <c r="AW16" i="72"/>
  <c r="AV16" i="72"/>
  <c r="AU16" i="72"/>
  <c r="AT16" i="72"/>
  <c r="AS16" i="72"/>
  <c r="AR16" i="72"/>
  <c r="AQ16" i="72"/>
  <c r="AP16" i="72"/>
  <c r="AO16" i="72"/>
  <c r="AN16" i="72"/>
  <c r="AM16" i="72"/>
  <c r="AL16" i="72"/>
  <c r="AK16" i="72"/>
  <c r="AJ16" i="72"/>
  <c r="AI16" i="72"/>
  <c r="AH16" i="72"/>
  <c r="AG16" i="72"/>
  <c r="AF16" i="72"/>
  <c r="AE16" i="72"/>
  <c r="AD16" i="72"/>
  <c r="AC16" i="72"/>
  <c r="AB16" i="72"/>
  <c r="AA16" i="72"/>
  <c r="Z16" i="72"/>
  <c r="Y16" i="72"/>
  <c r="X16" i="72"/>
  <c r="W16" i="72"/>
  <c r="V16" i="72"/>
  <c r="U16" i="72"/>
  <c r="T16" i="72"/>
  <c r="S16" i="72"/>
  <c r="R16" i="72"/>
  <c r="Q16" i="72"/>
  <c r="P16" i="72"/>
  <c r="O16" i="72"/>
  <c r="N16" i="72"/>
  <c r="M16" i="72"/>
  <c r="L16" i="72"/>
  <c r="K16" i="72"/>
  <c r="J16" i="72"/>
  <c r="I16" i="72"/>
  <c r="H16" i="72"/>
  <c r="G16" i="72"/>
  <c r="F16" i="72"/>
  <c r="E16" i="72"/>
  <c r="D16" i="72"/>
  <c r="BJ14" i="72"/>
  <c r="BI14" i="72"/>
  <c r="BH14" i="72"/>
  <c r="BG14" i="72"/>
  <c r="BF14" i="72"/>
  <c r="BE14" i="72"/>
  <c r="BD14" i="72"/>
  <c r="BC14" i="72"/>
  <c r="BB14" i="72"/>
  <c r="BA14" i="72"/>
  <c r="AZ14" i="72"/>
  <c r="AY14" i="72"/>
  <c r="AX14" i="72"/>
  <c r="AW14" i="72"/>
  <c r="AV14" i="72"/>
  <c r="AU14" i="72"/>
  <c r="AT14" i="72"/>
  <c r="AS14" i="72"/>
  <c r="AR14" i="72"/>
  <c r="AQ14" i="72"/>
  <c r="AP14" i="72"/>
  <c r="AO14" i="72"/>
  <c r="AN14" i="72"/>
  <c r="AM14" i="72"/>
  <c r="AL14" i="72"/>
  <c r="AK14" i="72"/>
  <c r="AJ14" i="72"/>
  <c r="AI14" i="72"/>
  <c r="AH14" i="72"/>
  <c r="AG14" i="72"/>
  <c r="AF14" i="72"/>
  <c r="AE14" i="72"/>
  <c r="AD14" i="72"/>
  <c r="AC14" i="72"/>
  <c r="AB14" i="72"/>
  <c r="AA14" i="72"/>
  <c r="Z14" i="72"/>
  <c r="Y14" i="72"/>
  <c r="X14" i="72"/>
  <c r="W14" i="72"/>
  <c r="V14" i="72"/>
  <c r="U14" i="72"/>
  <c r="T14" i="72"/>
  <c r="S14" i="72"/>
  <c r="R14" i="72"/>
  <c r="Q14" i="72"/>
  <c r="P14" i="72"/>
  <c r="O14" i="72"/>
  <c r="N14" i="72"/>
  <c r="M14" i="72"/>
  <c r="L14" i="72"/>
  <c r="K14" i="72"/>
  <c r="J14" i="72"/>
  <c r="I14" i="72"/>
  <c r="H14" i="72"/>
  <c r="G14" i="72"/>
  <c r="F14" i="72"/>
  <c r="E14" i="72"/>
  <c r="D14" i="72"/>
  <c r="C14" i="72"/>
  <c r="BJ13" i="72"/>
  <c r="BI13" i="72"/>
  <c r="BH13" i="72"/>
  <c r="BG13" i="72"/>
  <c r="BF13" i="72"/>
  <c r="BE13" i="72"/>
  <c r="BD13" i="72"/>
  <c r="BC13" i="72"/>
  <c r="BB13" i="72"/>
  <c r="BA13" i="72"/>
  <c r="AZ13" i="72"/>
  <c r="AY13" i="72"/>
  <c r="AX13" i="72"/>
  <c r="AW13" i="72"/>
  <c r="AV13" i="72"/>
  <c r="AU13" i="72"/>
  <c r="AT13" i="72"/>
  <c r="AS13" i="72"/>
  <c r="AR13" i="72"/>
  <c r="AQ13" i="72"/>
  <c r="AP13" i="72"/>
  <c r="AO13" i="72"/>
  <c r="AN13" i="72"/>
  <c r="AM13" i="72"/>
  <c r="AL13" i="72"/>
  <c r="AK13" i="72"/>
  <c r="AJ13" i="72"/>
  <c r="AI13" i="72"/>
  <c r="AH13" i="72"/>
  <c r="AG13" i="72"/>
  <c r="AF13" i="72"/>
  <c r="AE13" i="72"/>
  <c r="AD13" i="72"/>
  <c r="AC13" i="72"/>
  <c r="AB13" i="72"/>
  <c r="AA13" i="72"/>
  <c r="Z13" i="72"/>
  <c r="Y13" i="72"/>
  <c r="X13" i="72"/>
  <c r="W13" i="72"/>
  <c r="V13" i="72"/>
  <c r="U13" i="72"/>
  <c r="T13" i="72"/>
  <c r="S13" i="72"/>
  <c r="R13" i="72"/>
  <c r="Q13" i="72"/>
  <c r="P13" i="72"/>
  <c r="O13" i="72"/>
  <c r="N13" i="72"/>
  <c r="M13" i="72"/>
  <c r="L13" i="72"/>
  <c r="K13" i="72"/>
  <c r="J13" i="72"/>
  <c r="I13" i="72"/>
  <c r="H13" i="72"/>
  <c r="G13" i="72"/>
  <c r="F13" i="72"/>
  <c r="E13" i="72"/>
  <c r="D13" i="72"/>
  <c r="BJ12" i="72"/>
  <c r="BI12" i="72"/>
  <c r="BH12" i="72"/>
  <c r="BG12" i="72"/>
  <c r="BF12" i="72"/>
  <c r="BE12" i="72"/>
  <c r="BD12" i="72"/>
  <c r="BC12" i="72"/>
  <c r="BB12" i="72"/>
  <c r="BA12" i="72"/>
  <c r="AZ12" i="72"/>
  <c r="AY12" i="72"/>
  <c r="AX12" i="72"/>
  <c r="AW12" i="72"/>
  <c r="AV12" i="72"/>
  <c r="AU12" i="72"/>
  <c r="AT12" i="72"/>
  <c r="AS12" i="72"/>
  <c r="AR12" i="72"/>
  <c r="AQ12" i="72"/>
  <c r="AP12" i="72"/>
  <c r="AO12" i="72"/>
  <c r="AN12" i="72"/>
  <c r="AM12" i="72"/>
  <c r="AL12" i="72"/>
  <c r="AK12" i="72"/>
  <c r="AJ12" i="72"/>
  <c r="AI12" i="72"/>
  <c r="AH12" i="72"/>
  <c r="AG12" i="72"/>
  <c r="AF12" i="72"/>
  <c r="AE12" i="72"/>
  <c r="AD12" i="72"/>
  <c r="AC12" i="72"/>
  <c r="AB12" i="72"/>
  <c r="AA12" i="72"/>
  <c r="Z12" i="72"/>
  <c r="Y12" i="72"/>
  <c r="X12" i="72"/>
  <c r="W12" i="72"/>
  <c r="V12" i="72"/>
  <c r="U12" i="72"/>
  <c r="T12" i="72"/>
  <c r="S12" i="72"/>
  <c r="R12" i="72"/>
  <c r="Q12" i="72"/>
  <c r="P12" i="72"/>
  <c r="O12" i="72"/>
  <c r="N12" i="72"/>
  <c r="M12" i="72"/>
  <c r="L12" i="72"/>
  <c r="K12" i="72"/>
  <c r="J12" i="72"/>
  <c r="I12" i="72"/>
  <c r="H12" i="72"/>
  <c r="G12" i="72"/>
  <c r="F12" i="72"/>
  <c r="E12" i="72"/>
  <c r="D12" i="72"/>
  <c r="BJ11" i="72"/>
  <c r="BI11" i="72"/>
  <c r="BH11" i="72"/>
  <c r="BG11" i="72"/>
  <c r="BF11" i="72"/>
  <c r="BE11" i="72"/>
  <c r="BD11" i="72"/>
  <c r="BC11" i="72"/>
  <c r="BB11" i="72"/>
  <c r="BA11" i="72"/>
  <c r="AZ11" i="72"/>
  <c r="AY11" i="72"/>
  <c r="AX11" i="72"/>
  <c r="AW11" i="72"/>
  <c r="AV11" i="72"/>
  <c r="AU11" i="72"/>
  <c r="AT11" i="72"/>
  <c r="AS11" i="72"/>
  <c r="AR11" i="72"/>
  <c r="AQ11" i="72"/>
  <c r="AP11" i="72"/>
  <c r="AO11" i="72"/>
  <c r="AN11" i="72"/>
  <c r="AM11" i="72"/>
  <c r="AL11" i="72"/>
  <c r="AK11" i="72"/>
  <c r="AJ11" i="72"/>
  <c r="AI11" i="72"/>
  <c r="AH11" i="72"/>
  <c r="AG11" i="72"/>
  <c r="AF11" i="72"/>
  <c r="AE11" i="72"/>
  <c r="AD11" i="72"/>
  <c r="AC11" i="72"/>
  <c r="AB11" i="72"/>
  <c r="AA11" i="72"/>
  <c r="Z11" i="72"/>
  <c r="Y11" i="72"/>
  <c r="X11" i="72"/>
  <c r="W11" i="72"/>
  <c r="V11" i="72"/>
  <c r="U11" i="72"/>
  <c r="T11" i="72"/>
  <c r="S11" i="72"/>
  <c r="R11" i="72"/>
  <c r="Q11" i="72"/>
  <c r="P11" i="72"/>
  <c r="O11" i="72"/>
  <c r="N11" i="72"/>
  <c r="M11" i="72"/>
  <c r="L11" i="72"/>
  <c r="K11" i="72"/>
  <c r="J11" i="72"/>
  <c r="I11" i="72"/>
  <c r="H11" i="72"/>
  <c r="G11" i="72"/>
  <c r="F11" i="72"/>
  <c r="E11" i="72"/>
  <c r="D11" i="72"/>
  <c r="BJ10" i="72"/>
  <c r="BI10" i="72"/>
  <c r="BH10" i="72"/>
  <c r="BG10" i="72"/>
  <c r="BF10" i="72"/>
  <c r="BE10" i="72"/>
  <c r="BD10" i="72"/>
  <c r="BC10" i="72"/>
  <c r="BB10" i="72"/>
  <c r="BA10" i="72"/>
  <c r="AZ10" i="72"/>
  <c r="AY10" i="72"/>
  <c r="AX10" i="72"/>
  <c r="AW10" i="72"/>
  <c r="AV10" i="72"/>
  <c r="AU10" i="72"/>
  <c r="AT10" i="72"/>
  <c r="AS10" i="72"/>
  <c r="AR10" i="72"/>
  <c r="AQ10" i="72"/>
  <c r="AP10" i="72"/>
  <c r="AO10" i="72"/>
  <c r="AN10" i="72"/>
  <c r="AM10" i="72"/>
  <c r="AL10" i="72"/>
  <c r="AK10" i="72"/>
  <c r="AJ10" i="72"/>
  <c r="AI10" i="72"/>
  <c r="AH10" i="72"/>
  <c r="AG10" i="72"/>
  <c r="AF10" i="72"/>
  <c r="AE10" i="72"/>
  <c r="AD10" i="72"/>
  <c r="AC10" i="72"/>
  <c r="AB10" i="72"/>
  <c r="AA10" i="72"/>
  <c r="Z10" i="72"/>
  <c r="Y10" i="72"/>
  <c r="X10" i="72"/>
  <c r="W10" i="72"/>
  <c r="V10" i="72"/>
  <c r="U10" i="72"/>
  <c r="T10" i="72"/>
  <c r="S10" i="72"/>
  <c r="R10" i="72"/>
  <c r="Q10" i="72"/>
  <c r="P10" i="72"/>
  <c r="O10" i="72"/>
  <c r="N10" i="72"/>
  <c r="M10" i="72"/>
  <c r="L10" i="72"/>
  <c r="K10" i="72"/>
  <c r="J10" i="72"/>
  <c r="I10" i="72"/>
  <c r="H10" i="72"/>
  <c r="G10" i="72"/>
  <c r="F10" i="72"/>
  <c r="E10" i="72"/>
  <c r="D10" i="72"/>
  <c r="BJ9" i="72"/>
  <c r="BI9" i="72"/>
  <c r="BH9" i="72"/>
  <c r="BG9" i="72"/>
  <c r="BF9" i="72"/>
  <c r="BE9" i="72"/>
  <c r="BD9" i="72"/>
  <c r="BC9" i="72"/>
  <c r="BB9" i="72"/>
  <c r="BA9" i="72"/>
  <c r="AZ9" i="72"/>
  <c r="AY9" i="72"/>
  <c r="AX9" i="72"/>
  <c r="AW9" i="72"/>
  <c r="AV9" i="72"/>
  <c r="AU9" i="72"/>
  <c r="AT9" i="72"/>
  <c r="AS9" i="72"/>
  <c r="AR9" i="72"/>
  <c r="AQ9" i="72"/>
  <c r="AP9" i="72"/>
  <c r="AO9" i="72"/>
  <c r="AN9" i="72"/>
  <c r="AM9" i="72"/>
  <c r="AL9" i="72"/>
  <c r="AK9" i="72"/>
  <c r="AJ9" i="72"/>
  <c r="AI9" i="72"/>
  <c r="AH9" i="72"/>
  <c r="AG9" i="72"/>
  <c r="AF9" i="72"/>
  <c r="AE9" i="72"/>
  <c r="AD9" i="72"/>
  <c r="AC9" i="72"/>
  <c r="AB9" i="72"/>
  <c r="AA9" i="72"/>
  <c r="Z9" i="72"/>
  <c r="Y9" i="72"/>
  <c r="X9" i="72"/>
  <c r="W9" i="72"/>
  <c r="V9" i="72"/>
  <c r="U9" i="72"/>
  <c r="T9" i="72"/>
  <c r="S9" i="72"/>
  <c r="R9" i="72"/>
  <c r="Q9" i="72"/>
  <c r="P9" i="72"/>
  <c r="O9" i="72"/>
  <c r="N9" i="72"/>
  <c r="M9" i="72"/>
  <c r="L9" i="72"/>
  <c r="K9" i="72"/>
  <c r="J9" i="72"/>
  <c r="I9" i="72"/>
  <c r="H9" i="72"/>
  <c r="G9" i="72"/>
  <c r="F9" i="72"/>
  <c r="E9" i="72"/>
  <c r="D9" i="72"/>
  <c r="BJ8" i="72"/>
  <c r="BI8" i="72"/>
  <c r="BH8" i="72"/>
  <c r="BG8" i="72"/>
  <c r="BF8" i="72"/>
  <c r="BE8" i="72"/>
  <c r="BD8" i="72"/>
  <c r="BC8" i="72"/>
  <c r="BB8" i="72"/>
  <c r="BA8" i="72"/>
  <c r="AZ8" i="72"/>
  <c r="AY8" i="72"/>
  <c r="AX8" i="72"/>
  <c r="AW8" i="72"/>
  <c r="AV8" i="72"/>
  <c r="AU8" i="72"/>
  <c r="AT8" i="72"/>
  <c r="AS8" i="72"/>
  <c r="AR8" i="72"/>
  <c r="AQ8" i="72"/>
  <c r="AP8" i="72"/>
  <c r="AO8" i="72"/>
  <c r="AN8" i="72"/>
  <c r="AM8" i="72"/>
  <c r="AL8" i="72"/>
  <c r="AK8" i="72"/>
  <c r="AJ8" i="72"/>
  <c r="AI8" i="72"/>
  <c r="AH8" i="72"/>
  <c r="AG8" i="72"/>
  <c r="AF8" i="72"/>
  <c r="AE8" i="72"/>
  <c r="AD8" i="72"/>
  <c r="AC8" i="72"/>
  <c r="AB8" i="72"/>
  <c r="AA8" i="72"/>
  <c r="Z8" i="72"/>
  <c r="Y8" i="72"/>
  <c r="X8" i="72"/>
  <c r="W8" i="72"/>
  <c r="V8" i="72"/>
  <c r="U8" i="72"/>
  <c r="T8" i="72"/>
  <c r="S8" i="72"/>
  <c r="R8" i="72"/>
  <c r="Q8" i="72"/>
  <c r="P8" i="72"/>
  <c r="O8" i="72"/>
  <c r="N8" i="72"/>
  <c r="M8" i="72"/>
  <c r="L8" i="72"/>
  <c r="K8" i="72"/>
  <c r="J8" i="72"/>
  <c r="I8" i="72"/>
  <c r="H8" i="72"/>
  <c r="G8" i="72"/>
  <c r="F8" i="72"/>
  <c r="E8" i="72"/>
  <c r="D8" i="72"/>
  <c r="BJ7" i="72"/>
  <c r="BI7" i="72"/>
  <c r="BH7" i="72"/>
  <c r="BG7" i="72"/>
  <c r="BF7" i="72"/>
  <c r="BE7" i="72"/>
  <c r="BD7" i="72"/>
  <c r="BC7" i="72"/>
  <c r="BB7" i="72"/>
  <c r="BA7" i="72"/>
  <c r="AZ7" i="72"/>
  <c r="AY7" i="72"/>
  <c r="AX7" i="72"/>
  <c r="AW7" i="72"/>
  <c r="AV7" i="72"/>
  <c r="AU7" i="72"/>
  <c r="AT7" i="72"/>
  <c r="AS7" i="72"/>
  <c r="AR7" i="72"/>
  <c r="AQ7" i="72"/>
  <c r="AP7" i="72"/>
  <c r="AO7" i="72"/>
  <c r="AN7" i="72"/>
  <c r="AM7" i="72"/>
  <c r="AL7" i="72"/>
  <c r="AK7" i="72"/>
  <c r="AJ7" i="72"/>
  <c r="AI7" i="72"/>
  <c r="AH7" i="72"/>
  <c r="AG7" i="72"/>
  <c r="AF7" i="72"/>
  <c r="AE7" i="72"/>
  <c r="AD7" i="72"/>
  <c r="AC7" i="72"/>
  <c r="AB7" i="72"/>
  <c r="AA7" i="72"/>
  <c r="Z7" i="72"/>
  <c r="Y7" i="72"/>
  <c r="X7" i="72"/>
  <c r="W7" i="72"/>
  <c r="V7" i="72"/>
  <c r="U7" i="72"/>
  <c r="T7" i="72"/>
  <c r="S7" i="72"/>
  <c r="R7" i="72"/>
  <c r="Q7" i="72"/>
  <c r="P7" i="72"/>
  <c r="O7" i="72"/>
  <c r="N7" i="72"/>
  <c r="M7" i="72"/>
  <c r="L7" i="72"/>
  <c r="K7" i="72"/>
  <c r="J7" i="72"/>
  <c r="I7" i="72"/>
  <c r="H7" i="72"/>
  <c r="G7" i="72"/>
  <c r="F7" i="72"/>
  <c r="E7" i="72"/>
  <c r="D7" i="72"/>
  <c r="BJ6" i="72"/>
  <c r="BI6" i="72"/>
  <c r="BH6" i="72"/>
  <c r="BG6" i="72"/>
  <c r="BF6" i="72"/>
  <c r="BE6" i="72"/>
  <c r="BD6" i="72"/>
  <c r="BC6" i="72"/>
  <c r="BB6" i="72"/>
  <c r="BA6" i="72"/>
  <c r="AZ6" i="72"/>
  <c r="AY6" i="72"/>
  <c r="AX6" i="72"/>
  <c r="AW6" i="72"/>
  <c r="AV6" i="72"/>
  <c r="AU6" i="72"/>
  <c r="AT6" i="72"/>
  <c r="AS6" i="72"/>
  <c r="AR6" i="72"/>
  <c r="AQ6" i="72"/>
  <c r="AP6" i="72"/>
  <c r="AO6" i="72"/>
  <c r="AN6" i="72"/>
  <c r="AM6" i="72"/>
  <c r="AL6" i="72"/>
  <c r="AK6" i="72"/>
  <c r="AJ6" i="72"/>
  <c r="AI6" i="72"/>
  <c r="AH6" i="72"/>
  <c r="AG6" i="72"/>
  <c r="AF6" i="72"/>
  <c r="AE6" i="72"/>
  <c r="AD6" i="72"/>
  <c r="AC6" i="72"/>
  <c r="AB6" i="72"/>
  <c r="AA6" i="72"/>
  <c r="Z6" i="72"/>
  <c r="Y6" i="72"/>
  <c r="X6" i="72"/>
  <c r="W6" i="72"/>
  <c r="V6" i="72"/>
  <c r="U6" i="72"/>
  <c r="T6" i="72"/>
  <c r="S6" i="72"/>
  <c r="R6" i="72"/>
  <c r="Q6" i="72"/>
  <c r="P6" i="72"/>
  <c r="O6" i="72"/>
  <c r="N6" i="72"/>
  <c r="M6" i="72"/>
  <c r="L6" i="72"/>
  <c r="K6" i="72"/>
  <c r="J6" i="72"/>
  <c r="I6" i="72"/>
  <c r="H6" i="72"/>
  <c r="G6" i="72"/>
  <c r="F6" i="72"/>
  <c r="E6" i="72"/>
  <c r="D6" i="72"/>
  <c r="BJ5" i="72"/>
  <c r="BI5" i="72"/>
  <c r="BH5" i="72"/>
  <c r="BG5" i="72"/>
  <c r="BF5" i="72"/>
  <c r="BE5" i="72"/>
  <c r="BD5" i="72"/>
  <c r="BC5" i="72"/>
  <c r="BB5" i="72"/>
  <c r="BA5" i="72"/>
  <c r="AZ5" i="72"/>
  <c r="AY5" i="72"/>
  <c r="AX5" i="72"/>
  <c r="AW5" i="72"/>
  <c r="AV5" i="72"/>
  <c r="AU5" i="72"/>
  <c r="AT5" i="72"/>
  <c r="AS5" i="72"/>
  <c r="AR5" i="72"/>
  <c r="AQ5" i="72"/>
  <c r="AP5" i="72"/>
  <c r="AO5" i="72"/>
  <c r="AN5" i="72"/>
  <c r="AM5" i="72"/>
  <c r="AL5" i="72"/>
  <c r="AK5" i="72"/>
  <c r="AJ5" i="72"/>
  <c r="AI5" i="72"/>
  <c r="AH5" i="72"/>
  <c r="AG5" i="72"/>
  <c r="AF5" i="72"/>
  <c r="AE5" i="72"/>
  <c r="AD5" i="72"/>
  <c r="AC5" i="72"/>
  <c r="AB5" i="72"/>
  <c r="AA5" i="72"/>
  <c r="Z5" i="72"/>
  <c r="Y5" i="72"/>
  <c r="X5" i="72"/>
  <c r="W5" i="72"/>
  <c r="V5" i="72"/>
  <c r="U5" i="72"/>
  <c r="T5" i="72"/>
  <c r="S5" i="72"/>
  <c r="R5" i="72"/>
  <c r="Q5" i="72"/>
  <c r="P5" i="72"/>
  <c r="O5" i="72"/>
  <c r="N5" i="72"/>
  <c r="M5" i="72"/>
  <c r="L5" i="72"/>
  <c r="K5" i="72"/>
  <c r="J5" i="72"/>
  <c r="I5" i="72"/>
  <c r="H5" i="72"/>
  <c r="G5" i="72"/>
  <c r="F5" i="72"/>
  <c r="E5" i="72"/>
  <c r="D5" i="72"/>
  <c r="BJ4" i="72"/>
  <c r="BI4" i="72"/>
  <c r="BH4" i="72"/>
  <c r="BG4" i="72"/>
  <c r="BF4" i="72"/>
  <c r="BE4" i="72"/>
  <c r="BD4" i="72"/>
  <c r="BC4" i="72"/>
  <c r="BB4" i="72"/>
  <c r="BA4" i="72"/>
  <c r="AZ4" i="72"/>
  <c r="AY4" i="72"/>
  <c r="AX4" i="72"/>
  <c r="AW4" i="72"/>
  <c r="AV4" i="72"/>
  <c r="AU4" i="72"/>
  <c r="AT4" i="72"/>
  <c r="AS4" i="72"/>
  <c r="AR4" i="72"/>
  <c r="AQ4" i="72"/>
  <c r="AP4" i="72"/>
  <c r="AO4" i="72"/>
  <c r="AN4" i="72"/>
  <c r="AM4" i="72"/>
  <c r="AL4" i="72"/>
  <c r="AK4" i="72"/>
  <c r="AJ4" i="72"/>
  <c r="AI4" i="72"/>
  <c r="AH4" i="72"/>
  <c r="AG4" i="72"/>
  <c r="AF4" i="72"/>
  <c r="AE4" i="72"/>
  <c r="AD4" i="72"/>
  <c r="AC4" i="72"/>
  <c r="AB4" i="72"/>
  <c r="AA4" i="72"/>
  <c r="Z4" i="72"/>
  <c r="Y4" i="72"/>
  <c r="X4" i="72"/>
  <c r="W4" i="72"/>
  <c r="V4" i="72"/>
  <c r="U4" i="72"/>
  <c r="T4" i="72"/>
  <c r="S4" i="72"/>
  <c r="R4" i="72"/>
  <c r="Q4" i="72"/>
  <c r="P4" i="72"/>
  <c r="O4" i="72"/>
  <c r="N4" i="72"/>
  <c r="M4" i="72"/>
  <c r="L4" i="72"/>
  <c r="K4" i="72"/>
  <c r="J4" i="72"/>
  <c r="I4" i="72"/>
  <c r="H4" i="72"/>
  <c r="G4" i="72"/>
  <c r="F4" i="72"/>
  <c r="E4" i="72"/>
  <c r="D4" i="72"/>
  <c r="C4" i="72"/>
  <c r="BJ3" i="72"/>
  <c r="BI3" i="72"/>
  <c r="BH3" i="72"/>
  <c r="BG3" i="72"/>
  <c r="BF3" i="72"/>
  <c r="BE3" i="72"/>
  <c r="BD3" i="72"/>
  <c r="BC3" i="72"/>
  <c r="BB3" i="72"/>
  <c r="BA3" i="72"/>
  <c r="AZ3" i="72"/>
  <c r="AY3" i="72"/>
  <c r="AX3" i="72"/>
  <c r="AW3" i="72"/>
  <c r="AV3" i="72"/>
  <c r="AU3" i="72"/>
  <c r="AT3" i="72"/>
  <c r="AS3" i="72"/>
  <c r="AR3" i="72"/>
  <c r="AQ3" i="72"/>
  <c r="AP3" i="72"/>
  <c r="AO3" i="72"/>
  <c r="AN3" i="72"/>
  <c r="AM3" i="72"/>
  <c r="AL3" i="72"/>
  <c r="AK3" i="72"/>
  <c r="AJ3" i="72"/>
  <c r="AI3" i="72"/>
  <c r="AH3" i="72"/>
  <c r="AG3" i="72"/>
  <c r="AF3" i="72"/>
  <c r="AE3" i="72"/>
  <c r="AD3" i="72"/>
  <c r="AC3" i="72"/>
  <c r="AB3" i="72"/>
  <c r="AA3" i="72"/>
  <c r="Z3" i="72"/>
  <c r="Y3" i="72"/>
  <c r="X3" i="72"/>
  <c r="W3" i="72"/>
  <c r="V3" i="72"/>
  <c r="U3" i="72"/>
  <c r="T3" i="72"/>
  <c r="S3" i="72"/>
  <c r="R3" i="72"/>
  <c r="Q3" i="72"/>
  <c r="P3" i="72"/>
  <c r="O3" i="72"/>
  <c r="N3" i="72"/>
  <c r="M3" i="72"/>
  <c r="L3" i="72"/>
  <c r="K3" i="72"/>
  <c r="J3" i="72"/>
  <c r="I3" i="72"/>
  <c r="H3" i="72"/>
  <c r="G3" i="72"/>
  <c r="F3" i="72"/>
  <c r="E3" i="72"/>
  <c r="D3" i="72"/>
  <c r="C3" i="72"/>
  <c r="C2" i="72"/>
  <c r="B41" i="48"/>
  <c r="C41" i="72" s="1"/>
  <c r="B134" i="48"/>
  <c r="C134" i="72" s="1"/>
  <c r="AE228" i="27" l="1"/>
  <c r="AD21" i="85" s="1"/>
  <c r="AR246" i="27"/>
  <c r="AQ272" i="27"/>
  <c r="AR248" i="27"/>
  <c r="AQ274" i="27"/>
  <c r="AS197" i="27"/>
  <c r="AR222" i="27"/>
  <c r="K288" i="27"/>
  <c r="I112" i="86"/>
  <c r="AS195" i="27"/>
  <c r="AR220" i="27"/>
  <c r="AR250" i="27"/>
  <c r="AQ276" i="27"/>
  <c r="O252" i="27"/>
  <c r="N278" i="27"/>
  <c r="AS194" i="27"/>
  <c r="AR219" i="27"/>
  <c r="AR249" i="27"/>
  <c r="AQ275" i="27"/>
  <c r="AS191" i="27"/>
  <c r="AR216" i="27"/>
  <c r="AS193" i="27"/>
  <c r="AR218" i="27"/>
  <c r="AS196" i="27"/>
  <c r="AR221" i="27"/>
  <c r="AS198" i="27"/>
  <c r="AR223" i="27"/>
  <c r="AS251" i="27"/>
  <c r="AR277" i="27"/>
  <c r="AR253" i="27"/>
  <c r="AQ279" i="27"/>
  <c r="AS199" i="27"/>
  <c r="AR224" i="27"/>
  <c r="G21" i="86"/>
  <c r="I18" i="86"/>
  <c r="I41" i="86"/>
  <c r="I32" i="86" s="1"/>
  <c r="AV1" i="86"/>
  <c r="AU73" i="86"/>
  <c r="I133" i="86"/>
  <c r="J97" i="86"/>
  <c r="J34" i="86"/>
  <c r="I35" i="86"/>
  <c r="C114" i="86"/>
  <c r="D92" i="86"/>
  <c r="D93" i="86" s="1"/>
  <c r="H137" i="86"/>
  <c r="H136" i="86"/>
  <c r="H135" i="86" s="1"/>
  <c r="H149" i="86"/>
  <c r="H32" i="86"/>
  <c r="H119" i="86"/>
  <c r="I15" i="86"/>
  <c r="C121" i="86"/>
  <c r="I282" i="27"/>
  <c r="K247" i="27"/>
  <c r="J273" i="27"/>
  <c r="K245" i="27"/>
  <c r="J271" i="27"/>
  <c r="AA192" i="27"/>
  <c r="Z217" i="27"/>
  <c r="Z227" i="27" s="1"/>
  <c r="M239" i="27"/>
  <c r="J112" i="85"/>
  <c r="H119" i="85"/>
  <c r="I15" i="85"/>
  <c r="AV73" i="85"/>
  <c r="AW1" i="85"/>
  <c r="H32" i="85"/>
  <c r="H35" i="85"/>
  <c r="I34" i="85"/>
  <c r="I133" i="85" s="1"/>
  <c r="G137" i="85"/>
  <c r="G136" i="85"/>
  <c r="G135" i="85" s="1"/>
  <c r="G108" i="85" s="1"/>
  <c r="J97" i="85"/>
  <c r="I41" i="85"/>
  <c r="I18" i="85"/>
  <c r="I149" i="85" s="1"/>
  <c r="B127" i="85"/>
  <c r="B128" i="85" s="1"/>
  <c r="D48" i="85"/>
  <c r="D49" i="85"/>
  <c r="H137" i="85"/>
  <c r="H136" i="85"/>
  <c r="H135" i="85" s="1"/>
  <c r="AB219" i="27"/>
  <c r="AB224" i="27"/>
  <c r="AB216" i="27"/>
  <c r="AB218" i="27"/>
  <c r="AB220" i="27"/>
  <c r="AB223" i="27"/>
  <c r="AB222" i="27"/>
  <c r="AB221" i="27"/>
  <c r="K222" i="27"/>
  <c r="J224" i="27"/>
  <c r="K223" i="27"/>
  <c r="I227" i="27"/>
  <c r="K221" i="27"/>
  <c r="J220" i="27"/>
  <c r="J219" i="27"/>
  <c r="K218" i="27"/>
  <c r="K217" i="27"/>
  <c r="K216" i="27"/>
  <c r="C43" i="48"/>
  <c r="C43" i="72"/>
  <c r="B82" i="66"/>
  <c r="C82" i="78" s="1"/>
  <c r="AF228" i="27" l="1"/>
  <c r="AE21" i="85" s="1"/>
  <c r="AS253" i="27"/>
  <c r="AR279" i="27"/>
  <c r="AS223" i="27"/>
  <c r="AT198" i="27"/>
  <c r="AT193" i="27"/>
  <c r="AS218" i="27"/>
  <c r="AS249" i="27"/>
  <c r="AR275" i="27"/>
  <c r="P252" i="27"/>
  <c r="O278" i="27"/>
  <c r="AT195" i="27"/>
  <c r="AS220" i="27"/>
  <c r="AT197" i="27"/>
  <c r="AS222" i="27"/>
  <c r="AS246" i="27"/>
  <c r="AR272" i="27"/>
  <c r="AT199" i="27"/>
  <c r="AS224" i="27"/>
  <c r="AT251" i="27"/>
  <c r="AS277" i="27"/>
  <c r="AT196" i="27"/>
  <c r="AS221" i="27"/>
  <c r="AS216" i="27"/>
  <c r="AT191" i="27"/>
  <c r="AT194" i="27"/>
  <c r="AS219" i="27"/>
  <c r="AS250" i="27"/>
  <c r="AR276" i="27"/>
  <c r="L288" i="27"/>
  <c r="J112" i="86"/>
  <c r="AS248" i="27"/>
  <c r="AR274" i="27"/>
  <c r="I136" i="86"/>
  <c r="I135" i="86" s="1"/>
  <c r="I137" i="86"/>
  <c r="H108" i="86"/>
  <c r="AW1" i="86"/>
  <c r="AV73" i="86"/>
  <c r="J35" i="86"/>
  <c r="K34" i="86"/>
  <c r="J18" i="86"/>
  <c r="I108" i="86"/>
  <c r="I119" i="86"/>
  <c r="J15" i="86"/>
  <c r="J133" i="86"/>
  <c r="K97" i="86"/>
  <c r="J41" i="86"/>
  <c r="J32" i="86" s="1"/>
  <c r="I149" i="86"/>
  <c r="L247" i="27"/>
  <c r="K273" i="27"/>
  <c r="J282" i="27"/>
  <c r="L245" i="27"/>
  <c r="K271" i="27"/>
  <c r="H108" i="85"/>
  <c r="AB192" i="27"/>
  <c r="AA217" i="27"/>
  <c r="AA227" i="27" s="1"/>
  <c r="N239" i="27"/>
  <c r="K112" i="85"/>
  <c r="AX1" i="85"/>
  <c r="AW73" i="85"/>
  <c r="I136" i="85"/>
  <c r="I135" i="85" s="1"/>
  <c r="I137" i="85"/>
  <c r="I119" i="85"/>
  <c r="J15" i="85"/>
  <c r="J41" i="85"/>
  <c r="J18" i="85"/>
  <c r="K97" i="85"/>
  <c r="I32" i="85"/>
  <c r="I35" i="85"/>
  <c r="J34" i="85"/>
  <c r="J133" i="85" s="1"/>
  <c r="AC218" i="27"/>
  <c r="AC223" i="27"/>
  <c r="AC221" i="27"/>
  <c r="AC224" i="27"/>
  <c r="AC222" i="27"/>
  <c r="AC219" i="27"/>
  <c r="AC220" i="27"/>
  <c r="AC216" i="27"/>
  <c r="L222" i="27"/>
  <c r="K224" i="27"/>
  <c r="L223" i="27"/>
  <c r="L221" i="27"/>
  <c r="K220" i="27"/>
  <c r="J227" i="27"/>
  <c r="K219" i="27"/>
  <c r="L218" i="27"/>
  <c r="L217" i="27"/>
  <c r="L216" i="27"/>
  <c r="D43" i="48"/>
  <c r="E43" i="72" s="1"/>
  <c r="D43" i="72"/>
  <c r="B117" i="65"/>
  <c r="C117" i="76" s="1"/>
  <c r="B21" i="66"/>
  <c r="C21" i="78" s="1"/>
  <c r="B21" i="70"/>
  <c r="C21" i="77" s="1"/>
  <c r="B21" i="65"/>
  <c r="C21" i="76" s="1"/>
  <c r="B21" i="63"/>
  <c r="C21" i="75" s="1"/>
  <c r="D134" i="62"/>
  <c r="E134" i="74" s="1"/>
  <c r="C134" i="62"/>
  <c r="D134" i="74" s="1"/>
  <c r="B134" i="62"/>
  <c r="C134" i="74" s="1"/>
  <c r="AG228" i="27" l="1"/>
  <c r="AF21" i="85" s="1"/>
  <c r="I108" i="85"/>
  <c r="M288" i="27"/>
  <c r="K112" i="86"/>
  <c r="AU194" i="27"/>
  <c r="AT219" i="27"/>
  <c r="AU196" i="27"/>
  <c r="AT221" i="27"/>
  <c r="AU191" i="27"/>
  <c r="AT216" i="27"/>
  <c r="AT224" i="27"/>
  <c r="AU199" i="27"/>
  <c r="AU197" i="27"/>
  <c r="AT222" i="27"/>
  <c r="Q252" i="27"/>
  <c r="P278" i="27"/>
  <c r="AU193" i="27"/>
  <c r="AT218" i="27"/>
  <c r="AT253" i="27"/>
  <c r="AS279" i="27"/>
  <c r="AT248" i="27"/>
  <c r="AS274" i="27"/>
  <c r="AT250" i="27"/>
  <c r="AS276" i="27"/>
  <c r="AU198" i="27"/>
  <c r="AT223" i="27"/>
  <c r="AU251" i="27"/>
  <c r="AT277" i="27"/>
  <c r="AT246" i="27"/>
  <c r="AS272" i="27"/>
  <c r="AU195" i="27"/>
  <c r="AT220" i="27"/>
  <c r="AT249" i="27"/>
  <c r="AS275" i="27"/>
  <c r="K282" i="27"/>
  <c r="H21" i="86"/>
  <c r="J119" i="86"/>
  <c r="K15" i="86"/>
  <c r="K18" i="86"/>
  <c r="K133" i="86"/>
  <c r="L97" i="86"/>
  <c r="J149" i="86"/>
  <c r="J137" i="86"/>
  <c r="J136" i="86"/>
  <c r="J135" i="86" s="1"/>
  <c r="J108" i="86" s="1"/>
  <c r="L34" i="86"/>
  <c r="K35" i="86"/>
  <c r="AW73" i="86"/>
  <c r="AX1" i="86"/>
  <c r="K41" i="86"/>
  <c r="M247" i="27"/>
  <c r="L273" i="27"/>
  <c r="M245" i="27"/>
  <c r="L271" i="27"/>
  <c r="AC192" i="27"/>
  <c r="AB217" i="27"/>
  <c r="AB227" i="27" s="1"/>
  <c r="O239" i="27"/>
  <c r="L112" i="85"/>
  <c r="K18" i="85"/>
  <c r="J35" i="85"/>
  <c r="K34" i="85"/>
  <c r="K133" i="85" s="1"/>
  <c r="J32" i="85"/>
  <c r="L97" i="85"/>
  <c r="J149" i="85"/>
  <c r="J119" i="85"/>
  <c r="K15" i="85"/>
  <c r="J137" i="85"/>
  <c r="J136" i="85"/>
  <c r="J135" i="85" s="1"/>
  <c r="K41" i="85"/>
  <c r="AX73" i="85"/>
  <c r="AY1" i="85"/>
  <c r="AD220" i="27"/>
  <c r="AD219" i="27"/>
  <c r="AD224" i="27"/>
  <c r="AD223" i="27"/>
  <c r="AD218" i="27"/>
  <c r="AD222" i="27"/>
  <c r="AD221" i="27"/>
  <c r="AD216" i="27"/>
  <c r="M222" i="27"/>
  <c r="L224" i="27"/>
  <c r="M223" i="27"/>
  <c r="M221" i="27"/>
  <c r="K227" i="27"/>
  <c r="L220" i="27"/>
  <c r="L219" i="27"/>
  <c r="M218" i="27"/>
  <c r="M217" i="27"/>
  <c r="M216" i="27"/>
  <c r="B36" i="48"/>
  <c r="C36" i="72" s="1"/>
  <c r="U134" i="48"/>
  <c r="V134" i="72" s="1"/>
  <c r="AV195" i="27" l="1"/>
  <c r="AU220" i="27"/>
  <c r="AV251" i="27"/>
  <c r="AU277" i="27"/>
  <c r="AV199" i="27"/>
  <c r="AU224" i="27"/>
  <c r="AU250" i="27"/>
  <c r="AT276" i="27"/>
  <c r="AU253" i="27"/>
  <c r="AT279" i="27"/>
  <c r="R252" i="27"/>
  <c r="Q278" i="27"/>
  <c r="AV196" i="27"/>
  <c r="AU221" i="27"/>
  <c r="N288" i="27"/>
  <c r="L112" i="86"/>
  <c r="AU249" i="27"/>
  <c r="AT275" i="27"/>
  <c r="AU246" i="27"/>
  <c r="AT272" i="27"/>
  <c r="AV198" i="27"/>
  <c r="AU223" i="27"/>
  <c r="AU248" i="27"/>
  <c r="AT274" i="27"/>
  <c r="AV193" i="27"/>
  <c r="AU218" i="27"/>
  <c r="AV197" i="27"/>
  <c r="AU222" i="27"/>
  <c r="AU216" i="27"/>
  <c r="AV191" i="27"/>
  <c r="AV194" i="27"/>
  <c r="AU219" i="27"/>
  <c r="J21" i="86"/>
  <c r="L282" i="27"/>
  <c r="I21" i="86"/>
  <c r="L18" i="86"/>
  <c r="L133" i="86"/>
  <c r="M97" i="86"/>
  <c r="L41" i="86"/>
  <c r="L32" i="86" s="1"/>
  <c r="K32" i="86"/>
  <c r="K136" i="86"/>
  <c r="K135" i="86" s="1"/>
  <c r="K137" i="86"/>
  <c r="K149" i="86"/>
  <c r="AX73" i="86"/>
  <c r="AY1" i="86"/>
  <c r="L35" i="86"/>
  <c r="M34" i="86"/>
  <c r="K119" i="86"/>
  <c r="L15" i="86"/>
  <c r="N247" i="27"/>
  <c r="M273" i="27"/>
  <c r="N245" i="27"/>
  <c r="M271" i="27"/>
  <c r="AD192" i="27"/>
  <c r="AC217" i="27"/>
  <c r="AC227" i="27" s="1"/>
  <c r="P239" i="27"/>
  <c r="M112" i="85"/>
  <c r="AY73" i="85"/>
  <c r="AZ1" i="85"/>
  <c r="M97" i="85"/>
  <c r="K119" i="85"/>
  <c r="L15" i="85"/>
  <c r="K137" i="85"/>
  <c r="K136" i="85"/>
  <c r="K135" i="85" s="1"/>
  <c r="L18" i="85"/>
  <c r="L149" i="85" s="1"/>
  <c r="L41" i="85"/>
  <c r="J108" i="85"/>
  <c r="L34" i="85"/>
  <c r="L133" i="85" s="1"/>
  <c r="K32" i="85"/>
  <c r="K35" i="85"/>
  <c r="K149" i="85"/>
  <c r="AE224" i="27"/>
  <c r="AE221" i="27"/>
  <c r="AE216" i="27"/>
  <c r="AE222" i="27"/>
  <c r="AE218" i="27"/>
  <c r="AE223" i="27"/>
  <c r="AE219" i="27"/>
  <c r="AE220" i="27"/>
  <c r="N222" i="27"/>
  <c r="M224" i="27"/>
  <c r="N223" i="27"/>
  <c r="N221" i="27"/>
  <c r="M220" i="27"/>
  <c r="L227" i="27"/>
  <c r="M219" i="27"/>
  <c r="N218" i="27"/>
  <c r="N217" i="27"/>
  <c r="N216" i="27"/>
  <c r="AW134" i="48"/>
  <c r="AX134" i="72" s="1"/>
  <c r="B73" i="48"/>
  <c r="C73" i="72" s="1"/>
  <c r="AN73" i="48"/>
  <c r="AO73" i="72" s="1"/>
  <c r="AM73" i="48"/>
  <c r="AN73" i="72" s="1"/>
  <c r="AL73" i="48"/>
  <c r="AM73" i="72" s="1"/>
  <c r="AK73" i="48"/>
  <c r="AL73" i="72" s="1"/>
  <c r="AJ73" i="48"/>
  <c r="AK73" i="72" s="1"/>
  <c r="AI73" i="48"/>
  <c r="AJ73" i="72" s="1"/>
  <c r="AH73" i="48"/>
  <c r="AI73" i="72" s="1"/>
  <c r="AG73" i="48"/>
  <c r="AH73" i="72" s="1"/>
  <c r="AF73" i="48"/>
  <c r="AG73" i="72" s="1"/>
  <c r="AE73" i="48"/>
  <c r="AF73" i="72" s="1"/>
  <c r="AD73" i="48"/>
  <c r="AE73" i="72" s="1"/>
  <c r="AC73" i="48"/>
  <c r="AD73" i="72" s="1"/>
  <c r="AB73" i="48"/>
  <c r="AC73" i="72" s="1"/>
  <c r="AA73" i="48"/>
  <c r="AB73" i="72" s="1"/>
  <c r="Z73" i="48"/>
  <c r="AA73" i="72" s="1"/>
  <c r="Y73" i="48"/>
  <c r="Z73" i="72" s="1"/>
  <c r="X73" i="48"/>
  <c r="Y73" i="72" s="1"/>
  <c r="W73" i="48"/>
  <c r="X73" i="72" s="1"/>
  <c r="V73" i="48"/>
  <c r="W73" i="72" s="1"/>
  <c r="U73" i="48"/>
  <c r="V73" i="72" s="1"/>
  <c r="T73" i="48"/>
  <c r="U73" i="72" s="1"/>
  <c r="S73" i="48"/>
  <c r="T73" i="72" s="1"/>
  <c r="R73" i="48"/>
  <c r="S73" i="72" s="1"/>
  <c r="Q73" i="48"/>
  <c r="R73" i="72" s="1"/>
  <c r="P73" i="48"/>
  <c r="Q73" i="72" s="1"/>
  <c r="O73" i="48"/>
  <c r="P73" i="72" s="1"/>
  <c r="N73" i="48"/>
  <c r="O73" i="72" s="1"/>
  <c r="M73" i="48"/>
  <c r="N73" i="72" s="1"/>
  <c r="L73" i="48"/>
  <c r="M73" i="72" s="1"/>
  <c r="K73" i="48"/>
  <c r="L73" i="72" s="1"/>
  <c r="J73" i="48"/>
  <c r="K73" i="72" s="1"/>
  <c r="I73" i="48"/>
  <c r="J73" i="72" s="1"/>
  <c r="H73" i="48"/>
  <c r="I73" i="72" s="1"/>
  <c r="G73" i="48"/>
  <c r="H73" i="72" s="1"/>
  <c r="F73" i="48"/>
  <c r="G73" i="72" s="1"/>
  <c r="E73" i="48"/>
  <c r="F73" i="72" s="1"/>
  <c r="D73" i="48"/>
  <c r="E73" i="72" s="1"/>
  <c r="C73" i="48"/>
  <c r="D73" i="72" s="1"/>
  <c r="B76" i="48"/>
  <c r="C76" i="72" s="1"/>
  <c r="D54" i="72"/>
  <c r="B45" i="48"/>
  <c r="C45" i="72" s="1"/>
  <c r="B21" i="62"/>
  <c r="A77" i="72"/>
  <c r="B138" i="72"/>
  <c r="A138" i="72"/>
  <c r="B136" i="72"/>
  <c r="A136" i="72"/>
  <c r="B135" i="72"/>
  <c r="A135" i="72"/>
  <c r="B134" i="72"/>
  <c r="A134" i="72"/>
  <c r="B132" i="72"/>
  <c r="A132" i="72"/>
  <c r="B131" i="72"/>
  <c r="A131" i="72"/>
  <c r="B130" i="72"/>
  <c r="A130" i="72"/>
  <c r="B129" i="72"/>
  <c r="A129" i="72"/>
  <c r="B127" i="72"/>
  <c r="A127" i="72"/>
  <c r="B126" i="72"/>
  <c r="A126" i="72"/>
  <c r="B125" i="72"/>
  <c r="A125" i="72"/>
  <c r="B124" i="72"/>
  <c r="A124" i="72"/>
  <c r="B123" i="72"/>
  <c r="A123" i="72"/>
  <c r="B122" i="72"/>
  <c r="A122" i="72"/>
  <c r="B121" i="72"/>
  <c r="A121" i="72"/>
  <c r="B120" i="72"/>
  <c r="A120" i="72"/>
  <c r="B119" i="72"/>
  <c r="A119" i="72"/>
  <c r="B118" i="72"/>
  <c r="A118" i="72"/>
  <c r="B117" i="72"/>
  <c r="A117" i="72"/>
  <c r="B116" i="72"/>
  <c r="A116" i="72"/>
  <c r="B115" i="72"/>
  <c r="A115" i="72"/>
  <c r="B114" i="72"/>
  <c r="A114" i="72"/>
  <c r="B113" i="72"/>
  <c r="A113" i="72"/>
  <c r="B112" i="72"/>
  <c r="A112" i="72"/>
  <c r="B111" i="72"/>
  <c r="A111" i="72"/>
  <c r="B110" i="72"/>
  <c r="A110" i="72"/>
  <c r="B109" i="72"/>
  <c r="A109" i="72"/>
  <c r="B108" i="72"/>
  <c r="A108" i="72"/>
  <c r="B107" i="72"/>
  <c r="A107" i="72"/>
  <c r="B106" i="72"/>
  <c r="A106" i="72"/>
  <c r="B105" i="72"/>
  <c r="A105" i="72"/>
  <c r="B104" i="72"/>
  <c r="A104" i="72"/>
  <c r="B103" i="72"/>
  <c r="A103" i="72"/>
  <c r="B102" i="72"/>
  <c r="A102" i="72"/>
  <c r="B101" i="72"/>
  <c r="A101" i="72"/>
  <c r="B100" i="72"/>
  <c r="A100" i="72"/>
  <c r="B99" i="72"/>
  <c r="A99" i="72"/>
  <c r="B98" i="72"/>
  <c r="A98" i="72"/>
  <c r="B97" i="72"/>
  <c r="A97" i="72"/>
  <c r="B96" i="72"/>
  <c r="A96" i="72"/>
  <c r="B95" i="72"/>
  <c r="A95" i="72"/>
  <c r="B94" i="72"/>
  <c r="A94" i="72"/>
  <c r="B93" i="72"/>
  <c r="A93" i="72"/>
  <c r="B92" i="72"/>
  <c r="A92" i="72"/>
  <c r="B91" i="72"/>
  <c r="A91" i="72"/>
  <c r="B90" i="72"/>
  <c r="A90" i="72"/>
  <c r="B89" i="72"/>
  <c r="A89" i="72"/>
  <c r="B88" i="72"/>
  <c r="A88" i="72"/>
  <c r="B87" i="72"/>
  <c r="A87" i="72"/>
  <c r="B86" i="72"/>
  <c r="A86" i="72"/>
  <c r="B85" i="72"/>
  <c r="A85" i="72"/>
  <c r="B84" i="72"/>
  <c r="A84" i="72"/>
  <c r="B83" i="72"/>
  <c r="A83" i="72"/>
  <c r="B82" i="72"/>
  <c r="A82" i="72"/>
  <c r="B81" i="72"/>
  <c r="A81" i="72"/>
  <c r="B80" i="72"/>
  <c r="A80" i="72"/>
  <c r="B79" i="72"/>
  <c r="A79" i="72"/>
  <c r="B78" i="72"/>
  <c r="A78" i="72"/>
  <c r="B77" i="72"/>
  <c r="B76" i="72"/>
  <c r="A76" i="72"/>
  <c r="AO1" i="72"/>
  <c r="AN1" i="72"/>
  <c r="AM1" i="72"/>
  <c r="AL1" i="72"/>
  <c r="AK1" i="72"/>
  <c r="AJ1" i="72"/>
  <c r="AI1" i="72"/>
  <c r="AH1" i="72"/>
  <c r="AG1" i="72"/>
  <c r="AF1" i="72"/>
  <c r="AE1" i="72"/>
  <c r="AD1" i="72"/>
  <c r="AC1" i="72"/>
  <c r="AB1" i="72"/>
  <c r="AA1" i="72"/>
  <c r="Z1" i="72"/>
  <c r="Y1" i="72"/>
  <c r="X1" i="72"/>
  <c r="W1" i="72"/>
  <c r="V1" i="72"/>
  <c r="U1" i="72"/>
  <c r="T1" i="72"/>
  <c r="S1" i="72"/>
  <c r="R1" i="72"/>
  <c r="Q1" i="72"/>
  <c r="P1" i="72"/>
  <c r="O1" i="72"/>
  <c r="N1" i="72"/>
  <c r="M1" i="72"/>
  <c r="L1" i="72"/>
  <c r="K1" i="72"/>
  <c r="J1" i="72"/>
  <c r="I1" i="72"/>
  <c r="H1" i="72"/>
  <c r="G1" i="72"/>
  <c r="F1" i="72"/>
  <c r="E1" i="72"/>
  <c r="D1" i="72"/>
  <c r="C1" i="72"/>
  <c r="B75" i="72"/>
  <c r="A75" i="72"/>
  <c r="B74" i="72"/>
  <c r="A74" i="72"/>
  <c r="B73" i="72"/>
  <c r="A73" i="72"/>
  <c r="B72" i="72"/>
  <c r="A72" i="72"/>
  <c r="B71" i="72"/>
  <c r="A71" i="72"/>
  <c r="B70" i="72"/>
  <c r="A70" i="72"/>
  <c r="B69" i="72"/>
  <c r="A69" i="72"/>
  <c r="B68" i="72"/>
  <c r="A68" i="72"/>
  <c r="B67" i="72"/>
  <c r="A67" i="72"/>
  <c r="B66" i="72"/>
  <c r="A66" i="72"/>
  <c r="B65" i="72"/>
  <c r="A65" i="72"/>
  <c r="B64" i="72"/>
  <c r="A64" i="72"/>
  <c r="B63" i="72"/>
  <c r="A63" i="72"/>
  <c r="B62" i="72"/>
  <c r="A62" i="72"/>
  <c r="B61" i="72"/>
  <c r="A61" i="72"/>
  <c r="B60" i="72"/>
  <c r="A60" i="72"/>
  <c r="B59" i="72"/>
  <c r="A59" i="72"/>
  <c r="B58" i="72"/>
  <c r="A58" i="72"/>
  <c r="B57" i="72"/>
  <c r="A57" i="72"/>
  <c r="B56" i="72"/>
  <c r="A56" i="72"/>
  <c r="B55" i="72"/>
  <c r="A55" i="72"/>
  <c r="B54" i="72"/>
  <c r="A54" i="72"/>
  <c r="B53" i="72"/>
  <c r="A53" i="72"/>
  <c r="B52" i="72"/>
  <c r="A52" i="72"/>
  <c r="B51" i="72"/>
  <c r="A51" i="72"/>
  <c r="B50" i="72"/>
  <c r="A50" i="72"/>
  <c r="B49" i="72"/>
  <c r="A49" i="72"/>
  <c r="B48" i="72"/>
  <c r="A48" i="72"/>
  <c r="B47" i="72"/>
  <c r="B46" i="72"/>
  <c r="A46" i="72"/>
  <c r="B45" i="72"/>
  <c r="A45" i="72"/>
  <c r="B44" i="72"/>
  <c r="A44" i="72"/>
  <c r="B41" i="72"/>
  <c r="A41" i="72"/>
  <c r="B40" i="72"/>
  <c r="A40" i="72"/>
  <c r="B39" i="72"/>
  <c r="A39" i="72"/>
  <c r="B38" i="72"/>
  <c r="A38" i="72"/>
  <c r="B37" i="72"/>
  <c r="A37" i="72"/>
  <c r="B36" i="72"/>
  <c r="A36" i="72"/>
  <c r="B35" i="72"/>
  <c r="A35" i="72"/>
  <c r="B34" i="72"/>
  <c r="A34" i="72"/>
  <c r="B33" i="72"/>
  <c r="A33" i="72"/>
  <c r="B32" i="72"/>
  <c r="A32" i="72"/>
  <c r="B31" i="72"/>
  <c r="A31" i="72"/>
  <c r="B30" i="72"/>
  <c r="B29" i="72"/>
  <c r="B28" i="72"/>
  <c r="B27" i="72"/>
  <c r="A27" i="72"/>
  <c r="B26" i="72"/>
  <c r="A26" i="72"/>
  <c r="B25" i="72"/>
  <c r="A25" i="72"/>
  <c r="B24" i="72"/>
  <c r="A24" i="72"/>
  <c r="B23" i="72"/>
  <c r="A23" i="72"/>
  <c r="B22" i="72"/>
  <c r="A22" i="72"/>
  <c r="B21" i="72"/>
  <c r="A21" i="72"/>
  <c r="B20" i="72"/>
  <c r="A20" i="72"/>
  <c r="B19" i="72"/>
  <c r="A19" i="72"/>
  <c r="B18" i="72"/>
  <c r="A18" i="72"/>
  <c r="B17" i="72"/>
  <c r="A17" i="72"/>
  <c r="B16" i="72"/>
  <c r="A16" i="72"/>
  <c r="B15" i="72"/>
  <c r="A15" i="72"/>
  <c r="B14" i="72"/>
  <c r="A14" i="72"/>
  <c r="B13" i="72"/>
  <c r="A13" i="72"/>
  <c r="B12" i="72"/>
  <c r="A12" i="72"/>
  <c r="B11" i="72"/>
  <c r="A11" i="72"/>
  <c r="B10" i="72"/>
  <c r="A10" i="72"/>
  <c r="B9" i="72"/>
  <c r="A9" i="72"/>
  <c r="B8" i="72"/>
  <c r="A8" i="72"/>
  <c r="B7" i="72"/>
  <c r="A7" i="72"/>
  <c r="B6" i="72"/>
  <c r="A6" i="72"/>
  <c r="B5" i="72"/>
  <c r="A5" i="72"/>
  <c r="B4" i="72"/>
  <c r="A4" i="72"/>
  <c r="B3" i="72"/>
  <c r="A3" i="72"/>
  <c r="B2" i="72"/>
  <c r="A2" i="72"/>
  <c r="A1" i="72"/>
  <c r="B1" i="72"/>
  <c r="K108" i="85" l="1"/>
  <c r="M282" i="27"/>
  <c r="AW193" i="27"/>
  <c r="AV218" i="27"/>
  <c r="AW198" i="27"/>
  <c r="AV223" i="27"/>
  <c r="AV249" i="27"/>
  <c r="AU275" i="27"/>
  <c r="AV221" i="27"/>
  <c r="AW196" i="27"/>
  <c r="AV253" i="27"/>
  <c r="AU279" i="27"/>
  <c r="AV224" i="27"/>
  <c r="AW199" i="27"/>
  <c r="AW195" i="27"/>
  <c r="AV220" i="27"/>
  <c r="AW194" i="27"/>
  <c r="AV219" i="27"/>
  <c r="AW197" i="27"/>
  <c r="AV222" i="27"/>
  <c r="AV248" i="27"/>
  <c r="AU274" i="27"/>
  <c r="AV246" i="27"/>
  <c r="AU272" i="27"/>
  <c r="O288" i="27"/>
  <c r="M112" i="86"/>
  <c r="S252" i="27"/>
  <c r="R278" i="27"/>
  <c r="AV250" i="27"/>
  <c r="AU276" i="27"/>
  <c r="AV216" i="27"/>
  <c r="AW191" i="27"/>
  <c r="AW251" i="27"/>
  <c r="AV277" i="27"/>
  <c r="K21" i="86"/>
  <c r="K108" i="86"/>
  <c r="L137" i="86"/>
  <c r="L136" i="86"/>
  <c r="L135" i="86" s="1"/>
  <c r="L108" i="86" s="1"/>
  <c r="M18" i="86"/>
  <c r="M149" i="86" s="1"/>
  <c r="M41" i="86"/>
  <c r="M32" i="86" s="1"/>
  <c r="L149" i="86"/>
  <c r="AY73" i="86"/>
  <c r="AZ1" i="86"/>
  <c r="L119" i="86"/>
  <c r="M15" i="86"/>
  <c r="N34" i="86"/>
  <c r="M35" i="86"/>
  <c r="M133" i="86"/>
  <c r="N97" i="86"/>
  <c r="O247" i="27"/>
  <c r="N273" i="27"/>
  <c r="O245" i="27"/>
  <c r="N271" i="27"/>
  <c r="AE192" i="27"/>
  <c r="AD217" i="27"/>
  <c r="AD227" i="27" s="1"/>
  <c r="Q239" i="27"/>
  <c r="N112" i="85"/>
  <c r="L137" i="85"/>
  <c r="L136" i="85"/>
  <c r="L135" i="85" s="1"/>
  <c r="AZ73" i="85"/>
  <c r="BA1" i="85"/>
  <c r="M41" i="85"/>
  <c r="N97" i="85"/>
  <c r="L119" i="85"/>
  <c r="M15" i="85"/>
  <c r="L32" i="85"/>
  <c r="L35" i="85"/>
  <c r="M34" i="85"/>
  <c r="M133" i="85" s="1"/>
  <c r="M18" i="85"/>
  <c r="AF219" i="27"/>
  <c r="AF218" i="27"/>
  <c r="AF221" i="27"/>
  <c r="AF220" i="27"/>
  <c r="AF223" i="27"/>
  <c r="AF216" i="27"/>
  <c r="AF224" i="27"/>
  <c r="AF222" i="27"/>
  <c r="O222" i="27"/>
  <c r="M227" i="27"/>
  <c r="N224" i="27"/>
  <c r="O223" i="27"/>
  <c r="O221" i="27"/>
  <c r="N220" i="27"/>
  <c r="N219" i="27"/>
  <c r="O218" i="27"/>
  <c r="O217" i="27"/>
  <c r="O216" i="27"/>
  <c r="B99" i="48"/>
  <c r="C21" i="74"/>
  <c r="E43" i="48"/>
  <c r="F43" i="72" s="1"/>
  <c r="L108" i="85" l="1"/>
  <c r="AX191" i="27"/>
  <c r="AW216" i="27"/>
  <c r="T252" i="27"/>
  <c r="S278" i="27"/>
  <c r="AW246" i="27"/>
  <c r="AV272" i="27"/>
  <c r="AX197" i="27"/>
  <c r="AW222" i="27"/>
  <c r="AW220" i="27"/>
  <c r="AX195" i="27"/>
  <c r="AW253" i="27"/>
  <c r="AV279" i="27"/>
  <c r="AW249" i="27"/>
  <c r="AV275" i="27"/>
  <c r="AX193" i="27"/>
  <c r="AW218" i="27"/>
  <c r="AX251" i="27"/>
  <c r="AW277" i="27"/>
  <c r="AX199" i="27"/>
  <c r="AW224" i="27"/>
  <c r="AX196" i="27"/>
  <c r="AW221" i="27"/>
  <c r="AW250" i="27"/>
  <c r="AV276" i="27"/>
  <c r="P288" i="27"/>
  <c r="N112" i="86"/>
  <c r="AW248" i="27"/>
  <c r="AV274" i="27"/>
  <c r="AX194" i="27"/>
  <c r="AW219" i="27"/>
  <c r="AX198" i="27"/>
  <c r="AW223" i="27"/>
  <c r="N282" i="27"/>
  <c r="L21" i="86"/>
  <c r="N35" i="86"/>
  <c r="O34" i="86"/>
  <c r="BA1" i="86"/>
  <c r="AZ73" i="86"/>
  <c r="N41" i="86"/>
  <c r="N133" i="86"/>
  <c r="O97" i="86"/>
  <c r="M136" i="86"/>
  <c r="M135" i="86" s="1"/>
  <c r="M108" i="86" s="1"/>
  <c r="M137" i="86"/>
  <c r="M119" i="86"/>
  <c r="N15" i="86"/>
  <c r="N18" i="86"/>
  <c r="N149" i="86" s="1"/>
  <c r="P247" i="27"/>
  <c r="O273" i="27"/>
  <c r="P245" i="27"/>
  <c r="O271" i="27"/>
  <c r="AF192" i="27"/>
  <c r="AE217" i="27"/>
  <c r="AE227" i="27" s="1"/>
  <c r="R239" i="27"/>
  <c r="O112" i="85"/>
  <c r="M137" i="85"/>
  <c r="M136" i="85"/>
  <c r="M135" i="85" s="1"/>
  <c r="N18" i="85"/>
  <c r="N149" i="85" s="1"/>
  <c r="M149" i="85"/>
  <c r="M119" i="85"/>
  <c r="N15" i="85"/>
  <c r="N41" i="85"/>
  <c r="O97" i="85"/>
  <c r="M32" i="85"/>
  <c r="M35" i="85"/>
  <c r="N34" i="85"/>
  <c r="N133" i="85" s="1"/>
  <c r="BB1" i="85"/>
  <c r="BA73" i="85"/>
  <c r="AG218" i="27"/>
  <c r="AG223" i="27"/>
  <c r="AG224" i="27"/>
  <c r="AG221" i="27"/>
  <c r="AG219" i="27"/>
  <c r="AG222" i="27"/>
  <c r="AG216" i="27"/>
  <c r="AG220" i="27"/>
  <c r="P222" i="27"/>
  <c r="O224" i="27"/>
  <c r="N227" i="27"/>
  <c r="P223" i="27"/>
  <c r="P221" i="27"/>
  <c r="O220" i="27"/>
  <c r="O219" i="27"/>
  <c r="P218" i="27"/>
  <c r="P217" i="27"/>
  <c r="P216" i="27"/>
  <c r="C99" i="72"/>
  <c r="E95" i="48"/>
  <c r="F43" i="48"/>
  <c r="G43" i="72" s="1"/>
  <c r="B15" i="65"/>
  <c r="C15" i="76" s="1"/>
  <c r="M108" i="85" l="1"/>
  <c r="AY195" i="27"/>
  <c r="AX220" i="27"/>
  <c r="AY194" i="27"/>
  <c r="AX219" i="27"/>
  <c r="Q288" i="27"/>
  <c r="O112" i="86"/>
  <c r="AX221" i="27"/>
  <c r="AY196" i="27"/>
  <c r="AY251" i="27"/>
  <c r="AX277" i="27"/>
  <c r="AX249" i="27"/>
  <c r="AW275" i="27"/>
  <c r="AX246" i="27"/>
  <c r="AW272" i="27"/>
  <c r="AX216" i="27"/>
  <c r="AY191" i="27"/>
  <c r="AY198" i="27"/>
  <c r="AX223" i="27"/>
  <c r="AX248" i="27"/>
  <c r="AW274" i="27"/>
  <c r="AX250" i="27"/>
  <c r="AW276" i="27"/>
  <c r="AY199" i="27"/>
  <c r="AX224" i="27"/>
  <c r="AY193" i="27"/>
  <c r="AX218" i="27"/>
  <c r="AX253" i="27"/>
  <c r="AW279" i="27"/>
  <c r="AY197" i="27"/>
  <c r="AX222" i="27"/>
  <c r="U252" i="27"/>
  <c r="T278" i="27"/>
  <c r="O282" i="27"/>
  <c r="M21" i="86"/>
  <c r="O18" i="86"/>
  <c r="O149" i="86" s="1"/>
  <c r="N137" i="86"/>
  <c r="N136" i="86"/>
  <c r="N135" i="86" s="1"/>
  <c r="BA73" i="86"/>
  <c r="BB1" i="86"/>
  <c r="O41" i="86"/>
  <c r="O32" i="86" s="1"/>
  <c r="N32" i="86"/>
  <c r="P34" i="86"/>
  <c r="O35" i="86"/>
  <c r="N119" i="86"/>
  <c r="O15" i="86"/>
  <c r="O133" i="86"/>
  <c r="P97" i="86"/>
  <c r="Q247" i="27"/>
  <c r="P273" i="27"/>
  <c r="Q245" i="27"/>
  <c r="P271" i="27"/>
  <c r="AG192" i="27"/>
  <c r="AF217" i="27"/>
  <c r="AF227" i="27" s="1"/>
  <c r="S239" i="27"/>
  <c r="P112" i="85"/>
  <c r="N119" i="85"/>
  <c r="O15" i="85"/>
  <c r="N136" i="85"/>
  <c r="N135" i="85" s="1"/>
  <c r="N137" i="85"/>
  <c r="O41" i="85"/>
  <c r="BB73" i="85"/>
  <c r="BC1" i="85"/>
  <c r="N35" i="85"/>
  <c r="O34" i="85"/>
  <c r="N32" i="85"/>
  <c r="O133" i="85"/>
  <c r="P97" i="85"/>
  <c r="O18" i="85"/>
  <c r="O149" i="85" s="1"/>
  <c r="AH221" i="27"/>
  <c r="AH222" i="27"/>
  <c r="AH220" i="27"/>
  <c r="AH223" i="27"/>
  <c r="AH218" i="27"/>
  <c r="AH216" i="27"/>
  <c r="AH219" i="27"/>
  <c r="AH224" i="27"/>
  <c r="Q222" i="27"/>
  <c r="O227" i="27"/>
  <c r="P224" i="27"/>
  <c r="Q223" i="27"/>
  <c r="Q221" i="27"/>
  <c r="P220" i="27"/>
  <c r="P219" i="27"/>
  <c r="Q218" i="27"/>
  <c r="Q217" i="27"/>
  <c r="Q216" i="27"/>
  <c r="F95" i="48"/>
  <c r="G95" i="72" s="1"/>
  <c r="F95" i="72"/>
  <c r="G43" i="48"/>
  <c r="H43" i="72" s="1"/>
  <c r="B15" i="70"/>
  <c r="C15" i="77" s="1"/>
  <c r="N108" i="85" l="1"/>
  <c r="AZ197" i="27"/>
  <c r="AY222" i="27"/>
  <c r="AY250" i="27"/>
  <c r="AX276" i="27"/>
  <c r="AZ191" i="27"/>
  <c r="AY216" i="27"/>
  <c r="AY246" i="27"/>
  <c r="AX272" i="27"/>
  <c r="AZ251" i="27"/>
  <c r="AY277" i="27"/>
  <c r="R288" i="27"/>
  <c r="P112" i="86"/>
  <c r="AZ193" i="27"/>
  <c r="AY218" i="27"/>
  <c r="AZ198" i="27"/>
  <c r="AY223" i="27"/>
  <c r="N108" i="86"/>
  <c r="V252" i="27"/>
  <c r="U278" i="27"/>
  <c r="AY253" i="27"/>
  <c r="AX279" i="27"/>
  <c r="AY224" i="27"/>
  <c r="AZ199" i="27"/>
  <c r="AY248" i="27"/>
  <c r="AX274" i="27"/>
  <c r="AY221" i="27"/>
  <c r="AZ196" i="27"/>
  <c r="AZ195" i="27"/>
  <c r="AY220" i="27"/>
  <c r="AY249" i="27"/>
  <c r="AX275" i="27"/>
  <c r="AY219" i="27"/>
  <c r="AZ194" i="27"/>
  <c r="P282" i="27"/>
  <c r="N21" i="86"/>
  <c r="O137" i="86"/>
  <c r="O136" i="86"/>
  <c r="O135" i="86" s="1"/>
  <c r="P41" i="86"/>
  <c r="P32" i="86" s="1"/>
  <c r="BB73" i="86"/>
  <c r="BC1" i="86"/>
  <c r="P133" i="86"/>
  <c r="Q97" i="86"/>
  <c r="O119" i="86"/>
  <c r="P15" i="86"/>
  <c r="O108" i="86"/>
  <c r="P35" i="86"/>
  <c r="Q34" i="86"/>
  <c r="P18" i="86"/>
  <c r="R247" i="27"/>
  <c r="Q273" i="27"/>
  <c r="R245" i="27"/>
  <c r="Q271" i="27"/>
  <c r="AH192" i="27"/>
  <c r="AG217" i="27"/>
  <c r="AG227" i="27" s="1"/>
  <c r="T239" i="27"/>
  <c r="Q112" i="85"/>
  <c r="P34" i="85"/>
  <c r="P133" i="85" s="1"/>
  <c r="O32" i="85"/>
  <c r="O35" i="85"/>
  <c r="Q97" i="85"/>
  <c r="O119" i="85"/>
  <c r="P15" i="85"/>
  <c r="P18" i="85"/>
  <c r="P149" i="85" s="1"/>
  <c r="O137" i="85"/>
  <c r="O136" i="85"/>
  <c r="O135" i="85" s="1"/>
  <c r="P41" i="85"/>
  <c r="BC73" i="85"/>
  <c r="BD1" i="85"/>
  <c r="AI219" i="27"/>
  <c r="AI223" i="27"/>
  <c r="AI222" i="27"/>
  <c r="AI224" i="27"/>
  <c r="AI220" i="27"/>
  <c r="AI221" i="27"/>
  <c r="AI216" i="27"/>
  <c r="AI218" i="27"/>
  <c r="R222" i="27"/>
  <c r="Q224" i="27"/>
  <c r="R223" i="27"/>
  <c r="P227" i="27"/>
  <c r="R221" i="27"/>
  <c r="Q220" i="27"/>
  <c r="Q219" i="27"/>
  <c r="R218" i="27"/>
  <c r="R217" i="27"/>
  <c r="R216" i="27"/>
  <c r="H43" i="48"/>
  <c r="B97" i="48"/>
  <c r="C97" i="72" s="1"/>
  <c r="B8" i="66"/>
  <c r="C8" i="78" s="1"/>
  <c r="B7" i="66"/>
  <c r="B8" i="70"/>
  <c r="C8" i="77" s="1"/>
  <c r="B7" i="70"/>
  <c r="B8" i="65"/>
  <c r="C8" i="76" s="1"/>
  <c r="B7" i="65"/>
  <c r="B8" i="63"/>
  <c r="C8" i="75" s="1"/>
  <c r="B7" i="63"/>
  <c r="C7" i="75" s="1"/>
  <c r="B8" i="62"/>
  <c r="C8" i="74" s="1"/>
  <c r="B7" i="62"/>
  <c r="BA194" i="27" l="1"/>
  <c r="AZ219" i="27"/>
  <c r="W252" i="27"/>
  <c r="V278" i="27"/>
  <c r="BA193" i="27"/>
  <c r="AZ218" i="27"/>
  <c r="BA251" i="27"/>
  <c r="AZ277" i="27"/>
  <c r="AZ216" i="27"/>
  <c r="BA191" i="27"/>
  <c r="BA197" i="27"/>
  <c r="AZ222" i="27"/>
  <c r="BA195" i="27"/>
  <c r="AZ220" i="27"/>
  <c r="AZ248" i="27"/>
  <c r="AY274" i="27"/>
  <c r="AZ253" i="27"/>
  <c r="AY279" i="27"/>
  <c r="AZ249" i="27"/>
  <c r="AY275" i="27"/>
  <c r="BA196" i="27"/>
  <c r="AZ221" i="27"/>
  <c r="BA199" i="27"/>
  <c r="AZ224" i="27"/>
  <c r="BA198" i="27"/>
  <c r="AZ223" i="27"/>
  <c r="S288" i="27"/>
  <c r="Q112" i="86"/>
  <c r="AZ246" i="27"/>
  <c r="AY272" i="27"/>
  <c r="AZ250" i="27"/>
  <c r="AY276" i="27"/>
  <c r="Q282" i="27"/>
  <c r="O21" i="86"/>
  <c r="BD1" i="86"/>
  <c r="BC73" i="86"/>
  <c r="Q18" i="86"/>
  <c r="Q149" i="86" s="1"/>
  <c r="Q133" i="86"/>
  <c r="R97" i="86"/>
  <c r="Q41" i="86"/>
  <c r="Q32" i="86" s="1"/>
  <c r="P149" i="86"/>
  <c r="R34" i="86"/>
  <c r="Q35" i="86"/>
  <c r="P119" i="86"/>
  <c r="Q15" i="86"/>
  <c r="P137" i="86"/>
  <c r="P136" i="86"/>
  <c r="P135" i="86" s="1"/>
  <c r="P108" i="86" s="1"/>
  <c r="S247" i="27"/>
  <c r="R273" i="27"/>
  <c r="S245" i="27"/>
  <c r="R271" i="27"/>
  <c r="AI192" i="27"/>
  <c r="AH217" i="27"/>
  <c r="AH227" i="27" s="1"/>
  <c r="U239" i="27"/>
  <c r="R112" i="85"/>
  <c r="BD73" i="85"/>
  <c r="BE1" i="85"/>
  <c r="P137" i="85"/>
  <c r="P136" i="85"/>
  <c r="P135" i="85" s="1"/>
  <c r="P119" i="85"/>
  <c r="Q15" i="85"/>
  <c r="Q41" i="85"/>
  <c r="Q18" i="85"/>
  <c r="Q149" i="85" s="1"/>
  <c r="O108" i="85"/>
  <c r="R97" i="85"/>
  <c r="P32" i="85"/>
  <c r="P35" i="85"/>
  <c r="Q34" i="85"/>
  <c r="AJ223" i="27"/>
  <c r="AK223" i="27"/>
  <c r="AJ218" i="27"/>
  <c r="AK218" i="27"/>
  <c r="AK216" i="27"/>
  <c r="AJ216" i="27"/>
  <c r="AJ219" i="27"/>
  <c r="AK219" i="27"/>
  <c r="AK224" i="27"/>
  <c r="AJ224" i="27"/>
  <c r="AK221" i="27"/>
  <c r="AJ221" i="27"/>
  <c r="AK220" i="27"/>
  <c r="AJ220" i="27"/>
  <c r="AJ222" i="27"/>
  <c r="AK222" i="27"/>
  <c r="T222" i="27"/>
  <c r="S222" i="27"/>
  <c r="R224" i="27"/>
  <c r="T223" i="27"/>
  <c r="S223" i="27"/>
  <c r="Q227" i="27"/>
  <c r="T221" i="27"/>
  <c r="S221" i="27"/>
  <c r="R220" i="27"/>
  <c r="R219" i="27"/>
  <c r="T218" i="27"/>
  <c r="S218" i="27"/>
  <c r="T217" i="27"/>
  <c r="S217" i="27"/>
  <c r="T216" i="27"/>
  <c r="S216" i="27"/>
  <c r="I43" i="48"/>
  <c r="J43" i="72" s="1"/>
  <c r="I43" i="72"/>
  <c r="B9" i="70"/>
  <c r="C9" i="77" s="1"/>
  <c r="C7" i="77"/>
  <c r="B9" i="62"/>
  <c r="C9" i="74" s="1"/>
  <c r="C7" i="74"/>
  <c r="B9" i="65"/>
  <c r="C9" i="76" s="1"/>
  <c r="C7" i="76"/>
  <c r="B9" i="66"/>
  <c r="C9" i="78" s="1"/>
  <c r="C7" i="78"/>
  <c r="B9" i="63"/>
  <c r="C9" i="75" s="1"/>
  <c r="BI47" i="66"/>
  <c r="BJ47" i="78" s="1"/>
  <c r="BH47" i="66"/>
  <c r="BI47" i="78" s="1"/>
  <c r="BG47" i="66"/>
  <c r="BH47" i="78" s="1"/>
  <c r="BF47" i="66"/>
  <c r="BG47" i="78" s="1"/>
  <c r="BE47" i="66"/>
  <c r="BF47" i="78" s="1"/>
  <c r="BD47" i="66"/>
  <c r="BE47" i="78" s="1"/>
  <c r="BC47" i="66"/>
  <c r="BD47" i="78" s="1"/>
  <c r="BB47" i="66"/>
  <c r="BC47" i="78" s="1"/>
  <c r="BA47" i="66"/>
  <c r="BB47" i="78" s="1"/>
  <c r="AZ47" i="66"/>
  <c r="BA47" i="78" s="1"/>
  <c r="AY47" i="66"/>
  <c r="AZ47" i="78" s="1"/>
  <c r="AX47" i="66"/>
  <c r="AY47" i="78" s="1"/>
  <c r="AW47" i="66"/>
  <c r="AX47" i="78" s="1"/>
  <c r="AV47" i="66"/>
  <c r="AW47" i="78" s="1"/>
  <c r="AU47" i="66"/>
  <c r="AV47" i="78" s="1"/>
  <c r="AT47" i="66"/>
  <c r="AU47" i="78" s="1"/>
  <c r="AS47" i="66"/>
  <c r="AT47" i="78" s="1"/>
  <c r="AR47" i="66"/>
  <c r="AS47" i="78" s="1"/>
  <c r="AQ47" i="66"/>
  <c r="AR47" i="78" s="1"/>
  <c r="AP47" i="66"/>
  <c r="AQ47" i="78" s="1"/>
  <c r="AO47" i="66"/>
  <c r="AP47" i="78" s="1"/>
  <c r="AN47" i="66"/>
  <c r="AO47" i="78" s="1"/>
  <c r="AM47" i="66"/>
  <c r="AN47" i="78" s="1"/>
  <c r="AL47" i="66"/>
  <c r="AM47" i="78" s="1"/>
  <c r="AK47" i="66"/>
  <c r="AL47" i="78" s="1"/>
  <c r="AJ47" i="66"/>
  <c r="AK47" i="78" s="1"/>
  <c r="AI47" i="66"/>
  <c r="AJ47" i="78" s="1"/>
  <c r="AH47" i="66"/>
  <c r="AI47" i="78" s="1"/>
  <c r="AG47" i="66"/>
  <c r="AH47" i="78" s="1"/>
  <c r="AF47" i="66"/>
  <c r="AG47" i="78" s="1"/>
  <c r="AE47" i="66"/>
  <c r="AF47" i="78" s="1"/>
  <c r="AD47" i="66"/>
  <c r="AE47" i="78" s="1"/>
  <c r="AC47" i="66"/>
  <c r="AD47" i="78" s="1"/>
  <c r="AB47" i="66"/>
  <c r="AC47" i="78" s="1"/>
  <c r="AA47" i="66"/>
  <c r="AB47" i="78" s="1"/>
  <c r="Z47" i="66"/>
  <c r="AA47" i="78" s="1"/>
  <c r="Y47" i="66"/>
  <c r="Z47" i="78" s="1"/>
  <c r="X47" i="66"/>
  <c r="Y47" i="78" s="1"/>
  <c r="W47" i="66"/>
  <c r="X47" i="78" s="1"/>
  <c r="V47" i="66"/>
  <c r="W47" i="78" s="1"/>
  <c r="U47" i="66"/>
  <c r="V47" i="78" s="1"/>
  <c r="T47" i="66"/>
  <c r="U47" i="78" s="1"/>
  <c r="S47" i="66"/>
  <c r="T47" i="78" s="1"/>
  <c r="R47" i="66"/>
  <c r="S47" i="78" s="1"/>
  <c r="Q47" i="66"/>
  <c r="R47" i="78" s="1"/>
  <c r="P47" i="66"/>
  <c r="Q47" i="78" s="1"/>
  <c r="O47" i="66"/>
  <c r="P47" i="78" s="1"/>
  <c r="N47" i="66"/>
  <c r="O47" i="78" s="1"/>
  <c r="M47" i="66"/>
  <c r="N47" i="78" s="1"/>
  <c r="L47" i="66"/>
  <c r="M47" i="78" s="1"/>
  <c r="K47" i="66"/>
  <c r="L47" i="78" s="1"/>
  <c r="J47" i="66"/>
  <c r="K47" i="78" s="1"/>
  <c r="I47" i="66"/>
  <c r="J47" i="78" s="1"/>
  <c r="H47" i="66"/>
  <c r="I47" i="78" s="1"/>
  <c r="G47" i="66"/>
  <c r="H47" i="78" s="1"/>
  <c r="F47" i="66"/>
  <c r="G47" i="78" s="1"/>
  <c r="E47" i="66"/>
  <c r="F47" i="78" s="1"/>
  <c r="D47" i="66"/>
  <c r="E47" i="78" s="1"/>
  <c r="C47" i="66"/>
  <c r="D47" i="78" s="1"/>
  <c r="B47" i="66"/>
  <c r="C47" i="78" s="1"/>
  <c r="P108" i="85" l="1"/>
  <c r="C104" i="85"/>
  <c r="BA246" i="27"/>
  <c r="AZ272" i="27"/>
  <c r="BA223" i="27"/>
  <c r="BB198" i="27"/>
  <c r="BB196" i="27"/>
  <c r="BA221" i="27"/>
  <c r="BA253" i="27"/>
  <c r="AZ279" i="27"/>
  <c r="BB195" i="27"/>
  <c r="BA220" i="27"/>
  <c r="BB193" i="27"/>
  <c r="BA218" i="27"/>
  <c r="BA219" i="27"/>
  <c r="BB194" i="27"/>
  <c r="BA250" i="27"/>
  <c r="AZ276" i="27"/>
  <c r="T288" i="27"/>
  <c r="R112" i="86"/>
  <c r="BA224" i="27"/>
  <c r="BB199" i="27"/>
  <c r="BA249" i="27"/>
  <c r="AZ275" i="27"/>
  <c r="BA248" i="27"/>
  <c r="AZ274" i="27"/>
  <c r="BB197" i="27"/>
  <c r="BA222" i="27"/>
  <c r="BB251" i="27"/>
  <c r="BA277" i="27"/>
  <c r="BB191" i="27"/>
  <c r="BA216" i="27"/>
  <c r="X252" i="27"/>
  <c r="W278" i="27"/>
  <c r="R282" i="27"/>
  <c r="P21" i="86"/>
  <c r="Q119" i="86"/>
  <c r="R15" i="86"/>
  <c r="R41" i="86"/>
  <c r="R32" i="86" s="1"/>
  <c r="R133" i="86"/>
  <c r="S97" i="86"/>
  <c r="R35" i="86"/>
  <c r="S34" i="86"/>
  <c r="Q137" i="86"/>
  <c r="Q136" i="86"/>
  <c r="Q135" i="86" s="1"/>
  <c r="Q108" i="86" s="1"/>
  <c r="R18" i="86"/>
  <c r="BE1" i="86"/>
  <c r="BD73" i="86"/>
  <c r="T247" i="27"/>
  <c r="S273" i="27"/>
  <c r="T245" i="27"/>
  <c r="S271" i="27"/>
  <c r="AJ192" i="27"/>
  <c r="AI217" i="27"/>
  <c r="AI227" i="27" s="1"/>
  <c r="V239" i="27"/>
  <c r="S112" i="85"/>
  <c r="Q119" i="85"/>
  <c r="R15" i="85"/>
  <c r="R41" i="85"/>
  <c r="S97" i="85"/>
  <c r="R18" i="85"/>
  <c r="R149" i="85" s="1"/>
  <c r="Q32" i="85"/>
  <c r="Q35" i="85"/>
  <c r="R34" i="85"/>
  <c r="Q133" i="85"/>
  <c r="BF1" i="85"/>
  <c r="BE73" i="85"/>
  <c r="R227" i="27"/>
  <c r="T224" i="27"/>
  <c r="S224" i="27"/>
  <c r="T220" i="27"/>
  <c r="S220" i="27"/>
  <c r="T219" i="27"/>
  <c r="S219" i="27"/>
  <c r="J43" i="48"/>
  <c r="K43" i="72" s="1"/>
  <c r="B50" i="65"/>
  <c r="C50" i="76" s="1"/>
  <c r="B49" i="65"/>
  <c r="C49" i="76" s="1"/>
  <c r="B50" i="70"/>
  <c r="C50" i="77" s="1"/>
  <c r="B49" i="70"/>
  <c r="C49" i="77" s="1"/>
  <c r="BI136" i="66"/>
  <c r="BJ136" i="78" s="1"/>
  <c r="BH136" i="66"/>
  <c r="BI136" i="78" s="1"/>
  <c r="BG136" i="66"/>
  <c r="BH136" i="78" s="1"/>
  <c r="BF136" i="66"/>
  <c r="BG136" i="78" s="1"/>
  <c r="BE136" i="66"/>
  <c r="BF136" i="78" s="1"/>
  <c r="BD136" i="66"/>
  <c r="BE136" i="78" s="1"/>
  <c r="BC136" i="66"/>
  <c r="BD136" i="78" s="1"/>
  <c r="BB136" i="66"/>
  <c r="BC136" i="78" s="1"/>
  <c r="BA136" i="66"/>
  <c r="BB136" i="78" s="1"/>
  <c r="AZ136" i="66"/>
  <c r="BA136" i="78" s="1"/>
  <c r="AY136" i="66"/>
  <c r="AZ136" i="78" s="1"/>
  <c r="AX136" i="66"/>
  <c r="AY136" i="78" s="1"/>
  <c r="AW136" i="66"/>
  <c r="AX136" i="78" s="1"/>
  <c r="AV136" i="66"/>
  <c r="AW136" i="78" s="1"/>
  <c r="AU136" i="66"/>
  <c r="AV136" i="78" s="1"/>
  <c r="AT136" i="66"/>
  <c r="AU136" i="78" s="1"/>
  <c r="AS136" i="66"/>
  <c r="AT136" i="78" s="1"/>
  <c r="AR136" i="66"/>
  <c r="AS136" i="78" s="1"/>
  <c r="AQ136" i="66"/>
  <c r="AR136" i="78" s="1"/>
  <c r="AP136" i="66"/>
  <c r="AQ136" i="78" s="1"/>
  <c r="AO136" i="66"/>
  <c r="AP136" i="78" s="1"/>
  <c r="AN136" i="66"/>
  <c r="AO136" i="78" s="1"/>
  <c r="AM136" i="66"/>
  <c r="AN136" i="78" s="1"/>
  <c r="AL136" i="66"/>
  <c r="AM136" i="78" s="1"/>
  <c r="AK136" i="66"/>
  <c r="AL136" i="78" s="1"/>
  <c r="AJ136" i="66"/>
  <c r="AK136" i="78" s="1"/>
  <c r="AI136" i="66"/>
  <c r="AJ136" i="78" s="1"/>
  <c r="AH136" i="66"/>
  <c r="AI136" i="78" s="1"/>
  <c r="AG136" i="66"/>
  <c r="AH136" i="78" s="1"/>
  <c r="AF136" i="66"/>
  <c r="AG136" i="78" s="1"/>
  <c r="AE136" i="66"/>
  <c r="AF136" i="78" s="1"/>
  <c r="AD136" i="66"/>
  <c r="AE136" i="78" s="1"/>
  <c r="AC136" i="66"/>
  <c r="AD136" i="78" s="1"/>
  <c r="AB136" i="66"/>
  <c r="AC136" i="78" s="1"/>
  <c r="AA136" i="66"/>
  <c r="AB136" i="78" s="1"/>
  <c r="Z136" i="66"/>
  <c r="AA136" i="78" s="1"/>
  <c r="Y136" i="66"/>
  <c r="Z136" i="78" s="1"/>
  <c r="X136" i="66"/>
  <c r="Y136" i="78" s="1"/>
  <c r="W136" i="66"/>
  <c r="X136" i="78" s="1"/>
  <c r="V136" i="66"/>
  <c r="W136" i="78" s="1"/>
  <c r="U136" i="66"/>
  <c r="V136" i="78" s="1"/>
  <c r="T136" i="66"/>
  <c r="U136" i="78" s="1"/>
  <c r="S136" i="66"/>
  <c r="T136" i="78" s="1"/>
  <c r="R136" i="66"/>
  <c r="S136" i="78" s="1"/>
  <c r="Q136" i="66"/>
  <c r="R136" i="78" s="1"/>
  <c r="P136" i="66"/>
  <c r="Q136" i="78" s="1"/>
  <c r="O136" i="66"/>
  <c r="P136" i="78" s="1"/>
  <c r="N136" i="66"/>
  <c r="O136" i="78" s="1"/>
  <c r="M136" i="66"/>
  <c r="N136" i="78" s="1"/>
  <c r="L136" i="66"/>
  <c r="M136" i="78" s="1"/>
  <c r="K136" i="66"/>
  <c r="L136" i="78" s="1"/>
  <c r="J136" i="66"/>
  <c r="K136" i="78" s="1"/>
  <c r="I136" i="66"/>
  <c r="J136" i="78" s="1"/>
  <c r="H136" i="66"/>
  <c r="I136" i="78" s="1"/>
  <c r="G136" i="66"/>
  <c r="H136" i="78" s="1"/>
  <c r="F136" i="66"/>
  <c r="G136" i="78" s="1"/>
  <c r="E136" i="66"/>
  <c r="F136" i="78" s="1"/>
  <c r="D136" i="66"/>
  <c r="E136" i="78" s="1"/>
  <c r="C136" i="66"/>
  <c r="D136" i="78" s="1"/>
  <c r="B49" i="66"/>
  <c r="C49" i="78" s="1"/>
  <c r="B50" i="66"/>
  <c r="C50" i="78" s="1"/>
  <c r="BB219" i="27" l="1"/>
  <c r="BC194" i="27"/>
  <c r="BC197" i="27"/>
  <c r="BB222" i="27"/>
  <c r="BB249" i="27"/>
  <c r="BA275" i="27"/>
  <c r="U288" i="27"/>
  <c r="S112" i="86"/>
  <c r="BC195" i="27"/>
  <c r="BB220" i="27"/>
  <c r="BB221" i="27"/>
  <c r="BC196" i="27"/>
  <c r="BB246" i="27"/>
  <c r="BA272" i="27"/>
  <c r="BC191" i="27"/>
  <c r="BB216" i="27"/>
  <c r="Y252" i="27"/>
  <c r="X278" i="27"/>
  <c r="BC199" i="27"/>
  <c r="BB224" i="27"/>
  <c r="BC198" i="27"/>
  <c r="BB223" i="27"/>
  <c r="BC251" i="27"/>
  <c r="BB277" i="27"/>
  <c r="BB248" i="27"/>
  <c r="BA274" i="27"/>
  <c r="BB250" i="27"/>
  <c r="BA276" i="27"/>
  <c r="BB218" i="27"/>
  <c r="BC193" i="27"/>
  <c r="BB253" i="27"/>
  <c r="BA279" i="27"/>
  <c r="C109" i="85"/>
  <c r="C120" i="85"/>
  <c r="C113" i="85"/>
  <c r="C166" i="85"/>
  <c r="S282" i="27"/>
  <c r="Q21" i="86"/>
  <c r="BE73" i="86"/>
  <c r="BF1" i="86"/>
  <c r="S133" i="86"/>
  <c r="T97" i="86"/>
  <c r="S18" i="86"/>
  <c r="T34" i="86"/>
  <c r="S35" i="86"/>
  <c r="R137" i="86"/>
  <c r="R136" i="86"/>
  <c r="R135" i="86" s="1"/>
  <c r="R108" i="86" s="1"/>
  <c r="R119" i="86"/>
  <c r="S15" i="86"/>
  <c r="R149" i="86"/>
  <c r="S41" i="86"/>
  <c r="U247" i="27"/>
  <c r="T273" i="27"/>
  <c r="U245" i="27"/>
  <c r="T271" i="27"/>
  <c r="AK192" i="27"/>
  <c r="AJ217" i="27"/>
  <c r="AJ227" i="27" s="1"/>
  <c r="T227" i="27"/>
  <c r="W239" i="27"/>
  <c r="T112" i="85"/>
  <c r="R119" i="85"/>
  <c r="S15" i="85"/>
  <c r="Q137" i="85"/>
  <c r="Q136" i="85"/>
  <c r="Q135" i="85" s="1"/>
  <c r="Q108" i="85" s="1"/>
  <c r="T97" i="85"/>
  <c r="BF73" i="85"/>
  <c r="BG1" i="85"/>
  <c r="R35" i="85"/>
  <c r="S34" i="85"/>
  <c r="R32" i="85"/>
  <c r="S18" i="85"/>
  <c r="S149" i="85" s="1"/>
  <c r="R133" i="85"/>
  <c r="S41" i="85"/>
  <c r="S227" i="27"/>
  <c r="K43" i="48"/>
  <c r="L43" i="72" s="1"/>
  <c r="S130" i="62"/>
  <c r="T130" i="74" s="1"/>
  <c r="R130" i="62"/>
  <c r="S130" i="74" s="1"/>
  <c r="Q130" i="62"/>
  <c r="R130" i="74" s="1"/>
  <c r="P130" i="62"/>
  <c r="Q130" i="74" s="1"/>
  <c r="M130" i="62"/>
  <c r="N130" i="74" s="1"/>
  <c r="T130" i="62"/>
  <c r="U130" i="74" s="1"/>
  <c r="BD193" i="27" l="1"/>
  <c r="BC218" i="27"/>
  <c r="BC216" i="27"/>
  <c r="BD191" i="27"/>
  <c r="BD197" i="27"/>
  <c r="BC222" i="27"/>
  <c r="BC248" i="27"/>
  <c r="BB274" i="27"/>
  <c r="Z252" i="27"/>
  <c r="Y278" i="27"/>
  <c r="BC219" i="27"/>
  <c r="BD194" i="27"/>
  <c r="D92" i="85"/>
  <c r="D93" i="85" s="1"/>
  <c r="C114" i="85"/>
  <c r="BC246" i="27"/>
  <c r="BB272" i="27"/>
  <c r="BD195" i="27"/>
  <c r="BC220" i="27"/>
  <c r="BC249" i="27"/>
  <c r="BB275" i="27"/>
  <c r="V288" i="27"/>
  <c r="T112" i="86"/>
  <c r="BC223" i="27"/>
  <c r="BD198" i="27"/>
  <c r="AK217" i="27"/>
  <c r="AK227" i="27" s="1"/>
  <c r="AL192" i="27"/>
  <c r="C121" i="85"/>
  <c r="BC253" i="27"/>
  <c r="BB279" i="27"/>
  <c r="BC250" i="27"/>
  <c r="BB276" i="27"/>
  <c r="BD251" i="27"/>
  <c r="BC277" i="27"/>
  <c r="BC224" i="27"/>
  <c r="BD199" i="27"/>
  <c r="BD196" i="27"/>
  <c r="BC221" i="27"/>
  <c r="T282" i="27"/>
  <c r="T41" i="86"/>
  <c r="T32" i="86" s="1"/>
  <c r="T35" i="86"/>
  <c r="U34" i="86"/>
  <c r="T18" i="86"/>
  <c r="T149" i="86" s="1"/>
  <c r="T133" i="86"/>
  <c r="U97" i="86"/>
  <c r="S119" i="86"/>
  <c r="T15" i="86"/>
  <c r="S136" i="86"/>
  <c r="S135" i="86" s="1"/>
  <c r="S137" i="86"/>
  <c r="S32" i="86"/>
  <c r="S149" i="86"/>
  <c r="BF73" i="86"/>
  <c r="BG1" i="86"/>
  <c r="V247" i="27"/>
  <c r="U273" i="27"/>
  <c r="V245" i="27"/>
  <c r="U271" i="27"/>
  <c r="X239" i="27"/>
  <c r="U112" i="85"/>
  <c r="R137" i="85"/>
  <c r="R136" i="85"/>
  <c r="R135" i="85" s="1"/>
  <c r="R108" i="85" s="1"/>
  <c r="U97" i="85"/>
  <c r="S119" i="85"/>
  <c r="T15" i="85"/>
  <c r="T18" i="85"/>
  <c r="T34" i="85"/>
  <c r="S32" i="85"/>
  <c r="S35" i="85"/>
  <c r="S133" i="85"/>
  <c r="T41" i="85"/>
  <c r="BG73" i="85"/>
  <c r="BH1" i="85"/>
  <c r="L43" i="48"/>
  <c r="M43" i="72" s="1"/>
  <c r="B134" i="70"/>
  <c r="C134" i="77" s="1"/>
  <c r="B134" i="65"/>
  <c r="C134" i="76" s="1"/>
  <c r="B134" i="63"/>
  <c r="C134" i="75" s="1"/>
  <c r="S108" i="86" l="1"/>
  <c r="AM192" i="27"/>
  <c r="AL217" i="27"/>
  <c r="AL227" i="27" s="1"/>
  <c r="BD250" i="27"/>
  <c r="BC276" i="27"/>
  <c r="AA252" i="27"/>
  <c r="Z278" i="27"/>
  <c r="BE197" i="27"/>
  <c r="BD222" i="27"/>
  <c r="BE198" i="27"/>
  <c r="BD223" i="27"/>
  <c r="BE194" i="27"/>
  <c r="BD219" i="27"/>
  <c r="BD216" i="27"/>
  <c r="BE191" i="27"/>
  <c r="BE193" i="27"/>
  <c r="BD218" i="27"/>
  <c r="BE199" i="27"/>
  <c r="BD224" i="27"/>
  <c r="W288" i="27"/>
  <c r="U112" i="86"/>
  <c r="BE195" i="27"/>
  <c r="BD220" i="27"/>
  <c r="BE196" i="27"/>
  <c r="BD221" i="27"/>
  <c r="BE251" i="27"/>
  <c r="BD277" i="27"/>
  <c r="BD253" i="27"/>
  <c r="BC279" i="27"/>
  <c r="BD249" i="27"/>
  <c r="BC275" i="27"/>
  <c r="BD246" i="27"/>
  <c r="BC272" i="27"/>
  <c r="BD248" i="27"/>
  <c r="BC274" i="27"/>
  <c r="S21" i="86"/>
  <c r="R21" i="86"/>
  <c r="U282" i="27"/>
  <c r="U41" i="86"/>
  <c r="U32" i="86" s="1"/>
  <c r="BH1" i="86"/>
  <c r="BG73" i="86"/>
  <c r="T119" i="86"/>
  <c r="U15" i="86"/>
  <c r="U133" i="86"/>
  <c r="V97" i="86"/>
  <c r="V34" i="86"/>
  <c r="U35" i="86"/>
  <c r="T137" i="86"/>
  <c r="T136" i="86"/>
  <c r="T135" i="86" s="1"/>
  <c r="T108" i="86" s="1"/>
  <c r="U18" i="86"/>
  <c r="U149" i="86" s="1"/>
  <c r="W247" i="27"/>
  <c r="V273" i="27"/>
  <c r="W245" i="27"/>
  <c r="V271" i="27"/>
  <c r="Y239" i="27"/>
  <c r="V112" i="85"/>
  <c r="T32" i="85"/>
  <c r="T35" i="85"/>
  <c r="U34" i="85"/>
  <c r="U133" i="85" s="1"/>
  <c r="S137" i="85"/>
  <c r="S136" i="85"/>
  <c r="S135" i="85" s="1"/>
  <c r="S108" i="85" s="1"/>
  <c r="U18" i="85"/>
  <c r="U149" i="85" s="1"/>
  <c r="V97" i="85"/>
  <c r="U41" i="85"/>
  <c r="BI1" i="85"/>
  <c r="BI73" i="85" s="1"/>
  <c r="BH73" i="85"/>
  <c r="T133" i="85"/>
  <c r="T149" i="85"/>
  <c r="T119" i="85"/>
  <c r="U15" i="85"/>
  <c r="M43" i="48"/>
  <c r="N43" i="72" s="1"/>
  <c r="BI134" i="70"/>
  <c r="BJ134" i="77" s="1"/>
  <c r="BH134" i="70"/>
  <c r="BI134" i="77" s="1"/>
  <c r="BG134" i="70"/>
  <c r="BH134" i="77" s="1"/>
  <c r="BF134" i="70"/>
  <c r="BG134" i="77" s="1"/>
  <c r="BE134" i="70"/>
  <c r="BF134" i="77" s="1"/>
  <c r="BD134" i="70"/>
  <c r="BE134" i="77" s="1"/>
  <c r="BC134" i="70"/>
  <c r="BD134" i="77" s="1"/>
  <c r="BB134" i="70"/>
  <c r="BC134" i="77" s="1"/>
  <c r="BA134" i="70"/>
  <c r="BB134" i="77" s="1"/>
  <c r="AZ134" i="70"/>
  <c r="BA134" i="77" s="1"/>
  <c r="AY134" i="70"/>
  <c r="AZ134" i="77" s="1"/>
  <c r="AX134" i="70"/>
  <c r="AY134" i="77" s="1"/>
  <c r="AW134" i="70"/>
  <c r="AX134" i="77" s="1"/>
  <c r="AV134" i="70"/>
  <c r="AW134" i="77" s="1"/>
  <c r="AU134" i="70"/>
  <c r="AV134" i="77" s="1"/>
  <c r="AT134" i="70"/>
  <c r="AU134" i="77" s="1"/>
  <c r="AS134" i="70"/>
  <c r="AT134" i="77" s="1"/>
  <c r="AR134" i="70"/>
  <c r="AS134" i="77" s="1"/>
  <c r="AQ134" i="70"/>
  <c r="AR134" i="77" s="1"/>
  <c r="AP134" i="70"/>
  <c r="AQ134" i="77" s="1"/>
  <c r="AO134" i="70"/>
  <c r="AP134" i="77" s="1"/>
  <c r="AN134" i="70"/>
  <c r="AO134" i="77" s="1"/>
  <c r="AM134" i="70"/>
  <c r="AN134" i="77" s="1"/>
  <c r="AL134" i="70"/>
  <c r="AM134" i="77" s="1"/>
  <c r="AK134" i="70"/>
  <c r="AL134" i="77" s="1"/>
  <c r="AJ134" i="70"/>
  <c r="AK134" i="77" s="1"/>
  <c r="AI134" i="70"/>
  <c r="AJ134" i="77" s="1"/>
  <c r="AH134" i="70"/>
  <c r="AI134" i="77" s="1"/>
  <c r="AG134" i="70"/>
  <c r="AH134" i="77" s="1"/>
  <c r="AF134" i="70"/>
  <c r="AG134" i="77" s="1"/>
  <c r="AE134" i="70"/>
  <c r="AF134" i="77" s="1"/>
  <c r="AD134" i="70"/>
  <c r="AE134" i="77" s="1"/>
  <c r="AC134" i="70"/>
  <c r="AD134" i="77" s="1"/>
  <c r="AB134" i="70"/>
  <c r="AC134" i="77" s="1"/>
  <c r="AA134" i="70"/>
  <c r="AB134" i="77" s="1"/>
  <c r="Z134" i="70"/>
  <c r="AA134" i="77" s="1"/>
  <c r="Y134" i="70"/>
  <c r="Z134" i="77" s="1"/>
  <c r="X134" i="70"/>
  <c r="Y134" i="77" s="1"/>
  <c r="W134" i="70"/>
  <c r="X134" i="77" s="1"/>
  <c r="V134" i="70"/>
  <c r="W134" i="77" s="1"/>
  <c r="U134" i="70"/>
  <c r="V134" i="77" s="1"/>
  <c r="T134" i="70"/>
  <c r="U134" i="77" s="1"/>
  <c r="S134" i="70"/>
  <c r="T134" i="77" s="1"/>
  <c r="R134" i="70"/>
  <c r="S134" i="77" s="1"/>
  <c r="Q134" i="70"/>
  <c r="R134" i="77" s="1"/>
  <c r="P134" i="70"/>
  <c r="Q134" i="77" s="1"/>
  <c r="O134" i="70"/>
  <c r="P134" i="77" s="1"/>
  <c r="N134" i="70"/>
  <c r="O134" i="77" s="1"/>
  <c r="M134" i="70"/>
  <c r="N134" i="77" s="1"/>
  <c r="L134" i="70"/>
  <c r="M134" i="77" s="1"/>
  <c r="K134" i="70"/>
  <c r="L134" i="77" s="1"/>
  <c r="J134" i="70"/>
  <c r="K134" i="77" s="1"/>
  <c r="I134" i="70"/>
  <c r="J134" i="77" s="1"/>
  <c r="H134" i="70"/>
  <c r="I134" i="77" s="1"/>
  <c r="G134" i="70"/>
  <c r="H134" i="77" s="1"/>
  <c r="F134" i="70"/>
  <c r="G134" i="77" s="1"/>
  <c r="E134" i="70"/>
  <c r="F134" i="77" s="1"/>
  <c r="D134" i="70"/>
  <c r="E134" i="77" s="1"/>
  <c r="C134" i="70"/>
  <c r="D134" i="77" s="1"/>
  <c r="C97" i="70"/>
  <c r="D97" i="77" s="1"/>
  <c r="B83" i="70"/>
  <c r="C83" i="77" s="1"/>
  <c r="B57" i="70"/>
  <c r="C57" i="77" s="1"/>
  <c r="BI47" i="70"/>
  <c r="BJ47" i="77" s="1"/>
  <c r="BH47" i="70"/>
  <c r="BI47" i="77" s="1"/>
  <c r="BG47" i="70"/>
  <c r="BH47" i="77" s="1"/>
  <c r="BF47" i="70"/>
  <c r="BG47" i="77" s="1"/>
  <c r="BE47" i="70"/>
  <c r="BF47" i="77" s="1"/>
  <c r="BD47" i="70"/>
  <c r="BE47" i="77" s="1"/>
  <c r="BC47" i="70"/>
  <c r="BD47" i="77" s="1"/>
  <c r="BB47" i="70"/>
  <c r="BC47" i="77" s="1"/>
  <c r="BA47" i="70"/>
  <c r="BB47" i="77" s="1"/>
  <c r="AZ47" i="70"/>
  <c r="BA47" i="77" s="1"/>
  <c r="AY47" i="70"/>
  <c r="AZ47" i="77" s="1"/>
  <c r="AX47" i="70"/>
  <c r="AY47" i="77" s="1"/>
  <c r="AW47" i="70"/>
  <c r="AX47" i="77" s="1"/>
  <c r="AV47" i="70"/>
  <c r="AW47" i="77" s="1"/>
  <c r="AU47" i="70"/>
  <c r="AV47" i="77" s="1"/>
  <c r="AT47" i="70"/>
  <c r="AU47" i="77" s="1"/>
  <c r="AS47" i="70"/>
  <c r="AT47" i="77" s="1"/>
  <c r="AR47" i="70"/>
  <c r="AS47" i="77" s="1"/>
  <c r="AQ47" i="70"/>
  <c r="AR47" i="77" s="1"/>
  <c r="AP47" i="70"/>
  <c r="AQ47" i="77" s="1"/>
  <c r="AO47" i="70"/>
  <c r="AP47" i="77" s="1"/>
  <c r="AN47" i="70"/>
  <c r="AO47" i="77" s="1"/>
  <c r="AM47" i="70"/>
  <c r="AN47" i="77" s="1"/>
  <c r="AL47" i="70"/>
  <c r="AM47" i="77" s="1"/>
  <c r="AK47" i="70"/>
  <c r="AL47" i="77" s="1"/>
  <c r="AJ47" i="70"/>
  <c r="AK47" i="77" s="1"/>
  <c r="AI47" i="70"/>
  <c r="AJ47" i="77" s="1"/>
  <c r="AH47" i="70"/>
  <c r="AI47" i="77" s="1"/>
  <c r="AG47" i="70"/>
  <c r="AH47" i="77" s="1"/>
  <c r="AF47" i="70"/>
  <c r="AG47" i="77" s="1"/>
  <c r="AE47" i="70"/>
  <c r="AF47" i="77" s="1"/>
  <c r="AD47" i="70"/>
  <c r="AE47" i="77" s="1"/>
  <c r="AC47" i="70"/>
  <c r="AD47" i="77" s="1"/>
  <c r="AB47" i="70"/>
  <c r="AC47" i="77" s="1"/>
  <c r="AA47" i="70"/>
  <c r="AB47" i="77" s="1"/>
  <c r="Z47" i="70"/>
  <c r="AA47" i="77" s="1"/>
  <c r="Y47" i="70"/>
  <c r="Z47" i="77" s="1"/>
  <c r="X47" i="70"/>
  <c r="Y47" i="77" s="1"/>
  <c r="W47" i="70"/>
  <c r="X47" i="77" s="1"/>
  <c r="V47" i="70"/>
  <c r="W47" i="77" s="1"/>
  <c r="U47" i="70"/>
  <c r="V47" i="77" s="1"/>
  <c r="T47" i="70"/>
  <c r="U47" i="77" s="1"/>
  <c r="S47" i="70"/>
  <c r="T47" i="77" s="1"/>
  <c r="R47" i="70"/>
  <c r="S47" i="77" s="1"/>
  <c r="Q47" i="70"/>
  <c r="R47" i="77" s="1"/>
  <c r="P47" i="70"/>
  <c r="Q47" i="77" s="1"/>
  <c r="O47" i="70"/>
  <c r="P47" i="77" s="1"/>
  <c r="N47" i="70"/>
  <c r="O47" i="77" s="1"/>
  <c r="M47" i="70"/>
  <c r="N47" i="77" s="1"/>
  <c r="L47" i="70"/>
  <c r="M47" i="77" s="1"/>
  <c r="K47" i="70"/>
  <c r="L47" i="77" s="1"/>
  <c r="J47" i="70"/>
  <c r="K47" i="77" s="1"/>
  <c r="I47" i="70"/>
  <c r="J47" i="77" s="1"/>
  <c r="H47" i="70"/>
  <c r="I47" i="77" s="1"/>
  <c r="G47" i="70"/>
  <c r="H47" i="77" s="1"/>
  <c r="F47" i="70"/>
  <c r="G47" i="77" s="1"/>
  <c r="E47" i="70"/>
  <c r="F47" i="77" s="1"/>
  <c r="D47" i="70"/>
  <c r="E47" i="77" s="1"/>
  <c r="C47" i="70"/>
  <c r="D47" i="77" s="1"/>
  <c r="B35" i="70"/>
  <c r="C35" i="77" s="1"/>
  <c r="B18" i="70"/>
  <c r="C18" i="77" s="1"/>
  <c r="C15" i="70"/>
  <c r="B119" i="70"/>
  <c r="C119" i="77" s="1"/>
  <c r="C2" i="70"/>
  <c r="D2" i="70" s="1"/>
  <c r="E2" i="70" s="1"/>
  <c r="F2" i="70" s="1"/>
  <c r="G2" i="70" s="1"/>
  <c r="H2" i="70" s="1"/>
  <c r="I2" i="70" s="1"/>
  <c r="J2" i="70" s="1"/>
  <c r="K2" i="70" s="1"/>
  <c r="L2" i="70" s="1"/>
  <c r="M2" i="70" s="1"/>
  <c r="N2" i="70" s="1"/>
  <c r="O2" i="70" s="1"/>
  <c r="P2" i="70" s="1"/>
  <c r="Q2" i="70" s="1"/>
  <c r="R2" i="70" s="1"/>
  <c r="S2" i="70" s="1"/>
  <c r="T2" i="70" s="1"/>
  <c r="U2" i="70" s="1"/>
  <c r="V2" i="70" s="1"/>
  <c r="W2" i="70" s="1"/>
  <c r="X2" i="70" s="1"/>
  <c r="Y2" i="70" s="1"/>
  <c r="Z2" i="70" s="1"/>
  <c r="AA2" i="70" s="1"/>
  <c r="AB2" i="70" s="1"/>
  <c r="AC2" i="70" s="1"/>
  <c r="AD2" i="70" s="1"/>
  <c r="AE2" i="70" s="1"/>
  <c r="AF2" i="70" s="1"/>
  <c r="AG2" i="70" s="1"/>
  <c r="AH2" i="70" s="1"/>
  <c r="AI2" i="70" s="1"/>
  <c r="AJ2" i="70" s="1"/>
  <c r="AK2" i="70" s="1"/>
  <c r="AL2" i="70" s="1"/>
  <c r="AM2" i="70" s="1"/>
  <c r="AN2" i="70" s="1"/>
  <c r="AO2" i="70" s="1"/>
  <c r="AP2" i="70" s="1"/>
  <c r="AQ2" i="70" s="1"/>
  <c r="AR2" i="70" s="1"/>
  <c r="AS2" i="70" s="1"/>
  <c r="AT2" i="70" s="1"/>
  <c r="AU2" i="70" s="1"/>
  <c r="AV2" i="70" s="1"/>
  <c r="AW2" i="70" s="1"/>
  <c r="AX2" i="70" s="1"/>
  <c r="AY2" i="70" s="1"/>
  <c r="AZ2" i="70" s="1"/>
  <c r="BA2" i="70" s="1"/>
  <c r="BB2" i="70" s="1"/>
  <c r="BC2" i="70" s="1"/>
  <c r="BD2" i="70" s="1"/>
  <c r="BE2" i="70" s="1"/>
  <c r="BF2" i="70" s="1"/>
  <c r="BG2" i="70" s="1"/>
  <c r="BH2" i="70" s="1"/>
  <c r="BI2" i="70" s="1"/>
  <c r="AO1" i="70"/>
  <c r="AP1" i="70" s="1"/>
  <c r="AQ1" i="70" s="1"/>
  <c r="AR1" i="70" s="1"/>
  <c r="AS1" i="70" s="1"/>
  <c r="AT1" i="70" s="1"/>
  <c r="AU1" i="70" s="1"/>
  <c r="AV1" i="70" s="1"/>
  <c r="AW1" i="70" s="1"/>
  <c r="AX1" i="70" s="1"/>
  <c r="AY1" i="70" s="1"/>
  <c r="AZ1" i="70" s="1"/>
  <c r="BA1" i="70" s="1"/>
  <c r="BB1" i="70" s="1"/>
  <c r="BC1" i="70" s="1"/>
  <c r="BD1" i="70" s="1"/>
  <c r="BE1" i="70" s="1"/>
  <c r="BF1" i="70" s="1"/>
  <c r="BG1" i="70" s="1"/>
  <c r="BH1" i="70" s="1"/>
  <c r="BI1" i="70" s="1"/>
  <c r="BF251" i="27" l="1"/>
  <c r="BE277" i="27"/>
  <c r="X288" i="27"/>
  <c r="V112" i="86"/>
  <c r="BE246" i="27"/>
  <c r="BD272" i="27"/>
  <c r="BE218" i="27"/>
  <c r="BF193" i="27"/>
  <c r="BF194" i="27"/>
  <c r="BE219" i="27"/>
  <c r="BF197" i="27"/>
  <c r="BE222" i="27"/>
  <c r="BE250" i="27"/>
  <c r="BD276" i="27"/>
  <c r="V282" i="27"/>
  <c r="BE253" i="27"/>
  <c r="BD279" i="27"/>
  <c r="BF196" i="27"/>
  <c r="BE221" i="27"/>
  <c r="BF195" i="27"/>
  <c r="BE220" i="27"/>
  <c r="BF191" i="27"/>
  <c r="BE216" i="27"/>
  <c r="BE248" i="27"/>
  <c r="BD274" i="27"/>
  <c r="BE249" i="27"/>
  <c r="BD275" i="27"/>
  <c r="BE224" i="27"/>
  <c r="BF199" i="27"/>
  <c r="BF198" i="27"/>
  <c r="BE223" i="27"/>
  <c r="AB252" i="27"/>
  <c r="AA278" i="27"/>
  <c r="AN192" i="27"/>
  <c r="AM217" i="27"/>
  <c r="AM227" i="27" s="1"/>
  <c r="V133" i="86"/>
  <c r="W97" i="86"/>
  <c r="U119" i="86"/>
  <c r="V15" i="86"/>
  <c r="V41" i="86"/>
  <c r="V32" i="86" s="1"/>
  <c r="U136" i="86"/>
  <c r="U135" i="86" s="1"/>
  <c r="U108" i="86" s="1"/>
  <c r="U137" i="86"/>
  <c r="V35" i="86"/>
  <c r="W34" i="86"/>
  <c r="V18" i="86"/>
  <c r="V149" i="86" s="1"/>
  <c r="BI1" i="86"/>
  <c r="BI73" i="86" s="1"/>
  <c r="BH73" i="86"/>
  <c r="X247" i="27"/>
  <c r="W273" i="27"/>
  <c r="X245" i="27"/>
  <c r="W271" i="27"/>
  <c r="Z239" i="27"/>
  <c r="W112" i="85"/>
  <c r="U137" i="85"/>
  <c r="U136" i="85"/>
  <c r="U135" i="85" s="1"/>
  <c r="U119" i="85"/>
  <c r="V15" i="85"/>
  <c r="T137" i="85"/>
  <c r="T136" i="85"/>
  <c r="T135" i="85" s="1"/>
  <c r="T108" i="85" s="1"/>
  <c r="W97" i="85"/>
  <c r="V18" i="85"/>
  <c r="V41" i="85"/>
  <c r="U32" i="85"/>
  <c r="U108" i="85" s="1"/>
  <c r="U35" i="85"/>
  <c r="V34" i="85"/>
  <c r="C119" i="70"/>
  <c r="D119" i="77" s="1"/>
  <c r="D15" i="77"/>
  <c r="N43" i="48"/>
  <c r="O43" i="72" s="1"/>
  <c r="D15" i="70"/>
  <c r="E15" i="77" s="1"/>
  <c r="C18" i="70"/>
  <c r="D18" i="77" s="1"/>
  <c r="D97" i="70"/>
  <c r="E97" i="77" s="1"/>
  <c r="B83" i="66"/>
  <c r="C83" i="78" s="1"/>
  <c r="B57" i="66"/>
  <c r="C57" i="78" s="1"/>
  <c r="B43" i="66"/>
  <c r="C43" i="78" s="1"/>
  <c r="B35" i="66"/>
  <c r="C35" i="78" s="1"/>
  <c r="B18" i="66"/>
  <c r="C18" i="78" s="1"/>
  <c r="B83" i="65"/>
  <c r="C83" i="76" s="1"/>
  <c r="B57" i="65"/>
  <c r="C57" i="76" s="1"/>
  <c r="BI47" i="65"/>
  <c r="BJ47" i="76" s="1"/>
  <c r="BH47" i="65"/>
  <c r="BI47" i="76" s="1"/>
  <c r="BG47" i="65"/>
  <c r="BH47" i="76" s="1"/>
  <c r="BF47" i="65"/>
  <c r="BG47" i="76" s="1"/>
  <c r="BE47" i="65"/>
  <c r="BF47" i="76" s="1"/>
  <c r="BD47" i="65"/>
  <c r="BE47" i="76" s="1"/>
  <c r="BC47" i="65"/>
  <c r="BD47" i="76" s="1"/>
  <c r="BB47" i="65"/>
  <c r="BC47" i="76" s="1"/>
  <c r="BA47" i="65"/>
  <c r="BB47" i="76" s="1"/>
  <c r="AZ47" i="65"/>
  <c r="BA47" i="76" s="1"/>
  <c r="AY47" i="65"/>
  <c r="AZ47" i="76" s="1"/>
  <c r="AX47" i="65"/>
  <c r="AY47" i="76" s="1"/>
  <c r="AW47" i="65"/>
  <c r="AX47" i="76" s="1"/>
  <c r="AV47" i="65"/>
  <c r="AW47" i="76" s="1"/>
  <c r="AU47" i="65"/>
  <c r="AV47" i="76" s="1"/>
  <c r="AT47" i="65"/>
  <c r="AU47" i="76" s="1"/>
  <c r="AS47" i="65"/>
  <c r="AT47" i="76" s="1"/>
  <c r="AR47" i="65"/>
  <c r="AS47" i="76" s="1"/>
  <c r="AQ47" i="65"/>
  <c r="AR47" i="76" s="1"/>
  <c r="AP47" i="65"/>
  <c r="AQ47" i="76" s="1"/>
  <c r="AO47" i="65"/>
  <c r="AP47" i="76" s="1"/>
  <c r="AN47" i="65"/>
  <c r="AO47" i="76" s="1"/>
  <c r="AM47" i="65"/>
  <c r="AN47" i="76" s="1"/>
  <c r="AL47" i="65"/>
  <c r="AM47" i="76" s="1"/>
  <c r="AK47" i="65"/>
  <c r="AL47" i="76" s="1"/>
  <c r="AJ47" i="65"/>
  <c r="AK47" i="76" s="1"/>
  <c r="AI47" i="65"/>
  <c r="AJ47" i="76" s="1"/>
  <c r="AH47" i="65"/>
  <c r="AI47" i="76" s="1"/>
  <c r="AG47" i="65"/>
  <c r="AH47" i="76" s="1"/>
  <c r="AF47" i="65"/>
  <c r="AG47" i="76" s="1"/>
  <c r="AE47" i="65"/>
  <c r="AF47" i="76" s="1"/>
  <c r="AD47" i="65"/>
  <c r="AE47" i="76" s="1"/>
  <c r="AC47" i="65"/>
  <c r="AD47" i="76" s="1"/>
  <c r="AB47" i="65"/>
  <c r="AC47" i="76" s="1"/>
  <c r="AA47" i="65"/>
  <c r="AB47" i="76" s="1"/>
  <c r="Z47" i="65"/>
  <c r="AA47" i="76" s="1"/>
  <c r="Y47" i="65"/>
  <c r="Z47" i="76" s="1"/>
  <c r="X47" i="65"/>
  <c r="Y47" i="76" s="1"/>
  <c r="W47" i="65"/>
  <c r="X47" i="76" s="1"/>
  <c r="V47" i="65"/>
  <c r="W47" i="76" s="1"/>
  <c r="U47" i="65"/>
  <c r="V47" i="76" s="1"/>
  <c r="T47" i="65"/>
  <c r="U47" i="76" s="1"/>
  <c r="S47" i="65"/>
  <c r="T47" i="76" s="1"/>
  <c r="R47" i="65"/>
  <c r="S47" i="76" s="1"/>
  <c r="Q47" i="65"/>
  <c r="R47" i="76" s="1"/>
  <c r="P47" i="65"/>
  <c r="Q47" i="76" s="1"/>
  <c r="O47" i="65"/>
  <c r="P47" i="76" s="1"/>
  <c r="N47" i="65"/>
  <c r="O47" i="76" s="1"/>
  <c r="M47" i="65"/>
  <c r="N47" i="76" s="1"/>
  <c r="L47" i="65"/>
  <c r="M47" i="76" s="1"/>
  <c r="K47" i="65"/>
  <c r="L47" i="76" s="1"/>
  <c r="J47" i="65"/>
  <c r="K47" i="76" s="1"/>
  <c r="I47" i="65"/>
  <c r="J47" i="76" s="1"/>
  <c r="H47" i="65"/>
  <c r="I47" i="76" s="1"/>
  <c r="G47" i="65"/>
  <c r="H47" i="76" s="1"/>
  <c r="F47" i="65"/>
  <c r="G47" i="76" s="1"/>
  <c r="E47" i="65"/>
  <c r="F47" i="76" s="1"/>
  <c r="D47" i="65"/>
  <c r="E47" i="76" s="1"/>
  <c r="C47" i="65"/>
  <c r="D47" i="76" s="1"/>
  <c r="B35" i="65"/>
  <c r="C35" i="76" s="1"/>
  <c r="B18" i="65"/>
  <c r="C18" i="76" s="1"/>
  <c r="C15" i="65"/>
  <c r="AO192" i="27" l="1"/>
  <c r="AN217" i="27"/>
  <c r="AN227" i="27" s="1"/>
  <c r="BG198" i="27"/>
  <c r="BF223" i="27"/>
  <c r="BF249" i="27"/>
  <c r="BE275" i="27"/>
  <c r="BF216" i="27"/>
  <c r="BG191" i="27"/>
  <c r="BF221" i="27"/>
  <c r="BG196" i="27"/>
  <c r="BG197" i="27"/>
  <c r="BF222" i="27"/>
  <c r="Y288" i="27"/>
  <c r="W112" i="86"/>
  <c r="AC252" i="27"/>
  <c r="AB278" i="27"/>
  <c r="BF224" i="27"/>
  <c r="BG199" i="27"/>
  <c r="BF248" i="27"/>
  <c r="BE274" i="27"/>
  <c r="BF220" i="27"/>
  <c r="BG195" i="27"/>
  <c r="BF253" i="27"/>
  <c r="BE279" i="27"/>
  <c r="BF250" i="27"/>
  <c r="BE276" i="27"/>
  <c r="BF219" i="27"/>
  <c r="BG194" i="27"/>
  <c r="BF246" i="27"/>
  <c r="BE272" i="27"/>
  <c r="BF218" i="27"/>
  <c r="BG193" i="27"/>
  <c r="BG251" i="27"/>
  <c r="BF277" i="27"/>
  <c r="U21" i="86"/>
  <c r="T21" i="86"/>
  <c r="W282" i="27"/>
  <c r="V137" i="86"/>
  <c r="V136" i="86"/>
  <c r="V135" i="86" s="1"/>
  <c r="V108" i="86" s="1"/>
  <c r="W18" i="86"/>
  <c r="W149" i="86" s="1"/>
  <c r="V119" i="86"/>
  <c r="W15" i="86"/>
  <c r="X34" i="86"/>
  <c r="W35" i="86"/>
  <c r="W41" i="86"/>
  <c r="W32" i="86" s="1"/>
  <c r="W133" i="86"/>
  <c r="X97" i="86"/>
  <c r="Y247" i="27"/>
  <c r="X273" i="27"/>
  <c r="Y245" i="27"/>
  <c r="X271" i="27"/>
  <c r="AA239" i="27"/>
  <c r="X112" i="85"/>
  <c r="V35" i="85"/>
  <c r="W34" i="85"/>
  <c r="W133" i="85" s="1"/>
  <c r="V32" i="85"/>
  <c r="X97" i="85"/>
  <c r="V119" i="85"/>
  <c r="W15" i="85"/>
  <c r="W18" i="85"/>
  <c r="W149" i="85" s="1"/>
  <c r="V133" i="85"/>
  <c r="W41" i="85"/>
  <c r="V149" i="85"/>
  <c r="C43" i="66"/>
  <c r="D43" i="78" s="1"/>
  <c r="D43" i="65"/>
  <c r="E43" i="76" s="1"/>
  <c r="D15" i="65"/>
  <c r="D15" i="76"/>
  <c r="E43" i="70"/>
  <c r="F43" i="77" s="1"/>
  <c r="O43" i="48"/>
  <c r="P43" i="72" s="1"/>
  <c r="D119" i="70"/>
  <c r="E119" i="77" s="1"/>
  <c r="E15" i="70"/>
  <c r="F15" i="77" s="1"/>
  <c r="E97" i="70"/>
  <c r="F97" i="77" s="1"/>
  <c r="D18" i="70"/>
  <c r="C149" i="70"/>
  <c r="B83" i="63"/>
  <c r="C83" i="75" s="1"/>
  <c r="B57" i="63"/>
  <c r="C57" i="75" s="1"/>
  <c r="B50" i="63"/>
  <c r="C50" i="75" s="1"/>
  <c r="B49" i="63"/>
  <c r="C49" i="75" s="1"/>
  <c r="BI47" i="63"/>
  <c r="BJ47" i="75" s="1"/>
  <c r="BH47" i="63"/>
  <c r="BI47" i="75" s="1"/>
  <c r="BG47" i="63"/>
  <c r="BH47" i="75" s="1"/>
  <c r="BF47" i="63"/>
  <c r="BG47" i="75" s="1"/>
  <c r="BE47" i="63"/>
  <c r="BF47" i="75" s="1"/>
  <c r="BD47" i="63"/>
  <c r="BE47" i="75" s="1"/>
  <c r="BC47" i="63"/>
  <c r="BD47" i="75" s="1"/>
  <c r="BB47" i="63"/>
  <c r="BC47" i="75" s="1"/>
  <c r="BA47" i="63"/>
  <c r="BB47" i="75" s="1"/>
  <c r="AZ47" i="63"/>
  <c r="BA47" i="75" s="1"/>
  <c r="AY47" i="63"/>
  <c r="AZ47" i="75" s="1"/>
  <c r="AX47" i="63"/>
  <c r="AY47" i="75" s="1"/>
  <c r="AW47" i="63"/>
  <c r="AX47" i="75" s="1"/>
  <c r="AV47" i="63"/>
  <c r="AW47" i="75" s="1"/>
  <c r="AU47" i="63"/>
  <c r="AV47" i="75" s="1"/>
  <c r="AT47" i="63"/>
  <c r="AU47" i="75" s="1"/>
  <c r="AS47" i="63"/>
  <c r="AT47" i="75" s="1"/>
  <c r="AR47" i="63"/>
  <c r="AS47" i="75" s="1"/>
  <c r="AQ47" i="63"/>
  <c r="AR47" i="75" s="1"/>
  <c r="AP47" i="63"/>
  <c r="AQ47" i="75" s="1"/>
  <c r="AO47" i="63"/>
  <c r="AP47" i="75" s="1"/>
  <c r="AN47" i="63"/>
  <c r="AO47" i="75" s="1"/>
  <c r="AM47" i="63"/>
  <c r="AN47" i="75" s="1"/>
  <c r="AL47" i="63"/>
  <c r="AM47" i="75" s="1"/>
  <c r="AK47" i="63"/>
  <c r="AL47" i="75" s="1"/>
  <c r="AJ47" i="63"/>
  <c r="AK47" i="75" s="1"/>
  <c r="AI47" i="63"/>
  <c r="AJ47" i="75" s="1"/>
  <c r="AH47" i="63"/>
  <c r="AI47" i="75" s="1"/>
  <c r="AG47" i="63"/>
  <c r="AH47" i="75" s="1"/>
  <c r="AF47" i="63"/>
  <c r="AG47" i="75" s="1"/>
  <c r="AE47" i="63"/>
  <c r="AF47" i="75" s="1"/>
  <c r="AD47" i="63"/>
  <c r="AE47" i="75" s="1"/>
  <c r="AC47" i="63"/>
  <c r="AD47" i="75" s="1"/>
  <c r="AB47" i="63"/>
  <c r="AC47" i="75" s="1"/>
  <c r="AA47" i="63"/>
  <c r="AB47" i="75" s="1"/>
  <c r="Z47" i="63"/>
  <c r="AA47" i="75" s="1"/>
  <c r="Y47" i="63"/>
  <c r="Z47" i="75" s="1"/>
  <c r="X47" i="63"/>
  <c r="Y47" i="75" s="1"/>
  <c r="W47" i="63"/>
  <c r="X47" i="75" s="1"/>
  <c r="V47" i="63"/>
  <c r="W47" i="75" s="1"/>
  <c r="U47" i="63"/>
  <c r="V47" i="75" s="1"/>
  <c r="T47" i="63"/>
  <c r="U47" i="75" s="1"/>
  <c r="S47" i="63"/>
  <c r="T47" i="75" s="1"/>
  <c r="R47" i="63"/>
  <c r="S47" i="75" s="1"/>
  <c r="Q47" i="63"/>
  <c r="R47" i="75" s="1"/>
  <c r="P47" i="63"/>
  <c r="Q47" i="75" s="1"/>
  <c r="O47" i="63"/>
  <c r="P47" i="75" s="1"/>
  <c r="N47" i="63"/>
  <c r="O47" i="75" s="1"/>
  <c r="M47" i="63"/>
  <c r="N47" i="75" s="1"/>
  <c r="L47" i="63"/>
  <c r="M47" i="75" s="1"/>
  <c r="K47" i="63"/>
  <c r="L47" i="75" s="1"/>
  <c r="J47" i="63"/>
  <c r="K47" i="75" s="1"/>
  <c r="I47" i="63"/>
  <c r="J47" i="75" s="1"/>
  <c r="H47" i="63"/>
  <c r="I47" i="75" s="1"/>
  <c r="G47" i="63"/>
  <c r="H47" i="75" s="1"/>
  <c r="F47" i="63"/>
  <c r="G47" i="75" s="1"/>
  <c r="E47" i="63"/>
  <c r="F47" i="75" s="1"/>
  <c r="D47" i="63"/>
  <c r="E47" i="75" s="1"/>
  <c r="C47" i="63"/>
  <c r="D47" i="75" s="1"/>
  <c r="B35" i="63"/>
  <c r="C35" i="75" s="1"/>
  <c r="B18" i="63"/>
  <c r="C18" i="75" s="1"/>
  <c r="B83" i="62"/>
  <c r="C83" i="74" s="1"/>
  <c r="B57" i="62"/>
  <c r="C57" i="74" s="1"/>
  <c r="B35" i="62"/>
  <c r="C35" i="74" s="1"/>
  <c r="B18" i="62"/>
  <c r="C18" i="74" s="1"/>
  <c r="X282" i="27" l="1"/>
  <c r="BG246" i="27"/>
  <c r="BF272" i="27"/>
  <c r="BH196" i="27"/>
  <c r="BG221" i="27"/>
  <c r="BH194" i="27"/>
  <c r="BG219" i="27"/>
  <c r="BG249" i="27"/>
  <c r="BF275" i="27"/>
  <c r="AP192" i="27"/>
  <c r="AO217" i="27"/>
  <c r="AO227" i="27" s="1"/>
  <c r="BH193" i="27"/>
  <c r="BG218" i="27"/>
  <c r="BG250" i="27"/>
  <c r="BF276" i="27"/>
  <c r="Z288" i="27"/>
  <c r="X112" i="86"/>
  <c r="BG253" i="27"/>
  <c r="BF279" i="27"/>
  <c r="BG248" i="27"/>
  <c r="BF274" i="27"/>
  <c r="AD252" i="27"/>
  <c r="AC278" i="27"/>
  <c r="BH191" i="27"/>
  <c r="BG216" i="27"/>
  <c r="BH251" i="27"/>
  <c r="BG277" i="27"/>
  <c r="BH195" i="27"/>
  <c r="BG220" i="27"/>
  <c r="BG224" i="27"/>
  <c r="BH199" i="27"/>
  <c r="BH197" i="27"/>
  <c r="BG222" i="27"/>
  <c r="BH198" i="27"/>
  <c r="BG223" i="27"/>
  <c r="W137" i="86"/>
  <c r="W136" i="86"/>
  <c r="W135" i="86" s="1"/>
  <c r="W119" i="86"/>
  <c r="X15" i="86"/>
  <c r="X41" i="86"/>
  <c r="X32" i="86" s="1"/>
  <c r="W108" i="86"/>
  <c r="X133" i="86"/>
  <c r="Y97" i="86"/>
  <c r="X35" i="86"/>
  <c r="Y34" i="86"/>
  <c r="X18" i="86"/>
  <c r="X149" i="86" s="1"/>
  <c r="Z247" i="27"/>
  <c r="Y273" i="27"/>
  <c r="Z245" i="27"/>
  <c r="Y271" i="27"/>
  <c r="AB239" i="27"/>
  <c r="Y112" i="85"/>
  <c r="X41" i="85"/>
  <c r="Y97" i="85"/>
  <c r="W137" i="85"/>
  <c r="W136" i="85"/>
  <c r="W135" i="85" s="1"/>
  <c r="V136" i="85"/>
  <c r="V135" i="85" s="1"/>
  <c r="V108" i="85" s="1"/>
  <c r="V137" i="85"/>
  <c r="W119" i="85"/>
  <c r="X15" i="85"/>
  <c r="X34" i="85"/>
  <c r="W32" i="85"/>
  <c r="W108" i="85" s="1"/>
  <c r="W35" i="85"/>
  <c r="X18" i="85"/>
  <c r="D43" i="66"/>
  <c r="E43" i="78" s="1"/>
  <c r="E43" i="65"/>
  <c r="F43" i="76" s="1"/>
  <c r="D43" i="63"/>
  <c r="E15" i="65"/>
  <c r="E15" i="76"/>
  <c r="D149" i="70"/>
  <c r="E18" i="77"/>
  <c r="F43" i="70"/>
  <c r="G43" i="77" s="1"/>
  <c r="P43" i="48"/>
  <c r="Q43" i="72" s="1"/>
  <c r="E18" i="70"/>
  <c r="F18" i="77" s="1"/>
  <c r="F97" i="70"/>
  <c r="G97" i="77" s="1"/>
  <c r="E119" i="70"/>
  <c r="F119" i="77" s="1"/>
  <c r="F15" i="70"/>
  <c r="G15" i="77" s="1"/>
  <c r="BI134" i="48"/>
  <c r="BJ134" i="72" s="1"/>
  <c r="BH134" i="48"/>
  <c r="BI134" i="72" s="1"/>
  <c r="BG134" i="48"/>
  <c r="BH134" i="72" s="1"/>
  <c r="BF134" i="48"/>
  <c r="BG134" i="72" s="1"/>
  <c r="BE134" i="48"/>
  <c r="BF134" i="72" s="1"/>
  <c r="BD134" i="48"/>
  <c r="BE134" i="72" s="1"/>
  <c r="BC134" i="48"/>
  <c r="BD134" i="72" s="1"/>
  <c r="BB134" i="48"/>
  <c r="BC134" i="72" s="1"/>
  <c r="BA134" i="48"/>
  <c r="BB134" i="72" s="1"/>
  <c r="AZ134" i="48"/>
  <c r="BA134" i="72" s="1"/>
  <c r="AY134" i="48"/>
  <c r="AZ134" i="72" s="1"/>
  <c r="AX134" i="48"/>
  <c r="AY134" i="72" s="1"/>
  <c r="AV134" i="48"/>
  <c r="AW134" i="72" s="1"/>
  <c r="AU134" i="48"/>
  <c r="AV134" i="72" s="1"/>
  <c r="AT134" i="48"/>
  <c r="AU134" i="72" s="1"/>
  <c r="AS134" i="48"/>
  <c r="AT134" i="72" s="1"/>
  <c r="AR134" i="48"/>
  <c r="AS134" i="72" s="1"/>
  <c r="AQ134" i="48"/>
  <c r="AR134" i="72" s="1"/>
  <c r="AP134" i="48"/>
  <c r="AQ134" i="72" s="1"/>
  <c r="AO134" i="48"/>
  <c r="AP134" i="72" s="1"/>
  <c r="AN134" i="48"/>
  <c r="AO134" i="72" s="1"/>
  <c r="AM134" i="48"/>
  <c r="AN134" i="72" s="1"/>
  <c r="AL134" i="48"/>
  <c r="AM134" i="72" s="1"/>
  <c r="AK134" i="48"/>
  <c r="AL134" i="72" s="1"/>
  <c r="AJ134" i="48"/>
  <c r="AK134" i="72" s="1"/>
  <c r="AI134" i="48"/>
  <c r="AJ134" i="72" s="1"/>
  <c r="AH134" i="48"/>
  <c r="AI134" i="72" s="1"/>
  <c r="AG134" i="48"/>
  <c r="AH134" i="72" s="1"/>
  <c r="AF134" i="48"/>
  <c r="AG134" i="72" s="1"/>
  <c r="AE134" i="48"/>
  <c r="AF134" i="72" s="1"/>
  <c r="AD134" i="48"/>
  <c r="AE134" i="72" s="1"/>
  <c r="AC134" i="48"/>
  <c r="AD134" i="72" s="1"/>
  <c r="AB134" i="48"/>
  <c r="AC134" i="72" s="1"/>
  <c r="AA134" i="48"/>
  <c r="AB134" i="72" s="1"/>
  <c r="Z134" i="48"/>
  <c r="AA134" i="72" s="1"/>
  <c r="Y134" i="48"/>
  <c r="Z134" i="72" s="1"/>
  <c r="X134" i="48"/>
  <c r="Y134" i="72" s="1"/>
  <c r="W134" i="48"/>
  <c r="X134" i="72" s="1"/>
  <c r="V134" i="48"/>
  <c r="W134" i="72" s="1"/>
  <c r="T134" i="48"/>
  <c r="U134" i="72" s="1"/>
  <c r="S134" i="48"/>
  <c r="T134" i="72" s="1"/>
  <c r="R134" i="48"/>
  <c r="S134" i="72" s="1"/>
  <c r="Q134" i="48"/>
  <c r="R134" i="72" s="1"/>
  <c r="P134" i="48"/>
  <c r="Q134" i="72" s="1"/>
  <c r="O134" i="48"/>
  <c r="P134" i="72" s="1"/>
  <c r="N134" i="48"/>
  <c r="O134" i="72" s="1"/>
  <c r="M134" i="48"/>
  <c r="N134" i="72" s="1"/>
  <c r="L134" i="48"/>
  <c r="M134" i="72" s="1"/>
  <c r="K134" i="48"/>
  <c r="L134" i="72" s="1"/>
  <c r="J134" i="48"/>
  <c r="K134" i="72" s="1"/>
  <c r="I134" i="48"/>
  <c r="J134" i="72" s="1"/>
  <c r="H134" i="48"/>
  <c r="I134" i="72" s="1"/>
  <c r="G134" i="48"/>
  <c r="H134" i="72" s="1"/>
  <c r="F134" i="48"/>
  <c r="G134" i="72" s="1"/>
  <c r="E134" i="48"/>
  <c r="F134" i="72" s="1"/>
  <c r="D134" i="48"/>
  <c r="E134" i="72" s="1"/>
  <c r="C134" i="48"/>
  <c r="D134" i="72" s="1"/>
  <c r="B13" i="48"/>
  <c r="C13" i="72" s="1"/>
  <c r="AE252" i="27" l="1"/>
  <c r="AD278" i="27"/>
  <c r="BH253" i="27"/>
  <c r="BG279" i="27"/>
  <c r="BH250" i="27"/>
  <c r="BG276" i="27"/>
  <c r="AQ192" i="27"/>
  <c r="AP217" i="27"/>
  <c r="AP227" i="27" s="1"/>
  <c r="BH219" i="27"/>
  <c r="BI194" i="27"/>
  <c r="BH246" i="27"/>
  <c r="BG272" i="27"/>
  <c r="BH222" i="27"/>
  <c r="BI197" i="27"/>
  <c r="BH220" i="27"/>
  <c r="BI195" i="27"/>
  <c r="BI199" i="27"/>
  <c r="BH224" i="27"/>
  <c r="BI191" i="27"/>
  <c r="BH216" i="27"/>
  <c r="BH248" i="27"/>
  <c r="BG274" i="27"/>
  <c r="AA288" i="27"/>
  <c r="Y112" i="86"/>
  <c r="BH218" i="27"/>
  <c r="BI193" i="27"/>
  <c r="BH249" i="27"/>
  <c r="BG275" i="27"/>
  <c r="BH221" i="27"/>
  <c r="BI196" i="27"/>
  <c r="BH223" i="27"/>
  <c r="BI198" i="27"/>
  <c r="BI251" i="27"/>
  <c r="BH277" i="27"/>
  <c r="V21" i="86"/>
  <c r="Y282" i="27"/>
  <c r="W21" i="86"/>
  <c r="Y133" i="86"/>
  <c r="Z97" i="86"/>
  <c r="Z34" i="86"/>
  <c r="Y35" i="86"/>
  <c r="X137" i="86"/>
  <c r="X136" i="86"/>
  <c r="X135" i="86" s="1"/>
  <c r="X108" i="86" s="1"/>
  <c r="Y18" i="86"/>
  <c r="Y149" i="86" s="1"/>
  <c r="X119" i="86"/>
  <c r="Y15" i="86"/>
  <c r="Y41" i="86"/>
  <c r="Y32" i="86" s="1"/>
  <c r="AA247" i="27"/>
  <c r="Z273" i="27"/>
  <c r="AA245" i="27"/>
  <c r="Z271" i="27"/>
  <c r="AC239" i="27"/>
  <c r="Z112" i="85"/>
  <c r="Y18" i="85"/>
  <c r="Y149" i="85" s="1"/>
  <c r="X32" i="85"/>
  <c r="X35" i="85"/>
  <c r="Y34" i="85"/>
  <c r="Y133" i="85" s="1"/>
  <c r="Z97" i="85"/>
  <c r="X149" i="85"/>
  <c r="X133" i="85"/>
  <c r="Y41" i="85"/>
  <c r="X119" i="85"/>
  <c r="Y15" i="85"/>
  <c r="E43" i="66"/>
  <c r="F43" i="78" s="1"/>
  <c r="F43" i="65"/>
  <c r="G43" i="76" s="1"/>
  <c r="E43" i="75"/>
  <c r="F15" i="65"/>
  <c r="F15" i="76"/>
  <c r="E43" i="63"/>
  <c r="G43" i="70"/>
  <c r="H43" i="77" s="1"/>
  <c r="Q43" i="48"/>
  <c r="R43" i="72" s="1"/>
  <c r="F43" i="66"/>
  <c r="G43" i="78" s="1"/>
  <c r="B13" i="70"/>
  <c r="C13" i="77" s="1"/>
  <c r="B13" i="65"/>
  <c r="C13" i="76" s="1"/>
  <c r="B13" i="66"/>
  <c r="C13" i="78" s="1"/>
  <c r="B13" i="62"/>
  <c r="C13" i="74" s="1"/>
  <c r="B13" i="63"/>
  <c r="C13" i="75" s="1"/>
  <c r="F18" i="70"/>
  <c r="G18" i="77" s="1"/>
  <c r="F119" i="70"/>
  <c r="G119" i="77" s="1"/>
  <c r="G15" i="70"/>
  <c r="H15" i="77" s="1"/>
  <c r="G97" i="70"/>
  <c r="H97" i="77" s="1"/>
  <c r="E149" i="70"/>
  <c r="Z282" i="27" l="1"/>
  <c r="BJ251" i="27"/>
  <c r="BI277" i="27"/>
  <c r="BJ194" i="27"/>
  <c r="BI219" i="27"/>
  <c r="BI223" i="27"/>
  <c r="BJ198" i="27"/>
  <c r="BI250" i="27"/>
  <c r="BH276" i="27"/>
  <c r="AF252" i="27"/>
  <c r="AE278" i="27"/>
  <c r="BI248" i="27"/>
  <c r="BH274" i="27"/>
  <c r="BJ199" i="27"/>
  <c r="BI224" i="27"/>
  <c r="BI249" i="27"/>
  <c r="BH275" i="27"/>
  <c r="AB288" i="27"/>
  <c r="Z112" i="86"/>
  <c r="BJ191" i="27"/>
  <c r="BI216" i="27"/>
  <c r="BJ195" i="27"/>
  <c r="BI220" i="27"/>
  <c r="BJ197" i="27"/>
  <c r="BI222" i="27"/>
  <c r="BJ196" i="27"/>
  <c r="BI221" i="27"/>
  <c r="BJ193" i="27"/>
  <c r="BI218" i="27"/>
  <c r="BI246" i="27"/>
  <c r="BH272" i="27"/>
  <c r="AR192" i="27"/>
  <c r="AQ217" i="27"/>
  <c r="AQ227" i="27" s="1"/>
  <c r="BI253" i="27"/>
  <c r="BH279" i="27"/>
  <c r="X21" i="86"/>
  <c r="Z133" i="86"/>
  <c r="AA97" i="86"/>
  <c r="Y137" i="86"/>
  <c r="Y136" i="86"/>
  <c r="Y135" i="86" s="1"/>
  <c r="Y108" i="86" s="1"/>
  <c r="Z41" i="86"/>
  <c r="Z32" i="86" s="1"/>
  <c r="Y119" i="86"/>
  <c r="Z15" i="86"/>
  <c r="Z18" i="86"/>
  <c r="Z149" i="86" s="1"/>
  <c r="Z35" i="86"/>
  <c r="AA34" i="86"/>
  <c r="AB247" i="27"/>
  <c r="AA273" i="27"/>
  <c r="AB245" i="27"/>
  <c r="AA271" i="27"/>
  <c r="AD239" i="27"/>
  <c r="AA112" i="85"/>
  <c r="Y136" i="85"/>
  <c r="Y135" i="85" s="1"/>
  <c r="Y137" i="85"/>
  <c r="Y119" i="85"/>
  <c r="Z15" i="85"/>
  <c r="AA97" i="85"/>
  <c r="Z41" i="85"/>
  <c r="Z18" i="85"/>
  <c r="X137" i="85"/>
  <c r="X136" i="85"/>
  <c r="X135" i="85" s="1"/>
  <c r="X108" i="85" s="1"/>
  <c r="Y32" i="85"/>
  <c r="Y35" i="85"/>
  <c r="Z34" i="85"/>
  <c r="G43" i="65"/>
  <c r="H43" i="76" s="1"/>
  <c r="F43" i="75"/>
  <c r="G15" i="65"/>
  <c r="G15" i="76"/>
  <c r="F43" i="63"/>
  <c r="H43" i="70"/>
  <c r="I43" i="77" s="1"/>
  <c r="R43" i="48"/>
  <c r="S43" i="72" s="1"/>
  <c r="G43" i="66"/>
  <c r="H43" i="78" s="1"/>
  <c r="G18" i="70"/>
  <c r="H18" i="77" s="1"/>
  <c r="G119" i="70"/>
  <c r="H119" i="77" s="1"/>
  <c r="H15" i="70"/>
  <c r="I15" i="77" s="1"/>
  <c r="H97" i="70"/>
  <c r="I97" i="77" s="1"/>
  <c r="F149" i="70"/>
  <c r="BK199" i="27" l="1"/>
  <c r="BJ224" i="27"/>
  <c r="AG252" i="27"/>
  <c r="AF278" i="27"/>
  <c r="AS192" i="27"/>
  <c r="AR217" i="27"/>
  <c r="AR227" i="27" s="1"/>
  <c r="BK193" i="27"/>
  <c r="BJ218" i="27"/>
  <c r="BK197" i="27"/>
  <c r="BJ222" i="27"/>
  <c r="BK191" i="27"/>
  <c r="BJ216" i="27"/>
  <c r="BJ249" i="27"/>
  <c r="BI275" i="27"/>
  <c r="BK251" i="27"/>
  <c r="BJ277" i="27"/>
  <c r="BJ248" i="27"/>
  <c r="BI274" i="27"/>
  <c r="BJ250" i="27"/>
  <c r="BI276" i="27"/>
  <c r="BJ253" i="27"/>
  <c r="BI279" i="27"/>
  <c r="BJ246" i="27"/>
  <c r="BI272" i="27"/>
  <c r="BJ221" i="27"/>
  <c r="BK196" i="27"/>
  <c r="BJ220" i="27"/>
  <c r="BK195" i="27"/>
  <c r="AC288" i="27"/>
  <c r="AA112" i="86"/>
  <c r="BJ223" i="27"/>
  <c r="BK198" i="27"/>
  <c r="BK194" i="27"/>
  <c r="BJ219" i="27"/>
  <c r="Y21" i="86"/>
  <c r="Z137" i="86"/>
  <c r="Z136" i="86"/>
  <c r="Z135" i="86" s="1"/>
  <c r="Z108" i="86" s="1"/>
  <c r="AA133" i="86"/>
  <c r="AB97" i="86"/>
  <c r="AB34" i="86"/>
  <c r="AA35" i="86"/>
  <c r="AA18" i="86"/>
  <c r="AA149" i="86" s="1"/>
  <c r="Z119" i="86"/>
  <c r="AA15" i="86"/>
  <c r="AA41" i="86"/>
  <c r="AA282" i="27"/>
  <c r="AC247" i="27"/>
  <c r="AB273" i="27"/>
  <c r="AC245" i="27"/>
  <c r="AB271" i="27"/>
  <c r="Y108" i="85"/>
  <c r="AE239" i="27"/>
  <c r="AB112" i="85"/>
  <c r="AA18" i="85"/>
  <c r="Z35" i="85"/>
  <c r="AA34" i="85"/>
  <c r="AA133" i="85" s="1"/>
  <c r="Z32" i="85"/>
  <c r="Z149" i="85"/>
  <c r="AB97" i="85"/>
  <c r="Z119" i="85"/>
  <c r="AA15" i="85"/>
  <c r="AA41" i="85"/>
  <c r="Z133" i="85"/>
  <c r="H43" i="65"/>
  <c r="I43" i="76" s="1"/>
  <c r="G43" i="75"/>
  <c r="H15" i="65"/>
  <c r="H15" i="76"/>
  <c r="G43" i="63"/>
  <c r="I43" i="70"/>
  <c r="J43" i="77" s="1"/>
  <c r="S43" i="48"/>
  <c r="T43" i="72" s="1"/>
  <c r="H43" i="66"/>
  <c r="I43" i="78" s="1"/>
  <c r="C97" i="48"/>
  <c r="D97" i="72" s="1"/>
  <c r="H18" i="70"/>
  <c r="I97" i="70"/>
  <c r="J97" i="77" s="1"/>
  <c r="H119" i="70"/>
  <c r="I119" i="77" s="1"/>
  <c r="I15" i="70"/>
  <c r="J15" i="77" s="1"/>
  <c r="G149" i="70"/>
  <c r="B92" i="62"/>
  <c r="C92" i="74" s="1"/>
  <c r="C129" i="62"/>
  <c r="D129" i="74" s="1"/>
  <c r="BK246" i="27" l="1"/>
  <c r="BJ272" i="27"/>
  <c r="BK250" i="27"/>
  <c r="BJ276" i="27"/>
  <c r="BL251" i="27"/>
  <c r="BK277" i="27"/>
  <c r="BL199" i="27"/>
  <c r="BK224" i="27"/>
  <c r="AB282" i="27"/>
  <c r="BK221" i="27"/>
  <c r="BL196" i="27"/>
  <c r="BL191" i="27"/>
  <c r="BK216" i="27"/>
  <c r="BK218" i="27"/>
  <c r="BL193" i="27"/>
  <c r="BL194" i="27"/>
  <c r="BK219" i="27"/>
  <c r="AD288" i="27"/>
  <c r="AB112" i="86"/>
  <c r="BK253" i="27"/>
  <c r="BJ279" i="27"/>
  <c r="BK248" i="27"/>
  <c r="BJ274" i="27"/>
  <c r="AH252" i="27"/>
  <c r="AG278" i="27"/>
  <c r="BL198" i="27"/>
  <c r="BK223" i="27"/>
  <c r="BL195" i="27"/>
  <c r="BK220" i="27"/>
  <c r="BK249" i="27"/>
  <c r="BJ275" i="27"/>
  <c r="BL197" i="27"/>
  <c r="BK222" i="27"/>
  <c r="AS217" i="27"/>
  <c r="AS227" i="27" s="1"/>
  <c r="AT192" i="27"/>
  <c r="AB35" i="86"/>
  <c r="AC34" i="86"/>
  <c r="AA119" i="86"/>
  <c r="AB15" i="86"/>
  <c r="AA136" i="86"/>
  <c r="AA135" i="86" s="1"/>
  <c r="AA137" i="86"/>
  <c r="AB41" i="86"/>
  <c r="AB32" i="86" s="1"/>
  <c r="AB18" i="86"/>
  <c r="AB149" i="86" s="1"/>
  <c r="AA32" i="86"/>
  <c r="AB133" i="86"/>
  <c r="AC97" i="86"/>
  <c r="AD247" i="27"/>
  <c r="AC273" i="27"/>
  <c r="AD245" i="27"/>
  <c r="AC271" i="27"/>
  <c r="AF239" i="27"/>
  <c r="AC112" i="85"/>
  <c r="AA137" i="85"/>
  <c r="AA136" i="85"/>
  <c r="AA135" i="85" s="1"/>
  <c r="Z137" i="85"/>
  <c r="Z136" i="85"/>
  <c r="Z135" i="85" s="1"/>
  <c r="AA119" i="85"/>
  <c r="AB15" i="85"/>
  <c r="AB18" i="85"/>
  <c r="AB149" i="85" s="1"/>
  <c r="AB34" i="85"/>
  <c r="AA32" i="85"/>
  <c r="AA35" i="85"/>
  <c r="AB41" i="85"/>
  <c r="AB133" i="85"/>
  <c r="AC97" i="85"/>
  <c r="Z108" i="85"/>
  <c r="AA149" i="85"/>
  <c r="H43" i="75"/>
  <c r="I15" i="65"/>
  <c r="I15" i="76"/>
  <c r="H43" i="63"/>
  <c r="H149" i="70"/>
  <c r="I18" i="77"/>
  <c r="J43" i="70"/>
  <c r="K43" i="77" s="1"/>
  <c r="I43" i="65"/>
  <c r="J43" i="76" s="1"/>
  <c r="T43" i="48"/>
  <c r="U43" i="72" s="1"/>
  <c r="I43" i="66"/>
  <c r="J43" i="78" s="1"/>
  <c r="D97" i="48"/>
  <c r="E97" i="72" s="1"/>
  <c r="I119" i="70"/>
  <c r="J119" i="77" s="1"/>
  <c r="J15" i="70"/>
  <c r="K15" i="77" s="1"/>
  <c r="J97" i="70"/>
  <c r="K97" i="77" s="1"/>
  <c r="I18" i="70"/>
  <c r="B50" i="62"/>
  <c r="C50" i="74" s="1"/>
  <c r="B49" i="62"/>
  <c r="C49" i="74" s="1"/>
  <c r="AA108" i="85" l="1"/>
  <c r="AA21" i="86"/>
  <c r="BM197" i="27"/>
  <c r="BL222" i="27"/>
  <c r="BL220" i="27"/>
  <c r="BM195" i="27"/>
  <c r="AI252" i="27"/>
  <c r="AH278" i="27"/>
  <c r="BL253" i="27"/>
  <c r="BK279" i="27"/>
  <c r="BM194" i="27"/>
  <c r="BL219" i="27"/>
  <c r="BM191" i="27"/>
  <c r="BL216" i="27"/>
  <c r="AU192" i="27"/>
  <c r="AT217" i="27"/>
  <c r="AT227" i="27" s="1"/>
  <c r="BL218" i="27"/>
  <c r="BM193" i="27"/>
  <c r="BL221" i="27"/>
  <c r="BM196" i="27"/>
  <c r="BL224" i="27"/>
  <c r="BM199" i="27"/>
  <c r="BL250" i="27"/>
  <c r="BK276" i="27"/>
  <c r="BL249" i="27"/>
  <c r="BK275" i="27"/>
  <c r="BM198" i="27"/>
  <c r="BL223" i="27"/>
  <c r="BL248" i="27"/>
  <c r="BK274" i="27"/>
  <c r="AE288" i="27"/>
  <c r="AC112" i="86"/>
  <c r="BM251" i="27"/>
  <c r="BL277" i="27"/>
  <c r="BL246" i="27"/>
  <c r="BK272" i="27"/>
  <c r="Z21" i="86"/>
  <c r="AB137" i="86"/>
  <c r="AB136" i="86"/>
  <c r="AB135" i="86" s="1"/>
  <c r="AB108" i="86" s="1"/>
  <c r="AA108" i="86"/>
  <c r="AB119" i="86"/>
  <c r="AC15" i="86"/>
  <c r="AC41" i="86"/>
  <c r="AC32" i="86" s="1"/>
  <c r="AC18" i="86"/>
  <c r="AC149" i="86" s="1"/>
  <c r="AC133" i="86"/>
  <c r="AD97" i="86"/>
  <c r="AD34" i="86"/>
  <c r="AC35" i="86"/>
  <c r="AC282" i="27"/>
  <c r="AE247" i="27"/>
  <c r="AD273" i="27"/>
  <c r="AE245" i="27"/>
  <c r="AD271" i="27"/>
  <c r="AG239" i="27"/>
  <c r="AD112" i="85"/>
  <c r="AB137" i="85"/>
  <c r="AB136" i="85"/>
  <c r="AB135" i="85" s="1"/>
  <c r="AC41" i="85"/>
  <c r="AB32" i="85"/>
  <c r="AB35" i="85"/>
  <c r="AC34" i="85"/>
  <c r="AC133" i="85" s="1"/>
  <c r="AC18" i="85"/>
  <c r="AC149" i="85" s="1"/>
  <c r="AD97" i="85"/>
  <c r="AB119" i="85"/>
  <c r="AC15" i="85"/>
  <c r="I43" i="75"/>
  <c r="J15" i="65"/>
  <c r="J15" i="76"/>
  <c r="I43" i="63"/>
  <c r="J43" i="65"/>
  <c r="K43" i="76" s="1"/>
  <c r="K43" i="70"/>
  <c r="L43" i="77" s="1"/>
  <c r="I149" i="70"/>
  <c r="J18" i="77"/>
  <c r="U43" i="48"/>
  <c r="V43" i="72" s="1"/>
  <c r="J43" i="66"/>
  <c r="K43" i="78" s="1"/>
  <c r="E97" i="48"/>
  <c r="F97" i="72" s="1"/>
  <c r="K97" i="70"/>
  <c r="L97" i="77" s="1"/>
  <c r="J18" i="70"/>
  <c r="J119" i="70"/>
  <c r="K119" i="77" s="1"/>
  <c r="K15" i="70"/>
  <c r="L15" i="77" s="1"/>
  <c r="BI47" i="62"/>
  <c r="BJ47" i="74" s="1"/>
  <c r="BH47" i="62"/>
  <c r="BI47" i="74" s="1"/>
  <c r="BG47" i="62"/>
  <c r="BH47" i="74" s="1"/>
  <c r="BF47" i="62"/>
  <c r="BG47" i="74" s="1"/>
  <c r="BE47" i="62"/>
  <c r="BF47" i="74" s="1"/>
  <c r="BD47" i="62"/>
  <c r="BE47" i="74" s="1"/>
  <c r="BC47" i="62"/>
  <c r="BD47" i="74" s="1"/>
  <c r="BB47" i="62"/>
  <c r="BC47" i="74" s="1"/>
  <c r="BA47" i="62"/>
  <c r="BB47" i="74" s="1"/>
  <c r="AZ47" i="62"/>
  <c r="BA47" i="74" s="1"/>
  <c r="AY47" i="62"/>
  <c r="AZ47" i="74" s="1"/>
  <c r="AX47" i="62"/>
  <c r="AY47" i="74" s="1"/>
  <c r="AW47" i="62"/>
  <c r="AX47" i="74" s="1"/>
  <c r="AV47" i="62"/>
  <c r="AW47" i="74" s="1"/>
  <c r="AU47" i="62"/>
  <c r="AV47" i="74" s="1"/>
  <c r="AT47" i="62"/>
  <c r="AU47" i="74" s="1"/>
  <c r="AS47" i="62"/>
  <c r="AT47" i="74" s="1"/>
  <c r="AR47" i="62"/>
  <c r="AS47" i="74" s="1"/>
  <c r="AQ47" i="62"/>
  <c r="AR47" i="74" s="1"/>
  <c r="AP47" i="62"/>
  <c r="AQ47" i="74" s="1"/>
  <c r="AO47" i="62"/>
  <c r="AP47" i="74" s="1"/>
  <c r="AN47" i="62"/>
  <c r="AO47" i="74" s="1"/>
  <c r="AM47" i="62"/>
  <c r="AN47" i="74" s="1"/>
  <c r="AL47" i="62"/>
  <c r="AM47" i="74" s="1"/>
  <c r="AK47" i="62"/>
  <c r="AL47" i="74" s="1"/>
  <c r="AJ47" i="62"/>
  <c r="AK47" i="74" s="1"/>
  <c r="AI47" i="62"/>
  <c r="AJ47" i="74" s="1"/>
  <c r="AH47" i="62"/>
  <c r="AI47" i="74" s="1"/>
  <c r="AG47" i="62"/>
  <c r="AH47" i="74" s="1"/>
  <c r="AF47" i="62"/>
  <c r="AG47" i="74" s="1"/>
  <c r="AE47" i="62"/>
  <c r="AF47" i="74" s="1"/>
  <c r="AD47" i="62"/>
  <c r="AE47" i="74" s="1"/>
  <c r="AC47" i="62"/>
  <c r="AD47" i="74" s="1"/>
  <c r="AB47" i="62"/>
  <c r="AC47" i="74" s="1"/>
  <c r="AA47" i="62"/>
  <c r="AB47" i="74" s="1"/>
  <c r="Z47" i="62"/>
  <c r="AA47" i="74" s="1"/>
  <c r="Y47" i="62"/>
  <c r="Z47" i="74" s="1"/>
  <c r="X47" i="62"/>
  <c r="Y47" i="74" s="1"/>
  <c r="W47" i="62"/>
  <c r="X47" i="74" s="1"/>
  <c r="V47" i="62"/>
  <c r="W47" i="74" s="1"/>
  <c r="U47" i="62"/>
  <c r="V47" i="74" s="1"/>
  <c r="T47" i="62"/>
  <c r="U47" i="74" s="1"/>
  <c r="S47" i="62"/>
  <c r="T47" i="74" s="1"/>
  <c r="R47" i="62"/>
  <c r="S47" i="74" s="1"/>
  <c r="Q47" i="62"/>
  <c r="R47" i="74" s="1"/>
  <c r="P47" i="62"/>
  <c r="Q47" i="74" s="1"/>
  <c r="O47" i="62"/>
  <c r="P47" i="74" s="1"/>
  <c r="N47" i="62"/>
  <c r="O47" i="74" s="1"/>
  <c r="M47" i="62"/>
  <c r="N47" i="74" s="1"/>
  <c r="L47" i="62"/>
  <c r="M47" i="74" s="1"/>
  <c r="K47" i="62"/>
  <c r="L47" i="74" s="1"/>
  <c r="J47" i="62"/>
  <c r="K47" i="74" s="1"/>
  <c r="I47" i="62"/>
  <c r="J47" i="74" s="1"/>
  <c r="H47" i="62"/>
  <c r="I47" i="74" s="1"/>
  <c r="G47" i="62"/>
  <c r="H47" i="74" s="1"/>
  <c r="F47" i="62"/>
  <c r="G47" i="74" s="1"/>
  <c r="E47" i="62"/>
  <c r="F47" i="74" s="1"/>
  <c r="D47" i="62"/>
  <c r="E47" i="74" s="1"/>
  <c r="C47" i="62"/>
  <c r="D47" i="74" s="1"/>
  <c r="B43" i="62"/>
  <c r="C43" i="74" s="1"/>
  <c r="BN251" i="27" l="1"/>
  <c r="BM277" i="27"/>
  <c r="BM218" i="27"/>
  <c r="BN193" i="27"/>
  <c r="BN195" i="27"/>
  <c r="BM220" i="27"/>
  <c r="AD282" i="27"/>
  <c r="BM248" i="27"/>
  <c r="BL274" i="27"/>
  <c r="BM249" i="27"/>
  <c r="BL275" i="27"/>
  <c r="BM216" i="27"/>
  <c r="BN191" i="27"/>
  <c r="BM253" i="27"/>
  <c r="BL279" i="27"/>
  <c r="BM224" i="27"/>
  <c r="BN199" i="27"/>
  <c r="BM246" i="27"/>
  <c r="BL272" i="27"/>
  <c r="BM221" i="27"/>
  <c r="BN196" i="27"/>
  <c r="AF288" i="27"/>
  <c r="AD112" i="86"/>
  <c r="BM223" i="27"/>
  <c r="BN198" i="27"/>
  <c r="BM250" i="27"/>
  <c r="BL276" i="27"/>
  <c r="AU217" i="27"/>
  <c r="AU227" i="27" s="1"/>
  <c r="AV192" i="27"/>
  <c r="BN194" i="27"/>
  <c r="BM219" i="27"/>
  <c r="AJ252" i="27"/>
  <c r="AI278" i="27"/>
  <c r="BN197" i="27"/>
  <c r="BM222" i="27"/>
  <c r="AC136" i="86"/>
  <c r="AC135" i="86" s="1"/>
  <c r="AC108" i="86" s="1"/>
  <c r="AC137" i="86"/>
  <c r="AD133" i="86"/>
  <c r="AE97" i="86"/>
  <c r="AD149" i="86"/>
  <c r="AD18" i="86"/>
  <c r="AE34" i="86"/>
  <c r="AD41" i="86"/>
  <c r="AC119" i="86"/>
  <c r="AD15" i="86"/>
  <c r="AF247" i="27"/>
  <c r="AE273" i="27"/>
  <c r="AF245" i="27"/>
  <c r="AE271" i="27"/>
  <c r="AH239" i="27"/>
  <c r="AE112" i="85"/>
  <c r="AC137" i="85"/>
  <c r="AC136" i="85"/>
  <c r="AC135" i="85" s="1"/>
  <c r="AD41" i="85"/>
  <c r="AC119" i="85"/>
  <c r="AD15" i="85"/>
  <c r="AC32" i="85"/>
  <c r="AC35" i="85"/>
  <c r="AD34" i="85"/>
  <c r="AD133" i="85" s="1"/>
  <c r="AD18" i="85"/>
  <c r="AD149" i="85" s="1"/>
  <c r="AE97" i="85"/>
  <c r="AB108" i="85"/>
  <c r="J43" i="75"/>
  <c r="C43" i="62"/>
  <c r="K15" i="65"/>
  <c r="K15" i="76"/>
  <c r="J43" i="63"/>
  <c r="L43" i="70"/>
  <c r="M43" i="77" s="1"/>
  <c r="K43" i="65"/>
  <c r="L43" i="76" s="1"/>
  <c r="J149" i="70"/>
  <c r="K18" i="77"/>
  <c r="V43" i="48"/>
  <c r="W43" i="72" s="1"/>
  <c r="K43" i="66"/>
  <c r="L43" i="78" s="1"/>
  <c r="F97" i="48"/>
  <c r="G97" i="72" s="1"/>
  <c r="K18" i="70"/>
  <c r="L18" i="77" s="1"/>
  <c r="K119" i="70"/>
  <c r="L119" i="77" s="1"/>
  <c r="L15" i="70"/>
  <c r="M15" i="77" s="1"/>
  <c r="L97" i="70"/>
  <c r="M97" i="77" s="1"/>
  <c r="B92" i="48"/>
  <c r="C92" i="72" s="1"/>
  <c r="AK252" i="27" l="1"/>
  <c r="AJ278" i="27"/>
  <c r="BO199" i="27"/>
  <c r="BN224" i="27"/>
  <c r="BN216" i="27"/>
  <c r="BO191" i="27"/>
  <c r="BN248" i="27"/>
  <c r="BM274" i="27"/>
  <c r="BO197" i="27"/>
  <c r="BN222" i="27"/>
  <c r="BO194" i="27"/>
  <c r="BN219" i="27"/>
  <c r="BN250" i="27"/>
  <c r="BM276" i="27"/>
  <c r="AE112" i="86"/>
  <c r="AG288" i="27"/>
  <c r="BN220" i="27"/>
  <c r="BO195" i="27"/>
  <c r="BO251" i="27"/>
  <c r="BN277" i="27"/>
  <c r="AV217" i="27"/>
  <c r="AV227" i="27" s="1"/>
  <c r="AW192" i="27"/>
  <c r="BN223" i="27"/>
  <c r="BO198" i="27"/>
  <c r="BN221" i="27"/>
  <c r="BO196" i="27"/>
  <c r="BN246" i="27"/>
  <c r="BM272" i="27"/>
  <c r="BN253" i="27"/>
  <c r="BM279" i="27"/>
  <c r="BN249" i="27"/>
  <c r="BM275" i="27"/>
  <c r="BO193" i="27"/>
  <c r="BN218" i="27"/>
  <c r="AC21" i="86"/>
  <c r="AB21" i="86"/>
  <c r="AE41" i="86"/>
  <c r="AE32" i="86" s="1"/>
  <c r="AE133" i="86"/>
  <c r="AF97" i="86"/>
  <c r="AD119" i="86"/>
  <c r="AE15" i="86"/>
  <c r="AD32" i="86"/>
  <c r="AE18" i="86"/>
  <c r="AE149" i="86" s="1"/>
  <c r="AD137" i="86"/>
  <c r="AD136" i="86"/>
  <c r="AD135" i="86" s="1"/>
  <c r="AF34" i="86"/>
  <c r="AG247" i="27"/>
  <c r="AF273" i="27"/>
  <c r="AE282" i="27"/>
  <c r="AG245" i="27"/>
  <c r="AF271" i="27"/>
  <c r="AC108" i="85"/>
  <c r="AI239" i="27"/>
  <c r="AF112" i="85"/>
  <c r="AE34" i="85"/>
  <c r="AE133" i="85" s="1"/>
  <c r="AD32" i="85"/>
  <c r="AE41" i="85"/>
  <c r="AD136" i="85"/>
  <c r="AD135" i="85" s="1"/>
  <c r="AD137" i="85"/>
  <c r="AD119" i="85"/>
  <c r="AE15" i="85"/>
  <c r="AF97" i="85"/>
  <c r="AE18" i="85"/>
  <c r="D43" i="62"/>
  <c r="E43" i="74" s="1"/>
  <c r="D43" i="74"/>
  <c r="K43" i="75"/>
  <c r="L15" i="65"/>
  <c r="L15" i="76"/>
  <c r="K43" i="63"/>
  <c r="L43" i="65"/>
  <c r="M43" i="76" s="1"/>
  <c r="M43" i="70"/>
  <c r="N43" i="77" s="1"/>
  <c r="W43" i="48"/>
  <c r="X43" i="72" s="1"/>
  <c r="L43" i="66"/>
  <c r="M43" i="78" s="1"/>
  <c r="B93" i="48"/>
  <c r="C93" i="72" s="1"/>
  <c r="B92" i="63"/>
  <c r="C92" i="75" s="1"/>
  <c r="B92" i="66"/>
  <c r="C92" i="78" s="1"/>
  <c r="B92" i="70"/>
  <c r="B92" i="65"/>
  <c r="C92" i="76" s="1"/>
  <c r="G97" i="48"/>
  <c r="H97" i="72" s="1"/>
  <c r="L119" i="70"/>
  <c r="M119" i="77" s="1"/>
  <c r="M15" i="70"/>
  <c r="N15" i="77" s="1"/>
  <c r="L18" i="70"/>
  <c r="K149" i="70"/>
  <c r="M97" i="70"/>
  <c r="N97" i="77" s="1"/>
  <c r="AH228" i="27" l="1"/>
  <c r="AG21" i="85" s="1"/>
  <c r="BP196" i="27"/>
  <c r="BO221" i="27"/>
  <c r="AX192" i="27"/>
  <c r="AW217" i="27"/>
  <c r="AW227" i="27" s="1"/>
  <c r="BP195" i="27"/>
  <c r="BO220" i="27"/>
  <c r="BO216" i="27"/>
  <c r="BP191" i="27"/>
  <c r="BO218" i="27"/>
  <c r="BP193" i="27"/>
  <c r="BO250" i="27"/>
  <c r="BN276" i="27"/>
  <c r="BP197" i="27"/>
  <c r="BO222" i="27"/>
  <c r="BP198" i="27"/>
  <c r="BO223" i="27"/>
  <c r="AH288" i="27"/>
  <c r="AF112" i="86"/>
  <c r="AL252" i="27"/>
  <c r="AK278" i="27"/>
  <c r="BO253" i="27"/>
  <c r="BN279" i="27"/>
  <c r="BO249" i="27"/>
  <c r="BN275" i="27"/>
  <c r="BO246" i="27"/>
  <c r="BN272" i="27"/>
  <c r="BP251" i="27"/>
  <c r="BO277" i="27"/>
  <c r="BO219" i="27"/>
  <c r="BP194" i="27"/>
  <c r="BO248" i="27"/>
  <c r="BN274" i="27"/>
  <c r="BP199" i="27"/>
  <c r="BO224" i="27"/>
  <c r="AF18" i="86"/>
  <c r="AF149" i="86" s="1"/>
  <c r="AE119" i="86"/>
  <c r="AF15" i="86"/>
  <c r="AG34" i="86"/>
  <c r="AF133" i="86"/>
  <c r="AG97" i="86"/>
  <c r="AD108" i="86"/>
  <c r="AE137" i="86"/>
  <c r="AE136" i="86"/>
  <c r="AE135" i="86" s="1"/>
  <c r="AE108" i="86" s="1"/>
  <c r="AF41" i="86"/>
  <c r="AF282" i="27"/>
  <c r="AH247" i="27"/>
  <c r="AG273" i="27"/>
  <c r="AH245" i="27"/>
  <c r="AG271" i="27"/>
  <c r="AD108" i="85"/>
  <c r="AJ239" i="27"/>
  <c r="AG112" i="85"/>
  <c r="AF18" i="85"/>
  <c r="AE137" i="85"/>
  <c r="AE136" i="85"/>
  <c r="AE135" i="85" s="1"/>
  <c r="AF41" i="85"/>
  <c r="AE119" i="85"/>
  <c r="AF15" i="85"/>
  <c r="AE149" i="85"/>
  <c r="AG97" i="85"/>
  <c r="AF34" i="85"/>
  <c r="AF133" i="85" s="1"/>
  <c r="AE32" i="85"/>
  <c r="E43" i="62"/>
  <c r="F43" i="74" s="1"/>
  <c r="L43" i="75"/>
  <c r="M15" i="65"/>
  <c r="M15" i="76"/>
  <c r="L43" i="63"/>
  <c r="N43" i="70"/>
  <c r="O43" i="77" s="1"/>
  <c r="L149" i="70"/>
  <c r="M18" i="77"/>
  <c r="B93" i="70"/>
  <c r="C93" i="77" s="1"/>
  <c r="C92" i="77"/>
  <c r="M43" i="65"/>
  <c r="N43" i="76" s="1"/>
  <c r="X43" i="48"/>
  <c r="Y43" i="72" s="1"/>
  <c r="M43" i="66"/>
  <c r="N43" i="78" s="1"/>
  <c r="H97" i="48"/>
  <c r="I97" i="72" s="1"/>
  <c r="N97" i="70"/>
  <c r="O97" i="77" s="1"/>
  <c r="M119" i="70"/>
  <c r="N119" i="77" s="1"/>
  <c r="N15" i="70"/>
  <c r="O15" i="77" s="1"/>
  <c r="M18" i="70"/>
  <c r="N18" i="77" s="1"/>
  <c r="G40" i="27"/>
  <c r="F40" i="27"/>
  <c r="E40" i="27"/>
  <c r="D40" i="27"/>
  <c r="AI228" i="27" l="1"/>
  <c r="AH21" i="85" s="1"/>
  <c r="BP248" i="27"/>
  <c r="BO274" i="27"/>
  <c r="BQ195" i="27"/>
  <c r="BP220" i="27"/>
  <c r="BQ194" i="27"/>
  <c r="BP219" i="27"/>
  <c r="BP249" i="27"/>
  <c r="BO275" i="27"/>
  <c r="AL278" i="27"/>
  <c r="AM252" i="27"/>
  <c r="BQ198" i="27"/>
  <c r="BP223" i="27"/>
  <c r="BQ191" i="27"/>
  <c r="BP216" i="27"/>
  <c r="BQ251" i="27"/>
  <c r="BP277" i="27"/>
  <c r="BQ197" i="27"/>
  <c r="BP222" i="27"/>
  <c r="BQ196" i="27"/>
  <c r="BP221" i="27"/>
  <c r="AE108" i="85"/>
  <c r="BP224" i="27"/>
  <c r="BQ199" i="27"/>
  <c r="BP250" i="27"/>
  <c r="BO276" i="27"/>
  <c r="AY192" i="27"/>
  <c r="AX217" i="27"/>
  <c r="AX227" i="27" s="1"/>
  <c r="BP246" i="27"/>
  <c r="BO272" i="27"/>
  <c r="BP253" i="27"/>
  <c r="BO279" i="27"/>
  <c r="AI288" i="27"/>
  <c r="AG112" i="86"/>
  <c r="BQ193" i="27"/>
  <c r="BP218" i="27"/>
  <c r="AD21" i="86"/>
  <c r="AF137" i="86"/>
  <c r="AF136" i="86"/>
  <c r="AF135" i="86" s="1"/>
  <c r="AF119" i="86"/>
  <c r="AG15" i="86"/>
  <c r="AG133" i="86"/>
  <c r="AH97" i="86"/>
  <c r="AG41" i="86"/>
  <c r="AH34" i="86"/>
  <c r="AF32" i="86"/>
  <c r="AG18" i="86"/>
  <c r="AI247" i="27"/>
  <c r="AH273" i="27"/>
  <c r="AG282" i="27"/>
  <c r="AG283" i="27" s="1"/>
  <c r="AI245" i="27"/>
  <c r="AH271" i="27"/>
  <c r="AK239" i="27"/>
  <c r="AI112" i="85" s="1"/>
  <c r="AH112" i="85"/>
  <c r="AG18" i="85"/>
  <c r="AF119" i="85"/>
  <c r="AG15" i="85"/>
  <c r="AF137" i="85"/>
  <c r="AF136" i="85"/>
  <c r="AF135" i="85" s="1"/>
  <c r="AG41" i="85"/>
  <c r="AH97" i="85"/>
  <c r="AF32" i="85"/>
  <c r="AG34" i="85"/>
  <c r="AG133" i="85" s="1"/>
  <c r="AF149" i="85"/>
  <c r="F43" i="62"/>
  <c r="G43" i="74" s="1"/>
  <c r="M43" i="75"/>
  <c r="N15" i="65"/>
  <c r="N15" i="76"/>
  <c r="M43" i="63"/>
  <c r="N43" i="65"/>
  <c r="O43" i="76" s="1"/>
  <c r="O43" i="70"/>
  <c r="P43" i="77" s="1"/>
  <c r="Y43" i="48"/>
  <c r="Z43" i="72" s="1"/>
  <c r="N43" i="66"/>
  <c r="O43" i="78" s="1"/>
  <c r="I97" i="48"/>
  <c r="J97" i="72" s="1"/>
  <c r="N18" i="70"/>
  <c r="O97" i="70"/>
  <c r="P97" i="77" s="1"/>
  <c r="M149" i="70"/>
  <c r="N119" i="70"/>
  <c r="O119" i="77" s="1"/>
  <c r="O15" i="70"/>
  <c r="P15" i="77" s="1"/>
  <c r="CW162" i="27"/>
  <c r="CV162" i="27"/>
  <c r="CU162" i="27"/>
  <c r="CT162" i="27"/>
  <c r="CS162" i="27"/>
  <c r="CR162" i="27"/>
  <c r="CQ162" i="27"/>
  <c r="CP162" i="27"/>
  <c r="CO162" i="27"/>
  <c r="CN162" i="27"/>
  <c r="CM162" i="27"/>
  <c r="CL162" i="27"/>
  <c r="CK162" i="27"/>
  <c r="CJ162" i="27"/>
  <c r="CI162" i="27"/>
  <c r="CH162" i="27"/>
  <c r="CG162" i="27"/>
  <c r="CF162" i="27"/>
  <c r="CE162" i="27"/>
  <c r="CD162" i="27"/>
  <c r="CC162" i="27"/>
  <c r="CB162" i="27"/>
  <c r="CA162" i="27"/>
  <c r="BZ162" i="27"/>
  <c r="BY162" i="27"/>
  <c r="BX162" i="27"/>
  <c r="BW162" i="27"/>
  <c r="BV162" i="27"/>
  <c r="BU162" i="27"/>
  <c r="BT162" i="27"/>
  <c r="BS162" i="27"/>
  <c r="BR162" i="27"/>
  <c r="BQ162" i="27"/>
  <c r="BP162" i="27"/>
  <c r="BO162" i="27"/>
  <c r="BN162" i="27"/>
  <c r="BM162" i="27"/>
  <c r="BL162" i="27"/>
  <c r="BK162" i="27"/>
  <c r="D156" i="27"/>
  <c r="AF108" i="85" l="1"/>
  <c r="AJ228" i="27"/>
  <c r="AI21" i="85" s="1"/>
  <c r="BQ222" i="27"/>
  <c r="BR197" i="27"/>
  <c r="BR194" i="27"/>
  <c r="BQ219" i="27"/>
  <c r="AY217" i="27"/>
  <c r="AY227" i="27" s="1"/>
  <c r="AZ192" i="27"/>
  <c r="BR199" i="27"/>
  <c r="BQ224" i="27"/>
  <c r="BR196" i="27"/>
  <c r="BQ221" i="27"/>
  <c r="BR251" i="27"/>
  <c r="BQ277" i="27"/>
  <c r="BQ223" i="27"/>
  <c r="BR198" i="27"/>
  <c r="BQ249" i="27"/>
  <c r="BP275" i="27"/>
  <c r="BQ220" i="27"/>
  <c r="BR195" i="27"/>
  <c r="BR191" i="27"/>
  <c r="BQ216" i="27"/>
  <c r="BQ248" i="27"/>
  <c r="BP274" i="27"/>
  <c r="BQ218" i="27"/>
  <c r="BR193" i="27"/>
  <c r="BQ253" i="27"/>
  <c r="BP279" i="27"/>
  <c r="BQ250" i="27"/>
  <c r="BP276" i="27"/>
  <c r="AJ288" i="27"/>
  <c r="AH112" i="86"/>
  <c r="BQ246" i="27"/>
  <c r="BP272" i="27"/>
  <c r="AN252" i="27"/>
  <c r="AM278" i="27"/>
  <c r="AE21" i="86"/>
  <c r="AH18" i="86"/>
  <c r="AH149" i="86" s="1"/>
  <c r="AG149" i="86"/>
  <c r="AI34" i="86"/>
  <c r="AH133" i="86"/>
  <c r="AI97" i="86"/>
  <c r="AH41" i="86"/>
  <c r="AG119" i="86"/>
  <c r="AH15" i="86"/>
  <c r="AF108" i="86"/>
  <c r="AG32" i="86"/>
  <c r="AG136" i="86"/>
  <c r="AG135" i="86" s="1"/>
  <c r="AG137" i="86"/>
  <c r="AH282" i="27"/>
  <c r="AH283" i="27" s="1"/>
  <c r="AJ247" i="27"/>
  <c r="AI273" i="27"/>
  <c r="AJ245" i="27"/>
  <c r="AI271" i="27"/>
  <c r="AI97" i="85"/>
  <c r="AH18" i="85"/>
  <c r="AG137" i="85"/>
  <c r="AG136" i="85"/>
  <c r="AG135" i="85" s="1"/>
  <c r="AH41" i="85"/>
  <c r="AG119" i="85"/>
  <c r="AH15" i="85"/>
  <c r="AG149" i="85"/>
  <c r="AG32" i="85"/>
  <c r="AH34" i="85"/>
  <c r="G43" i="62"/>
  <c r="H43" i="74" s="1"/>
  <c r="N43" i="75"/>
  <c r="O15" i="65"/>
  <c r="O15" i="76"/>
  <c r="N43" i="63"/>
  <c r="N149" i="70"/>
  <c r="O18" i="77"/>
  <c r="P43" i="70"/>
  <c r="Q43" i="77" s="1"/>
  <c r="O43" i="65"/>
  <c r="P43" i="76" s="1"/>
  <c r="Z43" i="48"/>
  <c r="AA43" i="72" s="1"/>
  <c r="O43" i="66"/>
  <c r="P43" i="78" s="1"/>
  <c r="J97" i="48"/>
  <c r="K97" i="72" s="1"/>
  <c r="BT170" i="27"/>
  <c r="BX170" i="27"/>
  <c r="CJ170" i="27"/>
  <c r="CN170" i="27"/>
  <c r="BQ170" i="27"/>
  <c r="BY170" i="27"/>
  <c r="CG170" i="27"/>
  <c r="CK170" i="27"/>
  <c r="CS170" i="27"/>
  <c r="CW170" i="27"/>
  <c r="BM170" i="27"/>
  <c r="BU170" i="27"/>
  <c r="CC170" i="27"/>
  <c r="CO170" i="27"/>
  <c r="P97" i="70"/>
  <c r="Q97" i="77" s="1"/>
  <c r="O18" i="70"/>
  <c r="O119" i="70"/>
  <c r="P119" i="77" s="1"/>
  <c r="P15" i="70"/>
  <c r="Q15" i="77" s="1"/>
  <c r="BS170" i="27"/>
  <c r="BW170" i="27"/>
  <c r="CI170" i="27"/>
  <c r="CM170" i="27"/>
  <c r="BL170" i="27"/>
  <c r="CB170" i="27"/>
  <c r="CR170" i="27"/>
  <c r="BR170" i="27"/>
  <c r="CH170" i="27"/>
  <c r="BO170" i="27"/>
  <c r="CA170" i="27"/>
  <c r="CE170" i="27"/>
  <c r="CQ170" i="27"/>
  <c r="CU170" i="27"/>
  <c r="BP170" i="27"/>
  <c r="CF170" i="27"/>
  <c r="CV170" i="27"/>
  <c r="BN170" i="27"/>
  <c r="BV170" i="27"/>
  <c r="BZ170" i="27"/>
  <c r="CD170" i="27"/>
  <c r="CL170" i="27"/>
  <c r="CP170" i="27"/>
  <c r="CT170" i="27"/>
  <c r="E156" i="27"/>
  <c r="F156" i="27" s="1"/>
  <c r="G156" i="27" s="1"/>
  <c r="H156" i="27" s="1"/>
  <c r="I156" i="27" s="1"/>
  <c r="J156" i="27" s="1"/>
  <c r="K156" i="27" s="1"/>
  <c r="L156" i="27" s="1"/>
  <c r="M156" i="27" s="1"/>
  <c r="N156" i="27" s="1"/>
  <c r="O156" i="27" s="1"/>
  <c r="P156" i="27" s="1"/>
  <c r="Q156" i="27" s="1"/>
  <c r="R156" i="27" s="1"/>
  <c r="S156" i="27" s="1"/>
  <c r="T156" i="27" s="1"/>
  <c r="U156" i="27" s="1"/>
  <c r="V156" i="27" s="1"/>
  <c r="W156" i="27" s="1"/>
  <c r="X156" i="27" s="1"/>
  <c r="Y156" i="27" s="1"/>
  <c r="Z156" i="27" s="1"/>
  <c r="AA156" i="27" s="1"/>
  <c r="AB156" i="27" s="1"/>
  <c r="AC156" i="27" s="1"/>
  <c r="AD156" i="27" s="1"/>
  <c r="AE156" i="27" s="1"/>
  <c r="AF156" i="27" s="1"/>
  <c r="AG156" i="27" s="1"/>
  <c r="AH156" i="27" s="1"/>
  <c r="AI156" i="27" s="1"/>
  <c r="AJ156" i="27" s="1"/>
  <c r="AK156" i="27" s="1"/>
  <c r="AL156" i="27" s="1"/>
  <c r="AM156" i="27" s="1"/>
  <c r="AN156" i="27" s="1"/>
  <c r="AO156" i="27" s="1"/>
  <c r="AP156" i="27" s="1"/>
  <c r="AQ156" i="27" s="1"/>
  <c r="AR156" i="27" s="1"/>
  <c r="AS156" i="27" s="1"/>
  <c r="AT156" i="27" s="1"/>
  <c r="AU156" i="27" s="1"/>
  <c r="AV156" i="27" s="1"/>
  <c r="AW156" i="27" s="1"/>
  <c r="AX156" i="27" s="1"/>
  <c r="AY156" i="27" s="1"/>
  <c r="AZ156" i="27" s="1"/>
  <c r="BA156" i="27" s="1"/>
  <c r="BB156" i="27" s="1"/>
  <c r="BC156" i="27" s="1"/>
  <c r="BD156" i="27" s="1"/>
  <c r="BE156" i="27" s="1"/>
  <c r="BF156" i="27" s="1"/>
  <c r="BG156" i="27" s="1"/>
  <c r="BH156" i="27" s="1"/>
  <c r="BI156" i="27" s="1"/>
  <c r="BJ156" i="27" s="1"/>
  <c r="BK156" i="27" s="1"/>
  <c r="BL156" i="27" s="1"/>
  <c r="BM156" i="27" s="1"/>
  <c r="BN156" i="27" s="1"/>
  <c r="BO156" i="27" s="1"/>
  <c r="BP156" i="27" s="1"/>
  <c r="BQ156" i="27" s="1"/>
  <c r="BR156" i="27" s="1"/>
  <c r="BS156" i="27" s="1"/>
  <c r="BT156" i="27" s="1"/>
  <c r="BU156" i="27" s="1"/>
  <c r="BV156" i="27" s="1"/>
  <c r="BW156" i="27" s="1"/>
  <c r="BX156" i="27" s="1"/>
  <c r="BY156" i="27" s="1"/>
  <c r="BZ156" i="27" s="1"/>
  <c r="CA156" i="27" s="1"/>
  <c r="CB156" i="27" s="1"/>
  <c r="CC156" i="27" s="1"/>
  <c r="CD156" i="27" s="1"/>
  <c r="CE156" i="27" s="1"/>
  <c r="CF156" i="27" s="1"/>
  <c r="CG156" i="27" s="1"/>
  <c r="CH156" i="27" s="1"/>
  <c r="CI156" i="27" s="1"/>
  <c r="CJ156" i="27" s="1"/>
  <c r="CK156" i="27" s="1"/>
  <c r="CL156" i="27" s="1"/>
  <c r="CM156" i="27" s="1"/>
  <c r="CN156" i="27" s="1"/>
  <c r="CO156" i="27" s="1"/>
  <c r="CP156" i="27" s="1"/>
  <c r="CQ156" i="27" s="1"/>
  <c r="CR156" i="27" s="1"/>
  <c r="CS156" i="27" s="1"/>
  <c r="CT156" i="27" s="1"/>
  <c r="CU156" i="27" s="1"/>
  <c r="CV156" i="27" s="1"/>
  <c r="CW156" i="27" s="1"/>
  <c r="A152" i="27"/>
  <c r="A151" i="27"/>
  <c r="A150" i="27"/>
  <c r="DU104" i="27"/>
  <c r="DT104" i="27"/>
  <c r="DS104" i="27"/>
  <c r="DR104" i="27"/>
  <c r="DQ104" i="27"/>
  <c r="DP104" i="27"/>
  <c r="DO104" i="27"/>
  <c r="DN104" i="27"/>
  <c r="DM104" i="27"/>
  <c r="DL104" i="27"/>
  <c r="DK104" i="27"/>
  <c r="DJ104" i="27"/>
  <c r="DI104" i="27"/>
  <c r="DH104" i="27"/>
  <c r="DG104" i="27"/>
  <c r="DF104" i="27"/>
  <c r="DE104" i="27"/>
  <c r="DD104" i="27"/>
  <c r="DC104" i="27"/>
  <c r="DB104" i="27"/>
  <c r="DA104" i="27"/>
  <c r="CZ104" i="27"/>
  <c r="CY104" i="27"/>
  <c r="CX104" i="27"/>
  <c r="CW104" i="27"/>
  <c r="CV104" i="27"/>
  <c r="CU104" i="27"/>
  <c r="CT104" i="27"/>
  <c r="CS104" i="27"/>
  <c r="CR104" i="27"/>
  <c r="CQ104" i="27"/>
  <c r="CP104" i="27"/>
  <c r="CO104" i="27"/>
  <c r="CN104" i="27"/>
  <c r="CM104" i="27"/>
  <c r="CL104" i="27"/>
  <c r="CK104" i="27"/>
  <c r="CJ104" i="27"/>
  <c r="CI104" i="27"/>
  <c r="CH104" i="27"/>
  <c r="CG104" i="27"/>
  <c r="CF104" i="27"/>
  <c r="CE104" i="27"/>
  <c r="CD104" i="27"/>
  <c r="CC104" i="27"/>
  <c r="CB104" i="27"/>
  <c r="CA104" i="27"/>
  <c r="BZ104" i="27"/>
  <c r="BY104" i="27"/>
  <c r="BX104" i="27"/>
  <c r="BW104" i="27"/>
  <c r="BV104" i="27"/>
  <c r="BU104" i="27"/>
  <c r="BT104" i="27"/>
  <c r="BS104" i="27"/>
  <c r="BR104" i="27"/>
  <c r="BQ104" i="27"/>
  <c r="BP104" i="27"/>
  <c r="BO104" i="27"/>
  <c r="BN104" i="27"/>
  <c r="BM104" i="27"/>
  <c r="BL104" i="27"/>
  <c r="BK104" i="27"/>
  <c r="AO104" i="27"/>
  <c r="AN104" i="27"/>
  <c r="AM104" i="27"/>
  <c r="AL104" i="27"/>
  <c r="AK104" i="27"/>
  <c r="AJ104" i="27"/>
  <c r="AI104" i="27"/>
  <c r="AH104" i="27"/>
  <c r="AG104" i="27"/>
  <c r="AF104" i="27"/>
  <c r="AE104" i="27"/>
  <c r="AD104" i="27"/>
  <c r="AC104" i="27"/>
  <c r="AB104" i="27"/>
  <c r="AA104" i="27"/>
  <c r="Z104" i="27"/>
  <c r="Y104" i="27"/>
  <c r="X104" i="27"/>
  <c r="W104" i="27"/>
  <c r="V104" i="27"/>
  <c r="U104" i="27"/>
  <c r="T104" i="27"/>
  <c r="S104" i="27"/>
  <c r="R104" i="27"/>
  <c r="Q104" i="27"/>
  <c r="P104" i="27"/>
  <c r="O104" i="27"/>
  <c r="N104" i="27"/>
  <c r="M104" i="27"/>
  <c r="L104" i="27"/>
  <c r="K104" i="27"/>
  <c r="J104" i="27"/>
  <c r="I104" i="27"/>
  <c r="H104" i="27"/>
  <c r="G104" i="27"/>
  <c r="C23" i="66"/>
  <c r="D23" i="78" s="1"/>
  <c r="AK228" i="27" l="1"/>
  <c r="AJ21" i="85" s="1"/>
  <c r="AG108" i="85"/>
  <c r="AK288" i="27"/>
  <c r="AJ112" i="86" s="1"/>
  <c r="AI112" i="86"/>
  <c r="BR220" i="27"/>
  <c r="BS195" i="27"/>
  <c r="BS198" i="27"/>
  <c r="BR223" i="27"/>
  <c r="BA192" i="27"/>
  <c r="AZ217" i="27"/>
  <c r="AZ227" i="27" s="1"/>
  <c r="BR222" i="27"/>
  <c r="BS197" i="27"/>
  <c r="G23" i="48"/>
  <c r="H23" i="72" s="1"/>
  <c r="G23" i="86"/>
  <c r="G23" i="85"/>
  <c r="S23" i="48"/>
  <c r="T23" i="72" s="1"/>
  <c r="S23" i="86"/>
  <c r="S23" i="85"/>
  <c r="AE23" i="48"/>
  <c r="AF23" i="72" s="1"/>
  <c r="AE23" i="85"/>
  <c r="AE23" i="86"/>
  <c r="AM23" i="48"/>
  <c r="AN23" i="72" s="1"/>
  <c r="AM23" i="85"/>
  <c r="AM23" i="86"/>
  <c r="H23" i="48"/>
  <c r="I23" i="72" s="1"/>
  <c r="H23" i="86"/>
  <c r="H23" i="85"/>
  <c r="L23" i="48"/>
  <c r="M23" i="72" s="1"/>
  <c r="L23" i="86"/>
  <c r="L23" i="85"/>
  <c r="P23" i="48"/>
  <c r="Q23" i="72" s="1"/>
  <c r="P23" i="86"/>
  <c r="P23" i="85"/>
  <c r="T23" i="48"/>
  <c r="U23" i="72" s="1"/>
  <c r="T23" i="86"/>
  <c r="T23" i="85"/>
  <c r="X23" i="48"/>
  <c r="Y23" i="72" s="1"/>
  <c r="X23" i="86"/>
  <c r="X23" i="85"/>
  <c r="AB23" i="48"/>
  <c r="AC23" i="72" s="1"/>
  <c r="AB23" i="86"/>
  <c r="AB23" i="85"/>
  <c r="AF23" i="48"/>
  <c r="AG23" i="72" s="1"/>
  <c r="AF23" i="86"/>
  <c r="AF23" i="85"/>
  <c r="AJ23" i="48"/>
  <c r="AK23" i="72" s="1"/>
  <c r="AJ23" i="86"/>
  <c r="AJ23" i="85"/>
  <c r="AN23" i="48"/>
  <c r="AO23" i="72" s="1"/>
  <c r="AN23" i="86"/>
  <c r="AN23" i="85"/>
  <c r="BR253" i="27"/>
  <c r="BQ279" i="27"/>
  <c r="BR248" i="27"/>
  <c r="BQ274" i="27"/>
  <c r="BS196" i="27"/>
  <c r="BR221" i="27"/>
  <c r="O23" i="48"/>
  <c r="P23" i="72" s="1"/>
  <c r="O23" i="86"/>
  <c r="O23" i="85"/>
  <c r="AA23" i="48"/>
  <c r="AB23" i="72" s="1"/>
  <c r="AA23" i="86"/>
  <c r="AA23" i="85"/>
  <c r="AI23" i="48"/>
  <c r="AJ23" i="72" s="1"/>
  <c r="AI23" i="86"/>
  <c r="AI23" i="85"/>
  <c r="I23" i="48"/>
  <c r="J23" i="72" s="1"/>
  <c r="I23" i="86"/>
  <c r="I23" i="85"/>
  <c r="M23" i="48"/>
  <c r="N23" i="72" s="1"/>
  <c r="M23" i="86"/>
  <c r="M23" i="85"/>
  <c r="Q23" i="48"/>
  <c r="R23" i="72" s="1"/>
  <c r="Q23" i="86"/>
  <c r="Q23" i="85"/>
  <c r="U23" i="48"/>
  <c r="V23" i="72" s="1"/>
  <c r="U23" i="86"/>
  <c r="U23" i="85"/>
  <c r="Y23" i="48"/>
  <c r="Z23" i="72" s="1"/>
  <c r="Y23" i="85"/>
  <c r="Y23" i="86"/>
  <c r="AC23" i="48"/>
  <c r="AD23" i="72" s="1"/>
  <c r="AC23" i="86"/>
  <c r="AC23" i="85"/>
  <c r="AG23" i="48"/>
  <c r="AH23" i="72" s="1"/>
  <c r="AG23" i="86"/>
  <c r="AG23" i="85"/>
  <c r="AK23" i="48"/>
  <c r="AL23" i="72" s="1"/>
  <c r="AK23" i="86"/>
  <c r="AK23" i="85"/>
  <c r="BR246" i="27"/>
  <c r="BQ272" i="27"/>
  <c r="BS193" i="27"/>
  <c r="BR218" i="27"/>
  <c r="K23" i="48"/>
  <c r="L23" i="72" s="1"/>
  <c r="K23" i="86"/>
  <c r="K23" i="85"/>
  <c r="W23" i="48"/>
  <c r="X23" i="72" s="1"/>
  <c r="W23" i="86"/>
  <c r="W23" i="85"/>
  <c r="F23" i="48"/>
  <c r="G23" i="72" s="1"/>
  <c r="F23" i="86"/>
  <c r="F23" i="85"/>
  <c r="J23" i="48"/>
  <c r="K23" i="72" s="1"/>
  <c r="J23" i="86"/>
  <c r="J23" i="85"/>
  <c r="N23" i="48"/>
  <c r="O23" i="72" s="1"/>
  <c r="N23" i="86"/>
  <c r="N23" i="85"/>
  <c r="R23" i="48"/>
  <c r="S23" i="72" s="1"/>
  <c r="R23" i="86"/>
  <c r="R23" i="85"/>
  <c r="V23" i="48"/>
  <c r="W23" i="72" s="1"/>
  <c r="V23" i="86"/>
  <c r="V23" i="85"/>
  <c r="Z23" i="48"/>
  <c r="AA23" i="72" s="1"/>
  <c r="Z23" i="86"/>
  <c r="Z23" i="85"/>
  <c r="AD23" i="48"/>
  <c r="AE23" i="72" s="1"/>
  <c r="AD23" i="86"/>
  <c r="AD23" i="85"/>
  <c r="AH23" i="48"/>
  <c r="AI23" i="72" s="1"/>
  <c r="AH23" i="86"/>
  <c r="AH23" i="85"/>
  <c r="AL23" i="48"/>
  <c r="AM23" i="72" s="1"/>
  <c r="AL23" i="86"/>
  <c r="AL23" i="85"/>
  <c r="AO252" i="27"/>
  <c r="AN278" i="27"/>
  <c r="BR250" i="27"/>
  <c r="BQ276" i="27"/>
  <c r="BS191" i="27"/>
  <c r="BR216" i="27"/>
  <c r="BR249" i="27"/>
  <c r="BQ275" i="27"/>
  <c r="BS251" i="27"/>
  <c r="BR277" i="27"/>
  <c r="BS199" i="27"/>
  <c r="BR224" i="27"/>
  <c r="BS194" i="27"/>
  <c r="BR219" i="27"/>
  <c r="AF21" i="86"/>
  <c r="AG108" i="86"/>
  <c r="AJ34" i="86"/>
  <c r="AI41" i="86"/>
  <c r="AI32" i="86" s="1"/>
  <c r="AH32" i="86"/>
  <c r="AI133" i="86"/>
  <c r="AJ97" i="86"/>
  <c r="AH119" i="86"/>
  <c r="AI15" i="86"/>
  <c r="AH137" i="86"/>
  <c r="AH136" i="86"/>
  <c r="AH135" i="86" s="1"/>
  <c r="AI18" i="86"/>
  <c r="AK247" i="27"/>
  <c r="AJ273" i="27"/>
  <c r="AI282" i="27"/>
  <c r="AI283" i="27" s="1"/>
  <c r="AK245" i="27"/>
  <c r="AJ271" i="27"/>
  <c r="AI34" i="85"/>
  <c r="AI133" i="85" s="1"/>
  <c r="AH32" i="85"/>
  <c r="AJ97" i="85"/>
  <c r="AI41" i="85"/>
  <c r="AI18" i="85"/>
  <c r="AI149" i="85" s="1"/>
  <c r="AH133" i="85"/>
  <c r="AH119" i="85"/>
  <c r="AI15" i="85"/>
  <c r="AH149" i="85"/>
  <c r="H43" i="62"/>
  <c r="I43" i="74" s="1"/>
  <c r="AM23" i="62"/>
  <c r="AN23" i="74" s="1"/>
  <c r="I23" i="62"/>
  <c r="J23" i="74" s="1"/>
  <c r="Y23" i="62"/>
  <c r="Z23" i="74" s="1"/>
  <c r="AJ23" i="62"/>
  <c r="AK23" i="74" s="1"/>
  <c r="F23" i="62"/>
  <c r="G23" i="74" s="1"/>
  <c r="P23" i="62"/>
  <c r="Q23" i="74" s="1"/>
  <c r="T23" i="62"/>
  <c r="U23" i="74" s="1"/>
  <c r="G23" i="62"/>
  <c r="H23" i="74" s="1"/>
  <c r="O43" i="75"/>
  <c r="S23" i="62"/>
  <c r="T23" i="74" s="1"/>
  <c r="P15" i="65"/>
  <c r="P15" i="76"/>
  <c r="O43" i="63"/>
  <c r="P43" i="65"/>
  <c r="Q43" i="76" s="1"/>
  <c r="O149" i="70"/>
  <c r="P18" i="77"/>
  <c r="Q43" i="70"/>
  <c r="R43" i="77" s="1"/>
  <c r="AA43" i="48"/>
  <c r="AB43" i="72" s="1"/>
  <c r="P43" i="66"/>
  <c r="Q43" i="78" s="1"/>
  <c r="K97" i="48"/>
  <c r="L97" i="72" s="1"/>
  <c r="P119" i="70"/>
  <c r="Q119" i="77" s="1"/>
  <c r="Q15" i="70"/>
  <c r="R15" i="77" s="1"/>
  <c r="Q97" i="70"/>
  <c r="R97" i="77" s="1"/>
  <c r="P18" i="70"/>
  <c r="B105" i="27"/>
  <c r="AE23" i="62" l="1"/>
  <c r="AF23" i="74" s="1"/>
  <c r="AF23" i="62"/>
  <c r="AG23" i="74" s="1"/>
  <c r="K23" i="62"/>
  <c r="L23" i="74" s="1"/>
  <c r="N23" i="62"/>
  <c r="O23" i="74" s="1"/>
  <c r="AD23" i="62"/>
  <c r="AE23" i="74" s="1"/>
  <c r="Q23" i="62"/>
  <c r="R23" i="74" s="1"/>
  <c r="AL228" i="27"/>
  <c r="AK21" i="85" s="1"/>
  <c r="U23" i="62"/>
  <c r="V23" i="74" s="1"/>
  <c r="J23" i="62"/>
  <c r="K23" i="74" s="1"/>
  <c r="AB23" i="62"/>
  <c r="AC23" i="74" s="1"/>
  <c r="L23" i="62"/>
  <c r="M23" i="74" s="1"/>
  <c r="AI23" i="62"/>
  <c r="AJ23" i="74" s="1"/>
  <c r="Z23" i="62"/>
  <c r="AA23" i="74" s="1"/>
  <c r="AK23" i="62"/>
  <c r="AL23" i="74" s="1"/>
  <c r="AH23" i="62"/>
  <c r="AI23" i="74" s="1"/>
  <c r="O23" i="62"/>
  <c r="P23" i="74" s="1"/>
  <c r="X23" i="62"/>
  <c r="Y23" i="74" s="1"/>
  <c r="AL23" i="62"/>
  <c r="AM23" i="74" s="1"/>
  <c r="AC23" i="62"/>
  <c r="AD23" i="74" s="1"/>
  <c r="AG23" i="62"/>
  <c r="AH23" i="74" s="1"/>
  <c r="AN23" i="62"/>
  <c r="AO23" i="74" s="1"/>
  <c r="V23" i="62"/>
  <c r="W23" i="74" s="1"/>
  <c r="F23" i="66"/>
  <c r="G23" i="78" s="1"/>
  <c r="AA23" i="62"/>
  <c r="AB23" i="74" s="1"/>
  <c r="R23" i="62"/>
  <c r="S23" i="74" s="1"/>
  <c r="W23" i="62"/>
  <c r="X23" i="74" s="1"/>
  <c r="M23" i="62"/>
  <c r="N23" i="74" s="1"/>
  <c r="H23" i="62"/>
  <c r="I23" i="74" s="1"/>
  <c r="AK271" i="27"/>
  <c r="AK282" i="27" s="1"/>
  <c r="AL245" i="27"/>
  <c r="BT199" i="27"/>
  <c r="BS224" i="27"/>
  <c r="BS249" i="27"/>
  <c r="BR275" i="27"/>
  <c r="BS250" i="27"/>
  <c r="BR276" i="27"/>
  <c r="BT198" i="27"/>
  <c r="BS223" i="27"/>
  <c r="BS218" i="27"/>
  <c r="BT193" i="27"/>
  <c r="BS248" i="27"/>
  <c r="BR274" i="27"/>
  <c r="BT195" i="27"/>
  <c r="BS220" i="27"/>
  <c r="BT194" i="27"/>
  <c r="BS219" i="27"/>
  <c r="BS277" i="27"/>
  <c r="BT251" i="27"/>
  <c r="BT191" i="27"/>
  <c r="BS216" i="27"/>
  <c r="AP252" i="27"/>
  <c r="AO278" i="27"/>
  <c r="BS221" i="27"/>
  <c r="BT196" i="27"/>
  <c r="BB192" i="27"/>
  <c r="BA217" i="27"/>
  <c r="BA227" i="27" s="1"/>
  <c r="AK273" i="27"/>
  <c r="AL247" i="27"/>
  <c r="BS246" i="27"/>
  <c r="BR272" i="27"/>
  <c r="BS253" i="27"/>
  <c r="BR279" i="27"/>
  <c r="BT197" i="27"/>
  <c r="BS222" i="27"/>
  <c r="AJ282" i="27"/>
  <c r="AJ283" i="27" s="1"/>
  <c r="AG21" i="86"/>
  <c r="AJ18" i="86"/>
  <c r="AJ133" i="86"/>
  <c r="AK97" i="86"/>
  <c r="AH108" i="86"/>
  <c r="AI136" i="86"/>
  <c r="AI135" i="86" s="1"/>
  <c r="AI108" i="86" s="1"/>
  <c r="AI137" i="86"/>
  <c r="AI119" i="86"/>
  <c r="AJ15" i="86"/>
  <c r="AI149" i="86"/>
  <c r="AJ41" i="86"/>
  <c r="AJ32" i="86" s="1"/>
  <c r="AK34" i="86"/>
  <c r="AK97" i="85"/>
  <c r="AI119" i="85"/>
  <c r="AJ15" i="85"/>
  <c r="AI137" i="85"/>
  <c r="AI136" i="85"/>
  <c r="AI135" i="85" s="1"/>
  <c r="AH137" i="85"/>
  <c r="AH136" i="85"/>
  <c r="AH135" i="85" s="1"/>
  <c r="AH108" i="85" s="1"/>
  <c r="AJ41" i="85"/>
  <c r="AJ18" i="85"/>
  <c r="AJ149" i="85" s="1"/>
  <c r="AJ34" i="85"/>
  <c r="AI32" i="85"/>
  <c r="I43" i="62"/>
  <c r="J43" i="74" s="1"/>
  <c r="D105" i="27"/>
  <c r="E105" i="27" s="1"/>
  <c r="F105" i="27" s="1"/>
  <c r="G105" i="27" s="1"/>
  <c r="P43" i="75"/>
  <c r="Q15" i="65"/>
  <c r="Q15" i="76"/>
  <c r="P43" i="63"/>
  <c r="Q43" i="65"/>
  <c r="R43" i="76" s="1"/>
  <c r="R43" i="70"/>
  <c r="S43" i="77" s="1"/>
  <c r="P149" i="70"/>
  <c r="Q18" i="77"/>
  <c r="AB43" i="48"/>
  <c r="AC43" i="72" s="1"/>
  <c r="Q43" i="66"/>
  <c r="R43" i="78" s="1"/>
  <c r="L97" i="48"/>
  <c r="M97" i="72" s="1"/>
  <c r="H23" i="70"/>
  <c r="I23" i="77" s="1"/>
  <c r="H23" i="66"/>
  <c r="I23" i="78" s="1"/>
  <c r="H23" i="65"/>
  <c r="I23" i="76" s="1"/>
  <c r="H23" i="63"/>
  <c r="I23" i="75" s="1"/>
  <c r="Z23" i="70"/>
  <c r="AA23" i="77" s="1"/>
  <c r="Z23" i="66"/>
  <c r="AA23" i="78" s="1"/>
  <c r="Z23" i="65"/>
  <c r="AA23" i="76" s="1"/>
  <c r="Z23" i="63"/>
  <c r="AA23" i="75" s="1"/>
  <c r="J23" i="70"/>
  <c r="K23" i="77" s="1"/>
  <c r="J23" i="66"/>
  <c r="K23" i="78" s="1"/>
  <c r="J23" i="65"/>
  <c r="K23" i="76" s="1"/>
  <c r="J23" i="63"/>
  <c r="K23" i="75" s="1"/>
  <c r="AN23" i="70"/>
  <c r="AO23" i="77" s="1"/>
  <c r="AN23" i="66"/>
  <c r="AO23" i="78" s="1"/>
  <c r="AN23" i="65"/>
  <c r="AO23" i="76" s="1"/>
  <c r="AN23" i="63"/>
  <c r="AO23" i="75" s="1"/>
  <c r="Y23" i="70"/>
  <c r="Z23" i="77" s="1"/>
  <c r="Y23" i="65"/>
  <c r="Z23" i="76" s="1"/>
  <c r="Y23" i="66"/>
  <c r="Z23" i="78" s="1"/>
  <c r="Y23" i="63"/>
  <c r="Z23" i="75" s="1"/>
  <c r="AJ23" i="70"/>
  <c r="AK23" i="77" s="1"/>
  <c r="AJ23" i="66"/>
  <c r="AK23" i="78" s="1"/>
  <c r="AJ23" i="65"/>
  <c r="AK23" i="76" s="1"/>
  <c r="AJ23" i="63"/>
  <c r="AK23" i="75" s="1"/>
  <c r="AA23" i="70"/>
  <c r="AB23" i="77" s="1"/>
  <c r="AA23" i="66"/>
  <c r="AB23" i="78" s="1"/>
  <c r="AA23" i="65"/>
  <c r="AB23" i="76" s="1"/>
  <c r="AA23" i="63"/>
  <c r="AB23" i="75" s="1"/>
  <c r="AI23" i="70"/>
  <c r="AJ23" i="77" s="1"/>
  <c r="AI23" i="66"/>
  <c r="AJ23" i="78" s="1"/>
  <c r="AI23" i="65"/>
  <c r="AJ23" i="76" s="1"/>
  <c r="AI23" i="63"/>
  <c r="AJ23" i="75" s="1"/>
  <c r="S23" i="70"/>
  <c r="T23" i="77" s="1"/>
  <c r="S23" i="66"/>
  <c r="T23" i="78" s="1"/>
  <c r="S23" i="65"/>
  <c r="T23" i="76" s="1"/>
  <c r="S23" i="63"/>
  <c r="T23" i="75" s="1"/>
  <c r="AE23" i="70"/>
  <c r="AF23" i="77" s="1"/>
  <c r="AE23" i="66"/>
  <c r="AF23" i="78" s="1"/>
  <c r="AE23" i="65"/>
  <c r="AF23" i="76" s="1"/>
  <c r="AE23" i="63"/>
  <c r="AF23" i="75" s="1"/>
  <c r="O23" i="70"/>
  <c r="P23" i="77" s="1"/>
  <c r="O23" i="66"/>
  <c r="P23" i="78" s="1"/>
  <c r="O23" i="65"/>
  <c r="P23" i="76" s="1"/>
  <c r="O23" i="63"/>
  <c r="P23" i="75" s="1"/>
  <c r="D23" i="77"/>
  <c r="AL23" i="70"/>
  <c r="AM23" i="77" s="1"/>
  <c r="AL23" i="66"/>
  <c r="AM23" i="78" s="1"/>
  <c r="AL23" i="65"/>
  <c r="AM23" i="76" s="1"/>
  <c r="AL23" i="63"/>
  <c r="AM23" i="75" s="1"/>
  <c r="V23" i="70"/>
  <c r="W23" i="77" s="1"/>
  <c r="V23" i="66"/>
  <c r="W23" i="78" s="1"/>
  <c r="V23" i="65"/>
  <c r="W23" i="76" s="1"/>
  <c r="V23" i="63"/>
  <c r="W23" i="75" s="1"/>
  <c r="F23" i="70"/>
  <c r="G23" i="77" s="1"/>
  <c r="F23" i="65"/>
  <c r="G23" i="76" s="1"/>
  <c r="F23" i="63"/>
  <c r="G23" i="75" s="1"/>
  <c r="AB23" i="70"/>
  <c r="AC23" i="77" s="1"/>
  <c r="AB23" i="65"/>
  <c r="AC23" i="76" s="1"/>
  <c r="AB23" i="66"/>
  <c r="AC23" i="78" s="1"/>
  <c r="AB23" i="63"/>
  <c r="AC23" i="75" s="1"/>
  <c r="AK23" i="70"/>
  <c r="AL23" i="77" s="1"/>
  <c r="AK23" i="65"/>
  <c r="AL23" i="76" s="1"/>
  <c r="AK23" i="66"/>
  <c r="AL23" i="78" s="1"/>
  <c r="AK23" i="63"/>
  <c r="AL23" i="75" s="1"/>
  <c r="U23" i="70"/>
  <c r="V23" i="77" s="1"/>
  <c r="U23" i="65"/>
  <c r="V23" i="76" s="1"/>
  <c r="U23" i="66"/>
  <c r="V23" i="78" s="1"/>
  <c r="U23" i="63"/>
  <c r="V23" i="75" s="1"/>
  <c r="X23" i="70"/>
  <c r="Y23" i="77" s="1"/>
  <c r="X23" i="66"/>
  <c r="Y23" i="78" s="1"/>
  <c r="X23" i="65"/>
  <c r="Y23" i="76" s="1"/>
  <c r="X23" i="63"/>
  <c r="Y23" i="75" s="1"/>
  <c r="AF23" i="70"/>
  <c r="AG23" i="77" s="1"/>
  <c r="AF23" i="66"/>
  <c r="AG23" i="78" s="1"/>
  <c r="AF23" i="65"/>
  <c r="AG23" i="76" s="1"/>
  <c r="AF23" i="63"/>
  <c r="AG23" i="75" s="1"/>
  <c r="Q23" i="70"/>
  <c r="R23" i="77" s="1"/>
  <c r="Q23" i="65"/>
  <c r="R23" i="76" s="1"/>
  <c r="Q23" i="66"/>
  <c r="R23" i="78" s="1"/>
  <c r="Q23" i="63"/>
  <c r="R23" i="75" s="1"/>
  <c r="K23" i="70"/>
  <c r="L23" i="77" s="1"/>
  <c r="K23" i="66"/>
  <c r="L23" i="78" s="1"/>
  <c r="K23" i="65"/>
  <c r="L23" i="76" s="1"/>
  <c r="K23" i="63"/>
  <c r="L23" i="75" s="1"/>
  <c r="AH23" i="70"/>
  <c r="AI23" i="77" s="1"/>
  <c r="AH23" i="66"/>
  <c r="AI23" i="78" s="1"/>
  <c r="AH23" i="65"/>
  <c r="AI23" i="76" s="1"/>
  <c r="AH23" i="63"/>
  <c r="AI23" i="75" s="1"/>
  <c r="R23" i="70"/>
  <c r="S23" i="77" s="1"/>
  <c r="R23" i="66"/>
  <c r="S23" i="78" s="1"/>
  <c r="R23" i="65"/>
  <c r="S23" i="76" s="1"/>
  <c r="R23" i="63"/>
  <c r="S23" i="75" s="1"/>
  <c r="M23" i="70"/>
  <c r="N23" i="77" s="1"/>
  <c r="M23" i="65"/>
  <c r="N23" i="76" s="1"/>
  <c r="M23" i="66"/>
  <c r="N23" i="78" s="1"/>
  <c r="M23" i="63"/>
  <c r="N23" i="75" s="1"/>
  <c r="P23" i="70"/>
  <c r="Q23" i="77" s="1"/>
  <c r="P23" i="66"/>
  <c r="Q23" i="78" s="1"/>
  <c r="P23" i="65"/>
  <c r="Q23" i="76" s="1"/>
  <c r="P23" i="63"/>
  <c r="Q23" i="75" s="1"/>
  <c r="AG23" i="70"/>
  <c r="AH23" i="77" s="1"/>
  <c r="AG23" i="65"/>
  <c r="AH23" i="76" s="1"/>
  <c r="AG23" i="66"/>
  <c r="AH23" i="78" s="1"/>
  <c r="AG23" i="63"/>
  <c r="AH23" i="75" s="1"/>
  <c r="L23" i="70"/>
  <c r="M23" i="77" s="1"/>
  <c r="L23" i="65"/>
  <c r="M23" i="76" s="1"/>
  <c r="L23" i="66"/>
  <c r="M23" i="78" s="1"/>
  <c r="L23" i="63"/>
  <c r="M23" i="75" s="1"/>
  <c r="AM23" i="70"/>
  <c r="AN23" i="77" s="1"/>
  <c r="AM23" i="66"/>
  <c r="AN23" i="78" s="1"/>
  <c r="AM23" i="65"/>
  <c r="AN23" i="76" s="1"/>
  <c r="AM23" i="63"/>
  <c r="AN23" i="75" s="1"/>
  <c r="W23" i="70"/>
  <c r="X23" i="77" s="1"/>
  <c r="W23" i="66"/>
  <c r="X23" i="78" s="1"/>
  <c r="W23" i="65"/>
  <c r="X23" i="76" s="1"/>
  <c r="W23" i="63"/>
  <c r="X23" i="75" s="1"/>
  <c r="G23" i="70"/>
  <c r="H23" i="77" s="1"/>
  <c r="G23" i="66"/>
  <c r="H23" i="78" s="1"/>
  <c r="G23" i="65"/>
  <c r="H23" i="76" s="1"/>
  <c r="G23" i="63"/>
  <c r="H23" i="75" s="1"/>
  <c r="T23" i="70"/>
  <c r="U23" i="77" s="1"/>
  <c r="T23" i="65"/>
  <c r="U23" i="76" s="1"/>
  <c r="T23" i="66"/>
  <c r="U23" i="78" s="1"/>
  <c r="T23" i="63"/>
  <c r="U23" i="75" s="1"/>
  <c r="AD23" i="70"/>
  <c r="AE23" i="77" s="1"/>
  <c r="AD23" i="66"/>
  <c r="AE23" i="78" s="1"/>
  <c r="AD23" i="65"/>
  <c r="AE23" i="76" s="1"/>
  <c r="AD23" i="63"/>
  <c r="AE23" i="75" s="1"/>
  <c r="N23" i="70"/>
  <c r="O23" i="77" s="1"/>
  <c r="N23" i="66"/>
  <c r="O23" i="78" s="1"/>
  <c r="N23" i="65"/>
  <c r="O23" i="76" s="1"/>
  <c r="N23" i="63"/>
  <c r="O23" i="75" s="1"/>
  <c r="F23" i="77"/>
  <c r="F23" i="76"/>
  <c r="E23" i="63"/>
  <c r="F23" i="75" s="1"/>
  <c r="E23" i="77"/>
  <c r="D23" i="66"/>
  <c r="E23" i="78" s="1"/>
  <c r="AC23" i="70"/>
  <c r="AD23" i="77" s="1"/>
  <c r="AC23" i="65"/>
  <c r="AD23" i="76" s="1"/>
  <c r="AC23" i="66"/>
  <c r="AD23" i="78" s="1"/>
  <c r="AC23" i="63"/>
  <c r="AD23" i="75" s="1"/>
  <c r="I23" i="70"/>
  <c r="J23" i="77" s="1"/>
  <c r="I23" i="65"/>
  <c r="J23" i="76" s="1"/>
  <c r="I23" i="66"/>
  <c r="J23" i="78" s="1"/>
  <c r="I23" i="63"/>
  <c r="J23" i="75" s="1"/>
  <c r="Q18" i="70"/>
  <c r="R97" i="70"/>
  <c r="S97" i="77" s="1"/>
  <c r="Q119" i="70"/>
  <c r="R119" i="77" s="1"/>
  <c r="R15" i="70"/>
  <c r="S15" i="77" s="1"/>
  <c r="AM228" i="27" l="1"/>
  <c r="AL21" i="85" s="1"/>
  <c r="AK283" i="27"/>
  <c r="AJ21" i="86" s="1"/>
  <c r="BS279" i="27"/>
  <c r="BT253" i="27"/>
  <c r="BT216" i="27"/>
  <c r="BU191" i="27"/>
  <c r="BU194" i="27"/>
  <c r="BT219" i="27"/>
  <c r="BS274" i="27"/>
  <c r="BT248" i="27"/>
  <c r="BU198" i="27"/>
  <c r="BT223" i="27"/>
  <c r="BT249" i="27"/>
  <c r="BS275" i="27"/>
  <c r="AI108" i="85"/>
  <c r="BU251" i="27"/>
  <c r="BT277" i="27"/>
  <c r="BU193" i="27"/>
  <c r="BT218" i="27"/>
  <c r="BU197" i="27"/>
  <c r="BT222" i="27"/>
  <c r="BS272" i="27"/>
  <c r="BT246" i="27"/>
  <c r="BC192" i="27"/>
  <c r="BB217" i="27"/>
  <c r="BB227" i="27" s="1"/>
  <c r="AQ252" i="27"/>
  <c r="AP278" i="27"/>
  <c r="BU195" i="27"/>
  <c r="BT220" i="27"/>
  <c r="BT250" i="27"/>
  <c r="BS276" i="27"/>
  <c r="BT224" i="27"/>
  <c r="BU199" i="27"/>
  <c r="AM247" i="27"/>
  <c r="AL273" i="27"/>
  <c r="BT221" i="27"/>
  <c r="BU196" i="27"/>
  <c r="AM245" i="27"/>
  <c r="AL271" i="27"/>
  <c r="AH21" i="86"/>
  <c r="AI21" i="86"/>
  <c r="AK41" i="86"/>
  <c r="AK32" i="86" s="1"/>
  <c r="AK18" i="86"/>
  <c r="AL34" i="86"/>
  <c r="AK133" i="86"/>
  <c r="AL97" i="86"/>
  <c r="AJ149" i="86"/>
  <c r="AJ119" i="86"/>
  <c r="AK15" i="86"/>
  <c r="AJ137" i="86"/>
  <c r="AJ136" i="86"/>
  <c r="AJ135" i="86" s="1"/>
  <c r="AJ108" i="86" s="1"/>
  <c r="AJ32" i="85"/>
  <c r="AK34" i="85"/>
  <c r="AL97" i="85"/>
  <c r="AK18" i="85"/>
  <c r="AK41" i="85"/>
  <c r="AJ133" i="85"/>
  <c r="AJ119" i="85"/>
  <c r="AK15" i="85"/>
  <c r="J43" i="62"/>
  <c r="K43" i="74" s="1"/>
  <c r="Q43" i="75"/>
  <c r="R15" i="65"/>
  <c r="R15" i="76"/>
  <c r="Q43" i="63"/>
  <c r="S43" i="70"/>
  <c r="T43" i="77" s="1"/>
  <c r="Q149" i="70"/>
  <c r="R18" i="77"/>
  <c r="R43" i="65"/>
  <c r="S43" i="76" s="1"/>
  <c r="AC43" i="48"/>
  <c r="AD43" i="72" s="1"/>
  <c r="R43" i="66"/>
  <c r="S43" i="78" s="1"/>
  <c r="M97" i="48"/>
  <c r="N97" i="72" s="1"/>
  <c r="R119" i="70"/>
  <c r="S119" i="77" s="1"/>
  <c r="S15" i="70"/>
  <c r="T15" i="77" s="1"/>
  <c r="S97" i="70"/>
  <c r="T97" i="77" s="1"/>
  <c r="R18" i="70"/>
  <c r="S18" i="77" s="1"/>
  <c r="AN228" i="27" l="1"/>
  <c r="AM21" i="85" s="1"/>
  <c r="AL282" i="27"/>
  <c r="AL283" i="27" s="1"/>
  <c r="AK21" i="86" s="1"/>
  <c r="AR252" i="27"/>
  <c r="AQ278" i="27"/>
  <c r="BT274" i="27"/>
  <c r="BU248" i="27"/>
  <c r="BU221" i="27"/>
  <c r="BV196" i="27"/>
  <c r="BU224" i="27"/>
  <c r="BV199" i="27"/>
  <c r="BU249" i="27"/>
  <c r="BT275" i="27"/>
  <c r="BU220" i="27"/>
  <c r="BV195" i="27"/>
  <c r="BD192" i="27"/>
  <c r="BC217" i="27"/>
  <c r="BC227" i="27" s="1"/>
  <c r="BV197" i="27"/>
  <c r="BU222" i="27"/>
  <c r="BV251" i="27"/>
  <c r="BU277" i="27"/>
  <c r="BU253" i="27"/>
  <c r="BT279" i="27"/>
  <c r="AM273" i="27"/>
  <c r="AN247" i="27"/>
  <c r="BT276" i="27"/>
  <c r="BU250" i="27"/>
  <c r="BU218" i="27"/>
  <c r="BV193" i="27"/>
  <c r="BU216" i="27"/>
  <c r="BV191" i="27"/>
  <c r="AN245" i="27"/>
  <c r="AM271" i="27"/>
  <c r="BT272" i="27"/>
  <c r="BU246" i="27"/>
  <c r="BU223" i="27"/>
  <c r="BV198" i="27"/>
  <c r="BU219" i="27"/>
  <c r="BV194" i="27"/>
  <c r="AL133" i="86"/>
  <c r="AM97" i="86"/>
  <c r="AL41" i="86"/>
  <c r="AL32" i="86" s="1"/>
  <c r="AL18" i="86"/>
  <c r="AL149" i="86" s="1"/>
  <c r="AK137" i="86"/>
  <c r="AK136" i="86"/>
  <c r="AK135" i="86" s="1"/>
  <c r="AK108" i="86" s="1"/>
  <c r="AK119" i="86"/>
  <c r="AL15" i="86"/>
  <c r="AM34" i="86"/>
  <c r="AK149" i="86"/>
  <c r="K43" i="62"/>
  <c r="L43" i="74" s="1"/>
  <c r="AL18" i="85"/>
  <c r="AM97" i="85"/>
  <c r="AJ137" i="85"/>
  <c r="AJ136" i="85"/>
  <c r="AJ135" i="85" s="1"/>
  <c r="AJ108" i="85" s="1"/>
  <c r="AK32" i="85"/>
  <c r="AL34" i="85"/>
  <c r="AL133" i="85" s="1"/>
  <c r="AK119" i="85"/>
  <c r="AL15" i="85"/>
  <c r="AL41" i="85"/>
  <c r="AK149" i="85"/>
  <c r="AK133" i="85"/>
  <c r="R43" i="75"/>
  <c r="S15" i="65"/>
  <c r="S15" i="76"/>
  <c r="R43" i="63"/>
  <c r="S43" i="75" s="1"/>
  <c r="S43" i="65"/>
  <c r="T43" i="76" s="1"/>
  <c r="T43" i="70"/>
  <c r="U43" i="77" s="1"/>
  <c r="AD43" i="48"/>
  <c r="AE43" i="72" s="1"/>
  <c r="S43" i="66"/>
  <c r="T43" i="78" s="1"/>
  <c r="N97" i="48"/>
  <c r="O97" i="72" s="1"/>
  <c r="S18" i="70"/>
  <c r="T18" i="77" s="1"/>
  <c r="S119" i="70"/>
  <c r="T119" i="77" s="1"/>
  <c r="T15" i="70"/>
  <c r="U15" i="77" s="1"/>
  <c r="R149" i="70"/>
  <c r="T97" i="70"/>
  <c r="U97" i="77" s="1"/>
  <c r="AO228" i="27" l="1"/>
  <c r="L43" i="62"/>
  <c r="M43" i="74" s="1"/>
  <c r="BV223" i="27"/>
  <c r="BW198" i="27"/>
  <c r="BW193" i="27"/>
  <c r="BV218" i="27"/>
  <c r="AO247" i="27"/>
  <c r="AN273" i="27"/>
  <c r="BW197" i="27"/>
  <c r="BV222" i="27"/>
  <c r="BW199" i="27"/>
  <c r="BV224" i="27"/>
  <c r="BV248" i="27"/>
  <c r="BU274" i="27"/>
  <c r="AO245" i="27"/>
  <c r="AN271" i="27"/>
  <c r="AN282" i="27" s="1"/>
  <c r="AM282" i="27"/>
  <c r="AM283" i="27" s="1"/>
  <c r="BW194" i="27"/>
  <c r="BV219" i="27"/>
  <c r="BV246" i="27"/>
  <c r="BU272" i="27"/>
  <c r="BW191" i="27"/>
  <c r="BV216" i="27"/>
  <c r="BV250" i="27"/>
  <c r="BU276" i="27"/>
  <c r="BW251" i="27"/>
  <c r="BV277" i="27"/>
  <c r="BD217" i="27"/>
  <c r="BD227" i="27" s="1"/>
  <c r="BE192" i="27"/>
  <c r="BV221" i="27"/>
  <c r="BW196" i="27"/>
  <c r="BV253" i="27"/>
  <c r="BU279" i="27"/>
  <c r="BV220" i="27"/>
  <c r="BW195" i="27"/>
  <c r="BV249" i="27"/>
  <c r="BU275" i="27"/>
  <c r="AS252" i="27"/>
  <c r="AR278" i="27"/>
  <c r="AN34" i="86"/>
  <c r="AM133" i="86"/>
  <c r="AN97" i="86"/>
  <c r="AL119" i="86"/>
  <c r="AM15" i="86"/>
  <c r="AL137" i="86"/>
  <c r="AL136" i="86"/>
  <c r="AL135" i="86" s="1"/>
  <c r="AL108" i="86" s="1"/>
  <c r="AM18" i="86"/>
  <c r="AM149" i="86" s="1"/>
  <c r="AM41" i="86"/>
  <c r="AM32" i="86" s="1"/>
  <c r="AM41" i="85"/>
  <c r="AM34" i="85"/>
  <c r="AM133" i="85" s="1"/>
  <c r="AL32" i="85"/>
  <c r="AK137" i="85"/>
  <c r="AK136" i="85"/>
  <c r="AK135" i="85" s="1"/>
  <c r="AK108" i="85" s="1"/>
  <c r="AM18" i="85"/>
  <c r="AM149" i="85" s="1"/>
  <c r="AL137" i="85"/>
  <c r="AL136" i="85"/>
  <c r="AL135" i="85" s="1"/>
  <c r="AL119" i="85"/>
  <c r="AM15" i="85"/>
  <c r="AN97" i="85"/>
  <c r="AL149" i="85"/>
  <c r="T15" i="65"/>
  <c r="T15" i="76"/>
  <c r="S43" i="63"/>
  <c r="T43" i="75" s="1"/>
  <c r="U43" i="70"/>
  <c r="V43" i="77" s="1"/>
  <c r="T43" i="65"/>
  <c r="U43" i="76" s="1"/>
  <c r="M43" i="62"/>
  <c r="N43" i="74" s="1"/>
  <c r="AE43" i="48"/>
  <c r="AF43" i="72" s="1"/>
  <c r="T43" i="66"/>
  <c r="U43" i="78" s="1"/>
  <c r="O97" i="48"/>
  <c r="P97" i="72" s="1"/>
  <c r="T119" i="70"/>
  <c r="U119" i="77" s="1"/>
  <c r="U15" i="70"/>
  <c r="V15" i="77" s="1"/>
  <c r="T18" i="70"/>
  <c r="U97" i="70"/>
  <c r="V97" i="77" s="1"/>
  <c r="S149" i="70"/>
  <c r="AN21" i="85" l="1"/>
  <c r="AO21" i="85"/>
  <c r="AP228" i="27"/>
  <c r="AP21" i="85" s="1"/>
  <c r="BX195" i="27"/>
  <c r="BW220" i="27"/>
  <c r="BW250" i="27"/>
  <c r="BV276" i="27"/>
  <c r="BW246" i="27"/>
  <c r="BV272" i="27"/>
  <c r="BX198" i="27"/>
  <c r="BW223" i="27"/>
  <c r="AT252" i="27"/>
  <c r="AS278" i="27"/>
  <c r="BX196" i="27"/>
  <c r="BW221" i="27"/>
  <c r="AP245" i="27"/>
  <c r="AO271" i="27"/>
  <c r="BX199" i="27"/>
  <c r="BW224" i="27"/>
  <c r="AP247" i="27"/>
  <c r="AO273" i="27"/>
  <c r="BX251" i="27"/>
  <c r="BW277" i="27"/>
  <c r="BX191" i="27"/>
  <c r="BW216" i="27"/>
  <c r="BX194" i="27"/>
  <c r="BW219" i="27"/>
  <c r="BW249" i="27"/>
  <c r="BV275" i="27"/>
  <c r="BW253" i="27"/>
  <c r="BV279" i="27"/>
  <c r="BF192" i="27"/>
  <c r="BE217" i="27"/>
  <c r="BE227" i="27" s="1"/>
  <c r="AN283" i="27"/>
  <c r="AL21" i="86"/>
  <c r="BW248" i="27"/>
  <c r="BV274" i="27"/>
  <c r="BX197" i="27"/>
  <c r="BW222" i="27"/>
  <c r="BW218" i="27"/>
  <c r="BX193" i="27"/>
  <c r="AO34" i="86"/>
  <c r="AN41" i="86"/>
  <c r="AN32" i="86" s="1"/>
  <c r="AN133" i="86"/>
  <c r="AO97" i="86"/>
  <c r="AM137" i="86"/>
  <c r="AM136" i="86"/>
  <c r="AM135" i="86" s="1"/>
  <c r="AM108" i="86" s="1"/>
  <c r="AN18" i="86"/>
  <c r="AM119" i="86"/>
  <c r="AN15" i="86"/>
  <c r="AL108" i="85"/>
  <c r="AN34" i="85"/>
  <c r="AN133" i="85" s="1"/>
  <c r="AM32" i="85"/>
  <c r="AN18" i="85"/>
  <c r="AN149" i="85" s="1"/>
  <c r="AN41" i="85"/>
  <c r="AO97" i="85"/>
  <c r="AM137" i="85"/>
  <c r="AM136" i="85"/>
  <c r="AM135" i="85" s="1"/>
  <c r="AM119" i="85"/>
  <c r="AN15" i="85"/>
  <c r="U15" i="65"/>
  <c r="U15" i="76"/>
  <c r="T43" i="63"/>
  <c r="U43" i="75" s="1"/>
  <c r="V43" i="70"/>
  <c r="W43" i="77" s="1"/>
  <c r="T149" i="70"/>
  <c r="U18" i="77"/>
  <c r="U43" i="65"/>
  <c r="V43" i="76" s="1"/>
  <c r="N43" i="62"/>
  <c r="O43" i="74" s="1"/>
  <c r="AF43" i="48"/>
  <c r="AG43" i="72" s="1"/>
  <c r="U43" i="66"/>
  <c r="V43" i="78" s="1"/>
  <c r="P97" i="48"/>
  <c r="Q97" i="72" s="1"/>
  <c r="V97" i="70"/>
  <c r="W97" i="77" s="1"/>
  <c r="U119" i="70"/>
  <c r="V119" i="77" s="1"/>
  <c r="V15" i="70"/>
  <c r="W15" i="77" s="1"/>
  <c r="U18" i="70"/>
  <c r="AQ228" i="27" l="1"/>
  <c r="BX248" i="27"/>
  <c r="BW274" i="27"/>
  <c r="BG192" i="27"/>
  <c r="BF217" i="27"/>
  <c r="BF227" i="27" s="1"/>
  <c r="BX249" i="27"/>
  <c r="BW275" i="27"/>
  <c r="BY191" i="27"/>
  <c r="BX216" i="27"/>
  <c r="AO282" i="27"/>
  <c r="AQ247" i="27"/>
  <c r="AP273" i="27"/>
  <c r="AQ245" i="27"/>
  <c r="AP271" i="27"/>
  <c r="AU252" i="27"/>
  <c r="AT278" i="27"/>
  <c r="BX246" i="27"/>
  <c r="BW272" i="27"/>
  <c r="BY195" i="27"/>
  <c r="BX220" i="27"/>
  <c r="BY197" i="27"/>
  <c r="BX222" i="27"/>
  <c r="AO283" i="27"/>
  <c r="AM21" i="86"/>
  <c r="BX253" i="27"/>
  <c r="BW279" i="27"/>
  <c r="BY194" i="27"/>
  <c r="BX219" i="27"/>
  <c r="BY251" i="27"/>
  <c r="BX277" i="27"/>
  <c r="BX218" i="27"/>
  <c r="BY193" i="27"/>
  <c r="BY199" i="27"/>
  <c r="BX224" i="27"/>
  <c r="BX221" i="27"/>
  <c r="BY196" i="27"/>
  <c r="BX223" i="27"/>
  <c r="BY198" i="27"/>
  <c r="BX250" i="27"/>
  <c r="BW276" i="27"/>
  <c r="AO18" i="86"/>
  <c r="AO41" i="86"/>
  <c r="AO32" i="86" s="1"/>
  <c r="AN137" i="86"/>
  <c r="AN136" i="86"/>
  <c r="AN135" i="86" s="1"/>
  <c r="AN108" i="86" s="1"/>
  <c r="AP34" i="86"/>
  <c r="AN119" i="86"/>
  <c r="AO15" i="86"/>
  <c r="AN149" i="86"/>
  <c r="AO133" i="86"/>
  <c r="AP97" i="86"/>
  <c r="AM108" i="85"/>
  <c r="AP97" i="85"/>
  <c r="AO41" i="85"/>
  <c r="AN32" i="85"/>
  <c r="AO34" i="85"/>
  <c r="AO133" i="85" s="1"/>
  <c r="AN119" i="85"/>
  <c r="AO15" i="85"/>
  <c r="AO18" i="85"/>
  <c r="AN137" i="85"/>
  <c r="AN136" i="85"/>
  <c r="AN135" i="85" s="1"/>
  <c r="V15" i="65"/>
  <c r="V15" i="76"/>
  <c r="U43" i="63"/>
  <c r="V43" i="75" s="1"/>
  <c r="W43" i="70"/>
  <c r="X43" i="77" s="1"/>
  <c r="O43" i="62"/>
  <c r="P43" i="74" s="1"/>
  <c r="V43" i="65"/>
  <c r="W43" i="76" s="1"/>
  <c r="U149" i="70"/>
  <c r="V18" i="77"/>
  <c r="AG43" i="48"/>
  <c r="AH43" i="72" s="1"/>
  <c r="V43" i="66"/>
  <c r="W43" i="78" s="1"/>
  <c r="Q97" i="48"/>
  <c r="R97" i="72" s="1"/>
  <c r="V119" i="70"/>
  <c r="W119" i="77" s="1"/>
  <c r="W15" i="70"/>
  <c r="X15" i="77" s="1"/>
  <c r="W97" i="70"/>
  <c r="X97" i="77" s="1"/>
  <c r="V18" i="70"/>
  <c r="AR228" i="27" l="1"/>
  <c r="AQ21" i="85"/>
  <c r="AP282" i="27"/>
  <c r="AP283" i="27" s="1"/>
  <c r="BZ191" i="27"/>
  <c r="BY216" i="27"/>
  <c r="BH192" i="27"/>
  <c r="BG217" i="27"/>
  <c r="BG227" i="27" s="1"/>
  <c r="BY223" i="27"/>
  <c r="BZ198" i="27"/>
  <c r="BZ194" i="27"/>
  <c r="BY219" i="27"/>
  <c r="AN21" i="86"/>
  <c r="BY220" i="27"/>
  <c r="BZ195" i="27"/>
  <c r="AV252" i="27"/>
  <c r="AU278" i="27"/>
  <c r="AR247" i="27"/>
  <c r="AQ273" i="27"/>
  <c r="BY250" i="27"/>
  <c r="BX276" i="27"/>
  <c r="BY224" i="27"/>
  <c r="BZ199" i="27"/>
  <c r="BY249" i="27"/>
  <c r="BX275" i="27"/>
  <c r="BY248" i="27"/>
  <c r="BX274" i="27"/>
  <c r="BZ196" i="27"/>
  <c r="BY221" i="27"/>
  <c r="BZ193" i="27"/>
  <c r="BY218" i="27"/>
  <c r="BZ251" i="27"/>
  <c r="BY277" i="27"/>
  <c r="BY253" i="27"/>
  <c r="BX279" i="27"/>
  <c r="BY222" i="27"/>
  <c r="BZ197" i="27"/>
  <c r="BY246" i="27"/>
  <c r="BX272" i="27"/>
  <c r="AR245" i="27"/>
  <c r="AQ271" i="27"/>
  <c r="AO119" i="86"/>
  <c r="AP15" i="86"/>
  <c r="AP133" i="86"/>
  <c r="AQ97" i="86"/>
  <c r="AP18" i="86"/>
  <c r="AO136" i="86"/>
  <c r="AO135" i="86" s="1"/>
  <c r="AO108" i="86" s="1"/>
  <c r="AO137" i="86"/>
  <c r="AQ34" i="86"/>
  <c r="AP41" i="86"/>
  <c r="AO149" i="86"/>
  <c r="AO136" i="85"/>
  <c r="AO135" i="85" s="1"/>
  <c r="AO137" i="85"/>
  <c r="AP41" i="85"/>
  <c r="AP18" i="85"/>
  <c r="AO149" i="85"/>
  <c r="AO32" i="85"/>
  <c r="AP34" i="85"/>
  <c r="AO119" i="85"/>
  <c r="AP15" i="85"/>
  <c r="AQ97" i="85"/>
  <c r="AN108" i="85"/>
  <c r="W15" i="65"/>
  <c r="W15" i="76"/>
  <c r="V43" i="63"/>
  <c r="W43" i="75" s="1"/>
  <c r="X43" i="70"/>
  <c r="Y43" i="77" s="1"/>
  <c r="W43" i="65"/>
  <c r="X43" i="76" s="1"/>
  <c r="P43" i="62"/>
  <c r="Q43" i="74" s="1"/>
  <c r="V149" i="70"/>
  <c r="W18" i="77"/>
  <c r="AH43" i="48"/>
  <c r="AI43" i="72" s="1"/>
  <c r="W43" i="66"/>
  <c r="X43" i="78" s="1"/>
  <c r="R97" i="48"/>
  <c r="S97" i="72" s="1"/>
  <c r="W119" i="70"/>
  <c r="X119" i="77" s="1"/>
  <c r="X15" i="70"/>
  <c r="Y15" i="77" s="1"/>
  <c r="X97" i="70"/>
  <c r="Y97" i="77" s="1"/>
  <c r="W18" i="70"/>
  <c r="X18" i="77" s="1"/>
  <c r="AR21" i="85" l="1"/>
  <c r="AS228" i="27"/>
  <c r="AQ282" i="27"/>
  <c r="AS245" i="27"/>
  <c r="AR271" i="27"/>
  <c r="CA251" i="27"/>
  <c r="BZ277" i="27"/>
  <c r="CA196" i="27"/>
  <c r="BZ221" i="27"/>
  <c r="BZ249" i="27"/>
  <c r="BY275" i="27"/>
  <c r="BZ220" i="27"/>
  <c r="CA195" i="27"/>
  <c r="CA199" i="27"/>
  <c r="BZ224" i="27"/>
  <c r="AS247" i="27"/>
  <c r="AR273" i="27"/>
  <c r="CA194" i="27"/>
  <c r="BZ219" i="27"/>
  <c r="BI192" i="27"/>
  <c r="BH217" i="27"/>
  <c r="BH227" i="27" s="1"/>
  <c r="BZ246" i="27"/>
  <c r="BY272" i="27"/>
  <c r="BZ253" i="27"/>
  <c r="BY279" i="27"/>
  <c r="BZ218" i="27"/>
  <c r="CA193" i="27"/>
  <c r="BZ248" i="27"/>
  <c r="BY274" i="27"/>
  <c r="CA198" i="27"/>
  <c r="BZ223" i="27"/>
  <c r="CA197" i="27"/>
  <c r="BZ222" i="27"/>
  <c r="BZ250" i="27"/>
  <c r="BY276" i="27"/>
  <c r="AW252" i="27"/>
  <c r="AV278" i="27"/>
  <c r="AQ283" i="27"/>
  <c r="AO21" i="86"/>
  <c r="CA191" i="27"/>
  <c r="BZ216" i="27"/>
  <c r="AP137" i="86"/>
  <c r="AP136" i="86"/>
  <c r="AP135" i="86" s="1"/>
  <c r="AQ41" i="86"/>
  <c r="AQ32" i="86" s="1"/>
  <c r="AP119" i="86"/>
  <c r="AQ15" i="86"/>
  <c r="AQ18" i="86"/>
  <c r="AR34" i="86"/>
  <c r="AP149" i="86"/>
  <c r="AP32" i="86"/>
  <c r="AQ133" i="86"/>
  <c r="AR97" i="86"/>
  <c r="AO108" i="85"/>
  <c r="AQ18" i="85"/>
  <c r="AQ34" i="85"/>
  <c r="AP32" i="85"/>
  <c r="AR97" i="85"/>
  <c r="AP133" i="85"/>
  <c r="AP149" i="85"/>
  <c r="AP119" i="85"/>
  <c r="AQ15" i="85"/>
  <c r="AQ41" i="85"/>
  <c r="X15" i="65"/>
  <c r="X15" i="76"/>
  <c r="W43" i="63"/>
  <c r="X43" i="75" s="1"/>
  <c r="Y43" i="70"/>
  <c r="Z43" i="77" s="1"/>
  <c r="Q43" i="62"/>
  <c r="R43" i="74" s="1"/>
  <c r="X43" i="65"/>
  <c r="Y43" i="76" s="1"/>
  <c r="AI43" i="48"/>
  <c r="AJ43" i="72" s="1"/>
  <c r="X43" i="66"/>
  <c r="Y43" i="78" s="1"/>
  <c r="S97" i="48"/>
  <c r="T97" i="72" s="1"/>
  <c r="Y97" i="70"/>
  <c r="Z97" i="77" s="1"/>
  <c r="X18" i="70"/>
  <c r="W149" i="70"/>
  <c r="X119" i="70"/>
  <c r="Y119" i="77" s="1"/>
  <c r="Y15" i="70"/>
  <c r="Z15" i="77" s="1"/>
  <c r="AS21" i="85" l="1"/>
  <c r="AT228" i="27"/>
  <c r="AX252" i="27"/>
  <c r="AW278" i="27"/>
  <c r="CA220" i="27"/>
  <c r="CB195" i="27"/>
  <c r="AP108" i="86"/>
  <c r="CA222" i="27"/>
  <c r="CB197" i="27"/>
  <c r="CA248" i="27"/>
  <c r="BZ274" i="27"/>
  <c r="CA253" i="27"/>
  <c r="BZ279" i="27"/>
  <c r="BI217" i="27"/>
  <c r="BI227" i="27" s="1"/>
  <c r="BJ192" i="27"/>
  <c r="AT247" i="27"/>
  <c r="AS273" i="27"/>
  <c r="CA249" i="27"/>
  <c r="BZ275" i="27"/>
  <c r="CB251" i="27"/>
  <c r="CA277" i="27"/>
  <c r="AP21" i="86"/>
  <c r="CA250" i="27"/>
  <c r="BZ276" i="27"/>
  <c r="CA218" i="27"/>
  <c r="CB193" i="27"/>
  <c r="AR282" i="27"/>
  <c r="AR283" i="27" s="1"/>
  <c r="CB191" i="27"/>
  <c r="CA216" i="27"/>
  <c r="CB198" i="27"/>
  <c r="CA223" i="27"/>
  <c r="CA246" i="27"/>
  <c r="BZ272" i="27"/>
  <c r="CB194" i="27"/>
  <c r="CA219" i="27"/>
  <c r="CB199" i="27"/>
  <c r="CA224" i="27"/>
  <c r="CA221" i="27"/>
  <c r="CB196" i="27"/>
  <c r="AT245" i="27"/>
  <c r="AS271" i="27"/>
  <c r="AQ136" i="86"/>
  <c r="AQ135" i="86" s="1"/>
  <c r="AQ108" i="86" s="1"/>
  <c r="AQ137" i="86"/>
  <c r="AS34" i="86"/>
  <c r="AQ119" i="86"/>
  <c r="AR15" i="86"/>
  <c r="AR18" i="86"/>
  <c r="AR41" i="86"/>
  <c r="AR133" i="86"/>
  <c r="AS97" i="86"/>
  <c r="AQ149" i="86"/>
  <c r="AR41" i="85"/>
  <c r="AP137" i="85"/>
  <c r="AP136" i="85"/>
  <c r="AP135" i="85" s="1"/>
  <c r="AP108" i="85" s="1"/>
  <c r="AR34" i="85"/>
  <c r="AR133" i="85" s="1"/>
  <c r="AQ32" i="85"/>
  <c r="AS97" i="85"/>
  <c r="AR18" i="85"/>
  <c r="AR149" i="85" s="1"/>
  <c r="AQ133" i="85"/>
  <c r="AQ119" i="85"/>
  <c r="AR15" i="85"/>
  <c r="AQ149" i="85"/>
  <c r="Y15" i="65"/>
  <c r="Y15" i="76"/>
  <c r="X43" i="63"/>
  <c r="Y43" i="75" s="1"/>
  <c r="R43" i="62"/>
  <c r="S43" i="74" s="1"/>
  <c r="X149" i="70"/>
  <c r="Y18" i="77"/>
  <c r="Y43" i="65"/>
  <c r="Z43" i="76" s="1"/>
  <c r="Z43" i="70"/>
  <c r="AA43" i="77" s="1"/>
  <c r="AJ43" i="48"/>
  <c r="AK43" i="72" s="1"/>
  <c r="Y43" i="66"/>
  <c r="Z43" i="78" s="1"/>
  <c r="T97" i="48"/>
  <c r="U97" i="72" s="1"/>
  <c r="Z97" i="70"/>
  <c r="AA97" i="77" s="1"/>
  <c r="Y119" i="70"/>
  <c r="Z119" i="77" s="1"/>
  <c r="Z15" i="70"/>
  <c r="AA15" i="77" s="1"/>
  <c r="Y18" i="70"/>
  <c r="Z18" i="77" s="1"/>
  <c r="AT21" i="85" l="1"/>
  <c r="AU228" i="27"/>
  <c r="AS282" i="27"/>
  <c r="CC194" i="27"/>
  <c r="CB219" i="27"/>
  <c r="CC198" i="27"/>
  <c r="CB223" i="27"/>
  <c r="CC193" i="27"/>
  <c r="CB218" i="27"/>
  <c r="CB250" i="27"/>
  <c r="CA276" i="27"/>
  <c r="CC251" i="27"/>
  <c r="CB277" i="27"/>
  <c r="AU247" i="27"/>
  <c r="AT273" i="27"/>
  <c r="CB253" i="27"/>
  <c r="CA279" i="27"/>
  <c r="BJ217" i="27"/>
  <c r="BJ227" i="27" s="1"/>
  <c r="BK192" i="27"/>
  <c r="AY252" i="27"/>
  <c r="AX278" i="27"/>
  <c r="AU245" i="27"/>
  <c r="AT271" i="27"/>
  <c r="CC199" i="27"/>
  <c r="CB224" i="27"/>
  <c r="CB246" i="27"/>
  <c r="CA272" i="27"/>
  <c r="CB216" i="27"/>
  <c r="CC191" i="27"/>
  <c r="AS283" i="27"/>
  <c r="AQ21" i="86"/>
  <c r="CB249" i="27"/>
  <c r="CA275" i="27"/>
  <c r="CB248" i="27"/>
  <c r="CA274" i="27"/>
  <c r="CB220" i="27"/>
  <c r="CC195" i="27"/>
  <c r="CC196" i="27"/>
  <c r="CB221" i="27"/>
  <c r="CC197" i="27"/>
  <c r="CB222" i="27"/>
  <c r="AS41" i="86"/>
  <c r="AR32" i="86"/>
  <c r="AS133" i="86"/>
  <c r="AT97" i="86"/>
  <c r="AR119" i="86"/>
  <c r="AS15" i="86"/>
  <c r="AS18" i="86"/>
  <c r="AR137" i="86"/>
  <c r="AR136" i="86"/>
  <c r="AR135" i="86" s="1"/>
  <c r="AR149" i="86"/>
  <c r="AS32" i="86"/>
  <c r="AT34" i="86"/>
  <c r="AS41" i="85"/>
  <c r="AQ137" i="85"/>
  <c r="AQ136" i="85"/>
  <c r="AQ135" i="85" s="1"/>
  <c r="AQ108" i="85" s="1"/>
  <c r="AR119" i="85"/>
  <c r="AS15" i="85"/>
  <c r="AT97" i="85"/>
  <c r="AR32" i="85"/>
  <c r="AS34" i="85"/>
  <c r="AS133" i="85" s="1"/>
  <c r="AR137" i="85"/>
  <c r="AR136" i="85"/>
  <c r="AR135" i="85" s="1"/>
  <c r="AS18" i="85"/>
  <c r="Z15" i="65"/>
  <c r="Z15" i="76"/>
  <c r="Y43" i="63"/>
  <c r="Z43" i="75" s="1"/>
  <c r="Z43" i="65"/>
  <c r="AA43" i="76" s="1"/>
  <c r="AA43" i="70"/>
  <c r="AB43" i="77" s="1"/>
  <c r="S43" i="62"/>
  <c r="T43" i="74" s="1"/>
  <c r="AK43" i="48"/>
  <c r="AL43" i="72" s="1"/>
  <c r="Z43" i="66"/>
  <c r="AA43" i="78" s="1"/>
  <c r="U97" i="48"/>
  <c r="V97" i="72" s="1"/>
  <c r="Z18" i="70"/>
  <c r="Y149" i="70"/>
  <c r="AA97" i="70"/>
  <c r="AB97" i="77" s="1"/>
  <c r="Z119" i="70"/>
  <c r="AA119" i="77" s="1"/>
  <c r="AA15" i="70"/>
  <c r="AB15" i="77" s="1"/>
  <c r="AU21" i="85" l="1"/>
  <c r="AV228" i="27"/>
  <c r="CC222" i="27"/>
  <c r="CD197" i="27"/>
  <c r="CD195" i="27"/>
  <c r="CC220" i="27"/>
  <c r="CD191" i="27"/>
  <c r="CC216" i="27"/>
  <c r="CC249" i="27"/>
  <c r="CB275" i="27"/>
  <c r="CD199" i="27"/>
  <c r="CC224" i="27"/>
  <c r="AZ252" i="27"/>
  <c r="AY278" i="27"/>
  <c r="CC253" i="27"/>
  <c r="CB279" i="27"/>
  <c r="CD251" i="27"/>
  <c r="CC277" i="27"/>
  <c r="CD193" i="27"/>
  <c r="CC218" i="27"/>
  <c r="CD194" i="27"/>
  <c r="CC219" i="27"/>
  <c r="AR108" i="86"/>
  <c r="BL192" i="27"/>
  <c r="BK217" i="27"/>
  <c r="BK227" i="27" s="1"/>
  <c r="AT282" i="27"/>
  <c r="AT283" i="27" s="1"/>
  <c r="CC221" i="27"/>
  <c r="CD196" i="27"/>
  <c r="CC248" i="27"/>
  <c r="CB274" i="27"/>
  <c r="AR21" i="86"/>
  <c r="CC246" i="27"/>
  <c r="CB272" i="27"/>
  <c r="AV245" i="27"/>
  <c r="AU271" i="27"/>
  <c r="AV247" i="27"/>
  <c r="AU273" i="27"/>
  <c r="AU282" i="27" s="1"/>
  <c r="CC250" i="27"/>
  <c r="CB276" i="27"/>
  <c r="CD198" i="27"/>
  <c r="CC223" i="27"/>
  <c r="AS119" i="86"/>
  <c r="AT15" i="86"/>
  <c r="AT133" i="86"/>
  <c r="AU97" i="86"/>
  <c r="AT18" i="86"/>
  <c r="AS136" i="86"/>
  <c r="AS135" i="86" s="1"/>
  <c r="AS108" i="86" s="1"/>
  <c r="AS137" i="86"/>
  <c r="AU34" i="86"/>
  <c r="AS149" i="86"/>
  <c r="AT41" i="86"/>
  <c r="AT32" i="86" s="1"/>
  <c r="AT18" i="85"/>
  <c r="AT149" i="85" s="1"/>
  <c r="AS32" i="85"/>
  <c r="AT34" i="85"/>
  <c r="AR108" i="85"/>
  <c r="AS119" i="85"/>
  <c r="AT15" i="85"/>
  <c r="AT41" i="85"/>
  <c r="AS137" i="85"/>
  <c r="AS136" i="85"/>
  <c r="AS135" i="85" s="1"/>
  <c r="AS149" i="85"/>
  <c r="AT133" i="85"/>
  <c r="AU97" i="85"/>
  <c r="AA15" i="65"/>
  <c r="AA15" i="76"/>
  <c r="Z43" i="63"/>
  <c r="AA43" i="75" s="1"/>
  <c r="T43" i="62"/>
  <c r="U43" i="74" s="1"/>
  <c r="AB43" i="70"/>
  <c r="AC43" i="77" s="1"/>
  <c r="Z149" i="70"/>
  <c r="AA18" i="77"/>
  <c r="AA43" i="65"/>
  <c r="AB43" i="76" s="1"/>
  <c r="AL43" i="48"/>
  <c r="AM43" i="72" s="1"/>
  <c r="AA43" i="66"/>
  <c r="AB43" i="78" s="1"/>
  <c r="V97" i="48"/>
  <c r="W97" i="72" s="1"/>
  <c r="AA119" i="70"/>
  <c r="AB119" i="77" s="1"/>
  <c r="AB15" i="70"/>
  <c r="AC15" i="77" s="1"/>
  <c r="AA18" i="70"/>
  <c r="AB18" i="77" s="1"/>
  <c r="AB97" i="70"/>
  <c r="AC97" i="77" s="1"/>
  <c r="AV21" i="85" l="1"/>
  <c r="AW228" i="27"/>
  <c r="CD250" i="27"/>
  <c r="CC276" i="27"/>
  <c r="AW245" i="27"/>
  <c r="AV271" i="27"/>
  <c r="AU283" i="27"/>
  <c r="AS21" i="86"/>
  <c r="BM192" i="27"/>
  <c r="BL217" i="27"/>
  <c r="BL227" i="27" s="1"/>
  <c r="CD222" i="27"/>
  <c r="CE197" i="27"/>
  <c r="CE193" i="27"/>
  <c r="CD218" i="27"/>
  <c r="CD253" i="27"/>
  <c r="CC279" i="27"/>
  <c r="CE199" i="27"/>
  <c r="CD224" i="27"/>
  <c r="CD216" i="27"/>
  <c r="CE191" i="27"/>
  <c r="CE198" i="27"/>
  <c r="CD223" i="27"/>
  <c r="AW247" i="27"/>
  <c r="AV273" i="27"/>
  <c r="CD246" i="27"/>
  <c r="CC272" i="27"/>
  <c r="CD248" i="27"/>
  <c r="CC274" i="27"/>
  <c r="CE196" i="27"/>
  <c r="CD221" i="27"/>
  <c r="CD219" i="27"/>
  <c r="CE194" i="27"/>
  <c r="CE251" i="27"/>
  <c r="CD277" i="27"/>
  <c r="BA252" i="27"/>
  <c r="AZ278" i="27"/>
  <c r="CD249" i="27"/>
  <c r="CC275" i="27"/>
  <c r="CE195" i="27"/>
  <c r="CD220" i="27"/>
  <c r="AU133" i="86"/>
  <c r="AV97" i="86"/>
  <c r="AU18" i="86"/>
  <c r="AU149" i="86" s="1"/>
  <c r="AT137" i="86"/>
  <c r="AT136" i="86"/>
  <c r="AT135" i="86" s="1"/>
  <c r="AT108" i="86" s="1"/>
  <c r="AT119" i="86"/>
  <c r="AU15" i="86"/>
  <c r="AU41" i="86"/>
  <c r="AV34" i="86"/>
  <c r="AT149" i="86"/>
  <c r="AS108" i="85"/>
  <c r="AV97" i="85"/>
  <c r="AU15" i="85"/>
  <c r="AT119" i="85"/>
  <c r="AU18" i="85"/>
  <c r="AU149" i="85" s="1"/>
  <c r="AT137" i="85"/>
  <c r="AT136" i="85"/>
  <c r="AT135" i="85" s="1"/>
  <c r="AU41" i="85"/>
  <c r="AU34" i="85"/>
  <c r="AU133" i="85" s="1"/>
  <c r="AT32" i="85"/>
  <c r="AB15" i="65"/>
  <c r="AB15" i="76"/>
  <c r="AA43" i="63"/>
  <c r="AB43" i="75" s="1"/>
  <c r="AC43" i="70"/>
  <c r="AD43" i="77" s="1"/>
  <c r="AB43" i="65"/>
  <c r="AC43" i="76" s="1"/>
  <c r="U43" i="62"/>
  <c r="V43" i="74" s="1"/>
  <c r="AM43" i="48"/>
  <c r="AN43" i="72" s="1"/>
  <c r="AB43" i="66"/>
  <c r="AC43" i="78" s="1"/>
  <c r="W97" i="48"/>
  <c r="X97" i="72" s="1"/>
  <c r="AB18" i="70"/>
  <c r="AC18" i="77" s="1"/>
  <c r="AC97" i="70"/>
  <c r="AD97" i="77" s="1"/>
  <c r="AA149" i="70"/>
  <c r="AB119" i="70"/>
  <c r="AC119" i="77" s="1"/>
  <c r="AC15" i="70"/>
  <c r="AD15" i="77" s="1"/>
  <c r="AW21" i="85" l="1"/>
  <c r="AX228" i="27"/>
  <c r="AV282" i="27"/>
  <c r="CF195" i="27"/>
  <c r="CE220" i="27"/>
  <c r="BB252" i="27"/>
  <c r="BA278" i="27"/>
  <c r="CE248" i="27"/>
  <c r="CD274" i="27"/>
  <c r="AX247" i="27"/>
  <c r="AW273" i="27"/>
  <c r="CE253" i="27"/>
  <c r="CD279" i="27"/>
  <c r="AV283" i="27"/>
  <c r="AT21" i="86"/>
  <c r="CE250" i="27"/>
  <c r="CD276" i="27"/>
  <c r="CE249" i="27"/>
  <c r="CD275" i="27"/>
  <c r="CF251" i="27"/>
  <c r="CE277" i="27"/>
  <c r="CF196" i="27"/>
  <c r="CE221" i="27"/>
  <c r="CE246" i="27"/>
  <c r="CD272" i="27"/>
  <c r="CE223" i="27"/>
  <c r="CF198" i="27"/>
  <c r="CE224" i="27"/>
  <c r="CF199" i="27"/>
  <c r="CF193" i="27"/>
  <c r="CE218" i="27"/>
  <c r="CF194" i="27"/>
  <c r="CE219" i="27"/>
  <c r="CF191" i="27"/>
  <c r="CE216" i="27"/>
  <c r="CF197" i="27"/>
  <c r="CE222" i="27"/>
  <c r="BN192" i="27"/>
  <c r="BM217" i="27"/>
  <c r="BM227" i="27" s="1"/>
  <c r="AX245" i="27"/>
  <c r="AW271" i="27"/>
  <c r="AW282" i="27" s="1"/>
  <c r="AV133" i="86"/>
  <c r="AW97" i="86"/>
  <c r="AV41" i="86"/>
  <c r="AV32" i="86" s="1"/>
  <c r="AU137" i="86"/>
  <c r="AU136" i="86"/>
  <c r="AU135" i="86" s="1"/>
  <c r="AV18" i="86"/>
  <c r="AU32" i="86"/>
  <c r="AU119" i="86"/>
  <c r="AV15" i="86"/>
  <c r="AW34" i="86"/>
  <c r="AT108" i="85"/>
  <c r="AW97" i="85"/>
  <c r="AU137" i="85"/>
  <c r="AU136" i="85"/>
  <c r="AU135" i="85" s="1"/>
  <c r="AV34" i="85"/>
  <c r="AU32" i="85"/>
  <c r="AV41" i="85"/>
  <c r="AV18" i="85"/>
  <c r="AV149" i="85" s="1"/>
  <c r="AU119" i="85"/>
  <c r="AV15" i="85"/>
  <c r="AC15" i="65"/>
  <c r="AC15" i="76"/>
  <c r="AB43" i="63"/>
  <c r="AC43" i="75" s="1"/>
  <c r="AC43" i="65"/>
  <c r="AD43" i="76" s="1"/>
  <c r="V43" i="62"/>
  <c r="W43" i="74" s="1"/>
  <c r="AD43" i="70"/>
  <c r="AE43" i="77" s="1"/>
  <c r="AN43" i="48"/>
  <c r="AO43" i="72" s="1"/>
  <c r="AC43" i="66"/>
  <c r="AD43" i="78" s="1"/>
  <c r="X97" i="48"/>
  <c r="Y97" i="72" s="1"/>
  <c r="AC18" i="70"/>
  <c r="AD97" i="70"/>
  <c r="AE97" i="77" s="1"/>
  <c r="AC119" i="70"/>
  <c r="AD119" i="77" s="1"/>
  <c r="AD15" i="70"/>
  <c r="AE15" i="77" s="1"/>
  <c r="AB149" i="70"/>
  <c r="AX21" i="85" l="1"/>
  <c r="AY228" i="27"/>
  <c r="AY245" i="27"/>
  <c r="AX271" i="27"/>
  <c r="CF222" i="27"/>
  <c r="CG197" i="27"/>
  <c r="CG194" i="27"/>
  <c r="CF219" i="27"/>
  <c r="CF224" i="27"/>
  <c r="CG199" i="27"/>
  <c r="AY247" i="27"/>
  <c r="AX273" i="27"/>
  <c r="AX282" i="27" s="1"/>
  <c r="BC252" i="27"/>
  <c r="BB278" i="27"/>
  <c r="CF246" i="27"/>
  <c r="CE272" i="27"/>
  <c r="CG251" i="27"/>
  <c r="CF277" i="27"/>
  <c r="CF250" i="27"/>
  <c r="CE276" i="27"/>
  <c r="AU108" i="86"/>
  <c r="BO192" i="27"/>
  <c r="BN217" i="27"/>
  <c r="BN227" i="27" s="1"/>
  <c r="CF216" i="27"/>
  <c r="CG191" i="27"/>
  <c r="CG198" i="27"/>
  <c r="CF223" i="27"/>
  <c r="CF253" i="27"/>
  <c r="CE279" i="27"/>
  <c r="CF248" i="27"/>
  <c r="CE274" i="27"/>
  <c r="CG195" i="27"/>
  <c r="CF220" i="27"/>
  <c r="CG193" i="27"/>
  <c r="CF218" i="27"/>
  <c r="CF221" i="27"/>
  <c r="CG196" i="27"/>
  <c r="CF249" i="27"/>
  <c r="CE275" i="27"/>
  <c r="AW283" i="27"/>
  <c r="AU21" i="86"/>
  <c r="AW18" i="86"/>
  <c r="AW133" i="86"/>
  <c r="AX97" i="86"/>
  <c r="AV119" i="86"/>
  <c r="AW15" i="86"/>
  <c r="AV149" i="86"/>
  <c r="AV137" i="86"/>
  <c r="AV136" i="86"/>
  <c r="AV135" i="86" s="1"/>
  <c r="AV108" i="86" s="1"/>
  <c r="AX34" i="86"/>
  <c r="AW41" i="86"/>
  <c r="AV119" i="85"/>
  <c r="AW15" i="85"/>
  <c r="AW41" i="85"/>
  <c r="AW18" i="85"/>
  <c r="AW149" i="85" s="1"/>
  <c r="AU108" i="85"/>
  <c r="AX97" i="85"/>
  <c r="AV32" i="85"/>
  <c r="AW34" i="85"/>
  <c r="AW133" i="85" s="1"/>
  <c r="AV133" i="85"/>
  <c r="AD15" i="65"/>
  <c r="AD15" i="76"/>
  <c r="AC43" i="63"/>
  <c r="AD43" i="75" s="1"/>
  <c r="AC149" i="70"/>
  <c r="AD18" i="77"/>
  <c r="AE43" i="70"/>
  <c r="AF43" i="77" s="1"/>
  <c r="W43" i="62"/>
  <c r="X43" i="74" s="1"/>
  <c r="AD43" i="65"/>
  <c r="AE43" i="76" s="1"/>
  <c r="AO43" i="48"/>
  <c r="AP43" i="72" s="1"/>
  <c r="AD43" i="66"/>
  <c r="AE43" i="78" s="1"/>
  <c r="Y97" i="48"/>
  <c r="Z97" i="72" s="1"/>
  <c r="AD18" i="70"/>
  <c r="AE18" i="77" s="1"/>
  <c r="AE97" i="70"/>
  <c r="AF97" i="77" s="1"/>
  <c r="AD119" i="70"/>
  <c r="AE119" i="77" s="1"/>
  <c r="AE15" i="70"/>
  <c r="AF15" i="77" s="1"/>
  <c r="AY21" i="85" l="1"/>
  <c r="AZ228" i="27"/>
  <c r="AX283" i="27"/>
  <c r="AV21" i="86"/>
  <c r="CH191" i="27"/>
  <c r="CG216" i="27"/>
  <c r="CH251" i="27"/>
  <c r="CG277" i="27"/>
  <c r="BD252" i="27"/>
  <c r="BC278" i="27"/>
  <c r="CH195" i="27"/>
  <c r="CG220" i="27"/>
  <c r="CG253" i="27"/>
  <c r="CF279" i="27"/>
  <c r="CG249" i="27"/>
  <c r="CF275" i="27"/>
  <c r="CG250" i="27"/>
  <c r="CF276" i="27"/>
  <c r="CG246" i="27"/>
  <c r="CF272" i="27"/>
  <c r="AZ247" i="27"/>
  <c r="AY273" i="27"/>
  <c r="CH194" i="27"/>
  <c r="CG219" i="27"/>
  <c r="AZ245" i="27"/>
  <c r="AY271" i="27"/>
  <c r="CG221" i="27"/>
  <c r="CH196" i="27"/>
  <c r="CH193" i="27"/>
  <c r="CG218" i="27"/>
  <c r="CG248" i="27"/>
  <c r="CF274" i="27"/>
  <c r="CG223" i="27"/>
  <c r="CH198" i="27"/>
  <c r="BO217" i="27"/>
  <c r="BO227" i="27" s="1"/>
  <c r="BP192" i="27"/>
  <c r="CG224" i="27"/>
  <c r="CH199" i="27"/>
  <c r="CH197" i="27"/>
  <c r="CG222" i="27"/>
  <c r="AX18" i="86"/>
  <c r="AX41" i="86"/>
  <c r="AX32" i="86" s="1"/>
  <c r="AW119" i="86"/>
  <c r="AX15" i="86"/>
  <c r="AY34" i="86"/>
  <c r="AW137" i="86"/>
  <c r="AW136" i="86"/>
  <c r="AW135" i="86" s="1"/>
  <c r="AW32" i="86"/>
  <c r="AX133" i="86"/>
  <c r="AY97" i="86"/>
  <c r="AW149" i="86"/>
  <c r="AW136" i="85"/>
  <c r="AW135" i="85" s="1"/>
  <c r="AW137" i="85"/>
  <c r="AX41" i="85"/>
  <c r="AW32" i="85"/>
  <c r="AX34" i="85"/>
  <c r="AX133" i="85" s="1"/>
  <c r="AW119" i="85"/>
  <c r="AX15" i="85"/>
  <c r="AV137" i="85"/>
  <c r="AV136" i="85"/>
  <c r="AV135" i="85" s="1"/>
  <c r="AV108" i="85" s="1"/>
  <c r="AY97" i="85"/>
  <c r="AX18" i="85"/>
  <c r="AX149" i="85" s="1"/>
  <c r="AE15" i="65"/>
  <c r="AE15" i="76"/>
  <c r="AD43" i="63"/>
  <c r="AE43" i="75" s="1"/>
  <c r="X43" i="62"/>
  <c r="Y43" i="74" s="1"/>
  <c r="AF43" i="70"/>
  <c r="AG43" i="77" s="1"/>
  <c r="AE43" i="65"/>
  <c r="AF43" i="76" s="1"/>
  <c r="AP43" i="48"/>
  <c r="AQ43" i="72" s="1"/>
  <c r="AE43" i="66"/>
  <c r="AF43" i="78" s="1"/>
  <c r="Z97" i="48"/>
  <c r="AA97" i="72" s="1"/>
  <c r="AE18" i="70"/>
  <c r="AF18" i="77" s="1"/>
  <c r="AF97" i="70"/>
  <c r="AG97" i="77" s="1"/>
  <c r="AE119" i="70"/>
  <c r="AF119" i="77" s="1"/>
  <c r="AF15" i="70"/>
  <c r="AG15" i="77" s="1"/>
  <c r="AD149" i="70"/>
  <c r="AZ21" i="85" l="1"/>
  <c r="BA228" i="27"/>
  <c r="AW108" i="86"/>
  <c r="CH222" i="27"/>
  <c r="CI197" i="27"/>
  <c r="CH248" i="27"/>
  <c r="CG274" i="27"/>
  <c r="CH219" i="27"/>
  <c r="CI194" i="27"/>
  <c r="CH246" i="27"/>
  <c r="CG272" i="27"/>
  <c r="CH253" i="27"/>
  <c r="CG279" i="27"/>
  <c r="BE252" i="27"/>
  <c r="BD278" i="27"/>
  <c r="CH216" i="27"/>
  <c r="CI191" i="27"/>
  <c r="CI199" i="27"/>
  <c r="CH224" i="27"/>
  <c r="CI198" i="27"/>
  <c r="CH223" i="27"/>
  <c r="AY282" i="27"/>
  <c r="AY283" i="27" s="1"/>
  <c r="CH249" i="27"/>
  <c r="CG275" i="27"/>
  <c r="CI193" i="27"/>
  <c r="CH218" i="27"/>
  <c r="BA245" i="27"/>
  <c r="AZ271" i="27"/>
  <c r="BA247" i="27"/>
  <c r="AZ273" i="27"/>
  <c r="CH250" i="27"/>
  <c r="CG276" i="27"/>
  <c r="CI195" i="27"/>
  <c r="CH220" i="27"/>
  <c r="CI251" i="27"/>
  <c r="CH277" i="27"/>
  <c r="AW21" i="86"/>
  <c r="BQ192" i="27"/>
  <c r="BP217" i="27"/>
  <c r="BP227" i="27" s="1"/>
  <c r="CI196" i="27"/>
  <c r="CH221" i="27"/>
  <c r="AY133" i="86"/>
  <c r="AZ97" i="86"/>
  <c r="AY18" i="86"/>
  <c r="AX137" i="86"/>
  <c r="AX136" i="86"/>
  <c r="AX135" i="86" s="1"/>
  <c r="AZ34" i="86"/>
  <c r="AX119" i="86"/>
  <c r="AY15" i="86"/>
  <c r="AX108" i="86"/>
  <c r="AY41" i="86"/>
  <c r="AX149" i="86"/>
  <c r="AW108" i="85"/>
  <c r="AZ97" i="85"/>
  <c r="AX119" i="85"/>
  <c r="AY15" i="85"/>
  <c r="AX137" i="85"/>
  <c r="AX136" i="85"/>
  <c r="AX135" i="85" s="1"/>
  <c r="AY41" i="85"/>
  <c r="AY149" i="85"/>
  <c r="AY18" i="85"/>
  <c r="AY34" i="85"/>
  <c r="AX32" i="85"/>
  <c r="AF15" i="65"/>
  <c r="AF15" i="76"/>
  <c r="AE43" i="63"/>
  <c r="AF43" i="75" s="1"/>
  <c r="AG43" i="70"/>
  <c r="AH43" i="77" s="1"/>
  <c r="AF43" i="65"/>
  <c r="AG43" i="76" s="1"/>
  <c r="Y43" i="62"/>
  <c r="Z43" i="74" s="1"/>
  <c r="AQ43" i="48"/>
  <c r="AR43" i="72" s="1"/>
  <c r="AF43" i="66"/>
  <c r="AG43" i="78" s="1"/>
  <c r="AA97" i="48"/>
  <c r="AB97" i="72" s="1"/>
  <c r="AF119" i="70"/>
  <c r="AG119" i="77" s="1"/>
  <c r="AG15" i="70"/>
  <c r="AH15" i="77" s="1"/>
  <c r="AF18" i="70"/>
  <c r="AG97" i="70"/>
  <c r="AH97" i="77" s="1"/>
  <c r="AE149" i="70"/>
  <c r="BA21" i="85" l="1"/>
  <c r="BB228" i="27"/>
  <c r="AX21" i="86"/>
  <c r="BF252" i="27"/>
  <c r="BE278" i="27"/>
  <c r="CI248" i="27"/>
  <c r="CH274" i="27"/>
  <c r="AX108" i="85"/>
  <c r="CJ196" i="27"/>
  <c r="CI221" i="27"/>
  <c r="CI220" i="27"/>
  <c r="CJ195" i="27"/>
  <c r="BB247" i="27"/>
  <c r="BA273" i="27"/>
  <c r="CJ193" i="27"/>
  <c r="CI218" i="27"/>
  <c r="CI216" i="27"/>
  <c r="CJ191" i="27"/>
  <c r="CJ194" i="27"/>
  <c r="CI219" i="27"/>
  <c r="CJ197" i="27"/>
  <c r="CI222" i="27"/>
  <c r="CI224" i="27"/>
  <c r="CJ199" i="27"/>
  <c r="CI246" i="27"/>
  <c r="CH272" i="27"/>
  <c r="AZ282" i="27"/>
  <c r="AZ283" i="27" s="1"/>
  <c r="CJ198" i="27"/>
  <c r="CI223" i="27"/>
  <c r="CI253" i="27"/>
  <c r="CH279" i="27"/>
  <c r="BQ217" i="27"/>
  <c r="BQ227" i="27" s="1"/>
  <c r="BR192" i="27"/>
  <c r="CJ251" i="27"/>
  <c r="CI277" i="27"/>
  <c r="CI250" i="27"/>
  <c r="CH276" i="27"/>
  <c r="BB245" i="27"/>
  <c r="BA271" i="27"/>
  <c r="BA282" i="27" s="1"/>
  <c r="CI249" i="27"/>
  <c r="CH275" i="27"/>
  <c r="BA34" i="86"/>
  <c r="AZ133" i="86"/>
  <c r="BA97" i="86"/>
  <c r="AZ18" i="86"/>
  <c r="AZ149" i="86" s="1"/>
  <c r="AY136" i="86"/>
  <c r="AY135" i="86" s="1"/>
  <c r="AY137" i="86"/>
  <c r="AZ41" i="86"/>
  <c r="AZ32" i="86" s="1"/>
  <c r="AY119" i="86"/>
  <c r="AZ15" i="86"/>
  <c r="AY32" i="86"/>
  <c r="AY149" i="86"/>
  <c r="AZ34" i="85"/>
  <c r="AZ133" i="85" s="1"/>
  <c r="AY32" i="85"/>
  <c r="AZ18" i="85"/>
  <c r="AZ149" i="85" s="1"/>
  <c r="BA97" i="85"/>
  <c r="AY133" i="85"/>
  <c r="AZ41" i="85"/>
  <c r="AY119" i="85"/>
  <c r="AZ15" i="85"/>
  <c r="AG15" i="65"/>
  <c r="AG15" i="76"/>
  <c r="AF43" i="63"/>
  <c r="AG43" i="75" s="1"/>
  <c r="AG43" i="65"/>
  <c r="AH43" i="76" s="1"/>
  <c r="AF149" i="70"/>
  <c r="AG18" i="77"/>
  <c r="Z43" i="62"/>
  <c r="AA43" i="74" s="1"/>
  <c r="AH43" i="70"/>
  <c r="AI43" i="77" s="1"/>
  <c r="AR43" i="48"/>
  <c r="AS43" i="72" s="1"/>
  <c r="AG43" i="66"/>
  <c r="AH43" i="78" s="1"/>
  <c r="AB97" i="48"/>
  <c r="AC97" i="72" s="1"/>
  <c r="AG119" i="70"/>
  <c r="AH119" i="77" s="1"/>
  <c r="AH15" i="70"/>
  <c r="AI15" i="77" s="1"/>
  <c r="AH97" i="70"/>
  <c r="AI97" i="77" s="1"/>
  <c r="AG18" i="70"/>
  <c r="BB21" i="85" l="1"/>
  <c r="BC228" i="27"/>
  <c r="AY108" i="86"/>
  <c r="BA283" i="27"/>
  <c r="AY21" i="86"/>
  <c r="BC245" i="27"/>
  <c r="BB271" i="27"/>
  <c r="CK251" i="27"/>
  <c r="CJ277" i="27"/>
  <c r="CJ253" i="27"/>
  <c r="CI279" i="27"/>
  <c r="CK191" i="27"/>
  <c r="CJ216" i="27"/>
  <c r="CK193" i="27"/>
  <c r="CJ218" i="27"/>
  <c r="BR217" i="27"/>
  <c r="BR227" i="27" s="1"/>
  <c r="BS192" i="27"/>
  <c r="CJ246" i="27"/>
  <c r="CI272" i="27"/>
  <c r="CK197" i="27"/>
  <c r="CJ222" i="27"/>
  <c r="CJ248" i="27"/>
  <c r="CI274" i="27"/>
  <c r="CJ249" i="27"/>
  <c r="CI275" i="27"/>
  <c r="CJ250" i="27"/>
  <c r="CI276" i="27"/>
  <c r="CK198" i="27"/>
  <c r="CJ223" i="27"/>
  <c r="CJ224" i="27"/>
  <c r="CK199" i="27"/>
  <c r="BC247" i="27"/>
  <c r="BB273" i="27"/>
  <c r="CK196" i="27"/>
  <c r="CJ221" i="27"/>
  <c r="CK194" i="27"/>
  <c r="CJ219" i="27"/>
  <c r="CK195" i="27"/>
  <c r="CJ220" i="27"/>
  <c r="BG252" i="27"/>
  <c r="BF278" i="27"/>
  <c r="BA18" i="86"/>
  <c r="AZ137" i="86"/>
  <c r="AZ136" i="86"/>
  <c r="AZ135" i="86" s="1"/>
  <c r="AZ108" i="86" s="1"/>
  <c r="BA133" i="86"/>
  <c r="BB97" i="86"/>
  <c r="AZ119" i="86"/>
  <c r="BA15" i="86"/>
  <c r="BA41" i="86"/>
  <c r="BB34" i="86"/>
  <c r="AZ119" i="85"/>
  <c r="BA15" i="85"/>
  <c r="AY137" i="85"/>
  <c r="AY136" i="85"/>
  <c r="AY135" i="85" s="1"/>
  <c r="AY108" i="85" s="1"/>
  <c r="BB97" i="85"/>
  <c r="BA18" i="85"/>
  <c r="BA149" i="85" s="1"/>
  <c r="AZ32" i="85"/>
  <c r="BA34" i="85"/>
  <c r="BA41" i="85"/>
  <c r="AZ137" i="85"/>
  <c r="AZ136" i="85"/>
  <c r="AZ135" i="85" s="1"/>
  <c r="AH15" i="65"/>
  <c r="AH15" i="76"/>
  <c r="AG43" i="63"/>
  <c r="AH43" i="75" s="1"/>
  <c r="AA43" i="62"/>
  <c r="AB43" i="74" s="1"/>
  <c r="AG149" i="70"/>
  <c r="AH18" i="77"/>
  <c r="AI43" i="70"/>
  <c r="AJ43" i="77" s="1"/>
  <c r="AH43" i="65"/>
  <c r="AI43" i="76" s="1"/>
  <c r="AS43" i="48"/>
  <c r="AT43" i="72" s="1"/>
  <c r="AH43" i="66"/>
  <c r="AI43" i="78" s="1"/>
  <c r="AC97" i="48"/>
  <c r="AD97" i="72" s="1"/>
  <c r="AH18" i="70"/>
  <c r="AI18" i="77" s="1"/>
  <c r="AI97" i="70"/>
  <c r="AJ97" i="77" s="1"/>
  <c r="AH119" i="70"/>
  <c r="AI119" i="77" s="1"/>
  <c r="AI15" i="70"/>
  <c r="AJ15" i="77" s="1"/>
  <c r="BC21" i="85" l="1"/>
  <c r="BD228" i="27"/>
  <c r="BB282" i="27"/>
  <c r="CK246" i="27"/>
  <c r="CJ272" i="27"/>
  <c r="CL193" i="27"/>
  <c r="CK218" i="27"/>
  <c r="CK253" i="27"/>
  <c r="CJ279" i="27"/>
  <c r="BD245" i="27"/>
  <c r="BC271" i="27"/>
  <c r="BH252" i="27"/>
  <c r="BG278" i="27"/>
  <c r="CL194" i="27"/>
  <c r="CK219" i="27"/>
  <c r="BD247" i="27"/>
  <c r="BC273" i="27"/>
  <c r="CL198" i="27"/>
  <c r="CK223" i="27"/>
  <c r="CK249" i="27"/>
  <c r="CJ275" i="27"/>
  <c r="BT192" i="27"/>
  <c r="BS217" i="27"/>
  <c r="BS227" i="27" s="1"/>
  <c r="CK224" i="27"/>
  <c r="CL199" i="27"/>
  <c r="CK222" i="27"/>
  <c r="CL197" i="27"/>
  <c r="CK216" i="27"/>
  <c r="CL191" i="27"/>
  <c r="CL251" i="27"/>
  <c r="CK277" i="27"/>
  <c r="BB283" i="27"/>
  <c r="AZ21" i="86"/>
  <c r="CL195" i="27"/>
  <c r="CK220" i="27"/>
  <c r="CL196" i="27"/>
  <c r="CK221" i="27"/>
  <c r="CK250" i="27"/>
  <c r="CJ276" i="27"/>
  <c r="CK248" i="27"/>
  <c r="CJ274" i="27"/>
  <c r="BB41" i="86"/>
  <c r="BB133" i="86"/>
  <c r="BC97" i="86"/>
  <c r="BC34" i="86"/>
  <c r="BB32" i="86"/>
  <c r="BA136" i="86"/>
  <c r="BA135" i="86" s="1"/>
  <c r="BA137" i="86"/>
  <c r="BB18" i="86"/>
  <c r="BB149" i="86" s="1"/>
  <c r="BA32" i="86"/>
  <c r="BA119" i="86"/>
  <c r="BB15" i="86"/>
  <c r="BA149" i="86"/>
  <c r="BA32" i="85"/>
  <c r="BB34" i="85"/>
  <c r="BB133" i="85" s="1"/>
  <c r="BB41" i="85"/>
  <c r="AZ108" i="85"/>
  <c r="BC97" i="85"/>
  <c r="BB18" i="85"/>
  <c r="BB149" i="85" s="1"/>
  <c r="BA133" i="85"/>
  <c r="BA119" i="85"/>
  <c r="BB15" i="85"/>
  <c r="AI15" i="65"/>
  <c r="AI15" i="76"/>
  <c r="AH43" i="63"/>
  <c r="AI43" i="75" s="1"/>
  <c r="AJ43" i="70"/>
  <c r="AK43" i="77" s="1"/>
  <c r="AI43" i="65"/>
  <c r="AJ43" i="76" s="1"/>
  <c r="AB43" i="62"/>
  <c r="AC43" i="74" s="1"/>
  <c r="AT43" i="48"/>
  <c r="AU43" i="72" s="1"/>
  <c r="AI43" i="66"/>
  <c r="AJ43" i="78" s="1"/>
  <c r="AD97" i="48"/>
  <c r="AJ97" i="70"/>
  <c r="AK97" i="77" s="1"/>
  <c r="AI18" i="70"/>
  <c r="AJ18" i="77" s="1"/>
  <c r="AI119" i="70"/>
  <c r="AJ119" i="77" s="1"/>
  <c r="AJ15" i="70"/>
  <c r="AK15" i="77" s="1"/>
  <c r="AH149" i="70"/>
  <c r="BD21" i="85" l="1"/>
  <c r="BE228" i="27"/>
  <c r="BA108" i="86"/>
  <c r="BC282" i="27"/>
  <c r="BC283" i="27" s="1"/>
  <c r="CL248" i="27"/>
  <c r="CK274" i="27"/>
  <c r="CL221" i="27"/>
  <c r="CM196" i="27"/>
  <c r="BA21" i="86"/>
  <c r="CM199" i="27"/>
  <c r="CL224" i="27"/>
  <c r="BT217" i="27"/>
  <c r="BT227" i="27" s="1"/>
  <c r="BU192" i="27"/>
  <c r="CL223" i="27"/>
  <c r="CM198" i="27"/>
  <c r="CM194" i="27"/>
  <c r="CL219" i="27"/>
  <c r="BE245" i="27"/>
  <c r="BD271" i="27"/>
  <c r="CM193" i="27"/>
  <c r="CL218" i="27"/>
  <c r="CL222" i="27"/>
  <c r="CM197" i="27"/>
  <c r="CL250" i="27"/>
  <c r="CK276" i="27"/>
  <c r="CM195" i="27"/>
  <c r="CL220" i="27"/>
  <c r="CM251" i="27"/>
  <c r="CL277" i="27"/>
  <c r="CL249" i="27"/>
  <c r="CK275" i="27"/>
  <c r="BE247" i="27"/>
  <c r="BD273" i="27"/>
  <c r="BI252" i="27"/>
  <c r="BH278" i="27"/>
  <c r="CL253" i="27"/>
  <c r="CK279" i="27"/>
  <c r="CL246" i="27"/>
  <c r="CK272" i="27"/>
  <c r="CM191" i="27"/>
  <c r="CL216" i="27"/>
  <c r="BC133" i="86"/>
  <c r="BD97" i="86"/>
  <c r="BB137" i="86"/>
  <c r="BB136" i="86"/>
  <c r="BB135" i="86" s="1"/>
  <c r="BB108" i="86" s="1"/>
  <c r="BC18" i="86"/>
  <c r="BC149" i="86" s="1"/>
  <c r="BD34" i="86"/>
  <c r="BC41" i="86"/>
  <c r="BC32" i="86" s="1"/>
  <c r="BB119" i="86"/>
  <c r="BC15" i="86"/>
  <c r="BC41" i="85"/>
  <c r="BB119" i="85"/>
  <c r="BC15" i="85"/>
  <c r="BD97" i="85"/>
  <c r="BA137" i="85"/>
  <c r="BA136" i="85"/>
  <c r="BA135" i="85" s="1"/>
  <c r="BA108" i="85" s="1"/>
  <c r="BC18" i="85"/>
  <c r="BC149" i="85" s="1"/>
  <c r="BB137" i="85"/>
  <c r="BB136" i="85"/>
  <c r="BB135" i="85" s="1"/>
  <c r="BC34" i="85"/>
  <c r="BC133" i="85" s="1"/>
  <c r="BB32" i="85"/>
  <c r="AE97" i="72"/>
  <c r="AJ15" i="65"/>
  <c r="AJ15" i="76"/>
  <c r="AI43" i="63"/>
  <c r="AJ43" i="75" s="1"/>
  <c r="AC43" i="62"/>
  <c r="AD43" i="74" s="1"/>
  <c r="AJ43" i="65"/>
  <c r="AK43" i="76" s="1"/>
  <c r="AK43" i="70"/>
  <c r="AL43" i="77" s="1"/>
  <c r="AU43" i="48"/>
  <c r="AV43" i="72" s="1"/>
  <c r="AJ43" i="66"/>
  <c r="AK43" i="78" s="1"/>
  <c r="AE97" i="48"/>
  <c r="AF97" i="72" s="1"/>
  <c r="AJ18" i="70"/>
  <c r="AK18" i="77" s="1"/>
  <c r="AK97" i="70"/>
  <c r="AL97" i="77" s="1"/>
  <c r="AJ119" i="70"/>
  <c r="AK119" i="77" s="1"/>
  <c r="AK15" i="70"/>
  <c r="AL15" i="77" s="1"/>
  <c r="AI149" i="70"/>
  <c r="BE21" i="85" l="1"/>
  <c r="BF228" i="27"/>
  <c r="CM246" i="27"/>
  <c r="CL272" i="27"/>
  <c r="BJ252" i="27"/>
  <c r="BI278" i="27"/>
  <c r="CM249" i="27"/>
  <c r="CL275" i="27"/>
  <c r="CN195" i="27"/>
  <c r="CM220" i="27"/>
  <c r="BF245" i="27"/>
  <c r="BE271" i="27"/>
  <c r="CN199" i="27"/>
  <c r="CM224" i="27"/>
  <c r="BU217" i="27"/>
  <c r="BU227" i="27" s="1"/>
  <c r="BV192" i="27"/>
  <c r="CM216" i="27"/>
  <c r="CN191" i="27"/>
  <c r="CM253" i="27"/>
  <c r="CL279" i="27"/>
  <c r="BF247" i="27"/>
  <c r="BE273" i="27"/>
  <c r="CN251" i="27"/>
  <c r="CM277" i="27"/>
  <c r="CM250" i="27"/>
  <c r="CL276" i="27"/>
  <c r="CN193" i="27"/>
  <c r="CM218" i="27"/>
  <c r="CN194" i="27"/>
  <c r="CM219" i="27"/>
  <c r="BB21" i="86"/>
  <c r="CM248" i="27"/>
  <c r="CL274" i="27"/>
  <c r="CM222" i="27"/>
  <c r="CN197" i="27"/>
  <c r="BD282" i="27"/>
  <c r="BD283" i="27" s="1"/>
  <c r="CN198" i="27"/>
  <c r="CM223" i="27"/>
  <c r="CM221" i="27"/>
  <c r="CN196" i="27"/>
  <c r="BD18" i="86"/>
  <c r="BC119" i="86"/>
  <c r="BD15" i="86"/>
  <c r="BE34" i="86"/>
  <c r="BD41" i="86"/>
  <c r="BD32" i="86" s="1"/>
  <c r="BD133" i="86"/>
  <c r="BE97" i="86"/>
  <c r="BC137" i="86"/>
  <c r="BC136" i="86"/>
  <c r="BC135" i="86" s="1"/>
  <c r="BC108" i="86" s="1"/>
  <c r="BB108" i="85"/>
  <c r="BC137" i="85"/>
  <c r="BC136" i="85"/>
  <c r="BC135" i="85" s="1"/>
  <c r="BD34" i="85"/>
  <c r="BD133" i="85" s="1"/>
  <c r="BC32" i="85"/>
  <c r="BC119" i="85"/>
  <c r="BD15" i="85"/>
  <c r="BD41" i="85"/>
  <c r="BD18" i="85"/>
  <c r="BE97" i="85"/>
  <c r="AK15" i="65"/>
  <c r="AK15" i="76"/>
  <c r="AJ43" i="63"/>
  <c r="AK43" i="75" s="1"/>
  <c r="AK43" i="65"/>
  <c r="AL43" i="76" s="1"/>
  <c r="AL43" i="70"/>
  <c r="AM43" i="77" s="1"/>
  <c r="AD43" i="62"/>
  <c r="AE43" i="74" s="1"/>
  <c r="AV43" i="48"/>
  <c r="AW43" i="72" s="1"/>
  <c r="AK43" i="66"/>
  <c r="AL43" i="78" s="1"/>
  <c r="AF97" i="48"/>
  <c r="AG97" i="72" s="1"/>
  <c r="AK119" i="70"/>
  <c r="AL119" i="77" s="1"/>
  <c r="AL15" i="70"/>
  <c r="AM15" i="77" s="1"/>
  <c r="AL97" i="70"/>
  <c r="AM97" i="77" s="1"/>
  <c r="AK18" i="70"/>
  <c r="AJ149" i="70"/>
  <c r="BF21" i="85" l="1"/>
  <c r="BG228" i="27"/>
  <c r="BE282" i="27"/>
  <c r="BE283" i="27" s="1"/>
  <c r="BC21" i="86"/>
  <c r="CO193" i="27"/>
  <c r="CN218" i="27"/>
  <c r="CO251" i="27"/>
  <c r="CN277" i="27"/>
  <c r="CN253" i="27"/>
  <c r="CM279" i="27"/>
  <c r="CO197" i="27"/>
  <c r="CN222" i="27"/>
  <c r="BW192" i="27"/>
  <c r="BV217" i="27"/>
  <c r="BV227" i="27" s="1"/>
  <c r="CO195" i="27"/>
  <c r="CN220" i="27"/>
  <c r="CO198" i="27"/>
  <c r="CN223" i="27"/>
  <c r="CO191" i="27"/>
  <c r="CN216" i="27"/>
  <c r="BG245" i="27"/>
  <c r="BF271" i="27"/>
  <c r="CN249" i="27"/>
  <c r="CM275" i="27"/>
  <c r="CN246" i="27"/>
  <c r="CM272" i="27"/>
  <c r="BK252" i="27"/>
  <c r="BJ278" i="27"/>
  <c r="CO196" i="27"/>
  <c r="CN221" i="27"/>
  <c r="CN248" i="27"/>
  <c r="CM274" i="27"/>
  <c r="CO194" i="27"/>
  <c r="CN219" i="27"/>
  <c r="CN250" i="27"/>
  <c r="CM276" i="27"/>
  <c r="BG247" i="27"/>
  <c r="BF273" i="27"/>
  <c r="BF282" i="27" s="1"/>
  <c r="CO199" i="27"/>
  <c r="CN224" i="27"/>
  <c r="BF34" i="86"/>
  <c r="BD137" i="86"/>
  <c r="BD136" i="86"/>
  <c r="BD135" i="86" s="1"/>
  <c r="BD108" i="86" s="1"/>
  <c r="BE18" i="86"/>
  <c r="BE41" i="86"/>
  <c r="BE32" i="86" s="1"/>
  <c r="BD119" i="86"/>
  <c r="BE15" i="86"/>
  <c r="BD149" i="86"/>
  <c r="BE133" i="86"/>
  <c r="BF97" i="86"/>
  <c r="BC108" i="85"/>
  <c r="BD137" i="85"/>
  <c r="BD136" i="85"/>
  <c r="BD135" i="85" s="1"/>
  <c r="BE41" i="85"/>
  <c r="BE18" i="85"/>
  <c r="BD119" i="85"/>
  <c r="BE15" i="85"/>
  <c r="BF97" i="85"/>
  <c r="BD149" i="85"/>
  <c r="BD32" i="85"/>
  <c r="BE34" i="85"/>
  <c r="BE133" i="85" s="1"/>
  <c r="AL15" i="65"/>
  <c r="AL15" i="76"/>
  <c r="AK43" i="63"/>
  <c r="AL43" i="75" s="1"/>
  <c r="AK149" i="70"/>
  <c r="AL18" i="77"/>
  <c r="AM43" i="70"/>
  <c r="AN43" i="77" s="1"/>
  <c r="AE43" i="62"/>
  <c r="AF43" i="74" s="1"/>
  <c r="AL43" i="65"/>
  <c r="AM43" i="76" s="1"/>
  <c r="AW43" i="48"/>
  <c r="AX43" i="72" s="1"/>
  <c r="AL43" i="66"/>
  <c r="AM43" i="78" s="1"/>
  <c r="AG97" i="48"/>
  <c r="AH97" i="72" s="1"/>
  <c r="AL119" i="70"/>
  <c r="AM119" i="77" s="1"/>
  <c r="AM15" i="70"/>
  <c r="AN15" i="77" s="1"/>
  <c r="AM97" i="70"/>
  <c r="AN97" i="77" s="1"/>
  <c r="AL18" i="70"/>
  <c r="BG21" i="85" l="1"/>
  <c r="BH228" i="27"/>
  <c r="CO250" i="27"/>
  <c r="CN276" i="27"/>
  <c r="CO248" i="27"/>
  <c r="CN274" i="27"/>
  <c r="BL252" i="27"/>
  <c r="BK278" i="27"/>
  <c r="CO249" i="27"/>
  <c r="CN275" i="27"/>
  <c r="CP191" i="27"/>
  <c r="CO216" i="27"/>
  <c r="CP195" i="27"/>
  <c r="CO220" i="27"/>
  <c r="CP197" i="27"/>
  <c r="CO222" i="27"/>
  <c r="CP251" i="27"/>
  <c r="CP277" i="27" s="1"/>
  <c r="CO277" i="27"/>
  <c r="BF283" i="27"/>
  <c r="BD21" i="86"/>
  <c r="CO224" i="27"/>
  <c r="CP199" i="27"/>
  <c r="BD108" i="85"/>
  <c r="BH247" i="27"/>
  <c r="BG273" i="27"/>
  <c r="CP194" i="27"/>
  <c r="CO219" i="27"/>
  <c r="CP196" i="27"/>
  <c r="CO221" i="27"/>
  <c r="CO246" i="27"/>
  <c r="CN272" i="27"/>
  <c r="BH245" i="27"/>
  <c r="BG271" i="27"/>
  <c r="CO223" i="27"/>
  <c r="CP198" i="27"/>
  <c r="BX192" i="27"/>
  <c r="BW217" i="27"/>
  <c r="BW227" i="27" s="1"/>
  <c r="CO253" i="27"/>
  <c r="CN279" i="27"/>
  <c r="CP193" i="27"/>
  <c r="CO218" i="27"/>
  <c r="BF18" i="86"/>
  <c r="BF133" i="86"/>
  <c r="BG97" i="86"/>
  <c r="BG34" i="86"/>
  <c r="BE137" i="86"/>
  <c r="BE136" i="86"/>
  <c r="BE135" i="86" s="1"/>
  <c r="BE108" i="86" s="1"/>
  <c r="BE119" i="86"/>
  <c r="BF15" i="86"/>
  <c r="BF41" i="86"/>
  <c r="BE149" i="86"/>
  <c r="BG97" i="85"/>
  <c r="BF18" i="85"/>
  <c r="BF149" i="85" s="1"/>
  <c r="BF41" i="85"/>
  <c r="BE32" i="85"/>
  <c r="BF34" i="85"/>
  <c r="BE136" i="85"/>
  <c r="BE135" i="85" s="1"/>
  <c r="BE137" i="85"/>
  <c r="BE119" i="85"/>
  <c r="BF15" i="85"/>
  <c r="BE149" i="85"/>
  <c r="AM15" i="65"/>
  <c r="AM15" i="76"/>
  <c r="AL43" i="63"/>
  <c r="AM43" i="75" s="1"/>
  <c r="AM43" i="65"/>
  <c r="AN43" i="76" s="1"/>
  <c r="AF43" i="62"/>
  <c r="AG43" i="74" s="1"/>
  <c r="AN43" i="70"/>
  <c r="AO43" i="77" s="1"/>
  <c r="AL149" i="70"/>
  <c r="AM18" i="77"/>
  <c r="AX43" i="48"/>
  <c r="AY43" i="72" s="1"/>
  <c r="AM43" i="66"/>
  <c r="AN43" i="78" s="1"/>
  <c r="AH97" i="48"/>
  <c r="AI97" i="72" s="1"/>
  <c r="AN97" i="70"/>
  <c r="AO97" i="77" s="1"/>
  <c r="AM119" i="70"/>
  <c r="AN119" i="77" s="1"/>
  <c r="AN15" i="70"/>
  <c r="AO15" i="77" s="1"/>
  <c r="AM18" i="70"/>
  <c r="BH21" i="85" l="1"/>
  <c r="BI228" i="27"/>
  <c r="CP246" i="27"/>
  <c r="CP272" i="27" s="1"/>
  <c r="CO272" i="27"/>
  <c r="CP219" i="27"/>
  <c r="CQ194" i="27"/>
  <c r="BG282" i="27"/>
  <c r="BG283" i="27"/>
  <c r="BE21" i="86"/>
  <c r="CP222" i="27"/>
  <c r="CQ197" i="27"/>
  <c r="CQ191" i="27"/>
  <c r="CP216" i="27"/>
  <c r="BM252" i="27"/>
  <c r="BL278" i="27"/>
  <c r="CP250" i="27"/>
  <c r="CP276" i="27" s="1"/>
  <c r="CO276" i="27"/>
  <c r="CQ193" i="27"/>
  <c r="CP218" i="27"/>
  <c r="BY192" i="27"/>
  <c r="BX217" i="27"/>
  <c r="BX227" i="27" s="1"/>
  <c r="BI245" i="27"/>
  <c r="BH271" i="27"/>
  <c r="CQ196" i="27"/>
  <c r="CP221" i="27"/>
  <c r="BI247" i="27"/>
  <c r="BH273" i="27"/>
  <c r="CQ199" i="27"/>
  <c r="CP224" i="27"/>
  <c r="CP253" i="27"/>
  <c r="CP279" i="27" s="1"/>
  <c r="CO279" i="27"/>
  <c r="CQ198" i="27"/>
  <c r="CP223" i="27"/>
  <c r="CP220" i="27"/>
  <c r="CQ195" i="27"/>
  <c r="CP249" i="27"/>
  <c r="CP275" i="27" s="1"/>
  <c r="CO275" i="27"/>
  <c r="CP248" i="27"/>
  <c r="CP274" i="27" s="1"/>
  <c r="CO274" i="27"/>
  <c r="BG41" i="86"/>
  <c r="BG32" i="86" s="1"/>
  <c r="BG18" i="86"/>
  <c r="BG149" i="86" s="1"/>
  <c r="BF137" i="86"/>
  <c r="BF136" i="86"/>
  <c r="BF135" i="86" s="1"/>
  <c r="BF149" i="86"/>
  <c r="BG133" i="86"/>
  <c r="BH97" i="86"/>
  <c r="BF119" i="86"/>
  <c r="BG15" i="86"/>
  <c r="BH34" i="86"/>
  <c r="BF32" i="86"/>
  <c r="BE108" i="85"/>
  <c r="BG41" i="85"/>
  <c r="BG18" i="85"/>
  <c r="BH97" i="85"/>
  <c r="BF119" i="85"/>
  <c r="BG15" i="85"/>
  <c r="BG34" i="85"/>
  <c r="BF32" i="85"/>
  <c r="BF133" i="85"/>
  <c r="AN15" i="65"/>
  <c r="AN15" i="76"/>
  <c r="AM43" i="63"/>
  <c r="AN43" i="75" s="1"/>
  <c r="AG43" i="62"/>
  <c r="AH43" i="74" s="1"/>
  <c r="AO43" i="70"/>
  <c r="AP43" i="77" s="1"/>
  <c r="AM149" i="70"/>
  <c r="AN18" i="77"/>
  <c r="AN43" i="65"/>
  <c r="AO43" i="76" s="1"/>
  <c r="AY43" i="48"/>
  <c r="AZ43" i="72" s="1"/>
  <c r="AN43" i="66"/>
  <c r="AO43" i="78" s="1"/>
  <c r="AI97" i="48"/>
  <c r="AJ97" i="72" s="1"/>
  <c r="AN119" i="70"/>
  <c r="AO119" i="77" s="1"/>
  <c r="AO15" i="70"/>
  <c r="AP15" i="77" s="1"/>
  <c r="AN18" i="70"/>
  <c r="AO18" i="77" s="1"/>
  <c r="BI21" i="85" l="1"/>
  <c r="BJ228" i="27"/>
  <c r="BK228" i="27" s="1"/>
  <c r="BL228" i="27" s="1"/>
  <c r="BM228" i="27" s="1"/>
  <c r="BN228" i="27" s="1"/>
  <c r="BO228" i="27" s="1"/>
  <c r="BP228" i="27" s="1"/>
  <c r="BQ228" i="27" s="1"/>
  <c r="BR228" i="27" s="1"/>
  <c r="BS228" i="27" s="1"/>
  <c r="BT228" i="27" s="1"/>
  <c r="BU228" i="27" s="1"/>
  <c r="BV228" i="27" s="1"/>
  <c r="BW228" i="27" s="1"/>
  <c r="BF108" i="86"/>
  <c r="CR199" i="27"/>
  <c r="CQ224" i="27"/>
  <c r="CR196" i="27"/>
  <c r="CQ221" i="27"/>
  <c r="CQ220" i="27"/>
  <c r="CR195" i="27"/>
  <c r="BH282" i="27"/>
  <c r="BH283" i="27" s="1"/>
  <c r="CR191" i="27"/>
  <c r="CQ216" i="27"/>
  <c r="BF21" i="86"/>
  <c r="CR198" i="27"/>
  <c r="CQ223" i="27"/>
  <c r="BZ192" i="27"/>
  <c r="BY217" i="27"/>
  <c r="BY227" i="27" s="1"/>
  <c r="BJ247" i="27"/>
  <c r="BI273" i="27"/>
  <c r="BJ245" i="27"/>
  <c r="BI271" i="27"/>
  <c r="CR193" i="27"/>
  <c r="CQ218" i="27"/>
  <c r="CQ222" i="27"/>
  <c r="CR197" i="27"/>
  <c r="BN252" i="27"/>
  <c r="BM278" i="27"/>
  <c r="CR194" i="27"/>
  <c r="CQ219" i="27"/>
  <c r="BI34" i="86"/>
  <c r="BG119" i="86"/>
  <c r="BH15" i="86"/>
  <c r="BH133" i="86"/>
  <c r="BI97" i="86"/>
  <c r="BH41" i="86"/>
  <c r="BG136" i="86"/>
  <c r="BG135" i="86" s="1"/>
  <c r="BG108" i="86" s="1"/>
  <c r="BG137" i="86"/>
  <c r="BH18" i="86"/>
  <c r="BH149" i="86" s="1"/>
  <c r="BH18" i="85"/>
  <c r="BH41" i="85"/>
  <c r="BG119" i="85"/>
  <c r="BH15" i="85"/>
  <c r="BF137" i="85"/>
  <c r="BF136" i="85"/>
  <c r="BF135" i="85" s="1"/>
  <c r="BF108" i="85" s="1"/>
  <c r="BI97" i="85"/>
  <c r="BG149" i="85"/>
  <c r="BH34" i="85"/>
  <c r="BH133" i="85" s="1"/>
  <c r="BG32" i="85"/>
  <c r="BG133" i="85"/>
  <c r="AO15" i="65"/>
  <c r="AO15" i="76"/>
  <c r="AN43" i="63"/>
  <c r="AO43" i="75" s="1"/>
  <c r="AO43" i="65"/>
  <c r="AP43" i="76" s="1"/>
  <c r="AP43" i="70"/>
  <c r="AQ43" i="77" s="1"/>
  <c r="AH43" i="62"/>
  <c r="AI43" i="74" s="1"/>
  <c r="AZ43" i="48"/>
  <c r="BA43" i="72" s="1"/>
  <c r="AO43" i="66"/>
  <c r="AP43" i="78" s="1"/>
  <c r="AJ97" i="48"/>
  <c r="AK97" i="72" s="1"/>
  <c r="AO18" i="70"/>
  <c r="AP18" i="77" s="1"/>
  <c r="AO119" i="70"/>
  <c r="AP119" i="77" s="1"/>
  <c r="AP15" i="70"/>
  <c r="AQ15" i="77" s="1"/>
  <c r="AN149" i="70"/>
  <c r="BX228" i="27" l="1"/>
  <c r="BI282" i="27"/>
  <c r="BI283" i="27" s="1"/>
  <c r="BG21" i="86"/>
  <c r="BK245" i="27"/>
  <c r="BJ271" i="27"/>
  <c r="CA192" i="27"/>
  <c r="BZ217" i="27"/>
  <c r="BZ227" i="27" s="1"/>
  <c r="CS195" i="27"/>
  <c r="CR220" i="27"/>
  <c r="CS197" i="27"/>
  <c r="CR222" i="27"/>
  <c r="CS196" i="27"/>
  <c r="CR221" i="27"/>
  <c r="BO252" i="27"/>
  <c r="BN278" i="27"/>
  <c r="CS199" i="27"/>
  <c r="CR224" i="27"/>
  <c r="CS194" i="27"/>
  <c r="CR219" i="27"/>
  <c r="CS193" i="27"/>
  <c r="CR218" i="27"/>
  <c r="BK247" i="27"/>
  <c r="BJ273" i="27"/>
  <c r="BJ282" i="27" s="1"/>
  <c r="CS198" i="27"/>
  <c r="CR223" i="27"/>
  <c r="CS191" i="27"/>
  <c r="CR216" i="27"/>
  <c r="BH137" i="86"/>
  <c r="BH136" i="86"/>
  <c r="BH135" i="86" s="1"/>
  <c r="BI41" i="86"/>
  <c r="BI32" i="86" s="1"/>
  <c r="BH119" i="86"/>
  <c r="BI15" i="86"/>
  <c r="BI119" i="86" s="1"/>
  <c r="BH32" i="86"/>
  <c r="BH108" i="86" s="1"/>
  <c r="BI18" i="86"/>
  <c r="BI133" i="86"/>
  <c r="BH137" i="85"/>
  <c r="BH136" i="85"/>
  <c r="BH135" i="85" s="1"/>
  <c r="BH119" i="85"/>
  <c r="BI15" i="85"/>
  <c r="BI119" i="85" s="1"/>
  <c r="BI18" i="85"/>
  <c r="BI149" i="85" s="1"/>
  <c r="BG137" i="85"/>
  <c r="BG136" i="85"/>
  <c r="BG135" i="85" s="1"/>
  <c r="BG108" i="85" s="1"/>
  <c r="BH32" i="85"/>
  <c r="BI34" i="85"/>
  <c r="BI133" i="85" s="1"/>
  <c r="BI41" i="85"/>
  <c r="BH149" i="85"/>
  <c r="AP15" i="65"/>
  <c r="AP15" i="76"/>
  <c r="AO43" i="63"/>
  <c r="AP43" i="75" s="1"/>
  <c r="AQ43" i="70"/>
  <c r="AR43" i="77" s="1"/>
  <c r="AI43" i="62"/>
  <c r="AJ43" i="74" s="1"/>
  <c r="AP43" i="65"/>
  <c r="AQ43" i="76" s="1"/>
  <c r="BA43" i="48"/>
  <c r="BB43" i="72" s="1"/>
  <c r="AP43" i="66"/>
  <c r="AQ43" i="78" s="1"/>
  <c r="AK97" i="48"/>
  <c r="AL97" i="72" s="1"/>
  <c r="AP119" i="70"/>
  <c r="AQ119" i="77" s="1"/>
  <c r="AQ15" i="70"/>
  <c r="AR15" i="77" s="1"/>
  <c r="AP18" i="70"/>
  <c r="AO149" i="70"/>
  <c r="BY228" i="27" l="1"/>
  <c r="CT195" i="27"/>
  <c r="CT220" i="27" s="1"/>
  <c r="CS220" i="27"/>
  <c r="CS216" i="27"/>
  <c r="CT191" i="27"/>
  <c r="CT216" i="27" s="1"/>
  <c r="BL247" i="27"/>
  <c r="BK273" i="27"/>
  <c r="CT194" i="27"/>
  <c r="CT219" i="27" s="1"/>
  <c r="CS219" i="27"/>
  <c r="CS221" i="27"/>
  <c r="CT196" i="27"/>
  <c r="CT221" i="27" s="1"/>
  <c r="BP252" i="27"/>
  <c r="BO278" i="27"/>
  <c r="CT197" i="27"/>
  <c r="CT222" i="27" s="1"/>
  <c r="CS222" i="27"/>
  <c r="CB192" i="27"/>
  <c r="CA217" i="27"/>
  <c r="CA227" i="27" s="1"/>
  <c r="BZ228" i="27" s="1"/>
  <c r="BL245" i="27"/>
  <c r="BK271" i="27"/>
  <c r="BH108" i="85"/>
  <c r="CS223" i="27"/>
  <c r="CT198" i="27"/>
  <c r="CT223" i="27" s="1"/>
  <c r="CS218" i="27"/>
  <c r="CT193" i="27"/>
  <c r="CT218" i="27" s="1"/>
  <c r="CS224" i="27"/>
  <c r="CT199" i="27"/>
  <c r="CT224" i="27" s="1"/>
  <c r="BJ283" i="27"/>
  <c r="BH21" i="86"/>
  <c r="BI136" i="86"/>
  <c r="BI135" i="86" s="1"/>
  <c r="BI108" i="86" s="1"/>
  <c r="BI137" i="86"/>
  <c r="BI149" i="86"/>
  <c r="BI137" i="85"/>
  <c r="BI136" i="85"/>
  <c r="BI135" i="85" s="1"/>
  <c r="BI32" i="85"/>
  <c r="AQ15" i="65"/>
  <c r="AQ15" i="76"/>
  <c r="AP43" i="63"/>
  <c r="AQ43" i="75" s="1"/>
  <c r="AP149" i="70"/>
  <c r="AQ18" i="77"/>
  <c r="AQ43" i="65"/>
  <c r="AR43" i="76" s="1"/>
  <c r="AJ43" i="62"/>
  <c r="AK43" i="74" s="1"/>
  <c r="AR43" i="70"/>
  <c r="AS43" i="77" s="1"/>
  <c r="BB43" i="48"/>
  <c r="BC43" i="72" s="1"/>
  <c r="AQ43" i="66"/>
  <c r="AR43" i="78" s="1"/>
  <c r="AL97" i="48"/>
  <c r="AM97" i="72" s="1"/>
  <c r="AQ119" i="70"/>
  <c r="AR119" i="77" s="1"/>
  <c r="AR15" i="70"/>
  <c r="AS15" i="77" s="1"/>
  <c r="AQ18" i="70"/>
  <c r="BI108" i="85" l="1"/>
  <c r="BM245" i="27"/>
  <c r="BL271" i="27"/>
  <c r="BK282" i="27"/>
  <c r="BK283" i="27" s="1"/>
  <c r="BM247" i="27"/>
  <c r="BL273" i="27"/>
  <c r="CC192" i="27"/>
  <c r="CB217" i="27"/>
  <c r="CB227" i="27" s="1"/>
  <c r="CA228" i="27" s="1"/>
  <c r="BQ252" i="27"/>
  <c r="BP278" i="27"/>
  <c r="BI21" i="86"/>
  <c r="AR15" i="65"/>
  <c r="AR15" i="76"/>
  <c r="AQ43" i="63"/>
  <c r="AR43" i="75" s="1"/>
  <c r="AS43" i="70"/>
  <c r="AT43" i="77" s="1"/>
  <c r="AK43" i="62"/>
  <c r="AL43" i="74" s="1"/>
  <c r="AR43" i="65"/>
  <c r="AS43" i="76" s="1"/>
  <c r="AQ149" i="70"/>
  <c r="AR18" i="77"/>
  <c r="BC43" i="48"/>
  <c r="BD43" i="72" s="1"/>
  <c r="AR43" i="66"/>
  <c r="AS43" i="78" s="1"/>
  <c r="AM97" i="48"/>
  <c r="AN97" i="72" s="1"/>
  <c r="AR18" i="70"/>
  <c r="AR119" i="70"/>
  <c r="AS119" i="77" s="1"/>
  <c r="AS15" i="70"/>
  <c r="AT15" i="77" s="1"/>
  <c r="BN245" i="27" l="1"/>
  <c r="BM271" i="27"/>
  <c r="BR252" i="27"/>
  <c r="BQ278" i="27"/>
  <c r="BN247" i="27"/>
  <c r="BM273" i="27"/>
  <c r="CD192" i="27"/>
  <c r="CC217" i="27"/>
  <c r="CC227" i="27" s="1"/>
  <c r="CB228" i="27" s="1"/>
  <c r="BL282" i="27"/>
  <c r="BL283" i="27" s="1"/>
  <c r="AS15" i="65"/>
  <c r="AS15" i="76"/>
  <c r="AR43" i="63"/>
  <c r="AS43" i="75" s="1"/>
  <c r="AS43" i="65"/>
  <c r="AT43" i="76" s="1"/>
  <c r="AR149" i="70"/>
  <c r="AS18" i="77"/>
  <c r="AL43" i="62"/>
  <c r="AM43" i="74" s="1"/>
  <c r="AT43" i="70"/>
  <c r="AU43" i="77" s="1"/>
  <c r="BD43" i="48"/>
  <c r="BE43" i="72" s="1"/>
  <c r="AS43" i="66"/>
  <c r="AT43" i="78" s="1"/>
  <c r="AN97" i="48"/>
  <c r="AS18" i="70"/>
  <c r="AS119" i="70"/>
  <c r="AT119" i="77" s="1"/>
  <c r="AT15" i="70"/>
  <c r="AU15" i="77" s="1"/>
  <c r="BS252" i="27" l="1"/>
  <c r="BR278" i="27"/>
  <c r="BM282" i="27"/>
  <c r="BM283" i="27" s="1"/>
  <c r="BO247" i="27"/>
  <c r="BN273" i="27"/>
  <c r="BO245" i="27"/>
  <c r="BN271" i="27"/>
  <c r="CE192" i="27"/>
  <c r="CD217" i="27"/>
  <c r="CD227" i="27" s="1"/>
  <c r="CC228" i="27" s="1"/>
  <c r="AT15" i="65"/>
  <c r="AT15" i="76"/>
  <c r="AS43" i="63"/>
  <c r="AT43" i="75" s="1"/>
  <c r="AO97" i="72"/>
  <c r="AU43" i="70"/>
  <c r="AV43" i="77" s="1"/>
  <c r="AS149" i="70"/>
  <c r="AT18" i="77"/>
  <c r="AM43" i="62"/>
  <c r="AN43" i="74" s="1"/>
  <c r="AT43" i="65"/>
  <c r="AU43" i="76" s="1"/>
  <c r="BE43" i="48"/>
  <c r="BF43" i="72" s="1"/>
  <c r="AT43" i="66"/>
  <c r="AU43" i="78" s="1"/>
  <c r="AO97" i="48"/>
  <c r="AP97" i="72" s="1"/>
  <c r="AT119" i="70"/>
  <c r="AU119" i="77" s="1"/>
  <c r="AU15" i="70"/>
  <c r="AV15" i="77" s="1"/>
  <c r="AT18" i="70"/>
  <c r="AU18" i="77" s="1"/>
  <c r="BN282" i="27" l="1"/>
  <c r="BN283" i="27" s="1"/>
  <c r="BP245" i="27"/>
  <c r="BO271" i="27"/>
  <c r="BT252" i="27"/>
  <c r="BS278" i="27"/>
  <c r="CF192" i="27"/>
  <c r="CE217" i="27"/>
  <c r="CE227" i="27" s="1"/>
  <c r="CD228" i="27" s="1"/>
  <c r="BP247" i="27"/>
  <c r="BO273" i="27"/>
  <c r="AU15" i="65"/>
  <c r="AU15" i="76"/>
  <c r="AT43" i="63"/>
  <c r="AU43" i="75" s="1"/>
  <c r="AN43" i="62"/>
  <c r="AO43" i="74" s="1"/>
  <c r="AV43" i="70"/>
  <c r="AW43" i="77" s="1"/>
  <c r="AU43" i="65"/>
  <c r="AV43" i="76" s="1"/>
  <c r="BF43" i="48"/>
  <c r="BG43" i="72" s="1"/>
  <c r="AU43" i="66"/>
  <c r="AV43" i="78" s="1"/>
  <c r="AP97" i="48"/>
  <c r="AQ97" i="72" s="1"/>
  <c r="AU18" i="70"/>
  <c r="AV18" i="77" s="1"/>
  <c r="AT149" i="70"/>
  <c r="AU119" i="70"/>
  <c r="AV119" i="77" s="1"/>
  <c r="AV15" i="70"/>
  <c r="AW15" i="77" s="1"/>
  <c r="CG192" i="27" l="1"/>
  <c r="CF217" i="27"/>
  <c r="CF227" i="27" s="1"/>
  <c r="CE228" i="27" s="1"/>
  <c r="BQ245" i="27"/>
  <c r="BP271" i="27"/>
  <c r="BO282" i="27"/>
  <c r="BO283" i="27" s="1"/>
  <c r="BQ247" i="27"/>
  <c r="BP273" i="27"/>
  <c r="BU252" i="27"/>
  <c r="BT278" i="27"/>
  <c r="AV15" i="65"/>
  <c r="AV15" i="76"/>
  <c r="AU43" i="63"/>
  <c r="AV43" i="75" s="1"/>
  <c r="AV43" i="65"/>
  <c r="AW43" i="76" s="1"/>
  <c r="AW43" i="70"/>
  <c r="AX43" i="77" s="1"/>
  <c r="AO43" i="62"/>
  <c r="AP43" i="74" s="1"/>
  <c r="BG43" i="48"/>
  <c r="BH43" i="72" s="1"/>
  <c r="AV43" i="66"/>
  <c r="AW43" i="78" s="1"/>
  <c r="AQ97" i="48"/>
  <c r="AR97" i="72" s="1"/>
  <c r="AV119" i="70"/>
  <c r="AW119" i="77" s="1"/>
  <c r="AW15" i="70"/>
  <c r="AX15" i="77" s="1"/>
  <c r="AV18" i="70"/>
  <c r="AU149" i="70"/>
  <c r="CH192" i="27" l="1"/>
  <c r="CG217" i="27"/>
  <c r="CG227" i="27" s="1"/>
  <c r="CF228" i="27" s="1"/>
  <c r="BR247" i="27"/>
  <c r="BQ273" i="27"/>
  <c r="BV252" i="27"/>
  <c r="BU278" i="27"/>
  <c r="BP282" i="27"/>
  <c r="BP283" i="27" s="1"/>
  <c r="BR245" i="27"/>
  <c r="BQ271" i="27"/>
  <c r="AW15" i="65"/>
  <c r="AW15" i="76"/>
  <c r="AV43" i="63"/>
  <c r="AW43" i="75" s="1"/>
  <c r="AV149" i="70"/>
  <c r="AW18" i="77"/>
  <c r="AP43" i="62"/>
  <c r="AQ43" i="74" s="1"/>
  <c r="AX43" i="70"/>
  <c r="AY43" i="77" s="1"/>
  <c r="AW43" i="65"/>
  <c r="AX43" i="76" s="1"/>
  <c r="BH43" i="48"/>
  <c r="BI43" i="72" s="1"/>
  <c r="AW43" i="66"/>
  <c r="AX43" i="78" s="1"/>
  <c r="AR97" i="48"/>
  <c r="AS97" i="72" s="1"/>
  <c r="AW18" i="70"/>
  <c r="AX18" i="77" s="1"/>
  <c r="AW119" i="70"/>
  <c r="AX119" i="77" s="1"/>
  <c r="AX15" i="70"/>
  <c r="AY15" i="77" s="1"/>
  <c r="BQ282" i="27" l="1"/>
  <c r="BW252" i="27"/>
  <c r="BV278" i="27"/>
  <c r="CI192" i="27"/>
  <c r="CH217" i="27"/>
  <c r="CH227" i="27" s="1"/>
  <c r="BS245" i="27"/>
  <c r="BR271" i="27"/>
  <c r="BQ283" i="27"/>
  <c r="BS247" i="27"/>
  <c r="BR273" i="27"/>
  <c r="AX15" i="65"/>
  <c r="AX15" i="76"/>
  <c r="AW43" i="63"/>
  <c r="AX43" i="75" s="1"/>
  <c r="AY43" i="70"/>
  <c r="AZ43" i="77" s="1"/>
  <c r="AQ43" i="62"/>
  <c r="AR43" i="74" s="1"/>
  <c r="AX43" i="65"/>
  <c r="AY43" i="76" s="1"/>
  <c r="AX43" i="66"/>
  <c r="AY43" i="78" s="1"/>
  <c r="AS97" i="48"/>
  <c r="AT97" i="72" s="1"/>
  <c r="AX18" i="70"/>
  <c r="AX119" i="70"/>
  <c r="AY119" i="77" s="1"/>
  <c r="AY15" i="70"/>
  <c r="AZ15" i="77" s="1"/>
  <c r="AW149" i="70"/>
  <c r="BR282" i="27" l="1"/>
  <c r="BR283" i="27" s="1"/>
  <c r="BS273" i="27"/>
  <c r="BT247" i="27"/>
  <c r="CJ192" i="27"/>
  <c r="CI217" i="27"/>
  <c r="CI227" i="27" s="1"/>
  <c r="BS271" i="27"/>
  <c r="BT245" i="27"/>
  <c r="BX252" i="27"/>
  <c r="BW278" i="27"/>
  <c r="AY15" i="65"/>
  <c r="AY15" i="76"/>
  <c r="AX43" i="63"/>
  <c r="AY43" i="75" s="1"/>
  <c r="AX149" i="70"/>
  <c r="AY18" i="77"/>
  <c r="AR43" i="62"/>
  <c r="AS43" i="74" s="1"/>
  <c r="AY43" i="65"/>
  <c r="AZ43" i="76" s="1"/>
  <c r="AZ43" i="70"/>
  <c r="BA43" i="77" s="1"/>
  <c r="AY43" i="66"/>
  <c r="AZ43" i="78" s="1"/>
  <c r="AT97" i="48"/>
  <c r="AU97" i="72" s="1"/>
  <c r="AY119" i="70"/>
  <c r="AZ119" i="77" s="1"/>
  <c r="AZ15" i="70"/>
  <c r="BA15" i="77" s="1"/>
  <c r="AY18" i="70"/>
  <c r="BY252" i="27" l="1"/>
  <c r="BX278" i="27"/>
  <c r="CK192" i="27"/>
  <c r="CJ217" i="27"/>
  <c r="CJ227" i="27" s="1"/>
  <c r="BU245" i="27"/>
  <c r="BT271" i="27"/>
  <c r="BU247" i="27"/>
  <c r="BT273" i="27"/>
  <c r="BS282" i="27"/>
  <c r="BS283" i="27" s="1"/>
  <c r="AZ15" i="65"/>
  <c r="AZ15" i="76"/>
  <c r="AY43" i="63"/>
  <c r="AZ43" i="75" s="1"/>
  <c r="BA43" i="70"/>
  <c r="BB43" i="77" s="1"/>
  <c r="AY149" i="70"/>
  <c r="AZ18" i="77"/>
  <c r="AS43" i="62"/>
  <c r="AT43" i="74" s="1"/>
  <c r="AZ43" i="65"/>
  <c r="BA43" i="76" s="1"/>
  <c r="AZ43" i="66"/>
  <c r="BA43" i="78" s="1"/>
  <c r="AU97" i="48"/>
  <c r="AV97" i="72" s="1"/>
  <c r="AZ18" i="70"/>
  <c r="AZ119" i="70"/>
  <c r="BA119" i="77" s="1"/>
  <c r="BA15" i="70"/>
  <c r="BB15" i="77" s="1"/>
  <c r="BV247" i="27" l="1"/>
  <c r="BU273" i="27"/>
  <c r="CL192" i="27"/>
  <c r="CK217" i="27"/>
  <c r="CK227" i="27" s="1"/>
  <c r="BT282" i="27"/>
  <c r="BT283" i="27" s="1"/>
  <c r="BV245" i="27"/>
  <c r="BU271" i="27"/>
  <c r="BZ252" i="27"/>
  <c r="BY278" i="27"/>
  <c r="BA15" i="65"/>
  <c r="BA15" i="76"/>
  <c r="AZ43" i="63"/>
  <c r="BA43" i="75" s="1"/>
  <c r="BA43" i="65"/>
  <c r="BB43" i="76" s="1"/>
  <c r="AT43" i="62"/>
  <c r="AU43" i="74" s="1"/>
  <c r="AZ149" i="70"/>
  <c r="BA18" i="77"/>
  <c r="BB43" i="70"/>
  <c r="BC43" i="77" s="1"/>
  <c r="BA43" i="66"/>
  <c r="BB43" i="78" s="1"/>
  <c r="AV97" i="48"/>
  <c r="AW97" i="72" s="1"/>
  <c r="BA18" i="70"/>
  <c r="BA119" i="70"/>
  <c r="BB119" i="77" s="1"/>
  <c r="BB15" i="70"/>
  <c r="BC15" i="77" s="1"/>
  <c r="BU282" i="27" l="1"/>
  <c r="BU283" i="27" s="1"/>
  <c r="BW245" i="27"/>
  <c r="BV271" i="27"/>
  <c r="CL217" i="27"/>
  <c r="CL227" i="27" s="1"/>
  <c r="CM192" i="27"/>
  <c r="CA252" i="27"/>
  <c r="BZ278" i="27"/>
  <c r="BW247" i="27"/>
  <c r="BV273" i="27"/>
  <c r="BB15" i="65"/>
  <c r="BB15" i="76"/>
  <c r="BA43" i="63"/>
  <c r="BB43" i="75" s="1"/>
  <c r="BC43" i="70"/>
  <c r="BD43" i="77" s="1"/>
  <c r="AU43" i="62"/>
  <c r="AV43" i="74" s="1"/>
  <c r="BA149" i="70"/>
  <c r="BB18" i="77"/>
  <c r="BB43" i="65"/>
  <c r="BC43" i="76" s="1"/>
  <c r="BB43" i="66"/>
  <c r="BC43" i="78" s="1"/>
  <c r="AW97" i="48"/>
  <c r="AX97" i="72" s="1"/>
  <c r="BB18" i="70"/>
  <c r="BB119" i="70"/>
  <c r="BC119" i="77" s="1"/>
  <c r="BC15" i="70"/>
  <c r="BD15" i="77" s="1"/>
  <c r="BX247" i="27" l="1"/>
  <c r="BW273" i="27"/>
  <c r="CB252" i="27"/>
  <c r="CA278" i="27"/>
  <c r="BX245" i="27"/>
  <c r="BW271" i="27"/>
  <c r="BV282" i="27"/>
  <c r="BV283" i="27" s="1"/>
  <c r="CM217" i="27"/>
  <c r="CM227" i="27" s="1"/>
  <c r="CN192" i="27"/>
  <c r="BC15" i="65"/>
  <c r="BC15" i="76"/>
  <c r="BB43" i="63"/>
  <c r="BC43" i="75" s="1"/>
  <c r="BC43" i="65"/>
  <c r="BD43" i="76" s="1"/>
  <c r="AV43" i="62"/>
  <c r="AW43" i="74" s="1"/>
  <c r="BB149" i="70"/>
  <c r="BC18" i="77"/>
  <c r="BD43" i="70"/>
  <c r="BE43" i="77" s="1"/>
  <c r="BC43" i="66"/>
  <c r="BD43" i="78" s="1"/>
  <c r="AX97" i="48"/>
  <c r="AY97" i="72" s="1"/>
  <c r="BC18" i="70"/>
  <c r="BD18" i="77" s="1"/>
  <c r="BC119" i="70"/>
  <c r="BD119" i="77" s="1"/>
  <c r="BD15" i="70"/>
  <c r="BE15" i="77" s="1"/>
  <c r="CC252" i="27" l="1"/>
  <c r="CB278" i="27"/>
  <c r="BW282" i="27"/>
  <c r="BW283" i="27" s="1"/>
  <c r="CO192" i="27"/>
  <c r="CN217" i="27"/>
  <c r="CN227" i="27" s="1"/>
  <c r="BY245" i="27"/>
  <c r="BX271" i="27"/>
  <c r="BY247" i="27"/>
  <c r="BX273" i="27"/>
  <c r="BD15" i="65"/>
  <c r="BD15" i="76"/>
  <c r="BC43" i="63"/>
  <c r="BD43" i="75" s="1"/>
  <c r="BE43" i="70"/>
  <c r="BF43" i="77" s="1"/>
  <c r="AW43" i="62"/>
  <c r="AX43" i="74" s="1"/>
  <c r="BD43" i="65"/>
  <c r="BE43" i="76" s="1"/>
  <c r="BD43" i="66"/>
  <c r="BE43" i="78" s="1"/>
  <c r="AY97" i="48"/>
  <c r="AZ97" i="72" s="1"/>
  <c r="BD18" i="70"/>
  <c r="BD119" i="70"/>
  <c r="BE119" i="77" s="1"/>
  <c r="BE15" i="70"/>
  <c r="BF15" i="77" s="1"/>
  <c r="BC149" i="70"/>
  <c r="BX282" i="27" l="1"/>
  <c r="BX283" i="27"/>
  <c r="BZ245" i="27"/>
  <c r="BY271" i="27"/>
  <c r="CD252" i="27"/>
  <c r="CC278" i="27"/>
  <c r="BZ247" i="27"/>
  <c r="BY273" i="27"/>
  <c r="CP192" i="27"/>
  <c r="CO217" i="27"/>
  <c r="CO227" i="27" s="1"/>
  <c r="BE15" i="65"/>
  <c r="BE15" i="76"/>
  <c r="BD43" i="63"/>
  <c r="BE43" i="75" s="1"/>
  <c r="AX43" i="62"/>
  <c r="AY43" i="74" s="1"/>
  <c r="BE43" i="65"/>
  <c r="BF43" i="76" s="1"/>
  <c r="BD149" i="70"/>
  <c r="BE18" i="77"/>
  <c r="BF43" i="70"/>
  <c r="BG43" i="77" s="1"/>
  <c r="BE43" i="66"/>
  <c r="BF43" i="78" s="1"/>
  <c r="AZ97" i="48"/>
  <c r="BA97" i="72" s="1"/>
  <c r="BE119" i="70"/>
  <c r="BF119" i="77" s="1"/>
  <c r="BF15" i="70"/>
  <c r="BG15" i="77" s="1"/>
  <c r="BE18" i="70"/>
  <c r="BY282" i="27" l="1"/>
  <c r="BY283" i="27" s="1"/>
  <c r="CA247" i="27"/>
  <c r="BZ273" i="27"/>
  <c r="CA245" i="27"/>
  <c r="BZ271" i="27"/>
  <c r="CP217" i="27"/>
  <c r="CP227" i="27" s="1"/>
  <c r="CQ192" i="27"/>
  <c r="CE252" i="27"/>
  <c r="CD278" i="27"/>
  <c r="BF15" i="65"/>
  <c r="BF15" i="76"/>
  <c r="BE43" i="63"/>
  <c r="BF43" i="75" s="1"/>
  <c r="BG43" i="70"/>
  <c r="BH43" i="77" s="1"/>
  <c r="BE149" i="70"/>
  <c r="BF18" i="77"/>
  <c r="BF43" i="65"/>
  <c r="BG43" i="76" s="1"/>
  <c r="AY43" i="62"/>
  <c r="AZ43" i="74" s="1"/>
  <c r="BF43" i="66"/>
  <c r="BG43" i="78" s="1"/>
  <c r="BA97" i="48"/>
  <c r="BB97" i="72" s="1"/>
  <c r="BF119" i="70"/>
  <c r="BG119" i="77" s="1"/>
  <c r="BG15" i="70"/>
  <c r="BH15" i="77" s="1"/>
  <c r="BF18" i="70"/>
  <c r="BG18" i="77" s="1"/>
  <c r="BZ282" i="27" l="1"/>
  <c r="CF252" i="27"/>
  <c r="CE278" i="27"/>
  <c r="CQ217" i="27"/>
  <c r="CQ227" i="27" s="1"/>
  <c r="CR192" i="27"/>
  <c r="CB247" i="27"/>
  <c r="CA273" i="27"/>
  <c r="CB245" i="27"/>
  <c r="CA271" i="27"/>
  <c r="BZ283" i="27"/>
  <c r="BG15" i="65"/>
  <c r="BG15" i="76"/>
  <c r="BF43" i="63"/>
  <c r="BG43" i="75" s="1"/>
  <c r="AZ43" i="62"/>
  <c r="BA43" i="74" s="1"/>
  <c r="BG43" i="65"/>
  <c r="BH43" i="76" s="1"/>
  <c r="BH43" i="70"/>
  <c r="BI43" i="77" s="1"/>
  <c r="BG43" i="66"/>
  <c r="BH43" i="78" s="1"/>
  <c r="BB97" i="48"/>
  <c r="BC97" i="72" s="1"/>
  <c r="BG18" i="70"/>
  <c r="BH18" i="77" s="1"/>
  <c r="BG119" i="70"/>
  <c r="BH119" i="77" s="1"/>
  <c r="BH15" i="70"/>
  <c r="BI15" i="77" s="1"/>
  <c r="BF149" i="70"/>
  <c r="CC245" i="27" l="1"/>
  <c r="CB271" i="27"/>
  <c r="CS192" i="27"/>
  <c r="CR217" i="27"/>
  <c r="CR227" i="27" s="1"/>
  <c r="CA282" i="27"/>
  <c r="CA283" i="27" s="1"/>
  <c r="CC247" i="27"/>
  <c r="CB273" i="27"/>
  <c r="CG252" i="27"/>
  <c r="CF278" i="27"/>
  <c r="BH15" i="65"/>
  <c r="BH15" i="76"/>
  <c r="BG43" i="63"/>
  <c r="BH43" i="75" s="1"/>
  <c r="BH43" i="65"/>
  <c r="BI43" i="76" s="1"/>
  <c r="BA43" i="62"/>
  <c r="BB43" i="74" s="1"/>
  <c r="BH43" i="66"/>
  <c r="BI43" i="78" s="1"/>
  <c r="BC97" i="48"/>
  <c r="BD97" i="72" s="1"/>
  <c r="BH18" i="70"/>
  <c r="BH119" i="70"/>
  <c r="BI119" i="77" s="1"/>
  <c r="BI15" i="70"/>
  <c r="BG149" i="70"/>
  <c r="CD247" i="27" l="1"/>
  <c r="CC273" i="27"/>
  <c r="CT192" i="27"/>
  <c r="CT217" i="27" s="1"/>
  <c r="CT227" i="27" s="1"/>
  <c r="CS217" i="27"/>
  <c r="CS227" i="27" s="1"/>
  <c r="CB282" i="27"/>
  <c r="CB283" i="27" s="1"/>
  <c r="CH252" i="27"/>
  <c r="CG278" i="27"/>
  <c r="CD245" i="27"/>
  <c r="CC271" i="27"/>
  <c r="BI119" i="70"/>
  <c r="BJ119" i="77" s="1"/>
  <c r="BJ15" i="77"/>
  <c r="BI15" i="65"/>
  <c r="BJ15" i="76" s="1"/>
  <c r="BI15" i="76"/>
  <c r="BH43" i="63"/>
  <c r="BI43" i="75" s="1"/>
  <c r="BB43" i="62"/>
  <c r="BC43" i="74" s="1"/>
  <c r="BH149" i="70"/>
  <c r="BI18" i="77"/>
  <c r="BD97" i="48"/>
  <c r="BE97" i="72" s="1"/>
  <c r="BI18" i="70"/>
  <c r="CC282" i="27" l="1"/>
  <c r="CC283" i="27"/>
  <c r="CI252" i="27"/>
  <c r="CH278" i="27"/>
  <c r="CE245" i="27"/>
  <c r="CD271" i="27"/>
  <c r="CE247" i="27"/>
  <c r="CD273" i="27"/>
  <c r="BI149" i="70"/>
  <c r="BJ18" i="77"/>
  <c r="BC43" i="62"/>
  <c r="BD43" i="74" s="1"/>
  <c r="BE97" i="48"/>
  <c r="BF97" i="72" s="1"/>
  <c r="CD282" i="27" l="1"/>
  <c r="CD283" i="27" s="1"/>
  <c r="CF247" i="27"/>
  <c r="CE273" i="27"/>
  <c r="CJ252" i="27"/>
  <c r="CI278" i="27"/>
  <c r="CF245" i="27"/>
  <c r="CE271" i="27"/>
  <c r="CE282" i="27" s="1"/>
  <c r="BD43" i="62"/>
  <c r="BE43" i="74" s="1"/>
  <c r="BF97" i="48"/>
  <c r="BG97" i="72" s="1"/>
  <c r="CE283" i="27" l="1"/>
  <c r="CK252" i="27"/>
  <c r="CJ278" i="27"/>
  <c r="CG245" i="27"/>
  <c r="CF271" i="27"/>
  <c r="CG247" i="27"/>
  <c r="CF273" i="27"/>
  <c r="BE43" i="62"/>
  <c r="BF43" i="74" s="1"/>
  <c r="BG97" i="48"/>
  <c r="BH97" i="72" s="1"/>
  <c r="CF282" i="27" l="1"/>
  <c r="CF283" i="27" s="1"/>
  <c r="CH245" i="27"/>
  <c r="CG271" i="27"/>
  <c r="CH247" i="27"/>
  <c r="CG273" i="27"/>
  <c r="CL252" i="27"/>
  <c r="CK278" i="27"/>
  <c r="BF43" i="62"/>
  <c r="BG43" i="74" s="1"/>
  <c r="BH97" i="48"/>
  <c r="BI97" i="72" s="1"/>
  <c r="CG282" i="27" l="1"/>
  <c r="CG283" i="27" s="1"/>
  <c r="CM252" i="27"/>
  <c r="CL278" i="27"/>
  <c r="CI245" i="27"/>
  <c r="CH271" i="27"/>
  <c r="CI247" i="27"/>
  <c r="CH273" i="27"/>
  <c r="BG43" i="62"/>
  <c r="BH43" i="74" s="1"/>
  <c r="BI97" i="48"/>
  <c r="BJ97" i="72" s="1"/>
  <c r="CJ247" i="27" l="1"/>
  <c r="CI273" i="27"/>
  <c r="CN252" i="27"/>
  <c r="CM278" i="27"/>
  <c r="CJ245" i="27"/>
  <c r="CI271" i="27"/>
  <c r="CI282" i="27" s="1"/>
  <c r="CH282" i="27"/>
  <c r="CH283" i="27" s="1"/>
  <c r="BH43" i="62"/>
  <c r="BI43" i="74" s="1"/>
  <c r="B30" i="48"/>
  <c r="C30" i="72" s="1"/>
  <c r="CI283" i="27" l="1"/>
  <c r="CO252" i="27"/>
  <c r="CN278" i="27"/>
  <c r="CK245" i="27"/>
  <c r="CJ271" i="27"/>
  <c r="CK247" i="27"/>
  <c r="CJ273" i="27"/>
  <c r="B30" i="70"/>
  <c r="C30" i="77" s="1"/>
  <c r="B30" i="66"/>
  <c r="C30" i="78" s="1"/>
  <c r="B30" i="65"/>
  <c r="C30" i="76" s="1"/>
  <c r="B30" i="63"/>
  <c r="C30" i="75" s="1"/>
  <c r="B30" i="62"/>
  <c r="C30" i="74" s="1"/>
  <c r="CJ282" i="27" l="1"/>
  <c r="CJ283" i="27" s="1"/>
  <c r="CL247" i="27"/>
  <c r="CK273" i="27"/>
  <c r="CP252" i="27"/>
  <c r="CP278" i="27" s="1"/>
  <c r="CO278" i="27"/>
  <c r="CL245" i="27"/>
  <c r="CK271" i="27"/>
  <c r="CK282" i="27" s="1"/>
  <c r="C97" i="66"/>
  <c r="C97" i="65"/>
  <c r="C97" i="63"/>
  <c r="C97" i="62"/>
  <c r="CK283" i="27" l="1"/>
  <c r="CM245" i="27"/>
  <c r="CL271" i="27"/>
  <c r="CM247" i="27"/>
  <c r="CL273" i="27"/>
  <c r="D97" i="62"/>
  <c r="D97" i="74"/>
  <c r="D97" i="66"/>
  <c r="D97" i="78"/>
  <c r="D97" i="65"/>
  <c r="D97" i="76"/>
  <c r="D97" i="63"/>
  <c r="D97" i="75"/>
  <c r="C129" i="66"/>
  <c r="D129" i="78" s="1"/>
  <c r="CL282" i="27" l="1"/>
  <c r="CL283" i="27" s="1"/>
  <c r="CN245" i="27"/>
  <c r="CM271" i="27"/>
  <c r="CM282" i="27" s="1"/>
  <c r="CN247" i="27"/>
  <c r="CM273" i="27"/>
  <c r="E97" i="62"/>
  <c r="E97" i="74"/>
  <c r="E97" i="66"/>
  <c r="E97" i="78"/>
  <c r="E97" i="65"/>
  <c r="E97" i="76"/>
  <c r="E97" i="63"/>
  <c r="E97" i="75"/>
  <c r="C2" i="66"/>
  <c r="D2" i="66" s="1"/>
  <c r="E2" i="66" s="1"/>
  <c r="F2" i="66" s="1"/>
  <c r="G2" i="66" s="1"/>
  <c r="AO1" i="66"/>
  <c r="AP1" i="66" s="1"/>
  <c r="AQ1" i="66" s="1"/>
  <c r="AR1" i="66" s="1"/>
  <c r="AS1" i="66" s="1"/>
  <c r="AT1" i="66" s="1"/>
  <c r="AU1" i="66" s="1"/>
  <c r="AV1" i="66" s="1"/>
  <c r="AW1" i="66" s="1"/>
  <c r="AX1" i="66" s="1"/>
  <c r="AY1" i="66" s="1"/>
  <c r="AZ1" i="66" s="1"/>
  <c r="BA1" i="66" s="1"/>
  <c r="BB1" i="66" s="1"/>
  <c r="BC1" i="66" s="1"/>
  <c r="BD1" i="66" s="1"/>
  <c r="BE1" i="66" s="1"/>
  <c r="BF1" i="66" s="1"/>
  <c r="BG1" i="66" s="1"/>
  <c r="BH1" i="66" s="1"/>
  <c r="BI1" i="66" s="1"/>
  <c r="CM283" i="27" l="1"/>
  <c r="CO247" i="27"/>
  <c r="CN273" i="27"/>
  <c r="CO245" i="27"/>
  <c r="CN271" i="27"/>
  <c r="F97" i="62"/>
  <c r="F97" i="74"/>
  <c r="F97" i="66"/>
  <c r="F97" i="78"/>
  <c r="F97" i="65"/>
  <c r="F97" i="76"/>
  <c r="F97" i="63"/>
  <c r="F97" i="75"/>
  <c r="H2" i="66"/>
  <c r="BI134" i="65"/>
  <c r="BJ134" i="76" s="1"/>
  <c r="BH134" i="65"/>
  <c r="BI134" i="76" s="1"/>
  <c r="BG134" i="65"/>
  <c r="BH134" i="76" s="1"/>
  <c r="BF134" i="65"/>
  <c r="BG134" i="76" s="1"/>
  <c r="BE134" i="65"/>
  <c r="BF134" i="76" s="1"/>
  <c r="BD134" i="65"/>
  <c r="BE134" i="76" s="1"/>
  <c r="BC134" i="65"/>
  <c r="BD134" i="76" s="1"/>
  <c r="BB134" i="65"/>
  <c r="BC134" i="76" s="1"/>
  <c r="BA134" i="65"/>
  <c r="BB134" i="76" s="1"/>
  <c r="AZ134" i="65"/>
  <c r="BA134" i="76" s="1"/>
  <c r="AY134" i="65"/>
  <c r="AZ134" i="76" s="1"/>
  <c r="AX134" i="65"/>
  <c r="AY134" i="76" s="1"/>
  <c r="AW134" i="65"/>
  <c r="AX134" i="76" s="1"/>
  <c r="AV134" i="65"/>
  <c r="AW134" i="76" s="1"/>
  <c r="AU134" i="65"/>
  <c r="AV134" i="76" s="1"/>
  <c r="AT134" i="65"/>
  <c r="AU134" i="76" s="1"/>
  <c r="AS134" i="65"/>
  <c r="AT134" i="76" s="1"/>
  <c r="AR134" i="65"/>
  <c r="AS134" i="76" s="1"/>
  <c r="AQ134" i="65"/>
  <c r="AR134" i="76" s="1"/>
  <c r="AP134" i="65"/>
  <c r="AQ134" i="76" s="1"/>
  <c r="AO134" i="65"/>
  <c r="AP134" i="76" s="1"/>
  <c r="AN134" i="65"/>
  <c r="AO134" i="76" s="1"/>
  <c r="AM134" i="65"/>
  <c r="AN134" i="76" s="1"/>
  <c r="AL134" i="65"/>
  <c r="AM134" i="76" s="1"/>
  <c r="AK134" i="65"/>
  <c r="AL134" i="76" s="1"/>
  <c r="AJ134" i="65"/>
  <c r="AK134" i="76" s="1"/>
  <c r="AI134" i="65"/>
  <c r="AJ134" i="76" s="1"/>
  <c r="AH134" i="65"/>
  <c r="AI134" i="76" s="1"/>
  <c r="AG134" i="65"/>
  <c r="AH134" i="76" s="1"/>
  <c r="AF134" i="65"/>
  <c r="AG134" i="76" s="1"/>
  <c r="AE134" i="65"/>
  <c r="AF134" i="76" s="1"/>
  <c r="AD134" i="65"/>
  <c r="AE134" i="76" s="1"/>
  <c r="AC134" i="65"/>
  <c r="AD134" i="76" s="1"/>
  <c r="AB134" i="65"/>
  <c r="AC134" i="76" s="1"/>
  <c r="AA134" i="65"/>
  <c r="AB134" i="76" s="1"/>
  <c r="Z134" i="65"/>
  <c r="AA134" i="76" s="1"/>
  <c r="Y134" i="65"/>
  <c r="Z134" i="76" s="1"/>
  <c r="X134" i="65"/>
  <c r="Y134" i="76" s="1"/>
  <c r="W134" i="65"/>
  <c r="X134" i="76" s="1"/>
  <c r="V134" i="65"/>
  <c r="W134" i="76" s="1"/>
  <c r="U134" i="65"/>
  <c r="V134" i="76" s="1"/>
  <c r="T134" i="65"/>
  <c r="U134" i="76" s="1"/>
  <c r="S134" i="65"/>
  <c r="T134" i="76" s="1"/>
  <c r="R134" i="65"/>
  <c r="S134" i="76" s="1"/>
  <c r="Q134" i="65"/>
  <c r="R134" i="76" s="1"/>
  <c r="P134" i="65"/>
  <c r="Q134" i="76" s="1"/>
  <c r="O134" i="65"/>
  <c r="P134" i="76" s="1"/>
  <c r="N134" i="65"/>
  <c r="O134" i="76" s="1"/>
  <c r="M134" i="65"/>
  <c r="N134" i="76" s="1"/>
  <c r="L134" i="65"/>
  <c r="M134" i="76" s="1"/>
  <c r="K134" i="65"/>
  <c r="L134" i="76" s="1"/>
  <c r="J134" i="65"/>
  <c r="K134" i="76" s="1"/>
  <c r="I134" i="65"/>
  <c r="J134" i="76" s="1"/>
  <c r="H134" i="65"/>
  <c r="I134" i="76" s="1"/>
  <c r="G134" i="65"/>
  <c r="H134" i="76" s="1"/>
  <c r="F134" i="65"/>
  <c r="G134" i="76" s="1"/>
  <c r="E134" i="65"/>
  <c r="F134" i="76" s="1"/>
  <c r="D134" i="65"/>
  <c r="E134" i="76" s="1"/>
  <c r="C134" i="65"/>
  <c r="D134" i="76" s="1"/>
  <c r="C2" i="65"/>
  <c r="AO1" i="65"/>
  <c r="AP1" i="65" s="1"/>
  <c r="AQ1" i="65" s="1"/>
  <c r="AR1" i="65" s="1"/>
  <c r="AS1" i="65" s="1"/>
  <c r="AT1" i="65" s="1"/>
  <c r="AU1" i="65" s="1"/>
  <c r="AV1" i="65" s="1"/>
  <c r="AW1" i="65" s="1"/>
  <c r="AX1" i="65" s="1"/>
  <c r="AY1" i="65" s="1"/>
  <c r="AZ1" i="65" s="1"/>
  <c r="BA1" i="65" s="1"/>
  <c r="BB1" i="65" s="1"/>
  <c r="BC1" i="65" s="1"/>
  <c r="BD1" i="65" s="1"/>
  <c r="BE1" i="65" s="1"/>
  <c r="BF1" i="65" s="1"/>
  <c r="BG1" i="65" s="1"/>
  <c r="BH1" i="65" s="1"/>
  <c r="BI1" i="65" s="1"/>
  <c r="CN282" i="27" l="1"/>
  <c r="CN283" i="27" s="1"/>
  <c r="CP247" i="27"/>
  <c r="CP273" i="27" s="1"/>
  <c r="CO273" i="27"/>
  <c r="CP245" i="27"/>
  <c r="CP271" i="27" s="1"/>
  <c r="CO271" i="27"/>
  <c r="G97" i="62"/>
  <c r="G97" i="74"/>
  <c r="G97" i="66"/>
  <c r="G97" i="78"/>
  <c r="G97" i="65"/>
  <c r="G97" i="76"/>
  <c r="G97" i="63"/>
  <c r="G97" i="75"/>
  <c r="D2" i="65"/>
  <c r="E2" i="65" s="1"/>
  <c r="C18" i="65"/>
  <c r="D18" i="76" s="1"/>
  <c r="I2" i="66"/>
  <c r="CP282" i="27" l="1"/>
  <c r="CO282" i="27"/>
  <c r="CO283" i="27" s="1"/>
  <c r="H97" i="62"/>
  <c r="H97" i="74"/>
  <c r="H97" i="66"/>
  <c r="H97" i="78"/>
  <c r="H97" i="65"/>
  <c r="H97" i="76"/>
  <c r="H97" i="63"/>
  <c r="H97" i="75"/>
  <c r="D18" i="65"/>
  <c r="J2" i="66"/>
  <c r="F2" i="65"/>
  <c r="BI134" i="63"/>
  <c r="BJ134" i="75" s="1"/>
  <c r="BH134" i="63"/>
  <c r="BI134" i="75" s="1"/>
  <c r="BG134" i="63"/>
  <c r="BH134" i="75" s="1"/>
  <c r="BF134" i="63"/>
  <c r="BG134" i="75" s="1"/>
  <c r="BE134" i="63"/>
  <c r="BF134" i="75" s="1"/>
  <c r="BD134" i="63"/>
  <c r="BE134" i="75" s="1"/>
  <c r="BC134" i="63"/>
  <c r="BD134" i="75" s="1"/>
  <c r="BB134" i="63"/>
  <c r="BC134" i="75" s="1"/>
  <c r="BA134" i="63"/>
  <c r="BB134" i="75" s="1"/>
  <c r="AZ134" i="63"/>
  <c r="BA134" i="75" s="1"/>
  <c r="AY134" i="63"/>
  <c r="AZ134" i="75" s="1"/>
  <c r="AX134" i="63"/>
  <c r="AY134" i="75" s="1"/>
  <c r="AW134" i="63"/>
  <c r="AX134" i="75" s="1"/>
  <c r="AV134" i="63"/>
  <c r="AW134" i="75" s="1"/>
  <c r="AU134" i="63"/>
  <c r="AV134" i="75" s="1"/>
  <c r="AT134" i="63"/>
  <c r="AU134" i="75" s="1"/>
  <c r="AS134" i="63"/>
  <c r="AT134" i="75" s="1"/>
  <c r="AR134" i="63"/>
  <c r="AS134" i="75" s="1"/>
  <c r="AQ134" i="63"/>
  <c r="AR134" i="75" s="1"/>
  <c r="AP134" i="63"/>
  <c r="AQ134" i="75" s="1"/>
  <c r="AO134" i="63"/>
  <c r="AP134" i="75" s="1"/>
  <c r="AN134" i="63"/>
  <c r="AO134" i="75" s="1"/>
  <c r="AM134" i="63"/>
  <c r="AN134" i="75" s="1"/>
  <c r="AL134" i="63"/>
  <c r="AM134" i="75" s="1"/>
  <c r="AK134" i="63"/>
  <c r="AL134" i="75" s="1"/>
  <c r="AJ134" i="63"/>
  <c r="AK134" i="75" s="1"/>
  <c r="AI134" i="63"/>
  <c r="AJ134" i="75" s="1"/>
  <c r="AH134" i="63"/>
  <c r="AI134" i="75" s="1"/>
  <c r="AG134" i="63"/>
  <c r="AH134" i="75" s="1"/>
  <c r="AF134" i="63"/>
  <c r="AG134" i="75" s="1"/>
  <c r="AE134" i="63"/>
  <c r="AF134" i="75" s="1"/>
  <c r="AD134" i="63"/>
  <c r="AE134" i="75" s="1"/>
  <c r="AC134" i="63"/>
  <c r="AD134" i="75" s="1"/>
  <c r="AB134" i="63"/>
  <c r="AC134" i="75" s="1"/>
  <c r="AA134" i="63"/>
  <c r="AB134" i="75" s="1"/>
  <c r="Z134" i="63"/>
  <c r="AA134" i="75" s="1"/>
  <c r="Y134" i="63"/>
  <c r="Z134" i="75" s="1"/>
  <c r="X134" i="63"/>
  <c r="Y134" i="75" s="1"/>
  <c r="W134" i="63"/>
  <c r="X134" i="75" s="1"/>
  <c r="V134" i="63"/>
  <c r="W134" i="75" s="1"/>
  <c r="U134" i="63"/>
  <c r="V134" i="75" s="1"/>
  <c r="T134" i="63"/>
  <c r="U134" i="75" s="1"/>
  <c r="S134" i="63"/>
  <c r="T134" i="75" s="1"/>
  <c r="R134" i="63"/>
  <c r="S134" i="75" s="1"/>
  <c r="Q134" i="63"/>
  <c r="R134" i="75" s="1"/>
  <c r="P134" i="63"/>
  <c r="Q134" i="75" s="1"/>
  <c r="O134" i="63"/>
  <c r="P134" i="75" s="1"/>
  <c r="N134" i="63"/>
  <c r="O134" i="75" s="1"/>
  <c r="M134" i="63"/>
  <c r="N134" i="75" s="1"/>
  <c r="L134" i="63"/>
  <c r="M134" i="75" s="1"/>
  <c r="K134" i="63"/>
  <c r="L134" i="75" s="1"/>
  <c r="J134" i="63"/>
  <c r="K134" i="75" s="1"/>
  <c r="I134" i="63"/>
  <c r="J134" i="75" s="1"/>
  <c r="H134" i="63"/>
  <c r="I134" i="75" s="1"/>
  <c r="G134" i="63"/>
  <c r="H134" i="75" s="1"/>
  <c r="F134" i="63"/>
  <c r="G134" i="75" s="1"/>
  <c r="E134" i="63"/>
  <c r="F134" i="75" s="1"/>
  <c r="D134" i="63"/>
  <c r="E134" i="75" s="1"/>
  <c r="C134" i="63"/>
  <c r="D134" i="75" s="1"/>
  <c r="C2" i="63"/>
  <c r="AO1" i="63"/>
  <c r="AP1" i="63" s="1"/>
  <c r="AQ1" i="63" s="1"/>
  <c r="AR1" i="63" s="1"/>
  <c r="AS1" i="63" s="1"/>
  <c r="AT1" i="63" s="1"/>
  <c r="AU1" i="63" s="1"/>
  <c r="AV1" i="63" s="1"/>
  <c r="AW1" i="63" s="1"/>
  <c r="AX1" i="63" s="1"/>
  <c r="AY1" i="63" s="1"/>
  <c r="AZ1" i="63" s="1"/>
  <c r="BA1" i="63" s="1"/>
  <c r="BB1" i="63" s="1"/>
  <c r="BC1" i="63" s="1"/>
  <c r="BD1" i="63" s="1"/>
  <c r="BE1" i="63" s="1"/>
  <c r="BF1" i="63" s="1"/>
  <c r="BG1" i="63" s="1"/>
  <c r="BH1" i="63" s="1"/>
  <c r="BI1" i="63" s="1"/>
  <c r="BI134" i="62"/>
  <c r="BJ134" i="74" s="1"/>
  <c r="BH134" i="62"/>
  <c r="BI134" i="74" s="1"/>
  <c r="BG134" i="62"/>
  <c r="BH134" i="74" s="1"/>
  <c r="BF134" i="62"/>
  <c r="BG134" i="74" s="1"/>
  <c r="BE134" i="62"/>
  <c r="BF134" i="74" s="1"/>
  <c r="BD134" i="62"/>
  <c r="BE134" i="74" s="1"/>
  <c r="BC134" i="62"/>
  <c r="BD134" i="74" s="1"/>
  <c r="BB134" i="62"/>
  <c r="BC134" i="74" s="1"/>
  <c r="BA134" i="62"/>
  <c r="BB134" i="74" s="1"/>
  <c r="AZ134" i="62"/>
  <c r="BA134" i="74" s="1"/>
  <c r="AY134" i="62"/>
  <c r="AZ134" i="74" s="1"/>
  <c r="AX134" i="62"/>
  <c r="AY134" i="74" s="1"/>
  <c r="AW134" i="62"/>
  <c r="AX134" i="74" s="1"/>
  <c r="AV134" i="62"/>
  <c r="AW134" i="74" s="1"/>
  <c r="AU134" i="62"/>
  <c r="AV134" i="74" s="1"/>
  <c r="AT134" i="62"/>
  <c r="AU134" i="74" s="1"/>
  <c r="AS134" i="62"/>
  <c r="AT134" i="74" s="1"/>
  <c r="AR134" i="62"/>
  <c r="AS134" i="74" s="1"/>
  <c r="AQ134" i="62"/>
  <c r="AR134" i="74" s="1"/>
  <c r="AP134" i="62"/>
  <c r="AQ134" i="74" s="1"/>
  <c r="AO134" i="62"/>
  <c r="AP134" i="74" s="1"/>
  <c r="AN134" i="62"/>
  <c r="AO134" i="74" s="1"/>
  <c r="AM134" i="62"/>
  <c r="AN134" i="74" s="1"/>
  <c r="AL134" i="62"/>
  <c r="AM134" i="74" s="1"/>
  <c r="AK134" i="62"/>
  <c r="AL134" i="74" s="1"/>
  <c r="AJ134" i="62"/>
  <c r="AK134" i="74" s="1"/>
  <c r="AI134" i="62"/>
  <c r="AJ134" i="74" s="1"/>
  <c r="AH134" i="62"/>
  <c r="AI134" i="74" s="1"/>
  <c r="AG134" i="62"/>
  <c r="AH134" i="74" s="1"/>
  <c r="AF134" i="62"/>
  <c r="AG134" i="74" s="1"/>
  <c r="AE134" i="62"/>
  <c r="AF134" i="74" s="1"/>
  <c r="AD134" i="62"/>
  <c r="AE134" i="74" s="1"/>
  <c r="AC134" i="62"/>
  <c r="AD134" i="74" s="1"/>
  <c r="AB134" i="62"/>
  <c r="AC134" i="74" s="1"/>
  <c r="AA134" i="62"/>
  <c r="AB134" i="74" s="1"/>
  <c r="Z134" i="62"/>
  <c r="AA134" i="74" s="1"/>
  <c r="Y134" i="62"/>
  <c r="Z134" i="74" s="1"/>
  <c r="X134" i="62"/>
  <c r="Y134" i="74" s="1"/>
  <c r="W134" i="62"/>
  <c r="X134" i="74" s="1"/>
  <c r="V134" i="62"/>
  <c r="W134" i="74" s="1"/>
  <c r="U134" i="62"/>
  <c r="V134" i="74" s="1"/>
  <c r="T134" i="62"/>
  <c r="U134" i="74" s="1"/>
  <c r="S134" i="62"/>
  <c r="T134" i="74" s="1"/>
  <c r="R134" i="62"/>
  <c r="S134" i="74" s="1"/>
  <c r="Q134" i="62"/>
  <c r="R134" i="74" s="1"/>
  <c r="P134" i="62"/>
  <c r="Q134" i="74" s="1"/>
  <c r="O134" i="62"/>
  <c r="P134" i="74" s="1"/>
  <c r="N134" i="62"/>
  <c r="O134" i="74" s="1"/>
  <c r="M134" i="62"/>
  <c r="N134" i="74" s="1"/>
  <c r="L134" i="62"/>
  <c r="M134" i="74" s="1"/>
  <c r="K134" i="62"/>
  <c r="L134" i="74" s="1"/>
  <c r="J134" i="62"/>
  <c r="K134" i="74" s="1"/>
  <c r="I134" i="62"/>
  <c r="J134" i="74" s="1"/>
  <c r="H134" i="62"/>
  <c r="I134" i="74" s="1"/>
  <c r="G134" i="62"/>
  <c r="H134" i="74" s="1"/>
  <c r="F134" i="62"/>
  <c r="G134" i="74" s="1"/>
  <c r="E134" i="62"/>
  <c r="F134" i="74" s="1"/>
  <c r="C2" i="62"/>
  <c r="AO1" i="62"/>
  <c r="AP1" i="62" s="1"/>
  <c r="AQ1" i="62" s="1"/>
  <c r="AR1" i="62" s="1"/>
  <c r="AS1" i="62" s="1"/>
  <c r="AT1" i="62" s="1"/>
  <c r="AU1" i="62" s="1"/>
  <c r="AV1" i="62" s="1"/>
  <c r="AW1" i="62" s="1"/>
  <c r="AX1" i="62" s="1"/>
  <c r="AY1" i="62" s="1"/>
  <c r="AZ1" i="62" s="1"/>
  <c r="BA1" i="62" s="1"/>
  <c r="BB1" i="62" s="1"/>
  <c r="BC1" i="62" s="1"/>
  <c r="BD1" i="62" s="1"/>
  <c r="BE1" i="62" s="1"/>
  <c r="BF1" i="62" s="1"/>
  <c r="BG1" i="62" s="1"/>
  <c r="BH1" i="62" s="1"/>
  <c r="BI1" i="62" s="1"/>
  <c r="CP283" i="27" l="1"/>
  <c r="I97" i="62"/>
  <c r="I97" i="74"/>
  <c r="I97" i="66"/>
  <c r="I97" i="78"/>
  <c r="I97" i="65"/>
  <c r="I97" i="76"/>
  <c r="I97" i="63"/>
  <c r="I97" i="75"/>
  <c r="E18" i="65"/>
  <c r="F18" i="76" s="1"/>
  <c r="E18" i="76"/>
  <c r="D2" i="62"/>
  <c r="E2" i="62" s="1"/>
  <c r="B119" i="65"/>
  <c r="C119" i="76" s="1"/>
  <c r="K2" i="66"/>
  <c r="C119" i="65"/>
  <c r="D119" i="76" s="1"/>
  <c r="G2" i="65"/>
  <c r="D2" i="63"/>
  <c r="E2" i="63" s="1"/>
  <c r="F18" i="65" l="1"/>
  <c r="G18" i="76" s="1"/>
  <c r="J97" i="62"/>
  <c r="J97" i="74"/>
  <c r="J97" i="66"/>
  <c r="J97" i="78"/>
  <c r="J97" i="65"/>
  <c r="J97" i="76"/>
  <c r="J97" i="63"/>
  <c r="J97" i="75"/>
  <c r="C149" i="65"/>
  <c r="D149" i="65"/>
  <c r="L2" i="66"/>
  <c r="D119" i="65"/>
  <c r="E119" i="76" s="1"/>
  <c r="H2" i="65"/>
  <c r="F2" i="63"/>
  <c r="F2" i="62"/>
  <c r="G18" i="65" l="1"/>
  <c r="H18" i="76" s="1"/>
  <c r="K97" i="62"/>
  <c r="K97" i="74"/>
  <c r="K97" i="66"/>
  <c r="K97" i="78"/>
  <c r="K97" i="65"/>
  <c r="K97" i="76"/>
  <c r="K97" i="63"/>
  <c r="K97" i="75"/>
  <c r="E149" i="65"/>
  <c r="M2" i="66"/>
  <c r="E119" i="65"/>
  <c r="F119" i="76" s="1"/>
  <c r="F149" i="65"/>
  <c r="I2" i="65"/>
  <c r="G2" i="63"/>
  <c r="G2" i="62"/>
  <c r="B62" i="48"/>
  <c r="C62" i="72" s="1"/>
  <c r="B63" i="48"/>
  <c r="B77" i="48"/>
  <c r="B80" i="48"/>
  <c r="C80" i="72" s="1"/>
  <c r="C84" i="72"/>
  <c r="H18" i="65" l="1"/>
  <c r="I18" i="76" s="1"/>
  <c r="C77" i="72"/>
  <c r="B101" i="48"/>
  <c r="C63" i="72"/>
  <c r="B90" i="62"/>
  <c r="C90" i="74" s="1"/>
  <c r="L97" i="62"/>
  <c r="L97" i="74"/>
  <c r="L97" i="66"/>
  <c r="L97" i="78"/>
  <c r="L97" i="65"/>
  <c r="L97" i="76"/>
  <c r="L97" i="63"/>
  <c r="L97" i="75"/>
  <c r="B74" i="70"/>
  <c r="C74" i="77" s="1"/>
  <c r="B74" i="66"/>
  <c r="C74" i="78" s="1"/>
  <c r="B74" i="65"/>
  <c r="C74" i="76" s="1"/>
  <c r="B74" i="63"/>
  <c r="C74" i="75" s="1"/>
  <c r="B74" i="62"/>
  <c r="C74" i="74" s="1"/>
  <c r="B62" i="70"/>
  <c r="C62" i="77" s="1"/>
  <c r="B89" i="70"/>
  <c r="B62" i="66"/>
  <c r="C62" i="78" s="1"/>
  <c r="B62" i="65"/>
  <c r="C62" i="76" s="1"/>
  <c r="B62" i="63"/>
  <c r="C62" i="75" s="1"/>
  <c r="B62" i="62"/>
  <c r="C62" i="74" s="1"/>
  <c r="B84" i="70"/>
  <c r="C84" i="77" s="1"/>
  <c r="B84" i="66"/>
  <c r="C84" i="78" s="1"/>
  <c r="B84" i="65"/>
  <c r="C84" i="76" s="1"/>
  <c r="B84" i="62"/>
  <c r="C84" i="74" s="1"/>
  <c r="B84" i="63"/>
  <c r="C84" i="75" s="1"/>
  <c r="B101" i="70"/>
  <c r="C101" i="77" s="1"/>
  <c r="B77" i="70"/>
  <c r="C77" i="77" s="1"/>
  <c r="B77" i="66"/>
  <c r="C77" i="78" s="1"/>
  <c r="B77" i="65"/>
  <c r="C77" i="76" s="1"/>
  <c r="B77" i="63"/>
  <c r="C77" i="75" s="1"/>
  <c r="B77" i="62"/>
  <c r="C77" i="74" s="1"/>
  <c r="B70" i="70"/>
  <c r="C70" i="77" s="1"/>
  <c r="B70" i="66"/>
  <c r="C70" i="78" s="1"/>
  <c r="B70" i="65"/>
  <c r="C70" i="76" s="1"/>
  <c r="B70" i="63"/>
  <c r="C70" i="75" s="1"/>
  <c r="B70" i="62"/>
  <c r="C70" i="74" s="1"/>
  <c r="B82" i="70"/>
  <c r="C82" i="77" s="1"/>
  <c r="B82" i="65"/>
  <c r="C82" i="76" s="1"/>
  <c r="B82" i="63"/>
  <c r="C82" i="75" s="1"/>
  <c r="B82" i="62"/>
  <c r="C82" i="74" s="1"/>
  <c r="B80" i="70"/>
  <c r="C80" i="77" s="1"/>
  <c r="B80" i="66"/>
  <c r="C80" i="78" s="1"/>
  <c r="B80" i="65"/>
  <c r="C80" i="76" s="1"/>
  <c r="B80" i="63"/>
  <c r="C80" i="75" s="1"/>
  <c r="B80" i="62"/>
  <c r="C80" i="74" s="1"/>
  <c r="B76" i="70"/>
  <c r="C76" i="77" s="1"/>
  <c r="B76" i="66"/>
  <c r="C76" i="78" s="1"/>
  <c r="B76" i="65"/>
  <c r="C76" i="76" s="1"/>
  <c r="B76" i="63"/>
  <c r="C76" i="75" s="1"/>
  <c r="B76" i="62"/>
  <c r="C76" i="74" s="1"/>
  <c r="B79" i="70"/>
  <c r="C79" i="77" s="1"/>
  <c r="B79" i="66"/>
  <c r="C79" i="78" s="1"/>
  <c r="B79" i="65"/>
  <c r="C79" i="76" s="1"/>
  <c r="B79" i="63"/>
  <c r="C79" i="75" s="1"/>
  <c r="B79" i="62"/>
  <c r="C79" i="74" s="1"/>
  <c r="B75" i="70"/>
  <c r="C75" i="77" s="1"/>
  <c r="B75" i="66"/>
  <c r="C75" i="78" s="1"/>
  <c r="B75" i="65"/>
  <c r="C75" i="76" s="1"/>
  <c r="B75" i="62"/>
  <c r="C75" i="74" s="1"/>
  <c r="B75" i="63"/>
  <c r="C75" i="75" s="1"/>
  <c r="B63" i="70"/>
  <c r="C63" i="77" s="1"/>
  <c r="B90" i="70"/>
  <c r="C90" i="77" s="1"/>
  <c r="B63" i="66"/>
  <c r="C63" i="78" s="1"/>
  <c r="B63" i="65"/>
  <c r="C63" i="76" s="1"/>
  <c r="B63" i="63"/>
  <c r="C63" i="75" s="1"/>
  <c r="B63" i="62"/>
  <c r="C63" i="74" s="1"/>
  <c r="B99" i="66"/>
  <c r="C99" i="78" s="1"/>
  <c r="B99" i="62"/>
  <c r="C99" i="74" s="1"/>
  <c r="B99" i="63"/>
  <c r="C99" i="75" s="1"/>
  <c r="B90" i="48"/>
  <c r="C90" i="72" s="1"/>
  <c r="B90" i="66"/>
  <c r="C90" i="78" s="1"/>
  <c r="B90" i="65"/>
  <c r="C90" i="76" s="1"/>
  <c r="B90" i="63"/>
  <c r="C90" i="75" s="1"/>
  <c r="B101" i="66"/>
  <c r="C101" i="78" s="1"/>
  <c r="B101" i="65"/>
  <c r="C101" i="76" s="1"/>
  <c r="B101" i="62"/>
  <c r="C101" i="74" s="1"/>
  <c r="B101" i="63"/>
  <c r="C101" i="75" s="1"/>
  <c r="B89" i="48"/>
  <c r="C89" i="72" s="1"/>
  <c r="B89" i="66"/>
  <c r="B89" i="65"/>
  <c r="B89" i="63"/>
  <c r="B89" i="62"/>
  <c r="N2" i="66"/>
  <c r="G149" i="65"/>
  <c r="F119" i="65"/>
  <c r="G119" i="76" s="1"/>
  <c r="J2" i="65"/>
  <c r="H2" i="63"/>
  <c r="H2" i="62"/>
  <c r="I18" i="65" l="1"/>
  <c r="J18" i="76" s="1"/>
  <c r="C101" i="48"/>
  <c r="D101" i="72" s="1"/>
  <c r="C101" i="72"/>
  <c r="M97" i="62"/>
  <c r="M97" i="74"/>
  <c r="M97" i="66"/>
  <c r="M97" i="78"/>
  <c r="M97" i="65"/>
  <c r="M97" i="76"/>
  <c r="M97" i="63"/>
  <c r="M97" i="75"/>
  <c r="C89" i="77"/>
  <c r="C89" i="76"/>
  <c r="C89" i="78"/>
  <c r="C89" i="75"/>
  <c r="C89" i="74"/>
  <c r="Q73" i="70"/>
  <c r="R73" i="77" s="1"/>
  <c r="Q73" i="66"/>
  <c r="R73" i="78" s="1"/>
  <c r="Q73" i="65"/>
  <c r="R73" i="76" s="1"/>
  <c r="Q73" i="63"/>
  <c r="R73" i="75" s="1"/>
  <c r="Q73" i="62"/>
  <c r="R73" i="74" s="1"/>
  <c r="R73" i="70"/>
  <c r="S73" i="77" s="1"/>
  <c r="R73" i="66"/>
  <c r="S73" i="78" s="1"/>
  <c r="R73" i="65"/>
  <c r="S73" i="76" s="1"/>
  <c r="R73" i="63"/>
  <c r="S73" i="75" s="1"/>
  <c r="R73" i="62"/>
  <c r="S73" i="74" s="1"/>
  <c r="O73" i="70"/>
  <c r="P73" i="77" s="1"/>
  <c r="O73" i="66"/>
  <c r="P73" i="78" s="1"/>
  <c r="O73" i="65"/>
  <c r="P73" i="76" s="1"/>
  <c r="O73" i="63"/>
  <c r="P73" i="75" s="1"/>
  <c r="O73" i="62"/>
  <c r="P73" i="74" s="1"/>
  <c r="L73" i="70"/>
  <c r="M73" i="77" s="1"/>
  <c r="L73" i="66"/>
  <c r="M73" i="78" s="1"/>
  <c r="L73" i="65"/>
  <c r="M73" i="76" s="1"/>
  <c r="L73" i="63"/>
  <c r="M73" i="75" s="1"/>
  <c r="L73" i="62"/>
  <c r="M73" i="74" s="1"/>
  <c r="B73" i="70"/>
  <c r="C73" i="77" s="1"/>
  <c r="B73" i="66"/>
  <c r="C73" i="78" s="1"/>
  <c r="B73" i="65"/>
  <c r="C73" i="76" s="1"/>
  <c r="B73" i="63"/>
  <c r="C73" i="75" s="1"/>
  <c r="B73" i="62"/>
  <c r="C73" i="74" s="1"/>
  <c r="S73" i="70"/>
  <c r="T73" i="77" s="1"/>
  <c r="S73" i="66"/>
  <c r="T73" i="78" s="1"/>
  <c r="S73" i="65"/>
  <c r="T73" i="76" s="1"/>
  <c r="S73" i="63"/>
  <c r="T73" i="75" s="1"/>
  <c r="S73" i="62"/>
  <c r="T73" i="74" s="1"/>
  <c r="P73" i="70"/>
  <c r="Q73" i="77" s="1"/>
  <c r="P73" i="66"/>
  <c r="Q73" i="78" s="1"/>
  <c r="P73" i="65"/>
  <c r="Q73" i="76" s="1"/>
  <c r="P73" i="63"/>
  <c r="Q73" i="75" s="1"/>
  <c r="P73" i="62"/>
  <c r="Q73" i="74" s="1"/>
  <c r="C73" i="70"/>
  <c r="D73" i="77" s="1"/>
  <c r="C73" i="66"/>
  <c r="D73" i="78" s="1"/>
  <c r="C73" i="65"/>
  <c r="D73" i="76" s="1"/>
  <c r="C73" i="63"/>
  <c r="D73" i="75" s="1"/>
  <c r="C73" i="62"/>
  <c r="D73" i="74" s="1"/>
  <c r="F73" i="70"/>
  <c r="G73" i="77" s="1"/>
  <c r="F73" i="66"/>
  <c r="G73" i="78" s="1"/>
  <c r="F73" i="65"/>
  <c r="G73" i="76" s="1"/>
  <c r="F73" i="63"/>
  <c r="G73" i="75" s="1"/>
  <c r="F73" i="62"/>
  <c r="G73" i="74" s="1"/>
  <c r="G73" i="70"/>
  <c r="H73" i="77" s="1"/>
  <c r="G73" i="66"/>
  <c r="H73" i="78" s="1"/>
  <c r="G73" i="65"/>
  <c r="H73" i="76" s="1"/>
  <c r="G73" i="63"/>
  <c r="H73" i="75" s="1"/>
  <c r="G73" i="62"/>
  <c r="H73" i="74" s="1"/>
  <c r="D73" i="70"/>
  <c r="E73" i="77" s="1"/>
  <c r="D73" i="66"/>
  <c r="E73" i="78" s="1"/>
  <c r="D73" i="65"/>
  <c r="E73" i="76" s="1"/>
  <c r="D73" i="63"/>
  <c r="E73" i="75" s="1"/>
  <c r="D73" i="62"/>
  <c r="E73" i="74" s="1"/>
  <c r="N73" i="70"/>
  <c r="O73" i="77" s="1"/>
  <c r="N73" i="66"/>
  <c r="O73" i="78" s="1"/>
  <c r="N73" i="65"/>
  <c r="O73" i="76" s="1"/>
  <c r="N73" i="63"/>
  <c r="O73" i="75" s="1"/>
  <c r="N73" i="62"/>
  <c r="O73" i="74" s="1"/>
  <c r="E73" i="70"/>
  <c r="F73" i="77" s="1"/>
  <c r="E73" i="66"/>
  <c r="F73" i="78" s="1"/>
  <c r="E73" i="65"/>
  <c r="F73" i="76" s="1"/>
  <c r="E73" i="63"/>
  <c r="F73" i="75" s="1"/>
  <c r="E73" i="62"/>
  <c r="F73" i="74" s="1"/>
  <c r="I73" i="70"/>
  <c r="J73" i="77" s="1"/>
  <c r="I73" i="66"/>
  <c r="J73" i="78" s="1"/>
  <c r="I73" i="65"/>
  <c r="J73" i="76" s="1"/>
  <c r="I73" i="63"/>
  <c r="J73" i="75" s="1"/>
  <c r="I73" i="62"/>
  <c r="J73" i="74" s="1"/>
  <c r="B53" i="70"/>
  <c r="C53" i="77" s="1"/>
  <c r="B53" i="66"/>
  <c r="C53" i="78" s="1"/>
  <c r="B53" i="65"/>
  <c r="C53" i="76" s="1"/>
  <c r="B53" i="63"/>
  <c r="C53" i="75" s="1"/>
  <c r="B53" i="62"/>
  <c r="C53" i="74" s="1"/>
  <c r="M73" i="70"/>
  <c r="N73" i="77" s="1"/>
  <c r="M73" i="66"/>
  <c r="N73" i="78" s="1"/>
  <c r="M73" i="65"/>
  <c r="N73" i="76" s="1"/>
  <c r="M73" i="63"/>
  <c r="N73" i="75" s="1"/>
  <c r="M73" i="62"/>
  <c r="N73" i="74" s="1"/>
  <c r="J73" i="70"/>
  <c r="K73" i="77" s="1"/>
  <c r="J73" i="66"/>
  <c r="K73" i="78" s="1"/>
  <c r="J73" i="65"/>
  <c r="K73" i="76" s="1"/>
  <c r="J73" i="63"/>
  <c r="K73" i="75" s="1"/>
  <c r="J73" i="62"/>
  <c r="K73" i="74" s="1"/>
  <c r="K73" i="70"/>
  <c r="L73" i="77" s="1"/>
  <c r="K73" i="66"/>
  <c r="L73" i="78" s="1"/>
  <c r="K73" i="65"/>
  <c r="L73" i="76" s="1"/>
  <c r="K73" i="62"/>
  <c r="L73" i="74" s="1"/>
  <c r="K73" i="63"/>
  <c r="L73" i="75" s="1"/>
  <c r="H73" i="70"/>
  <c r="I73" i="77" s="1"/>
  <c r="H73" i="66"/>
  <c r="I73" i="78" s="1"/>
  <c r="H73" i="65"/>
  <c r="I73" i="76" s="1"/>
  <c r="H73" i="63"/>
  <c r="I73" i="75" s="1"/>
  <c r="H73" i="62"/>
  <c r="I73" i="74" s="1"/>
  <c r="T73" i="70"/>
  <c r="U73" i="77" s="1"/>
  <c r="T73" i="66"/>
  <c r="U73" i="78" s="1"/>
  <c r="T73" i="65"/>
  <c r="U73" i="76" s="1"/>
  <c r="T73" i="63"/>
  <c r="U73" i="75" s="1"/>
  <c r="T73" i="62"/>
  <c r="U73" i="74" s="1"/>
  <c r="C101" i="70"/>
  <c r="D101" i="77" s="1"/>
  <c r="C101" i="63"/>
  <c r="D101" i="75" s="1"/>
  <c r="C101" i="62"/>
  <c r="D101" i="74" s="1"/>
  <c r="C101" i="65"/>
  <c r="D101" i="76" s="1"/>
  <c r="C101" i="66"/>
  <c r="D101" i="78" s="1"/>
  <c r="O2" i="66"/>
  <c r="G119" i="65"/>
  <c r="H119" i="76" s="1"/>
  <c r="K2" i="65"/>
  <c r="I2" i="63"/>
  <c r="I2" i="62"/>
  <c r="J18" i="65" l="1"/>
  <c r="K18" i="76" s="1"/>
  <c r="N97" i="62"/>
  <c r="N97" i="74"/>
  <c r="N97" i="66"/>
  <c r="N97" i="78"/>
  <c r="N97" i="65"/>
  <c r="N97" i="76"/>
  <c r="N97" i="63"/>
  <c r="N97" i="75"/>
  <c r="U73" i="70"/>
  <c r="V73" i="77" s="1"/>
  <c r="U73" i="66"/>
  <c r="V73" i="78" s="1"/>
  <c r="U73" i="65"/>
  <c r="V73" i="76" s="1"/>
  <c r="U73" i="63"/>
  <c r="V73" i="75" s="1"/>
  <c r="U73" i="62"/>
  <c r="V73" i="74" s="1"/>
  <c r="C148" i="48"/>
  <c r="C53" i="70"/>
  <c r="C53" i="66"/>
  <c r="D53" i="78" s="1"/>
  <c r="C53" i="65"/>
  <c r="D53" i="76" s="1"/>
  <c r="C53" i="63"/>
  <c r="D53" i="75" s="1"/>
  <c r="C53" i="62"/>
  <c r="H149" i="65"/>
  <c r="P2" i="66"/>
  <c r="L2" i="65"/>
  <c r="H119" i="65"/>
  <c r="I119" i="76" s="1"/>
  <c r="J2" i="63"/>
  <c r="J2" i="62"/>
  <c r="B66" i="27"/>
  <c r="D51" i="27"/>
  <c r="K18" i="65" l="1"/>
  <c r="L18" i="76" s="1"/>
  <c r="C67" i="48"/>
  <c r="E67" i="85"/>
  <c r="D67" i="85" s="1"/>
  <c r="C67" i="85"/>
  <c r="B67" i="85" s="1"/>
  <c r="E67" i="86"/>
  <c r="D67" i="86" s="1"/>
  <c r="C67" i="86"/>
  <c r="B67" i="86" s="1"/>
  <c r="B67" i="48"/>
  <c r="D67" i="72"/>
  <c r="O97" i="62"/>
  <c r="O97" i="74"/>
  <c r="O97" i="66"/>
  <c r="O97" i="78"/>
  <c r="O97" i="65"/>
  <c r="O97" i="76"/>
  <c r="O97" i="63"/>
  <c r="O97" i="75"/>
  <c r="C54" i="70"/>
  <c r="D54" i="77" s="1"/>
  <c r="D53" i="77"/>
  <c r="C54" i="62"/>
  <c r="D54" i="74" s="1"/>
  <c r="D53" i="74"/>
  <c r="D53" i="70"/>
  <c r="E53" i="77" s="1"/>
  <c r="D53" i="66"/>
  <c r="E53" i="78" s="1"/>
  <c r="D53" i="65"/>
  <c r="E53" i="76" s="1"/>
  <c r="D53" i="63"/>
  <c r="E53" i="75" s="1"/>
  <c r="D53" i="62"/>
  <c r="C54" i="63"/>
  <c r="D54" i="75" s="1"/>
  <c r="C148" i="63"/>
  <c r="C54" i="65"/>
  <c r="D54" i="76" s="1"/>
  <c r="C148" i="65"/>
  <c r="V73" i="70"/>
  <c r="W73" i="77" s="1"/>
  <c r="V73" i="66"/>
  <c r="W73" i="78" s="1"/>
  <c r="V73" i="65"/>
  <c r="W73" i="76" s="1"/>
  <c r="V73" i="63"/>
  <c r="W73" i="75" s="1"/>
  <c r="V73" i="62"/>
  <c r="W73" i="74" s="1"/>
  <c r="C54" i="66"/>
  <c r="D54" i="78" s="1"/>
  <c r="C148" i="66"/>
  <c r="B36" i="70"/>
  <c r="C36" i="77" s="1"/>
  <c r="B36" i="66"/>
  <c r="C36" i="78" s="1"/>
  <c r="B36" i="65"/>
  <c r="C36" i="76" s="1"/>
  <c r="B36" i="63"/>
  <c r="C36" i="75" s="1"/>
  <c r="B36" i="62"/>
  <c r="C36" i="74" s="1"/>
  <c r="C148" i="70"/>
  <c r="B151" i="27"/>
  <c r="B155" i="27" s="1"/>
  <c r="C148" i="62"/>
  <c r="D148" i="48"/>
  <c r="I149" i="65"/>
  <c r="Q2" i="66"/>
  <c r="I119" i="65"/>
  <c r="J119" i="76" s="1"/>
  <c r="M2" i="65"/>
  <c r="K2" i="63"/>
  <c r="K2" i="62"/>
  <c r="B39" i="48"/>
  <c r="C39" i="72" s="1"/>
  <c r="B33" i="48"/>
  <c r="C33" i="72" s="1"/>
  <c r="L18" i="65" l="1"/>
  <c r="M18" i="76" s="1"/>
  <c r="C67" i="72"/>
  <c r="B67" i="70"/>
  <c r="C67" i="77" s="1"/>
  <c r="B67" i="62"/>
  <c r="C67" i="74" s="1"/>
  <c r="B67" i="63"/>
  <c r="C67" i="75" s="1"/>
  <c r="B67" i="66"/>
  <c r="C67" i="78" s="1"/>
  <c r="B67" i="65"/>
  <c r="C67" i="76" s="1"/>
  <c r="P97" i="62"/>
  <c r="P97" i="74"/>
  <c r="P97" i="66"/>
  <c r="P97" i="78"/>
  <c r="P97" i="65"/>
  <c r="P97" i="76"/>
  <c r="P97" i="63"/>
  <c r="P97" i="75"/>
  <c r="D54" i="62"/>
  <c r="E54" i="74" s="1"/>
  <c r="E53" i="74"/>
  <c r="E53" i="70"/>
  <c r="F53" i="77" s="1"/>
  <c r="E53" i="66"/>
  <c r="F53" i="78" s="1"/>
  <c r="E53" i="65"/>
  <c r="F53" i="76" s="1"/>
  <c r="E53" i="63"/>
  <c r="F53" i="75" s="1"/>
  <c r="E53" i="62"/>
  <c r="D54" i="63"/>
  <c r="E54" i="75" s="1"/>
  <c r="D148" i="63"/>
  <c r="D54" i="65"/>
  <c r="E54" i="76" s="1"/>
  <c r="D148" i="65"/>
  <c r="D54" i="66"/>
  <c r="E54" i="78" s="1"/>
  <c r="D148" i="66"/>
  <c r="B34" i="48"/>
  <c r="B33" i="70"/>
  <c r="B33" i="66"/>
  <c r="B33" i="65"/>
  <c r="B33" i="63"/>
  <c r="B33" i="62"/>
  <c r="W73" i="70"/>
  <c r="X73" i="77" s="1"/>
  <c r="W73" i="66"/>
  <c r="X73" i="78" s="1"/>
  <c r="W73" i="65"/>
  <c r="X73" i="76" s="1"/>
  <c r="W73" i="62"/>
  <c r="X73" i="74" s="1"/>
  <c r="W73" i="63"/>
  <c r="X73" i="75" s="1"/>
  <c r="B39" i="70"/>
  <c r="C39" i="77" s="1"/>
  <c r="B39" i="66"/>
  <c r="C39" i="78" s="1"/>
  <c r="B39" i="65"/>
  <c r="C39" i="76" s="1"/>
  <c r="B39" i="63"/>
  <c r="C39" i="75" s="1"/>
  <c r="B39" i="62"/>
  <c r="C39" i="74" s="1"/>
  <c r="D148" i="70"/>
  <c r="D54" i="70"/>
  <c r="E54" i="77" s="1"/>
  <c r="B174" i="27"/>
  <c r="B175" i="27" s="1"/>
  <c r="B176" i="27" s="1"/>
  <c r="D155" i="27"/>
  <c r="D148" i="62"/>
  <c r="E148" i="48"/>
  <c r="J149" i="65"/>
  <c r="R2" i="66"/>
  <c r="N2" i="65"/>
  <c r="J119" i="65"/>
  <c r="K119" i="76" s="1"/>
  <c r="L2" i="63"/>
  <c r="L2" i="62"/>
  <c r="A30" i="48"/>
  <c r="A29" i="48"/>
  <c r="A28" i="48"/>
  <c r="C29" i="72"/>
  <c r="C28" i="72"/>
  <c r="C27" i="72"/>
  <c r="B25" i="48"/>
  <c r="B16" i="48"/>
  <c r="C16" i="72" s="1"/>
  <c r="M18" i="65" l="1"/>
  <c r="N18" i="76" s="1"/>
  <c r="C25" i="72"/>
  <c r="B105" i="48"/>
  <c r="C105" i="72" s="1"/>
  <c r="A28" i="72"/>
  <c r="A28" i="65"/>
  <c r="A28" i="76" s="1"/>
  <c r="A28" i="66"/>
  <c r="A28" i="78" s="1"/>
  <c r="A28" i="62"/>
  <c r="A28" i="74" s="1"/>
  <c r="A28" i="63"/>
  <c r="A28" i="75" s="1"/>
  <c r="A28" i="70"/>
  <c r="A28" i="77" s="1"/>
  <c r="A29" i="72"/>
  <c r="A29" i="65"/>
  <c r="A29" i="76" s="1"/>
  <c r="A29" i="66"/>
  <c r="A29" i="78" s="1"/>
  <c r="A29" i="62"/>
  <c r="A29" i="74" s="1"/>
  <c r="A29" i="63"/>
  <c r="A29" i="75" s="1"/>
  <c r="A29" i="70"/>
  <c r="A29" i="77" s="1"/>
  <c r="A30" i="72"/>
  <c r="A30" i="63"/>
  <c r="A30" i="75" s="1"/>
  <c r="A30" i="70"/>
  <c r="A30" i="77" s="1"/>
  <c r="A30" i="65"/>
  <c r="A30" i="76" s="1"/>
  <c r="A30" i="66"/>
  <c r="A30" i="78" s="1"/>
  <c r="A30" i="62"/>
  <c r="A30" i="74" s="1"/>
  <c r="Q97" i="62"/>
  <c r="Q97" i="74"/>
  <c r="Q97" i="66"/>
  <c r="Q97" i="78"/>
  <c r="Q97" i="65"/>
  <c r="Q97" i="76"/>
  <c r="Q97" i="63"/>
  <c r="Q97" i="75"/>
  <c r="B34" i="70"/>
  <c r="C34" i="77" s="1"/>
  <c r="C33" i="77"/>
  <c r="E54" i="62"/>
  <c r="F54" i="74" s="1"/>
  <c r="F53" i="74"/>
  <c r="B133" i="48"/>
  <c r="B136" i="48" s="1"/>
  <c r="C136" i="72" s="1"/>
  <c r="C34" i="72"/>
  <c r="B34" i="62"/>
  <c r="C34" i="62" s="1"/>
  <c r="D34" i="74" s="1"/>
  <c r="C33" i="74"/>
  <c r="B34" i="66"/>
  <c r="C34" i="78" s="1"/>
  <c r="C33" i="78"/>
  <c r="B34" i="63"/>
  <c r="C34" i="75" s="1"/>
  <c r="C33" i="75"/>
  <c r="B34" i="65"/>
  <c r="C34" i="76" s="1"/>
  <c r="C33" i="76"/>
  <c r="C34" i="48"/>
  <c r="D34" i="72" s="1"/>
  <c r="B26" i="70"/>
  <c r="C26" i="77" s="1"/>
  <c r="B26" i="66"/>
  <c r="C26" i="78" s="1"/>
  <c r="B26" i="65"/>
  <c r="C26" i="76" s="1"/>
  <c r="B26" i="62"/>
  <c r="C26" i="74" s="1"/>
  <c r="B26" i="63"/>
  <c r="C26" i="75" s="1"/>
  <c r="C34" i="65"/>
  <c r="D34" i="76" s="1"/>
  <c r="E54" i="63"/>
  <c r="F54" i="75" s="1"/>
  <c r="E148" i="63"/>
  <c r="B27" i="70"/>
  <c r="C27" i="77" s="1"/>
  <c r="B27" i="65"/>
  <c r="C27" i="76" s="1"/>
  <c r="B27" i="66"/>
  <c r="C27" i="78" s="1"/>
  <c r="B27" i="63"/>
  <c r="C27" i="75" s="1"/>
  <c r="B27" i="62"/>
  <c r="C27" i="74" s="1"/>
  <c r="E54" i="65"/>
  <c r="F54" i="76" s="1"/>
  <c r="E148" i="65"/>
  <c r="E54" i="66"/>
  <c r="F54" i="78" s="1"/>
  <c r="E148" i="66"/>
  <c r="B16" i="66"/>
  <c r="C16" i="78" s="1"/>
  <c r="B16" i="63"/>
  <c r="C16" i="75" s="1"/>
  <c r="B16" i="62"/>
  <c r="C16" i="74" s="1"/>
  <c r="B28" i="70"/>
  <c r="C28" i="77" s="1"/>
  <c r="B28" i="66"/>
  <c r="C28" i="78" s="1"/>
  <c r="B28" i="65"/>
  <c r="C28" i="76" s="1"/>
  <c r="B28" i="63"/>
  <c r="C28" i="75" s="1"/>
  <c r="B28" i="62"/>
  <c r="C28" i="74" s="1"/>
  <c r="B25" i="70"/>
  <c r="B25" i="66"/>
  <c r="B25" i="65"/>
  <c r="B25" i="63"/>
  <c r="B25" i="62"/>
  <c r="B29" i="70"/>
  <c r="C29" i="77" s="1"/>
  <c r="B29" i="65"/>
  <c r="C29" i="76" s="1"/>
  <c r="B29" i="66"/>
  <c r="C29" i="78" s="1"/>
  <c r="B29" i="63"/>
  <c r="C29" i="75" s="1"/>
  <c r="B29" i="62"/>
  <c r="C29" i="74" s="1"/>
  <c r="X73" i="70"/>
  <c r="Y73" i="77" s="1"/>
  <c r="X73" i="66"/>
  <c r="Y73" i="78" s="1"/>
  <c r="X73" i="65"/>
  <c r="Y73" i="76" s="1"/>
  <c r="X73" i="63"/>
  <c r="Y73" i="75" s="1"/>
  <c r="X73" i="62"/>
  <c r="Y73" i="74" s="1"/>
  <c r="E148" i="70"/>
  <c r="E54" i="70"/>
  <c r="F54" i="77" s="1"/>
  <c r="C133" i="48"/>
  <c r="C136" i="48" s="1"/>
  <c r="D136" i="72" s="1"/>
  <c r="E155" i="27"/>
  <c r="D154" i="27"/>
  <c r="D174" i="27"/>
  <c r="D175" i="27" s="1"/>
  <c r="D176" i="27" s="1"/>
  <c r="D168" i="27"/>
  <c r="E148" i="62"/>
  <c r="K149" i="65"/>
  <c r="S2" i="66"/>
  <c r="O2" i="65"/>
  <c r="K119" i="65"/>
  <c r="L119" i="76" s="1"/>
  <c r="M2" i="63"/>
  <c r="M2" i="62"/>
  <c r="N18" i="65" l="1"/>
  <c r="O18" i="76" s="1"/>
  <c r="C25" i="78"/>
  <c r="B105" i="66"/>
  <c r="C105" i="78" s="1"/>
  <c r="C25" i="77"/>
  <c r="B105" i="70"/>
  <c r="C25" i="74"/>
  <c r="B105" i="62"/>
  <c r="C105" i="74" s="1"/>
  <c r="C25" i="75"/>
  <c r="B105" i="63"/>
  <c r="C105" i="75" s="1"/>
  <c r="B105" i="65"/>
  <c r="B133" i="63"/>
  <c r="B136" i="63" s="1"/>
  <c r="C34" i="63"/>
  <c r="D34" i="75" s="1"/>
  <c r="C25" i="76"/>
  <c r="C105" i="76"/>
  <c r="B133" i="65"/>
  <c r="C133" i="76" s="1"/>
  <c r="R97" i="62"/>
  <c r="R97" i="74"/>
  <c r="C34" i="66"/>
  <c r="D34" i="78" s="1"/>
  <c r="R97" i="66"/>
  <c r="R97" i="78"/>
  <c r="C34" i="70"/>
  <c r="D34" i="77" s="1"/>
  <c r="B133" i="70"/>
  <c r="C133" i="77" s="1"/>
  <c r="R97" i="65"/>
  <c r="R97" i="76"/>
  <c r="R97" i="63"/>
  <c r="R97" i="75"/>
  <c r="C34" i="74"/>
  <c r="B133" i="62"/>
  <c r="B137" i="48"/>
  <c r="B135" i="48"/>
  <c r="C135" i="72" s="1"/>
  <c r="D34" i="48"/>
  <c r="E34" i="72" s="1"/>
  <c r="Y73" i="70"/>
  <c r="Z73" i="77" s="1"/>
  <c r="Y73" i="66"/>
  <c r="Z73" i="78" s="1"/>
  <c r="Y73" i="65"/>
  <c r="Z73" i="76" s="1"/>
  <c r="Y73" i="63"/>
  <c r="Z73" i="75" s="1"/>
  <c r="Y73" i="62"/>
  <c r="Z73" i="74" s="1"/>
  <c r="C105" i="77"/>
  <c r="C133" i="62"/>
  <c r="D34" i="62"/>
  <c r="D34" i="65"/>
  <c r="E34" i="76" s="1"/>
  <c r="C133" i="65"/>
  <c r="D133" i="76" s="1"/>
  <c r="E174" i="27"/>
  <c r="E175" i="27" s="1"/>
  <c r="E176" i="27" s="1"/>
  <c r="E154" i="27"/>
  <c r="F155" i="27"/>
  <c r="E168" i="27"/>
  <c r="L149" i="65"/>
  <c r="T2" i="66"/>
  <c r="P2" i="65"/>
  <c r="M149" i="65"/>
  <c r="L119" i="65"/>
  <c r="M119" i="76" s="1"/>
  <c r="N2" i="63"/>
  <c r="N2" i="62"/>
  <c r="BI47" i="48"/>
  <c r="BJ47" i="72" s="1"/>
  <c r="BH47" i="48"/>
  <c r="BI47" i="72" s="1"/>
  <c r="BG47" i="48"/>
  <c r="BH47" i="72" s="1"/>
  <c r="BF47" i="48"/>
  <c r="BG47" i="72" s="1"/>
  <c r="BE47" i="48"/>
  <c r="BF47" i="72" s="1"/>
  <c r="BD47" i="48"/>
  <c r="BE47" i="72" s="1"/>
  <c r="BC47" i="48"/>
  <c r="BD47" i="72" s="1"/>
  <c r="BB47" i="48"/>
  <c r="BC47" i="72" s="1"/>
  <c r="BA47" i="48"/>
  <c r="BB47" i="72" s="1"/>
  <c r="AZ47" i="48"/>
  <c r="BA47" i="72" s="1"/>
  <c r="AY47" i="48"/>
  <c r="AZ47" i="72" s="1"/>
  <c r="AX47" i="48"/>
  <c r="AY47" i="72" s="1"/>
  <c r="AW47" i="48"/>
  <c r="AX47" i="72" s="1"/>
  <c r="AV47" i="48"/>
  <c r="AW47" i="72" s="1"/>
  <c r="AU47" i="48"/>
  <c r="AT47" i="48"/>
  <c r="AS47" i="48"/>
  <c r="AT47" i="72" s="1"/>
  <c r="AR47" i="48"/>
  <c r="AS47" i="72" s="1"/>
  <c r="AQ47" i="48"/>
  <c r="AR47" i="72" s="1"/>
  <c r="AP47" i="48"/>
  <c r="AQ47" i="72" s="1"/>
  <c r="AO47" i="48"/>
  <c r="AP47" i="72" s="1"/>
  <c r="AN47" i="48"/>
  <c r="AM47" i="48"/>
  <c r="AN47" i="72" s="1"/>
  <c r="AL47" i="48"/>
  <c r="AM47" i="72" s="1"/>
  <c r="AK47" i="48"/>
  <c r="AL47" i="72" s="1"/>
  <c r="AJ47" i="48"/>
  <c r="AK47" i="72" s="1"/>
  <c r="AI47" i="48"/>
  <c r="AJ47" i="72" s="1"/>
  <c r="AH47" i="48"/>
  <c r="AI47" i="72" s="1"/>
  <c r="AG47" i="48"/>
  <c r="AH47" i="72" s="1"/>
  <c r="AF47" i="48"/>
  <c r="AG47" i="72" s="1"/>
  <c r="AE47" i="48"/>
  <c r="AF47" i="72" s="1"/>
  <c r="AD47" i="48"/>
  <c r="AE47" i="72" s="1"/>
  <c r="AC47" i="48"/>
  <c r="AD47" i="72" s="1"/>
  <c r="AB47" i="48"/>
  <c r="AC47" i="72" s="1"/>
  <c r="AA47" i="48"/>
  <c r="AB47" i="72" s="1"/>
  <c r="Z47" i="48"/>
  <c r="AA47" i="72" s="1"/>
  <c r="Y47" i="48"/>
  <c r="Z47" i="72" s="1"/>
  <c r="X47" i="48"/>
  <c r="Y47" i="72" s="1"/>
  <c r="W47" i="48"/>
  <c r="X47" i="72" s="1"/>
  <c r="V47" i="48"/>
  <c r="W47" i="72" s="1"/>
  <c r="U47" i="48"/>
  <c r="V47" i="72" s="1"/>
  <c r="T47" i="48"/>
  <c r="U47" i="72" s="1"/>
  <c r="S47" i="48"/>
  <c r="T47" i="72" s="1"/>
  <c r="R47" i="48"/>
  <c r="S47" i="72" s="1"/>
  <c r="Q47" i="48"/>
  <c r="R47" i="72" s="1"/>
  <c r="P47" i="48"/>
  <c r="Q47" i="72" s="1"/>
  <c r="O47" i="48"/>
  <c r="P47" i="72" s="1"/>
  <c r="N47" i="48"/>
  <c r="O47" i="72" s="1"/>
  <c r="M47" i="48"/>
  <c r="N47" i="72" s="1"/>
  <c r="L47" i="48"/>
  <c r="M47" i="72" s="1"/>
  <c r="K47" i="48"/>
  <c r="L47" i="72" s="1"/>
  <c r="J47" i="48"/>
  <c r="K47" i="72" s="1"/>
  <c r="I47" i="48"/>
  <c r="J47" i="72" s="1"/>
  <c r="H47" i="48"/>
  <c r="I47" i="72" s="1"/>
  <c r="G47" i="48"/>
  <c r="H47" i="72" s="1"/>
  <c r="F47" i="48"/>
  <c r="G47" i="72" s="1"/>
  <c r="E47" i="48"/>
  <c r="F47" i="72" s="1"/>
  <c r="D47" i="48"/>
  <c r="E47" i="72" s="1"/>
  <c r="C47" i="48"/>
  <c r="D47" i="72" s="1"/>
  <c r="A47" i="48"/>
  <c r="O18" i="65" l="1"/>
  <c r="P18" i="76" s="1"/>
  <c r="D133" i="48"/>
  <c r="D136" i="48" s="1"/>
  <c r="E136" i="72" s="1"/>
  <c r="C133" i="70"/>
  <c r="D133" i="77" s="1"/>
  <c r="C133" i="63"/>
  <c r="C137" i="63" s="1"/>
  <c r="D34" i="63"/>
  <c r="E34" i="75" s="1"/>
  <c r="B136" i="65"/>
  <c r="C136" i="76" s="1"/>
  <c r="D34" i="66"/>
  <c r="E34" i="78" s="1"/>
  <c r="AU47" i="72"/>
  <c r="AV47" i="72"/>
  <c r="A47" i="72"/>
  <c r="A47" i="62"/>
  <c r="A47" i="74" s="1"/>
  <c r="A47" i="63"/>
  <c r="A47" i="75" s="1"/>
  <c r="A47" i="70"/>
  <c r="A47" i="77" s="1"/>
  <c r="A47" i="65"/>
  <c r="A47" i="76" s="1"/>
  <c r="A47" i="66"/>
  <c r="A47" i="78" s="1"/>
  <c r="AO47" i="72"/>
  <c r="D34" i="70"/>
  <c r="E34" i="77" s="1"/>
  <c r="S97" i="62"/>
  <c r="S97" i="74"/>
  <c r="S97" i="66"/>
  <c r="S97" i="78"/>
  <c r="B136" i="70"/>
  <c r="C136" i="77" s="1"/>
  <c r="S97" i="65"/>
  <c r="S97" i="76"/>
  <c r="S97" i="63"/>
  <c r="S97" i="75"/>
  <c r="D132" i="78"/>
  <c r="C133" i="66"/>
  <c r="D133" i="78" s="1"/>
  <c r="E34" i="74"/>
  <c r="D133" i="62"/>
  <c r="B136" i="62"/>
  <c r="C136" i="62"/>
  <c r="C137" i="62"/>
  <c r="C135" i="75"/>
  <c r="E34" i="48"/>
  <c r="F34" i="72" s="1"/>
  <c r="C137" i="48"/>
  <c r="C135" i="48"/>
  <c r="D135" i="72" s="1"/>
  <c r="E34" i="70"/>
  <c r="F34" i="77" s="1"/>
  <c r="D133" i="70"/>
  <c r="E133" i="77" s="1"/>
  <c r="E132" i="78"/>
  <c r="D35" i="66"/>
  <c r="E35" i="78" s="1"/>
  <c r="E34" i="66"/>
  <c r="F34" i="78" s="1"/>
  <c r="C137" i="70"/>
  <c r="D137" i="77" s="1"/>
  <c r="C136" i="70"/>
  <c r="D136" i="77" s="1"/>
  <c r="D35" i="62"/>
  <c r="E35" i="74" s="1"/>
  <c r="E34" i="62"/>
  <c r="F34" i="74" s="1"/>
  <c r="C134" i="66"/>
  <c r="D134" i="78" s="1"/>
  <c r="Z73" i="70"/>
  <c r="AA73" i="77" s="1"/>
  <c r="Z73" i="66"/>
  <c r="AA73" i="78" s="1"/>
  <c r="Z73" i="65"/>
  <c r="AA73" i="76" s="1"/>
  <c r="Z73" i="63"/>
  <c r="AA73" i="75" s="1"/>
  <c r="Z73" i="62"/>
  <c r="AA73" i="74" s="1"/>
  <c r="D133" i="65"/>
  <c r="E133" i="76" s="1"/>
  <c r="E34" i="65"/>
  <c r="F34" i="76" s="1"/>
  <c r="D35" i="65"/>
  <c r="E35" i="76" s="1"/>
  <c r="F168" i="27"/>
  <c r="F174" i="27"/>
  <c r="F175" i="27" s="1"/>
  <c r="F176" i="27" s="1"/>
  <c r="F154" i="27"/>
  <c r="G155" i="27"/>
  <c r="D137" i="48"/>
  <c r="F34" i="48"/>
  <c r="G34" i="72" s="1"/>
  <c r="E133" i="48"/>
  <c r="E136" i="48" s="1"/>
  <c r="F136" i="72" s="1"/>
  <c r="U2" i="66"/>
  <c r="M119" i="65"/>
  <c r="N119" i="76" s="1"/>
  <c r="Q2" i="65"/>
  <c r="N149" i="65"/>
  <c r="O2" i="63"/>
  <c r="O2" i="62"/>
  <c r="AP45" i="27"/>
  <c r="AQ45" i="27" s="1"/>
  <c r="AR45" i="27" s="1"/>
  <c r="AS45" i="27" s="1"/>
  <c r="AT45" i="27" s="1"/>
  <c r="AU45" i="27" s="1"/>
  <c r="AV45" i="27" s="1"/>
  <c r="AW45" i="27" s="1"/>
  <c r="AX45" i="27" s="1"/>
  <c r="AY45" i="27" s="1"/>
  <c r="AZ45" i="27" s="1"/>
  <c r="BA45" i="27" s="1"/>
  <c r="BB45" i="27" s="1"/>
  <c r="BC45" i="27" s="1"/>
  <c r="BD45" i="27" s="1"/>
  <c r="BE45" i="27" s="1"/>
  <c r="BF45" i="27" s="1"/>
  <c r="BG45" i="27" s="1"/>
  <c r="BH45" i="27" s="1"/>
  <c r="BI45" i="27" s="1"/>
  <c r="BJ45" i="27" s="1"/>
  <c r="BK45" i="27" s="1"/>
  <c r="BL45" i="27" s="1"/>
  <c r="BM45" i="27" s="1"/>
  <c r="BN45" i="27" s="1"/>
  <c r="BO45" i="27" s="1"/>
  <c r="BP45" i="27" s="1"/>
  <c r="BQ45" i="27" s="1"/>
  <c r="BR45" i="27" s="1"/>
  <c r="BS45" i="27" s="1"/>
  <c r="BT45" i="27" s="1"/>
  <c r="BU45" i="27" s="1"/>
  <c r="BV45" i="27" s="1"/>
  <c r="BW45" i="27" s="1"/>
  <c r="BX45" i="27" s="1"/>
  <c r="BY45" i="27" s="1"/>
  <c r="BZ45" i="27" s="1"/>
  <c r="CA45" i="27" s="1"/>
  <c r="CB45" i="27" s="1"/>
  <c r="CC45" i="27" s="1"/>
  <c r="CD45" i="27" s="1"/>
  <c r="CE45" i="27" s="1"/>
  <c r="CF45" i="27" s="1"/>
  <c r="CG45" i="27" s="1"/>
  <c r="CH45" i="27" s="1"/>
  <c r="CI45" i="27" s="1"/>
  <c r="CJ45" i="27" s="1"/>
  <c r="CK45" i="27" s="1"/>
  <c r="CL45" i="27" s="1"/>
  <c r="CM45" i="27" s="1"/>
  <c r="CN45" i="27" s="1"/>
  <c r="CO45" i="27" s="1"/>
  <c r="CP45" i="27" s="1"/>
  <c r="CQ45" i="27" s="1"/>
  <c r="CR45" i="27" s="1"/>
  <c r="CS45" i="27" s="1"/>
  <c r="CT45" i="27" s="1"/>
  <c r="CU45" i="27" s="1"/>
  <c r="CV45" i="27" s="1"/>
  <c r="CW45" i="27" s="1"/>
  <c r="CX45" i="27" s="1"/>
  <c r="CY45" i="27" s="1"/>
  <c r="CZ45" i="27" s="1"/>
  <c r="DA45" i="27" s="1"/>
  <c r="DB45" i="27" s="1"/>
  <c r="DC45" i="27" s="1"/>
  <c r="DD45" i="27" s="1"/>
  <c r="DE45" i="27" s="1"/>
  <c r="DF45" i="27" s="1"/>
  <c r="DG45" i="27" s="1"/>
  <c r="DH45" i="27" s="1"/>
  <c r="DI45" i="27" s="1"/>
  <c r="DJ45" i="27" s="1"/>
  <c r="DK45" i="27" s="1"/>
  <c r="DL45" i="27" s="1"/>
  <c r="DM45" i="27" s="1"/>
  <c r="DN45" i="27" s="1"/>
  <c r="DO45" i="27" s="1"/>
  <c r="DP45" i="27" s="1"/>
  <c r="DQ45" i="27" s="1"/>
  <c r="DR45" i="27" s="1"/>
  <c r="DS45" i="27" s="1"/>
  <c r="DT45" i="27" s="1"/>
  <c r="DU45" i="27" s="1"/>
  <c r="DV45" i="27" s="1"/>
  <c r="DW45" i="27" s="1"/>
  <c r="DX45" i="27" s="1"/>
  <c r="DY45" i="27" s="1"/>
  <c r="DZ45" i="27" s="1"/>
  <c r="EA45" i="27" s="1"/>
  <c r="EB45" i="27" s="1"/>
  <c r="EC45" i="27" s="1"/>
  <c r="ED45" i="27" s="1"/>
  <c r="EE45" i="27" s="1"/>
  <c r="EF45" i="27" s="1"/>
  <c r="EG45" i="27" s="1"/>
  <c r="EH45" i="27" s="1"/>
  <c r="EI45" i="27" s="1"/>
  <c r="EJ45" i="27" s="1"/>
  <c r="EK45" i="27" s="1"/>
  <c r="AP44" i="27"/>
  <c r="AQ44" i="27" s="1"/>
  <c r="AR44" i="27" s="1"/>
  <c r="AS44" i="27" s="1"/>
  <c r="AT44" i="27" s="1"/>
  <c r="AU44" i="27" s="1"/>
  <c r="AV44" i="27" s="1"/>
  <c r="AW44" i="27" s="1"/>
  <c r="AX44" i="27" s="1"/>
  <c r="AY44" i="27" s="1"/>
  <c r="AZ44" i="27" s="1"/>
  <c r="BA44" i="27" s="1"/>
  <c r="BB44" i="27" s="1"/>
  <c r="BC44" i="27" s="1"/>
  <c r="BD44" i="27" s="1"/>
  <c r="BE44" i="27" s="1"/>
  <c r="BF44" i="27" s="1"/>
  <c r="BG44" i="27" s="1"/>
  <c r="BH44" i="27" s="1"/>
  <c r="BI44" i="27" s="1"/>
  <c r="BJ44" i="27" s="1"/>
  <c r="BK44" i="27" s="1"/>
  <c r="BL44" i="27" s="1"/>
  <c r="BM44" i="27" s="1"/>
  <c r="BN44" i="27" s="1"/>
  <c r="BO44" i="27" s="1"/>
  <c r="BP44" i="27" s="1"/>
  <c r="BQ44" i="27" s="1"/>
  <c r="BR44" i="27" s="1"/>
  <c r="BS44" i="27" s="1"/>
  <c r="BT44" i="27" s="1"/>
  <c r="BU44" i="27" s="1"/>
  <c r="BV44" i="27" s="1"/>
  <c r="BW44" i="27" s="1"/>
  <c r="BX44" i="27" s="1"/>
  <c r="C136" i="63" l="1"/>
  <c r="P18" i="65"/>
  <c r="Q18" i="76" s="1"/>
  <c r="D35" i="70"/>
  <c r="E35" i="77" s="1"/>
  <c r="E34" i="63"/>
  <c r="F34" i="75" s="1"/>
  <c r="D133" i="63"/>
  <c r="D35" i="63"/>
  <c r="E35" i="75" s="1"/>
  <c r="T97" i="62"/>
  <c r="T97" i="74"/>
  <c r="T97" i="66"/>
  <c r="T97" i="78"/>
  <c r="T97" i="65"/>
  <c r="T97" i="76"/>
  <c r="T97" i="63"/>
  <c r="T97" i="75"/>
  <c r="D136" i="62"/>
  <c r="C137" i="66"/>
  <c r="D137" i="78" s="1"/>
  <c r="D135" i="75"/>
  <c r="D135" i="48"/>
  <c r="E135" i="72" s="1"/>
  <c r="D133" i="66"/>
  <c r="D134" i="66"/>
  <c r="E134" i="78" s="1"/>
  <c r="E133" i="70"/>
  <c r="F133" i="77" s="1"/>
  <c r="E35" i="70"/>
  <c r="F35" i="77" s="1"/>
  <c r="F34" i="70"/>
  <c r="G34" i="77" s="1"/>
  <c r="AA73" i="70"/>
  <c r="AB73" i="77" s="1"/>
  <c r="AA73" i="66"/>
  <c r="AB73" i="78" s="1"/>
  <c r="AA73" i="65"/>
  <c r="AB73" i="76" s="1"/>
  <c r="AA73" i="63"/>
  <c r="AB73" i="75" s="1"/>
  <c r="AA73" i="62"/>
  <c r="AB73" i="74" s="1"/>
  <c r="E133" i="62"/>
  <c r="E35" i="62"/>
  <c r="F35" i="74" s="1"/>
  <c r="F34" i="62"/>
  <c r="G34" i="74" s="1"/>
  <c r="D137" i="63"/>
  <c r="D136" i="63"/>
  <c r="F132" i="78"/>
  <c r="F34" i="66"/>
  <c r="G34" i="78" s="1"/>
  <c r="E35" i="66"/>
  <c r="F35" i="78" s="1"/>
  <c r="E133" i="65"/>
  <c r="F133" i="76" s="1"/>
  <c r="E35" i="65"/>
  <c r="F35" i="76" s="1"/>
  <c r="F34" i="65"/>
  <c r="G34" i="76" s="1"/>
  <c r="D137" i="70"/>
  <c r="E137" i="77" s="1"/>
  <c r="D136" i="70"/>
  <c r="E136" i="77" s="1"/>
  <c r="G154" i="27"/>
  <c r="G168" i="27"/>
  <c r="G174" i="27"/>
  <c r="G175" i="27" s="1"/>
  <c r="G176" i="27" s="1"/>
  <c r="H155" i="27"/>
  <c r="E137" i="48"/>
  <c r="G34" i="48"/>
  <c r="H34" i="72" s="1"/>
  <c r="F133" i="48"/>
  <c r="F136" i="48" s="1"/>
  <c r="G136" i="72" s="1"/>
  <c r="V2" i="66"/>
  <c r="AP46" i="27"/>
  <c r="R2" i="65"/>
  <c r="N119" i="65"/>
  <c r="O119" i="76" s="1"/>
  <c r="P2" i="63"/>
  <c r="P2" i="62"/>
  <c r="AP47" i="27"/>
  <c r="F34" i="63" l="1"/>
  <c r="G34" i="75" s="1"/>
  <c r="E35" i="63"/>
  <c r="F35" i="75" s="1"/>
  <c r="E133" i="63"/>
  <c r="E137" i="63" s="1"/>
  <c r="Q18" i="65"/>
  <c r="R18" i="76" s="1"/>
  <c r="U97" i="62"/>
  <c r="U97" i="74"/>
  <c r="U97" i="66"/>
  <c r="U97" i="78"/>
  <c r="U97" i="65"/>
  <c r="U97" i="76"/>
  <c r="U97" i="63"/>
  <c r="U97" i="75"/>
  <c r="D137" i="66"/>
  <c r="E137" i="78" s="1"/>
  <c r="E133" i="78"/>
  <c r="E135" i="75"/>
  <c r="E135" i="48"/>
  <c r="F135" i="72" s="1"/>
  <c r="F133" i="70"/>
  <c r="G133" i="77" s="1"/>
  <c r="G34" i="70"/>
  <c r="H34" i="77" s="1"/>
  <c r="F35" i="70"/>
  <c r="G35" i="77" s="1"/>
  <c r="E133" i="66"/>
  <c r="E134" i="66"/>
  <c r="F134" i="78" s="1"/>
  <c r="F133" i="63"/>
  <c r="G34" i="63"/>
  <c r="H34" i="75" s="1"/>
  <c r="F35" i="63"/>
  <c r="G35" i="75" s="1"/>
  <c r="F133" i="62"/>
  <c r="F35" i="62"/>
  <c r="G35" i="74" s="1"/>
  <c r="G34" i="62"/>
  <c r="H34" i="74" s="1"/>
  <c r="E136" i="70"/>
  <c r="F136" i="77" s="1"/>
  <c r="E137" i="70"/>
  <c r="F137" i="77" s="1"/>
  <c r="AB73" i="70"/>
  <c r="AC73" i="77" s="1"/>
  <c r="AB73" i="66"/>
  <c r="AC73" i="78" s="1"/>
  <c r="AB73" i="65"/>
  <c r="AC73" i="76" s="1"/>
  <c r="AB73" i="63"/>
  <c r="AC73" i="75" s="1"/>
  <c r="AB73" i="62"/>
  <c r="AC73" i="74" s="1"/>
  <c r="E136" i="63"/>
  <c r="F133" i="65"/>
  <c r="G133" i="76" s="1"/>
  <c r="G34" i="65"/>
  <c r="H34" i="76" s="1"/>
  <c r="F35" i="65"/>
  <c r="G35" i="76" s="1"/>
  <c r="G132" i="78"/>
  <c r="F35" i="66"/>
  <c r="G35" i="78" s="1"/>
  <c r="G34" i="66"/>
  <c r="H34" i="78" s="1"/>
  <c r="I155" i="27"/>
  <c r="H168" i="27"/>
  <c r="H174" i="27"/>
  <c r="H175" i="27" s="1"/>
  <c r="H176" i="27" s="1"/>
  <c r="H154" i="27"/>
  <c r="F137" i="48"/>
  <c r="H34" i="48"/>
  <c r="I34" i="72" s="1"/>
  <c r="G133" i="48"/>
  <c r="G136" i="48" s="1"/>
  <c r="H136" i="72" s="1"/>
  <c r="O149" i="65"/>
  <c r="AQ47" i="27"/>
  <c r="W2" i="66"/>
  <c r="AQ46" i="27"/>
  <c r="S2" i="65"/>
  <c r="O119" i="65"/>
  <c r="P119" i="76" s="1"/>
  <c r="Q2" i="63"/>
  <c r="Q2" i="62"/>
  <c r="R18" i="65" l="1"/>
  <c r="S18" i="76" s="1"/>
  <c r="V97" i="62"/>
  <c r="V97" i="74"/>
  <c r="V97" i="66"/>
  <c r="V97" i="78"/>
  <c r="V97" i="65"/>
  <c r="V97" i="76"/>
  <c r="V97" i="63"/>
  <c r="V97" i="75"/>
  <c r="E137" i="66"/>
  <c r="F137" i="78" s="1"/>
  <c r="F133" i="78"/>
  <c r="F137" i="63"/>
  <c r="F135" i="75"/>
  <c r="F135" i="48"/>
  <c r="G135" i="72" s="1"/>
  <c r="F133" i="66"/>
  <c r="F134" i="66"/>
  <c r="G134" i="78" s="1"/>
  <c r="G133" i="62"/>
  <c r="G35" i="62"/>
  <c r="H35" i="74" s="1"/>
  <c r="H34" i="62"/>
  <c r="I34" i="74" s="1"/>
  <c r="AC73" i="70"/>
  <c r="AD73" i="77" s="1"/>
  <c r="AC73" i="66"/>
  <c r="AD73" i="78" s="1"/>
  <c r="AC73" i="65"/>
  <c r="AD73" i="76" s="1"/>
  <c r="AC73" i="63"/>
  <c r="AD73" i="75" s="1"/>
  <c r="AC73" i="62"/>
  <c r="AD73" i="74" s="1"/>
  <c r="G133" i="63"/>
  <c r="H34" i="63"/>
  <c r="I34" i="75" s="1"/>
  <c r="G35" i="63"/>
  <c r="H35" i="75" s="1"/>
  <c r="G133" i="70"/>
  <c r="H133" i="77" s="1"/>
  <c r="H34" i="70"/>
  <c r="I34" i="77" s="1"/>
  <c r="G35" i="70"/>
  <c r="H35" i="77" s="1"/>
  <c r="H132" i="78"/>
  <c r="G35" i="66"/>
  <c r="H35" i="78" s="1"/>
  <c r="H34" i="66"/>
  <c r="I34" i="78" s="1"/>
  <c r="G133" i="65"/>
  <c r="H133" i="76" s="1"/>
  <c r="G35" i="65"/>
  <c r="H35" i="76" s="1"/>
  <c r="H34" i="65"/>
  <c r="I34" i="76" s="1"/>
  <c r="F137" i="70"/>
  <c r="G137" i="77" s="1"/>
  <c r="F136" i="70"/>
  <c r="G136" i="77" s="1"/>
  <c r="G137" i="48"/>
  <c r="I34" i="48"/>
  <c r="J34" i="72" s="1"/>
  <c r="H133" i="48"/>
  <c r="H136" i="48" s="1"/>
  <c r="I136" i="72" s="1"/>
  <c r="I168" i="27"/>
  <c r="I174" i="27"/>
  <c r="I175" i="27" s="1"/>
  <c r="I176" i="27" s="1"/>
  <c r="I154" i="27"/>
  <c r="J155" i="27"/>
  <c r="P149" i="65"/>
  <c r="AR47" i="27"/>
  <c r="X2" i="66"/>
  <c r="AR46" i="27"/>
  <c r="P119" i="65"/>
  <c r="Q119" i="76" s="1"/>
  <c r="T2" i="65"/>
  <c r="R2" i="63"/>
  <c r="R2" i="62"/>
  <c r="S18" i="65" l="1"/>
  <c r="T18" i="76" s="1"/>
  <c r="W97" i="62"/>
  <c r="W97" i="74"/>
  <c r="W97" i="66"/>
  <c r="W97" i="78"/>
  <c r="W97" i="65"/>
  <c r="W97" i="76"/>
  <c r="W97" i="63"/>
  <c r="W97" i="75"/>
  <c r="F137" i="66"/>
  <c r="G137" i="78" s="1"/>
  <c r="G133" i="78"/>
  <c r="G137" i="63"/>
  <c r="G135" i="48"/>
  <c r="H135" i="72" s="1"/>
  <c r="G133" i="66"/>
  <c r="G134" i="66"/>
  <c r="H134" i="78" s="1"/>
  <c r="H133" i="65"/>
  <c r="I133" i="76" s="1"/>
  <c r="H35" i="65"/>
  <c r="I35" i="76" s="1"/>
  <c r="I34" i="65"/>
  <c r="J34" i="76" s="1"/>
  <c r="H133" i="70"/>
  <c r="I133" i="77" s="1"/>
  <c r="H35" i="70"/>
  <c r="I35" i="77" s="1"/>
  <c r="I34" i="70"/>
  <c r="J34" i="77" s="1"/>
  <c r="I132" i="78"/>
  <c r="I34" i="66"/>
  <c r="J34" i="78" s="1"/>
  <c r="H35" i="66"/>
  <c r="I35" i="78" s="1"/>
  <c r="G136" i="70"/>
  <c r="H136" i="77" s="1"/>
  <c r="G137" i="70"/>
  <c r="H137" i="77" s="1"/>
  <c r="H133" i="63"/>
  <c r="H35" i="63"/>
  <c r="I35" i="75" s="1"/>
  <c r="I34" i="63"/>
  <c r="J34" i="75" s="1"/>
  <c r="H133" i="62"/>
  <c r="H35" i="62"/>
  <c r="I35" i="74" s="1"/>
  <c r="I34" i="62"/>
  <c r="J34" i="74" s="1"/>
  <c r="AD73" i="70"/>
  <c r="AE73" i="77" s="1"/>
  <c r="AD73" i="66"/>
  <c r="AE73" i="78" s="1"/>
  <c r="AD73" i="65"/>
  <c r="AE73" i="76" s="1"/>
  <c r="AD73" i="63"/>
  <c r="AE73" i="75" s="1"/>
  <c r="AD73" i="62"/>
  <c r="AE73" i="74" s="1"/>
  <c r="H137" i="48"/>
  <c r="J34" i="48"/>
  <c r="K34" i="72" s="1"/>
  <c r="I133" i="48"/>
  <c r="I136" i="48" s="1"/>
  <c r="J136" i="72" s="1"/>
  <c r="K155" i="27"/>
  <c r="J168" i="27"/>
  <c r="J174" i="27"/>
  <c r="J175" i="27" s="1"/>
  <c r="J176" i="27" s="1"/>
  <c r="J154" i="27"/>
  <c r="Q149" i="65"/>
  <c r="AS47" i="27"/>
  <c r="Y2" i="66"/>
  <c r="AS46" i="27"/>
  <c r="U2" i="65"/>
  <c r="Q119" i="65"/>
  <c r="R119" i="76" s="1"/>
  <c r="F136" i="63"/>
  <c r="S2" i="63"/>
  <c r="S2" i="62"/>
  <c r="T18" i="65" l="1"/>
  <c r="U18" i="76" s="1"/>
  <c r="X97" i="62"/>
  <c r="X97" i="74"/>
  <c r="X97" i="66"/>
  <c r="X97" i="78"/>
  <c r="X97" i="65"/>
  <c r="X97" i="76"/>
  <c r="X97" i="63"/>
  <c r="X97" i="75"/>
  <c r="G137" i="66"/>
  <c r="H137" i="78" s="1"/>
  <c r="H133" i="78"/>
  <c r="H137" i="63"/>
  <c r="H135" i="48"/>
  <c r="I135" i="72" s="1"/>
  <c r="AE73" i="70"/>
  <c r="AF73" i="77" s="1"/>
  <c r="AE73" i="66"/>
  <c r="AF73" i="78" s="1"/>
  <c r="AE73" i="65"/>
  <c r="AF73" i="76" s="1"/>
  <c r="AE73" i="63"/>
  <c r="AF73" i="75" s="1"/>
  <c r="AE73" i="62"/>
  <c r="AF73" i="74" s="1"/>
  <c r="I133" i="63"/>
  <c r="J34" i="63"/>
  <c r="K34" i="75" s="1"/>
  <c r="I35" i="63"/>
  <c r="J35" i="75" s="1"/>
  <c r="J132" i="78"/>
  <c r="J34" i="66"/>
  <c r="K34" i="78" s="1"/>
  <c r="I35" i="66"/>
  <c r="J35" i="78" s="1"/>
  <c r="H136" i="70"/>
  <c r="I136" i="77" s="1"/>
  <c r="H137" i="70"/>
  <c r="I137" i="77" s="1"/>
  <c r="I133" i="65"/>
  <c r="J133" i="76" s="1"/>
  <c r="I35" i="65"/>
  <c r="J35" i="76" s="1"/>
  <c r="J34" i="65"/>
  <c r="K34" i="76" s="1"/>
  <c r="I133" i="62"/>
  <c r="I35" i="62"/>
  <c r="J35" i="74" s="1"/>
  <c r="J34" i="62"/>
  <c r="K34" i="74" s="1"/>
  <c r="H133" i="66"/>
  <c r="H134" i="66"/>
  <c r="I134" i="78" s="1"/>
  <c r="I133" i="70"/>
  <c r="J133" i="77" s="1"/>
  <c r="I35" i="70"/>
  <c r="J35" i="77" s="1"/>
  <c r="J34" i="70"/>
  <c r="K34" i="77" s="1"/>
  <c r="I137" i="48"/>
  <c r="K174" i="27"/>
  <c r="K175" i="27" s="1"/>
  <c r="K176" i="27" s="1"/>
  <c r="K154" i="27"/>
  <c r="L155" i="27"/>
  <c r="K168" i="27"/>
  <c r="K34" i="48"/>
  <c r="L34" i="72" s="1"/>
  <c r="J133" i="48"/>
  <c r="J136" i="48" s="1"/>
  <c r="K136" i="72" s="1"/>
  <c r="AT47" i="27"/>
  <c r="R149" i="65"/>
  <c r="Z2" i="66"/>
  <c r="AT46" i="27"/>
  <c r="G135" i="75"/>
  <c r="R119" i="65"/>
  <c r="S119" i="76" s="1"/>
  <c r="V2" i="65"/>
  <c r="T2" i="63"/>
  <c r="T2" i="62"/>
  <c r="U18" i="65" l="1"/>
  <c r="V18" i="76" s="1"/>
  <c r="Y97" i="62"/>
  <c r="Y97" i="74"/>
  <c r="Y97" i="66"/>
  <c r="Y97" i="78"/>
  <c r="Y97" i="65"/>
  <c r="Y97" i="76"/>
  <c r="Y97" i="63"/>
  <c r="Y97" i="75"/>
  <c r="H137" i="66"/>
  <c r="I137" i="78" s="1"/>
  <c r="I133" i="78"/>
  <c r="I137" i="63"/>
  <c r="I135" i="48"/>
  <c r="J135" i="72" s="1"/>
  <c r="I137" i="70"/>
  <c r="J137" i="77" s="1"/>
  <c r="I136" i="70"/>
  <c r="J136" i="77" s="1"/>
  <c r="J133" i="62"/>
  <c r="J35" i="62"/>
  <c r="K35" i="74" s="1"/>
  <c r="K34" i="62"/>
  <c r="L34" i="74" s="1"/>
  <c r="K132" i="78"/>
  <c r="J35" i="66"/>
  <c r="K35" i="78" s="1"/>
  <c r="K34" i="66"/>
  <c r="L34" i="78" s="1"/>
  <c r="J133" i="63"/>
  <c r="K34" i="63"/>
  <c r="L34" i="75" s="1"/>
  <c r="J35" i="63"/>
  <c r="K35" i="75" s="1"/>
  <c r="AF73" i="70"/>
  <c r="AG73" i="77" s="1"/>
  <c r="AF73" i="66"/>
  <c r="AG73" i="78" s="1"/>
  <c r="AF73" i="65"/>
  <c r="AG73" i="76" s="1"/>
  <c r="AF73" i="63"/>
  <c r="AG73" i="75" s="1"/>
  <c r="AF73" i="62"/>
  <c r="AG73" i="74" s="1"/>
  <c r="J133" i="70"/>
  <c r="K133" i="77" s="1"/>
  <c r="J35" i="70"/>
  <c r="K35" i="77" s="1"/>
  <c r="K34" i="70"/>
  <c r="L34" i="77" s="1"/>
  <c r="J133" i="65"/>
  <c r="K133" i="76" s="1"/>
  <c r="K34" i="65"/>
  <c r="L34" i="76" s="1"/>
  <c r="J35" i="65"/>
  <c r="K35" i="76" s="1"/>
  <c r="I133" i="66"/>
  <c r="I134" i="66"/>
  <c r="J134" i="78" s="1"/>
  <c r="J137" i="48"/>
  <c r="L174" i="27"/>
  <c r="L175" i="27" s="1"/>
  <c r="L176" i="27" s="1"/>
  <c r="L168" i="27"/>
  <c r="L154" i="27"/>
  <c r="M155" i="27"/>
  <c r="L34" i="48"/>
  <c r="M34" i="72" s="1"/>
  <c r="K133" i="48"/>
  <c r="K136" i="48" s="1"/>
  <c r="L136" i="72" s="1"/>
  <c r="AU47" i="27"/>
  <c r="S149" i="65"/>
  <c r="D137" i="62"/>
  <c r="C137" i="65"/>
  <c r="C136" i="65"/>
  <c r="D136" i="76" s="1"/>
  <c r="AA2" i="66"/>
  <c r="AU46" i="27"/>
  <c r="S119" i="65"/>
  <c r="T119" i="76" s="1"/>
  <c r="W2" i="65"/>
  <c r="U2" i="63"/>
  <c r="U2" i="62"/>
  <c r="V18" i="65" l="1"/>
  <c r="W18" i="76" s="1"/>
  <c r="Z97" i="62"/>
  <c r="Z97" i="74"/>
  <c r="Z97" i="66"/>
  <c r="Z97" i="78"/>
  <c r="Z97" i="65"/>
  <c r="Z97" i="76"/>
  <c r="Z97" i="63"/>
  <c r="Z97" i="75"/>
  <c r="I137" i="66"/>
  <c r="J137" i="78" s="1"/>
  <c r="J133" i="78"/>
  <c r="J137" i="63"/>
  <c r="J135" i="48"/>
  <c r="K135" i="72" s="1"/>
  <c r="AG73" i="70"/>
  <c r="AH73" i="77" s="1"/>
  <c r="AG73" i="66"/>
  <c r="AH73" i="78" s="1"/>
  <c r="AG73" i="65"/>
  <c r="AH73" i="76" s="1"/>
  <c r="AG73" i="63"/>
  <c r="AH73" i="75" s="1"/>
  <c r="AG73" i="62"/>
  <c r="AH73" i="74" s="1"/>
  <c r="K133" i="70"/>
  <c r="L133" i="77" s="1"/>
  <c r="K35" i="70"/>
  <c r="L35" i="77" s="1"/>
  <c r="L34" i="70"/>
  <c r="M34" i="77" s="1"/>
  <c r="K133" i="65"/>
  <c r="L133" i="76" s="1"/>
  <c r="K35" i="65"/>
  <c r="L35" i="76" s="1"/>
  <c r="L34" i="65"/>
  <c r="M34" i="76" s="1"/>
  <c r="K133" i="63"/>
  <c r="L34" i="63"/>
  <c r="M34" i="75" s="1"/>
  <c r="K35" i="63"/>
  <c r="L35" i="75" s="1"/>
  <c r="J137" i="70"/>
  <c r="K137" i="77" s="1"/>
  <c r="J136" i="70"/>
  <c r="K136" i="77" s="1"/>
  <c r="J133" i="66"/>
  <c r="J134" i="66"/>
  <c r="K134" i="78" s="1"/>
  <c r="K133" i="62"/>
  <c r="L34" i="62"/>
  <c r="M34" i="74" s="1"/>
  <c r="K35" i="62"/>
  <c r="L35" i="74" s="1"/>
  <c r="L132" i="78"/>
  <c r="L34" i="66"/>
  <c r="M34" i="78" s="1"/>
  <c r="K35" i="66"/>
  <c r="L35" i="78" s="1"/>
  <c r="K137" i="48"/>
  <c r="M174" i="27"/>
  <c r="M175" i="27" s="1"/>
  <c r="M176" i="27" s="1"/>
  <c r="M154" i="27"/>
  <c r="M168" i="27"/>
  <c r="N155" i="27"/>
  <c r="M34" i="48"/>
  <c r="N34" i="72" s="1"/>
  <c r="L133" i="48"/>
  <c r="L136" i="48" s="1"/>
  <c r="M136" i="72" s="1"/>
  <c r="AV47" i="27"/>
  <c r="AW47" i="27" s="1"/>
  <c r="T149" i="65"/>
  <c r="AB2" i="66"/>
  <c r="AV46" i="27"/>
  <c r="X2" i="65"/>
  <c r="T119" i="65"/>
  <c r="U119" i="76" s="1"/>
  <c r="V2" i="63"/>
  <c r="V2" i="62"/>
  <c r="W18" i="65" l="1"/>
  <c r="X18" i="76" s="1"/>
  <c r="AA97" i="62"/>
  <c r="AA97" i="74"/>
  <c r="AA97" i="66"/>
  <c r="AA97" i="78"/>
  <c r="AA97" i="65"/>
  <c r="AA97" i="76"/>
  <c r="AA97" i="63"/>
  <c r="AA97" i="75"/>
  <c r="J137" i="66"/>
  <c r="K137" i="78" s="1"/>
  <c r="K133" i="78"/>
  <c r="K137" i="63"/>
  <c r="N34" i="48"/>
  <c r="O34" i="72" s="1"/>
  <c r="K135" i="48"/>
  <c r="L135" i="72" s="1"/>
  <c r="K133" i="66"/>
  <c r="K134" i="66"/>
  <c r="L134" i="78" s="1"/>
  <c r="L133" i="63"/>
  <c r="M34" i="63"/>
  <c r="N34" i="75" s="1"/>
  <c r="L35" i="63"/>
  <c r="M35" i="75" s="1"/>
  <c r="L133" i="65"/>
  <c r="M133" i="76" s="1"/>
  <c r="L35" i="65"/>
  <c r="M35" i="76" s="1"/>
  <c r="M34" i="65"/>
  <c r="N34" i="76" s="1"/>
  <c r="K137" i="70"/>
  <c r="L137" i="77" s="1"/>
  <c r="K136" i="70"/>
  <c r="L136" i="77" s="1"/>
  <c r="L133" i="62"/>
  <c r="M34" i="62"/>
  <c r="N34" i="74" s="1"/>
  <c r="L35" i="62"/>
  <c r="M35" i="74" s="1"/>
  <c r="AH73" i="70"/>
  <c r="AI73" i="77" s="1"/>
  <c r="AH73" i="66"/>
  <c r="AI73" i="78" s="1"/>
  <c r="AH73" i="65"/>
  <c r="AI73" i="76" s="1"/>
  <c r="AH73" i="63"/>
  <c r="AI73" i="75" s="1"/>
  <c r="AH73" i="62"/>
  <c r="AI73" i="74" s="1"/>
  <c r="M132" i="78"/>
  <c r="M34" i="66"/>
  <c r="N34" i="78" s="1"/>
  <c r="L35" i="66"/>
  <c r="M35" i="78" s="1"/>
  <c r="L133" i="70"/>
  <c r="M133" i="77" s="1"/>
  <c r="L35" i="70"/>
  <c r="M35" i="77" s="1"/>
  <c r="M34" i="70"/>
  <c r="N34" i="77" s="1"/>
  <c r="L137" i="48"/>
  <c r="N174" i="27"/>
  <c r="N175" i="27" s="1"/>
  <c r="N176" i="27" s="1"/>
  <c r="N154" i="27"/>
  <c r="O155" i="27"/>
  <c r="N168" i="27"/>
  <c r="M133" i="48"/>
  <c r="M136" i="48" s="1"/>
  <c r="N136" i="72" s="1"/>
  <c r="U149" i="65"/>
  <c r="AC2" i="66"/>
  <c r="AW46" i="27"/>
  <c r="U119" i="65"/>
  <c r="V119" i="76" s="1"/>
  <c r="Y2" i="65"/>
  <c r="W2" i="63"/>
  <c r="G136" i="63"/>
  <c r="W2" i="62"/>
  <c r="AX47" i="27"/>
  <c r="X18" i="65" l="1"/>
  <c r="Y18" i="76" s="1"/>
  <c r="AB97" i="62"/>
  <c r="AB97" i="74"/>
  <c r="AB97" i="66"/>
  <c r="AB97" i="78"/>
  <c r="AB97" i="65"/>
  <c r="AB97" i="76"/>
  <c r="AB97" i="63"/>
  <c r="AB97" i="75"/>
  <c r="O34" i="48"/>
  <c r="P34" i="72" s="1"/>
  <c r="N133" i="48"/>
  <c r="N136" i="48" s="1"/>
  <c r="O136" i="72" s="1"/>
  <c r="K137" i="66"/>
  <c r="L137" i="78" s="1"/>
  <c r="L133" i="78"/>
  <c r="L137" i="63"/>
  <c r="L135" i="48"/>
  <c r="M135" i="72" s="1"/>
  <c r="M133" i="70"/>
  <c r="N133" i="77" s="1"/>
  <c r="M35" i="70"/>
  <c r="N35" i="77" s="1"/>
  <c r="N34" i="70"/>
  <c r="O34" i="77" s="1"/>
  <c r="M133" i="62"/>
  <c r="M35" i="62"/>
  <c r="N35" i="74" s="1"/>
  <c r="N34" i="62"/>
  <c r="O34" i="74" s="1"/>
  <c r="M133" i="63"/>
  <c r="M35" i="63"/>
  <c r="N35" i="75" s="1"/>
  <c r="N34" i="63"/>
  <c r="O34" i="75" s="1"/>
  <c r="N132" i="78"/>
  <c r="M35" i="66"/>
  <c r="N35" i="78" s="1"/>
  <c r="N34" i="66"/>
  <c r="O34" i="78" s="1"/>
  <c r="AI73" i="70"/>
  <c r="AJ73" i="77" s="1"/>
  <c r="AI73" i="66"/>
  <c r="AJ73" i="78" s="1"/>
  <c r="AI73" i="65"/>
  <c r="AJ73" i="76" s="1"/>
  <c r="AI73" i="63"/>
  <c r="AJ73" i="75" s="1"/>
  <c r="AI73" i="62"/>
  <c r="AJ73" i="74" s="1"/>
  <c r="L136" i="70"/>
  <c r="M136" i="77" s="1"/>
  <c r="L137" i="70"/>
  <c r="M137" i="77" s="1"/>
  <c r="L133" i="66"/>
  <c r="L134" i="66"/>
  <c r="M134" i="78" s="1"/>
  <c r="M133" i="65"/>
  <c r="N133" i="76" s="1"/>
  <c r="M35" i="65"/>
  <c r="N35" i="76" s="1"/>
  <c r="N34" i="65"/>
  <c r="O34" i="76" s="1"/>
  <c r="O174" i="27"/>
  <c r="O175" i="27" s="1"/>
  <c r="O176" i="27" s="1"/>
  <c r="O154" i="27"/>
  <c r="P155" i="27"/>
  <c r="O168" i="27"/>
  <c r="M137" i="48"/>
  <c r="P34" i="48"/>
  <c r="Q34" i="72" s="1"/>
  <c r="O133" i="48"/>
  <c r="O136" i="48" s="1"/>
  <c r="P136" i="72" s="1"/>
  <c r="V149" i="65"/>
  <c r="AD2" i="66"/>
  <c r="AX46" i="27"/>
  <c r="H135" i="75"/>
  <c r="Z2" i="65"/>
  <c r="V119" i="65"/>
  <c r="W119" i="76" s="1"/>
  <c r="X2" i="63"/>
  <c r="X2" i="62"/>
  <c r="AY47" i="27"/>
  <c r="Y18" i="65" l="1"/>
  <c r="Z18" i="76" s="1"/>
  <c r="AC97" i="62"/>
  <c r="AC97" i="74"/>
  <c r="AC97" i="66"/>
  <c r="AC97" i="78"/>
  <c r="AC97" i="65"/>
  <c r="AC97" i="76"/>
  <c r="AC97" i="63"/>
  <c r="AC97" i="75"/>
  <c r="L137" i="66"/>
  <c r="M137" i="78" s="1"/>
  <c r="M133" i="78"/>
  <c r="N137" i="48"/>
  <c r="M137" i="63"/>
  <c r="M135" i="48"/>
  <c r="N135" i="72" s="1"/>
  <c r="N135" i="48"/>
  <c r="O135" i="72" s="1"/>
  <c r="N133" i="65"/>
  <c r="O133" i="76" s="1"/>
  <c r="N35" i="65"/>
  <c r="O35" i="76" s="1"/>
  <c r="O34" i="65"/>
  <c r="P34" i="76" s="1"/>
  <c r="M133" i="66"/>
  <c r="M134" i="66"/>
  <c r="N134" i="78" s="1"/>
  <c r="N133" i="70"/>
  <c r="O133" i="77" s="1"/>
  <c r="N35" i="70"/>
  <c r="O35" i="77" s="1"/>
  <c r="O34" i="70"/>
  <c r="P34" i="77" s="1"/>
  <c r="AJ73" i="70"/>
  <c r="AK73" i="77" s="1"/>
  <c r="AJ73" i="66"/>
  <c r="AK73" i="78" s="1"/>
  <c r="AJ73" i="65"/>
  <c r="AK73" i="76" s="1"/>
  <c r="AJ73" i="63"/>
  <c r="AK73" i="75" s="1"/>
  <c r="AJ73" i="62"/>
  <c r="AK73" i="74" s="1"/>
  <c r="O132" i="78"/>
  <c r="O34" i="66"/>
  <c r="P34" i="78" s="1"/>
  <c r="N35" i="66"/>
  <c r="O35" i="78" s="1"/>
  <c r="N133" i="63"/>
  <c r="N35" i="63"/>
  <c r="O35" i="75" s="1"/>
  <c r="O34" i="63"/>
  <c r="P34" i="75" s="1"/>
  <c r="N133" i="62"/>
  <c r="O34" i="62"/>
  <c r="P34" i="74" s="1"/>
  <c r="N35" i="62"/>
  <c r="O35" i="74" s="1"/>
  <c r="M137" i="70"/>
  <c r="N137" i="77" s="1"/>
  <c r="M136" i="70"/>
  <c r="N136" i="77" s="1"/>
  <c r="P174" i="27"/>
  <c r="P175" i="27" s="1"/>
  <c r="P176" i="27" s="1"/>
  <c r="P154" i="27"/>
  <c r="P168" i="27"/>
  <c r="Q155" i="27"/>
  <c r="O137" i="48"/>
  <c r="Q34" i="48"/>
  <c r="R34" i="72" s="1"/>
  <c r="P133" i="48"/>
  <c r="P136" i="48" s="1"/>
  <c r="Q136" i="72" s="1"/>
  <c r="W149" i="65"/>
  <c r="AE2" i="66"/>
  <c r="AY46" i="27"/>
  <c r="W119" i="65"/>
  <c r="X119" i="76" s="1"/>
  <c r="AA2" i="65"/>
  <c r="Y2" i="63"/>
  <c r="Y2" i="62"/>
  <c r="AZ47" i="27"/>
  <c r="Z18" i="65" l="1"/>
  <c r="AA18" i="76" s="1"/>
  <c r="AD97" i="62"/>
  <c r="AD97" i="74"/>
  <c r="AD97" i="66"/>
  <c r="AD97" i="78"/>
  <c r="AD97" i="65"/>
  <c r="AD97" i="76"/>
  <c r="AD97" i="63"/>
  <c r="AD97" i="75"/>
  <c r="M137" i="66"/>
  <c r="N137" i="78" s="1"/>
  <c r="N133" i="78"/>
  <c r="N137" i="63"/>
  <c r="O135" i="48"/>
  <c r="P135" i="72" s="1"/>
  <c r="N133" i="66"/>
  <c r="N134" i="66"/>
  <c r="O134" i="78" s="1"/>
  <c r="N136" i="70"/>
  <c r="O136" i="77" s="1"/>
  <c r="N137" i="70"/>
  <c r="O137" i="77" s="1"/>
  <c r="AK73" i="70"/>
  <c r="AL73" i="77" s="1"/>
  <c r="AK73" i="66"/>
  <c r="AL73" i="78" s="1"/>
  <c r="AK73" i="65"/>
  <c r="AL73" i="76" s="1"/>
  <c r="AK73" i="63"/>
  <c r="AL73" i="75" s="1"/>
  <c r="AK73" i="62"/>
  <c r="AL73" i="74" s="1"/>
  <c r="O133" i="63"/>
  <c r="O35" i="63"/>
  <c r="P35" i="75" s="1"/>
  <c r="P34" i="63"/>
  <c r="Q34" i="75" s="1"/>
  <c r="O133" i="62"/>
  <c r="P34" i="62"/>
  <c r="Q34" i="74" s="1"/>
  <c r="O35" i="62"/>
  <c r="P35" i="74" s="1"/>
  <c r="P132" i="78"/>
  <c r="O35" i="66"/>
  <c r="P35" i="78" s="1"/>
  <c r="P34" i="66"/>
  <c r="Q34" i="78" s="1"/>
  <c r="O133" i="70"/>
  <c r="P133" i="77" s="1"/>
  <c r="O35" i="70"/>
  <c r="P35" i="77" s="1"/>
  <c r="P34" i="70"/>
  <c r="Q34" i="77" s="1"/>
  <c r="O133" i="65"/>
  <c r="P133" i="76" s="1"/>
  <c r="P34" i="65"/>
  <c r="Q34" i="76" s="1"/>
  <c r="O35" i="65"/>
  <c r="P35" i="76" s="1"/>
  <c r="P137" i="48"/>
  <c r="Q174" i="27"/>
  <c r="Q175" i="27" s="1"/>
  <c r="Q176" i="27" s="1"/>
  <c r="Q168" i="27"/>
  <c r="Q154" i="27"/>
  <c r="R155" i="27"/>
  <c r="R34" i="48"/>
  <c r="S34" i="72" s="1"/>
  <c r="Q133" i="48"/>
  <c r="Q136" i="48" s="1"/>
  <c r="R136" i="72" s="1"/>
  <c r="X149" i="65"/>
  <c r="AF2" i="66"/>
  <c r="AZ46" i="27"/>
  <c r="AB2" i="65"/>
  <c r="X119" i="65"/>
  <c r="Y119" i="76" s="1"/>
  <c r="H136" i="63"/>
  <c r="Z2" i="63"/>
  <c r="Z2" i="62"/>
  <c r="BA47" i="27"/>
  <c r="AA18" i="65" l="1"/>
  <c r="AB18" i="76" s="1"/>
  <c r="AE97" i="62"/>
  <c r="AE97" i="74"/>
  <c r="AE97" i="66"/>
  <c r="AE97" i="78"/>
  <c r="AE97" i="65"/>
  <c r="AE97" i="76"/>
  <c r="AE97" i="63"/>
  <c r="AE97" i="75"/>
  <c r="N137" i="66"/>
  <c r="O137" i="78" s="1"/>
  <c r="O133" i="78"/>
  <c r="O137" i="63"/>
  <c r="P135" i="48"/>
  <c r="Q135" i="72" s="1"/>
  <c r="AL73" i="70"/>
  <c r="AM73" i="77" s="1"/>
  <c r="AL73" i="66"/>
  <c r="AM73" i="78" s="1"/>
  <c r="AL73" i="65"/>
  <c r="AM73" i="76" s="1"/>
  <c r="AL73" i="63"/>
  <c r="AM73" i="75" s="1"/>
  <c r="AL73" i="62"/>
  <c r="AM73" i="74" s="1"/>
  <c r="Q132" i="78"/>
  <c r="P35" i="66"/>
  <c r="Q35" i="78" s="1"/>
  <c r="Q34" i="66"/>
  <c r="R34" i="78" s="1"/>
  <c r="P133" i="62"/>
  <c r="P35" i="62"/>
  <c r="Q35" i="74" s="1"/>
  <c r="Q34" i="62"/>
  <c r="R34" i="74" s="1"/>
  <c r="P133" i="70"/>
  <c r="Q133" i="77" s="1"/>
  <c r="Q34" i="70"/>
  <c r="R34" i="77" s="1"/>
  <c r="P35" i="70"/>
  <c r="Q35" i="77" s="1"/>
  <c r="P133" i="63"/>
  <c r="P35" i="63"/>
  <c r="Q35" i="75" s="1"/>
  <c r="Q34" i="63"/>
  <c r="R34" i="75" s="1"/>
  <c r="P133" i="65"/>
  <c r="Q133" i="76" s="1"/>
  <c r="P35" i="65"/>
  <c r="Q35" i="76" s="1"/>
  <c r="Q34" i="65"/>
  <c r="R34" i="76" s="1"/>
  <c r="O133" i="66"/>
  <c r="O134" i="66"/>
  <c r="P134" i="78" s="1"/>
  <c r="O136" i="70"/>
  <c r="P136" i="77" s="1"/>
  <c r="O137" i="70"/>
  <c r="P137" i="77" s="1"/>
  <c r="S34" i="48"/>
  <c r="T34" i="72" s="1"/>
  <c r="R133" i="48"/>
  <c r="R136" i="48" s="1"/>
  <c r="S136" i="72" s="1"/>
  <c r="R174" i="27"/>
  <c r="R175" i="27" s="1"/>
  <c r="R176" i="27" s="1"/>
  <c r="R154" i="27"/>
  <c r="S155" i="27"/>
  <c r="R168" i="27"/>
  <c r="Q137" i="48"/>
  <c r="Y149" i="65"/>
  <c r="AG2" i="66"/>
  <c r="BA46" i="27"/>
  <c r="I135" i="75"/>
  <c r="Y119" i="65"/>
  <c r="Z119" i="76" s="1"/>
  <c r="AC2" i="65"/>
  <c r="AA2" i="63"/>
  <c r="AA2" i="62"/>
  <c r="BB47" i="27"/>
  <c r="AB18" i="65" l="1"/>
  <c r="AC18" i="76" s="1"/>
  <c r="AF97" i="62"/>
  <c r="AF97" i="74"/>
  <c r="AF97" i="66"/>
  <c r="AF97" i="78"/>
  <c r="AF97" i="65"/>
  <c r="AF97" i="76"/>
  <c r="AF97" i="63"/>
  <c r="AF97" i="75"/>
  <c r="O137" i="66"/>
  <c r="P137" i="78" s="1"/>
  <c r="P133" i="78"/>
  <c r="P137" i="63"/>
  <c r="Q135" i="48"/>
  <c r="R135" i="72" s="1"/>
  <c r="P137" i="70"/>
  <c r="Q137" i="77" s="1"/>
  <c r="P136" i="70"/>
  <c r="Q136" i="77" s="1"/>
  <c r="Q133" i="62"/>
  <c r="R34" i="62"/>
  <c r="S34" i="74" s="1"/>
  <c r="Q35" i="62"/>
  <c r="R35" i="74" s="1"/>
  <c r="AM73" i="70"/>
  <c r="AN73" i="77" s="1"/>
  <c r="AM73" i="66"/>
  <c r="AN73" i="78" s="1"/>
  <c r="AM73" i="65"/>
  <c r="AN73" i="76" s="1"/>
  <c r="AM73" i="63"/>
  <c r="AN73" i="75" s="1"/>
  <c r="AM73" i="62"/>
  <c r="AN73" i="74" s="1"/>
  <c r="Q133" i="63"/>
  <c r="Q35" i="63"/>
  <c r="R35" i="75" s="1"/>
  <c r="R34" i="63"/>
  <c r="S34" i="75" s="1"/>
  <c r="Q133" i="65"/>
  <c r="R133" i="76" s="1"/>
  <c r="Q35" i="65"/>
  <c r="R35" i="76" s="1"/>
  <c r="R34" i="65"/>
  <c r="S34" i="76" s="1"/>
  <c r="P133" i="66"/>
  <c r="P134" i="66"/>
  <c r="Q134" i="78" s="1"/>
  <c r="Q133" i="70"/>
  <c r="R133" i="77" s="1"/>
  <c r="Q35" i="70"/>
  <c r="R35" i="77" s="1"/>
  <c r="R34" i="70"/>
  <c r="S34" i="77" s="1"/>
  <c r="R132" i="78"/>
  <c r="Q35" i="66"/>
  <c r="R35" i="78" s="1"/>
  <c r="R34" i="66"/>
  <c r="S34" i="78" s="1"/>
  <c r="T34" i="48"/>
  <c r="U34" i="72" s="1"/>
  <c r="S133" i="48"/>
  <c r="S136" i="48" s="1"/>
  <c r="T136" i="72" s="1"/>
  <c r="S174" i="27"/>
  <c r="S175" i="27" s="1"/>
  <c r="S176" i="27" s="1"/>
  <c r="S154" i="27"/>
  <c r="S168" i="27"/>
  <c r="T155" i="27"/>
  <c r="R137" i="48"/>
  <c r="Z149" i="65"/>
  <c r="E137" i="62"/>
  <c r="E136" i="62"/>
  <c r="D136" i="65"/>
  <c r="E136" i="76" s="1"/>
  <c r="D137" i="65"/>
  <c r="AH2" i="66"/>
  <c r="BB46" i="27"/>
  <c r="Z119" i="65"/>
  <c r="AA119" i="76" s="1"/>
  <c r="AA149" i="65"/>
  <c r="AD2" i="65"/>
  <c r="AB2" i="63"/>
  <c r="AB2" i="62"/>
  <c r="BC47" i="27"/>
  <c r="AC18" i="65" l="1"/>
  <c r="AD18" i="76" s="1"/>
  <c r="AG97" i="62"/>
  <c r="AG97" i="74"/>
  <c r="AG97" i="66"/>
  <c r="AG97" i="78"/>
  <c r="AG97" i="65"/>
  <c r="AG97" i="76"/>
  <c r="AG97" i="63"/>
  <c r="AG97" i="75"/>
  <c r="P137" i="66"/>
  <c r="Q137" i="78" s="1"/>
  <c r="Q133" i="78"/>
  <c r="Q137" i="63"/>
  <c r="R135" i="48"/>
  <c r="S135" i="72" s="1"/>
  <c r="AN73" i="70"/>
  <c r="AO73" i="77" s="1"/>
  <c r="AN73" i="66"/>
  <c r="AO73" i="78" s="1"/>
  <c r="AN73" i="65"/>
  <c r="AO73" i="76" s="1"/>
  <c r="AN73" i="63"/>
  <c r="AO73" i="75" s="1"/>
  <c r="AN73" i="62"/>
  <c r="AO73" i="74" s="1"/>
  <c r="Q133" i="66"/>
  <c r="Q134" i="66"/>
  <c r="R134" i="78" s="1"/>
  <c r="Q137" i="70"/>
  <c r="R137" i="77" s="1"/>
  <c r="Q136" i="70"/>
  <c r="R136" i="77" s="1"/>
  <c r="R133" i="62"/>
  <c r="S34" i="62"/>
  <c r="T34" i="74" s="1"/>
  <c r="R35" i="62"/>
  <c r="S35" i="74" s="1"/>
  <c r="S132" i="78"/>
  <c r="S34" i="66"/>
  <c r="T34" i="78" s="1"/>
  <c r="R35" i="66"/>
  <c r="S35" i="78" s="1"/>
  <c r="R133" i="65"/>
  <c r="S133" i="76" s="1"/>
  <c r="R35" i="65"/>
  <c r="S35" i="76" s="1"/>
  <c r="S34" i="65"/>
  <c r="T34" i="76" s="1"/>
  <c r="R133" i="63"/>
  <c r="R35" i="63"/>
  <c r="S35" i="75" s="1"/>
  <c r="S34" i="63"/>
  <c r="T34" i="75" s="1"/>
  <c r="R133" i="70"/>
  <c r="S133" i="77" s="1"/>
  <c r="R35" i="70"/>
  <c r="S35" i="77" s="1"/>
  <c r="S34" i="70"/>
  <c r="T34" i="77" s="1"/>
  <c r="T174" i="27"/>
  <c r="T175" i="27" s="1"/>
  <c r="T176" i="27" s="1"/>
  <c r="A176" i="27" s="1"/>
  <c r="T154" i="27"/>
  <c r="U155" i="27"/>
  <c r="T168" i="27"/>
  <c r="S137" i="48"/>
  <c r="U34" i="48"/>
  <c r="V34" i="72" s="1"/>
  <c r="T133" i="48"/>
  <c r="T136" i="48" s="1"/>
  <c r="U136" i="72" s="1"/>
  <c r="AI2" i="66"/>
  <c r="BC46" i="27"/>
  <c r="AA119" i="65"/>
  <c r="AB119" i="76" s="1"/>
  <c r="AB149" i="65"/>
  <c r="AE2" i="65"/>
  <c r="I136" i="63"/>
  <c r="AC2" i="63"/>
  <c r="AC2" i="62"/>
  <c r="BD47" i="27"/>
  <c r="AD18" i="65" l="1"/>
  <c r="AE18" i="76" s="1"/>
  <c r="AH97" i="62"/>
  <c r="AH97" i="74"/>
  <c r="AH97" i="66"/>
  <c r="AH97" i="78"/>
  <c r="AH97" i="65"/>
  <c r="AH97" i="76"/>
  <c r="AH97" i="63"/>
  <c r="AH97" i="75"/>
  <c r="Q137" i="66"/>
  <c r="R137" i="78" s="1"/>
  <c r="R133" i="78"/>
  <c r="R137" i="63"/>
  <c r="S135" i="48"/>
  <c r="T135" i="72" s="1"/>
  <c r="T132" i="78"/>
  <c r="T34" i="66"/>
  <c r="U34" i="78" s="1"/>
  <c r="S35" i="66"/>
  <c r="T35" i="78" s="1"/>
  <c r="S133" i="70"/>
  <c r="T133" i="77" s="1"/>
  <c r="S35" i="70"/>
  <c r="T35" i="77" s="1"/>
  <c r="T34" i="70"/>
  <c r="U34" i="77" s="1"/>
  <c r="R133" i="66"/>
  <c r="R134" i="66"/>
  <c r="S134" i="78" s="1"/>
  <c r="S133" i="62"/>
  <c r="T34" i="62"/>
  <c r="U34" i="74" s="1"/>
  <c r="S35" i="62"/>
  <c r="T35" i="74" s="1"/>
  <c r="S133" i="63"/>
  <c r="T34" i="63"/>
  <c r="U34" i="75" s="1"/>
  <c r="S35" i="63"/>
  <c r="T35" i="75" s="1"/>
  <c r="S133" i="65"/>
  <c r="T133" i="76" s="1"/>
  <c r="S35" i="65"/>
  <c r="T35" i="76" s="1"/>
  <c r="T34" i="65"/>
  <c r="U34" i="76" s="1"/>
  <c r="R136" i="70"/>
  <c r="S136" i="77" s="1"/>
  <c r="R137" i="70"/>
  <c r="S137" i="77" s="1"/>
  <c r="V34" i="48"/>
  <c r="W34" i="72" s="1"/>
  <c r="U133" i="48"/>
  <c r="U136" i="48" s="1"/>
  <c r="V136" i="72" s="1"/>
  <c r="T137" i="48"/>
  <c r="U174" i="27"/>
  <c r="U175" i="27" s="1"/>
  <c r="U176" i="27" s="1"/>
  <c r="U154" i="27"/>
  <c r="V155" i="27"/>
  <c r="U168" i="27"/>
  <c r="AJ2" i="66"/>
  <c r="BD46" i="27"/>
  <c r="J135" i="75"/>
  <c r="AF2" i="65"/>
  <c r="AC149" i="65"/>
  <c r="AB119" i="65"/>
  <c r="AC119" i="76" s="1"/>
  <c r="AD2" i="63"/>
  <c r="AD2" i="62"/>
  <c r="BE47" i="27"/>
  <c r="AE18" i="65" l="1"/>
  <c r="AF18" i="76" s="1"/>
  <c r="AI97" i="62"/>
  <c r="AI97" i="74"/>
  <c r="AI97" i="66"/>
  <c r="AI97" i="78"/>
  <c r="AI97" i="65"/>
  <c r="AI97" i="76"/>
  <c r="AI97" i="63"/>
  <c r="AI97" i="75"/>
  <c r="R137" i="66"/>
  <c r="S137" i="78" s="1"/>
  <c r="S133" i="78"/>
  <c r="S137" i="63"/>
  <c r="T135" i="48"/>
  <c r="U135" i="72" s="1"/>
  <c r="T133" i="63"/>
  <c r="T35" i="63"/>
  <c r="U35" i="75" s="1"/>
  <c r="U34" i="63"/>
  <c r="V34" i="75" s="1"/>
  <c r="S133" i="66"/>
  <c r="S134" i="66"/>
  <c r="T134" i="78" s="1"/>
  <c r="S136" i="70"/>
  <c r="T136" i="77" s="1"/>
  <c r="S137" i="70"/>
  <c r="T137" i="77" s="1"/>
  <c r="T133" i="65"/>
  <c r="U133" i="76" s="1"/>
  <c r="U34" i="65"/>
  <c r="V34" i="76" s="1"/>
  <c r="T35" i="65"/>
  <c r="U35" i="76" s="1"/>
  <c r="T133" i="62"/>
  <c r="T35" i="62"/>
  <c r="U35" i="74" s="1"/>
  <c r="U34" i="62"/>
  <c r="V34" i="74" s="1"/>
  <c r="U132" i="78"/>
  <c r="T35" i="66"/>
  <c r="U35" i="78" s="1"/>
  <c r="U34" i="66"/>
  <c r="V34" i="78" s="1"/>
  <c r="T133" i="70"/>
  <c r="U133" i="77" s="1"/>
  <c r="U34" i="70"/>
  <c r="V34" i="77" s="1"/>
  <c r="T35" i="70"/>
  <c r="U35" i="77" s="1"/>
  <c r="V174" i="27"/>
  <c r="V175" i="27" s="1"/>
  <c r="V176" i="27" s="1"/>
  <c r="V154" i="27"/>
  <c r="W155" i="27"/>
  <c r="V168" i="27"/>
  <c r="U137" i="48"/>
  <c r="W34" i="48"/>
  <c r="X34" i="72" s="1"/>
  <c r="V133" i="48"/>
  <c r="V136" i="48" s="1"/>
  <c r="W136" i="72" s="1"/>
  <c r="AK2" i="66"/>
  <c r="BE46" i="27"/>
  <c r="AG2" i="65"/>
  <c r="AD149" i="65"/>
  <c r="AC119" i="65"/>
  <c r="AD119" i="76" s="1"/>
  <c r="AE2" i="63"/>
  <c r="AE2" i="62"/>
  <c r="BF47" i="27"/>
  <c r="AF18" i="65" l="1"/>
  <c r="AG18" i="76" s="1"/>
  <c r="AJ97" i="62"/>
  <c r="AJ97" i="74"/>
  <c r="AJ97" i="66"/>
  <c r="AJ97" i="78"/>
  <c r="AJ97" i="65"/>
  <c r="AJ97" i="76"/>
  <c r="AJ97" i="63"/>
  <c r="AJ97" i="75"/>
  <c r="S137" i="66"/>
  <c r="T137" i="78" s="1"/>
  <c r="T133" i="78"/>
  <c r="T137" i="63"/>
  <c r="U135" i="48"/>
  <c r="V135" i="72" s="1"/>
  <c r="T137" i="70"/>
  <c r="U137" i="77" s="1"/>
  <c r="T136" i="70"/>
  <c r="U136" i="77" s="1"/>
  <c r="U133" i="62"/>
  <c r="U35" i="62"/>
  <c r="V35" i="74" s="1"/>
  <c r="V34" i="62"/>
  <c r="W34" i="74" s="1"/>
  <c r="V132" i="78"/>
  <c r="V34" i="66"/>
  <c r="W34" i="78" s="1"/>
  <c r="U35" i="66"/>
  <c r="V35" i="78" s="1"/>
  <c r="U133" i="65"/>
  <c r="V133" i="76" s="1"/>
  <c r="V34" i="65"/>
  <c r="W34" i="76" s="1"/>
  <c r="U35" i="65"/>
  <c r="V35" i="76" s="1"/>
  <c r="U133" i="63"/>
  <c r="V34" i="63"/>
  <c r="W34" i="75" s="1"/>
  <c r="U35" i="63"/>
  <c r="V35" i="75" s="1"/>
  <c r="U133" i="70"/>
  <c r="V133" i="77" s="1"/>
  <c r="U35" i="70"/>
  <c r="V35" i="77" s="1"/>
  <c r="V34" i="70"/>
  <c r="W34" i="77" s="1"/>
  <c r="T133" i="66"/>
  <c r="T134" i="66"/>
  <c r="U134" i="78" s="1"/>
  <c r="X34" i="48"/>
  <c r="Y34" i="72" s="1"/>
  <c r="W133" i="48"/>
  <c r="W136" i="48" s="1"/>
  <c r="X136" i="72" s="1"/>
  <c r="W174" i="27"/>
  <c r="W175" i="27" s="1"/>
  <c r="W176" i="27" s="1"/>
  <c r="W154" i="27"/>
  <c r="X155" i="27"/>
  <c r="W168" i="27"/>
  <c r="V137" i="48"/>
  <c r="AL2" i="66"/>
  <c r="BF46" i="27"/>
  <c r="AD119" i="65"/>
  <c r="AE119" i="76" s="1"/>
  <c r="AH2" i="65"/>
  <c r="AF2" i="63"/>
  <c r="J136" i="63"/>
  <c r="AF2" i="62"/>
  <c r="BG47" i="27"/>
  <c r="AG18" i="65" l="1"/>
  <c r="AH18" i="76" s="1"/>
  <c r="AK97" i="62"/>
  <c r="AK97" i="74"/>
  <c r="AK97" i="66"/>
  <c r="AK97" i="78"/>
  <c r="AK97" i="65"/>
  <c r="AK97" i="76"/>
  <c r="AK97" i="63"/>
  <c r="AK97" i="75"/>
  <c r="T137" i="66"/>
  <c r="U137" i="78" s="1"/>
  <c r="U133" i="78"/>
  <c r="U137" i="63"/>
  <c r="V135" i="48"/>
  <c r="W135" i="72" s="1"/>
  <c r="U136" i="70"/>
  <c r="V136" i="77" s="1"/>
  <c r="U137" i="70"/>
  <c r="V137" i="77" s="1"/>
  <c r="V133" i="63"/>
  <c r="W34" i="63"/>
  <c r="X34" i="75" s="1"/>
  <c r="V35" i="63"/>
  <c r="W35" i="75" s="1"/>
  <c r="V133" i="65"/>
  <c r="W133" i="76" s="1"/>
  <c r="V35" i="65"/>
  <c r="W35" i="76" s="1"/>
  <c r="W34" i="65"/>
  <c r="X34" i="76" s="1"/>
  <c r="W132" i="78"/>
  <c r="V35" i="66"/>
  <c r="W35" i="78" s="1"/>
  <c r="W34" i="66"/>
  <c r="X34" i="78" s="1"/>
  <c r="V133" i="62"/>
  <c r="W34" i="62"/>
  <c r="X34" i="74" s="1"/>
  <c r="V35" i="62"/>
  <c r="W35" i="74" s="1"/>
  <c r="V133" i="70"/>
  <c r="W133" i="77" s="1"/>
  <c r="W34" i="70"/>
  <c r="X34" i="77" s="1"/>
  <c r="V35" i="70"/>
  <c r="W35" i="77" s="1"/>
  <c r="U133" i="66"/>
  <c r="U134" i="66"/>
  <c r="V134" i="78" s="1"/>
  <c r="X174" i="27"/>
  <c r="X175" i="27" s="1"/>
  <c r="X176" i="27" s="1"/>
  <c r="X168" i="27"/>
  <c r="X154" i="27"/>
  <c r="Y155" i="27"/>
  <c r="W137" i="48"/>
  <c r="Y34" i="48"/>
  <c r="Z34" i="72" s="1"/>
  <c r="X133" i="48"/>
  <c r="X136" i="48" s="1"/>
  <c r="Y136" i="72" s="1"/>
  <c r="AE149" i="65"/>
  <c r="AM2" i="66"/>
  <c r="BG46" i="27"/>
  <c r="K135" i="75"/>
  <c r="AI2" i="65"/>
  <c r="AE119" i="65"/>
  <c r="AF119" i="76" s="1"/>
  <c r="AG2" i="63"/>
  <c r="AG2" i="62"/>
  <c r="BH47" i="27"/>
  <c r="AH18" i="65" l="1"/>
  <c r="AI18" i="76" s="1"/>
  <c r="AL97" i="62"/>
  <c r="AL97" i="74"/>
  <c r="AL97" i="66"/>
  <c r="AL97" i="78"/>
  <c r="AL97" i="65"/>
  <c r="AL97" i="76"/>
  <c r="AL97" i="63"/>
  <c r="AL97" i="75"/>
  <c r="U137" i="66"/>
  <c r="V137" i="78" s="1"/>
  <c r="V133" i="78"/>
  <c r="V137" i="63"/>
  <c r="W135" i="48"/>
  <c r="X135" i="72" s="1"/>
  <c r="X132" i="78"/>
  <c r="X34" i="66"/>
  <c r="Y34" i="78" s="1"/>
  <c r="W35" i="66"/>
  <c r="X35" i="78" s="1"/>
  <c r="W133" i="65"/>
  <c r="X133" i="76" s="1"/>
  <c r="W35" i="65"/>
  <c r="X35" i="76" s="1"/>
  <c r="X34" i="65"/>
  <c r="Y34" i="76" s="1"/>
  <c r="W133" i="63"/>
  <c r="W35" i="63"/>
  <c r="X35" i="75" s="1"/>
  <c r="X34" i="63"/>
  <c r="Y34" i="75" s="1"/>
  <c r="W133" i="70"/>
  <c r="X133" i="77" s="1"/>
  <c r="X34" i="70"/>
  <c r="Y34" i="77" s="1"/>
  <c r="W35" i="70"/>
  <c r="X35" i="77" s="1"/>
  <c r="W133" i="62"/>
  <c r="X34" i="62"/>
  <c r="Y34" i="74" s="1"/>
  <c r="W35" i="62"/>
  <c r="X35" i="74" s="1"/>
  <c r="V137" i="70"/>
  <c r="W137" i="77" s="1"/>
  <c r="V136" i="70"/>
  <c r="W136" i="77" s="1"/>
  <c r="V133" i="66"/>
  <c r="V134" i="66"/>
  <c r="W134" i="78" s="1"/>
  <c r="Z34" i="48"/>
  <c r="AA34" i="72" s="1"/>
  <c r="Y133" i="48"/>
  <c r="Y136" i="48" s="1"/>
  <c r="Z136" i="72" s="1"/>
  <c r="Y174" i="27"/>
  <c r="Y175" i="27" s="1"/>
  <c r="Y176" i="27" s="1"/>
  <c r="Z155" i="27"/>
  <c r="Y168" i="27"/>
  <c r="Y154" i="27"/>
  <c r="X137" i="48"/>
  <c r="AF149" i="65"/>
  <c r="F137" i="62"/>
  <c r="F136" i="62"/>
  <c r="E136" i="65"/>
  <c r="F136" i="76" s="1"/>
  <c r="E137" i="65"/>
  <c r="AN2" i="66"/>
  <c r="BH46" i="27"/>
  <c r="AJ2" i="65"/>
  <c r="AF119" i="65"/>
  <c r="AG119" i="76" s="1"/>
  <c r="AH2" i="63"/>
  <c r="AH2" i="62"/>
  <c r="BI47" i="27"/>
  <c r="AI18" i="65" l="1"/>
  <c r="AJ18" i="76" s="1"/>
  <c r="AM97" i="62"/>
  <c r="AM97" i="74"/>
  <c r="AM97" i="66"/>
  <c r="AM97" i="78"/>
  <c r="AM97" i="65"/>
  <c r="AM97" i="76"/>
  <c r="AM97" i="63"/>
  <c r="AM97" i="75"/>
  <c r="V137" i="66"/>
  <c r="W137" i="78" s="1"/>
  <c r="W133" i="78"/>
  <c r="W137" i="63"/>
  <c r="X135" i="48"/>
  <c r="Y135" i="72" s="1"/>
  <c r="W136" i="70"/>
  <c r="X136" i="77" s="1"/>
  <c r="W137" i="70"/>
  <c r="X137" i="77" s="1"/>
  <c r="Y132" i="78"/>
  <c r="Y34" i="66"/>
  <c r="Z34" i="78" s="1"/>
  <c r="X35" i="66"/>
  <c r="Y35" i="78" s="1"/>
  <c r="X133" i="62"/>
  <c r="X35" i="62"/>
  <c r="Y35" i="74" s="1"/>
  <c r="Y34" i="62"/>
  <c r="Z34" i="74" s="1"/>
  <c r="W133" i="66"/>
  <c r="W134" i="66"/>
  <c r="X134" i="78" s="1"/>
  <c r="X133" i="65"/>
  <c r="Y133" i="76" s="1"/>
  <c r="Y34" i="65"/>
  <c r="Z34" i="76" s="1"/>
  <c r="X35" i="65"/>
  <c r="Y35" i="76" s="1"/>
  <c r="X133" i="70"/>
  <c r="Y133" i="77" s="1"/>
  <c r="X35" i="70"/>
  <c r="Y35" i="77" s="1"/>
  <c r="Y34" i="70"/>
  <c r="Z34" i="77" s="1"/>
  <c r="X133" i="63"/>
  <c r="Y34" i="63"/>
  <c r="Z34" i="75" s="1"/>
  <c r="X35" i="63"/>
  <c r="Y35" i="75" s="1"/>
  <c r="Z154" i="27"/>
  <c r="AA155" i="27"/>
  <c r="Z168" i="27"/>
  <c r="Z174" i="27"/>
  <c r="Z175" i="27" s="1"/>
  <c r="Z176" i="27" s="1"/>
  <c r="Y137" i="48"/>
  <c r="AA34" i="48"/>
  <c r="AB34" i="72" s="1"/>
  <c r="Z133" i="48"/>
  <c r="Z136" i="48" s="1"/>
  <c r="AA136" i="72" s="1"/>
  <c r="AG149" i="65"/>
  <c r="AO2" i="66"/>
  <c r="BI46" i="27"/>
  <c r="AG119" i="65"/>
  <c r="AH119" i="76" s="1"/>
  <c r="AK2" i="65"/>
  <c r="AI2" i="63"/>
  <c r="K136" i="63"/>
  <c r="AI2" i="62"/>
  <c r="BJ47" i="27"/>
  <c r="AJ18" i="65" l="1"/>
  <c r="AK18" i="76" s="1"/>
  <c r="AN97" i="62"/>
  <c r="AO97" i="74" s="1"/>
  <c r="AN97" i="74"/>
  <c r="AN97" i="66"/>
  <c r="AO97" i="78" s="1"/>
  <c r="AN97" i="78"/>
  <c r="AN97" i="65"/>
  <c r="AO97" i="76" s="1"/>
  <c r="AN97" i="76"/>
  <c r="AN97" i="63"/>
  <c r="AO97" i="75" s="1"/>
  <c r="AN97" i="75"/>
  <c r="W137" i="66"/>
  <c r="X137" i="78" s="1"/>
  <c r="X133" i="78"/>
  <c r="X137" i="63"/>
  <c r="Y135" i="48"/>
  <c r="Z135" i="72" s="1"/>
  <c r="Y133" i="70"/>
  <c r="Z133" i="77" s="1"/>
  <c r="Y35" i="70"/>
  <c r="Z35" i="77" s="1"/>
  <c r="Z34" i="70"/>
  <c r="AA34" i="77" s="1"/>
  <c r="X133" i="66"/>
  <c r="X134" i="66"/>
  <c r="Y134" i="78" s="1"/>
  <c r="Y133" i="63"/>
  <c r="Z34" i="63"/>
  <c r="AA34" i="75" s="1"/>
  <c r="Y35" i="63"/>
  <c r="Z35" i="75" s="1"/>
  <c r="X137" i="70"/>
  <c r="Y137" i="77" s="1"/>
  <c r="X136" i="70"/>
  <c r="Y136" i="77" s="1"/>
  <c r="Y133" i="65"/>
  <c r="Z133" i="76" s="1"/>
  <c r="Y35" i="65"/>
  <c r="Z35" i="76" s="1"/>
  <c r="Z34" i="65"/>
  <c r="AA34" i="76" s="1"/>
  <c r="Y133" i="62"/>
  <c r="Z34" i="62"/>
  <c r="AA34" i="74" s="1"/>
  <c r="Y35" i="62"/>
  <c r="Z35" i="74" s="1"/>
  <c r="Z132" i="78"/>
  <c r="Z34" i="66"/>
  <c r="AA34" i="78" s="1"/>
  <c r="Y35" i="66"/>
  <c r="Z35" i="78" s="1"/>
  <c r="AB34" i="48"/>
  <c r="AC34" i="72" s="1"/>
  <c r="AA133" i="48"/>
  <c r="AA136" i="48" s="1"/>
  <c r="AB136" i="72" s="1"/>
  <c r="AA154" i="27"/>
  <c r="AA168" i="27"/>
  <c r="AB155" i="27"/>
  <c r="AA174" i="27"/>
  <c r="AA175" i="27" s="1"/>
  <c r="AA176" i="27" s="1"/>
  <c r="Z137" i="48"/>
  <c r="AH149" i="65"/>
  <c r="AP2" i="66"/>
  <c r="BJ46" i="27"/>
  <c r="L135" i="75"/>
  <c r="AL2" i="65"/>
  <c r="AH119" i="65"/>
  <c r="AI119" i="76" s="1"/>
  <c r="AJ2" i="63"/>
  <c r="AJ2" i="62"/>
  <c r="BK47" i="27"/>
  <c r="AK18" i="65" l="1"/>
  <c r="AL18" i="76" s="1"/>
  <c r="X137" i="66"/>
  <c r="Y137" i="78" s="1"/>
  <c r="Y133" i="78"/>
  <c r="Y137" i="63"/>
  <c r="Z135" i="48"/>
  <c r="AA135" i="72" s="1"/>
  <c r="Z133" i="62"/>
  <c r="Z35" i="62"/>
  <c r="AA35" i="74" s="1"/>
  <c r="AA34" i="62"/>
  <c r="AB34" i="74" s="1"/>
  <c r="Z133" i="70"/>
  <c r="AA133" i="77" s="1"/>
  <c r="Z35" i="70"/>
  <c r="AA35" i="77" s="1"/>
  <c r="AA34" i="70"/>
  <c r="AB34" i="77" s="1"/>
  <c r="AA132" i="78"/>
  <c r="Z35" i="66"/>
  <c r="AA35" i="78" s="1"/>
  <c r="AA34" i="66"/>
  <c r="AB34" i="78" s="1"/>
  <c r="Z133" i="65"/>
  <c r="AA133" i="76" s="1"/>
  <c r="Z35" i="65"/>
  <c r="AA35" i="76" s="1"/>
  <c r="AA34" i="65"/>
  <c r="AB34" i="76" s="1"/>
  <c r="Y133" i="66"/>
  <c r="Y134" i="66"/>
  <c r="Z134" i="78" s="1"/>
  <c r="Z133" i="63"/>
  <c r="AA34" i="63"/>
  <c r="AB34" i="75" s="1"/>
  <c r="Z35" i="63"/>
  <c r="AA35" i="75" s="1"/>
  <c r="Y136" i="70"/>
  <c r="Z136" i="77" s="1"/>
  <c r="Y137" i="70"/>
  <c r="Z137" i="77" s="1"/>
  <c r="AA137" i="48"/>
  <c r="AB154" i="27"/>
  <c r="AB168" i="27"/>
  <c r="AC155" i="27"/>
  <c r="AB174" i="27"/>
  <c r="AB175" i="27" s="1"/>
  <c r="AB176" i="27" s="1"/>
  <c r="AC34" i="48"/>
  <c r="AD34" i="72" s="1"/>
  <c r="AB133" i="48"/>
  <c r="AB136" i="48" s="1"/>
  <c r="AC136" i="72" s="1"/>
  <c r="AI149" i="65"/>
  <c r="AQ2" i="66"/>
  <c r="BK46" i="27"/>
  <c r="AI119" i="65"/>
  <c r="AJ119" i="76" s="1"/>
  <c r="AM2" i="65"/>
  <c r="AK2" i="63"/>
  <c r="AK2" i="62"/>
  <c r="BL47" i="27"/>
  <c r="AL18" i="65" l="1"/>
  <c r="AM18" i="76" s="1"/>
  <c r="Y137" i="66"/>
  <c r="Z137" i="78" s="1"/>
  <c r="Z133" i="78"/>
  <c r="Z137" i="63"/>
  <c r="AA135" i="48"/>
  <c r="AB135" i="72" s="1"/>
  <c r="AA133" i="65"/>
  <c r="AB133" i="76" s="1"/>
  <c r="AB34" i="65"/>
  <c r="AC34" i="76" s="1"/>
  <c r="AA35" i="65"/>
  <c r="AB35" i="76" s="1"/>
  <c r="Z133" i="66"/>
  <c r="Z134" i="66"/>
  <c r="AA134" i="78" s="1"/>
  <c r="Z137" i="70"/>
  <c r="AA137" i="77" s="1"/>
  <c r="Z136" i="70"/>
  <c r="AA136" i="77" s="1"/>
  <c r="AA133" i="62"/>
  <c r="AB34" i="62"/>
  <c r="AC34" i="74" s="1"/>
  <c r="AA35" i="62"/>
  <c r="AB35" i="74" s="1"/>
  <c r="AB132" i="78"/>
  <c r="AB34" i="66"/>
  <c r="AC34" i="78" s="1"/>
  <c r="AA35" i="66"/>
  <c r="AB35" i="78" s="1"/>
  <c r="AA133" i="63"/>
  <c r="AB34" i="63"/>
  <c r="AC34" i="75" s="1"/>
  <c r="AA35" i="63"/>
  <c r="AB35" i="75" s="1"/>
  <c r="AA133" i="70"/>
  <c r="AB133" i="77" s="1"/>
  <c r="AA35" i="70"/>
  <c r="AB35" i="77" s="1"/>
  <c r="AB34" i="70"/>
  <c r="AC34" i="77" s="1"/>
  <c r="AB137" i="48"/>
  <c r="AC154" i="27"/>
  <c r="AC168" i="27"/>
  <c r="AD155" i="27"/>
  <c r="AC174" i="27"/>
  <c r="AC175" i="27" s="1"/>
  <c r="AC176" i="27" s="1"/>
  <c r="AD34" i="48"/>
  <c r="AC133" i="48"/>
  <c r="AC136" i="48" s="1"/>
  <c r="AD136" i="72" s="1"/>
  <c r="AJ149" i="65"/>
  <c r="AR2" i="66"/>
  <c r="BL46" i="27"/>
  <c r="AN2" i="65"/>
  <c r="AJ119" i="65"/>
  <c r="AK119" i="76" s="1"/>
  <c r="AL2" i="63"/>
  <c r="L136" i="63"/>
  <c r="AL2" i="62"/>
  <c r="BM47" i="27"/>
  <c r="AM18" i="65" l="1"/>
  <c r="AN18" i="76" s="1"/>
  <c r="AE34" i="72"/>
  <c r="AD133" i="48"/>
  <c r="AD136" i="48" s="1"/>
  <c r="Z137" i="66"/>
  <c r="AA137" i="78" s="1"/>
  <c r="AA133" i="78"/>
  <c r="AA137" i="63"/>
  <c r="AB135" i="48"/>
  <c r="AC135" i="72" s="1"/>
  <c r="AB133" i="70"/>
  <c r="AC133" i="77" s="1"/>
  <c r="AC34" i="70"/>
  <c r="AD34" i="77" s="1"/>
  <c r="AB35" i="70"/>
  <c r="AC35" i="77" s="1"/>
  <c r="AB133" i="63"/>
  <c r="AC34" i="63"/>
  <c r="AD34" i="75" s="1"/>
  <c r="AB35" i="63"/>
  <c r="AC35" i="75" s="1"/>
  <c r="AC132" i="78"/>
  <c r="AB35" i="66"/>
  <c r="AC35" i="78" s="1"/>
  <c r="AC34" i="66"/>
  <c r="AD34" i="78" s="1"/>
  <c r="AA137" i="70"/>
  <c r="AB137" i="77" s="1"/>
  <c r="AA136" i="70"/>
  <c r="AB136" i="77" s="1"/>
  <c r="AA133" i="66"/>
  <c r="AA134" i="66"/>
  <c r="AB134" i="78" s="1"/>
  <c r="AB133" i="62"/>
  <c r="AB35" i="62"/>
  <c r="AC35" i="74" s="1"/>
  <c r="AC34" i="62"/>
  <c r="AD34" i="74" s="1"/>
  <c r="AB133" i="65"/>
  <c r="AC133" i="76" s="1"/>
  <c r="AC34" i="65"/>
  <c r="AD34" i="76" s="1"/>
  <c r="AB35" i="65"/>
  <c r="AC35" i="76" s="1"/>
  <c r="AE34" i="48"/>
  <c r="AF34" i="72" s="1"/>
  <c r="AD154" i="27"/>
  <c r="AE155" i="27"/>
  <c r="AD168" i="27"/>
  <c r="AD174" i="27"/>
  <c r="AD175" i="27" s="1"/>
  <c r="AD176" i="27" s="1"/>
  <c r="AC137" i="48"/>
  <c r="AK149" i="65"/>
  <c r="AS2" i="66"/>
  <c r="BM46" i="27"/>
  <c r="M135" i="75"/>
  <c r="AK119" i="65"/>
  <c r="AL119" i="76" s="1"/>
  <c r="AO2" i="65"/>
  <c r="AM2" i="63"/>
  <c r="AM2" i="62"/>
  <c r="BN47" i="27"/>
  <c r="AN18" i="65" l="1"/>
  <c r="AO18" i="76" s="1"/>
  <c r="AD135" i="48"/>
  <c r="AE136" i="72"/>
  <c r="AA137" i="66"/>
  <c r="AB137" i="78" s="1"/>
  <c r="AB133" i="78"/>
  <c r="AB137" i="63"/>
  <c r="AC135" i="48"/>
  <c r="AD135" i="72" s="1"/>
  <c r="AC133" i="62"/>
  <c r="AC35" i="62"/>
  <c r="AD35" i="74" s="1"/>
  <c r="AD34" i="62"/>
  <c r="AE34" i="74" s="1"/>
  <c r="AB133" i="66"/>
  <c r="AB134" i="66"/>
  <c r="AC134" i="78" s="1"/>
  <c r="AC133" i="63"/>
  <c r="AC35" i="63"/>
  <c r="AD35" i="75" s="1"/>
  <c r="AD34" i="63"/>
  <c r="AE34" i="75" s="1"/>
  <c r="AC133" i="65"/>
  <c r="AD133" i="76" s="1"/>
  <c r="AD34" i="65"/>
  <c r="AE34" i="76" s="1"/>
  <c r="AC35" i="65"/>
  <c r="AD35" i="76" s="1"/>
  <c r="AC133" i="70"/>
  <c r="AD133" i="77" s="1"/>
  <c r="AC35" i="70"/>
  <c r="AD35" i="77" s="1"/>
  <c r="AD34" i="70"/>
  <c r="AE34" i="77" s="1"/>
  <c r="AD132" i="78"/>
  <c r="AD34" i="66"/>
  <c r="AE34" i="78" s="1"/>
  <c r="AC35" i="66"/>
  <c r="AD35" i="78" s="1"/>
  <c r="AB137" i="70"/>
  <c r="AC137" i="77" s="1"/>
  <c r="AB136" i="70"/>
  <c r="AC136" i="77" s="1"/>
  <c r="AE154" i="27"/>
  <c r="AE168" i="27"/>
  <c r="AF155" i="27"/>
  <c r="AE174" i="27"/>
  <c r="AE175" i="27" s="1"/>
  <c r="AE176" i="27" s="1"/>
  <c r="AD137" i="48"/>
  <c r="AF34" i="48"/>
  <c r="AG34" i="72" s="1"/>
  <c r="AE133" i="48"/>
  <c r="AE136" i="48" s="1"/>
  <c r="AL149" i="65"/>
  <c r="AT2" i="66"/>
  <c r="BN46" i="27"/>
  <c r="AL119" i="65"/>
  <c r="AM119" i="76" s="1"/>
  <c r="AP2" i="65"/>
  <c r="AN2" i="63"/>
  <c r="AN2" i="62"/>
  <c r="BO47" i="27"/>
  <c r="AO18" i="65" l="1"/>
  <c r="AP18" i="76" s="1"/>
  <c r="AE135" i="48"/>
  <c r="AF136" i="72"/>
  <c r="AB137" i="66"/>
  <c r="AC137" i="78" s="1"/>
  <c r="AC133" i="78"/>
  <c r="AC137" i="63"/>
  <c r="AE135" i="72"/>
  <c r="AD133" i="70"/>
  <c r="AE133" i="77" s="1"/>
  <c r="AE34" i="70"/>
  <c r="AF34" i="77" s="1"/>
  <c r="AE132" i="78"/>
  <c r="AE34" i="66"/>
  <c r="AF34" i="78" s="1"/>
  <c r="AD133" i="65"/>
  <c r="AE133" i="76" s="1"/>
  <c r="AE34" i="65"/>
  <c r="AF34" i="76" s="1"/>
  <c r="AD133" i="63"/>
  <c r="AE34" i="63"/>
  <c r="AF34" i="75" s="1"/>
  <c r="AC133" i="66"/>
  <c r="AC134" i="66"/>
  <c r="AD134" i="78" s="1"/>
  <c r="AC137" i="70"/>
  <c r="AD137" i="77" s="1"/>
  <c r="AC136" i="70"/>
  <c r="AD136" i="77" s="1"/>
  <c r="AH53" i="70"/>
  <c r="AI53" i="77" s="1"/>
  <c r="AH53" i="66"/>
  <c r="AI53" i="78" s="1"/>
  <c r="AH53" i="65"/>
  <c r="AI53" i="76" s="1"/>
  <c r="AH53" i="63"/>
  <c r="AI53" i="75" s="1"/>
  <c r="AH53" i="62"/>
  <c r="AD133" i="62"/>
  <c r="AE34" i="62"/>
  <c r="AF34" i="74" s="1"/>
  <c r="AE137" i="48"/>
  <c r="AG34" i="48"/>
  <c r="AH34" i="72" s="1"/>
  <c r="AF133" i="48"/>
  <c r="AF136" i="48" s="1"/>
  <c r="AF154" i="27"/>
  <c r="AF168" i="27"/>
  <c r="AG155" i="27"/>
  <c r="AF174" i="27"/>
  <c r="AF175" i="27" s="1"/>
  <c r="AF176" i="27" s="1"/>
  <c r="AM149" i="65"/>
  <c r="G137" i="62"/>
  <c r="G136" i="62"/>
  <c r="F136" i="65"/>
  <c r="G136" i="76" s="1"/>
  <c r="F137" i="65"/>
  <c r="AU2" i="66"/>
  <c r="BO46" i="27"/>
  <c r="AQ2" i="65"/>
  <c r="AM119" i="65"/>
  <c r="AN119" i="76" s="1"/>
  <c r="AO2" i="63"/>
  <c r="M136" i="63"/>
  <c r="AO2" i="62"/>
  <c r="BP47" i="27"/>
  <c r="AP18" i="65" l="1"/>
  <c r="AQ18" i="76" s="1"/>
  <c r="AF135" i="48"/>
  <c r="AG136" i="72"/>
  <c r="AC137" i="66"/>
  <c r="AD137" i="78" s="1"/>
  <c r="AD133" i="78"/>
  <c r="AI53" i="74"/>
  <c r="AD137" i="63"/>
  <c r="AF135" i="72"/>
  <c r="AI53" i="70"/>
  <c r="AJ53" i="77" s="1"/>
  <c r="AI53" i="66"/>
  <c r="AJ53" i="78" s="1"/>
  <c r="AI53" i="65"/>
  <c r="AJ53" i="76" s="1"/>
  <c r="AI53" i="63"/>
  <c r="AJ53" i="75" s="1"/>
  <c r="AI53" i="62"/>
  <c r="AE133" i="63"/>
  <c r="AF34" i="63"/>
  <c r="AG34" i="75" s="1"/>
  <c r="AD136" i="70"/>
  <c r="AE136" i="77" s="1"/>
  <c r="AD137" i="70"/>
  <c r="AE137" i="77" s="1"/>
  <c r="AD133" i="66"/>
  <c r="AD134" i="66"/>
  <c r="AE134" i="78" s="1"/>
  <c r="AE133" i="62"/>
  <c r="AF34" i="62"/>
  <c r="AG34" i="74" s="1"/>
  <c r="AE133" i="65"/>
  <c r="AF133" i="76" s="1"/>
  <c r="AF34" i="65"/>
  <c r="AG34" i="76" s="1"/>
  <c r="AF132" i="78"/>
  <c r="AF34" i="66"/>
  <c r="AG34" i="78" s="1"/>
  <c r="AE133" i="70"/>
  <c r="AF133" i="77" s="1"/>
  <c r="AF34" i="70"/>
  <c r="AG34" i="77" s="1"/>
  <c r="AF137" i="48"/>
  <c r="AG154" i="27"/>
  <c r="AH155" i="27"/>
  <c r="AG168" i="27"/>
  <c r="AG174" i="27"/>
  <c r="AG175" i="27" s="1"/>
  <c r="AG176" i="27" s="1"/>
  <c r="AH34" i="48"/>
  <c r="AI34" i="72" s="1"/>
  <c r="AG133" i="48"/>
  <c r="AG136" i="48" s="1"/>
  <c r="AI148" i="48"/>
  <c r="AN149" i="65"/>
  <c r="AV2" i="66"/>
  <c r="BP46" i="27"/>
  <c r="N135" i="75"/>
  <c r="AO149" i="65"/>
  <c r="AN119" i="65"/>
  <c r="AO119" i="76" s="1"/>
  <c r="AR2" i="65"/>
  <c r="AP2" i="63"/>
  <c r="AP2" i="62"/>
  <c r="BQ47" i="27"/>
  <c r="AQ18" i="65" l="1"/>
  <c r="AR18" i="76" s="1"/>
  <c r="AG135" i="48"/>
  <c r="AH136" i="72"/>
  <c r="AD137" i="66"/>
  <c r="AE137" i="78" s="1"/>
  <c r="AE133" i="78"/>
  <c r="AI54" i="62"/>
  <c r="AJ54" i="74" s="1"/>
  <c r="AJ53" i="74"/>
  <c r="AE137" i="63"/>
  <c r="AG135" i="72"/>
  <c r="AI54" i="63"/>
  <c r="AJ54" i="75" s="1"/>
  <c r="AI148" i="63"/>
  <c r="AG132" i="78"/>
  <c r="AG34" i="66"/>
  <c r="AH34" i="78" s="1"/>
  <c r="AF133" i="62"/>
  <c r="AG34" i="62"/>
  <c r="AH34" i="74" s="1"/>
  <c r="AI54" i="65"/>
  <c r="AJ54" i="76" s="1"/>
  <c r="AI148" i="65"/>
  <c r="AF133" i="70"/>
  <c r="AG133" i="77" s="1"/>
  <c r="AG34" i="70"/>
  <c r="AH34" i="77" s="1"/>
  <c r="AE133" i="66"/>
  <c r="AE134" i="66"/>
  <c r="AF134" i="78" s="1"/>
  <c r="AI54" i="66"/>
  <c r="AJ54" i="78" s="1"/>
  <c r="AI148" i="66"/>
  <c r="AJ53" i="70"/>
  <c r="AK53" i="77" s="1"/>
  <c r="AJ53" i="66"/>
  <c r="AK53" i="78" s="1"/>
  <c r="AJ53" i="65"/>
  <c r="AK53" i="76" s="1"/>
  <c r="AJ53" i="63"/>
  <c r="AK53" i="75" s="1"/>
  <c r="AJ53" i="62"/>
  <c r="AE137" i="70"/>
  <c r="AF137" i="77" s="1"/>
  <c r="AE136" i="70"/>
  <c r="AF136" i="77" s="1"/>
  <c r="AF133" i="65"/>
  <c r="AG133" i="76" s="1"/>
  <c r="AG34" i="65"/>
  <c r="AH34" i="76" s="1"/>
  <c r="AF133" i="63"/>
  <c r="AG34" i="63"/>
  <c r="AH34" i="75" s="1"/>
  <c r="AI54" i="70"/>
  <c r="AJ54" i="77" s="1"/>
  <c r="AI148" i="70"/>
  <c r="AG137" i="48"/>
  <c r="AI34" i="48"/>
  <c r="AJ34" i="72" s="1"/>
  <c r="AH133" i="48"/>
  <c r="AH136" i="48" s="1"/>
  <c r="AH154" i="27"/>
  <c r="AI155" i="27"/>
  <c r="AH168" i="27"/>
  <c r="AH174" i="27"/>
  <c r="AH175" i="27" s="1"/>
  <c r="AH176" i="27" s="1"/>
  <c r="AI148" i="62"/>
  <c r="AJ148" i="48"/>
  <c r="AW2" i="66"/>
  <c r="BQ46" i="27"/>
  <c r="AS2" i="65"/>
  <c r="AO119" i="65"/>
  <c r="AP119" i="76" s="1"/>
  <c r="AQ2" i="63"/>
  <c r="AQ2" i="62"/>
  <c r="BR47" i="27"/>
  <c r="AR18" i="65" l="1"/>
  <c r="AS18" i="76" s="1"/>
  <c r="AH135" i="48"/>
  <c r="AI136" i="72"/>
  <c r="AJ54" i="62"/>
  <c r="AK54" i="74" s="1"/>
  <c r="AK53" i="74"/>
  <c r="AE137" i="66"/>
  <c r="AF137" i="78" s="1"/>
  <c r="AF133" i="78"/>
  <c r="AF137" i="63"/>
  <c r="AH135" i="72"/>
  <c r="AG133" i="63"/>
  <c r="AH34" i="63"/>
  <c r="AI34" i="75" s="1"/>
  <c r="AJ54" i="66"/>
  <c r="AK54" i="78" s="1"/>
  <c r="AJ148" i="66"/>
  <c r="AF137" i="70"/>
  <c r="AG137" i="77" s="1"/>
  <c r="AF136" i="70"/>
  <c r="AG136" i="77" s="1"/>
  <c r="AG133" i="62"/>
  <c r="AH34" i="62"/>
  <c r="AI34" i="74" s="1"/>
  <c r="AF133" i="66"/>
  <c r="AF134" i="66"/>
  <c r="AG134" i="78" s="1"/>
  <c r="AJ148" i="70"/>
  <c r="AJ54" i="70"/>
  <c r="AK54" i="77" s="1"/>
  <c r="AK53" i="70"/>
  <c r="AL53" i="77" s="1"/>
  <c r="AK53" i="66"/>
  <c r="AL53" i="78" s="1"/>
  <c r="AK53" i="65"/>
  <c r="AL53" i="76" s="1"/>
  <c r="AK53" i="63"/>
  <c r="AL53" i="75" s="1"/>
  <c r="AK53" i="62"/>
  <c r="AJ54" i="63"/>
  <c r="AK54" i="75" s="1"/>
  <c r="AJ148" i="63"/>
  <c r="AG133" i="65"/>
  <c r="AH133" i="76" s="1"/>
  <c r="AH34" i="65"/>
  <c r="AI34" i="76" s="1"/>
  <c r="AJ54" i="65"/>
  <c r="AK54" i="76" s="1"/>
  <c r="AJ148" i="65"/>
  <c r="AG133" i="70"/>
  <c r="AH133" i="77" s="1"/>
  <c r="AH34" i="70"/>
  <c r="AI34" i="77" s="1"/>
  <c r="AH132" i="78"/>
  <c r="AH34" i="66"/>
  <c r="AI34" i="78" s="1"/>
  <c r="AH137" i="48"/>
  <c r="AI154" i="27"/>
  <c r="AJ155" i="27"/>
  <c r="AI168" i="27"/>
  <c r="AI174" i="27"/>
  <c r="AI175" i="27" s="1"/>
  <c r="AI176" i="27" s="1"/>
  <c r="AJ34" i="48"/>
  <c r="AK34" i="72" s="1"/>
  <c r="AI133" i="48"/>
  <c r="AI136" i="48" s="1"/>
  <c r="AJ148" i="62"/>
  <c r="AK148" i="48"/>
  <c r="AP149" i="65"/>
  <c r="AX2" i="66"/>
  <c r="BR46" i="27"/>
  <c r="AP119" i="65"/>
  <c r="AQ119" i="76" s="1"/>
  <c r="AT2" i="65"/>
  <c r="N136" i="63"/>
  <c r="AR2" i="63"/>
  <c r="AR2" i="62"/>
  <c r="BS47" i="27"/>
  <c r="AS18" i="65" l="1"/>
  <c r="AT18" i="76" s="1"/>
  <c r="AI135" i="48"/>
  <c r="AJ136" i="72"/>
  <c r="AK54" i="62"/>
  <c r="AL54" i="74" s="1"/>
  <c r="AL53" i="74"/>
  <c r="AF137" i="66"/>
  <c r="AG137" i="78" s="1"/>
  <c r="AG133" i="78"/>
  <c r="AG137" i="63"/>
  <c r="AI135" i="72"/>
  <c r="AL53" i="70"/>
  <c r="AM53" i="77" s="1"/>
  <c r="AL53" i="66"/>
  <c r="AM53" i="78" s="1"/>
  <c r="AL53" i="65"/>
  <c r="AM53" i="76" s="1"/>
  <c r="AL53" i="63"/>
  <c r="AM53" i="75" s="1"/>
  <c r="AL53" i="62"/>
  <c r="AK54" i="65"/>
  <c r="AL54" i="76" s="1"/>
  <c r="AK148" i="65"/>
  <c r="AH133" i="70"/>
  <c r="AI133" i="77" s="1"/>
  <c r="AI34" i="70"/>
  <c r="AJ34" i="77" s="1"/>
  <c r="AH133" i="65"/>
  <c r="AI133" i="76" s="1"/>
  <c r="AI34" i="65"/>
  <c r="AJ34" i="76" s="1"/>
  <c r="AK54" i="66"/>
  <c r="AL54" i="78" s="1"/>
  <c r="AK148" i="66"/>
  <c r="AH133" i="63"/>
  <c r="AI34" i="63"/>
  <c r="AJ34" i="75" s="1"/>
  <c r="AI132" i="78"/>
  <c r="AI34" i="66"/>
  <c r="AJ34" i="78" s="1"/>
  <c r="AG137" i="70"/>
  <c r="AH137" i="77" s="1"/>
  <c r="AG136" i="70"/>
  <c r="AH136" i="77" s="1"/>
  <c r="AK148" i="70"/>
  <c r="AK54" i="70"/>
  <c r="AL54" i="77" s="1"/>
  <c r="AH133" i="62"/>
  <c r="AI34" i="62"/>
  <c r="AJ34" i="74" s="1"/>
  <c r="AG133" i="66"/>
  <c r="AG134" i="66"/>
  <c r="AH134" i="78" s="1"/>
  <c r="AK54" i="63"/>
  <c r="AL54" i="75" s="1"/>
  <c r="AK148" i="63"/>
  <c r="AI137" i="48"/>
  <c r="AJ154" i="27"/>
  <c r="AJ168" i="27"/>
  <c r="AK155" i="27"/>
  <c r="AJ174" i="27"/>
  <c r="AJ175" i="27" s="1"/>
  <c r="AJ176" i="27" s="1"/>
  <c r="AK34" i="48"/>
  <c r="AL34" i="72" s="1"/>
  <c r="AJ133" i="48"/>
  <c r="AJ136" i="48" s="1"/>
  <c r="AK148" i="62"/>
  <c r="AL148" i="48"/>
  <c r="AQ149" i="65"/>
  <c r="AY2" i="66"/>
  <c r="BS46" i="27"/>
  <c r="O135" i="75"/>
  <c r="AQ119" i="65"/>
  <c r="AR119" i="76" s="1"/>
  <c r="AU2" i="65"/>
  <c r="AS2" i="63"/>
  <c r="AS2" i="62"/>
  <c r="BT47" i="27"/>
  <c r="AT18" i="65" l="1"/>
  <c r="AU18" i="76" s="1"/>
  <c r="AJ135" i="48"/>
  <c r="AK136" i="72"/>
  <c r="AG137" i="66"/>
  <c r="AH137" i="78" s="1"/>
  <c r="AH133" i="78"/>
  <c r="AL54" i="62"/>
  <c r="AM54" i="74" s="1"/>
  <c r="AM53" i="74"/>
  <c r="AH137" i="63"/>
  <c r="AJ135" i="72"/>
  <c r="AM53" i="70"/>
  <c r="AN53" i="77" s="1"/>
  <c r="AM53" i="66"/>
  <c r="AN53" i="78" s="1"/>
  <c r="AM53" i="65"/>
  <c r="AN53" i="76" s="1"/>
  <c r="AM53" i="63"/>
  <c r="AN53" i="75" s="1"/>
  <c r="AM53" i="62"/>
  <c r="AI133" i="62"/>
  <c r="AJ34" i="62"/>
  <c r="AK34" i="74" s="1"/>
  <c r="AJ132" i="78"/>
  <c r="AJ34" i="66"/>
  <c r="AK34" i="78" s="1"/>
  <c r="AL54" i="63"/>
  <c r="AM54" i="75" s="1"/>
  <c r="AL148" i="63"/>
  <c r="AH133" i="66"/>
  <c r="AH134" i="66"/>
  <c r="AI134" i="78" s="1"/>
  <c r="AI133" i="63"/>
  <c r="AJ34" i="63"/>
  <c r="AK34" i="75" s="1"/>
  <c r="AL54" i="65"/>
  <c r="AM54" i="76" s="1"/>
  <c r="AL148" i="65"/>
  <c r="AI133" i="65"/>
  <c r="AJ133" i="76" s="1"/>
  <c r="AJ34" i="65"/>
  <c r="AK34" i="76" s="1"/>
  <c r="AI133" i="70"/>
  <c r="AJ133" i="77" s="1"/>
  <c r="AJ34" i="70"/>
  <c r="AK34" i="77" s="1"/>
  <c r="AL54" i="66"/>
  <c r="AM54" i="78" s="1"/>
  <c r="AL148" i="66"/>
  <c r="AH137" i="70"/>
  <c r="AI137" i="77" s="1"/>
  <c r="AH136" i="70"/>
  <c r="AI136" i="77" s="1"/>
  <c r="AL148" i="70"/>
  <c r="AL54" i="70"/>
  <c r="AM54" i="77" s="1"/>
  <c r="AJ137" i="48"/>
  <c r="AK168" i="27"/>
  <c r="AK174" i="27"/>
  <c r="AL155" i="27"/>
  <c r="AK154" i="27"/>
  <c r="AL34" i="48"/>
  <c r="AM34" i="72" s="1"/>
  <c r="AK133" i="48"/>
  <c r="AK136" i="48" s="1"/>
  <c r="AL148" i="62"/>
  <c r="AM148" i="48"/>
  <c r="AR149" i="65"/>
  <c r="AZ2" i="66"/>
  <c r="BT46" i="27"/>
  <c r="AR119" i="65"/>
  <c r="AS119" i="76" s="1"/>
  <c r="AV2" i="65"/>
  <c r="AT2" i="63"/>
  <c r="AT2" i="62"/>
  <c r="BU47" i="27"/>
  <c r="AU18" i="65" l="1"/>
  <c r="AV18" i="76" s="1"/>
  <c r="AK135" i="48"/>
  <c r="AL136" i="72"/>
  <c r="AM54" i="62"/>
  <c r="AN54" i="74" s="1"/>
  <c r="AN53" i="74"/>
  <c r="AH137" i="66"/>
  <c r="AI137" i="78" s="1"/>
  <c r="AI133" i="78"/>
  <c r="AI137" i="63"/>
  <c r="AK135" i="72"/>
  <c r="AN53" i="70"/>
  <c r="AO53" i="77" s="1"/>
  <c r="AN53" i="66"/>
  <c r="AO53" i="78" s="1"/>
  <c r="AN53" i="65"/>
  <c r="AO53" i="76" s="1"/>
  <c r="AN53" i="63"/>
  <c r="AO53" i="75" s="1"/>
  <c r="AN53" i="62"/>
  <c r="AJ133" i="65"/>
  <c r="AK133" i="76" s="1"/>
  <c r="AK34" i="65"/>
  <c r="AL34" i="76" s="1"/>
  <c r="AM54" i="63"/>
  <c r="AN54" i="75" s="1"/>
  <c r="AM148" i="63"/>
  <c r="AJ133" i="63"/>
  <c r="AK34" i="63"/>
  <c r="AL34" i="75" s="1"/>
  <c r="AJ133" i="62"/>
  <c r="AK34" i="62"/>
  <c r="AL34" i="74" s="1"/>
  <c r="AM54" i="65"/>
  <c r="AN54" i="76" s="1"/>
  <c r="AM148" i="65"/>
  <c r="AJ133" i="70"/>
  <c r="AK133" i="77" s="1"/>
  <c r="AK34" i="70"/>
  <c r="AL34" i="77" s="1"/>
  <c r="AK132" i="78"/>
  <c r="AK34" i="66"/>
  <c r="AL34" i="78" s="1"/>
  <c r="AM54" i="66"/>
  <c r="AN54" i="78" s="1"/>
  <c r="AM148" i="66"/>
  <c r="AI137" i="70"/>
  <c r="AJ137" i="77" s="1"/>
  <c r="AI136" i="70"/>
  <c r="AJ136" i="77" s="1"/>
  <c r="AI133" i="66"/>
  <c r="AI134" i="66"/>
  <c r="AJ134" i="78" s="1"/>
  <c r="AM148" i="70"/>
  <c r="AM54" i="70"/>
  <c r="AN54" i="77" s="1"/>
  <c r="AL168" i="27"/>
  <c r="AL174" i="27"/>
  <c r="AM155" i="27"/>
  <c r="AL154" i="27"/>
  <c r="AK137" i="48"/>
  <c r="AM34" i="48"/>
  <c r="AN34" i="72" s="1"/>
  <c r="AL133" i="48"/>
  <c r="AL136" i="48" s="1"/>
  <c r="AM148" i="62"/>
  <c r="AN148" i="48"/>
  <c r="AS149" i="65"/>
  <c r="BA2" i="66"/>
  <c r="BU46" i="27"/>
  <c r="AW2" i="65"/>
  <c r="AS119" i="65"/>
  <c r="AT119" i="76" s="1"/>
  <c r="O136" i="63"/>
  <c r="AU2" i="63"/>
  <c r="AU2" i="62"/>
  <c r="BV47" i="27"/>
  <c r="AV18" i="65" l="1"/>
  <c r="AW18" i="76" s="1"/>
  <c r="AL135" i="48"/>
  <c r="AM136" i="72"/>
  <c r="AI137" i="66"/>
  <c r="AJ137" i="78" s="1"/>
  <c r="AJ133" i="78"/>
  <c r="AN54" i="62"/>
  <c r="AO54" i="74" s="1"/>
  <c r="AO53" i="74"/>
  <c r="AJ137" i="63"/>
  <c r="AL135" i="72"/>
  <c r="AJ137" i="70"/>
  <c r="AK137" i="77" s="1"/>
  <c r="AJ136" i="70"/>
  <c r="AK136" i="77" s="1"/>
  <c r="AK133" i="63"/>
  <c r="AL34" i="63"/>
  <c r="AM34" i="75" s="1"/>
  <c r="AN54" i="63"/>
  <c r="AO54" i="75" s="1"/>
  <c r="AN148" i="63"/>
  <c r="AJ133" i="66"/>
  <c r="AJ134" i="66"/>
  <c r="AK134" i="78" s="1"/>
  <c r="AK133" i="62"/>
  <c r="AL34" i="62"/>
  <c r="AM34" i="74" s="1"/>
  <c r="AK133" i="65"/>
  <c r="AL133" i="76" s="1"/>
  <c r="AL34" i="65"/>
  <c r="AM34" i="76" s="1"/>
  <c r="AN54" i="65"/>
  <c r="AO54" i="76" s="1"/>
  <c r="AN148" i="65"/>
  <c r="AO53" i="70"/>
  <c r="AP53" i="77" s="1"/>
  <c r="AO53" i="66"/>
  <c r="AP53" i="78" s="1"/>
  <c r="AO53" i="65"/>
  <c r="AP53" i="76" s="1"/>
  <c r="AO53" i="63"/>
  <c r="AP53" i="75" s="1"/>
  <c r="AO53" i="62"/>
  <c r="AN54" i="66"/>
  <c r="AO54" i="78" s="1"/>
  <c r="AN148" i="66"/>
  <c r="AL132" i="78"/>
  <c r="AL34" i="66"/>
  <c r="AM34" i="78" s="1"/>
  <c r="AK133" i="70"/>
  <c r="AL133" i="77" s="1"/>
  <c r="AL34" i="70"/>
  <c r="AM34" i="77" s="1"/>
  <c r="AN148" i="70"/>
  <c r="AN54" i="70"/>
  <c r="AO54" i="77" s="1"/>
  <c r="AM174" i="27"/>
  <c r="AN155" i="27"/>
  <c r="AM168" i="27"/>
  <c r="AM154" i="27"/>
  <c r="AL137" i="48"/>
  <c r="AN34" i="48"/>
  <c r="AM133" i="48"/>
  <c r="AM136" i="48" s="1"/>
  <c r="AN148" i="62"/>
  <c r="AO148" i="48"/>
  <c r="AT149" i="65"/>
  <c r="H137" i="62"/>
  <c r="H136" i="62"/>
  <c r="G136" i="65"/>
  <c r="H136" i="76" s="1"/>
  <c r="G137" i="65"/>
  <c r="BB2" i="66"/>
  <c r="BV46" i="27"/>
  <c r="P135" i="75"/>
  <c r="AU149" i="65"/>
  <c r="AX2" i="65"/>
  <c r="AT119" i="65"/>
  <c r="AU119" i="76" s="1"/>
  <c r="AV2" i="63"/>
  <c r="AV2" i="62"/>
  <c r="BW47" i="27"/>
  <c r="AW18" i="65" l="1"/>
  <c r="AX18" i="76" s="1"/>
  <c r="AM135" i="48"/>
  <c r="AN136" i="72"/>
  <c r="AJ137" i="66"/>
  <c r="AK137" i="78" s="1"/>
  <c r="AK133" i="78"/>
  <c r="AO34" i="72"/>
  <c r="AN133" i="48"/>
  <c r="AN136" i="48" s="1"/>
  <c r="AO54" i="62"/>
  <c r="AP54" i="74" s="1"/>
  <c r="AP53" i="74"/>
  <c r="AK137" i="63"/>
  <c r="AM135" i="72"/>
  <c r="AO54" i="63"/>
  <c r="AP54" i="75" s="1"/>
  <c r="AO148" i="63"/>
  <c r="AL133" i="63"/>
  <c r="AM34" i="63"/>
  <c r="AN34" i="75" s="1"/>
  <c r="AL133" i="70"/>
  <c r="AM133" i="77" s="1"/>
  <c r="AM34" i="70"/>
  <c r="AN34" i="77" s="1"/>
  <c r="AK133" i="66"/>
  <c r="AK134" i="66"/>
  <c r="AL134" i="78" s="1"/>
  <c r="AO54" i="65"/>
  <c r="AP54" i="76" s="1"/>
  <c r="AO148" i="65"/>
  <c r="AL133" i="62"/>
  <c r="AM34" i="62"/>
  <c r="AN34" i="74" s="1"/>
  <c r="AP53" i="70"/>
  <c r="AQ53" i="77" s="1"/>
  <c r="AP53" i="66"/>
  <c r="AQ53" i="78" s="1"/>
  <c r="AP53" i="65"/>
  <c r="AQ53" i="76" s="1"/>
  <c r="AP53" i="63"/>
  <c r="AQ53" i="75" s="1"/>
  <c r="AP53" i="62"/>
  <c r="AK137" i="70"/>
  <c r="AL137" i="77" s="1"/>
  <c r="AK136" i="70"/>
  <c r="AL136" i="77" s="1"/>
  <c r="AO54" i="66"/>
  <c r="AP54" i="78" s="1"/>
  <c r="AO148" i="66"/>
  <c r="AL133" i="65"/>
  <c r="AM133" i="76" s="1"/>
  <c r="AM34" i="65"/>
  <c r="AN34" i="76" s="1"/>
  <c r="AM132" i="78"/>
  <c r="AM34" i="66"/>
  <c r="AN34" i="78" s="1"/>
  <c r="AO148" i="70"/>
  <c r="AO54" i="70"/>
  <c r="AP54" i="77" s="1"/>
  <c r="AM137" i="48"/>
  <c r="AO155" i="27"/>
  <c r="AN168" i="27"/>
  <c r="AN174" i="27"/>
  <c r="AN154" i="27"/>
  <c r="AO34" i="48"/>
  <c r="AP34" i="72" s="1"/>
  <c r="AO148" i="62"/>
  <c r="AP148" i="48"/>
  <c r="BC2" i="66"/>
  <c r="BW46" i="27"/>
  <c r="AU119" i="65"/>
  <c r="AV119" i="76" s="1"/>
  <c r="AY2" i="65"/>
  <c r="AV149" i="65"/>
  <c r="AW2" i="63"/>
  <c r="AW2" i="62"/>
  <c r="BX47" i="27"/>
  <c r="AX18" i="65" l="1"/>
  <c r="AY18" i="76" s="1"/>
  <c r="AN135" i="48"/>
  <c r="AO135" i="72" s="1"/>
  <c r="AO136" i="72"/>
  <c r="AK137" i="66"/>
  <c r="AL137" i="78" s="1"/>
  <c r="AL133" i="78"/>
  <c r="AP54" i="62"/>
  <c r="AQ54" i="74" s="1"/>
  <c r="AQ53" i="74"/>
  <c r="AL137" i="63"/>
  <c r="AN135" i="72"/>
  <c r="AP34" i="48"/>
  <c r="AQ34" i="72" s="1"/>
  <c r="AQ53" i="70"/>
  <c r="AR53" i="77" s="1"/>
  <c r="AQ53" i="66"/>
  <c r="AR53" i="78" s="1"/>
  <c r="AQ53" i="65"/>
  <c r="AR53" i="76" s="1"/>
  <c r="AQ53" i="63"/>
  <c r="AR53" i="75" s="1"/>
  <c r="AQ53" i="62"/>
  <c r="AN132" i="78"/>
  <c r="AN34" i="66"/>
  <c r="AO34" i="78" s="1"/>
  <c r="AP54" i="66"/>
  <c r="AQ54" i="78" s="1"/>
  <c r="AP148" i="66"/>
  <c r="AM133" i="65"/>
  <c r="AN133" i="76" s="1"/>
  <c r="AN34" i="65"/>
  <c r="AO34" i="76" s="1"/>
  <c r="AP148" i="70"/>
  <c r="AP54" i="70"/>
  <c r="AQ54" i="77" s="1"/>
  <c r="AM133" i="70"/>
  <c r="AN133" i="77" s="1"/>
  <c r="AN34" i="70"/>
  <c r="AO34" i="77" s="1"/>
  <c r="AL133" i="66"/>
  <c r="AL134" i="66"/>
  <c r="AM134" i="78" s="1"/>
  <c r="AP54" i="63"/>
  <c r="AQ54" i="75" s="1"/>
  <c r="AP148" i="63"/>
  <c r="AM133" i="62"/>
  <c r="AN34" i="62"/>
  <c r="AO34" i="74" s="1"/>
  <c r="AL136" i="70"/>
  <c r="AM136" i="77" s="1"/>
  <c r="AL137" i="70"/>
  <c r="AM137" i="77" s="1"/>
  <c r="AP54" i="65"/>
  <c r="AQ54" i="76" s="1"/>
  <c r="AP148" i="65"/>
  <c r="AM133" i="63"/>
  <c r="AN34" i="63"/>
  <c r="AO34" i="75" s="1"/>
  <c r="AO168" i="27"/>
  <c r="AO174" i="27"/>
  <c r="AP155" i="27"/>
  <c r="AO154" i="27"/>
  <c r="AN137" i="48"/>
  <c r="AP148" i="62"/>
  <c r="AQ148" i="48"/>
  <c r="BD2" i="66"/>
  <c r="BX46" i="27"/>
  <c r="AV119" i="65"/>
  <c r="AW119" i="76" s="1"/>
  <c r="AW149" i="65"/>
  <c r="AZ2" i="65"/>
  <c r="AX2" i="63"/>
  <c r="AX2" i="62"/>
  <c r="BY47" i="27"/>
  <c r="AY18" i="65" l="1"/>
  <c r="AZ18" i="76" s="1"/>
  <c r="AL137" i="66"/>
  <c r="AM137" i="78" s="1"/>
  <c r="AM133" i="78"/>
  <c r="AQ54" i="62"/>
  <c r="AR54" i="74" s="1"/>
  <c r="AR53" i="74"/>
  <c r="AM137" i="63"/>
  <c r="AQ34" i="48"/>
  <c r="AR34" i="72" s="1"/>
  <c r="AR53" i="70"/>
  <c r="AS53" i="77" s="1"/>
  <c r="AR53" i="66"/>
  <c r="AS53" i="78" s="1"/>
  <c r="AR53" i="65"/>
  <c r="AS53" i="76" s="1"/>
  <c r="AR53" i="63"/>
  <c r="AS53" i="75" s="1"/>
  <c r="AR53" i="62"/>
  <c r="AM136" i="70"/>
  <c r="AN136" i="77" s="1"/>
  <c r="AM137" i="70"/>
  <c r="AN137" i="77" s="1"/>
  <c r="AQ54" i="63"/>
  <c r="AR54" i="75" s="1"/>
  <c r="AQ148" i="63"/>
  <c r="AO132" i="78"/>
  <c r="AO34" i="66"/>
  <c r="AP34" i="78" s="1"/>
  <c r="AQ54" i="65"/>
  <c r="AR54" i="76" s="1"/>
  <c r="AQ148" i="65"/>
  <c r="AM133" i="66"/>
  <c r="AM134" i="66"/>
  <c r="AN134" i="78" s="1"/>
  <c r="AQ54" i="66"/>
  <c r="AR54" i="78" s="1"/>
  <c r="AQ148" i="66"/>
  <c r="AN133" i="63"/>
  <c r="AO34" i="63"/>
  <c r="AP34" i="75" s="1"/>
  <c r="AN133" i="62"/>
  <c r="AO34" i="62"/>
  <c r="AP34" i="74" s="1"/>
  <c r="AN133" i="70"/>
  <c r="AO133" i="77" s="1"/>
  <c r="AO34" i="70"/>
  <c r="AP34" i="77" s="1"/>
  <c r="AN133" i="65"/>
  <c r="AO133" i="76" s="1"/>
  <c r="AO34" i="65"/>
  <c r="AP34" i="76" s="1"/>
  <c r="AQ54" i="70"/>
  <c r="AR54" i="77" s="1"/>
  <c r="AQ148" i="70"/>
  <c r="AP168" i="27"/>
  <c r="AP174" i="27"/>
  <c r="AQ155" i="27"/>
  <c r="AP154" i="27"/>
  <c r="AQ148" i="62"/>
  <c r="AR148" i="48"/>
  <c r="BE2" i="66"/>
  <c r="BY46" i="27"/>
  <c r="AX149" i="65"/>
  <c r="BA2" i="65"/>
  <c r="AW119" i="65"/>
  <c r="AX119" i="76" s="1"/>
  <c r="P136" i="63"/>
  <c r="AY2" i="63"/>
  <c r="AY2" i="62"/>
  <c r="BZ47" i="27"/>
  <c r="AZ18" i="65" l="1"/>
  <c r="BA18" i="76" s="1"/>
  <c r="AM137" i="66"/>
  <c r="AN137" i="78" s="1"/>
  <c r="AN133" i="78"/>
  <c r="AR54" i="62"/>
  <c r="AS54" i="74" s="1"/>
  <c r="AS53" i="74"/>
  <c r="AN137" i="63"/>
  <c r="AR34" i="48"/>
  <c r="AS34" i="72" s="1"/>
  <c r="AS53" i="70"/>
  <c r="AT53" i="77" s="1"/>
  <c r="AS53" i="66"/>
  <c r="AT53" i="78" s="1"/>
  <c r="AS53" i="65"/>
  <c r="AT53" i="76" s="1"/>
  <c r="AS53" i="63"/>
  <c r="AT53" i="75" s="1"/>
  <c r="AS53" i="62"/>
  <c r="AO133" i="62"/>
  <c r="AP34" i="62"/>
  <c r="AQ34" i="74" s="1"/>
  <c r="AP132" i="78"/>
  <c r="AP34" i="66"/>
  <c r="AQ34" i="78" s="1"/>
  <c r="AR54" i="63"/>
  <c r="AS54" i="75" s="1"/>
  <c r="AR148" i="63"/>
  <c r="AR54" i="65"/>
  <c r="AS54" i="76" s="1"/>
  <c r="AR148" i="65"/>
  <c r="AO133" i="70"/>
  <c r="AP133" i="77" s="1"/>
  <c r="AP34" i="70"/>
  <c r="AQ34" i="77" s="1"/>
  <c r="AN133" i="66"/>
  <c r="AN134" i="66"/>
  <c r="AO134" i="78" s="1"/>
  <c r="AR54" i="66"/>
  <c r="AS54" i="78" s="1"/>
  <c r="AR148" i="66"/>
  <c r="AO133" i="65"/>
  <c r="AP133" i="76" s="1"/>
  <c r="AP34" i="65"/>
  <c r="AQ34" i="76" s="1"/>
  <c r="AN137" i="70"/>
  <c r="AO137" i="77" s="1"/>
  <c r="AN136" i="70"/>
  <c r="AO136" i="77" s="1"/>
  <c r="AO133" i="63"/>
  <c r="AP34" i="63"/>
  <c r="AQ34" i="75" s="1"/>
  <c r="AR54" i="70"/>
  <c r="AS54" i="77" s="1"/>
  <c r="AR148" i="70"/>
  <c r="AQ168" i="27"/>
  <c r="AR155" i="27"/>
  <c r="AQ174" i="27"/>
  <c r="AQ154" i="27"/>
  <c r="AR148" i="62"/>
  <c r="AS148" i="48"/>
  <c r="BF2" i="66"/>
  <c r="BZ46" i="27"/>
  <c r="Q135" i="75"/>
  <c r="AX119" i="65"/>
  <c r="AY119" i="76" s="1"/>
  <c r="BB2" i="65"/>
  <c r="AZ2" i="63"/>
  <c r="AZ2" i="62"/>
  <c r="CA47" i="27"/>
  <c r="BA18" i="65" l="1"/>
  <c r="BB18" i="76" s="1"/>
  <c r="AN137" i="66"/>
  <c r="AO137" i="78" s="1"/>
  <c r="AO133" i="78"/>
  <c r="AS54" i="62"/>
  <c r="AT54" i="74" s="1"/>
  <c r="AT53" i="74"/>
  <c r="AO137" i="63"/>
  <c r="AS34" i="48"/>
  <c r="AT34" i="72" s="1"/>
  <c r="AP133" i="70"/>
  <c r="AQ133" i="77" s="1"/>
  <c r="AQ34" i="70"/>
  <c r="AR34" i="77" s="1"/>
  <c r="AO133" i="66"/>
  <c r="AO134" i="66"/>
  <c r="AP134" i="78" s="1"/>
  <c r="AS54" i="63"/>
  <c r="AT54" i="75" s="1"/>
  <c r="AS148" i="63"/>
  <c r="AT53" i="70"/>
  <c r="AU53" i="77" s="1"/>
  <c r="AT53" i="66"/>
  <c r="AU53" i="78" s="1"/>
  <c r="AT53" i="65"/>
  <c r="AU53" i="76" s="1"/>
  <c r="AT53" i="63"/>
  <c r="AU53" i="75" s="1"/>
  <c r="AT53" i="62"/>
  <c r="AP133" i="63"/>
  <c r="AQ34" i="63"/>
  <c r="AR34" i="75" s="1"/>
  <c r="AO137" i="70"/>
  <c r="AP137" i="77" s="1"/>
  <c r="AO136" i="70"/>
  <c r="AP136" i="77" s="1"/>
  <c r="AP133" i="62"/>
  <c r="AQ34" i="62"/>
  <c r="AR34" i="74" s="1"/>
  <c r="AS54" i="65"/>
  <c r="AT54" i="76" s="1"/>
  <c r="AS148" i="65"/>
  <c r="AP133" i="65"/>
  <c r="AQ133" i="76" s="1"/>
  <c r="AQ34" i="65"/>
  <c r="AR34" i="76" s="1"/>
  <c r="AS54" i="66"/>
  <c r="AT54" i="78" s="1"/>
  <c r="AS148" i="66"/>
  <c r="AQ132" i="78"/>
  <c r="AQ34" i="66"/>
  <c r="AR34" i="78" s="1"/>
  <c r="AS148" i="70"/>
  <c r="AS54" i="70"/>
  <c r="AT54" i="77" s="1"/>
  <c r="AS155" i="27"/>
  <c r="AR174" i="27"/>
  <c r="AR168" i="27"/>
  <c r="AR154" i="27"/>
  <c r="AS148" i="62"/>
  <c r="AT148" i="48"/>
  <c r="AY149" i="65"/>
  <c r="BG2" i="66"/>
  <c r="CA46" i="27"/>
  <c r="BC2" i="65"/>
  <c r="AY119" i="65"/>
  <c r="AZ119" i="76" s="1"/>
  <c r="BA2" i="63"/>
  <c r="Q136" i="63"/>
  <c r="BA2" i="62"/>
  <c r="CB47" i="27"/>
  <c r="BB18" i="65" l="1"/>
  <c r="BC18" i="76" s="1"/>
  <c r="AT54" i="62"/>
  <c r="AU54" i="74" s="1"/>
  <c r="AU53" i="74"/>
  <c r="AO137" i="66"/>
  <c r="AP137" i="78" s="1"/>
  <c r="AP133" i="78"/>
  <c r="AP137" i="63"/>
  <c r="AT34" i="48"/>
  <c r="AU34" i="72" s="1"/>
  <c r="AP133" i="66"/>
  <c r="AP134" i="66"/>
  <c r="AQ134" i="78" s="1"/>
  <c r="AQ133" i="65"/>
  <c r="AR133" i="76" s="1"/>
  <c r="AR34" i="65"/>
  <c r="AS34" i="76" s="1"/>
  <c r="AQ133" i="62"/>
  <c r="AR34" i="62"/>
  <c r="AS34" i="74" s="1"/>
  <c r="AQ133" i="63"/>
  <c r="AR34" i="63"/>
  <c r="AS34" i="75" s="1"/>
  <c r="AT54" i="63"/>
  <c r="AU54" i="75" s="1"/>
  <c r="AT148" i="63"/>
  <c r="AT54" i="65"/>
  <c r="AU54" i="76" s="1"/>
  <c r="AT148" i="65"/>
  <c r="AQ133" i="70"/>
  <c r="AR133" i="77" s="1"/>
  <c r="AR34" i="70"/>
  <c r="AS34" i="77" s="1"/>
  <c r="AR132" i="78"/>
  <c r="AR34" i="66"/>
  <c r="AS34" i="78" s="1"/>
  <c r="AT54" i="66"/>
  <c r="AU54" i="78" s="1"/>
  <c r="AT148" i="66"/>
  <c r="AP137" i="70"/>
  <c r="AQ137" i="77" s="1"/>
  <c r="AP136" i="70"/>
  <c r="AQ136" i="77" s="1"/>
  <c r="AU53" i="70"/>
  <c r="AU53" i="66"/>
  <c r="AV53" i="78" s="1"/>
  <c r="AU53" i="65"/>
  <c r="AV53" i="76" s="1"/>
  <c r="AU53" i="63"/>
  <c r="AV53" i="75" s="1"/>
  <c r="AU53" i="62"/>
  <c r="AT148" i="70"/>
  <c r="AT54" i="70"/>
  <c r="AU54" i="77" s="1"/>
  <c r="AS168" i="27"/>
  <c r="AT155" i="27"/>
  <c r="AS174" i="27"/>
  <c r="AS154" i="27"/>
  <c r="AT148" i="62"/>
  <c r="AU148" i="48"/>
  <c r="AZ149" i="65"/>
  <c r="H136" i="65"/>
  <c r="I136" i="76" s="1"/>
  <c r="H137" i="65"/>
  <c r="BH2" i="66"/>
  <c r="CB46" i="27"/>
  <c r="R135" i="75"/>
  <c r="BA149" i="65"/>
  <c r="AZ119" i="65"/>
  <c r="BA119" i="76" s="1"/>
  <c r="BD2" i="65"/>
  <c r="BB2" i="63"/>
  <c r="BB2" i="62"/>
  <c r="CC47" i="27"/>
  <c r="BC18" i="65" l="1"/>
  <c r="BD18" i="76" s="1"/>
  <c r="AU54" i="62"/>
  <c r="AV54" i="74" s="1"/>
  <c r="AV53" i="74"/>
  <c r="AP137" i="66"/>
  <c r="AQ137" i="78" s="1"/>
  <c r="AQ133" i="78"/>
  <c r="AU148" i="70"/>
  <c r="AV53" i="77"/>
  <c r="AQ137" i="63"/>
  <c r="AU34" i="48"/>
  <c r="AV34" i="72" s="1"/>
  <c r="AU54" i="70"/>
  <c r="AV54" i="77" s="1"/>
  <c r="AU54" i="65"/>
  <c r="AV54" i="76" s="1"/>
  <c r="AU148" i="65"/>
  <c r="AR133" i="70"/>
  <c r="AS133" i="77" s="1"/>
  <c r="AS34" i="70"/>
  <c r="AT34" i="77" s="1"/>
  <c r="AU54" i="66"/>
  <c r="AV54" i="78" s="1"/>
  <c r="AU148" i="66"/>
  <c r="AS132" i="78"/>
  <c r="AS34" i="66"/>
  <c r="AT34" i="78" s="1"/>
  <c r="AQ136" i="70"/>
  <c r="AR136" i="77" s="1"/>
  <c r="AQ137" i="70"/>
  <c r="AR137" i="77" s="1"/>
  <c r="AR133" i="62"/>
  <c r="AS34" i="62"/>
  <c r="AT34" i="74" s="1"/>
  <c r="AV53" i="70"/>
  <c r="AW53" i="77" s="1"/>
  <c r="AV53" i="66"/>
  <c r="AW53" i="78" s="1"/>
  <c r="AV53" i="65"/>
  <c r="AW53" i="76" s="1"/>
  <c r="AV53" i="63"/>
  <c r="AW53" i="75" s="1"/>
  <c r="AV53" i="62"/>
  <c r="AQ133" i="66"/>
  <c r="AQ134" i="66"/>
  <c r="AR134" i="78" s="1"/>
  <c r="AR133" i="63"/>
  <c r="AS34" i="63"/>
  <c r="AT34" i="75" s="1"/>
  <c r="AU54" i="63"/>
  <c r="AV54" i="75" s="1"/>
  <c r="AU148" i="63"/>
  <c r="AR133" i="65"/>
  <c r="AS133" i="76" s="1"/>
  <c r="AS34" i="65"/>
  <c r="AT34" i="76" s="1"/>
  <c r="AU155" i="27"/>
  <c r="AT174" i="27"/>
  <c r="AT168" i="27"/>
  <c r="AT154" i="27"/>
  <c r="AU148" i="62"/>
  <c r="AV148" i="48"/>
  <c r="I137" i="62"/>
  <c r="I136" i="62"/>
  <c r="BI2" i="66"/>
  <c r="CC46" i="27"/>
  <c r="BA119" i="65"/>
  <c r="BB119" i="76" s="1"/>
  <c r="BE2" i="65"/>
  <c r="BB149" i="65"/>
  <c r="BC2" i="63"/>
  <c r="BC2" i="62"/>
  <c r="CD47" i="27"/>
  <c r="BD18" i="65" l="1"/>
  <c r="BE18" i="76" s="1"/>
  <c r="AV54" i="62"/>
  <c r="AW54" i="74" s="1"/>
  <c r="AW53" i="74"/>
  <c r="AQ137" i="66"/>
  <c r="AR137" i="78" s="1"/>
  <c r="AR133" i="78"/>
  <c r="AR137" i="63"/>
  <c r="AV34" i="48"/>
  <c r="AW53" i="70"/>
  <c r="AX53" i="77" s="1"/>
  <c r="AW53" i="66"/>
  <c r="AX53" i="78" s="1"/>
  <c r="AW53" i="65"/>
  <c r="AX53" i="76" s="1"/>
  <c r="AW53" i="63"/>
  <c r="AX53" i="75" s="1"/>
  <c r="AW53" i="62"/>
  <c r="AV54" i="66"/>
  <c r="AW54" i="78" s="1"/>
  <c r="AV148" i="66"/>
  <c r="AR133" i="66"/>
  <c r="AR134" i="66"/>
  <c r="AS134" i="78" s="1"/>
  <c r="AS133" i="70"/>
  <c r="AT133" i="77" s="1"/>
  <c r="AT34" i="70"/>
  <c r="AU34" i="77" s="1"/>
  <c r="AS133" i="63"/>
  <c r="AT34" i="63"/>
  <c r="AU34" i="75" s="1"/>
  <c r="AV148" i="70"/>
  <c r="AV54" i="70"/>
  <c r="AW54" i="77" s="1"/>
  <c r="AR137" i="70"/>
  <c r="AS137" i="77" s="1"/>
  <c r="AR136" i="70"/>
  <c r="AS136" i="77" s="1"/>
  <c r="AV54" i="63"/>
  <c r="AW54" i="75" s="1"/>
  <c r="AV148" i="63"/>
  <c r="AS133" i="62"/>
  <c r="AT34" i="62"/>
  <c r="AU34" i="74" s="1"/>
  <c r="AS133" i="65"/>
  <c r="AT133" i="76" s="1"/>
  <c r="AT34" i="65"/>
  <c r="AU34" i="76" s="1"/>
  <c r="AV54" i="65"/>
  <c r="AW54" i="76" s="1"/>
  <c r="AV148" i="65"/>
  <c r="AT132" i="78"/>
  <c r="AT34" i="66"/>
  <c r="AU34" i="78" s="1"/>
  <c r="AV155" i="27"/>
  <c r="AU174" i="27"/>
  <c r="AU168" i="27"/>
  <c r="AU154" i="27"/>
  <c r="AV148" i="62"/>
  <c r="AW148" i="48"/>
  <c r="CD46" i="27"/>
  <c r="BB119" i="65"/>
  <c r="BC119" i="76" s="1"/>
  <c r="BF2" i="65"/>
  <c r="BD2" i="63"/>
  <c r="BD2" i="62"/>
  <c r="CE47" i="27"/>
  <c r="BE18" i="65" l="1"/>
  <c r="BF18" i="76" s="1"/>
  <c r="AR137" i="66"/>
  <c r="AS137" i="78" s="1"/>
  <c r="AS133" i="78"/>
  <c r="AW34" i="48"/>
  <c r="AX34" i="72" s="1"/>
  <c r="AW34" i="72"/>
  <c r="AW54" i="62"/>
  <c r="AX54" i="74" s="1"/>
  <c r="AX53" i="74"/>
  <c r="AS137" i="63"/>
  <c r="AT133" i="62"/>
  <c r="AU34" i="62"/>
  <c r="AV34" i="74" s="1"/>
  <c r="AW54" i="63"/>
  <c r="AX54" i="75" s="1"/>
  <c r="AW148" i="63"/>
  <c r="AU132" i="78"/>
  <c r="AU34" i="66"/>
  <c r="AV34" i="78" s="1"/>
  <c r="AT133" i="65"/>
  <c r="AU133" i="76" s="1"/>
  <c r="AU34" i="65"/>
  <c r="AV34" i="76" s="1"/>
  <c r="AT133" i="63"/>
  <c r="AU34" i="63"/>
  <c r="AV34" i="75" s="1"/>
  <c r="AT133" i="70"/>
  <c r="AU133" i="77" s="1"/>
  <c r="AU34" i="70"/>
  <c r="AV34" i="77" s="1"/>
  <c r="AW54" i="65"/>
  <c r="AX54" i="76" s="1"/>
  <c r="AW148" i="65"/>
  <c r="AS133" i="66"/>
  <c r="AS134" i="66"/>
  <c r="AT134" i="78" s="1"/>
  <c r="AS137" i="70"/>
  <c r="AT137" i="77" s="1"/>
  <c r="AS136" i="70"/>
  <c r="AT136" i="77" s="1"/>
  <c r="AW54" i="66"/>
  <c r="AX54" i="78" s="1"/>
  <c r="AW148" i="66"/>
  <c r="AX53" i="70"/>
  <c r="AY53" i="77" s="1"/>
  <c r="AX53" i="66"/>
  <c r="AY53" i="78" s="1"/>
  <c r="AX53" i="65"/>
  <c r="AY53" i="76" s="1"/>
  <c r="AX53" i="63"/>
  <c r="AY53" i="75" s="1"/>
  <c r="AX53" i="62"/>
  <c r="AW148" i="70"/>
  <c r="AW54" i="70"/>
  <c r="AX54" i="77" s="1"/>
  <c r="AW155" i="27"/>
  <c r="AV168" i="27"/>
  <c r="AV174" i="27"/>
  <c r="AV154" i="27"/>
  <c r="AW148" i="62"/>
  <c r="AX148" i="48"/>
  <c r="BC149" i="65"/>
  <c r="CE46" i="27"/>
  <c r="BC119" i="65"/>
  <c r="BD119" i="76" s="1"/>
  <c r="BG2" i="65"/>
  <c r="R136" i="63"/>
  <c r="BE2" i="63"/>
  <c r="BE2" i="62"/>
  <c r="CF47" i="27"/>
  <c r="BF18" i="65" l="1"/>
  <c r="BG18" i="76" s="1"/>
  <c r="AX54" i="62"/>
  <c r="AY54" i="74" s="1"/>
  <c r="AY53" i="74"/>
  <c r="AS137" i="66"/>
  <c r="AT137" i="78" s="1"/>
  <c r="AT133" i="78"/>
  <c r="AT137" i="63"/>
  <c r="AX34" i="48"/>
  <c r="AY34" i="72" s="1"/>
  <c r="AX54" i="65"/>
  <c r="AY54" i="76" s="1"/>
  <c r="AX148" i="65"/>
  <c r="AU133" i="70"/>
  <c r="AV133" i="77" s="1"/>
  <c r="AV34" i="70"/>
  <c r="AW34" i="77" s="1"/>
  <c r="AV132" i="78"/>
  <c r="AV34" i="66"/>
  <c r="AW34" i="78" s="1"/>
  <c r="AX54" i="66"/>
  <c r="AY54" i="78" s="1"/>
  <c r="AX148" i="66"/>
  <c r="AT136" i="70"/>
  <c r="AU136" i="77" s="1"/>
  <c r="AT137" i="70"/>
  <c r="AU137" i="77" s="1"/>
  <c r="AX148" i="70"/>
  <c r="AX54" i="70"/>
  <c r="AY54" i="77" s="1"/>
  <c r="AU133" i="63"/>
  <c r="AV34" i="63"/>
  <c r="AW34" i="75" s="1"/>
  <c r="AU133" i="65"/>
  <c r="AV133" i="76" s="1"/>
  <c r="AV34" i="65"/>
  <c r="AW34" i="76" s="1"/>
  <c r="AT133" i="66"/>
  <c r="AT134" i="66"/>
  <c r="AU134" i="78" s="1"/>
  <c r="AU133" i="62"/>
  <c r="AV34" i="62"/>
  <c r="AW34" i="74" s="1"/>
  <c r="AY53" i="70"/>
  <c r="AZ53" i="77" s="1"/>
  <c r="AY53" i="66"/>
  <c r="AZ53" i="78" s="1"/>
  <c r="AY53" i="65"/>
  <c r="AZ53" i="76" s="1"/>
  <c r="AY53" i="63"/>
  <c r="AZ53" i="75" s="1"/>
  <c r="AY53" i="62"/>
  <c r="AX54" i="63"/>
  <c r="AY54" i="75" s="1"/>
  <c r="AX148" i="63"/>
  <c r="AX155" i="27"/>
  <c r="AW174" i="27"/>
  <c r="AW168" i="27"/>
  <c r="AW154" i="27"/>
  <c r="AX148" i="62"/>
  <c r="AY148" i="48"/>
  <c r="BD149" i="65"/>
  <c r="CF46" i="27"/>
  <c r="S135" i="75"/>
  <c r="BH2" i="65"/>
  <c r="BD119" i="65"/>
  <c r="BE119" i="76" s="1"/>
  <c r="BE149" i="65"/>
  <c r="BF2" i="63"/>
  <c r="BF2" i="62"/>
  <c r="CG47" i="27"/>
  <c r="BG18" i="65" l="1"/>
  <c r="BH18" i="76" s="1"/>
  <c r="AY54" i="62"/>
  <c r="AZ54" i="74" s="1"/>
  <c r="AZ53" i="74"/>
  <c r="AT137" i="66"/>
  <c r="AU137" i="78" s="1"/>
  <c r="AU133" i="78"/>
  <c r="AU137" i="63"/>
  <c r="AY34" i="48"/>
  <c r="AZ34" i="72" s="1"/>
  <c r="AY54" i="65"/>
  <c r="AZ54" i="76" s="1"/>
  <c r="AY148" i="65"/>
  <c r="AV133" i="65"/>
  <c r="AW133" i="76" s="1"/>
  <c r="AW34" i="65"/>
  <c r="AX34" i="76" s="1"/>
  <c r="AV133" i="70"/>
  <c r="AW133" i="77" s="1"/>
  <c r="AW34" i="70"/>
  <c r="AX34" i="77" s="1"/>
  <c r="AY54" i="66"/>
  <c r="AZ54" i="78" s="1"/>
  <c r="AY148" i="66"/>
  <c r="AW132" i="78"/>
  <c r="AW34" i="66"/>
  <c r="AX34" i="78" s="1"/>
  <c r="AU137" i="70"/>
  <c r="AV137" i="77" s="1"/>
  <c r="AU136" i="70"/>
  <c r="AV136" i="77" s="1"/>
  <c r="AY54" i="70"/>
  <c r="AZ54" i="77" s="1"/>
  <c r="AY148" i="70"/>
  <c r="AV133" i="63"/>
  <c r="AW34" i="63"/>
  <c r="AX34" i="75" s="1"/>
  <c r="AU133" i="66"/>
  <c r="AU134" i="66"/>
  <c r="AV134" i="78" s="1"/>
  <c r="AZ53" i="70"/>
  <c r="BA53" i="77" s="1"/>
  <c r="AZ53" i="66"/>
  <c r="BA53" i="78" s="1"/>
  <c r="AZ53" i="65"/>
  <c r="BA53" i="76" s="1"/>
  <c r="AZ53" i="63"/>
  <c r="BA53" i="75" s="1"/>
  <c r="AZ53" i="62"/>
  <c r="AY54" i="63"/>
  <c r="AZ54" i="75" s="1"/>
  <c r="AY148" i="63"/>
  <c r="AV133" i="62"/>
  <c r="AW34" i="62"/>
  <c r="AX34" i="74" s="1"/>
  <c r="AY155" i="27"/>
  <c r="AX174" i="27"/>
  <c r="AX168" i="27"/>
  <c r="AX154" i="27"/>
  <c r="AY148" i="62"/>
  <c r="AZ148" i="48"/>
  <c r="CG46" i="27"/>
  <c r="BE119" i="65"/>
  <c r="BF119" i="76" s="1"/>
  <c r="BI2" i="65"/>
  <c r="BG2" i="63"/>
  <c r="BG2" i="62"/>
  <c r="CH47" i="27"/>
  <c r="BH18" i="65" l="1"/>
  <c r="BI18" i="76" s="1"/>
  <c r="AU137" i="66"/>
  <c r="AV137" i="78" s="1"/>
  <c r="AV133" i="78"/>
  <c r="AZ54" i="62"/>
  <c r="BA54" i="74" s="1"/>
  <c r="BA53" i="74"/>
  <c r="AV137" i="63"/>
  <c r="AZ34" i="48"/>
  <c r="BA34" i="72" s="1"/>
  <c r="AW133" i="62"/>
  <c r="AX34" i="62"/>
  <c r="AY34" i="74" s="1"/>
  <c r="AZ148" i="70"/>
  <c r="AZ54" i="70"/>
  <c r="BA54" i="77" s="1"/>
  <c r="AW133" i="63"/>
  <c r="AX34" i="63"/>
  <c r="AY34" i="75" s="1"/>
  <c r="AV133" i="66"/>
  <c r="AV134" i="66"/>
  <c r="AW134" i="78" s="1"/>
  <c r="AW133" i="70"/>
  <c r="AX133" i="77" s="1"/>
  <c r="AX34" i="70"/>
  <c r="AY34" i="77" s="1"/>
  <c r="AW133" i="65"/>
  <c r="AX133" i="76" s="1"/>
  <c r="AX34" i="65"/>
  <c r="AY34" i="76" s="1"/>
  <c r="AZ54" i="63"/>
  <c r="BA54" i="75" s="1"/>
  <c r="AZ148" i="63"/>
  <c r="AV137" i="70"/>
  <c r="AW137" i="77" s="1"/>
  <c r="AV136" i="70"/>
  <c r="AW136" i="77" s="1"/>
  <c r="AZ54" i="65"/>
  <c r="BA54" i="76" s="1"/>
  <c r="AZ148" i="65"/>
  <c r="AX132" i="78"/>
  <c r="AX34" i="66"/>
  <c r="AY34" i="78" s="1"/>
  <c r="BA53" i="70"/>
  <c r="BB53" i="77" s="1"/>
  <c r="BA53" i="66"/>
  <c r="BB53" i="78" s="1"/>
  <c r="BA53" i="65"/>
  <c r="BB53" i="76" s="1"/>
  <c r="BA53" i="63"/>
  <c r="BB53" i="75" s="1"/>
  <c r="BA53" i="62"/>
  <c r="AZ54" i="66"/>
  <c r="BA54" i="78" s="1"/>
  <c r="AZ148" i="66"/>
  <c r="AZ155" i="27"/>
  <c r="AY168" i="27"/>
  <c r="AY174" i="27"/>
  <c r="AY154" i="27"/>
  <c r="AZ148" i="62"/>
  <c r="BA148" i="48"/>
  <c r="BF149" i="65"/>
  <c r="CH46" i="27"/>
  <c r="BF119" i="65"/>
  <c r="BG119" i="76" s="1"/>
  <c r="S136" i="63"/>
  <c r="BH2" i="63"/>
  <c r="BH2" i="62"/>
  <c r="CI47" i="27"/>
  <c r="BI18" i="65" l="1"/>
  <c r="BJ18" i="76" s="1"/>
  <c r="BA54" i="62"/>
  <c r="BB54" i="74" s="1"/>
  <c r="BB53" i="74"/>
  <c r="AV137" i="66"/>
  <c r="AW137" i="78" s="1"/>
  <c r="AW133" i="78"/>
  <c r="AW137" i="63"/>
  <c r="BA34" i="48"/>
  <c r="BB34" i="72" s="1"/>
  <c r="BA54" i="66"/>
  <c r="BB54" i="78" s="1"/>
  <c r="BA148" i="66"/>
  <c r="AW133" i="66"/>
  <c r="AW134" i="66"/>
  <c r="AX134" i="78" s="1"/>
  <c r="AX133" i="70"/>
  <c r="AY133" i="77" s="1"/>
  <c r="AY34" i="70"/>
  <c r="AZ34" i="77" s="1"/>
  <c r="BA148" i="70"/>
  <c r="BA54" i="70"/>
  <c r="BB54" i="77" s="1"/>
  <c r="AX133" i="65"/>
  <c r="AY133" i="76" s="1"/>
  <c r="AY34" i="65"/>
  <c r="AZ34" i="76" s="1"/>
  <c r="AW137" i="70"/>
  <c r="AX137" i="77" s="1"/>
  <c r="AW136" i="70"/>
  <c r="AX136" i="77" s="1"/>
  <c r="BA54" i="63"/>
  <c r="BB54" i="75" s="1"/>
  <c r="BA148" i="63"/>
  <c r="AX133" i="63"/>
  <c r="AY34" i="63"/>
  <c r="AZ34" i="75" s="1"/>
  <c r="AX133" i="62"/>
  <c r="AY34" i="62"/>
  <c r="AZ34" i="74" s="1"/>
  <c r="BB53" i="70"/>
  <c r="BC53" i="77" s="1"/>
  <c r="BB53" i="66"/>
  <c r="BC53" i="78" s="1"/>
  <c r="BB53" i="65"/>
  <c r="BC53" i="76" s="1"/>
  <c r="BB53" i="63"/>
  <c r="BC53" i="75" s="1"/>
  <c r="BB53" i="62"/>
  <c r="BA54" i="65"/>
  <c r="BB54" i="76" s="1"/>
  <c r="BA148" i="65"/>
  <c r="AY132" i="78"/>
  <c r="AY34" i="66"/>
  <c r="AZ34" i="78" s="1"/>
  <c r="BA155" i="27"/>
  <c r="AZ168" i="27"/>
  <c r="AZ174" i="27"/>
  <c r="AZ154" i="27"/>
  <c r="BA148" i="62"/>
  <c r="BB148" i="48"/>
  <c r="BG149" i="65"/>
  <c r="I136" i="65"/>
  <c r="J136" i="76" s="1"/>
  <c r="I137" i="65"/>
  <c r="CI46" i="27"/>
  <c r="T135" i="75"/>
  <c r="BG119" i="65"/>
  <c r="BH119" i="76" s="1"/>
  <c r="BH149" i="65"/>
  <c r="BI2" i="63"/>
  <c r="BI2" i="62"/>
  <c r="CJ47" i="27"/>
  <c r="BB54" i="62" l="1"/>
  <c r="BC54" i="74" s="1"/>
  <c r="BC53" i="74"/>
  <c r="AW137" i="66"/>
  <c r="AX137" i="78" s="1"/>
  <c r="AX133" i="78"/>
  <c r="AX137" i="63"/>
  <c r="BB34" i="48"/>
  <c r="BC34" i="72" s="1"/>
  <c r="AZ132" i="78"/>
  <c r="AZ34" i="66"/>
  <c r="BA34" i="78" s="1"/>
  <c r="BB54" i="66"/>
  <c r="BC54" i="78" s="1"/>
  <c r="BB148" i="66"/>
  <c r="AY133" i="63"/>
  <c r="AZ34" i="63"/>
  <c r="BA34" i="75" s="1"/>
  <c r="AY133" i="65"/>
  <c r="AZ133" i="76" s="1"/>
  <c r="AZ34" i="65"/>
  <c r="BA34" i="76" s="1"/>
  <c r="BB148" i="70"/>
  <c r="BB54" i="70"/>
  <c r="BC54" i="77" s="1"/>
  <c r="AY133" i="70"/>
  <c r="AZ133" i="77" s="1"/>
  <c r="AZ34" i="70"/>
  <c r="BA34" i="77" s="1"/>
  <c r="BC53" i="70"/>
  <c r="BD53" i="77" s="1"/>
  <c r="BC53" i="66"/>
  <c r="BD53" i="78" s="1"/>
  <c r="BC53" i="65"/>
  <c r="BD53" i="76" s="1"/>
  <c r="BC53" i="63"/>
  <c r="BD53" i="75" s="1"/>
  <c r="BC53" i="62"/>
  <c r="AX133" i="66"/>
  <c r="AX134" i="66"/>
  <c r="AY134" i="78" s="1"/>
  <c r="BB54" i="63"/>
  <c r="BC54" i="75" s="1"/>
  <c r="BB148" i="63"/>
  <c r="AY133" i="62"/>
  <c r="AZ34" i="62"/>
  <c r="BA34" i="74" s="1"/>
  <c r="AX137" i="70"/>
  <c r="AY137" i="77" s="1"/>
  <c r="AX136" i="70"/>
  <c r="AY136" i="77" s="1"/>
  <c r="BB54" i="65"/>
  <c r="BC54" i="76" s="1"/>
  <c r="BB148" i="65"/>
  <c r="BB155" i="27"/>
  <c r="BA174" i="27"/>
  <c r="BA168" i="27"/>
  <c r="BA154" i="27"/>
  <c r="BB148" i="62"/>
  <c r="BC148" i="48"/>
  <c r="J137" i="62"/>
  <c r="J136" i="62"/>
  <c r="CJ46" i="27"/>
  <c r="BH119" i="65"/>
  <c r="BI119" i="76" s="1"/>
  <c r="BI149" i="65"/>
  <c r="CK47" i="27"/>
  <c r="BC54" i="62" l="1"/>
  <c r="BD54" i="74" s="1"/>
  <c r="BD53" i="74"/>
  <c r="AX137" i="66"/>
  <c r="AY137" i="78" s="1"/>
  <c r="AY133" i="78"/>
  <c r="AY137" i="63"/>
  <c r="BC34" i="48"/>
  <c r="BD34" i="72" s="1"/>
  <c r="AZ133" i="62"/>
  <c r="BA34" i="62"/>
  <c r="BB34" i="74" s="1"/>
  <c r="BC54" i="65"/>
  <c r="BD54" i="76" s="1"/>
  <c r="BC148" i="65"/>
  <c r="AZ133" i="70"/>
  <c r="BA133" i="77" s="1"/>
  <c r="BA34" i="70"/>
  <c r="BB34" i="77" s="1"/>
  <c r="AZ133" i="63"/>
  <c r="BA34" i="63"/>
  <c r="BB34" i="75" s="1"/>
  <c r="BC54" i="66"/>
  <c r="BD54" i="78" s="1"/>
  <c r="BC148" i="66"/>
  <c r="AY136" i="70"/>
  <c r="AZ136" i="77" s="1"/>
  <c r="AY137" i="70"/>
  <c r="AZ137" i="77" s="1"/>
  <c r="AZ133" i="65"/>
  <c r="BA133" i="76" s="1"/>
  <c r="BA34" i="65"/>
  <c r="BB34" i="76" s="1"/>
  <c r="BA132" i="78"/>
  <c r="BA34" i="66"/>
  <c r="BB34" i="78" s="1"/>
  <c r="BC148" i="70"/>
  <c r="BC54" i="70"/>
  <c r="BD54" i="77" s="1"/>
  <c r="BD53" i="70"/>
  <c r="BE53" i="77" s="1"/>
  <c r="BD53" i="66"/>
  <c r="BE53" i="78" s="1"/>
  <c r="BD53" i="65"/>
  <c r="BE53" i="76" s="1"/>
  <c r="BD53" i="63"/>
  <c r="BE53" i="75" s="1"/>
  <c r="BD53" i="62"/>
  <c r="BC54" i="63"/>
  <c r="BD54" i="75" s="1"/>
  <c r="BC148" i="63"/>
  <c r="AY133" i="66"/>
  <c r="AY134" i="66"/>
  <c r="AZ134" i="78" s="1"/>
  <c r="BB168" i="27"/>
  <c r="BC155" i="27"/>
  <c r="BB174" i="27"/>
  <c r="BB154" i="27"/>
  <c r="BC148" i="62"/>
  <c r="BD148" i="48"/>
  <c r="CK46" i="27"/>
  <c r="BI119" i="65"/>
  <c r="BJ119" i="76" s="1"/>
  <c r="CL47" i="27"/>
  <c r="AY137" i="66" l="1"/>
  <c r="AZ137" i="78" s="1"/>
  <c r="AZ133" i="78"/>
  <c r="BD54" i="62"/>
  <c r="BE54" i="74" s="1"/>
  <c r="BE53" i="74"/>
  <c r="AZ137" i="63"/>
  <c r="BD34" i="48"/>
  <c r="BE34" i="72" s="1"/>
  <c r="BD148" i="70"/>
  <c r="BD54" i="70"/>
  <c r="BE54" i="77" s="1"/>
  <c r="BE53" i="70"/>
  <c r="BF53" i="77" s="1"/>
  <c r="BE53" i="66"/>
  <c r="BF53" i="78" s="1"/>
  <c r="BE53" i="65"/>
  <c r="BF53" i="76" s="1"/>
  <c r="BE53" i="63"/>
  <c r="BF53" i="75" s="1"/>
  <c r="BE53" i="62"/>
  <c r="BD54" i="63"/>
  <c r="BE54" i="75" s="1"/>
  <c r="BD148" i="63"/>
  <c r="BB132" i="78"/>
  <c r="BB34" i="66"/>
  <c r="BC34" i="78" s="1"/>
  <c r="BD54" i="65"/>
  <c r="BE54" i="76" s="1"/>
  <c r="BD148" i="65"/>
  <c r="AZ133" i="66"/>
  <c r="AZ134" i="66"/>
  <c r="BA134" i="78" s="1"/>
  <c r="BA133" i="63"/>
  <c r="BB34" i="63"/>
  <c r="BC34" i="75" s="1"/>
  <c r="BA133" i="70"/>
  <c r="BB133" i="77" s="1"/>
  <c r="BB34" i="70"/>
  <c r="BC34" i="77" s="1"/>
  <c r="BA133" i="62"/>
  <c r="BB34" i="62"/>
  <c r="BC34" i="74" s="1"/>
  <c r="BD54" i="66"/>
  <c r="BE54" i="78" s="1"/>
  <c r="BD148" i="66"/>
  <c r="BA133" i="65"/>
  <c r="BB133" i="76" s="1"/>
  <c r="BB34" i="65"/>
  <c r="BC34" i="76" s="1"/>
  <c r="AZ136" i="70"/>
  <c r="BA136" i="77" s="1"/>
  <c r="AZ137" i="70"/>
  <c r="BA137" i="77" s="1"/>
  <c r="BC168" i="27"/>
  <c r="BC174" i="27"/>
  <c r="BD155" i="27"/>
  <c r="BC154" i="27"/>
  <c r="BD148" i="62"/>
  <c r="BE148" i="48"/>
  <c r="CL46" i="27"/>
  <c r="T136" i="63"/>
  <c r="CM47" i="27"/>
  <c r="BE54" i="62" l="1"/>
  <c r="BF54" i="74" s="1"/>
  <c r="BF53" i="74"/>
  <c r="AZ137" i="66"/>
  <c r="BA137" i="78" s="1"/>
  <c r="BA133" i="78"/>
  <c r="BA137" i="63"/>
  <c r="BE34" i="48"/>
  <c r="BF34" i="72" s="1"/>
  <c r="BB133" i="65"/>
  <c r="BC133" i="76" s="1"/>
  <c r="BC34" i="65"/>
  <c r="BD34" i="76" s="1"/>
  <c r="BB133" i="62"/>
  <c r="BC34" i="62"/>
  <c r="BD34" i="74" s="1"/>
  <c r="BA137" i="70"/>
  <c r="BB137" i="77" s="1"/>
  <c r="BA136" i="70"/>
  <c r="BB136" i="77" s="1"/>
  <c r="BE54" i="66"/>
  <c r="BF54" i="78" s="1"/>
  <c r="BE148" i="66"/>
  <c r="BC132" i="78"/>
  <c r="BC34" i="66"/>
  <c r="BD34" i="78" s="1"/>
  <c r="BE148" i="70"/>
  <c r="BE54" i="70"/>
  <c r="BF54" i="77" s="1"/>
  <c r="BB133" i="63"/>
  <c r="BC34" i="63"/>
  <c r="BD34" i="75" s="1"/>
  <c r="BA133" i="66"/>
  <c r="BA134" i="66"/>
  <c r="BB134" i="78" s="1"/>
  <c r="BE54" i="63"/>
  <c r="BF54" i="75" s="1"/>
  <c r="BE148" i="63"/>
  <c r="BF53" i="70"/>
  <c r="BG53" i="77" s="1"/>
  <c r="BF53" i="66"/>
  <c r="BG53" i="78" s="1"/>
  <c r="BF53" i="65"/>
  <c r="BG53" i="76" s="1"/>
  <c r="BF53" i="62"/>
  <c r="BF53" i="63"/>
  <c r="BG53" i="75" s="1"/>
  <c r="BB133" i="70"/>
  <c r="BC133" i="77" s="1"/>
  <c r="BC34" i="70"/>
  <c r="BD34" i="77" s="1"/>
  <c r="BE54" i="65"/>
  <c r="BF54" i="76" s="1"/>
  <c r="BE148" i="65"/>
  <c r="BD168" i="27"/>
  <c r="BD174" i="27"/>
  <c r="BE155" i="27"/>
  <c r="BD154" i="27"/>
  <c r="BE148" i="62"/>
  <c r="BF148" i="48"/>
  <c r="CM46" i="27"/>
  <c r="U135" i="75"/>
  <c r="CN47" i="27"/>
  <c r="BA137" i="66" l="1"/>
  <c r="BB137" i="78" s="1"/>
  <c r="BB133" i="78"/>
  <c r="BF54" i="62"/>
  <c r="BG54" i="74" s="1"/>
  <c r="BG53" i="74"/>
  <c r="BB137" i="63"/>
  <c r="BF34" i="48"/>
  <c r="BG34" i="72" s="1"/>
  <c r="BG53" i="70"/>
  <c r="BH53" i="77" s="1"/>
  <c r="BG53" i="66"/>
  <c r="BH53" i="78" s="1"/>
  <c r="BG53" i="65"/>
  <c r="BH53" i="76" s="1"/>
  <c r="BG53" i="63"/>
  <c r="BH53" i="75" s="1"/>
  <c r="BG53" i="62"/>
  <c r="BB137" i="70"/>
  <c r="BC137" i="77" s="1"/>
  <c r="BB136" i="70"/>
  <c r="BC136" i="77" s="1"/>
  <c r="BF54" i="66"/>
  <c r="BG54" i="78" s="1"/>
  <c r="BF148" i="66"/>
  <c r="BD132" i="78"/>
  <c r="BD34" i="66"/>
  <c r="BE34" i="78" s="1"/>
  <c r="BF54" i="63"/>
  <c r="BG54" i="75" s="1"/>
  <c r="BF148" i="63"/>
  <c r="BF148" i="70"/>
  <c r="BF54" i="70"/>
  <c r="BG54" i="77" s="1"/>
  <c r="BB133" i="66"/>
  <c r="BB134" i="66"/>
  <c r="BC134" i="78" s="1"/>
  <c r="BC133" i="63"/>
  <c r="BD34" i="63"/>
  <c r="BE34" i="75" s="1"/>
  <c r="BC133" i="65"/>
  <c r="BD133" i="76" s="1"/>
  <c r="BD34" i="65"/>
  <c r="BE34" i="76" s="1"/>
  <c r="BC133" i="70"/>
  <c r="BD133" i="77" s="1"/>
  <c r="BD34" i="70"/>
  <c r="BE34" i="77" s="1"/>
  <c r="BF54" i="65"/>
  <c r="BG54" i="76" s="1"/>
  <c r="BF148" i="65"/>
  <c r="BC133" i="62"/>
  <c r="BD34" i="62"/>
  <c r="BE34" i="74" s="1"/>
  <c r="BE174" i="27"/>
  <c r="BF155" i="27"/>
  <c r="BE154" i="27"/>
  <c r="BE168" i="27"/>
  <c r="BF148" i="62"/>
  <c r="BG148" i="48"/>
  <c r="CN46" i="27"/>
  <c r="CO47" i="27"/>
  <c r="BB137" i="66" l="1"/>
  <c r="BC137" i="78" s="1"/>
  <c r="BC133" i="78"/>
  <c r="BG54" i="62"/>
  <c r="BH54" i="74" s="1"/>
  <c r="BH53" i="74"/>
  <c r="BC137" i="63"/>
  <c r="BG34" i="48"/>
  <c r="BH34" i="72" s="1"/>
  <c r="BD133" i="62"/>
  <c r="BE34" i="62"/>
  <c r="BF34" i="74" s="1"/>
  <c r="BE132" i="78"/>
  <c r="BE34" i="66"/>
  <c r="BF34" i="78" s="1"/>
  <c r="BG54" i="63"/>
  <c r="BH54" i="75" s="1"/>
  <c r="BG148" i="63"/>
  <c r="BD133" i="70"/>
  <c r="BE133" i="77" s="1"/>
  <c r="BE34" i="70"/>
  <c r="BF34" i="77" s="1"/>
  <c r="BG54" i="65"/>
  <c r="BH54" i="76" s="1"/>
  <c r="BG148" i="65"/>
  <c r="BC137" i="70"/>
  <c r="BD137" i="77" s="1"/>
  <c r="BC136" i="70"/>
  <c r="BD136" i="77" s="1"/>
  <c r="BC133" i="66"/>
  <c r="BC134" i="66"/>
  <c r="BD134" i="78" s="1"/>
  <c r="BG54" i="66"/>
  <c r="BH54" i="78" s="1"/>
  <c r="BG148" i="66"/>
  <c r="BH53" i="70"/>
  <c r="BI53" i="77" s="1"/>
  <c r="BH53" i="66"/>
  <c r="BI53" i="78" s="1"/>
  <c r="BH53" i="65"/>
  <c r="BI53" i="76" s="1"/>
  <c r="BH53" i="63"/>
  <c r="BI53" i="75" s="1"/>
  <c r="BH53" i="62"/>
  <c r="BD133" i="65"/>
  <c r="BE133" i="76" s="1"/>
  <c r="BE34" i="65"/>
  <c r="BF34" i="76" s="1"/>
  <c r="BD133" i="63"/>
  <c r="BE34" i="63"/>
  <c r="BF34" i="75" s="1"/>
  <c r="BG54" i="70"/>
  <c r="BH54" i="77" s="1"/>
  <c r="BG148" i="70"/>
  <c r="BF174" i="27"/>
  <c r="BG155" i="27"/>
  <c r="BF154" i="27"/>
  <c r="BF168" i="27"/>
  <c r="BG148" i="62"/>
  <c r="BH148" i="48"/>
  <c r="J136" i="65"/>
  <c r="K136" i="76" s="1"/>
  <c r="J137" i="65"/>
  <c r="CO46" i="27"/>
  <c r="U136" i="63"/>
  <c r="CP47" i="27"/>
  <c r="BH54" i="62" l="1"/>
  <c r="BI54" i="74" s="1"/>
  <c r="BI53" i="74"/>
  <c r="BC137" i="66"/>
  <c r="BD137" i="78" s="1"/>
  <c r="BD133" i="78"/>
  <c r="BD137" i="63"/>
  <c r="BH34" i="48"/>
  <c r="BI34" i="72" s="1"/>
  <c r="BH54" i="63"/>
  <c r="BI54" i="75" s="1"/>
  <c r="BH148" i="63"/>
  <c r="BD137" i="70"/>
  <c r="BE137" i="77" s="1"/>
  <c r="BD136" i="70"/>
  <c r="BE136" i="77" s="1"/>
  <c r="BE133" i="65"/>
  <c r="BF133" i="76" s="1"/>
  <c r="BF34" i="65"/>
  <c r="BG34" i="76" s="1"/>
  <c r="BH54" i="65"/>
  <c r="BI54" i="76" s="1"/>
  <c r="BH148" i="65"/>
  <c r="BD133" i="66"/>
  <c r="BD134" i="66"/>
  <c r="BE134" i="78" s="1"/>
  <c r="BE133" i="63"/>
  <c r="BF34" i="63"/>
  <c r="BG34" i="75" s="1"/>
  <c r="BH54" i="66"/>
  <c r="BI54" i="78" s="1"/>
  <c r="BH148" i="66"/>
  <c r="BE133" i="62"/>
  <c r="BF34" i="62"/>
  <c r="BG34" i="74" s="1"/>
  <c r="BI53" i="70"/>
  <c r="BJ53" i="77" s="1"/>
  <c r="BI53" i="66"/>
  <c r="BJ53" i="78" s="1"/>
  <c r="BI53" i="65"/>
  <c r="BJ53" i="76" s="1"/>
  <c r="BI53" i="63"/>
  <c r="BJ53" i="75" s="1"/>
  <c r="BI53" i="62"/>
  <c r="BH54" i="70"/>
  <c r="BI54" i="77" s="1"/>
  <c r="BH148" i="70"/>
  <c r="BE133" i="70"/>
  <c r="BF133" i="77" s="1"/>
  <c r="BF34" i="70"/>
  <c r="BG34" i="77" s="1"/>
  <c r="BF132" i="78"/>
  <c r="BF34" i="66"/>
  <c r="BG34" i="78" s="1"/>
  <c r="BG174" i="27"/>
  <c r="BH155" i="27"/>
  <c r="BG154" i="27"/>
  <c r="BG168" i="27"/>
  <c r="BH148" i="62"/>
  <c r="BI148" i="48"/>
  <c r="CP46" i="27"/>
  <c r="V135" i="75"/>
  <c r="CQ47" i="27"/>
  <c r="BD137" i="66" l="1"/>
  <c r="BE137" i="78" s="1"/>
  <c r="BE133" i="78"/>
  <c r="BI54" i="62"/>
  <c r="BJ54" i="74" s="1"/>
  <c r="BJ53" i="74"/>
  <c r="BE137" i="63"/>
  <c r="BI34" i="48"/>
  <c r="BJ34" i="72" s="1"/>
  <c r="BG132" i="78"/>
  <c r="BG34" i="66"/>
  <c r="BH34" i="78" s="1"/>
  <c r="BF133" i="70"/>
  <c r="BG133" i="77" s="1"/>
  <c r="BG34" i="70"/>
  <c r="BH34" i="77" s="1"/>
  <c r="BI148" i="70"/>
  <c r="BI54" i="70"/>
  <c r="BJ54" i="77" s="1"/>
  <c r="BE137" i="70"/>
  <c r="BF137" i="77" s="1"/>
  <c r="BE136" i="70"/>
  <c r="BF136" i="77" s="1"/>
  <c r="BI54" i="63"/>
  <c r="BJ54" i="75" s="1"/>
  <c r="BI148" i="63"/>
  <c r="BF133" i="62"/>
  <c r="BG34" i="62"/>
  <c r="BH34" i="74" s="1"/>
  <c r="BE133" i="66"/>
  <c r="BE134" i="66"/>
  <c r="BF134" i="78" s="1"/>
  <c r="BI54" i="65"/>
  <c r="BJ54" i="76" s="1"/>
  <c r="BI148" i="65"/>
  <c r="BF133" i="63"/>
  <c r="BG34" i="63"/>
  <c r="BH34" i="75" s="1"/>
  <c r="BF133" i="65"/>
  <c r="BG133" i="76" s="1"/>
  <c r="BG34" i="65"/>
  <c r="BH34" i="76" s="1"/>
  <c r="BI54" i="66"/>
  <c r="BJ54" i="78" s="1"/>
  <c r="BI148" i="66"/>
  <c r="BI155" i="27"/>
  <c r="BH174" i="27"/>
  <c r="BH168" i="27"/>
  <c r="BH154" i="27"/>
  <c r="BI148" i="62"/>
  <c r="K137" i="62"/>
  <c r="K136" i="62"/>
  <c r="CQ46" i="27"/>
  <c r="CR47" i="27"/>
  <c r="BE137" i="66" l="1"/>
  <c r="BF137" i="78" s="1"/>
  <c r="BF133" i="78"/>
  <c r="BF137" i="63"/>
  <c r="BF136" i="70"/>
  <c r="BG136" i="77" s="1"/>
  <c r="BF137" i="70"/>
  <c r="BG137" i="77" s="1"/>
  <c r="BG133" i="62"/>
  <c r="BH34" i="62"/>
  <c r="BI34" i="74" s="1"/>
  <c r="BH132" i="78"/>
  <c r="BH34" i="66"/>
  <c r="BI34" i="78" s="1"/>
  <c r="BG133" i="65"/>
  <c r="BH133" i="76" s="1"/>
  <c r="BH34" i="65"/>
  <c r="BI34" i="76" s="1"/>
  <c r="BG133" i="63"/>
  <c r="BH34" i="63"/>
  <c r="BI34" i="75" s="1"/>
  <c r="BG133" i="70"/>
  <c r="BH133" i="77" s="1"/>
  <c r="BH34" i="70"/>
  <c r="BI34" i="77" s="1"/>
  <c r="BF133" i="66"/>
  <c r="BF134" i="66"/>
  <c r="BG134" i="78" s="1"/>
  <c r="BI174" i="27"/>
  <c r="BJ155" i="27"/>
  <c r="BI154" i="27"/>
  <c r="BI168" i="27"/>
  <c r="CR46" i="27"/>
  <c r="CS47" i="27"/>
  <c r="BF137" i="66" l="1"/>
  <c r="BG137" i="78" s="1"/>
  <c r="BG133" i="78"/>
  <c r="BG137" i="63"/>
  <c r="BH133" i="70"/>
  <c r="BI133" i="77" s="1"/>
  <c r="BI34" i="70"/>
  <c r="BJ34" i="77" s="1"/>
  <c r="BI132" i="78"/>
  <c r="BI34" i="66"/>
  <c r="BJ34" i="78" s="1"/>
  <c r="BH133" i="62"/>
  <c r="BI34" i="62"/>
  <c r="BG137" i="70"/>
  <c r="BH137" i="77" s="1"/>
  <c r="BG136" i="70"/>
  <c r="BH136" i="77" s="1"/>
  <c r="BH133" i="63"/>
  <c r="BI34" i="63"/>
  <c r="BJ34" i="75" s="1"/>
  <c r="BH133" i="65"/>
  <c r="BI133" i="76" s="1"/>
  <c r="BI34" i="65"/>
  <c r="BJ34" i="76" s="1"/>
  <c r="BG133" i="66"/>
  <c r="BG134" i="66"/>
  <c r="BH134" i="78" s="1"/>
  <c r="BJ174" i="27"/>
  <c r="BJ168" i="27"/>
  <c r="BJ154" i="27"/>
  <c r="BK155" i="27"/>
  <c r="CS46" i="27"/>
  <c r="V136" i="63"/>
  <c r="CT47" i="27"/>
  <c r="BG137" i="66" l="1"/>
  <c r="BH137" i="78" s="1"/>
  <c r="BH133" i="78"/>
  <c r="BI133" i="62"/>
  <c r="BJ34" i="74"/>
  <c r="BH137" i="63"/>
  <c r="BI133" i="65"/>
  <c r="BJ133" i="76" s="1"/>
  <c r="BI133" i="63"/>
  <c r="BH133" i="66"/>
  <c r="BH134" i="66"/>
  <c r="BI134" i="78" s="1"/>
  <c r="BI133" i="70"/>
  <c r="BJ133" i="77" s="1"/>
  <c r="BJ132" i="78"/>
  <c r="BH136" i="70"/>
  <c r="BI136" i="77" s="1"/>
  <c r="BH137" i="70"/>
  <c r="BI137" i="77" s="1"/>
  <c r="BK174" i="27"/>
  <c r="BK168" i="27"/>
  <c r="BK154" i="27"/>
  <c r="BL155" i="27"/>
  <c r="W135" i="75"/>
  <c r="CT46" i="27"/>
  <c r="CU47" i="27"/>
  <c r="BH137" i="66" l="1"/>
  <c r="BI137" i="78" s="1"/>
  <c r="BI133" i="78"/>
  <c r="BI137" i="63"/>
  <c r="BI137" i="70"/>
  <c r="BJ137" i="77" s="1"/>
  <c r="BI136" i="70"/>
  <c r="BJ136" i="77" s="1"/>
  <c r="BI133" i="66"/>
  <c r="BI134" i="66"/>
  <c r="BJ134" i="78" s="1"/>
  <c r="BL174" i="27"/>
  <c r="BM155" i="27"/>
  <c r="BL154" i="27"/>
  <c r="BL168" i="27"/>
  <c r="CU46" i="27"/>
  <c r="CV47" i="27"/>
  <c r="BI137" i="66" l="1"/>
  <c r="BJ137" i="78" s="1"/>
  <c r="BJ133" i="78"/>
  <c r="BM174" i="27"/>
  <c r="BN155" i="27"/>
  <c r="BM154" i="27"/>
  <c r="BM168" i="27"/>
  <c r="K136" i="65"/>
  <c r="L136" i="76" s="1"/>
  <c r="K137" i="65"/>
  <c r="CV46" i="27"/>
  <c r="W136" i="63"/>
  <c r="CW47" i="27"/>
  <c r="BO155" i="27" l="1"/>
  <c r="BN174" i="27"/>
  <c r="BN168" i="27"/>
  <c r="BN154" i="27"/>
  <c r="X135" i="75"/>
  <c r="CW46" i="27"/>
  <c r="CX47" i="27"/>
  <c r="BP155" i="27" l="1"/>
  <c r="BO168" i="27"/>
  <c r="BO174" i="27"/>
  <c r="BO154" i="27"/>
  <c r="L137" i="62"/>
  <c r="L136" i="62"/>
  <c r="CX46" i="27"/>
  <c r="CY47" i="27"/>
  <c r="BP168" i="27" l="1"/>
  <c r="BQ155" i="27"/>
  <c r="BP154" i="27"/>
  <c r="CY46" i="27"/>
  <c r="CZ47" i="27"/>
  <c r="BQ168" i="27" l="1"/>
  <c r="BR155" i="27"/>
  <c r="BQ154" i="27"/>
  <c r="CZ46" i="27"/>
  <c r="DA47" i="27"/>
  <c r="BR154" i="27" l="1"/>
  <c r="BR168" i="27"/>
  <c r="BS155" i="27"/>
  <c r="DA46" i="27"/>
  <c r="Y136" i="63"/>
  <c r="DB47" i="27"/>
  <c r="BS168" i="27" l="1"/>
  <c r="BT155" i="27"/>
  <c r="BS154" i="27"/>
  <c r="Z135" i="75"/>
  <c r="DB46" i="27"/>
  <c r="DC47" i="27"/>
  <c r="BT168" i="27" l="1"/>
  <c r="BT154" i="27"/>
  <c r="BU155" i="27"/>
  <c r="L136" i="65"/>
  <c r="M136" i="76" s="1"/>
  <c r="L137" i="65"/>
  <c r="DC46" i="27"/>
  <c r="DD47" i="27"/>
  <c r="BV155" i="27" l="1"/>
  <c r="BU154" i="27"/>
  <c r="BU168" i="27"/>
  <c r="DD46" i="27"/>
  <c r="DE47" i="27"/>
  <c r="BW155" i="27" l="1"/>
  <c r="BV154" i="27"/>
  <c r="BV168" i="27"/>
  <c r="M137" i="62"/>
  <c r="M136" i="62"/>
  <c r="DE46" i="27"/>
  <c r="Z136" i="63"/>
  <c r="DF47" i="27"/>
  <c r="BW168" i="27" l="1"/>
  <c r="BX155" i="27"/>
  <c r="BW154" i="27"/>
  <c r="AA135" i="75"/>
  <c r="DF46" i="27"/>
  <c r="DG47" i="27"/>
  <c r="BY155" i="27" l="1"/>
  <c r="BX154" i="27"/>
  <c r="BX168" i="27"/>
  <c r="DG46" i="27"/>
  <c r="DH47" i="27"/>
  <c r="BY168" i="27" l="1"/>
  <c r="BY154" i="27"/>
  <c r="BZ155" i="27"/>
  <c r="DH46" i="27"/>
  <c r="DI47" i="27"/>
  <c r="BZ168" i="27" l="1"/>
  <c r="CA155" i="27"/>
  <c r="BZ154" i="27"/>
  <c r="DI46" i="27"/>
  <c r="AA136" i="63"/>
  <c r="DJ47" i="27"/>
  <c r="CA168" i="27" l="1"/>
  <c r="CB155" i="27"/>
  <c r="CA154" i="27"/>
  <c r="M136" i="65"/>
  <c r="N136" i="76" s="1"/>
  <c r="M137" i="65"/>
  <c r="AB135" i="75"/>
  <c r="DJ46" i="27"/>
  <c r="DK47" i="27"/>
  <c r="CB168" i="27" l="1"/>
  <c r="CC155" i="27"/>
  <c r="CB154" i="27"/>
  <c r="DK46" i="27"/>
  <c r="DL47" i="27"/>
  <c r="CD155" i="27" l="1"/>
  <c r="CC168" i="27"/>
  <c r="CC154" i="27"/>
  <c r="N137" i="62"/>
  <c r="N136" i="62"/>
  <c r="DL46" i="27"/>
  <c r="AB136" i="63"/>
  <c r="DM47" i="27"/>
  <c r="CE155" i="27" l="1"/>
  <c r="CD168" i="27"/>
  <c r="CD154" i="27"/>
  <c r="AC135" i="75"/>
  <c r="DM46" i="27"/>
  <c r="DN47" i="27"/>
  <c r="CE154" i="27" l="1"/>
  <c r="CF155" i="27"/>
  <c r="CE168" i="27"/>
  <c r="DN46" i="27"/>
  <c r="DO47" i="27"/>
  <c r="CG155" i="27" l="1"/>
  <c r="CF154" i="27"/>
  <c r="CF168" i="27"/>
  <c r="DO46" i="27"/>
  <c r="AC136" i="63"/>
  <c r="DP47" i="27"/>
  <c r="CG154" i="27" l="1"/>
  <c r="CH155" i="27"/>
  <c r="CG168" i="27"/>
  <c r="AD135" i="75"/>
  <c r="DP46" i="27"/>
  <c r="DQ47" i="27"/>
  <c r="CI155" i="27" l="1"/>
  <c r="CH154" i="27"/>
  <c r="CH168" i="27"/>
  <c r="N136" i="65"/>
  <c r="O136" i="76" s="1"/>
  <c r="N137" i="65"/>
  <c r="DQ46" i="27"/>
  <c r="DR47" i="27"/>
  <c r="CJ155" i="27" l="1"/>
  <c r="CI154" i="27"/>
  <c r="CI168" i="27"/>
  <c r="DR46" i="27"/>
  <c r="DS47" i="27"/>
  <c r="CJ168" i="27" l="1"/>
  <c r="CJ154" i="27"/>
  <c r="CK155" i="27"/>
  <c r="O137" i="62"/>
  <c r="O136" i="62"/>
  <c r="DS46" i="27"/>
  <c r="DT47" i="27"/>
  <c r="CL155" i="27" l="1"/>
  <c r="CK168" i="27"/>
  <c r="CK154" i="27"/>
  <c r="DT46" i="27"/>
  <c r="AD136" i="63"/>
  <c r="DU47" i="27"/>
  <c r="CL168" i="27" l="1"/>
  <c r="CL154" i="27"/>
  <c r="CM155" i="27"/>
  <c r="AE135" i="75"/>
  <c r="DU46" i="27"/>
  <c r="DV47" i="27"/>
  <c r="DW47" i="27" s="1"/>
  <c r="DX47" i="27" s="1"/>
  <c r="DY47" i="27" s="1"/>
  <c r="DZ47" i="27" s="1"/>
  <c r="EA47" i="27" s="1"/>
  <c r="EB47" i="27" s="1"/>
  <c r="EC47" i="27" s="1"/>
  <c r="ED47" i="27" s="1"/>
  <c r="EE47" i="27" s="1"/>
  <c r="EF47" i="27" s="1"/>
  <c r="EG47" i="27" s="1"/>
  <c r="EH47" i="27" s="1"/>
  <c r="EI47" i="27" s="1"/>
  <c r="EJ47" i="27" s="1"/>
  <c r="EK47" i="27" s="1"/>
  <c r="CM168" i="27" l="1"/>
  <c r="CN155" i="27"/>
  <c r="CM154" i="27"/>
  <c r="DV46" i="27"/>
  <c r="DW46" i="27" s="1"/>
  <c r="DX46" i="27" s="1"/>
  <c r="DY46" i="27" s="1"/>
  <c r="DZ46" i="27" s="1"/>
  <c r="EA46" i="27" s="1"/>
  <c r="EB46" i="27" s="1"/>
  <c r="EC46" i="27" s="1"/>
  <c r="ED46" i="27" s="1"/>
  <c r="EE46" i="27" s="1"/>
  <c r="EF46" i="27" s="1"/>
  <c r="EG46" i="27" s="1"/>
  <c r="EH46" i="27" s="1"/>
  <c r="EI46" i="27" s="1"/>
  <c r="EJ46" i="27" s="1"/>
  <c r="EK46" i="27" s="1"/>
  <c r="CN168" i="27" l="1"/>
  <c r="CO155" i="27"/>
  <c r="CN154" i="27"/>
  <c r="AE136" i="63"/>
  <c r="B8" i="48"/>
  <c r="C8" i="72" s="1"/>
  <c r="B7" i="48"/>
  <c r="C7" i="72" s="1"/>
  <c r="CP155" i="27" l="1"/>
  <c r="CO154" i="27"/>
  <c r="CO168" i="27"/>
  <c r="O136" i="65"/>
  <c r="P136" i="76" s="1"/>
  <c r="O137" i="65"/>
  <c r="AF135" i="75"/>
  <c r="B17" i="48"/>
  <c r="C17" i="72" s="1"/>
  <c r="B9" i="48"/>
  <c r="C9" i="72" s="1"/>
  <c r="B17" i="70" l="1"/>
  <c r="B17" i="66"/>
  <c r="B17" i="65"/>
  <c r="B17" i="63"/>
  <c r="B17" i="62"/>
  <c r="CP168" i="27"/>
  <c r="CP154" i="27"/>
  <c r="CQ155" i="27"/>
  <c r="AO97" i="62" l="1"/>
  <c r="C17" i="74"/>
  <c r="AO97" i="63"/>
  <c r="C17" i="75"/>
  <c r="AO97" i="66"/>
  <c r="C17" i="78"/>
  <c r="AO97" i="65"/>
  <c r="C17" i="76"/>
  <c r="AO97" i="70"/>
  <c r="C17" i="77"/>
  <c r="CR155" i="27"/>
  <c r="CQ154" i="27"/>
  <c r="CQ168" i="27"/>
  <c r="AP133" i="48"/>
  <c r="AP136" i="48" s="1"/>
  <c r="AQ136" i="72" s="1"/>
  <c r="AO133" i="48"/>
  <c r="AO136" i="48" s="1"/>
  <c r="AP136" i="72" s="1"/>
  <c r="P137" i="62"/>
  <c r="P136" i="62"/>
  <c r="AF136" i="63"/>
  <c r="B19" i="48"/>
  <c r="C19" i="72" s="1"/>
  <c r="AP97" i="65" l="1"/>
  <c r="AP97" i="76"/>
  <c r="AP97" i="63"/>
  <c r="AP97" i="75"/>
  <c r="AP97" i="66"/>
  <c r="AP97" i="78"/>
  <c r="AP97" i="70"/>
  <c r="AP97" i="77"/>
  <c r="AP97" i="62"/>
  <c r="AP97" i="74"/>
  <c r="B19" i="66"/>
  <c r="C19" i="78" s="1"/>
  <c r="B19" i="63"/>
  <c r="C19" i="75" s="1"/>
  <c r="B19" i="62"/>
  <c r="C19" i="74" s="1"/>
  <c r="AQ133" i="48"/>
  <c r="AQ136" i="48" s="1"/>
  <c r="AR136" i="72" s="1"/>
  <c r="CS155" i="27"/>
  <c r="CR154" i="27"/>
  <c r="CR168" i="27"/>
  <c r="AO137" i="48"/>
  <c r="AP137" i="48"/>
  <c r="AR133" i="48"/>
  <c r="AR136" i="48" s="1"/>
  <c r="AS136" i="72" s="1"/>
  <c r="AG135" i="75"/>
  <c r="AQ97" i="70" l="1"/>
  <c r="AQ97" i="77"/>
  <c r="AQ97" i="66"/>
  <c r="AQ97" i="78"/>
  <c r="AQ97" i="63"/>
  <c r="AQ97" i="75"/>
  <c r="AQ97" i="62"/>
  <c r="AQ97" i="74"/>
  <c r="AQ97" i="65"/>
  <c r="AQ97" i="76"/>
  <c r="AP135" i="48"/>
  <c r="AQ135" i="72" s="1"/>
  <c r="AO135" i="48"/>
  <c r="AP135" i="72" s="1"/>
  <c r="AQ137" i="48"/>
  <c r="AR137" i="48"/>
  <c r="CT155" i="27"/>
  <c r="CS154" i="27"/>
  <c r="CS168" i="27"/>
  <c r="AS133" i="48"/>
  <c r="AS136" i="48" s="1"/>
  <c r="AT136" i="72" s="1"/>
  <c r="AR97" i="62" l="1"/>
  <c r="AR97" i="74"/>
  <c r="AR97" i="66"/>
  <c r="AR97" i="78"/>
  <c r="AR97" i="63"/>
  <c r="AR97" i="75"/>
  <c r="AR97" i="65"/>
  <c r="AR97" i="76"/>
  <c r="AR97" i="70"/>
  <c r="AR97" i="77"/>
  <c r="AR135" i="48"/>
  <c r="AS135" i="72" s="1"/>
  <c r="AQ135" i="48"/>
  <c r="AR135" i="72" s="1"/>
  <c r="CT154" i="27"/>
  <c r="CU155" i="27"/>
  <c r="CT168" i="27"/>
  <c r="AS137" i="48"/>
  <c r="AT133" i="48"/>
  <c r="AT136" i="48" s="1"/>
  <c r="D59" i="27"/>
  <c r="AU136" i="72" l="1"/>
  <c r="AT135" i="48"/>
  <c r="AU135" i="72" s="1"/>
  <c r="AS97" i="65"/>
  <c r="AS97" i="76"/>
  <c r="AS97" i="66"/>
  <c r="AS97" i="78"/>
  <c r="AS97" i="63"/>
  <c r="AS97" i="75"/>
  <c r="AS97" i="70"/>
  <c r="AS97" i="77"/>
  <c r="AS97" i="62"/>
  <c r="AS97" i="74"/>
  <c r="AS135" i="48"/>
  <c r="AT135" i="72" s="1"/>
  <c r="AT137" i="48"/>
  <c r="CU168" i="27"/>
  <c r="CU154" i="27"/>
  <c r="CV155" i="27"/>
  <c r="AU133" i="48"/>
  <c r="AU136" i="48" s="1"/>
  <c r="AG136" i="63"/>
  <c r="B6" i="48"/>
  <c r="C6" i="72" s="1"/>
  <c r="B5" i="48"/>
  <c r="C5" i="72" s="1"/>
  <c r="AU135" i="48" l="1"/>
  <c r="AV135" i="72" s="1"/>
  <c r="AV136" i="72"/>
  <c r="AT97" i="70"/>
  <c r="AT97" i="77"/>
  <c r="AT97" i="66"/>
  <c r="AT97" i="78"/>
  <c r="AT97" i="63"/>
  <c r="AT97" i="75"/>
  <c r="AT97" i="62"/>
  <c r="AT97" i="74"/>
  <c r="AT97" i="65"/>
  <c r="AT97" i="76"/>
  <c r="B87" i="48"/>
  <c r="B37" i="70"/>
  <c r="C37" i="77" s="1"/>
  <c r="B37" i="66"/>
  <c r="C37" i="78" s="1"/>
  <c r="B37" i="65"/>
  <c r="C37" i="76" s="1"/>
  <c r="B37" i="62"/>
  <c r="C37" i="74" s="1"/>
  <c r="B37" i="63"/>
  <c r="C37" i="75" s="1"/>
  <c r="B87" i="70"/>
  <c r="B60" i="70"/>
  <c r="C60" i="77" s="1"/>
  <c r="C60" i="78"/>
  <c r="B60" i="65"/>
  <c r="C60" i="76" s="1"/>
  <c r="B60" i="62"/>
  <c r="C60" i="74" s="1"/>
  <c r="B60" i="63"/>
  <c r="C60" i="75" s="1"/>
  <c r="B5" i="70"/>
  <c r="C5" i="77" s="1"/>
  <c r="B5" i="66"/>
  <c r="C5" i="78" s="1"/>
  <c r="B5" i="65"/>
  <c r="C5" i="76" s="1"/>
  <c r="B5" i="63"/>
  <c r="C5" i="75" s="1"/>
  <c r="B5" i="62"/>
  <c r="C5" i="74" s="1"/>
  <c r="B6" i="70"/>
  <c r="B6" i="66"/>
  <c r="B6" i="65"/>
  <c r="B6" i="63"/>
  <c r="B6" i="62"/>
  <c r="B61" i="70"/>
  <c r="C61" i="77" s="1"/>
  <c r="C61" i="78"/>
  <c r="B61" i="65"/>
  <c r="C61" i="76" s="1"/>
  <c r="B61" i="63"/>
  <c r="C61" i="75" s="1"/>
  <c r="B61" i="62"/>
  <c r="C61" i="74" s="1"/>
  <c r="B87" i="66"/>
  <c r="B87" i="65"/>
  <c r="B87" i="62"/>
  <c r="B87" i="63"/>
  <c r="CW155" i="27"/>
  <c r="CV154" i="27"/>
  <c r="CV168" i="27"/>
  <c r="AU137" i="48"/>
  <c r="B10" i="48"/>
  <c r="C10" i="72" s="1"/>
  <c r="AV133" i="48"/>
  <c r="AV136" i="48" s="1"/>
  <c r="P136" i="65"/>
  <c r="Q136" i="76" s="1"/>
  <c r="P137" i="65"/>
  <c r="AH135" i="75"/>
  <c r="B68" i="27"/>
  <c r="C69" i="48" l="1"/>
  <c r="B69" i="48" s="1"/>
  <c r="C69" i="72" s="1"/>
  <c r="E69" i="86"/>
  <c r="D69" i="86" s="1"/>
  <c r="C69" i="86"/>
  <c r="B69" i="86" s="1"/>
  <c r="E69" i="85"/>
  <c r="D69" i="85" s="1"/>
  <c r="C69" i="85"/>
  <c r="B69" i="85" s="1"/>
  <c r="AV135" i="48"/>
  <c r="AW136" i="72"/>
  <c r="C87" i="74"/>
  <c r="B10" i="62"/>
  <c r="C10" i="74" s="1"/>
  <c r="C6" i="74"/>
  <c r="C87" i="76"/>
  <c r="B10" i="63"/>
  <c r="C10" i="75" s="1"/>
  <c r="C6" i="75"/>
  <c r="AU97" i="62"/>
  <c r="AU97" i="74"/>
  <c r="B10" i="65"/>
  <c r="C10" i="76" s="1"/>
  <c r="C6" i="76"/>
  <c r="C87" i="72"/>
  <c r="AU97" i="66"/>
  <c r="AU97" i="78"/>
  <c r="C87" i="78"/>
  <c r="B10" i="66"/>
  <c r="C10" i="78" s="1"/>
  <c r="C6" i="78"/>
  <c r="AU97" i="63"/>
  <c r="AU97" i="75"/>
  <c r="B10" i="70"/>
  <c r="C10" i="77" s="1"/>
  <c r="C6" i="77"/>
  <c r="C87" i="75"/>
  <c r="C87" i="77"/>
  <c r="AU97" i="65"/>
  <c r="AU97" i="76"/>
  <c r="AU97" i="70"/>
  <c r="AU97" i="77"/>
  <c r="AW135" i="72"/>
  <c r="B88" i="70"/>
  <c r="C88" i="77" s="1"/>
  <c r="B100" i="70"/>
  <c r="C100" i="77" s="1"/>
  <c r="B70" i="27"/>
  <c r="B100" i="48"/>
  <c r="C100" i="72" s="1"/>
  <c r="B88" i="48"/>
  <c r="C88" i="72" s="1"/>
  <c r="B100" i="62"/>
  <c r="C100" i="74" s="1"/>
  <c r="B88" i="62"/>
  <c r="C88" i="74" s="1"/>
  <c r="CW168" i="27"/>
  <c r="B100" i="65"/>
  <c r="C100" i="76" s="1"/>
  <c r="B88" i="65"/>
  <c r="C88" i="76" s="1"/>
  <c r="AV137" i="48"/>
  <c r="B100" i="63"/>
  <c r="C100" i="75" s="1"/>
  <c r="B88" i="63"/>
  <c r="C88" i="75" s="1"/>
  <c r="B88" i="66"/>
  <c r="C88" i="78" s="1"/>
  <c r="B100" i="66"/>
  <c r="C100" i="78" s="1"/>
  <c r="AW133" i="48"/>
  <c r="AW136" i="48" s="1"/>
  <c r="Q137" i="62"/>
  <c r="Q136" i="62"/>
  <c r="B64" i="27"/>
  <c r="B65" i="27"/>
  <c r="D69" i="72" l="1"/>
  <c r="C66" i="48"/>
  <c r="C66" i="86"/>
  <c r="B66" i="86" s="1"/>
  <c r="C66" i="85"/>
  <c r="B66" i="85" s="1"/>
  <c r="E66" i="86"/>
  <c r="D66" i="86" s="1"/>
  <c r="E66" i="85"/>
  <c r="D66" i="85" s="1"/>
  <c r="C65" i="48"/>
  <c r="D65" i="72" s="1"/>
  <c r="E65" i="86"/>
  <c r="D65" i="86" s="1"/>
  <c r="C65" i="86"/>
  <c r="B65" i="86" s="1"/>
  <c r="E65" i="85"/>
  <c r="D65" i="85" s="1"/>
  <c r="C65" i="85"/>
  <c r="B65" i="85" s="1"/>
  <c r="C71" i="48"/>
  <c r="D71" i="72" s="1"/>
  <c r="E71" i="85"/>
  <c r="D71" i="85" s="1"/>
  <c r="E71" i="86"/>
  <c r="D71" i="86" s="1"/>
  <c r="C71" i="86"/>
  <c r="B71" i="86" s="1"/>
  <c r="C90" i="86" s="1"/>
  <c r="C71" i="85"/>
  <c r="B71" i="85" s="1"/>
  <c r="C90" i="85" s="1"/>
  <c r="B66" i="48"/>
  <c r="C66" i="72" s="1"/>
  <c r="D66" i="72"/>
  <c r="B65" i="48"/>
  <c r="C65" i="72" s="1"/>
  <c r="B71" i="48"/>
  <c r="AW135" i="48"/>
  <c r="AX136" i="72"/>
  <c r="AV97" i="70"/>
  <c r="AV97" i="77"/>
  <c r="AV97" i="66"/>
  <c r="AV97" i="78"/>
  <c r="AV97" i="65"/>
  <c r="AV97" i="76"/>
  <c r="AX135" i="72"/>
  <c r="AV97" i="63"/>
  <c r="AV97" i="75"/>
  <c r="AV97" i="62"/>
  <c r="AV97" i="74"/>
  <c r="B69" i="70"/>
  <c r="C69" i="77" s="1"/>
  <c r="B69" i="66"/>
  <c r="C69" i="78" s="1"/>
  <c r="B69" i="65"/>
  <c r="C69" i="76" s="1"/>
  <c r="B69" i="62"/>
  <c r="C69" i="74" s="1"/>
  <c r="B69" i="63"/>
  <c r="C69" i="75" s="1"/>
  <c r="AW137" i="48"/>
  <c r="AX133" i="48"/>
  <c r="AX136" i="48" s="1"/>
  <c r="B67" i="27"/>
  <c r="C87" i="86" l="1"/>
  <c r="C68" i="48"/>
  <c r="C68" i="86"/>
  <c r="B68" i="86" s="1"/>
  <c r="C89" i="86" s="1"/>
  <c r="C68" i="85"/>
  <c r="B68" i="85" s="1"/>
  <c r="C89" i="85" s="1"/>
  <c r="D90" i="85" s="1"/>
  <c r="E68" i="85"/>
  <c r="D68" i="85" s="1"/>
  <c r="E68" i="86"/>
  <c r="D68" i="86" s="1"/>
  <c r="D90" i="86"/>
  <c r="C87" i="85"/>
  <c r="D87" i="85" s="1"/>
  <c r="AX135" i="48"/>
  <c r="AY136" i="72"/>
  <c r="B68" i="48"/>
  <c r="D68" i="72"/>
  <c r="C71" i="72"/>
  <c r="C90" i="48"/>
  <c r="D90" i="72" s="1"/>
  <c r="C90" i="65"/>
  <c r="D90" i="76" s="1"/>
  <c r="C90" i="63"/>
  <c r="D90" i="75" s="1"/>
  <c r="C90" i="70"/>
  <c r="D90" i="77" s="1"/>
  <c r="C90" i="62"/>
  <c r="D90" i="74" s="1"/>
  <c r="C90" i="66"/>
  <c r="D90" i="78" s="1"/>
  <c r="AW97" i="62"/>
  <c r="AW97" i="74"/>
  <c r="AW97" i="63"/>
  <c r="AW97" i="75"/>
  <c r="AW97" i="66"/>
  <c r="AW97" i="78"/>
  <c r="AW97" i="65"/>
  <c r="AW97" i="76"/>
  <c r="AW97" i="70"/>
  <c r="AW97" i="77"/>
  <c r="B71" i="70"/>
  <c r="C71" i="77" s="1"/>
  <c r="B71" i="66"/>
  <c r="C71" i="78" s="1"/>
  <c r="B71" i="65"/>
  <c r="C71" i="76" s="1"/>
  <c r="B71" i="63"/>
  <c r="C71" i="75" s="1"/>
  <c r="B71" i="62"/>
  <c r="C71" i="74" s="1"/>
  <c r="B65" i="70"/>
  <c r="C65" i="77" s="1"/>
  <c r="B65" i="66"/>
  <c r="C65" i="78" s="1"/>
  <c r="B65" i="65"/>
  <c r="C65" i="76" s="1"/>
  <c r="B65" i="63"/>
  <c r="C65" i="75" s="1"/>
  <c r="B65" i="62"/>
  <c r="C65" i="74" s="1"/>
  <c r="B66" i="70"/>
  <c r="C66" i="77" s="1"/>
  <c r="B66" i="66"/>
  <c r="C66" i="78" s="1"/>
  <c r="B66" i="65"/>
  <c r="C66" i="76" s="1"/>
  <c r="B66" i="63"/>
  <c r="C66" i="75" s="1"/>
  <c r="B66" i="62"/>
  <c r="C66" i="74" s="1"/>
  <c r="AX137" i="48"/>
  <c r="AY133" i="48"/>
  <c r="AY136" i="48" s="1"/>
  <c r="AH136" i="63"/>
  <c r="C2" i="48"/>
  <c r="AO1" i="48"/>
  <c r="D100" i="85" l="1"/>
  <c r="D88" i="85"/>
  <c r="C100" i="85"/>
  <c r="C99" i="85" s="1"/>
  <c r="D89" i="85"/>
  <c r="E90" i="85" s="1"/>
  <c r="C88" i="85"/>
  <c r="D87" i="86"/>
  <c r="C88" i="86"/>
  <c r="C100" i="86"/>
  <c r="C99" i="86" s="1"/>
  <c r="D89" i="86"/>
  <c r="E90" i="86" s="1"/>
  <c r="C68" i="72"/>
  <c r="C89" i="62"/>
  <c r="C89" i="65"/>
  <c r="C89" i="48"/>
  <c r="C89" i="66"/>
  <c r="C89" i="63"/>
  <c r="C89" i="70"/>
  <c r="AY135" i="48"/>
  <c r="AZ136" i="72"/>
  <c r="AX97" i="65"/>
  <c r="AX97" i="76"/>
  <c r="AP1" i="77"/>
  <c r="AP1" i="76"/>
  <c r="AP1" i="78"/>
  <c r="AP1" i="74"/>
  <c r="AP1" i="75"/>
  <c r="AO73" i="48"/>
  <c r="AX97" i="66"/>
  <c r="AX97" i="78"/>
  <c r="AX97" i="63"/>
  <c r="AX97" i="75"/>
  <c r="D2" i="72"/>
  <c r="D2" i="77"/>
  <c r="D2" i="76"/>
  <c r="D2" i="75"/>
  <c r="D2" i="78"/>
  <c r="D2" i="74"/>
  <c r="C41" i="48"/>
  <c r="AX97" i="70"/>
  <c r="AX97" i="77"/>
  <c r="AX97" i="62"/>
  <c r="AX97" i="74"/>
  <c r="AP104" i="27"/>
  <c r="AP1" i="72"/>
  <c r="AY135" i="72"/>
  <c r="B68" i="70"/>
  <c r="C68" i="77" s="1"/>
  <c r="B68" i="66"/>
  <c r="C68" i="78" s="1"/>
  <c r="B68" i="65"/>
  <c r="C68" i="76" s="1"/>
  <c r="B68" i="63"/>
  <c r="C68" i="75" s="1"/>
  <c r="B68" i="62"/>
  <c r="C68" i="74" s="1"/>
  <c r="AY137" i="48"/>
  <c r="AP1" i="48"/>
  <c r="AZ133" i="48"/>
  <c r="AZ136" i="48" s="1"/>
  <c r="AI135" i="75"/>
  <c r="D2" i="48"/>
  <c r="E87" i="85" l="1"/>
  <c r="AO23" i="48"/>
  <c r="AP23" i="72" s="1"/>
  <c r="AO23" i="85"/>
  <c r="AO23" i="86"/>
  <c r="D88" i="86"/>
  <c r="D100" i="86"/>
  <c r="D99" i="86" s="1"/>
  <c r="D105" i="86" s="1"/>
  <c r="E89" i="86"/>
  <c r="F90" i="86" s="1"/>
  <c r="E87" i="86"/>
  <c r="E100" i="85"/>
  <c r="E88" i="85"/>
  <c r="E89" i="85"/>
  <c r="F90" i="85" s="1"/>
  <c r="D101" i="86"/>
  <c r="C105" i="86"/>
  <c r="C106" i="86" s="1"/>
  <c r="C107" i="86" s="1"/>
  <c r="C110" i="86" s="1"/>
  <c r="D101" i="85"/>
  <c r="C105" i="85"/>
  <c r="C106" i="85" s="1"/>
  <c r="C107" i="85" s="1"/>
  <c r="C110" i="85" s="1"/>
  <c r="D99" i="85"/>
  <c r="D90" i="48"/>
  <c r="E90" i="72" s="1"/>
  <c r="D89" i="72"/>
  <c r="D89" i="77"/>
  <c r="D90" i="70"/>
  <c r="E90" i="77" s="1"/>
  <c r="D89" i="76"/>
  <c r="D90" i="65"/>
  <c r="E90" i="76" s="1"/>
  <c r="AZ135" i="48"/>
  <c r="BA136" i="72"/>
  <c r="D89" i="75"/>
  <c r="D90" i="63"/>
  <c r="E90" i="75" s="1"/>
  <c r="D90" i="62"/>
  <c r="E90" i="74" s="1"/>
  <c r="D89" i="74"/>
  <c r="D89" i="78"/>
  <c r="D90" i="66"/>
  <c r="E90" i="78" s="1"/>
  <c r="AO23" i="62"/>
  <c r="AP23" i="74" s="1"/>
  <c r="AO23" i="63"/>
  <c r="AP23" i="75" s="1"/>
  <c r="AO23" i="70"/>
  <c r="AP23" i="77" s="1"/>
  <c r="AO23" i="66"/>
  <c r="AP23" i="78" s="1"/>
  <c r="AO23" i="65"/>
  <c r="AP23" i="76" s="1"/>
  <c r="AP73" i="72"/>
  <c r="AO73" i="70"/>
  <c r="AP73" i="77" s="1"/>
  <c r="AO73" i="66"/>
  <c r="AP73" i="78" s="1"/>
  <c r="AO73" i="65"/>
  <c r="AP73" i="76" s="1"/>
  <c r="AO73" i="63"/>
  <c r="AP73" i="75" s="1"/>
  <c r="AO73" i="62"/>
  <c r="AP73" i="74" s="1"/>
  <c r="AY97" i="62"/>
  <c r="AY97" i="74"/>
  <c r="E2" i="72"/>
  <c r="E2" i="77"/>
  <c r="E2" i="76"/>
  <c r="E2" i="78"/>
  <c r="E2" i="74"/>
  <c r="E2" i="75"/>
  <c r="AY97" i="70"/>
  <c r="AY97" i="77"/>
  <c r="D41" i="48"/>
  <c r="D41" i="72"/>
  <c r="AY97" i="63"/>
  <c r="AY97" i="75"/>
  <c r="AQ1" i="76"/>
  <c r="AQ1" i="78"/>
  <c r="AQ1" i="77"/>
  <c r="AQ1" i="75"/>
  <c r="AQ1" i="74"/>
  <c r="AP73" i="48"/>
  <c r="AY97" i="66"/>
  <c r="AY97" i="78"/>
  <c r="AY97" i="65"/>
  <c r="AY97" i="76"/>
  <c r="AQ104" i="27"/>
  <c r="AQ1" i="72"/>
  <c r="AZ135" i="72"/>
  <c r="AZ137" i="48"/>
  <c r="AQ1" i="48"/>
  <c r="BA133" i="48"/>
  <c r="BA136" i="48" s="1"/>
  <c r="BB136" i="72" s="1"/>
  <c r="E2" i="48"/>
  <c r="D105" i="85" l="1"/>
  <c r="D55" i="85"/>
  <c r="D53" i="85" s="1"/>
  <c r="E101" i="86"/>
  <c r="AP23" i="48"/>
  <c r="AQ23" i="72" s="1"/>
  <c r="AP23" i="86"/>
  <c r="AP23" i="85"/>
  <c r="E101" i="85"/>
  <c r="E99" i="85"/>
  <c r="C116" i="86"/>
  <c r="D117" i="86" s="1"/>
  <c r="F87" i="85"/>
  <c r="E100" i="86"/>
  <c r="E99" i="86" s="1"/>
  <c r="E105" i="86" s="1"/>
  <c r="E88" i="86"/>
  <c r="F89" i="86"/>
  <c r="G90" i="86" s="1"/>
  <c r="F87" i="86"/>
  <c r="C116" i="85"/>
  <c r="D117" i="85" s="1"/>
  <c r="F89" i="85"/>
  <c r="G90" i="85" s="1"/>
  <c r="AP23" i="62"/>
  <c r="AQ23" i="74" s="1"/>
  <c r="AP23" i="70"/>
  <c r="AQ23" i="77" s="1"/>
  <c r="AP23" i="63"/>
  <c r="AQ23" i="75" s="1"/>
  <c r="AP23" i="65"/>
  <c r="AQ23" i="76" s="1"/>
  <c r="AP23" i="66"/>
  <c r="AQ23" i="78" s="1"/>
  <c r="AR1" i="76"/>
  <c r="AR1" i="75"/>
  <c r="AR1" i="77"/>
  <c r="AR1" i="78"/>
  <c r="AR1" i="74"/>
  <c r="AQ73" i="48"/>
  <c r="AZ97" i="62"/>
  <c r="AZ97" i="74"/>
  <c r="AZ97" i="65"/>
  <c r="AZ97" i="76"/>
  <c r="AZ97" i="66"/>
  <c r="AZ97" i="78"/>
  <c r="AZ97" i="63"/>
  <c r="AZ97" i="75"/>
  <c r="AZ97" i="70"/>
  <c r="AZ97" i="77"/>
  <c r="AQ73" i="72"/>
  <c r="AP73" i="70"/>
  <c r="AQ73" i="77" s="1"/>
  <c r="AP73" i="66"/>
  <c r="AQ73" i="78" s="1"/>
  <c r="AP73" i="65"/>
  <c r="AQ73" i="76" s="1"/>
  <c r="AP73" i="63"/>
  <c r="AQ73" i="75" s="1"/>
  <c r="AP73" i="62"/>
  <c r="AQ73" i="74" s="1"/>
  <c r="F2" i="72"/>
  <c r="F2" i="76"/>
  <c r="F2" i="75"/>
  <c r="F2" i="74"/>
  <c r="F2" i="78"/>
  <c r="F2" i="77"/>
  <c r="E41" i="48"/>
  <c r="E41" i="72"/>
  <c r="AR104" i="27"/>
  <c r="AR1" i="72"/>
  <c r="BA135" i="72"/>
  <c r="BA137" i="48"/>
  <c r="AR1" i="48"/>
  <c r="BB133" i="48"/>
  <c r="BB136" i="48" s="1"/>
  <c r="BC136" i="72" s="1"/>
  <c r="F2" i="48"/>
  <c r="D148" i="85" l="1"/>
  <c r="D54" i="85"/>
  <c r="E105" i="85"/>
  <c r="E55" i="85"/>
  <c r="E53" i="85" s="1"/>
  <c r="F101" i="86"/>
  <c r="F101" i="85"/>
  <c r="C123" i="85"/>
  <c r="G89" i="86"/>
  <c r="H90" i="86" s="1"/>
  <c r="F88" i="86"/>
  <c r="F100" i="86"/>
  <c r="F99" i="86" s="1"/>
  <c r="F105" i="86" s="1"/>
  <c r="G87" i="86"/>
  <c r="G89" i="85"/>
  <c r="H90" i="85" s="1"/>
  <c r="F100" i="85"/>
  <c r="F99" i="85" s="1"/>
  <c r="F88" i="85"/>
  <c r="G87" i="85"/>
  <c r="D124" i="85"/>
  <c r="D104" i="85"/>
  <c r="C123" i="86"/>
  <c r="AQ23" i="48"/>
  <c r="AR23" i="72" s="1"/>
  <c r="AQ23" i="86"/>
  <c r="AQ23" i="85"/>
  <c r="D124" i="86"/>
  <c r="D104" i="86"/>
  <c r="AQ23" i="62"/>
  <c r="AR23" i="74" s="1"/>
  <c r="AQ23" i="66"/>
  <c r="AR23" i="78" s="1"/>
  <c r="AQ23" i="70"/>
  <c r="AR23" i="77" s="1"/>
  <c r="AQ23" i="63"/>
  <c r="AR23" i="75" s="1"/>
  <c r="AQ23" i="65"/>
  <c r="AR23" i="76" s="1"/>
  <c r="BA97" i="62"/>
  <c r="BA97" i="74"/>
  <c r="AR73" i="72"/>
  <c r="AQ73" i="65"/>
  <c r="AR73" i="76" s="1"/>
  <c r="AQ73" i="63"/>
  <c r="AR73" i="75" s="1"/>
  <c r="AQ73" i="62"/>
  <c r="AR73" i="74" s="1"/>
  <c r="AQ73" i="70"/>
  <c r="AR73" i="77" s="1"/>
  <c r="AQ73" i="66"/>
  <c r="AR73" i="78" s="1"/>
  <c r="BA97" i="66"/>
  <c r="BA97" i="78"/>
  <c r="G2" i="72"/>
  <c r="G2" i="76"/>
  <c r="G2" i="75"/>
  <c r="G2" i="77"/>
  <c r="G2" i="78"/>
  <c r="G2" i="74"/>
  <c r="AS1" i="75"/>
  <c r="AS1" i="74"/>
  <c r="AS1" i="77"/>
  <c r="AS1" i="76"/>
  <c r="AS1" i="78"/>
  <c r="AR73" i="48"/>
  <c r="BA97" i="70"/>
  <c r="BA97" i="77"/>
  <c r="F41" i="72"/>
  <c r="F41" i="48"/>
  <c r="BA97" i="63"/>
  <c r="BA97" i="75"/>
  <c r="BA97" i="65"/>
  <c r="BA97" i="76"/>
  <c r="AS104" i="27"/>
  <c r="AS1" i="72"/>
  <c r="BA135" i="48"/>
  <c r="BB135" i="72" s="1"/>
  <c r="BB137" i="48"/>
  <c r="AS1" i="48"/>
  <c r="BC133" i="48"/>
  <c r="BC136" i="48" s="1"/>
  <c r="Q136" i="65"/>
  <c r="R136" i="76" s="1"/>
  <c r="Q137" i="65"/>
  <c r="AI136" i="63"/>
  <c r="G2" i="48"/>
  <c r="E54" i="85" l="1"/>
  <c r="E148" i="85"/>
  <c r="F105" i="85"/>
  <c r="F55" i="85"/>
  <c r="F53" i="85" s="1"/>
  <c r="G101" i="86"/>
  <c r="D166" i="85"/>
  <c r="D109" i="85"/>
  <c r="D120" i="85"/>
  <c r="D113" i="85"/>
  <c r="D106" i="85"/>
  <c r="D107" i="85" s="1"/>
  <c r="D166" i="86"/>
  <c r="D113" i="86"/>
  <c r="D109" i="86"/>
  <c r="D120" i="86"/>
  <c r="D106" i="86"/>
  <c r="D107" i="86" s="1"/>
  <c r="G101" i="85"/>
  <c r="AR23" i="48"/>
  <c r="AS23" i="72" s="1"/>
  <c r="AR23" i="86"/>
  <c r="AR23" i="85"/>
  <c r="C126" i="86"/>
  <c r="C167" i="86"/>
  <c r="C125" i="86"/>
  <c r="H89" i="85"/>
  <c r="I90" i="85" s="1"/>
  <c r="G100" i="85"/>
  <c r="G99" i="85" s="1"/>
  <c r="G88" i="85"/>
  <c r="H87" i="85"/>
  <c r="H89" i="86"/>
  <c r="I90" i="86" s="1"/>
  <c r="G88" i="86"/>
  <c r="G100" i="86"/>
  <c r="G99" i="86" s="1"/>
  <c r="G105" i="86" s="1"/>
  <c r="H87" i="86"/>
  <c r="C167" i="85"/>
  <c r="C125" i="85"/>
  <c r="C126" i="85"/>
  <c r="BC135" i="48"/>
  <c r="BD136" i="72"/>
  <c r="AR23" i="66"/>
  <c r="AS23" i="78" s="1"/>
  <c r="AS73" i="72"/>
  <c r="AR73" i="70"/>
  <c r="AS73" i="77" s="1"/>
  <c r="AR73" i="66"/>
  <c r="AS73" i="78" s="1"/>
  <c r="AR73" i="63"/>
  <c r="AS73" i="75" s="1"/>
  <c r="AR73" i="65"/>
  <c r="AS73" i="76" s="1"/>
  <c r="AR73" i="62"/>
  <c r="AS73" i="74" s="1"/>
  <c r="AT1" i="75"/>
  <c r="AT1" i="74"/>
  <c r="AT1" i="78"/>
  <c r="AT1" i="76"/>
  <c r="AT1" i="77"/>
  <c r="AS73" i="48"/>
  <c r="H2" i="72"/>
  <c r="H2" i="75"/>
  <c r="H2" i="78"/>
  <c r="H2" i="74"/>
  <c r="H2" i="77"/>
  <c r="H2" i="76"/>
  <c r="BB97" i="63"/>
  <c r="BB97" i="75"/>
  <c r="BB97" i="65"/>
  <c r="BB97" i="76"/>
  <c r="BB97" i="70"/>
  <c r="BB97" i="77"/>
  <c r="G41" i="48"/>
  <c r="G41" i="72"/>
  <c r="BB97" i="66"/>
  <c r="BB97" i="78"/>
  <c r="BB97" i="62"/>
  <c r="BB97" i="74"/>
  <c r="AT104" i="27"/>
  <c r="AT1" i="72"/>
  <c r="BB135" i="48"/>
  <c r="BC135" i="72" s="1"/>
  <c r="BC137" i="48"/>
  <c r="AT1" i="48"/>
  <c r="AJ135" i="75"/>
  <c r="R137" i="62"/>
  <c r="R136" i="62"/>
  <c r="H2" i="48"/>
  <c r="G105" i="85" l="1"/>
  <c r="G55" i="85"/>
  <c r="G53" i="85" s="1"/>
  <c r="F54" i="85"/>
  <c r="F148" i="85"/>
  <c r="AR23" i="63"/>
  <c r="AS23" i="75" s="1"/>
  <c r="AR23" i="62"/>
  <c r="AS23" i="74" s="1"/>
  <c r="AR23" i="70"/>
  <c r="AS23" i="77" s="1"/>
  <c r="AR23" i="65"/>
  <c r="AS23" i="76" s="1"/>
  <c r="D110" i="86"/>
  <c r="C150" i="86"/>
  <c r="C151" i="86" s="1"/>
  <c r="C127" i="86"/>
  <c r="C128" i="86" s="1"/>
  <c r="E92" i="85"/>
  <c r="E93" i="85" s="1"/>
  <c r="D114" i="85"/>
  <c r="AS23" i="48"/>
  <c r="AT23" i="72" s="1"/>
  <c r="AS23" i="86"/>
  <c r="AS23" i="85"/>
  <c r="H101" i="85"/>
  <c r="E92" i="86"/>
  <c r="E93" i="86" s="1"/>
  <c r="D114" i="86"/>
  <c r="H101" i="86"/>
  <c r="D121" i="85"/>
  <c r="H100" i="86"/>
  <c r="H99" i="86" s="1"/>
  <c r="H105" i="86" s="1"/>
  <c r="H88" i="86"/>
  <c r="I89" i="86"/>
  <c r="J90" i="86" s="1"/>
  <c r="I87" i="86"/>
  <c r="H100" i="85"/>
  <c r="H99" i="85" s="1"/>
  <c r="H88" i="85"/>
  <c r="I89" i="85"/>
  <c r="J90" i="85" s="1"/>
  <c r="I87" i="85"/>
  <c r="D116" i="86"/>
  <c r="E117" i="86" s="1"/>
  <c r="C150" i="85"/>
  <c r="C151" i="85" s="1"/>
  <c r="C127" i="85"/>
  <c r="C128" i="85" s="1"/>
  <c r="D121" i="86"/>
  <c r="D110" i="85"/>
  <c r="AS23" i="63"/>
  <c r="AT23" i="75" s="1"/>
  <c r="AS23" i="62"/>
  <c r="AT23" i="74" s="1"/>
  <c r="AS23" i="65"/>
  <c r="AT23" i="76" s="1"/>
  <c r="AS23" i="66"/>
  <c r="AT23" i="78" s="1"/>
  <c r="AS23" i="70"/>
  <c r="AT23" i="77" s="1"/>
  <c r="BC97" i="70"/>
  <c r="BC97" i="77"/>
  <c r="BC97" i="65"/>
  <c r="BC97" i="76"/>
  <c r="AT73" i="72"/>
  <c r="AS73" i="70"/>
  <c r="AT73" i="77" s="1"/>
  <c r="AS73" i="63"/>
  <c r="AT73" i="75" s="1"/>
  <c r="AS73" i="66"/>
  <c r="AT73" i="78" s="1"/>
  <c r="AS73" i="65"/>
  <c r="AT73" i="76" s="1"/>
  <c r="AS73" i="62"/>
  <c r="AT73" i="74" s="1"/>
  <c r="BC97" i="63"/>
  <c r="BC97" i="75"/>
  <c r="BC97" i="62"/>
  <c r="BC97" i="74"/>
  <c r="AU1" i="74"/>
  <c r="AU1" i="78"/>
  <c r="AU1" i="77"/>
  <c r="AU1" i="76"/>
  <c r="AU1" i="75"/>
  <c r="AT73" i="48"/>
  <c r="I2" i="72"/>
  <c r="I2" i="75"/>
  <c r="I2" i="78"/>
  <c r="I2" i="74"/>
  <c r="I2" i="76"/>
  <c r="I2" i="77"/>
  <c r="BC97" i="66"/>
  <c r="BC97" i="78"/>
  <c r="H41" i="48"/>
  <c r="H41" i="72"/>
  <c r="AU104" i="27"/>
  <c r="AU1" i="72"/>
  <c r="BD135" i="72"/>
  <c r="BD133" i="48"/>
  <c r="BD136" i="48" s="1"/>
  <c r="BE136" i="72" s="1"/>
  <c r="AU1" i="48"/>
  <c r="I2" i="48"/>
  <c r="H105" i="85" l="1"/>
  <c r="H55" i="85"/>
  <c r="H53" i="85" s="1"/>
  <c r="G54" i="85"/>
  <c r="G148" i="85"/>
  <c r="D116" i="85"/>
  <c r="E117" i="85" s="1"/>
  <c r="E124" i="86"/>
  <c r="E104" i="86"/>
  <c r="I101" i="86"/>
  <c r="I88" i="85"/>
  <c r="I100" i="85"/>
  <c r="I99" i="85" s="1"/>
  <c r="J89" i="85"/>
  <c r="K90" i="85" s="1"/>
  <c r="J87" i="85"/>
  <c r="I88" i="86"/>
  <c r="I100" i="86"/>
  <c r="I99" i="86" s="1"/>
  <c r="I105" i="86" s="1"/>
  <c r="J89" i="86"/>
  <c r="K90" i="86" s="1"/>
  <c r="J87" i="86"/>
  <c r="C154" i="85"/>
  <c r="B138" i="85" s="1"/>
  <c r="C153" i="85"/>
  <c r="C152" i="85"/>
  <c r="C155" i="85" s="1"/>
  <c r="C153" i="86"/>
  <c r="C154" i="86"/>
  <c r="B138" i="86" s="1"/>
  <c r="C152" i="86"/>
  <c r="C155" i="86" s="1"/>
  <c r="AT23" i="48"/>
  <c r="AU23" i="72" s="1"/>
  <c r="AT23" i="86"/>
  <c r="AT23" i="85"/>
  <c r="D123" i="86"/>
  <c r="I101" i="85"/>
  <c r="J101" i="85" s="1"/>
  <c r="BD97" i="62"/>
  <c r="BD97" i="74"/>
  <c r="BD97" i="66"/>
  <c r="BD97" i="78"/>
  <c r="BD97" i="63"/>
  <c r="BD97" i="75"/>
  <c r="BD97" i="65"/>
  <c r="BD97" i="76"/>
  <c r="AV1" i="78"/>
  <c r="AV1" i="77"/>
  <c r="AV1" i="75"/>
  <c r="AV1" i="76"/>
  <c r="AV1" i="74"/>
  <c r="AU73" i="48"/>
  <c r="I41" i="48"/>
  <c r="I41" i="72"/>
  <c r="AU73" i="72"/>
  <c r="AT73" i="65"/>
  <c r="AU73" i="76" s="1"/>
  <c r="AT73" i="63"/>
  <c r="AU73" i="75" s="1"/>
  <c r="AT73" i="62"/>
  <c r="AU73" i="74" s="1"/>
  <c r="AT73" i="70"/>
  <c r="AU73" i="77" s="1"/>
  <c r="AT73" i="66"/>
  <c r="AU73" i="78" s="1"/>
  <c r="J2" i="72"/>
  <c r="J2" i="78"/>
  <c r="J2" i="74"/>
  <c r="J2" i="77"/>
  <c r="J2" i="76"/>
  <c r="J2" i="75"/>
  <c r="BD97" i="70"/>
  <c r="BD97" i="77"/>
  <c r="AV104" i="27"/>
  <c r="AV1" i="72"/>
  <c r="BD137" i="48"/>
  <c r="BE133" i="48"/>
  <c r="BE136" i="48" s="1"/>
  <c r="BF136" i="72" s="1"/>
  <c r="AV1" i="48"/>
  <c r="AJ136" i="63"/>
  <c r="J2" i="48"/>
  <c r="I105" i="85" l="1"/>
  <c r="I55" i="85"/>
  <c r="I53" i="85" s="1"/>
  <c r="H148" i="85"/>
  <c r="H54" i="85"/>
  <c r="AT23" i="65"/>
  <c r="AU23" i="76" s="1"/>
  <c r="D123" i="85"/>
  <c r="D126" i="85" s="1"/>
  <c r="AT23" i="66"/>
  <c r="AU23" i="78" s="1"/>
  <c r="AT23" i="62"/>
  <c r="AU23" i="74" s="1"/>
  <c r="E166" i="86"/>
  <c r="E109" i="86"/>
  <c r="E120" i="86"/>
  <c r="E113" i="86"/>
  <c r="E106" i="86"/>
  <c r="E107" i="86" s="1"/>
  <c r="AT23" i="70"/>
  <c r="AU23" i="77" s="1"/>
  <c r="AT23" i="63"/>
  <c r="AU23" i="75" s="1"/>
  <c r="K89" i="86"/>
  <c r="L90" i="86" s="1"/>
  <c r="J88" i="86"/>
  <c r="J100" i="86"/>
  <c r="J99" i="86" s="1"/>
  <c r="J105" i="86" s="1"/>
  <c r="K87" i="86"/>
  <c r="J88" i="85"/>
  <c r="J100" i="85"/>
  <c r="J99" i="85" s="1"/>
  <c r="K89" i="85"/>
  <c r="L90" i="85" s="1"/>
  <c r="K87" i="85"/>
  <c r="J101" i="86"/>
  <c r="AU23" i="48"/>
  <c r="AV23" i="72" s="1"/>
  <c r="AU23" i="85"/>
  <c r="AU23" i="86"/>
  <c r="D126" i="86"/>
  <c r="D125" i="86"/>
  <c r="D167" i="86"/>
  <c r="E124" i="85"/>
  <c r="E104" i="85"/>
  <c r="AU23" i="65"/>
  <c r="AV23" i="76" s="1"/>
  <c r="AU23" i="62"/>
  <c r="AV23" i="74" s="1"/>
  <c r="AU23" i="63"/>
  <c r="AV23" i="75" s="1"/>
  <c r="AV73" i="72"/>
  <c r="AU73" i="63"/>
  <c r="AV73" i="75" s="1"/>
  <c r="AU73" i="62"/>
  <c r="AV73" i="74" s="1"/>
  <c r="AU73" i="70"/>
  <c r="AV73" i="77" s="1"/>
  <c r="AU73" i="66"/>
  <c r="AV73" i="78" s="1"/>
  <c r="AU73" i="65"/>
  <c r="AV73" i="76" s="1"/>
  <c r="AW1" i="77"/>
  <c r="AW1" i="74"/>
  <c r="AW1" i="76"/>
  <c r="AW1" i="75"/>
  <c r="AW1" i="78"/>
  <c r="AV73" i="48"/>
  <c r="J41" i="48"/>
  <c r="J41" i="72"/>
  <c r="BE97" i="70"/>
  <c r="BE97" i="77"/>
  <c r="BE97" i="66"/>
  <c r="BE97" i="78"/>
  <c r="BE97" i="63"/>
  <c r="BE97" i="75"/>
  <c r="K2" i="72"/>
  <c r="K2" i="78"/>
  <c r="K2" i="74"/>
  <c r="K2" i="77"/>
  <c r="K2" i="75"/>
  <c r="K2" i="76"/>
  <c r="BE97" i="65"/>
  <c r="BE97" i="76"/>
  <c r="BE97" i="62"/>
  <c r="BE97" i="74"/>
  <c r="AW104" i="27"/>
  <c r="AW1" i="72"/>
  <c r="BD135" i="48"/>
  <c r="BE135" i="72" s="1"/>
  <c r="BE137" i="48"/>
  <c r="BF133" i="48"/>
  <c r="BF136" i="48" s="1"/>
  <c r="BG136" i="72" s="1"/>
  <c r="AW1" i="48"/>
  <c r="AK135" i="75"/>
  <c r="K2" i="48"/>
  <c r="I148" i="85" l="1"/>
  <c r="I54" i="85"/>
  <c r="J105" i="85"/>
  <c r="J55" i="85"/>
  <c r="J53" i="85" s="1"/>
  <c r="D167" i="85"/>
  <c r="D125" i="85"/>
  <c r="AU23" i="70"/>
  <c r="AV23" i="77" s="1"/>
  <c r="AU23" i="66"/>
  <c r="AV23" i="78" s="1"/>
  <c r="K101" i="85"/>
  <c r="L89" i="85"/>
  <c r="M90" i="85" s="1"/>
  <c r="K100" i="85"/>
  <c r="K99" i="85" s="1"/>
  <c r="K88" i="85"/>
  <c r="L87" i="85"/>
  <c r="L89" i="86"/>
  <c r="M90" i="86" s="1"/>
  <c r="K88" i="86"/>
  <c r="K100" i="86"/>
  <c r="K99" i="86" s="1"/>
  <c r="K105" i="86" s="1"/>
  <c r="L87" i="86"/>
  <c r="E121" i="86"/>
  <c r="AV23" i="48"/>
  <c r="AW23" i="72" s="1"/>
  <c r="AV23" i="86"/>
  <c r="AV23" i="85"/>
  <c r="E109" i="85"/>
  <c r="E120" i="85"/>
  <c r="E113" i="85"/>
  <c r="E106" i="85"/>
  <c r="E107" i="85" s="1"/>
  <c r="E166" i="85"/>
  <c r="D150" i="85"/>
  <c r="D151" i="85" s="1"/>
  <c r="D127" i="85"/>
  <c r="D128" i="85" s="1"/>
  <c r="E110" i="86"/>
  <c r="D127" i="86"/>
  <c r="D128" i="86" s="1"/>
  <c r="D150" i="86"/>
  <c r="D151" i="86" s="1"/>
  <c r="K101" i="86"/>
  <c r="E114" i="86"/>
  <c r="F92" i="86"/>
  <c r="F93" i="86" s="1"/>
  <c r="AV23" i="63"/>
  <c r="AW23" i="75" s="1"/>
  <c r="AV23" i="66"/>
  <c r="AW23" i="78" s="1"/>
  <c r="AV23" i="62"/>
  <c r="AW23" i="74" s="1"/>
  <c r="AV23" i="65"/>
  <c r="AW23" i="76" s="1"/>
  <c r="AV23" i="70"/>
  <c r="AW23" i="77" s="1"/>
  <c r="BF97" i="70"/>
  <c r="BF97" i="77"/>
  <c r="K41" i="72"/>
  <c r="K41" i="48"/>
  <c r="BF97" i="65"/>
  <c r="BF97" i="76"/>
  <c r="BF97" i="63"/>
  <c r="BF97" i="75"/>
  <c r="BF97" i="62"/>
  <c r="BF97" i="74"/>
  <c r="AW73" i="72"/>
  <c r="AV73" i="63"/>
  <c r="AW73" i="75" s="1"/>
  <c r="AV73" i="70"/>
  <c r="AW73" i="77" s="1"/>
  <c r="AV73" i="66"/>
  <c r="AW73" i="78" s="1"/>
  <c r="AV73" i="62"/>
  <c r="AW73" i="74" s="1"/>
  <c r="AV73" i="65"/>
  <c r="AW73" i="76" s="1"/>
  <c r="L2" i="72"/>
  <c r="L2" i="77"/>
  <c r="L2" i="78"/>
  <c r="L2" i="74"/>
  <c r="L2" i="76"/>
  <c r="L2" i="75"/>
  <c r="AX1" i="77"/>
  <c r="AX1" i="76"/>
  <c r="AX1" i="78"/>
  <c r="AX1" i="75"/>
  <c r="AX1" i="74"/>
  <c r="AW73" i="48"/>
  <c r="BF97" i="66"/>
  <c r="BF97" i="78"/>
  <c r="AX104" i="27"/>
  <c r="AX1" i="72"/>
  <c r="BE135" i="48"/>
  <c r="BF135" i="72" s="1"/>
  <c r="BF137" i="48"/>
  <c r="BG133" i="48"/>
  <c r="BG136" i="48" s="1"/>
  <c r="BH136" i="72" s="1"/>
  <c r="AX1" i="48"/>
  <c r="L2" i="48"/>
  <c r="K105" i="85" l="1"/>
  <c r="K55" i="85"/>
  <c r="K53" i="85" s="1"/>
  <c r="J54" i="85"/>
  <c r="J148" i="85"/>
  <c r="L101" i="85"/>
  <c r="L101" i="86"/>
  <c r="E110" i="85"/>
  <c r="E116" i="85" s="1"/>
  <c r="F117" i="85" s="1"/>
  <c r="E116" i="86"/>
  <c r="F117" i="86" s="1"/>
  <c r="D152" i="85"/>
  <c r="D155" i="85" s="1"/>
  <c r="D154" i="85"/>
  <c r="C138" i="85" s="1"/>
  <c r="D153" i="85"/>
  <c r="F92" i="85"/>
  <c r="F93" i="85" s="1"/>
  <c r="E114" i="85"/>
  <c r="L88" i="86"/>
  <c r="M89" i="86"/>
  <c r="N90" i="86" s="1"/>
  <c r="L100" i="86"/>
  <c r="L99" i="86" s="1"/>
  <c r="L105" i="86" s="1"/>
  <c r="M87" i="86"/>
  <c r="M89" i="85"/>
  <c r="N90" i="85" s="1"/>
  <c r="L100" i="85"/>
  <c r="L99" i="85" s="1"/>
  <c r="L88" i="85"/>
  <c r="M87" i="85"/>
  <c r="D152" i="86"/>
  <c r="D155" i="86" s="1"/>
  <c r="D153" i="86"/>
  <c r="D154" i="86"/>
  <c r="C138" i="86" s="1"/>
  <c r="E121" i="85"/>
  <c r="AW23" i="48"/>
  <c r="AX23" i="72" s="1"/>
  <c r="AW23" i="86"/>
  <c r="AW23" i="85"/>
  <c r="AW23" i="65"/>
  <c r="AX23" i="76" s="1"/>
  <c r="BG97" i="63"/>
  <c r="BG97" i="75"/>
  <c r="L41" i="48"/>
  <c r="L41" i="72"/>
  <c r="AX73" i="72"/>
  <c r="AW73" i="65"/>
  <c r="AX73" i="76" s="1"/>
  <c r="AW73" i="63"/>
  <c r="AX73" i="75" s="1"/>
  <c r="AW73" i="62"/>
  <c r="AX73" i="74" s="1"/>
  <c r="AW73" i="70"/>
  <c r="AX73" i="77" s="1"/>
  <c r="AW73" i="66"/>
  <c r="AX73" i="78" s="1"/>
  <c r="BG97" i="66"/>
  <c r="BG97" i="78"/>
  <c r="BG97" i="65"/>
  <c r="BG97" i="76"/>
  <c r="M2" i="72"/>
  <c r="M2" i="77"/>
  <c r="M2" i="76"/>
  <c r="M2" i="78"/>
  <c r="M2" i="74"/>
  <c r="M2" i="75"/>
  <c r="AY1" i="76"/>
  <c r="AY1" i="74"/>
  <c r="AY1" i="75"/>
  <c r="AY1" i="78"/>
  <c r="AY1" i="77"/>
  <c r="AX73" i="48"/>
  <c r="BG97" i="62"/>
  <c r="BG97" i="74"/>
  <c r="BG97" i="70"/>
  <c r="BG97" i="77"/>
  <c r="AY104" i="27"/>
  <c r="AY1" i="72"/>
  <c r="BF135" i="48"/>
  <c r="BG135" i="72" s="1"/>
  <c r="BG137" i="48"/>
  <c r="BI133" i="48"/>
  <c r="BI136" i="48" s="1"/>
  <c r="BJ136" i="72" s="1"/>
  <c r="BH133" i="48"/>
  <c r="BH136" i="48" s="1"/>
  <c r="BI136" i="72" s="1"/>
  <c r="AY1" i="48"/>
  <c r="AK136" i="63"/>
  <c r="M2" i="48"/>
  <c r="L105" i="85" l="1"/>
  <c r="L55" i="85"/>
  <c r="L53" i="85" s="1"/>
  <c r="K148" i="85"/>
  <c r="K54" i="85"/>
  <c r="M101" i="85"/>
  <c r="E123" i="86"/>
  <c r="E126" i="86" s="1"/>
  <c r="AW23" i="70"/>
  <c r="AX23" i="77" s="1"/>
  <c r="E123" i="85"/>
  <c r="E167" i="85" s="1"/>
  <c r="AW23" i="63"/>
  <c r="AX23" i="75" s="1"/>
  <c r="F124" i="85"/>
  <c r="F104" i="85"/>
  <c r="F166" i="85" s="1"/>
  <c r="M88" i="85"/>
  <c r="N89" i="85"/>
  <c r="O90" i="85" s="1"/>
  <c r="M100" i="85"/>
  <c r="M99" i="85" s="1"/>
  <c r="N87" i="85"/>
  <c r="M88" i="86"/>
  <c r="N89" i="86"/>
  <c r="O90" i="86" s="1"/>
  <c r="M100" i="86"/>
  <c r="M99" i="86" s="1"/>
  <c r="M105" i="86" s="1"/>
  <c r="N87" i="86"/>
  <c r="E167" i="86"/>
  <c r="AW23" i="62"/>
  <c r="AX23" i="74" s="1"/>
  <c r="AW23" i="66"/>
  <c r="AX23" i="78" s="1"/>
  <c r="F104" i="86"/>
  <c r="F124" i="86"/>
  <c r="AX23" i="48"/>
  <c r="AY23" i="72" s="1"/>
  <c r="AX23" i="86"/>
  <c r="AX23" i="85"/>
  <c r="M101" i="86"/>
  <c r="AX23" i="63"/>
  <c r="AY23" i="75" s="1"/>
  <c r="AX23" i="65"/>
  <c r="AY23" i="76" s="1"/>
  <c r="AX23" i="62"/>
  <c r="AY23" i="74" s="1"/>
  <c r="AX23" i="70"/>
  <c r="AY23" i="77" s="1"/>
  <c r="BH97" i="70"/>
  <c r="BH97" i="77"/>
  <c r="BH97" i="62"/>
  <c r="BH97" i="74"/>
  <c r="BH97" i="66"/>
  <c r="BH97" i="78"/>
  <c r="M41" i="48"/>
  <c r="M41" i="72"/>
  <c r="BH97" i="65"/>
  <c r="BH97" i="76"/>
  <c r="AZ1" i="76"/>
  <c r="AZ1" i="75"/>
  <c r="AZ1" i="77"/>
  <c r="AZ1" i="74"/>
  <c r="AZ1" i="78"/>
  <c r="AY73" i="48"/>
  <c r="AY73" i="72"/>
  <c r="AX73" i="63"/>
  <c r="AY73" i="75" s="1"/>
  <c r="AX73" i="70"/>
  <c r="AY73" i="77" s="1"/>
  <c r="AX73" i="62"/>
  <c r="AY73" i="74" s="1"/>
  <c r="AX73" i="66"/>
  <c r="AY73" i="78" s="1"/>
  <c r="AX73" i="65"/>
  <c r="AY73" i="76" s="1"/>
  <c r="N2" i="72"/>
  <c r="N2" i="76"/>
  <c r="N2" i="77"/>
  <c r="N2" i="78"/>
  <c r="N2" i="75"/>
  <c r="N2" i="74"/>
  <c r="BH97" i="63"/>
  <c r="BH97" i="75"/>
  <c r="AZ104" i="27"/>
  <c r="AZ1" i="72"/>
  <c r="BG135" i="48"/>
  <c r="BH135" i="72" s="1"/>
  <c r="BH137" i="48"/>
  <c r="BI137" i="48"/>
  <c r="AZ1" i="48"/>
  <c r="AL135" i="75"/>
  <c r="R136" i="65"/>
  <c r="S136" i="76" s="1"/>
  <c r="R137" i="65"/>
  <c r="N2" i="48"/>
  <c r="M105" i="85" l="1"/>
  <c r="M55" i="85"/>
  <c r="M53" i="85" s="1"/>
  <c r="L54" i="85"/>
  <c r="L148" i="85"/>
  <c r="E125" i="86"/>
  <c r="E126" i="85"/>
  <c r="E150" i="85" s="1"/>
  <c r="E151" i="85" s="1"/>
  <c r="E125" i="85"/>
  <c r="N101" i="85"/>
  <c r="AY23" i="48"/>
  <c r="AZ23" i="72" s="1"/>
  <c r="AY23" i="86"/>
  <c r="AY23" i="85"/>
  <c r="AX23" i="66"/>
  <c r="AY23" i="78" s="1"/>
  <c r="N101" i="86"/>
  <c r="O89" i="86"/>
  <c r="P90" i="86" s="1"/>
  <c r="N88" i="86"/>
  <c r="N100" i="86"/>
  <c r="N99" i="86" s="1"/>
  <c r="N105" i="86" s="1"/>
  <c r="O87" i="86"/>
  <c r="N100" i="85"/>
  <c r="N99" i="85" s="1"/>
  <c r="O89" i="85"/>
  <c r="P90" i="85" s="1"/>
  <c r="N88" i="85"/>
  <c r="O87" i="85"/>
  <c r="F109" i="85"/>
  <c r="F120" i="85"/>
  <c r="F121" i="85" s="1"/>
  <c r="F113" i="85"/>
  <c r="F106" i="85"/>
  <c r="F107" i="85" s="1"/>
  <c r="E127" i="85"/>
  <c r="E128" i="85" s="1"/>
  <c r="E150" i="86"/>
  <c r="E151" i="86" s="1"/>
  <c r="E127" i="86"/>
  <c r="E128" i="86" s="1"/>
  <c r="F166" i="86"/>
  <c r="F109" i="86"/>
  <c r="F120" i="86"/>
  <c r="F121" i="86" s="1"/>
  <c r="F113" i="86"/>
  <c r="F106" i="86"/>
  <c r="F107" i="86" s="1"/>
  <c r="AY23" i="66"/>
  <c r="AZ23" i="78" s="1"/>
  <c r="AY23" i="70"/>
  <c r="AZ23" i="77" s="1"/>
  <c r="AY23" i="65"/>
  <c r="AZ23" i="76" s="1"/>
  <c r="AY23" i="62"/>
  <c r="AZ23" i="74" s="1"/>
  <c r="AY23" i="63"/>
  <c r="AZ23" i="75" s="1"/>
  <c r="BI97" i="63"/>
  <c r="BJ97" i="75" s="1"/>
  <c r="BI97" i="75"/>
  <c r="O2" i="72"/>
  <c r="O2" i="76"/>
  <c r="O2" i="75"/>
  <c r="O2" i="77"/>
  <c r="O2" i="78"/>
  <c r="O2" i="74"/>
  <c r="BI97" i="66"/>
  <c r="BJ97" i="78" s="1"/>
  <c r="BI97" i="78"/>
  <c r="BI97" i="62"/>
  <c r="BJ97" i="74" s="1"/>
  <c r="BI97" i="74"/>
  <c r="AZ73" i="72"/>
  <c r="AY73" i="66"/>
  <c r="AZ73" i="78" s="1"/>
  <c r="AY73" i="65"/>
  <c r="AZ73" i="76" s="1"/>
  <c r="AY73" i="63"/>
  <c r="AZ73" i="75" s="1"/>
  <c r="AY73" i="62"/>
  <c r="AZ73" i="74" s="1"/>
  <c r="AY73" i="70"/>
  <c r="AZ73" i="77" s="1"/>
  <c r="N41" i="48"/>
  <c r="N41" i="72"/>
  <c r="BA1" i="75"/>
  <c r="BA1" i="74"/>
  <c r="BA1" i="78"/>
  <c r="BA1" i="77"/>
  <c r="BA1" i="76"/>
  <c r="AZ73" i="48"/>
  <c r="BI97" i="65"/>
  <c r="BJ97" i="76" s="1"/>
  <c r="BI97" i="76"/>
  <c r="BI97" i="70"/>
  <c r="BJ97" i="77" s="1"/>
  <c r="BI97" i="77"/>
  <c r="BA104" i="27"/>
  <c r="BA1" i="72"/>
  <c r="BH135" i="48"/>
  <c r="BI135" i="72" s="1"/>
  <c r="BI135" i="48"/>
  <c r="BJ135" i="72" s="1"/>
  <c r="BA1" i="48"/>
  <c r="S137" i="62"/>
  <c r="S136" i="62"/>
  <c r="O2" i="48"/>
  <c r="N105" i="85" l="1"/>
  <c r="N55" i="85"/>
  <c r="N53" i="85" s="1"/>
  <c r="M148" i="85"/>
  <c r="M54" i="85"/>
  <c r="O101" i="85"/>
  <c r="F110" i="85"/>
  <c r="F116" i="85" s="1"/>
  <c r="G117" i="85" s="1"/>
  <c r="E152" i="86"/>
  <c r="E155" i="86" s="1"/>
  <c r="E153" i="86"/>
  <c r="E154" i="86"/>
  <c r="D138" i="86" s="1"/>
  <c r="G92" i="85"/>
  <c r="G93" i="85" s="1"/>
  <c r="F114" i="85"/>
  <c r="AZ23" i="48"/>
  <c r="BA23" i="72" s="1"/>
  <c r="AZ23" i="86"/>
  <c r="AZ23" i="85"/>
  <c r="F110" i="86"/>
  <c r="G92" i="86"/>
  <c r="G93" i="86" s="1"/>
  <c r="F114" i="86"/>
  <c r="E152" i="85"/>
  <c r="E155" i="85" s="1"/>
  <c r="E154" i="85"/>
  <c r="D138" i="85" s="1"/>
  <c r="E153" i="85"/>
  <c r="O100" i="85"/>
  <c r="O99" i="85" s="1"/>
  <c r="P89" i="85"/>
  <c r="Q90" i="85" s="1"/>
  <c r="O88" i="85"/>
  <c r="P87" i="85"/>
  <c r="O88" i="86"/>
  <c r="O100" i="86"/>
  <c r="O99" i="86" s="1"/>
  <c r="O105" i="86" s="1"/>
  <c r="P89" i="86"/>
  <c r="Q90" i="86" s="1"/>
  <c r="P87" i="86"/>
  <c r="O101" i="86"/>
  <c r="AZ23" i="66"/>
  <c r="BA23" i="78" s="1"/>
  <c r="BB1" i="75"/>
  <c r="BB1" i="74"/>
  <c r="BB1" i="78"/>
  <c r="BB1" i="76"/>
  <c r="BB1" i="77"/>
  <c r="BA73" i="48"/>
  <c r="BA73" i="72"/>
  <c r="AZ73" i="66"/>
  <c r="BA73" i="78" s="1"/>
  <c r="AZ73" i="70"/>
  <c r="BA73" i="77" s="1"/>
  <c r="AZ73" i="65"/>
  <c r="BA73" i="76" s="1"/>
  <c r="AZ73" i="63"/>
  <c r="BA73" i="75" s="1"/>
  <c r="AZ73" i="62"/>
  <c r="BA73" i="74" s="1"/>
  <c r="P2" i="72"/>
  <c r="P2" i="75"/>
  <c r="P2" i="77"/>
  <c r="P2" i="76"/>
  <c r="P2" i="78"/>
  <c r="P2" i="74"/>
  <c r="O41" i="72"/>
  <c r="O41" i="48"/>
  <c r="BB104" i="27"/>
  <c r="BB1" i="72"/>
  <c r="BB1" i="48"/>
  <c r="P2" i="48"/>
  <c r="N148" i="85" l="1"/>
  <c r="N54" i="85"/>
  <c r="O105" i="85"/>
  <c r="O55" i="85"/>
  <c r="O53" i="85" s="1"/>
  <c r="AZ23" i="63"/>
  <c r="BA23" i="75" s="1"/>
  <c r="AZ23" i="62"/>
  <c r="BA23" i="74" s="1"/>
  <c r="AZ23" i="70"/>
  <c r="BA23" i="77" s="1"/>
  <c r="AZ23" i="65"/>
  <c r="BA23" i="76" s="1"/>
  <c r="F123" i="85"/>
  <c r="F167" i="85" s="1"/>
  <c r="P101" i="86"/>
  <c r="P101" i="85"/>
  <c r="P100" i="86"/>
  <c r="P99" i="86" s="1"/>
  <c r="P105" i="86" s="1"/>
  <c r="P88" i="86"/>
  <c r="Q89" i="86"/>
  <c r="R90" i="86" s="1"/>
  <c r="Q87" i="86"/>
  <c r="P88" i="85"/>
  <c r="Q89" i="85"/>
  <c r="R90" i="85" s="1"/>
  <c r="P100" i="85"/>
  <c r="P99" i="85" s="1"/>
  <c r="Q87" i="85"/>
  <c r="BA23" i="48"/>
  <c r="BB23" i="72" s="1"/>
  <c r="BA23" i="86"/>
  <c r="BA23" i="85"/>
  <c r="G124" i="85"/>
  <c r="G104" i="85"/>
  <c r="F116" i="86"/>
  <c r="G117" i="86" s="1"/>
  <c r="BB73" i="72"/>
  <c r="BA73" i="63"/>
  <c r="BB73" i="75" s="1"/>
  <c r="BA73" i="62"/>
  <c r="BB73" i="74" s="1"/>
  <c r="BA73" i="70"/>
  <c r="BB73" i="77" s="1"/>
  <c r="BA73" i="66"/>
  <c r="BB73" i="78" s="1"/>
  <c r="BA73" i="65"/>
  <c r="BB73" i="76" s="1"/>
  <c r="Q2" i="72"/>
  <c r="Q2" i="75"/>
  <c r="Q2" i="78"/>
  <c r="Q2" i="74"/>
  <c r="Q2" i="76"/>
  <c r="Q2" i="77"/>
  <c r="BC1" i="74"/>
  <c r="BC1" i="78"/>
  <c r="BC1" i="75"/>
  <c r="BC1" i="76"/>
  <c r="BC1" i="77"/>
  <c r="BB73" i="48"/>
  <c r="P41" i="48"/>
  <c r="P41" i="72"/>
  <c r="BC104" i="27"/>
  <c r="BC1" i="72"/>
  <c r="BC1" i="48"/>
  <c r="AL136" i="63"/>
  <c r="Q2" i="48"/>
  <c r="P105" i="85" l="1"/>
  <c r="P55" i="85"/>
  <c r="P53" i="85" s="1"/>
  <c r="O54" i="85"/>
  <c r="O148" i="85"/>
  <c r="F126" i="85"/>
  <c r="F150" i="85" s="1"/>
  <c r="F151" i="85" s="1"/>
  <c r="F125" i="85"/>
  <c r="BA23" i="62"/>
  <c r="BB23" i="74" s="1"/>
  <c r="BA23" i="65"/>
  <c r="BB23" i="76" s="1"/>
  <c r="Q101" i="85"/>
  <c r="Q101" i="86"/>
  <c r="F123" i="86"/>
  <c r="F125" i="86" s="1"/>
  <c r="BA23" i="70"/>
  <c r="BB23" i="77" s="1"/>
  <c r="G104" i="86"/>
  <c r="G124" i="86"/>
  <c r="BB23" i="48"/>
  <c r="BC23" i="72" s="1"/>
  <c r="BB23" i="86"/>
  <c r="BB23" i="85"/>
  <c r="G166" i="85"/>
  <c r="G109" i="85"/>
  <c r="G120" i="85"/>
  <c r="G121" i="85" s="1"/>
  <c r="G113" i="85"/>
  <c r="G106" i="85"/>
  <c r="G107" i="85" s="1"/>
  <c r="Q88" i="85"/>
  <c r="R89" i="85"/>
  <c r="S90" i="85" s="1"/>
  <c r="Q100" i="85"/>
  <c r="Q99" i="85" s="1"/>
  <c r="R87" i="85"/>
  <c r="Q100" i="86"/>
  <c r="Q99" i="86" s="1"/>
  <c r="Q105" i="86" s="1"/>
  <c r="Q88" i="86"/>
  <c r="R89" i="86"/>
  <c r="S90" i="86" s="1"/>
  <c r="R87" i="86"/>
  <c r="BA23" i="63"/>
  <c r="BB23" i="75" s="1"/>
  <c r="BA23" i="66"/>
  <c r="BB23" i="78" s="1"/>
  <c r="BB23" i="65"/>
  <c r="BC23" i="76" s="1"/>
  <c r="R2" i="72"/>
  <c r="R2" i="78"/>
  <c r="R2" i="74"/>
  <c r="R2" i="75"/>
  <c r="R2" i="76"/>
  <c r="R2" i="77"/>
  <c r="Q41" i="48"/>
  <c r="Q41" i="72"/>
  <c r="BD1" i="78"/>
  <c r="BD1" i="77"/>
  <c r="BD1" i="75"/>
  <c r="BD1" i="74"/>
  <c r="BD1" i="76"/>
  <c r="BC73" i="48"/>
  <c r="BC73" i="72"/>
  <c r="BB73" i="70"/>
  <c r="BC73" i="77" s="1"/>
  <c r="BB73" i="66"/>
  <c r="BC73" i="78" s="1"/>
  <c r="BB73" i="65"/>
  <c r="BC73" i="76" s="1"/>
  <c r="BB73" i="63"/>
  <c r="BC73" i="75" s="1"/>
  <c r="BB73" i="62"/>
  <c r="BC73" i="74" s="1"/>
  <c r="BD104" i="27"/>
  <c r="BD1" i="72"/>
  <c r="BD1" i="48"/>
  <c r="AM135" i="75"/>
  <c r="R2" i="48"/>
  <c r="P54" i="85" l="1"/>
  <c r="P148" i="85"/>
  <c r="Q105" i="85"/>
  <c r="Q55" i="85"/>
  <c r="Q53" i="85" s="1"/>
  <c r="F126" i="86"/>
  <c r="F150" i="86" s="1"/>
  <c r="F151" i="86" s="1"/>
  <c r="F127" i="85"/>
  <c r="F128" i="85" s="1"/>
  <c r="BB23" i="63"/>
  <c r="BC23" i="75" s="1"/>
  <c r="BB23" i="62"/>
  <c r="BC23" i="74" s="1"/>
  <c r="BB23" i="66"/>
  <c r="BC23" i="78" s="1"/>
  <c r="F167" i="86"/>
  <c r="G166" i="86"/>
  <c r="G113" i="86"/>
  <c r="G109" i="86"/>
  <c r="G120" i="86"/>
  <c r="G121" i="86" s="1"/>
  <c r="G106" i="86"/>
  <c r="G107" i="86" s="1"/>
  <c r="R101" i="85"/>
  <c r="BB23" i="70"/>
  <c r="BC23" i="77" s="1"/>
  <c r="R88" i="86"/>
  <c r="S89" i="86"/>
  <c r="T90" i="86" s="1"/>
  <c r="R100" i="86"/>
  <c r="R99" i="86" s="1"/>
  <c r="R105" i="86" s="1"/>
  <c r="S87" i="86"/>
  <c r="R100" i="85"/>
  <c r="R99" i="85" s="1"/>
  <c r="R88" i="85"/>
  <c r="S89" i="85"/>
  <c r="T90" i="85" s="1"/>
  <c r="S87" i="85"/>
  <c r="G110" i="85"/>
  <c r="R101" i="86"/>
  <c r="BC23" i="48"/>
  <c r="BD23" i="72" s="1"/>
  <c r="BC23" i="85"/>
  <c r="BC23" i="86"/>
  <c r="G114" i="85"/>
  <c r="H92" i="85"/>
  <c r="H93" i="85" s="1"/>
  <c r="F154" i="85"/>
  <c r="E138" i="85" s="1"/>
  <c r="F153" i="85"/>
  <c r="F152" i="85"/>
  <c r="F155" i="85" s="1"/>
  <c r="R41" i="48"/>
  <c r="R41" i="72"/>
  <c r="BD73" i="72"/>
  <c r="BC73" i="65"/>
  <c r="BD73" i="76" s="1"/>
  <c r="BC73" i="62"/>
  <c r="BD73" i="74" s="1"/>
  <c r="BC73" i="63"/>
  <c r="BD73" i="75" s="1"/>
  <c r="BC73" i="70"/>
  <c r="BD73" i="77" s="1"/>
  <c r="BC73" i="66"/>
  <c r="BD73" i="78" s="1"/>
  <c r="BE1" i="72"/>
  <c r="BE1" i="77"/>
  <c r="BE1" i="74"/>
  <c r="BE1" i="78"/>
  <c r="BE1" i="76"/>
  <c r="BE1" i="75"/>
  <c r="BD73" i="48"/>
  <c r="S2" i="72"/>
  <c r="S2" i="78"/>
  <c r="S2" i="74"/>
  <c r="S2" i="77"/>
  <c r="S2" i="75"/>
  <c r="S2" i="76"/>
  <c r="BE1" i="48"/>
  <c r="BE104" i="27"/>
  <c r="S2" i="48"/>
  <c r="R105" i="85" l="1"/>
  <c r="R55" i="85"/>
  <c r="R53" i="85" s="1"/>
  <c r="Q54" i="85"/>
  <c r="Q148" i="85"/>
  <c r="F127" i="86"/>
  <c r="F128" i="86" s="1"/>
  <c r="BC23" i="63"/>
  <c r="BD23" i="75" s="1"/>
  <c r="BC23" i="65"/>
  <c r="BD23" i="76" s="1"/>
  <c r="BC23" i="66"/>
  <c r="BD23" i="78" s="1"/>
  <c r="BC23" i="70"/>
  <c r="BD23" i="77" s="1"/>
  <c r="BC23" i="62"/>
  <c r="BD23" i="74" s="1"/>
  <c r="T89" i="85"/>
  <c r="U90" i="85" s="1"/>
  <c r="S88" i="85"/>
  <c r="S100" i="85"/>
  <c r="S99" i="85" s="1"/>
  <c r="T87" i="85"/>
  <c r="S88" i="86"/>
  <c r="S100" i="86"/>
  <c r="S99" i="86" s="1"/>
  <c r="S105" i="86" s="1"/>
  <c r="T89" i="86"/>
  <c r="U90" i="86" s="1"/>
  <c r="T87" i="86"/>
  <c r="BD23" i="48"/>
  <c r="BE23" i="72" s="1"/>
  <c r="BD23" i="86"/>
  <c r="BD23" i="85"/>
  <c r="S101" i="86"/>
  <c r="S101" i="85"/>
  <c r="G114" i="86"/>
  <c r="H92" i="86"/>
  <c r="H93" i="86" s="1"/>
  <c r="F153" i="86"/>
  <c r="F152" i="86"/>
  <c r="F155" i="86" s="1"/>
  <c r="F154" i="86"/>
  <c r="E138" i="86" s="1"/>
  <c r="G116" i="85"/>
  <c r="H117" i="85" s="1"/>
  <c r="G110" i="86"/>
  <c r="BD23" i="62"/>
  <c r="BE23" i="74" s="1"/>
  <c r="BD23" i="65"/>
  <c r="BE23" i="76" s="1"/>
  <c r="BE73" i="72"/>
  <c r="BD73" i="63"/>
  <c r="BE73" i="75" s="1"/>
  <c r="BD73" i="62"/>
  <c r="BE73" i="74" s="1"/>
  <c r="BD73" i="70"/>
  <c r="BE73" i="77" s="1"/>
  <c r="BD73" i="66"/>
  <c r="BE73" i="78" s="1"/>
  <c r="BD73" i="65"/>
  <c r="BE73" i="76" s="1"/>
  <c r="BF1" i="72"/>
  <c r="BF1" i="77"/>
  <c r="BF1" i="76"/>
  <c r="BF1" i="78"/>
  <c r="BF1" i="74"/>
  <c r="BF1" i="75"/>
  <c r="BE73" i="48"/>
  <c r="T2" i="72"/>
  <c r="T2" i="77"/>
  <c r="T2" i="76"/>
  <c r="T2" i="75"/>
  <c r="T2" i="78"/>
  <c r="T2" i="74"/>
  <c r="S41" i="48"/>
  <c r="S41" i="72"/>
  <c r="BF1" i="48"/>
  <c r="BF104" i="27"/>
  <c r="AM136" i="63"/>
  <c r="T2" i="48"/>
  <c r="R54" i="85" l="1"/>
  <c r="R148" i="85"/>
  <c r="S105" i="85"/>
  <c r="S55" i="85"/>
  <c r="S53" i="85" s="1"/>
  <c r="BD23" i="63"/>
  <c r="BE23" i="75" s="1"/>
  <c r="BD23" i="66"/>
  <c r="BE23" i="78" s="1"/>
  <c r="BD23" i="70"/>
  <c r="BE23" i="77" s="1"/>
  <c r="T101" i="85"/>
  <c r="G123" i="85"/>
  <c r="G167" i="85" s="1"/>
  <c r="T101" i="86"/>
  <c r="H124" i="85"/>
  <c r="H104" i="85"/>
  <c r="T88" i="86"/>
  <c r="U89" i="86"/>
  <c r="V90" i="86" s="1"/>
  <c r="T100" i="86"/>
  <c r="T99" i="86" s="1"/>
  <c r="T105" i="86" s="1"/>
  <c r="U87" i="86"/>
  <c r="T100" i="85"/>
  <c r="T99" i="85" s="1"/>
  <c r="T88" i="85"/>
  <c r="U89" i="85"/>
  <c r="V90" i="85" s="1"/>
  <c r="U87" i="85"/>
  <c r="BE23" i="48"/>
  <c r="BF23" i="72" s="1"/>
  <c r="BE23" i="86"/>
  <c r="BE23" i="85"/>
  <c r="G116" i="86"/>
  <c r="H117" i="86" s="1"/>
  <c r="BE23" i="62"/>
  <c r="BF23" i="74" s="1"/>
  <c r="T41" i="48"/>
  <c r="T41" i="72"/>
  <c r="BF73" i="72"/>
  <c r="BE73" i="63"/>
  <c r="BF73" i="75" s="1"/>
  <c r="BE73" i="62"/>
  <c r="BF73" i="74" s="1"/>
  <c r="BE73" i="70"/>
  <c r="BF73" i="77" s="1"/>
  <c r="BE73" i="66"/>
  <c r="BF73" i="78" s="1"/>
  <c r="BE73" i="65"/>
  <c r="BF73" i="76" s="1"/>
  <c r="BG1" i="72"/>
  <c r="BG1" i="76"/>
  <c r="BG1" i="78"/>
  <c r="BG1" i="77"/>
  <c r="BG1" i="75"/>
  <c r="BG1" i="74"/>
  <c r="BF73" i="48"/>
  <c r="U2" i="72"/>
  <c r="U2" i="77"/>
  <c r="U2" i="76"/>
  <c r="U2" i="78"/>
  <c r="U2" i="74"/>
  <c r="U2" i="75"/>
  <c r="BE23" i="70"/>
  <c r="BF23" i="77" s="1"/>
  <c r="BE23" i="66"/>
  <c r="BF23" i="78" s="1"/>
  <c r="BE23" i="65"/>
  <c r="BF23" i="76" s="1"/>
  <c r="BE23" i="63"/>
  <c r="BF23" i="75" s="1"/>
  <c r="BG1" i="48"/>
  <c r="BG104" i="27"/>
  <c r="AN135" i="75"/>
  <c r="S136" i="65"/>
  <c r="T136" i="76" s="1"/>
  <c r="S137" i="65"/>
  <c r="U2" i="48"/>
  <c r="S148" i="85" l="1"/>
  <c r="S54" i="85"/>
  <c r="T105" i="85"/>
  <c r="T55" i="85"/>
  <c r="T53" i="85" s="1"/>
  <c r="U101" i="85"/>
  <c r="U101" i="86"/>
  <c r="G126" i="85"/>
  <c r="G150" i="85" s="1"/>
  <c r="G151" i="85" s="1"/>
  <c r="G125" i="85"/>
  <c r="G123" i="86"/>
  <c r="H124" i="86"/>
  <c r="H104" i="86"/>
  <c r="U100" i="85"/>
  <c r="U99" i="85" s="1"/>
  <c r="V89" i="85"/>
  <c r="W90" i="85" s="1"/>
  <c r="U88" i="85"/>
  <c r="V87" i="85"/>
  <c r="U100" i="86"/>
  <c r="U99" i="86" s="1"/>
  <c r="U105" i="86" s="1"/>
  <c r="U88" i="86"/>
  <c r="V89" i="86"/>
  <c r="W90" i="86" s="1"/>
  <c r="V87" i="86"/>
  <c r="H166" i="85"/>
  <c r="H109" i="85"/>
  <c r="H120" i="85"/>
  <c r="H121" i="85" s="1"/>
  <c r="H113" i="85"/>
  <c r="H106" i="85"/>
  <c r="H107" i="85" s="1"/>
  <c r="BF23" i="48"/>
  <c r="BG23" i="72" s="1"/>
  <c r="BF23" i="86"/>
  <c r="BF23" i="85"/>
  <c r="BF23" i="62"/>
  <c r="BG23" i="74" s="1"/>
  <c r="BH1" i="72"/>
  <c r="BH1" i="76"/>
  <c r="BH1" i="75"/>
  <c r="BH1" i="77"/>
  <c r="BH1" i="78"/>
  <c r="BH1" i="74"/>
  <c r="BG73" i="48"/>
  <c r="V2" i="72"/>
  <c r="V2" i="76"/>
  <c r="V2" i="75"/>
  <c r="V2" i="78"/>
  <c r="V2" i="74"/>
  <c r="V2" i="77"/>
  <c r="BG73" i="72"/>
  <c r="BF73" i="63"/>
  <c r="BG73" i="75" s="1"/>
  <c r="BF73" i="62"/>
  <c r="BG73" i="74" s="1"/>
  <c r="BF73" i="66"/>
  <c r="BG73" i="78" s="1"/>
  <c r="BF73" i="65"/>
  <c r="BG73" i="76" s="1"/>
  <c r="BF73" i="70"/>
  <c r="BG73" i="77" s="1"/>
  <c r="U41" i="48"/>
  <c r="U41" i="72"/>
  <c r="BF23" i="70"/>
  <c r="BG23" i="77" s="1"/>
  <c r="BF23" i="66"/>
  <c r="BG23" i="78" s="1"/>
  <c r="BF23" i="65"/>
  <c r="BG23" i="76" s="1"/>
  <c r="BF23" i="63"/>
  <c r="BG23" i="75" s="1"/>
  <c r="BH1" i="48"/>
  <c r="BH104" i="27"/>
  <c r="T137" i="62"/>
  <c r="T136" i="62"/>
  <c r="V2" i="48"/>
  <c r="T148" i="85" l="1"/>
  <c r="T54" i="85"/>
  <c r="U105" i="85"/>
  <c r="U55" i="85"/>
  <c r="U53" i="85" s="1"/>
  <c r="G127" i="85"/>
  <c r="G128" i="85" s="1"/>
  <c r="H110" i="85"/>
  <c r="H116" i="85" s="1"/>
  <c r="V101" i="86"/>
  <c r="G153" i="85"/>
  <c r="G154" i="85"/>
  <c r="F138" i="85" s="1"/>
  <c r="G152" i="85"/>
  <c r="G155" i="85" s="1"/>
  <c r="H114" i="85"/>
  <c r="I92" i="85"/>
  <c r="I93" i="85" s="1"/>
  <c r="V100" i="86"/>
  <c r="V99" i="86" s="1"/>
  <c r="V105" i="86" s="1"/>
  <c r="W89" i="86"/>
  <c r="X90" i="86" s="1"/>
  <c r="V88" i="86"/>
  <c r="W87" i="86"/>
  <c r="W89" i="85"/>
  <c r="X90" i="85" s="1"/>
  <c r="V88" i="85"/>
  <c r="V100" i="85"/>
  <c r="V99" i="85" s="1"/>
  <c r="W87" i="85"/>
  <c r="H166" i="86"/>
  <c r="H113" i="86"/>
  <c r="H120" i="86"/>
  <c r="H121" i="86" s="1"/>
  <c r="H109" i="86"/>
  <c r="H106" i="86"/>
  <c r="H107" i="86" s="1"/>
  <c r="V101" i="85"/>
  <c r="BG23" i="48"/>
  <c r="BH23" i="72" s="1"/>
  <c r="BG23" i="86"/>
  <c r="BG23" i="85"/>
  <c r="G125" i="86"/>
  <c r="G126" i="86"/>
  <c r="G167" i="86"/>
  <c r="BH73" i="72"/>
  <c r="BG73" i="70"/>
  <c r="BH73" i="77" s="1"/>
  <c r="BG73" i="66"/>
  <c r="BH73" i="78" s="1"/>
  <c r="BG73" i="65"/>
  <c r="BH73" i="76" s="1"/>
  <c r="BG73" i="63"/>
  <c r="BH73" i="75" s="1"/>
  <c r="BG73" i="62"/>
  <c r="BH73" i="74" s="1"/>
  <c r="W2" i="72"/>
  <c r="W2" i="76"/>
  <c r="W2" i="75"/>
  <c r="W2" i="77"/>
  <c r="W2" i="78"/>
  <c r="W2" i="74"/>
  <c r="V41" i="48"/>
  <c r="V41" i="72"/>
  <c r="BI1" i="72"/>
  <c r="BI1" i="75"/>
  <c r="BI1" i="74"/>
  <c r="BI1" i="76"/>
  <c r="BI1" i="77"/>
  <c r="BI1" i="78"/>
  <c r="BH73" i="48"/>
  <c r="BG23" i="65"/>
  <c r="BH23" i="76" s="1"/>
  <c r="BG23" i="63"/>
  <c r="BH23" i="75" s="1"/>
  <c r="BI1" i="48"/>
  <c r="BI104" i="27"/>
  <c r="AN136" i="63"/>
  <c r="W2" i="48"/>
  <c r="U148" i="85" l="1"/>
  <c r="U54" i="85"/>
  <c r="V105" i="85"/>
  <c r="V55" i="85"/>
  <c r="V53" i="85" s="1"/>
  <c r="W101" i="85"/>
  <c r="I117" i="85"/>
  <c r="I104" i="85" s="1"/>
  <c r="H123" i="85"/>
  <c r="H125" i="85" s="1"/>
  <c r="BG23" i="62"/>
  <c r="BH23" i="74" s="1"/>
  <c r="BH23" i="48"/>
  <c r="BI23" i="72" s="1"/>
  <c r="BH23" i="86"/>
  <c r="BH23" i="85"/>
  <c r="BG23" i="66"/>
  <c r="BH23" i="78" s="1"/>
  <c r="X89" i="85"/>
  <c r="Y90" i="85" s="1"/>
  <c r="W88" i="85"/>
  <c r="W100" i="85"/>
  <c r="W99" i="85" s="1"/>
  <c r="X87" i="85"/>
  <c r="X89" i="86"/>
  <c r="Y90" i="86" s="1"/>
  <c r="W88" i="86"/>
  <c r="W100" i="86"/>
  <c r="W99" i="86" s="1"/>
  <c r="W105" i="86" s="1"/>
  <c r="X87" i="86"/>
  <c r="BG23" i="70"/>
  <c r="BH23" i="77" s="1"/>
  <c r="G150" i="86"/>
  <c r="G151" i="86" s="1"/>
  <c r="G127" i="86"/>
  <c r="G128" i="86" s="1"/>
  <c r="I92" i="86"/>
  <c r="I93" i="86" s="1"/>
  <c r="H114" i="86"/>
  <c r="H110" i="86"/>
  <c r="W101" i="86"/>
  <c r="X2" i="72"/>
  <c r="X2" i="75"/>
  <c r="X2" i="78"/>
  <c r="X2" i="74"/>
  <c r="X2" i="77"/>
  <c r="X2" i="76"/>
  <c r="BI73" i="72"/>
  <c r="BH73" i="66"/>
  <c r="BI73" i="78" s="1"/>
  <c r="BH73" i="70"/>
  <c r="BI73" i="77" s="1"/>
  <c r="BH73" i="65"/>
  <c r="BI73" i="76" s="1"/>
  <c r="BH73" i="63"/>
  <c r="BI73" i="75" s="1"/>
  <c r="BH73" i="62"/>
  <c r="BI73" i="74" s="1"/>
  <c r="W41" i="48"/>
  <c r="W41" i="72"/>
  <c r="BJ1" i="75"/>
  <c r="BJ1" i="74"/>
  <c r="BJ1" i="78"/>
  <c r="BJ1" i="76"/>
  <c r="BJ1" i="77"/>
  <c r="BI73" i="48"/>
  <c r="BJ104" i="27"/>
  <c r="BJ1" i="72"/>
  <c r="BH23" i="63"/>
  <c r="BI23" i="75" s="1"/>
  <c r="AO135" i="75"/>
  <c r="X136" i="63"/>
  <c r="X2" i="48"/>
  <c r="V54" i="85" l="1"/>
  <c r="V148" i="85"/>
  <c r="W105" i="85"/>
  <c r="W55" i="85"/>
  <c r="W53" i="85" s="1"/>
  <c r="I124" i="85"/>
  <c r="H126" i="85"/>
  <c r="H127" i="85" s="1"/>
  <c r="H128" i="85" s="1"/>
  <c r="BH23" i="66"/>
  <c r="BI23" i="78" s="1"/>
  <c r="BH23" i="65"/>
  <c r="BI23" i="76" s="1"/>
  <c r="BH23" i="62"/>
  <c r="BI23" i="74" s="1"/>
  <c r="BH23" i="70"/>
  <c r="BI23" i="77" s="1"/>
  <c r="X101" i="85"/>
  <c r="H167" i="85"/>
  <c r="X101" i="86"/>
  <c r="Y89" i="86"/>
  <c r="Z90" i="86" s="1"/>
  <c r="X100" i="86"/>
  <c r="X99" i="86" s="1"/>
  <c r="X105" i="86" s="1"/>
  <c r="X88" i="86"/>
  <c r="Y87" i="86"/>
  <c r="I166" i="85"/>
  <c r="I120" i="85"/>
  <c r="I121" i="85" s="1"/>
  <c r="I113" i="85"/>
  <c r="I109" i="85"/>
  <c r="I106" i="85"/>
  <c r="I107" i="85" s="1"/>
  <c r="X88" i="85"/>
  <c r="Y89" i="85"/>
  <c r="Z90" i="85" s="1"/>
  <c r="X100" i="85"/>
  <c r="X99" i="85" s="1"/>
  <c r="Y87" i="85"/>
  <c r="G154" i="86"/>
  <c r="F138" i="86" s="1"/>
  <c r="G153" i="86"/>
  <c r="G152" i="86"/>
  <c r="G155" i="86" s="1"/>
  <c r="BI23" i="48"/>
  <c r="BJ23" i="72" s="1"/>
  <c r="BI23" i="86"/>
  <c r="BI23" i="85"/>
  <c r="H116" i="86"/>
  <c r="I117" i="86" s="1"/>
  <c r="H123" i="86"/>
  <c r="Y2" i="72"/>
  <c r="Y2" i="75"/>
  <c r="Y2" i="78"/>
  <c r="Y2" i="74"/>
  <c r="Y2" i="76"/>
  <c r="Y2" i="77"/>
  <c r="X41" i="72"/>
  <c r="X41" i="48"/>
  <c r="BJ73" i="72"/>
  <c r="BI73" i="70"/>
  <c r="BJ73" i="77" s="1"/>
  <c r="BI73" i="66"/>
  <c r="BJ73" i="78" s="1"/>
  <c r="BI73" i="65"/>
  <c r="BJ73" i="76" s="1"/>
  <c r="BI73" i="63"/>
  <c r="BJ73" i="75" s="1"/>
  <c r="BI73" i="62"/>
  <c r="BJ73" i="74" s="1"/>
  <c r="Y135" i="75"/>
  <c r="Y2" i="48"/>
  <c r="Y101" i="85" l="1"/>
  <c r="W54" i="85"/>
  <c r="W148" i="85"/>
  <c r="X105" i="85"/>
  <c r="X55" i="85"/>
  <c r="X53" i="85" s="1"/>
  <c r="Y101" i="86"/>
  <c r="H150" i="85"/>
  <c r="H151" i="85" s="1"/>
  <c r="H153" i="85" s="1"/>
  <c r="I110" i="85"/>
  <c r="I116" i="85" s="1"/>
  <c r="J117" i="85" s="1"/>
  <c r="BI23" i="66"/>
  <c r="BJ23" i="78" s="1"/>
  <c r="Z89" i="86"/>
  <c r="AA90" i="86" s="1"/>
  <c r="Y100" i="86"/>
  <c r="Y99" i="86" s="1"/>
  <c r="Y105" i="86" s="1"/>
  <c r="Y88" i="86"/>
  <c r="Z87" i="86"/>
  <c r="BI23" i="63"/>
  <c r="BJ23" i="75" s="1"/>
  <c r="BI23" i="70"/>
  <c r="BJ23" i="77" s="1"/>
  <c r="I104" i="86"/>
  <c r="I124" i="86"/>
  <c r="Y100" i="85"/>
  <c r="Y99" i="85" s="1"/>
  <c r="Z89" i="85"/>
  <c r="AA90" i="85" s="1"/>
  <c r="Y88" i="85"/>
  <c r="Z87" i="85"/>
  <c r="J92" i="85"/>
  <c r="J93" i="85" s="1"/>
  <c r="I114" i="85"/>
  <c r="H126" i="86"/>
  <c r="H125" i="86"/>
  <c r="H167" i="86"/>
  <c r="BI23" i="62"/>
  <c r="BJ23" i="74" s="1"/>
  <c r="BI23" i="65"/>
  <c r="BJ23" i="76" s="1"/>
  <c r="Z2" i="72"/>
  <c r="Z2" i="78"/>
  <c r="Z2" i="74"/>
  <c r="Z2" i="77"/>
  <c r="Z2" i="76"/>
  <c r="Z2" i="75"/>
  <c r="Y41" i="48"/>
  <c r="Y41" i="72"/>
  <c r="Z2" i="48"/>
  <c r="X54" i="85" l="1"/>
  <c r="X148" i="85"/>
  <c r="Y105" i="85"/>
  <c r="Y55" i="85"/>
  <c r="Y53" i="85" s="1"/>
  <c r="H152" i="85"/>
  <c r="H155" i="85" s="1"/>
  <c r="H154" i="85"/>
  <c r="G138" i="85" s="1"/>
  <c r="I123" i="85"/>
  <c r="I125" i="85" s="1"/>
  <c r="Z88" i="86"/>
  <c r="Z100" i="86"/>
  <c r="Z99" i="86" s="1"/>
  <c r="Z105" i="86" s="1"/>
  <c r="AA89" i="86"/>
  <c r="AB90" i="86" s="1"/>
  <c r="AA87" i="86"/>
  <c r="H150" i="86"/>
  <c r="H151" i="86" s="1"/>
  <c r="H127" i="86"/>
  <c r="H128" i="86" s="1"/>
  <c r="AA89" i="85"/>
  <c r="AB90" i="85" s="1"/>
  <c r="Z88" i="85"/>
  <c r="Z100" i="85"/>
  <c r="Z99" i="85" s="1"/>
  <c r="AA87" i="85"/>
  <c r="I109" i="86"/>
  <c r="I120" i="86"/>
  <c r="I121" i="86" s="1"/>
  <c r="I113" i="86"/>
  <c r="I106" i="86"/>
  <c r="I107" i="86" s="1"/>
  <c r="J124" i="85"/>
  <c r="J104" i="85"/>
  <c r="Z101" i="85"/>
  <c r="Z101" i="86"/>
  <c r="I166" i="86"/>
  <c r="Z41" i="48"/>
  <c r="Z41" i="72"/>
  <c r="AA2" i="72"/>
  <c r="AA2" i="78"/>
  <c r="AA2" i="74"/>
  <c r="AA2" i="77"/>
  <c r="AA2" i="75"/>
  <c r="AA2" i="76"/>
  <c r="AO136" i="63"/>
  <c r="AA2" i="48"/>
  <c r="Y148" i="85" l="1"/>
  <c r="Y54" i="85"/>
  <c r="Z105" i="85"/>
  <c r="Z55" i="85"/>
  <c r="Z53" i="85" s="1"/>
  <c r="AA101" i="85"/>
  <c r="I126" i="85"/>
  <c r="I150" i="85" s="1"/>
  <c r="I151" i="85" s="1"/>
  <c r="I167" i="85"/>
  <c r="AA101" i="86"/>
  <c r="J92" i="86"/>
  <c r="J93" i="86" s="1"/>
  <c r="I114" i="86"/>
  <c r="H153" i="86"/>
  <c r="H154" i="86"/>
  <c r="G138" i="86" s="1"/>
  <c r="H152" i="86"/>
  <c r="H155" i="86" s="1"/>
  <c r="AA100" i="86"/>
  <c r="AA99" i="86" s="1"/>
  <c r="AA105" i="86" s="1"/>
  <c r="AB89" i="86"/>
  <c r="AC90" i="86" s="1"/>
  <c r="AA88" i="86"/>
  <c r="AB87" i="86"/>
  <c r="I110" i="86"/>
  <c r="AB89" i="85"/>
  <c r="AC90" i="85" s="1"/>
  <c r="AA88" i="85"/>
  <c r="AA100" i="85"/>
  <c r="AA99" i="85" s="1"/>
  <c r="AB87" i="85"/>
  <c r="J166" i="85"/>
  <c r="J113" i="85"/>
  <c r="J109" i="85"/>
  <c r="J120" i="85"/>
  <c r="J121" i="85" s="1"/>
  <c r="J106" i="85"/>
  <c r="J107" i="85" s="1"/>
  <c r="AB2" i="72"/>
  <c r="AB2" i="77"/>
  <c r="AB2" i="78"/>
  <c r="AB2" i="74"/>
  <c r="AB2" i="76"/>
  <c r="AB2" i="75"/>
  <c r="AA41" i="72"/>
  <c r="AA41" i="48"/>
  <c r="AP135" i="75"/>
  <c r="T136" i="65"/>
  <c r="U136" i="76" s="1"/>
  <c r="T137" i="65"/>
  <c r="AB2" i="48"/>
  <c r="Z54" i="85" l="1"/>
  <c r="Z148" i="85"/>
  <c r="AA105" i="85"/>
  <c r="AA55" i="85"/>
  <c r="AA53" i="85" s="1"/>
  <c r="AB101" i="86"/>
  <c r="I127" i="85"/>
  <c r="I128" i="85" s="1"/>
  <c r="J114" i="85"/>
  <c r="K92" i="85"/>
  <c r="K93" i="85" s="1"/>
  <c r="I154" i="85"/>
  <c r="H138" i="85" s="1"/>
  <c r="I152" i="85"/>
  <c r="I155" i="85" s="1"/>
  <c r="I153" i="85"/>
  <c r="AB100" i="86"/>
  <c r="AB99" i="86" s="1"/>
  <c r="AB105" i="86" s="1"/>
  <c r="AB88" i="86"/>
  <c r="AC89" i="86"/>
  <c r="AD90" i="86" s="1"/>
  <c r="AC87" i="86"/>
  <c r="J110" i="85"/>
  <c r="AB101" i="85"/>
  <c r="AC89" i="85"/>
  <c r="AD90" i="85" s="1"/>
  <c r="AB100" i="85"/>
  <c r="AB99" i="85" s="1"/>
  <c r="AB88" i="85"/>
  <c r="AC87" i="85"/>
  <c r="I116" i="86"/>
  <c r="J117" i="86" s="1"/>
  <c r="AB41" i="48"/>
  <c r="AB41" i="72"/>
  <c r="AC2" i="72"/>
  <c r="AC2" i="77"/>
  <c r="AC2" i="76"/>
  <c r="AC2" i="78"/>
  <c r="AC2" i="74"/>
  <c r="AC2" i="75"/>
  <c r="U137" i="62"/>
  <c r="U136" i="62"/>
  <c r="AC2" i="48"/>
  <c r="AA148" i="85" l="1"/>
  <c r="AA54" i="85"/>
  <c r="AB105" i="85"/>
  <c r="AB55" i="85"/>
  <c r="AB53" i="85" s="1"/>
  <c r="AC101" i="86"/>
  <c r="AC101" i="85"/>
  <c r="I123" i="86"/>
  <c r="I126" i="86" s="1"/>
  <c r="J116" i="85"/>
  <c r="K117" i="85" s="1"/>
  <c r="AD89" i="86"/>
  <c r="AE90" i="86" s="1"/>
  <c r="AC100" i="86"/>
  <c r="AC99" i="86" s="1"/>
  <c r="AC105" i="86" s="1"/>
  <c r="AC88" i="86"/>
  <c r="AD87" i="86"/>
  <c r="AD89" i="85"/>
  <c r="AE90" i="85" s="1"/>
  <c r="AC100" i="85"/>
  <c r="AC99" i="85" s="1"/>
  <c r="AC88" i="85"/>
  <c r="AD87" i="85"/>
  <c r="J124" i="86"/>
  <c r="J104" i="86"/>
  <c r="AD2" i="72"/>
  <c r="AD2" i="76"/>
  <c r="AD2" i="77"/>
  <c r="AD2" i="75"/>
  <c r="AD2" i="74"/>
  <c r="AD2" i="78"/>
  <c r="AC41" i="48"/>
  <c r="AC41" i="72"/>
  <c r="AP136" i="63"/>
  <c r="AD2" i="48"/>
  <c r="AB54" i="85" l="1"/>
  <c r="AB148" i="85"/>
  <c r="AC105" i="85"/>
  <c r="AC55" i="85"/>
  <c r="AC53" i="85" s="1"/>
  <c r="I167" i="86"/>
  <c r="I125" i="86"/>
  <c r="J123" i="85"/>
  <c r="J126" i="85" s="1"/>
  <c r="J166" i="86"/>
  <c r="J109" i="86"/>
  <c r="J120" i="86"/>
  <c r="J121" i="86" s="1"/>
  <c r="J113" i="86"/>
  <c r="J106" i="86"/>
  <c r="J107" i="86" s="1"/>
  <c r="I150" i="86"/>
  <c r="I151" i="86" s="1"/>
  <c r="I127" i="86"/>
  <c r="I128" i="86" s="1"/>
  <c r="K124" i="85"/>
  <c r="K104" i="85"/>
  <c r="K166" i="85" s="1"/>
  <c r="AE89" i="85"/>
  <c r="AF90" i="85" s="1"/>
  <c r="AD88" i="85"/>
  <c r="AD100" i="85"/>
  <c r="AD99" i="85" s="1"/>
  <c r="AE87" i="85"/>
  <c r="AE89" i="86"/>
  <c r="AF90" i="86" s="1"/>
  <c r="AD100" i="86"/>
  <c r="AD99" i="86" s="1"/>
  <c r="AD105" i="86" s="1"/>
  <c r="AD88" i="86"/>
  <c r="AE87" i="86"/>
  <c r="AD101" i="85"/>
  <c r="AD101" i="86"/>
  <c r="AD41" i="72"/>
  <c r="AD41" i="48"/>
  <c r="AE2" i="72"/>
  <c r="AE2" i="76"/>
  <c r="AE2" i="75"/>
  <c r="AE2" i="77"/>
  <c r="AE2" i="74"/>
  <c r="AE2" i="78"/>
  <c r="AQ135" i="75"/>
  <c r="AE2" i="48"/>
  <c r="AC54" i="85" l="1"/>
  <c r="AC148" i="85"/>
  <c r="AD105" i="85"/>
  <c r="AD55" i="85"/>
  <c r="AD53" i="85" s="1"/>
  <c r="J167" i="85"/>
  <c r="AE101" i="86"/>
  <c r="J125" i="85"/>
  <c r="AE101" i="85"/>
  <c r="AE100" i="85"/>
  <c r="AE99" i="85" s="1"/>
  <c r="AF89" i="85"/>
  <c r="AG90" i="85" s="1"/>
  <c r="AE88" i="85"/>
  <c r="AF87" i="85"/>
  <c r="J150" i="85"/>
  <c r="J151" i="85" s="1"/>
  <c r="J127" i="85"/>
  <c r="J128" i="85" s="1"/>
  <c r="AF89" i="86"/>
  <c r="AG90" i="86" s="1"/>
  <c r="AE88" i="86"/>
  <c r="AE100" i="86"/>
  <c r="AE99" i="86" s="1"/>
  <c r="AE105" i="86" s="1"/>
  <c r="AF87" i="86"/>
  <c r="I152" i="86"/>
  <c r="I155" i="86" s="1"/>
  <c r="I153" i="86"/>
  <c r="I154" i="86"/>
  <c r="H138" i="86" s="1"/>
  <c r="J110" i="86"/>
  <c r="K113" i="85"/>
  <c r="K109" i="85"/>
  <c r="K120" i="85"/>
  <c r="K121" i="85" s="1"/>
  <c r="K106" i="85"/>
  <c r="K107" i="85" s="1"/>
  <c r="J114" i="86"/>
  <c r="K92" i="86"/>
  <c r="K93" i="86" s="1"/>
  <c r="AF2" i="72"/>
  <c r="AF2" i="75"/>
  <c r="AF2" i="76"/>
  <c r="AF2" i="77"/>
  <c r="AF2" i="78"/>
  <c r="AF2" i="74"/>
  <c r="AE41" i="72"/>
  <c r="AE41" i="48"/>
  <c r="AF2" i="48"/>
  <c r="AD54" i="85" l="1"/>
  <c r="AD148" i="85"/>
  <c r="AE105" i="85"/>
  <c r="AE55" i="85"/>
  <c r="AE53" i="85" s="1"/>
  <c r="AF101" i="85"/>
  <c r="AF88" i="85"/>
  <c r="AG89" i="85"/>
  <c r="AH90" i="85" s="1"/>
  <c r="AF100" i="85"/>
  <c r="AF99" i="85" s="1"/>
  <c r="AG87" i="85"/>
  <c r="L92" i="85"/>
  <c r="L93" i="85" s="1"/>
  <c r="K114" i="85"/>
  <c r="AF101" i="86"/>
  <c r="AG89" i="86"/>
  <c r="AH90" i="86" s="1"/>
  <c r="AF100" i="86"/>
  <c r="AF99" i="86" s="1"/>
  <c r="AF105" i="86" s="1"/>
  <c r="AF88" i="86"/>
  <c r="AG87" i="86"/>
  <c r="K110" i="85"/>
  <c r="J116" i="86"/>
  <c r="K117" i="86" s="1"/>
  <c r="J152" i="85"/>
  <c r="J155" i="85" s="1"/>
  <c r="J154" i="85"/>
  <c r="I138" i="85" s="1"/>
  <c r="J153" i="85"/>
  <c r="AF41" i="72"/>
  <c r="AF41" i="48"/>
  <c r="AG2" i="72"/>
  <c r="AG2" i="75"/>
  <c r="AG2" i="78"/>
  <c r="AG2" i="74"/>
  <c r="AG2" i="76"/>
  <c r="AG2" i="77"/>
  <c r="AQ136" i="63"/>
  <c r="AG2" i="48"/>
  <c r="AF105" i="85" l="1"/>
  <c r="AF55" i="85"/>
  <c r="AF53" i="85" s="1"/>
  <c r="AE54" i="85"/>
  <c r="AE148" i="85"/>
  <c r="AG101" i="86"/>
  <c r="J123" i="86"/>
  <c r="J126" i="86" s="1"/>
  <c r="AG88" i="86"/>
  <c r="AH89" i="86"/>
  <c r="AI90" i="86" s="1"/>
  <c r="AG100" i="86"/>
  <c r="AG99" i="86" s="1"/>
  <c r="AG105" i="86" s="1"/>
  <c r="AH87" i="86"/>
  <c r="K104" i="86"/>
  <c r="K124" i="86"/>
  <c r="AG88" i="85"/>
  <c r="AH89" i="85"/>
  <c r="AI90" i="85" s="1"/>
  <c r="AG100" i="85"/>
  <c r="AG99" i="85" s="1"/>
  <c r="AH87" i="85"/>
  <c r="K116" i="85"/>
  <c r="L117" i="85" s="1"/>
  <c r="AG101" i="85"/>
  <c r="AH2" i="72"/>
  <c r="AH2" i="78"/>
  <c r="AH2" i="74"/>
  <c r="AH2" i="75"/>
  <c r="AH2" i="76"/>
  <c r="AH2" i="77"/>
  <c r="AG41" i="72"/>
  <c r="AG41" i="48"/>
  <c r="AR135" i="75"/>
  <c r="AH2" i="48"/>
  <c r="AG105" i="85" l="1"/>
  <c r="AG55" i="85"/>
  <c r="AG53" i="85" s="1"/>
  <c r="AF148" i="85"/>
  <c r="AF54" i="85"/>
  <c r="J125" i="86"/>
  <c r="J167" i="86"/>
  <c r="K123" i="85"/>
  <c r="K125" i="85" s="1"/>
  <c r="AH101" i="85"/>
  <c r="AH100" i="86"/>
  <c r="AH99" i="86" s="1"/>
  <c r="AH105" i="86" s="1"/>
  <c r="AI89" i="86"/>
  <c r="AJ90" i="86" s="1"/>
  <c r="AH88" i="86"/>
  <c r="AI87" i="86"/>
  <c r="L124" i="85"/>
  <c r="L104" i="85"/>
  <c r="K166" i="86"/>
  <c r="K109" i="86"/>
  <c r="K120" i="86"/>
  <c r="K121" i="86" s="1"/>
  <c r="K113" i="86"/>
  <c r="K106" i="86"/>
  <c r="K107" i="86" s="1"/>
  <c r="AH88" i="85"/>
  <c r="AI89" i="85"/>
  <c r="AJ90" i="85" s="1"/>
  <c r="AH100" i="85"/>
  <c r="AH99" i="85" s="1"/>
  <c r="AH105" i="85" s="1"/>
  <c r="AI87" i="85"/>
  <c r="AH101" i="86"/>
  <c r="J150" i="86"/>
  <c r="J151" i="86" s="1"/>
  <c r="J127" i="86"/>
  <c r="J128" i="86" s="1"/>
  <c r="AI2" i="72"/>
  <c r="AI2" i="78"/>
  <c r="AI2" i="74"/>
  <c r="AI2" i="77"/>
  <c r="AI2" i="75"/>
  <c r="AI2" i="76"/>
  <c r="AH41" i="72"/>
  <c r="AH41" i="48"/>
  <c r="V137" i="62"/>
  <c r="V136" i="62"/>
  <c r="U136" i="65"/>
  <c r="V136" i="76" s="1"/>
  <c r="U137" i="65"/>
  <c r="AI2" i="48"/>
  <c r="AH54" i="85" l="1"/>
  <c r="AH148" i="85"/>
  <c r="AG54" i="85"/>
  <c r="AG148" i="85"/>
  <c r="K167" i="85"/>
  <c r="K126" i="85"/>
  <c r="K150" i="85" s="1"/>
  <c r="K151" i="85" s="1"/>
  <c r="J154" i="86"/>
  <c r="I138" i="86" s="1"/>
  <c r="J153" i="86"/>
  <c r="J152" i="86"/>
  <c r="J155" i="86" s="1"/>
  <c r="AI100" i="86"/>
  <c r="AI99" i="86" s="1"/>
  <c r="AI105" i="86" s="1"/>
  <c r="AJ89" i="86"/>
  <c r="AK90" i="86" s="1"/>
  <c r="AI88" i="86"/>
  <c r="AJ87" i="86"/>
  <c r="AI101" i="86"/>
  <c r="K110" i="86"/>
  <c r="AI88" i="85"/>
  <c r="AI100" i="85"/>
  <c r="AI99" i="85" s="1"/>
  <c r="AI105" i="85" s="1"/>
  <c r="AJ89" i="85"/>
  <c r="AK90" i="85" s="1"/>
  <c r="AJ87" i="85"/>
  <c r="K114" i="86"/>
  <c r="L92" i="86"/>
  <c r="L93" i="86" s="1"/>
  <c r="L166" i="85"/>
  <c r="L120" i="85"/>
  <c r="L121" i="85" s="1"/>
  <c r="L113" i="85"/>
  <c r="L109" i="85"/>
  <c r="L106" i="85"/>
  <c r="L107" i="85" s="1"/>
  <c r="AI101" i="85"/>
  <c r="AI41" i="48"/>
  <c r="AI41" i="72"/>
  <c r="AJ2" i="72"/>
  <c r="AJ2" i="77"/>
  <c r="AJ2" i="76"/>
  <c r="AJ2" i="75"/>
  <c r="AJ2" i="74"/>
  <c r="AJ2" i="78"/>
  <c r="AR136" i="63"/>
  <c r="AJ2" i="48"/>
  <c r="K127" i="85" l="1"/>
  <c r="K128" i="85" s="1"/>
  <c r="M92" i="85"/>
  <c r="M93" i="85" s="1"/>
  <c r="L114" i="85"/>
  <c r="AK89" i="86"/>
  <c r="AL90" i="86" s="1"/>
  <c r="AJ100" i="86"/>
  <c r="AJ99" i="86" s="1"/>
  <c r="AJ105" i="86" s="1"/>
  <c r="AJ88" i="86"/>
  <c r="AK87" i="86"/>
  <c r="AJ101" i="85"/>
  <c r="AJ88" i="85"/>
  <c r="AK89" i="85"/>
  <c r="AL90" i="85" s="1"/>
  <c r="AJ100" i="85"/>
  <c r="AJ99" i="85" s="1"/>
  <c r="AJ105" i="85" s="1"/>
  <c r="AK87" i="85"/>
  <c r="K116" i="86"/>
  <c r="L117" i="86" s="1"/>
  <c r="L110" i="85"/>
  <c r="K153" i="85"/>
  <c r="K152" i="85"/>
  <c r="K155" i="85" s="1"/>
  <c r="K154" i="85"/>
  <c r="J138" i="85" s="1"/>
  <c r="AJ101" i="86"/>
  <c r="AK2" i="72"/>
  <c r="AK2" i="77"/>
  <c r="AK2" i="76"/>
  <c r="AK2" i="78"/>
  <c r="AK2" i="74"/>
  <c r="AK2" i="75"/>
  <c r="AJ41" i="48"/>
  <c r="AJ41" i="72"/>
  <c r="AS135" i="75"/>
  <c r="AK2" i="48"/>
  <c r="AK101" i="86" l="1"/>
  <c r="AK101" i="85"/>
  <c r="AK100" i="86"/>
  <c r="AK99" i="86" s="1"/>
  <c r="AK105" i="86" s="1"/>
  <c r="AK88" i="86"/>
  <c r="AL89" i="86"/>
  <c r="AM90" i="86" s="1"/>
  <c r="AL87" i="86"/>
  <c r="L116" i="85"/>
  <c r="M117" i="85" s="1"/>
  <c r="AK100" i="85"/>
  <c r="AK99" i="85" s="1"/>
  <c r="AK105" i="85" s="1"/>
  <c r="AL89" i="85"/>
  <c r="AM90" i="85" s="1"/>
  <c r="AK88" i="85"/>
  <c r="K123" i="86"/>
  <c r="L124" i="86"/>
  <c r="L104" i="86"/>
  <c r="AL2" i="72"/>
  <c r="AL2" i="76"/>
  <c r="AL2" i="75"/>
  <c r="AL2" i="78"/>
  <c r="AL2" i="74"/>
  <c r="AL2" i="77"/>
  <c r="AK41" i="48"/>
  <c r="AK41" i="72"/>
  <c r="AL2" i="48"/>
  <c r="M124" i="85" l="1"/>
  <c r="M104" i="85"/>
  <c r="L166" i="86"/>
  <c r="L113" i="86"/>
  <c r="L120" i="86"/>
  <c r="L121" i="86" s="1"/>
  <c r="L109" i="86"/>
  <c r="L106" i="86"/>
  <c r="L107" i="86" s="1"/>
  <c r="AL88" i="86"/>
  <c r="AL100" i="86"/>
  <c r="AL99" i="86" s="1"/>
  <c r="AL105" i="86" s="1"/>
  <c r="AM89" i="86"/>
  <c r="AN90" i="86" s="1"/>
  <c r="AM87" i="86"/>
  <c r="AL101" i="85"/>
  <c r="K167" i="86"/>
  <c r="K125" i="86"/>
  <c r="K126" i="86"/>
  <c r="L123" i="85"/>
  <c r="AL101" i="86"/>
  <c r="AL41" i="48"/>
  <c r="AL41" i="72"/>
  <c r="AM2" i="72"/>
  <c r="AM2" i="76"/>
  <c r="AM2" i="75"/>
  <c r="AM2" i="77"/>
  <c r="AM2" i="78"/>
  <c r="AM2" i="74"/>
  <c r="AM2" i="48"/>
  <c r="AM101" i="86" l="1"/>
  <c r="AN89" i="86"/>
  <c r="AO90" i="86" s="1"/>
  <c r="AM88" i="86"/>
  <c r="AM100" i="86"/>
  <c r="AM99" i="86" s="1"/>
  <c r="AM105" i="86" s="1"/>
  <c r="AN87" i="86"/>
  <c r="L110" i="86"/>
  <c r="L126" i="85"/>
  <c r="L125" i="85"/>
  <c r="L167" i="85"/>
  <c r="K127" i="86"/>
  <c r="K128" i="86" s="1"/>
  <c r="K150" i="86"/>
  <c r="K151" i="86" s="1"/>
  <c r="M166" i="85"/>
  <c r="M113" i="85"/>
  <c r="M109" i="85"/>
  <c r="M120" i="85"/>
  <c r="M121" i="85" s="1"/>
  <c r="M106" i="85"/>
  <c r="M107" i="85" s="1"/>
  <c r="L114" i="86"/>
  <c r="M92" i="86"/>
  <c r="M93" i="86" s="1"/>
  <c r="AN2" i="72"/>
  <c r="AN2" i="75"/>
  <c r="AN2" i="78"/>
  <c r="AN2" i="74"/>
  <c r="AN2" i="77"/>
  <c r="AN2" i="76"/>
  <c r="AM41" i="48"/>
  <c r="AM41" i="72"/>
  <c r="AS136" i="63"/>
  <c r="AN2" i="48"/>
  <c r="AN101" i="86" l="1"/>
  <c r="K152" i="86"/>
  <c r="K155" i="86" s="1"/>
  <c r="K154" i="86"/>
  <c r="J138" i="86" s="1"/>
  <c r="K153" i="86"/>
  <c r="M114" i="85"/>
  <c r="N92" i="85"/>
  <c r="N93" i="85" s="1"/>
  <c r="L150" i="85"/>
  <c r="L151" i="85" s="1"/>
  <c r="L127" i="85"/>
  <c r="L128" i="85" s="1"/>
  <c r="M110" i="85"/>
  <c r="L116" i="86"/>
  <c r="M117" i="86" s="1"/>
  <c r="AN88" i="86"/>
  <c r="AN100" i="86"/>
  <c r="AN99" i="86" s="1"/>
  <c r="AN105" i="86" s="1"/>
  <c r="AO89" i="86"/>
  <c r="AP90" i="86" s="1"/>
  <c r="AO87" i="86"/>
  <c r="AN41" i="72"/>
  <c r="AN41" i="48"/>
  <c r="AO2" i="72"/>
  <c r="AO2" i="75"/>
  <c r="AO2" i="78"/>
  <c r="AO2" i="74"/>
  <c r="AO2" i="76"/>
  <c r="AO2" i="77"/>
  <c r="AT135" i="75"/>
  <c r="V136" i="65"/>
  <c r="W136" i="76" s="1"/>
  <c r="V137" i="65"/>
  <c r="AO2" i="48"/>
  <c r="L123" i="86" l="1"/>
  <c r="L126" i="86" s="1"/>
  <c r="M116" i="85"/>
  <c r="N117" i="85" s="1"/>
  <c r="AO101" i="86"/>
  <c r="AO88" i="86"/>
  <c r="AP89" i="86"/>
  <c r="AQ90" i="86" s="1"/>
  <c r="AO100" i="86"/>
  <c r="AO99" i="86" s="1"/>
  <c r="AO105" i="86" s="1"/>
  <c r="L125" i="86"/>
  <c r="L152" i="85"/>
  <c r="L155" i="85" s="1"/>
  <c r="L154" i="85"/>
  <c r="K138" i="85" s="1"/>
  <c r="L153" i="85"/>
  <c r="M124" i="86"/>
  <c r="M104" i="86"/>
  <c r="AP2" i="72"/>
  <c r="AP2" i="78"/>
  <c r="AP2" i="74"/>
  <c r="AP2" i="77"/>
  <c r="AP2" i="75"/>
  <c r="AP2" i="76"/>
  <c r="AO41" i="48"/>
  <c r="AO41" i="72"/>
  <c r="W137" i="62"/>
  <c r="W136" i="62"/>
  <c r="AP2" i="48"/>
  <c r="L167" i="86" l="1"/>
  <c r="M123" i="85"/>
  <c r="M167" i="85" s="1"/>
  <c r="M166" i="86"/>
  <c r="M109" i="86"/>
  <c r="M113" i="86"/>
  <c r="M120" i="86"/>
  <c r="M121" i="86" s="1"/>
  <c r="M106" i="86"/>
  <c r="M107" i="86" s="1"/>
  <c r="AP101" i="86"/>
  <c r="N124" i="85"/>
  <c r="N104" i="85"/>
  <c r="L127" i="86"/>
  <c r="L128" i="86" s="1"/>
  <c r="L150" i="86"/>
  <c r="L151" i="86" s="1"/>
  <c r="AP41" i="48"/>
  <c r="AP41" i="72"/>
  <c r="AQ2" i="72"/>
  <c r="AQ2" i="78"/>
  <c r="AQ2" i="74"/>
  <c r="AQ2" i="77"/>
  <c r="AQ2" i="75"/>
  <c r="AQ2" i="76"/>
  <c r="AQ2" i="48"/>
  <c r="M125" i="85" l="1"/>
  <c r="M126" i="85"/>
  <c r="M150" i="85" s="1"/>
  <c r="M151" i="85" s="1"/>
  <c r="M110" i="86"/>
  <c r="M116" i="86" s="1"/>
  <c r="N117" i="86" s="1"/>
  <c r="N166" i="85"/>
  <c r="N120" i="85"/>
  <c r="N121" i="85" s="1"/>
  <c r="N113" i="85"/>
  <c r="N109" i="85"/>
  <c r="N106" i="85"/>
  <c r="N107" i="85" s="1"/>
  <c r="N92" i="86"/>
  <c r="N93" i="86" s="1"/>
  <c r="M114" i="86"/>
  <c r="L154" i="86"/>
  <c r="K138" i="86" s="1"/>
  <c r="L152" i="86"/>
  <c r="L155" i="86" s="1"/>
  <c r="L153" i="86"/>
  <c r="AR2" i="72"/>
  <c r="AR2" i="77"/>
  <c r="AR2" i="78"/>
  <c r="AR2" i="74"/>
  <c r="AR2" i="76"/>
  <c r="AR2" i="75"/>
  <c r="AQ41" i="48"/>
  <c r="AQ41" i="72"/>
  <c r="AT136" i="63"/>
  <c r="AR2" i="48"/>
  <c r="N110" i="85" l="1"/>
  <c r="N116" i="85" s="1"/>
  <c r="O117" i="85" s="1"/>
  <c r="M127" i="85"/>
  <c r="M128" i="85" s="1"/>
  <c r="M123" i="86"/>
  <c r="M152" i="85"/>
  <c r="M155" i="85" s="1"/>
  <c r="M154" i="85"/>
  <c r="L138" i="85" s="1"/>
  <c r="M153" i="85"/>
  <c r="N114" i="85"/>
  <c r="O92" i="85"/>
  <c r="O93" i="85" s="1"/>
  <c r="N124" i="86"/>
  <c r="N104" i="86"/>
  <c r="N166" i="86" s="1"/>
  <c r="AR41" i="48"/>
  <c r="AR41" i="72"/>
  <c r="AS2" i="72"/>
  <c r="AS2" i="77"/>
  <c r="AS2" i="76"/>
  <c r="AS2" i="78"/>
  <c r="AS2" i="74"/>
  <c r="AS2" i="75"/>
  <c r="AU135" i="75"/>
  <c r="AS2" i="48"/>
  <c r="N123" i="85" l="1"/>
  <c r="N126" i="85" s="1"/>
  <c r="N120" i="86"/>
  <c r="N121" i="86" s="1"/>
  <c r="N113" i="86"/>
  <c r="N109" i="86"/>
  <c r="N106" i="86"/>
  <c r="N107" i="86" s="1"/>
  <c r="O124" i="85"/>
  <c r="O104" i="85"/>
  <c r="M126" i="86"/>
  <c r="M125" i="86"/>
  <c r="M167" i="86"/>
  <c r="AT2" i="72"/>
  <c r="AT2" i="76"/>
  <c r="AT2" i="77"/>
  <c r="AT2" i="74"/>
  <c r="AT2" i="78"/>
  <c r="AT2" i="75"/>
  <c r="AS41" i="48"/>
  <c r="AS41" i="72"/>
  <c r="AT2" i="48"/>
  <c r="N167" i="85" l="1"/>
  <c r="N125" i="85"/>
  <c r="N110" i="86"/>
  <c r="N116" i="86" s="1"/>
  <c r="O117" i="86" s="1"/>
  <c r="M150" i="86"/>
  <c r="M151" i="86" s="1"/>
  <c r="M127" i="86"/>
  <c r="M128" i="86" s="1"/>
  <c r="N114" i="86"/>
  <c r="O92" i="86"/>
  <c r="O93" i="86" s="1"/>
  <c r="O166" i="85"/>
  <c r="O109" i="85"/>
  <c r="O120" i="85"/>
  <c r="O121" i="85" s="1"/>
  <c r="O113" i="85"/>
  <c r="O106" i="85"/>
  <c r="O107" i="85" s="1"/>
  <c r="N150" i="85"/>
  <c r="N151" i="85" s="1"/>
  <c r="N127" i="85"/>
  <c r="N128" i="85" s="1"/>
  <c r="AT41" i="72"/>
  <c r="AT41" i="48"/>
  <c r="AU2" i="72"/>
  <c r="AU2" i="76"/>
  <c r="AU2" i="75"/>
  <c r="AU2" i="77"/>
  <c r="AU2" i="78"/>
  <c r="AU2" i="74"/>
  <c r="AU136" i="63"/>
  <c r="AU2" i="48"/>
  <c r="N123" i="86" l="1"/>
  <c r="N167" i="86" s="1"/>
  <c r="N154" i="85"/>
  <c r="M138" i="85" s="1"/>
  <c r="N153" i="85"/>
  <c r="N152" i="85"/>
  <c r="N155" i="85" s="1"/>
  <c r="O110" i="85"/>
  <c r="M153" i="86"/>
  <c r="M154" i="86"/>
  <c r="L138" i="86" s="1"/>
  <c r="M152" i="86"/>
  <c r="M155" i="86" s="1"/>
  <c r="P92" i="85"/>
  <c r="P93" i="85" s="1"/>
  <c r="O114" i="85"/>
  <c r="N126" i="86"/>
  <c r="O124" i="86"/>
  <c r="O104" i="86"/>
  <c r="AV2" i="72"/>
  <c r="AV2" i="75"/>
  <c r="AV2" i="77"/>
  <c r="AV2" i="76"/>
  <c r="AV2" i="78"/>
  <c r="AV2" i="74"/>
  <c r="AU41" i="48"/>
  <c r="AU41" i="72"/>
  <c r="AV135" i="75"/>
  <c r="X137" i="62"/>
  <c r="X136" i="62"/>
  <c r="W136" i="65"/>
  <c r="X136" i="76" s="1"/>
  <c r="W137" i="65"/>
  <c r="AV2" i="48"/>
  <c r="N125" i="86" l="1"/>
  <c r="O116" i="85"/>
  <c r="P117" i="85" s="1"/>
  <c r="O166" i="86"/>
  <c r="O113" i="86"/>
  <c r="O109" i="86"/>
  <c r="O120" i="86"/>
  <c r="O121" i="86" s="1"/>
  <c r="O106" i="86"/>
  <c r="O107" i="86" s="1"/>
  <c r="N150" i="86"/>
  <c r="N151" i="86" s="1"/>
  <c r="N127" i="86"/>
  <c r="N128" i="86" s="1"/>
  <c r="AV41" i="48"/>
  <c r="AV41" i="72"/>
  <c r="AW2" i="72"/>
  <c r="AW2" i="75"/>
  <c r="AW2" i="78"/>
  <c r="AW2" i="74"/>
  <c r="AW2" i="76"/>
  <c r="AW2" i="77"/>
  <c r="AW2" i="48"/>
  <c r="O110" i="86" l="1"/>
  <c r="O116" i="86" s="1"/>
  <c r="P117" i="86" s="1"/>
  <c r="O123" i="85"/>
  <c r="O126" i="85" s="1"/>
  <c r="N152" i="86"/>
  <c r="N155" i="86" s="1"/>
  <c r="N154" i="86"/>
  <c r="M138" i="86" s="1"/>
  <c r="N153" i="86"/>
  <c r="O114" i="86"/>
  <c r="P92" i="86"/>
  <c r="P93" i="86" s="1"/>
  <c r="P124" i="85"/>
  <c r="P104" i="85"/>
  <c r="AX2" i="72"/>
  <c r="AX2" i="78"/>
  <c r="AX2" i="74"/>
  <c r="AX2" i="76"/>
  <c r="AX2" i="75"/>
  <c r="AX2" i="77"/>
  <c r="AW41" i="48"/>
  <c r="AW41" i="72"/>
  <c r="AV136" i="63"/>
  <c r="AX2" i="48"/>
  <c r="O125" i="85" l="1"/>
  <c r="O167" i="85"/>
  <c r="P166" i="85"/>
  <c r="P109" i="85"/>
  <c r="P120" i="85"/>
  <c r="P121" i="85" s="1"/>
  <c r="P113" i="85"/>
  <c r="P106" i="85"/>
  <c r="P107" i="85" s="1"/>
  <c r="O123" i="86"/>
  <c r="P124" i="86"/>
  <c r="P104" i="86"/>
  <c r="P166" i="86" s="1"/>
  <c r="O127" i="85"/>
  <c r="O128" i="85" s="1"/>
  <c r="O150" i="85"/>
  <c r="O151" i="85" s="1"/>
  <c r="AX41" i="48"/>
  <c r="AX41" i="72"/>
  <c r="AY2" i="72"/>
  <c r="AY2" i="78"/>
  <c r="AY2" i="74"/>
  <c r="AY2" i="77"/>
  <c r="AY2" i="75"/>
  <c r="AY2" i="76"/>
  <c r="AW135" i="75"/>
  <c r="AY2" i="48"/>
  <c r="P110" i="85" l="1"/>
  <c r="P116" i="85" s="1"/>
  <c r="Q117" i="85" s="1"/>
  <c r="O152" i="85"/>
  <c r="O155" i="85" s="1"/>
  <c r="O153" i="85"/>
  <c r="O154" i="85"/>
  <c r="N138" i="85" s="1"/>
  <c r="P114" i="85"/>
  <c r="Q92" i="85"/>
  <c r="Q93" i="85" s="1"/>
  <c r="O125" i="86"/>
  <c r="O126" i="86"/>
  <c r="O167" i="86"/>
  <c r="P120" i="86"/>
  <c r="P121" i="86" s="1"/>
  <c r="P113" i="86"/>
  <c r="P109" i="86"/>
  <c r="P106" i="86"/>
  <c r="P107" i="86" s="1"/>
  <c r="AZ2" i="72"/>
  <c r="AZ2" i="77"/>
  <c r="AZ2" i="76"/>
  <c r="AZ2" i="75"/>
  <c r="AZ2" i="78"/>
  <c r="AZ2" i="74"/>
  <c r="AY41" i="48"/>
  <c r="AY41" i="72"/>
  <c r="AZ2" i="48"/>
  <c r="P110" i="86" l="1"/>
  <c r="P123" i="85"/>
  <c r="P125" i="85" s="1"/>
  <c r="P114" i="86"/>
  <c r="Q92" i="86"/>
  <c r="Q93" i="86" s="1"/>
  <c r="P116" i="86"/>
  <c r="Q117" i="86" s="1"/>
  <c r="O150" i="86"/>
  <c r="O151" i="86" s="1"/>
  <c r="O127" i="86"/>
  <c r="O128" i="86" s="1"/>
  <c r="Q124" i="85"/>
  <c r="Q104" i="85"/>
  <c r="AZ41" i="48"/>
  <c r="AZ41" i="72"/>
  <c r="BA2" i="72"/>
  <c r="BA2" i="77"/>
  <c r="BA2" i="76"/>
  <c r="BA2" i="78"/>
  <c r="BA2" i="74"/>
  <c r="BA2" i="75"/>
  <c r="BA2" i="48"/>
  <c r="P126" i="85" l="1"/>
  <c r="P150" i="85" s="1"/>
  <c r="P151" i="85" s="1"/>
  <c r="P167" i="85"/>
  <c r="P123" i="86"/>
  <c r="Q166" i="85"/>
  <c r="Q113" i="85"/>
  <c r="Q120" i="85"/>
  <c r="Q121" i="85" s="1"/>
  <c r="Q109" i="85"/>
  <c r="Q106" i="85"/>
  <c r="Q107" i="85" s="1"/>
  <c r="Q124" i="86"/>
  <c r="Q104" i="86"/>
  <c r="O154" i="86"/>
  <c r="N138" i="86" s="1"/>
  <c r="O153" i="86"/>
  <c r="O152" i="86"/>
  <c r="O155" i="86" s="1"/>
  <c r="BB2" i="72"/>
  <c r="BB2" i="76"/>
  <c r="BB2" i="75"/>
  <c r="BB2" i="74"/>
  <c r="BB2" i="78"/>
  <c r="BB2" i="77"/>
  <c r="BA41" i="48"/>
  <c r="BA41" i="72"/>
  <c r="X136" i="65"/>
  <c r="Y136" i="76" s="1"/>
  <c r="X137" i="65"/>
  <c r="AW136" i="63"/>
  <c r="BB2" i="48"/>
  <c r="P127" i="85" l="1"/>
  <c r="P128" i="85" s="1"/>
  <c r="Q166" i="86"/>
  <c r="Q109" i="86"/>
  <c r="Q120" i="86"/>
  <c r="Q121" i="86" s="1"/>
  <c r="Q113" i="86"/>
  <c r="Q106" i="86"/>
  <c r="Q107" i="86" s="1"/>
  <c r="R92" i="85"/>
  <c r="R93" i="85" s="1"/>
  <c r="Q114" i="85"/>
  <c r="Q110" i="85"/>
  <c r="P154" i="85"/>
  <c r="O138" i="85" s="1"/>
  <c r="P152" i="85"/>
  <c r="P155" i="85" s="1"/>
  <c r="P153" i="85"/>
  <c r="P126" i="86"/>
  <c r="P125" i="86"/>
  <c r="P167" i="86"/>
  <c r="BB41" i="48"/>
  <c r="BB41" i="72"/>
  <c r="BC2" i="72"/>
  <c r="BC2" i="76"/>
  <c r="BC2" i="75"/>
  <c r="BC2" i="77"/>
  <c r="BC2" i="78"/>
  <c r="BC2" i="74"/>
  <c r="AX135" i="75"/>
  <c r="Y137" i="62"/>
  <c r="Y136" i="62"/>
  <c r="BC2" i="48"/>
  <c r="Q110" i="86" l="1"/>
  <c r="P127" i="86"/>
  <c r="P128" i="86" s="1"/>
  <c r="P150" i="86"/>
  <c r="P151" i="86" s="1"/>
  <c r="Q114" i="86"/>
  <c r="R92" i="86"/>
  <c r="R93" i="86" s="1"/>
  <c r="Q116" i="85"/>
  <c r="R117" i="85" s="1"/>
  <c r="Q116" i="86"/>
  <c r="R117" i="86" s="1"/>
  <c r="BD2" i="72"/>
  <c r="BD2" i="75"/>
  <c r="BD2" i="78"/>
  <c r="BD2" i="74"/>
  <c r="BD2" i="77"/>
  <c r="BD2" i="76"/>
  <c r="BC41" i="48"/>
  <c r="BC41" i="72"/>
  <c r="BD2" i="48"/>
  <c r="R124" i="85" l="1"/>
  <c r="R104" i="85"/>
  <c r="Q123" i="86"/>
  <c r="R124" i="86"/>
  <c r="R104" i="86"/>
  <c r="Q123" i="85"/>
  <c r="P152" i="86"/>
  <c r="P155" i="86" s="1"/>
  <c r="P154" i="86"/>
  <c r="O138" i="86" s="1"/>
  <c r="P153" i="86"/>
  <c r="BD41" i="48"/>
  <c r="BD41" i="72"/>
  <c r="BE2" i="72"/>
  <c r="BE2" i="75"/>
  <c r="BE2" i="78"/>
  <c r="BE2" i="74"/>
  <c r="BE2" i="76"/>
  <c r="BE2" i="77"/>
  <c r="AX136" i="63"/>
  <c r="BE2" i="48"/>
  <c r="R109" i="86" l="1"/>
  <c r="R120" i="86"/>
  <c r="R121" i="86" s="1"/>
  <c r="R113" i="86"/>
  <c r="R106" i="86"/>
  <c r="R107" i="86" s="1"/>
  <c r="R110" i="86" s="1"/>
  <c r="Q126" i="86"/>
  <c r="Q125" i="86"/>
  <c r="Q167" i="86"/>
  <c r="Q126" i="85"/>
  <c r="Q125" i="85"/>
  <c r="Q167" i="85"/>
  <c r="R166" i="86"/>
  <c r="R166" i="85"/>
  <c r="R109" i="85"/>
  <c r="R120" i="85"/>
  <c r="R121" i="85" s="1"/>
  <c r="R113" i="85"/>
  <c r="R106" i="85"/>
  <c r="R107" i="85" s="1"/>
  <c r="BF2" i="72"/>
  <c r="BF2" i="78"/>
  <c r="BF2" i="74"/>
  <c r="BF2" i="77"/>
  <c r="BF2" i="76"/>
  <c r="BF2" i="75"/>
  <c r="BE41" i="48"/>
  <c r="BE41" i="72"/>
  <c r="AY135" i="75"/>
  <c r="BF2" i="48"/>
  <c r="S92" i="85" l="1"/>
  <c r="S93" i="85" s="1"/>
  <c r="R114" i="85"/>
  <c r="R116" i="86"/>
  <c r="S117" i="86" s="1"/>
  <c r="R114" i="86"/>
  <c r="S92" i="86"/>
  <c r="S93" i="86" s="1"/>
  <c r="Q150" i="86"/>
  <c r="Q151" i="86" s="1"/>
  <c r="Q127" i="86"/>
  <c r="Q128" i="86" s="1"/>
  <c r="R110" i="85"/>
  <c r="Q127" i="85"/>
  <c r="Q128" i="85" s="1"/>
  <c r="Q150" i="85"/>
  <c r="Q151" i="85" s="1"/>
  <c r="BG2" i="72"/>
  <c r="BG2" i="78"/>
  <c r="BG2" i="74"/>
  <c r="BG2" i="77"/>
  <c r="BG2" i="75"/>
  <c r="BG2" i="76"/>
  <c r="BF41" i="72"/>
  <c r="BF41" i="48"/>
  <c r="BG2" i="48"/>
  <c r="R116" i="85" l="1"/>
  <c r="S117" i="85" s="1"/>
  <c r="R123" i="86"/>
  <c r="Q154" i="86"/>
  <c r="P138" i="86" s="1"/>
  <c r="Q153" i="86"/>
  <c r="Q152" i="86"/>
  <c r="Q155" i="86" s="1"/>
  <c r="S124" i="86"/>
  <c r="S104" i="86"/>
  <c r="Q154" i="85"/>
  <c r="P138" i="85" s="1"/>
  <c r="Q152" i="85"/>
  <c r="Q155" i="85" s="1"/>
  <c r="Q153" i="85"/>
  <c r="BG41" i="48"/>
  <c r="BG41" i="72"/>
  <c r="BH2" i="72"/>
  <c r="BH2" i="77"/>
  <c r="BH2" i="78"/>
  <c r="BH2" i="74"/>
  <c r="BH2" i="75"/>
  <c r="BH2" i="76"/>
  <c r="BH2" i="48"/>
  <c r="S166" i="86" l="1"/>
  <c r="S113" i="86"/>
  <c r="S109" i="86"/>
  <c r="S120" i="86"/>
  <c r="S121" i="86" s="1"/>
  <c r="S106" i="86"/>
  <c r="S107" i="86" s="1"/>
  <c r="R125" i="86"/>
  <c r="R126" i="86"/>
  <c r="R167" i="86"/>
  <c r="R123" i="85"/>
  <c r="S124" i="85"/>
  <c r="S104" i="85"/>
  <c r="BI2" i="72"/>
  <c r="BI2" i="77"/>
  <c r="BI2" i="76"/>
  <c r="BI2" i="78"/>
  <c r="BI2" i="74"/>
  <c r="BI2" i="75"/>
  <c r="BH41" i="48"/>
  <c r="BH41" i="72"/>
  <c r="BI2" i="48"/>
  <c r="Y136" i="65"/>
  <c r="Z136" i="76" s="1"/>
  <c r="Y137" i="65"/>
  <c r="AY136" i="63"/>
  <c r="D54" i="48"/>
  <c r="E54" i="72" s="1"/>
  <c r="E54" i="48"/>
  <c r="F54" i="72" s="1"/>
  <c r="S110" i="86" l="1"/>
  <c r="S116" i="86" s="1"/>
  <c r="T117" i="86" s="1"/>
  <c r="S166" i="85"/>
  <c r="S113" i="85"/>
  <c r="S120" i="85"/>
  <c r="S121" i="85" s="1"/>
  <c r="S109" i="85"/>
  <c r="S106" i="85"/>
  <c r="S107" i="85" s="1"/>
  <c r="R150" i="86"/>
  <c r="R151" i="86" s="1"/>
  <c r="R127" i="86"/>
  <c r="R128" i="86" s="1"/>
  <c r="R126" i="85"/>
  <c r="R125" i="85"/>
  <c r="R167" i="85"/>
  <c r="T92" i="86"/>
  <c r="T93" i="86" s="1"/>
  <c r="S114" i="86"/>
  <c r="BI41" i="48"/>
  <c r="BJ41" i="72" s="1"/>
  <c r="BI41" i="72"/>
  <c r="BJ2" i="72"/>
  <c r="BJ2" i="76"/>
  <c r="BJ2" i="77"/>
  <c r="BJ2" i="78"/>
  <c r="BJ2" i="75"/>
  <c r="BJ2" i="74"/>
  <c r="AZ135" i="75"/>
  <c r="Z137" i="62"/>
  <c r="Z136" i="62"/>
  <c r="S123" i="86" l="1"/>
  <c r="S126" i="86" s="1"/>
  <c r="S110" i="85"/>
  <c r="S116" i="85" s="1"/>
  <c r="T117" i="85" s="1"/>
  <c r="R152" i="86"/>
  <c r="R155" i="86" s="1"/>
  <c r="R154" i="86"/>
  <c r="Q138" i="86" s="1"/>
  <c r="R153" i="86"/>
  <c r="S167" i="86"/>
  <c r="T124" i="86"/>
  <c r="T104" i="86"/>
  <c r="S114" i="85"/>
  <c r="T92" i="85"/>
  <c r="T93" i="85" s="1"/>
  <c r="R150" i="85"/>
  <c r="R151" i="85" s="1"/>
  <c r="R127" i="85"/>
  <c r="R128" i="85" s="1"/>
  <c r="AZ136" i="63"/>
  <c r="S125" i="86" l="1"/>
  <c r="T104" i="85"/>
  <c r="T124" i="85"/>
  <c r="T166" i="86"/>
  <c r="T113" i="86"/>
  <c r="T120" i="86"/>
  <c r="T121" i="86" s="1"/>
  <c r="T109" i="86"/>
  <c r="T106" i="86"/>
  <c r="T107" i="86" s="1"/>
  <c r="T110" i="86" s="1"/>
  <c r="S150" i="86"/>
  <c r="S151" i="86" s="1"/>
  <c r="S127" i="86"/>
  <c r="S128" i="86" s="1"/>
  <c r="R153" i="85"/>
  <c r="R152" i="85"/>
  <c r="R155" i="85" s="1"/>
  <c r="R154" i="85"/>
  <c r="Q138" i="85" s="1"/>
  <c r="S123" i="85"/>
  <c r="B45" i="70"/>
  <c r="B45" i="66"/>
  <c r="B45" i="65"/>
  <c r="B45" i="63"/>
  <c r="B45" i="62"/>
  <c r="B44" i="48"/>
  <c r="C44" i="72" s="1"/>
  <c r="BA135" i="75"/>
  <c r="B11" i="48"/>
  <c r="S153" i="86" l="1"/>
  <c r="S152" i="86"/>
  <c r="S155" i="86" s="1"/>
  <c r="S154" i="86"/>
  <c r="R138" i="86" s="1"/>
  <c r="T114" i="86"/>
  <c r="U92" i="86"/>
  <c r="U93" i="86" s="1"/>
  <c r="T116" i="86"/>
  <c r="U117" i="86" s="1"/>
  <c r="S126" i="85"/>
  <c r="S125" i="85"/>
  <c r="S167" i="85"/>
  <c r="T166" i="85"/>
  <c r="T113" i="85"/>
  <c r="T120" i="85"/>
  <c r="T121" i="85" s="1"/>
  <c r="T109" i="85"/>
  <c r="T106" i="85"/>
  <c r="T107" i="85" s="1"/>
  <c r="B11" i="66"/>
  <c r="C11" i="78" s="1"/>
  <c r="C11" i="72"/>
  <c r="B44" i="63"/>
  <c r="C45" i="75"/>
  <c r="B44" i="65"/>
  <c r="C45" i="76"/>
  <c r="B44" i="66"/>
  <c r="C44" i="78" s="1"/>
  <c r="C45" i="78"/>
  <c r="B44" i="62"/>
  <c r="C45" i="74"/>
  <c r="B44" i="70"/>
  <c r="C45" i="77"/>
  <c r="C44" i="48"/>
  <c r="D44" i="72" s="1"/>
  <c r="B11" i="70"/>
  <c r="C11" i="77" s="1"/>
  <c r="B11" i="65"/>
  <c r="C11" i="76" s="1"/>
  <c r="B11" i="62"/>
  <c r="C11" i="74" s="1"/>
  <c r="B11" i="63"/>
  <c r="C11" i="75" s="1"/>
  <c r="B38" i="48"/>
  <c r="C38" i="72" s="1"/>
  <c r="T123" i="86" l="1"/>
  <c r="T110" i="85"/>
  <c r="S150" i="85"/>
  <c r="S151" i="85" s="1"/>
  <c r="S127" i="85"/>
  <c r="S128" i="85" s="1"/>
  <c r="T126" i="86"/>
  <c r="T125" i="86"/>
  <c r="T167" i="86"/>
  <c r="U104" i="86"/>
  <c r="U124" i="86"/>
  <c r="T114" i="85"/>
  <c r="U92" i="85"/>
  <c r="U93" i="85" s="1"/>
  <c r="C44" i="66"/>
  <c r="D44" i="78" s="1"/>
  <c r="C44" i="65"/>
  <c r="C44" i="76"/>
  <c r="C44" i="62"/>
  <c r="C44" i="74"/>
  <c r="D44" i="48"/>
  <c r="E44" i="72" s="1"/>
  <c r="C44" i="70"/>
  <c r="C44" i="77"/>
  <c r="C44" i="63"/>
  <c r="C44" i="75"/>
  <c r="B42" i="70"/>
  <c r="C42" i="77" s="1"/>
  <c r="B42" i="66"/>
  <c r="C42" i="78" s="1"/>
  <c r="B42" i="65"/>
  <c r="C42" i="76" s="1"/>
  <c r="B42" i="63"/>
  <c r="B42" i="62"/>
  <c r="C42" i="74" s="1"/>
  <c r="B38" i="70"/>
  <c r="C38" i="77" s="1"/>
  <c r="B38" i="66"/>
  <c r="C38" i="78" s="1"/>
  <c r="B38" i="65"/>
  <c r="C38" i="76" s="1"/>
  <c r="B38" i="63"/>
  <c r="C38" i="75" s="1"/>
  <c r="B38" i="62"/>
  <c r="C38" i="74" s="1"/>
  <c r="B94" i="27"/>
  <c r="B103" i="27" s="1"/>
  <c r="D103" i="27" s="1"/>
  <c r="D38" i="27"/>
  <c r="E44" i="48"/>
  <c r="F44" i="72" s="1"/>
  <c r="Z136" i="65"/>
  <c r="AA136" i="76" s="1"/>
  <c r="Z137" i="65"/>
  <c r="E103" i="27" l="1"/>
  <c r="F103" i="27" s="1"/>
  <c r="G103" i="27" s="1"/>
  <c r="H103" i="27" s="1"/>
  <c r="I103" i="27" s="1"/>
  <c r="J103" i="27" s="1"/>
  <c r="K103" i="27" s="1"/>
  <c r="L103" i="27" s="1"/>
  <c r="M103" i="27" s="1"/>
  <c r="N103" i="27" s="1"/>
  <c r="O103" i="27" s="1"/>
  <c r="P103" i="27" s="1"/>
  <c r="Q103" i="27" s="1"/>
  <c r="R103" i="27" s="1"/>
  <c r="S103" i="27" s="1"/>
  <c r="T103" i="27" s="1"/>
  <c r="U103" i="27" s="1"/>
  <c r="V103" i="27" s="1"/>
  <c r="W103" i="27" s="1"/>
  <c r="X103" i="27" s="1"/>
  <c r="Y103" i="27" s="1"/>
  <c r="Z103" i="27" s="1"/>
  <c r="AA103" i="27" s="1"/>
  <c r="AB103" i="27" s="1"/>
  <c r="AC103" i="27" s="1"/>
  <c r="AD103" i="27" s="1"/>
  <c r="AE103" i="27" s="1"/>
  <c r="AF103" i="27" s="1"/>
  <c r="AG103" i="27" s="1"/>
  <c r="AH103" i="27" s="1"/>
  <c r="AI103" i="27" s="1"/>
  <c r="AJ103" i="27" s="1"/>
  <c r="AK103" i="27" s="1"/>
  <c r="AL103" i="27" s="1"/>
  <c r="AM103" i="27" s="1"/>
  <c r="AN103" i="27" s="1"/>
  <c r="AO103" i="27" s="1"/>
  <c r="AP103" i="27" s="1"/>
  <c r="AQ103" i="27" s="1"/>
  <c r="AR103" i="27" s="1"/>
  <c r="AS103" i="27" s="1"/>
  <c r="AT103" i="27" s="1"/>
  <c r="AU103" i="27" s="1"/>
  <c r="AV103" i="27" s="1"/>
  <c r="AW103" i="27" s="1"/>
  <c r="AX103" i="27" s="1"/>
  <c r="AY103" i="27" s="1"/>
  <c r="AZ103" i="27" s="1"/>
  <c r="BA103" i="27" s="1"/>
  <c r="BB103" i="27" s="1"/>
  <c r="BC103" i="27" s="1"/>
  <c r="BD103" i="27" s="1"/>
  <c r="BE103" i="27" s="1"/>
  <c r="BF103" i="27" s="1"/>
  <c r="BG103" i="27" s="1"/>
  <c r="BH103" i="27" s="1"/>
  <c r="BI103" i="27" s="1"/>
  <c r="BJ103" i="27" s="1"/>
  <c r="BK103" i="27" s="1"/>
  <c r="BL103" i="27" s="1"/>
  <c r="BM103" i="27" s="1"/>
  <c r="BN103" i="27" s="1"/>
  <c r="BO103" i="27" s="1"/>
  <c r="BP103" i="27" s="1"/>
  <c r="BQ103" i="27" s="1"/>
  <c r="BR103" i="27" s="1"/>
  <c r="BS103" i="27" s="1"/>
  <c r="BT103" i="27" s="1"/>
  <c r="BU103" i="27" s="1"/>
  <c r="BV103" i="27" s="1"/>
  <c r="BW103" i="27" s="1"/>
  <c r="BX103" i="27" s="1"/>
  <c r="C21" i="48"/>
  <c r="C21" i="63" s="1"/>
  <c r="T150" i="86"/>
  <c r="T151" i="86" s="1"/>
  <c r="T127" i="86"/>
  <c r="T128" i="86" s="1"/>
  <c r="U109" i="86"/>
  <c r="U120" i="86"/>
  <c r="U121" i="86" s="1"/>
  <c r="U113" i="86"/>
  <c r="U106" i="86"/>
  <c r="U107" i="86" s="1"/>
  <c r="S154" i="85"/>
  <c r="R138" i="85" s="1"/>
  <c r="S153" i="85"/>
  <c r="S152" i="85"/>
  <c r="S155" i="85" s="1"/>
  <c r="U166" i="86"/>
  <c r="T116" i="85"/>
  <c r="U117" i="85" s="1"/>
  <c r="D21" i="48"/>
  <c r="B41" i="63"/>
  <c r="C41" i="63" s="1"/>
  <c r="D41" i="63" s="1"/>
  <c r="E41" i="63" s="1"/>
  <c r="F41" i="63" s="1"/>
  <c r="G41" i="63" s="1"/>
  <c r="H41" i="63" s="1"/>
  <c r="I41" i="63" s="1"/>
  <c r="J41" i="63" s="1"/>
  <c r="K41" i="63" s="1"/>
  <c r="L41" i="63" s="1"/>
  <c r="M41" i="63" s="1"/>
  <c r="N41" i="63" s="1"/>
  <c r="O41" i="63" s="1"/>
  <c r="P41" i="63" s="1"/>
  <c r="Q41" i="63" s="1"/>
  <c r="R41" i="63" s="1"/>
  <c r="C42" i="75"/>
  <c r="D44" i="66"/>
  <c r="E44" i="78" s="1"/>
  <c r="B41" i="62"/>
  <c r="C41" i="74" s="1"/>
  <c r="C41" i="75"/>
  <c r="D44" i="70"/>
  <c r="D44" i="77"/>
  <c r="B41" i="65"/>
  <c r="C41" i="76" s="1"/>
  <c r="B41" i="70"/>
  <c r="C41" i="77" s="1"/>
  <c r="D44" i="62"/>
  <c r="D44" i="74"/>
  <c r="D44" i="65"/>
  <c r="D44" i="76"/>
  <c r="D44" i="63"/>
  <c r="D44" i="75"/>
  <c r="B41" i="66"/>
  <c r="C41" i="78" s="1"/>
  <c r="B162" i="27"/>
  <c r="B161" i="27"/>
  <c r="B164" i="27" s="1"/>
  <c r="C41" i="62"/>
  <c r="D41" i="74" s="1"/>
  <c r="B32" i="48"/>
  <c r="F44" i="48"/>
  <c r="G44" i="72" s="1"/>
  <c r="BA136" i="63"/>
  <c r="U110" i="86" l="1"/>
  <c r="U116" i="86" s="1"/>
  <c r="V117" i="86" s="1"/>
  <c r="T123" i="85"/>
  <c r="T126" i="85" s="1"/>
  <c r="U114" i="86"/>
  <c r="V92" i="86"/>
  <c r="V93" i="86" s="1"/>
  <c r="T153" i="86"/>
  <c r="T152" i="86"/>
  <c r="T155" i="86" s="1"/>
  <c r="B160" i="86" s="1"/>
  <c r="D160" i="86" s="1"/>
  <c r="T154" i="86"/>
  <c r="S138" i="86" s="1"/>
  <c r="U124" i="85"/>
  <c r="U104" i="85"/>
  <c r="U166" i="85" s="1"/>
  <c r="C21" i="62"/>
  <c r="D21" i="74" s="1"/>
  <c r="D21" i="72"/>
  <c r="C21" i="66"/>
  <c r="D21" i="78" s="1"/>
  <c r="C21" i="70"/>
  <c r="D21" i="77" s="1"/>
  <c r="C21" i="65"/>
  <c r="D21" i="76" s="1"/>
  <c r="D21" i="62"/>
  <c r="E21" i="74" s="1"/>
  <c r="E21" i="72"/>
  <c r="D21" i="63"/>
  <c r="D21" i="70"/>
  <c r="E21" i="77" s="1"/>
  <c r="D21" i="66"/>
  <c r="E21" i="78" s="1"/>
  <c r="D21" i="65"/>
  <c r="E21" i="76" s="1"/>
  <c r="E44" i="66"/>
  <c r="F44" i="78" s="1"/>
  <c r="B32" i="70"/>
  <c r="B32" i="66"/>
  <c r="C32" i="78" s="1"/>
  <c r="C41" i="66"/>
  <c r="D41" i="78" s="1"/>
  <c r="B32" i="62"/>
  <c r="B108" i="62" s="1"/>
  <c r="C108" i="74" s="1"/>
  <c r="C41" i="70"/>
  <c r="D41" i="77" s="1"/>
  <c r="B32" i="65"/>
  <c r="B108" i="65" s="1"/>
  <c r="C108" i="76" s="1"/>
  <c r="C41" i="65"/>
  <c r="D41" i="76" s="1"/>
  <c r="D41" i="75"/>
  <c r="B32" i="63"/>
  <c r="B108" i="63" s="1"/>
  <c r="C108" i="75" s="1"/>
  <c r="E44" i="65"/>
  <c r="E44" i="76"/>
  <c r="E44" i="62"/>
  <c r="E44" i="74"/>
  <c r="B108" i="48"/>
  <c r="C108" i="72" s="1"/>
  <c r="C32" i="72"/>
  <c r="E44" i="63"/>
  <c r="E44" i="75"/>
  <c r="B108" i="70"/>
  <c r="C108" i="77" s="1"/>
  <c r="C32" i="77"/>
  <c r="E44" i="70"/>
  <c r="E44" i="77"/>
  <c r="C32" i="74"/>
  <c r="B108" i="66"/>
  <c r="C108" i="78" s="1"/>
  <c r="F44" i="66"/>
  <c r="G44" i="78" s="1"/>
  <c r="C32" i="62"/>
  <c r="D41" i="62"/>
  <c r="E41" i="74" s="1"/>
  <c r="D41" i="66"/>
  <c r="E41" i="78" s="1"/>
  <c r="B104" i="65"/>
  <c r="D101" i="27"/>
  <c r="G44" i="48"/>
  <c r="H44" i="72" s="1"/>
  <c r="BB135" i="75"/>
  <c r="AA137" i="62"/>
  <c r="AA136" i="62"/>
  <c r="D35" i="48"/>
  <c r="E35" i="72" s="1"/>
  <c r="T167" i="85" l="1"/>
  <c r="T125" i="85"/>
  <c r="U109" i="85"/>
  <c r="U120" i="85"/>
  <c r="U121" i="85" s="1"/>
  <c r="U113" i="85"/>
  <c r="U106" i="85"/>
  <c r="U107" i="85" s="1"/>
  <c r="T150" i="85"/>
  <c r="T151" i="85" s="1"/>
  <c r="T127" i="85"/>
  <c r="T128" i="85" s="1"/>
  <c r="U123" i="86"/>
  <c r="V104" i="86"/>
  <c r="V166" i="86" s="1"/>
  <c r="V124" i="86"/>
  <c r="C32" i="66"/>
  <c r="D32" i="78" s="1"/>
  <c r="D21" i="75"/>
  <c r="D106" i="27"/>
  <c r="E21" i="75"/>
  <c r="E106" i="27"/>
  <c r="C32" i="76"/>
  <c r="C32" i="70"/>
  <c r="D161" i="27"/>
  <c r="D169" i="27" s="1"/>
  <c r="D41" i="70"/>
  <c r="E41" i="77" s="1"/>
  <c r="E41" i="75"/>
  <c r="D41" i="65"/>
  <c r="E41" i="76" s="1"/>
  <c r="C32" i="75"/>
  <c r="C32" i="63"/>
  <c r="C108" i="63" s="1"/>
  <c r="D108" i="75" s="1"/>
  <c r="C32" i="65"/>
  <c r="D32" i="76" s="1"/>
  <c r="B120" i="65"/>
  <c r="C120" i="76" s="1"/>
  <c r="C104" i="76"/>
  <c r="F44" i="70"/>
  <c r="F44" i="77"/>
  <c r="C108" i="70"/>
  <c r="D108" i="77" s="1"/>
  <c r="D32" i="77"/>
  <c r="F44" i="62"/>
  <c r="F44" i="74"/>
  <c r="C108" i="62"/>
  <c r="D108" i="74" s="1"/>
  <c r="D32" i="74"/>
  <c r="F44" i="63"/>
  <c r="F44" i="75"/>
  <c r="F44" i="65"/>
  <c r="F44" i="76"/>
  <c r="C108" i="66"/>
  <c r="D108" i="78" s="1"/>
  <c r="G44" i="66"/>
  <c r="H44" i="78" s="1"/>
  <c r="B166" i="65"/>
  <c r="B113" i="65"/>
  <c r="B109" i="65"/>
  <c r="C109" i="76" s="1"/>
  <c r="B213" i="65"/>
  <c r="B106" i="65"/>
  <c r="C106" i="76" s="1"/>
  <c r="E41" i="66"/>
  <c r="F41" i="78" s="1"/>
  <c r="D32" i="66"/>
  <c r="E32" i="78" s="1"/>
  <c r="E161" i="27"/>
  <c r="E41" i="62"/>
  <c r="F41" i="74" s="1"/>
  <c r="D32" i="62"/>
  <c r="B106" i="27"/>
  <c r="E41" i="70"/>
  <c r="F41" i="77" s="1"/>
  <c r="D32" i="70"/>
  <c r="H44" i="48"/>
  <c r="I44" i="72" s="1"/>
  <c r="BB136" i="63"/>
  <c r="E35" i="48"/>
  <c r="F35" i="72" s="1"/>
  <c r="U110" i="85" l="1"/>
  <c r="U116" i="85" s="1"/>
  <c r="V117" i="85" s="1"/>
  <c r="U126" i="86"/>
  <c r="U125" i="86"/>
  <c r="U167" i="86"/>
  <c r="V92" i="85"/>
  <c r="V93" i="85" s="1"/>
  <c r="U114" i="85"/>
  <c r="V113" i="86"/>
  <c r="V109" i="86"/>
  <c r="V120" i="86"/>
  <c r="V121" i="86" s="1"/>
  <c r="V106" i="86"/>
  <c r="V107" i="86" s="1"/>
  <c r="T152" i="85"/>
  <c r="T155" i="85" s="1"/>
  <c r="B160" i="85" s="1"/>
  <c r="D160" i="85" s="1"/>
  <c r="T153" i="85"/>
  <c r="T154" i="85"/>
  <c r="S138" i="85" s="1"/>
  <c r="D164" i="27"/>
  <c r="B121" i="65"/>
  <c r="C121" i="76" s="1"/>
  <c r="D32" i="63"/>
  <c r="F41" i="75"/>
  <c r="C108" i="65"/>
  <c r="D108" i="76" s="1"/>
  <c r="D32" i="75"/>
  <c r="D32" i="65"/>
  <c r="E32" i="76" s="1"/>
  <c r="E41" i="65"/>
  <c r="F41" i="76" s="1"/>
  <c r="D108" i="70"/>
  <c r="E108" i="77" s="1"/>
  <c r="E32" i="77"/>
  <c r="G44" i="63"/>
  <c r="G44" i="75"/>
  <c r="G44" i="62"/>
  <c r="G44" i="74"/>
  <c r="B112" i="65"/>
  <c r="C112" i="76" s="1"/>
  <c r="C113" i="76"/>
  <c r="D108" i="63"/>
  <c r="E108" i="75" s="1"/>
  <c r="E32" i="75"/>
  <c r="D108" i="62"/>
  <c r="E108" i="74" s="1"/>
  <c r="E32" i="74"/>
  <c r="G44" i="70"/>
  <c r="G44" i="77"/>
  <c r="G44" i="65"/>
  <c r="G44" i="76"/>
  <c r="D108" i="66"/>
  <c r="E108" i="78" s="1"/>
  <c r="H44" i="66"/>
  <c r="I44" i="78" s="1"/>
  <c r="B107" i="65"/>
  <c r="C107" i="76" s="1"/>
  <c r="C92" i="65"/>
  <c r="D92" i="76" s="1"/>
  <c r="B114" i="65"/>
  <c r="C114" i="76" s="1"/>
  <c r="E32" i="62"/>
  <c r="F41" i="62"/>
  <c r="G41" i="74" s="1"/>
  <c r="G41" i="75"/>
  <c r="E32" i="63"/>
  <c r="F161" i="27"/>
  <c r="F41" i="70"/>
  <c r="G41" i="77" s="1"/>
  <c r="E32" i="70"/>
  <c r="E169" i="27"/>
  <c r="E164" i="27"/>
  <c r="F41" i="66"/>
  <c r="G41" i="78" s="1"/>
  <c r="E32" i="66"/>
  <c r="F32" i="78" s="1"/>
  <c r="I44" i="48"/>
  <c r="J44" i="72" s="1"/>
  <c r="B93" i="63"/>
  <c r="C93" i="75" s="1"/>
  <c r="B93" i="65"/>
  <c r="C93" i="76" s="1"/>
  <c r="B93" i="62"/>
  <c r="C93" i="74" s="1"/>
  <c r="BC135" i="75"/>
  <c r="F35" i="48"/>
  <c r="G35" i="72" s="1"/>
  <c r="V110" i="86" l="1"/>
  <c r="V116" i="86" s="1"/>
  <c r="V124" i="85"/>
  <c r="V104" i="85"/>
  <c r="W92" i="86"/>
  <c r="W93" i="86" s="1"/>
  <c r="V114" i="86"/>
  <c r="U123" i="85"/>
  <c r="U127" i="86"/>
  <c r="U128" i="86" s="1"/>
  <c r="U150" i="86"/>
  <c r="U151" i="86" s="1"/>
  <c r="F41" i="65"/>
  <c r="G41" i="76" s="1"/>
  <c r="E32" i="65"/>
  <c r="E108" i="65" s="1"/>
  <c r="F108" i="76" s="1"/>
  <c r="D108" i="65"/>
  <c r="E108" i="76" s="1"/>
  <c r="H44" i="70"/>
  <c r="H44" i="77"/>
  <c r="H44" i="62"/>
  <c r="H44" i="74"/>
  <c r="E108" i="70"/>
  <c r="F108" i="77" s="1"/>
  <c r="F32" i="77"/>
  <c r="E108" i="63"/>
  <c r="F108" i="75" s="1"/>
  <c r="F32" i="75"/>
  <c r="E108" i="62"/>
  <c r="F108" i="74" s="1"/>
  <c r="F32" i="74"/>
  <c r="H44" i="63"/>
  <c r="H44" i="75"/>
  <c r="B110" i="65"/>
  <c r="C110" i="76" s="1"/>
  <c r="H44" i="65"/>
  <c r="H44" i="76"/>
  <c r="E108" i="66"/>
  <c r="F108" i="78" s="1"/>
  <c r="I44" i="66"/>
  <c r="J44" i="78" s="1"/>
  <c r="C87" i="65"/>
  <c r="D87" i="76" s="1"/>
  <c r="G41" i="70"/>
  <c r="H41" i="77" s="1"/>
  <c r="F32" i="70"/>
  <c r="F164" i="27"/>
  <c r="F169" i="27"/>
  <c r="G41" i="65"/>
  <c r="H41" i="76" s="1"/>
  <c r="F32" i="65"/>
  <c r="G41" i="66"/>
  <c r="H41" i="78" s="1"/>
  <c r="F32" i="66"/>
  <c r="G32" i="78" s="1"/>
  <c r="F32" i="62"/>
  <c r="G41" i="62"/>
  <c r="H41" i="74" s="1"/>
  <c r="H41" i="75"/>
  <c r="F32" i="63"/>
  <c r="G161" i="27"/>
  <c r="J44" i="48"/>
  <c r="K44" i="72" s="1"/>
  <c r="G35" i="48"/>
  <c r="H35" i="72" s="1"/>
  <c r="W117" i="86" l="1"/>
  <c r="V123" i="86"/>
  <c r="V125" i="86" s="1"/>
  <c r="F32" i="76"/>
  <c r="V166" i="85"/>
  <c r="V113" i="85"/>
  <c r="V120" i="85"/>
  <c r="V121" i="85" s="1"/>
  <c r="V109" i="85"/>
  <c r="V106" i="85"/>
  <c r="V107" i="85" s="1"/>
  <c r="U125" i="85"/>
  <c r="U126" i="85"/>
  <c r="U167" i="85"/>
  <c r="V126" i="86"/>
  <c r="U152" i="86"/>
  <c r="U155" i="86" s="1"/>
  <c r="U153" i="86"/>
  <c r="U154" i="86"/>
  <c r="T138" i="86" s="1"/>
  <c r="W104" i="86"/>
  <c r="W124" i="86"/>
  <c r="I44" i="62"/>
  <c r="I44" i="74"/>
  <c r="F108" i="63"/>
  <c r="G108" i="75" s="1"/>
  <c r="G32" i="75"/>
  <c r="F108" i="70"/>
  <c r="G108" i="77" s="1"/>
  <c r="G32" i="77"/>
  <c r="C100" i="65"/>
  <c r="D100" i="76" s="1"/>
  <c r="B116" i="65"/>
  <c r="C116" i="76" s="1"/>
  <c r="F108" i="65"/>
  <c r="G108" i="76" s="1"/>
  <c r="G32" i="76"/>
  <c r="I44" i="65"/>
  <c r="I44" i="76"/>
  <c r="F108" i="62"/>
  <c r="G108" i="74" s="1"/>
  <c r="G32" i="74"/>
  <c r="I44" i="63"/>
  <c r="I44" i="75"/>
  <c r="I44" i="70"/>
  <c r="I44" i="77"/>
  <c r="F108" i="66"/>
  <c r="G108" i="78" s="1"/>
  <c r="J44" i="66"/>
  <c r="K44" i="78" s="1"/>
  <c r="C88" i="65"/>
  <c r="D88" i="76" s="1"/>
  <c r="D89" i="65"/>
  <c r="E89" i="76" s="1"/>
  <c r="I41" i="75"/>
  <c r="G32" i="63"/>
  <c r="H161" i="27"/>
  <c r="H41" i="66"/>
  <c r="I41" i="78" s="1"/>
  <c r="G32" i="66"/>
  <c r="H32" i="78" s="1"/>
  <c r="H41" i="62"/>
  <c r="I41" i="74" s="1"/>
  <c r="G32" i="62"/>
  <c r="G169" i="27"/>
  <c r="G164" i="27"/>
  <c r="H41" i="65"/>
  <c r="I41" i="76" s="1"/>
  <c r="G32" i="65"/>
  <c r="H41" i="70"/>
  <c r="I41" i="77" s="1"/>
  <c r="G32" i="70"/>
  <c r="K44" i="48"/>
  <c r="L44" i="72" s="1"/>
  <c r="BC136" i="63"/>
  <c r="H35" i="48"/>
  <c r="I35" i="72" s="1"/>
  <c r="V167" i="86" l="1"/>
  <c r="W166" i="86"/>
  <c r="W120" i="86"/>
  <c r="W121" i="86" s="1"/>
  <c r="W113" i="86"/>
  <c r="W109" i="86"/>
  <c r="W106" i="86"/>
  <c r="W107" i="86" s="1"/>
  <c r="U150" i="85"/>
  <c r="U151" i="85" s="1"/>
  <c r="U127" i="85"/>
  <c r="U128" i="85" s="1"/>
  <c r="V150" i="86"/>
  <c r="V151" i="86" s="1"/>
  <c r="V127" i="86"/>
  <c r="V128" i="86" s="1"/>
  <c r="W92" i="85"/>
  <c r="W93" i="85" s="1"/>
  <c r="V114" i="85"/>
  <c r="V110" i="85"/>
  <c r="C117" i="65"/>
  <c r="D117" i="76" s="1"/>
  <c r="G108" i="62"/>
  <c r="H108" i="74" s="1"/>
  <c r="H32" i="74"/>
  <c r="G108" i="70"/>
  <c r="H108" i="77" s="1"/>
  <c r="H32" i="77"/>
  <c r="J44" i="65"/>
  <c r="J44" i="76"/>
  <c r="B123" i="65"/>
  <c r="C99" i="65"/>
  <c r="G108" i="65"/>
  <c r="H108" i="76" s="1"/>
  <c r="H32" i="76"/>
  <c r="J44" i="63"/>
  <c r="J44" i="75"/>
  <c r="G108" i="63"/>
  <c r="H108" i="75" s="1"/>
  <c r="H32" i="75"/>
  <c r="J44" i="70"/>
  <c r="J44" i="77"/>
  <c r="J44" i="62"/>
  <c r="J44" i="74"/>
  <c r="G108" i="66"/>
  <c r="H108" i="78" s="1"/>
  <c r="K44" i="66"/>
  <c r="L44" i="78" s="1"/>
  <c r="E90" i="65"/>
  <c r="F90" i="76" s="1"/>
  <c r="I41" i="70"/>
  <c r="J41" i="77" s="1"/>
  <c r="H32" i="70"/>
  <c r="I41" i="66"/>
  <c r="J41" i="78" s="1"/>
  <c r="H32" i="66"/>
  <c r="I32" i="78" s="1"/>
  <c r="H169" i="27"/>
  <c r="H164" i="27"/>
  <c r="I41" i="65"/>
  <c r="J41" i="76" s="1"/>
  <c r="H32" i="65"/>
  <c r="I41" i="62"/>
  <c r="J41" i="74" s="1"/>
  <c r="H32" i="62"/>
  <c r="J41" i="75"/>
  <c r="H32" i="63"/>
  <c r="I161" i="27"/>
  <c r="L44" i="48"/>
  <c r="M44" i="72" s="1"/>
  <c r="C124" i="65"/>
  <c r="D124" i="76" s="1"/>
  <c r="BD135" i="75"/>
  <c r="AA136" i="65"/>
  <c r="AB136" i="76" s="1"/>
  <c r="AA137" i="65"/>
  <c r="I35" i="48"/>
  <c r="J35" i="72" s="1"/>
  <c r="W110" i="86" l="1"/>
  <c r="W116" i="86" s="1"/>
  <c r="X117" i="86" s="1"/>
  <c r="V154" i="86"/>
  <c r="U138" i="86" s="1"/>
  <c r="V153" i="86"/>
  <c r="V152" i="86"/>
  <c r="V155" i="86" s="1"/>
  <c r="W114" i="86"/>
  <c r="X92" i="86"/>
  <c r="X93" i="86" s="1"/>
  <c r="U152" i="85"/>
  <c r="U155" i="85" s="1"/>
  <c r="U154" i="85"/>
  <c r="T138" i="85" s="1"/>
  <c r="U153" i="85"/>
  <c r="V116" i="85"/>
  <c r="W117" i="85" s="1"/>
  <c r="D99" i="76"/>
  <c r="C105" i="65"/>
  <c r="D105" i="76" s="1"/>
  <c r="C104" i="65"/>
  <c r="D104" i="76" s="1"/>
  <c r="B126" i="65"/>
  <c r="C123" i="76"/>
  <c r="D101" i="65"/>
  <c r="E101" i="76" s="1"/>
  <c r="K44" i="65"/>
  <c r="K44" i="76"/>
  <c r="H108" i="62"/>
  <c r="I108" i="74" s="1"/>
  <c r="I32" i="74"/>
  <c r="H108" i="70"/>
  <c r="I108" i="77" s="1"/>
  <c r="I32" i="77"/>
  <c r="K44" i="63"/>
  <c r="K44" i="75"/>
  <c r="H108" i="63"/>
  <c r="I108" i="75" s="1"/>
  <c r="I32" i="75"/>
  <c r="K44" i="70"/>
  <c r="K44" i="77"/>
  <c r="H108" i="65"/>
  <c r="I108" i="76" s="1"/>
  <c r="I32" i="76"/>
  <c r="K44" i="62"/>
  <c r="K44" i="74"/>
  <c r="L44" i="66"/>
  <c r="M44" i="78" s="1"/>
  <c r="H108" i="66"/>
  <c r="I108" i="78" s="1"/>
  <c r="K41" i="75"/>
  <c r="I32" i="63"/>
  <c r="J161" i="27"/>
  <c r="J41" i="65"/>
  <c r="K41" i="76" s="1"/>
  <c r="I32" i="65"/>
  <c r="J41" i="66"/>
  <c r="K41" i="78" s="1"/>
  <c r="I32" i="66"/>
  <c r="J32" i="78" s="1"/>
  <c r="I164" i="27"/>
  <c r="I169" i="27"/>
  <c r="J41" i="62"/>
  <c r="K41" i="74" s="1"/>
  <c r="I32" i="62"/>
  <c r="J41" i="70"/>
  <c r="K41" i="77" s="1"/>
  <c r="I32" i="70"/>
  <c r="M44" i="48"/>
  <c r="N44" i="72" s="1"/>
  <c r="B124" i="65"/>
  <c r="C124" i="76" s="1"/>
  <c r="J35" i="48"/>
  <c r="K35" i="72" s="1"/>
  <c r="W123" i="86" l="1"/>
  <c r="X124" i="86"/>
  <c r="X104" i="86"/>
  <c r="X166" i="86" s="1"/>
  <c r="V123" i="85"/>
  <c r="W124" i="85"/>
  <c r="W104" i="85"/>
  <c r="C113" i="65"/>
  <c r="D113" i="76" s="1"/>
  <c r="C120" i="65"/>
  <c r="D120" i="76" s="1"/>
  <c r="C213" i="65"/>
  <c r="C166" i="65"/>
  <c r="C109" i="65"/>
  <c r="D109" i="76" s="1"/>
  <c r="C106" i="65"/>
  <c r="D106" i="76" s="1"/>
  <c r="L44" i="70"/>
  <c r="L44" i="77"/>
  <c r="L44" i="62"/>
  <c r="L44" i="74"/>
  <c r="L44" i="63"/>
  <c r="L44" i="75"/>
  <c r="I108" i="70"/>
  <c r="J108" i="77" s="1"/>
  <c r="J32" i="77"/>
  <c r="I108" i="65"/>
  <c r="J108" i="76" s="1"/>
  <c r="J32" i="76"/>
  <c r="L44" i="65"/>
  <c r="L44" i="76"/>
  <c r="I108" i="62"/>
  <c r="J108" i="74" s="1"/>
  <c r="J32" i="74"/>
  <c r="I108" i="63"/>
  <c r="J108" i="75" s="1"/>
  <c r="J32" i="75"/>
  <c r="C126" i="76"/>
  <c r="B127" i="65"/>
  <c r="D48" i="65"/>
  <c r="E48" i="76" s="1"/>
  <c r="I108" i="66"/>
  <c r="J108" i="78" s="1"/>
  <c r="M44" i="66"/>
  <c r="N44" i="78" s="1"/>
  <c r="K41" i="70"/>
  <c r="L41" i="77" s="1"/>
  <c r="J32" i="70"/>
  <c r="K41" i="65"/>
  <c r="L41" i="76" s="1"/>
  <c r="J32" i="65"/>
  <c r="J164" i="27"/>
  <c r="J169" i="27"/>
  <c r="J32" i="62"/>
  <c r="K41" i="62"/>
  <c r="L41" i="74" s="1"/>
  <c r="K41" i="66"/>
  <c r="L41" i="78" s="1"/>
  <c r="J32" i="66"/>
  <c r="K32" i="78" s="1"/>
  <c r="L41" i="75"/>
  <c r="J32" i="63"/>
  <c r="K161" i="27"/>
  <c r="N44" i="48"/>
  <c r="O44" i="72" s="1"/>
  <c r="C121" i="65"/>
  <c r="D121" i="76" s="1"/>
  <c r="B125" i="65"/>
  <c r="C125" i="76" s="1"/>
  <c r="AB137" i="62"/>
  <c r="AB136" i="62"/>
  <c r="BD136" i="63"/>
  <c r="K35" i="48"/>
  <c r="L35" i="72" s="1"/>
  <c r="W166" i="85" l="1"/>
  <c r="W120" i="85"/>
  <c r="W121" i="85" s="1"/>
  <c r="W113" i="85"/>
  <c r="W109" i="85"/>
  <c r="W106" i="85"/>
  <c r="W107" i="85" s="1"/>
  <c r="X109" i="86"/>
  <c r="X120" i="86"/>
  <c r="X121" i="86" s="1"/>
  <c r="X113" i="86"/>
  <c r="X106" i="86"/>
  <c r="X107" i="86" s="1"/>
  <c r="V126" i="85"/>
  <c r="V125" i="85"/>
  <c r="V167" i="85"/>
  <c r="W125" i="86"/>
  <c r="W126" i="86"/>
  <c r="W167" i="86"/>
  <c r="C112" i="65"/>
  <c r="D112" i="76" s="1"/>
  <c r="C114" i="65"/>
  <c r="D114" i="76" s="1"/>
  <c r="D92" i="65"/>
  <c r="E92" i="76" s="1"/>
  <c r="C107" i="65"/>
  <c r="D107" i="76" s="1"/>
  <c r="J108" i="70"/>
  <c r="K108" i="77" s="1"/>
  <c r="K32" i="77"/>
  <c r="J108" i="62"/>
  <c r="K108" i="74" s="1"/>
  <c r="K32" i="74"/>
  <c r="M44" i="65"/>
  <c r="M44" i="76"/>
  <c r="M44" i="62"/>
  <c r="M44" i="74"/>
  <c r="J108" i="63"/>
  <c r="K108" i="75" s="1"/>
  <c r="K32" i="75"/>
  <c r="J108" i="65"/>
  <c r="K108" i="76" s="1"/>
  <c r="K32" i="76"/>
  <c r="C127" i="76"/>
  <c r="B128" i="65"/>
  <c r="M44" i="63"/>
  <c r="M44" i="75"/>
  <c r="M44" i="70"/>
  <c r="M44" i="77"/>
  <c r="J108" i="66"/>
  <c r="K108" i="78" s="1"/>
  <c r="N44" i="66"/>
  <c r="O44" i="78" s="1"/>
  <c r="D87" i="65"/>
  <c r="E87" i="76" s="1"/>
  <c r="M41" i="75"/>
  <c r="K32" i="63"/>
  <c r="L161" i="27"/>
  <c r="L41" i="65"/>
  <c r="M41" i="76" s="1"/>
  <c r="K32" i="65"/>
  <c r="K169" i="27"/>
  <c r="K164" i="27"/>
  <c r="L41" i="66"/>
  <c r="M41" i="78" s="1"/>
  <c r="K32" i="66"/>
  <c r="L32" i="78" s="1"/>
  <c r="K32" i="62"/>
  <c r="L41" i="62"/>
  <c r="M41" i="74" s="1"/>
  <c r="L41" i="70"/>
  <c r="M41" i="77" s="1"/>
  <c r="K32" i="70"/>
  <c r="O44" i="48"/>
  <c r="P44" i="72" s="1"/>
  <c r="C93" i="65"/>
  <c r="D93" i="76" s="1"/>
  <c r="BE135" i="75"/>
  <c r="L35" i="48"/>
  <c r="M35" i="72" s="1"/>
  <c r="X110" i="86" l="1"/>
  <c r="X116" i="86" s="1"/>
  <c r="Y117" i="86" s="1"/>
  <c r="W110" i="85"/>
  <c r="W116" i="85" s="1"/>
  <c r="X117" i="85" s="1"/>
  <c r="Y92" i="86"/>
  <c r="Y93" i="86" s="1"/>
  <c r="X114" i="86"/>
  <c r="W150" i="86"/>
  <c r="W151" i="86" s="1"/>
  <c r="W127" i="86"/>
  <c r="W128" i="86" s="1"/>
  <c r="V150" i="85"/>
  <c r="V151" i="85" s="1"/>
  <c r="V127" i="85"/>
  <c r="V128" i="85" s="1"/>
  <c r="X92" i="85"/>
  <c r="X93" i="85" s="1"/>
  <c r="W114" i="85"/>
  <c r="C110" i="65"/>
  <c r="D110" i="76" s="1"/>
  <c r="K108" i="63"/>
  <c r="L108" i="75" s="1"/>
  <c r="L32" i="75"/>
  <c r="N44" i="65"/>
  <c r="N44" i="76"/>
  <c r="N44" i="62"/>
  <c r="N44" i="74"/>
  <c r="K108" i="62"/>
  <c r="L108" i="74" s="1"/>
  <c r="L32" i="74"/>
  <c r="K108" i="70"/>
  <c r="L108" i="77" s="1"/>
  <c r="L32" i="77"/>
  <c r="K108" i="65"/>
  <c r="L108" i="76" s="1"/>
  <c r="L32" i="76"/>
  <c r="N44" i="63"/>
  <c r="N44" i="75"/>
  <c r="N44" i="70"/>
  <c r="N44" i="77"/>
  <c r="K108" i="66"/>
  <c r="L108" i="78" s="1"/>
  <c r="O44" i="66"/>
  <c r="P44" i="78" s="1"/>
  <c r="E89" i="65"/>
  <c r="F89" i="76" s="1"/>
  <c r="D88" i="65"/>
  <c r="E88" i="76" s="1"/>
  <c r="M41" i="70"/>
  <c r="N41" i="77" s="1"/>
  <c r="L32" i="70"/>
  <c r="M41" i="66"/>
  <c r="N41" i="78" s="1"/>
  <c r="L32" i="66"/>
  <c r="M32" i="78" s="1"/>
  <c r="M41" i="65"/>
  <c r="N41" i="76" s="1"/>
  <c r="L32" i="65"/>
  <c r="M41" i="62"/>
  <c r="N41" i="74" s="1"/>
  <c r="L32" i="62"/>
  <c r="L169" i="27"/>
  <c r="L164" i="27"/>
  <c r="N41" i="75"/>
  <c r="L32" i="63"/>
  <c r="M161" i="27"/>
  <c r="P44" i="48"/>
  <c r="Q44" i="72" s="1"/>
  <c r="D100" i="65"/>
  <c r="E100" i="76" s="1"/>
  <c r="M35" i="48"/>
  <c r="N35" i="72" s="1"/>
  <c r="W123" i="85" l="1"/>
  <c r="X104" i="85"/>
  <c r="X166" i="85" s="1"/>
  <c r="X124" i="85"/>
  <c r="W154" i="86"/>
  <c r="V138" i="86" s="1"/>
  <c r="W153" i="86"/>
  <c r="W152" i="86"/>
  <c r="W155" i="86" s="1"/>
  <c r="X123" i="86"/>
  <c r="Y124" i="86"/>
  <c r="Y104" i="86"/>
  <c r="V153" i="85"/>
  <c r="V154" i="85"/>
  <c r="U138" i="85" s="1"/>
  <c r="V152" i="85"/>
  <c r="V155" i="85" s="1"/>
  <c r="C116" i="65"/>
  <c r="D116" i="76" s="1"/>
  <c r="O44" i="70"/>
  <c r="O44" i="77"/>
  <c r="L108" i="70"/>
  <c r="M108" i="77" s="1"/>
  <c r="M32" i="77"/>
  <c r="O44" i="62"/>
  <c r="O44" i="74"/>
  <c r="L108" i="62"/>
  <c r="M108" i="74" s="1"/>
  <c r="M32" i="74"/>
  <c r="O44" i="65"/>
  <c r="O44" i="76"/>
  <c r="L108" i="63"/>
  <c r="M108" i="75" s="1"/>
  <c r="M32" i="75"/>
  <c r="L108" i="65"/>
  <c r="M108" i="76" s="1"/>
  <c r="M32" i="76"/>
  <c r="O44" i="63"/>
  <c r="O44" i="75"/>
  <c r="P44" i="66"/>
  <c r="Q44" i="78" s="1"/>
  <c r="L108" i="66"/>
  <c r="M108" i="78" s="1"/>
  <c r="F90" i="65"/>
  <c r="G90" i="76" s="1"/>
  <c r="O41" i="75"/>
  <c r="M32" i="63"/>
  <c r="N161" i="27"/>
  <c r="N41" i="62"/>
  <c r="O41" i="74" s="1"/>
  <c r="M32" i="62"/>
  <c r="N41" i="66"/>
  <c r="O41" i="78" s="1"/>
  <c r="M32" i="66"/>
  <c r="N32" i="78" s="1"/>
  <c r="M164" i="27"/>
  <c r="M169" i="27"/>
  <c r="N41" i="65"/>
  <c r="O41" i="76" s="1"/>
  <c r="M32" i="65"/>
  <c r="N41" i="70"/>
  <c r="O41" i="77" s="1"/>
  <c r="M32" i="70"/>
  <c r="Q44" i="48"/>
  <c r="R44" i="72" s="1"/>
  <c r="D99" i="65"/>
  <c r="C123" i="65"/>
  <c r="D123" i="76" s="1"/>
  <c r="D117" i="65"/>
  <c r="E117" i="76" s="1"/>
  <c r="BE136" i="63"/>
  <c r="N35" i="48"/>
  <c r="O35" i="72" s="1"/>
  <c r="X167" i="86" l="1"/>
  <c r="X126" i="86"/>
  <c r="X125" i="86"/>
  <c r="Y166" i="86"/>
  <c r="Y109" i="86"/>
  <c r="Y120" i="86"/>
  <c r="Y121" i="86" s="1"/>
  <c r="Y113" i="86"/>
  <c r="Y106" i="86"/>
  <c r="Y107" i="86" s="1"/>
  <c r="X109" i="85"/>
  <c r="X120" i="85"/>
  <c r="X121" i="85" s="1"/>
  <c r="X113" i="85"/>
  <c r="X106" i="85"/>
  <c r="X107" i="85" s="1"/>
  <c r="W125" i="85"/>
  <c r="W126" i="85"/>
  <c r="W167" i="85"/>
  <c r="E99" i="76"/>
  <c r="D105" i="65"/>
  <c r="E105" i="76" s="1"/>
  <c r="P44" i="63"/>
  <c r="P44" i="75"/>
  <c r="M108" i="62"/>
  <c r="N108" i="74" s="1"/>
  <c r="N32" i="74"/>
  <c r="M108" i="63"/>
  <c r="N108" i="75" s="1"/>
  <c r="N32" i="75"/>
  <c r="M108" i="70"/>
  <c r="N108" i="77" s="1"/>
  <c r="N32" i="77"/>
  <c r="M108" i="65"/>
  <c r="N108" i="76" s="1"/>
  <c r="N32" i="76"/>
  <c r="P44" i="62"/>
  <c r="P44" i="74"/>
  <c r="P44" i="65"/>
  <c r="P44" i="76"/>
  <c r="P44" i="70"/>
  <c r="P44" i="77"/>
  <c r="M108" i="66"/>
  <c r="N108" i="78" s="1"/>
  <c r="Q44" i="66"/>
  <c r="R44" i="78" s="1"/>
  <c r="C167" i="65"/>
  <c r="O41" i="70"/>
  <c r="P41" i="77" s="1"/>
  <c r="N32" i="70"/>
  <c r="N32" i="62"/>
  <c r="O41" i="62"/>
  <c r="P41" i="74" s="1"/>
  <c r="N169" i="27"/>
  <c r="N164" i="27"/>
  <c r="O41" i="65"/>
  <c r="P41" i="76" s="1"/>
  <c r="N32" i="65"/>
  <c r="O41" i="66"/>
  <c r="P41" i="78" s="1"/>
  <c r="N32" i="66"/>
  <c r="O32" i="78" s="1"/>
  <c r="P41" i="75"/>
  <c r="N32" i="63"/>
  <c r="O161" i="27"/>
  <c r="R44" i="48"/>
  <c r="S44" i="72" s="1"/>
  <c r="D124" i="65"/>
  <c r="E124" i="76" s="1"/>
  <c r="E101" i="65"/>
  <c r="F101" i="76" s="1"/>
  <c r="C125" i="65"/>
  <c r="D125" i="76" s="1"/>
  <c r="C126" i="65"/>
  <c r="D126" i="76" s="1"/>
  <c r="BF135" i="75"/>
  <c r="O35" i="48"/>
  <c r="P35" i="72" s="1"/>
  <c r="Y110" i="86" l="1"/>
  <c r="Y116" i="86" s="1"/>
  <c r="Z117" i="86" s="1"/>
  <c r="X110" i="85"/>
  <c r="X116" i="85" s="1"/>
  <c r="Y117" i="85" s="1"/>
  <c r="W150" i="85"/>
  <c r="W151" i="85" s="1"/>
  <c r="W127" i="85"/>
  <c r="W128" i="85" s="1"/>
  <c r="Y92" i="85"/>
  <c r="Y93" i="85" s="1"/>
  <c r="X114" i="85"/>
  <c r="Z92" i="86"/>
  <c r="Z93" i="86" s="1"/>
  <c r="Y114" i="86"/>
  <c r="X127" i="86"/>
  <c r="X128" i="86" s="1"/>
  <c r="X150" i="86"/>
  <c r="X151" i="86" s="1"/>
  <c r="N108" i="63"/>
  <c r="O108" i="75" s="1"/>
  <c r="O32" i="75"/>
  <c r="Q44" i="70"/>
  <c r="Q44" i="77"/>
  <c r="N108" i="62"/>
  <c r="O108" i="74" s="1"/>
  <c r="O32" i="74"/>
  <c r="Q44" i="65"/>
  <c r="Q44" i="76"/>
  <c r="N108" i="65"/>
  <c r="O108" i="76" s="1"/>
  <c r="O32" i="76"/>
  <c r="Q44" i="62"/>
  <c r="Q44" i="74"/>
  <c r="N108" i="70"/>
  <c r="O108" i="77" s="1"/>
  <c r="O32" i="77"/>
  <c r="Q44" i="63"/>
  <c r="Q44" i="75"/>
  <c r="N108" i="66"/>
  <c r="O108" i="78" s="1"/>
  <c r="R44" i="66"/>
  <c r="S44" i="78" s="1"/>
  <c r="Q41" i="75"/>
  <c r="O32" i="63"/>
  <c r="P161" i="27"/>
  <c r="P41" i="65"/>
  <c r="Q41" i="76" s="1"/>
  <c r="O32" i="65"/>
  <c r="O164" i="27"/>
  <c r="O169" i="27"/>
  <c r="P41" i="66"/>
  <c r="Q41" i="78" s="1"/>
  <c r="O32" i="66"/>
  <c r="P32" i="78" s="1"/>
  <c r="P41" i="62"/>
  <c r="Q41" i="74" s="1"/>
  <c r="O32" i="62"/>
  <c r="P41" i="70"/>
  <c r="Q41" i="77" s="1"/>
  <c r="O32" i="70"/>
  <c r="S44" i="48"/>
  <c r="T44" i="72" s="1"/>
  <c r="C150" i="65"/>
  <c r="C127" i="65"/>
  <c r="D127" i="76" s="1"/>
  <c r="AB136" i="65"/>
  <c r="AC136" i="76" s="1"/>
  <c r="AB137" i="65"/>
  <c r="P35" i="48"/>
  <c r="Q35" i="72" s="1"/>
  <c r="Y123" i="86" l="1"/>
  <c r="X152" i="86"/>
  <c r="X155" i="86" s="1"/>
  <c r="X154" i="86"/>
  <c r="W138" i="86" s="1"/>
  <c r="X153" i="86"/>
  <c r="Z104" i="86"/>
  <c r="Z124" i="86"/>
  <c r="X123" i="85"/>
  <c r="Y104" i="85"/>
  <c r="Y124" i="85"/>
  <c r="W152" i="85"/>
  <c r="W155" i="85" s="1"/>
  <c r="W153" i="85"/>
  <c r="W154" i="85"/>
  <c r="V138" i="85" s="1"/>
  <c r="O108" i="70"/>
  <c r="P108" i="77" s="1"/>
  <c r="P32" i="77"/>
  <c r="O108" i="65"/>
  <c r="P108" i="76" s="1"/>
  <c r="P32" i="76"/>
  <c r="R44" i="63"/>
  <c r="R44" i="75"/>
  <c r="R44" i="65"/>
  <c r="R44" i="76"/>
  <c r="O108" i="63"/>
  <c r="P108" i="75" s="1"/>
  <c r="P32" i="75"/>
  <c r="R44" i="62"/>
  <c r="R44" i="74"/>
  <c r="R44" i="70"/>
  <c r="R44" i="77"/>
  <c r="O108" i="62"/>
  <c r="P108" i="74" s="1"/>
  <c r="P32" i="74"/>
  <c r="O108" i="66"/>
  <c r="P108" i="78" s="1"/>
  <c r="S44" i="66"/>
  <c r="T44" i="78" s="1"/>
  <c r="Q41" i="70"/>
  <c r="R41" i="77" s="1"/>
  <c r="P32" i="70"/>
  <c r="Q41" i="66"/>
  <c r="R41" i="78" s="1"/>
  <c r="P32" i="66"/>
  <c r="Q32" i="78" s="1"/>
  <c r="Q41" i="65"/>
  <c r="R41" i="76" s="1"/>
  <c r="P32" i="65"/>
  <c r="P169" i="27"/>
  <c r="P164" i="27"/>
  <c r="Q41" i="62"/>
  <c r="R41" i="74" s="1"/>
  <c r="P32" i="62"/>
  <c r="R41" i="75"/>
  <c r="P32" i="63"/>
  <c r="Q161" i="27"/>
  <c r="T44" i="48"/>
  <c r="U44" i="72" s="1"/>
  <c r="C128" i="65"/>
  <c r="C151" i="65"/>
  <c r="C153" i="65"/>
  <c r="BF136" i="63"/>
  <c r="Q35" i="48"/>
  <c r="R35" i="72" s="1"/>
  <c r="Y166" i="85" l="1"/>
  <c r="Y120" i="85"/>
  <c r="Y121" i="85" s="1"/>
  <c r="Y109" i="85"/>
  <c r="Y113" i="85"/>
  <c r="Y106" i="85"/>
  <c r="Y107" i="85" s="1"/>
  <c r="X126" i="85"/>
  <c r="X125" i="85"/>
  <c r="X167" i="85"/>
  <c r="Z166" i="86"/>
  <c r="Z113" i="86"/>
  <c r="Z109" i="86"/>
  <c r="Z120" i="86"/>
  <c r="Z121" i="86" s="1"/>
  <c r="Z106" i="86"/>
  <c r="Z107" i="86" s="1"/>
  <c r="Y126" i="86"/>
  <c r="Y125" i="86"/>
  <c r="Y167" i="86"/>
  <c r="S44" i="65"/>
  <c r="S44" i="76"/>
  <c r="P108" i="63"/>
  <c r="Q108" i="75" s="1"/>
  <c r="Q32" i="75"/>
  <c r="P108" i="70"/>
  <c r="Q108" i="77" s="1"/>
  <c r="Q32" i="77"/>
  <c r="S44" i="62"/>
  <c r="S44" i="74"/>
  <c r="S44" i="70"/>
  <c r="S44" i="77"/>
  <c r="P108" i="62"/>
  <c r="Q108" i="74" s="1"/>
  <c r="Q32" i="74"/>
  <c r="P108" i="65"/>
  <c r="Q108" i="76" s="1"/>
  <c r="Q32" i="76"/>
  <c r="S44" i="63"/>
  <c r="S44" i="75"/>
  <c r="P108" i="66"/>
  <c r="Q108" i="78" s="1"/>
  <c r="T44" i="66"/>
  <c r="U44" i="78" s="1"/>
  <c r="S41" i="75"/>
  <c r="Q32" i="63"/>
  <c r="R161" i="27"/>
  <c r="R41" i="66"/>
  <c r="S41" i="78" s="1"/>
  <c r="Q32" i="66"/>
  <c r="R32" i="78" s="1"/>
  <c r="Q169" i="27"/>
  <c r="Q164" i="27"/>
  <c r="R41" i="62"/>
  <c r="S41" i="74" s="1"/>
  <c r="Q32" i="62"/>
  <c r="R41" i="65"/>
  <c r="S41" i="76" s="1"/>
  <c r="Q32" i="65"/>
  <c r="R41" i="70"/>
  <c r="S41" i="77" s="1"/>
  <c r="Q32" i="70"/>
  <c r="U44" i="48"/>
  <c r="V44" i="72" s="1"/>
  <c r="C154" i="65"/>
  <c r="B138" i="65" s="1"/>
  <c r="C138" i="76" s="1"/>
  <c r="C152" i="65"/>
  <c r="C155" i="65" s="1"/>
  <c r="BG135" i="75"/>
  <c r="AC137" i="62"/>
  <c r="AC136" i="62"/>
  <c r="R35" i="48"/>
  <c r="S35" i="72" s="1"/>
  <c r="Y110" i="85" l="1"/>
  <c r="Y116" i="85" s="1"/>
  <c r="Z117" i="85" s="1"/>
  <c r="Y150" i="86"/>
  <c r="Y151" i="86" s="1"/>
  <c r="Y127" i="86"/>
  <c r="Y128" i="86" s="1"/>
  <c r="AA92" i="86"/>
  <c r="AA93" i="86" s="1"/>
  <c r="Z114" i="86"/>
  <c r="Y114" i="85"/>
  <c r="Z92" i="85"/>
  <c r="Z93" i="85" s="1"/>
  <c r="Z110" i="86"/>
  <c r="X127" i="85"/>
  <c r="X128" i="85" s="1"/>
  <c r="X150" i="85"/>
  <c r="X151" i="85" s="1"/>
  <c r="Q108" i="70"/>
  <c r="R108" i="77" s="1"/>
  <c r="R32" i="77"/>
  <c r="T44" i="63"/>
  <c r="T44" i="75"/>
  <c r="T44" i="62"/>
  <c r="T44" i="74"/>
  <c r="Q108" i="65"/>
  <c r="R108" i="76" s="1"/>
  <c r="R32" i="76"/>
  <c r="Q108" i="63"/>
  <c r="R108" i="75" s="1"/>
  <c r="R32" i="75"/>
  <c r="Q108" i="62"/>
  <c r="R108" i="74" s="1"/>
  <c r="R32" i="74"/>
  <c r="T44" i="70"/>
  <c r="T44" i="77"/>
  <c r="T44" i="65"/>
  <c r="T44" i="76"/>
  <c r="U44" i="66"/>
  <c r="V44" i="78" s="1"/>
  <c r="Q108" i="66"/>
  <c r="R108" i="78" s="1"/>
  <c r="S41" i="70"/>
  <c r="T41" i="77" s="1"/>
  <c r="R32" i="70"/>
  <c r="S41" i="62"/>
  <c r="T41" i="74" s="1"/>
  <c r="R32" i="62"/>
  <c r="S41" i="66"/>
  <c r="T41" i="78" s="1"/>
  <c r="R32" i="66"/>
  <c r="S32" i="78" s="1"/>
  <c r="R169" i="27"/>
  <c r="R164" i="27"/>
  <c r="S41" i="65"/>
  <c r="T41" i="76" s="1"/>
  <c r="R32" i="65"/>
  <c r="S41" i="63"/>
  <c r="T41" i="75" s="1"/>
  <c r="R32" i="63"/>
  <c r="S161" i="27"/>
  <c r="V44" i="48"/>
  <c r="W44" i="72" s="1"/>
  <c r="S35" i="48"/>
  <c r="T35" i="72" s="1"/>
  <c r="Y123" i="85" l="1"/>
  <c r="Y126" i="85" s="1"/>
  <c r="Z116" i="86"/>
  <c r="AA117" i="86" s="1"/>
  <c r="Z104" i="85"/>
  <c r="Z124" i="85"/>
  <c r="X153" i="85"/>
  <c r="X154" i="85"/>
  <c r="W138" i="85" s="1"/>
  <c r="X152" i="85"/>
  <c r="X155" i="85" s="1"/>
  <c r="Y152" i="86"/>
  <c r="Y155" i="86" s="1"/>
  <c r="Y154" i="86"/>
  <c r="X138" i="86" s="1"/>
  <c r="Y153" i="86"/>
  <c r="U44" i="65"/>
  <c r="U44" i="76"/>
  <c r="R108" i="63"/>
  <c r="S108" i="75" s="1"/>
  <c r="S32" i="75"/>
  <c r="R108" i="62"/>
  <c r="S108" i="74" s="1"/>
  <c r="S32" i="74"/>
  <c r="U44" i="62"/>
  <c r="U44" i="74"/>
  <c r="R108" i="70"/>
  <c r="S108" i="77" s="1"/>
  <c r="S32" i="77"/>
  <c r="U44" i="63"/>
  <c r="U44" i="75"/>
  <c r="R108" i="65"/>
  <c r="S108" i="76" s="1"/>
  <c r="S32" i="76"/>
  <c r="U44" i="70"/>
  <c r="U44" i="77"/>
  <c r="R108" i="66"/>
  <c r="S108" i="78" s="1"/>
  <c r="V44" i="66"/>
  <c r="W44" i="78" s="1"/>
  <c r="T41" i="63"/>
  <c r="U41" i="75" s="1"/>
  <c r="S32" i="63"/>
  <c r="T161" i="27"/>
  <c r="T41" i="62"/>
  <c r="U41" i="74" s="1"/>
  <c r="S32" i="62"/>
  <c r="S169" i="27"/>
  <c r="S164" i="27"/>
  <c r="T41" i="65"/>
  <c r="U41" i="76" s="1"/>
  <c r="S32" i="65"/>
  <c r="T41" i="66"/>
  <c r="U41" i="78" s="1"/>
  <c r="S32" i="66"/>
  <c r="T32" i="78" s="1"/>
  <c r="T41" i="70"/>
  <c r="U41" i="77" s="1"/>
  <c r="S32" i="70"/>
  <c r="W44" i="48"/>
  <c r="X44" i="72" s="1"/>
  <c r="BG136" i="63"/>
  <c r="T35" i="48"/>
  <c r="U35" i="72" s="1"/>
  <c r="Y167" i="85" l="1"/>
  <c r="Y125" i="85"/>
  <c r="Z123" i="86"/>
  <c r="Z125" i="86" s="1"/>
  <c r="AA104" i="86"/>
  <c r="AA124" i="86"/>
  <c r="Z166" i="85"/>
  <c r="Z120" i="85"/>
  <c r="Z121" i="85" s="1"/>
  <c r="Z113" i="85"/>
  <c r="Z109" i="85"/>
  <c r="Z106" i="85"/>
  <c r="Z107" i="85" s="1"/>
  <c r="Z167" i="86"/>
  <c r="Y150" i="85"/>
  <c r="Y151" i="85" s="1"/>
  <c r="Y127" i="85"/>
  <c r="Y128" i="85" s="1"/>
  <c r="S108" i="70"/>
  <c r="T108" i="77" s="1"/>
  <c r="T32" i="77"/>
  <c r="S108" i="62"/>
  <c r="T108" i="74" s="1"/>
  <c r="T32" i="74"/>
  <c r="V44" i="70"/>
  <c r="V44" i="77"/>
  <c r="V44" i="62"/>
  <c r="V44" i="74"/>
  <c r="S108" i="63"/>
  <c r="T108" i="75" s="1"/>
  <c r="T32" i="75"/>
  <c r="S108" i="65"/>
  <c r="T108" i="76" s="1"/>
  <c r="T32" i="76"/>
  <c r="V44" i="63"/>
  <c r="V44" i="75"/>
  <c r="V44" i="65"/>
  <c r="V44" i="76"/>
  <c r="S108" i="66"/>
  <c r="T108" i="78" s="1"/>
  <c r="W44" i="66"/>
  <c r="X44" i="78" s="1"/>
  <c r="U41" i="70"/>
  <c r="V41" i="77" s="1"/>
  <c r="T32" i="70"/>
  <c r="U41" i="65"/>
  <c r="V41" i="76" s="1"/>
  <c r="T32" i="65"/>
  <c r="U41" i="62"/>
  <c r="V41" i="74" s="1"/>
  <c r="T32" i="62"/>
  <c r="T169" i="27"/>
  <c r="T164" i="27"/>
  <c r="U41" i="66"/>
  <c r="V41" i="78" s="1"/>
  <c r="T32" i="66"/>
  <c r="U32" i="78" s="1"/>
  <c r="U41" i="63"/>
  <c r="V41" i="75" s="1"/>
  <c r="T32" i="63"/>
  <c r="U161" i="27"/>
  <c r="X44" i="48"/>
  <c r="Y44" i="72" s="1"/>
  <c r="BH135" i="75"/>
  <c r="U35" i="48"/>
  <c r="V35" i="72" s="1"/>
  <c r="Z126" i="86" l="1"/>
  <c r="Z110" i="85"/>
  <c r="Y154" i="85"/>
  <c r="X138" i="85" s="1"/>
  <c r="Y152" i="85"/>
  <c r="Y155" i="85" s="1"/>
  <c r="Y153" i="85"/>
  <c r="Z116" i="85"/>
  <c r="AA117" i="85" s="1"/>
  <c r="Z114" i="85"/>
  <c r="AA92" i="85"/>
  <c r="AA93" i="85" s="1"/>
  <c r="Z127" i="86"/>
  <c r="Z128" i="86" s="1"/>
  <c r="Z150" i="86"/>
  <c r="Z151" i="86" s="1"/>
  <c r="AA166" i="86"/>
  <c r="AA113" i="86"/>
  <c r="AA109" i="86"/>
  <c r="AA120" i="86"/>
  <c r="AA121" i="86" s="1"/>
  <c r="AA106" i="86"/>
  <c r="AA107" i="86" s="1"/>
  <c r="T108" i="62"/>
  <c r="U108" i="74" s="1"/>
  <c r="U32" i="74"/>
  <c r="W44" i="65"/>
  <c r="W44" i="76"/>
  <c r="W44" i="62"/>
  <c r="W44" i="74"/>
  <c r="T108" i="65"/>
  <c r="U108" i="76" s="1"/>
  <c r="U32" i="76"/>
  <c r="T108" i="63"/>
  <c r="U108" i="75" s="1"/>
  <c r="U32" i="75"/>
  <c r="W44" i="63"/>
  <c r="W44" i="75"/>
  <c r="W44" i="70"/>
  <c r="W44" i="77"/>
  <c r="T108" i="70"/>
  <c r="U108" i="77" s="1"/>
  <c r="U32" i="77"/>
  <c r="X44" i="66"/>
  <c r="Y44" i="78" s="1"/>
  <c r="T108" i="66"/>
  <c r="U108" i="78" s="1"/>
  <c r="V41" i="63"/>
  <c r="W41" i="75" s="1"/>
  <c r="U32" i="63"/>
  <c r="V161" i="27"/>
  <c r="V41" i="65"/>
  <c r="W41" i="76" s="1"/>
  <c r="U32" i="65"/>
  <c r="U164" i="27"/>
  <c r="U169" i="27"/>
  <c r="V41" i="66"/>
  <c r="W41" i="78" s="1"/>
  <c r="U32" i="66"/>
  <c r="V32" i="78" s="1"/>
  <c r="V41" i="62"/>
  <c r="W41" i="74" s="1"/>
  <c r="U32" i="62"/>
  <c r="V41" i="70"/>
  <c r="W41" i="77" s="1"/>
  <c r="U32" i="70"/>
  <c r="Y44" i="48"/>
  <c r="Z44" i="72" s="1"/>
  <c r="AC136" i="65"/>
  <c r="AD136" i="76" s="1"/>
  <c r="AC137" i="65"/>
  <c r="V35" i="48"/>
  <c r="W35" i="72" s="1"/>
  <c r="AA110" i="86" l="1"/>
  <c r="AA114" i="86"/>
  <c r="AB92" i="86"/>
  <c r="AB93" i="86" s="1"/>
  <c r="AA104" i="85"/>
  <c r="AA124" i="85"/>
  <c r="AA116" i="86"/>
  <c r="AB117" i="86" s="1"/>
  <c r="Z154" i="86"/>
  <c r="Y138" i="86" s="1"/>
  <c r="Z153" i="86"/>
  <c r="Z152" i="86"/>
  <c r="Z155" i="86" s="1"/>
  <c r="Z123" i="85"/>
  <c r="U108" i="65"/>
  <c r="V108" i="76" s="1"/>
  <c r="V32" i="76"/>
  <c r="X44" i="70"/>
  <c r="X44" i="77"/>
  <c r="U108" i="63"/>
  <c r="V108" i="75" s="1"/>
  <c r="V32" i="75"/>
  <c r="X44" i="63"/>
  <c r="X44" i="75"/>
  <c r="X44" i="65"/>
  <c r="X44" i="76"/>
  <c r="X44" i="62"/>
  <c r="X44" i="74"/>
  <c r="U108" i="70"/>
  <c r="V108" i="77" s="1"/>
  <c r="V32" i="77"/>
  <c r="U108" i="62"/>
  <c r="V108" i="74" s="1"/>
  <c r="V32" i="74"/>
  <c r="U108" i="66"/>
  <c r="V108" i="78" s="1"/>
  <c r="Y44" i="66"/>
  <c r="Z44" i="78" s="1"/>
  <c r="W41" i="70"/>
  <c r="X41" i="77" s="1"/>
  <c r="V32" i="70"/>
  <c r="W41" i="66"/>
  <c r="X41" i="78" s="1"/>
  <c r="V32" i="66"/>
  <c r="W32" i="78" s="1"/>
  <c r="W41" i="65"/>
  <c r="X41" i="76" s="1"/>
  <c r="V32" i="65"/>
  <c r="V164" i="27"/>
  <c r="V169" i="27"/>
  <c r="W41" i="62"/>
  <c r="X41" i="74" s="1"/>
  <c r="V32" i="62"/>
  <c r="W41" i="63"/>
  <c r="X41" i="75" s="1"/>
  <c r="V32" i="63"/>
  <c r="W161" i="27"/>
  <c r="Z44" i="48"/>
  <c r="AA44" i="72" s="1"/>
  <c r="W35" i="48"/>
  <c r="X35" i="72" s="1"/>
  <c r="AA123" i="86" l="1"/>
  <c r="Z126" i="85"/>
  <c r="Z125" i="85"/>
  <c r="Z167" i="85"/>
  <c r="AA125" i="86"/>
  <c r="AA126" i="86"/>
  <c r="AA167" i="86"/>
  <c r="AA113" i="85"/>
  <c r="AA109" i="85"/>
  <c r="AA120" i="85"/>
  <c r="AA121" i="85" s="1"/>
  <c r="AA106" i="85"/>
  <c r="AA107" i="85" s="1"/>
  <c r="AB104" i="86"/>
  <c r="AB124" i="86"/>
  <c r="AA166" i="85"/>
  <c r="Y44" i="63"/>
  <c r="Y44" i="75"/>
  <c r="V108" i="63"/>
  <c r="W108" i="75" s="1"/>
  <c r="W32" i="75"/>
  <c r="V108" i="65"/>
  <c r="W108" i="76" s="1"/>
  <c r="W32" i="76"/>
  <c r="Y44" i="62"/>
  <c r="Y44" i="74"/>
  <c r="Y44" i="70"/>
  <c r="Y44" i="77"/>
  <c r="V108" i="62"/>
  <c r="W108" i="74" s="1"/>
  <c r="W32" i="74"/>
  <c r="V108" i="70"/>
  <c r="W108" i="77" s="1"/>
  <c r="W32" i="77"/>
  <c r="Y44" i="65"/>
  <c r="Y44" i="76"/>
  <c r="V108" i="66"/>
  <c r="W108" i="78" s="1"/>
  <c r="Z44" i="66"/>
  <c r="AA44" i="78" s="1"/>
  <c r="X41" i="63"/>
  <c r="Y41" i="75" s="1"/>
  <c r="W32" i="63"/>
  <c r="X161" i="27"/>
  <c r="X41" i="66"/>
  <c r="Y41" i="78" s="1"/>
  <c r="W32" i="66"/>
  <c r="X32" i="78" s="1"/>
  <c r="W169" i="27"/>
  <c r="W164" i="27"/>
  <c r="X41" i="62"/>
  <c r="Y41" i="74" s="1"/>
  <c r="W32" i="62"/>
  <c r="X41" i="65"/>
  <c r="Y41" i="76" s="1"/>
  <c r="W32" i="65"/>
  <c r="X41" i="70"/>
  <c r="Y41" i="77" s="1"/>
  <c r="W32" i="70"/>
  <c r="AA44" i="48"/>
  <c r="AB44" i="72" s="1"/>
  <c r="BH136" i="63"/>
  <c r="X35" i="48"/>
  <c r="Y35" i="72" s="1"/>
  <c r="AA110" i="85" l="1"/>
  <c r="AA116" i="85" s="1"/>
  <c r="AB117" i="85" s="1"/>
  <c r="AB109" i="86"/>
  <c r="AB120" i="86"/>
  <c r="AB121" i="86" s="1"/>
  <c r="AB113" i="86"/>
  <c r="AB106" i="86"/>
  <c r="AB107" i="86" s="1"/>
  <c r="AA114" i="85"/>
  <c r="AB92" i="85"/>
  <c r="AB93" i="85" s="1"/>
  <c r="AB166" i="86"/>
  <c r="AA127" i="86"/>
  <c r="AA128" i="86" s="1"/>
  <c r="AA150" i="86"/>
  <c r="AA151" i="86" s="1"/>
  <c r="Z150" i="85"/>
  <c r="Z151" i="85" s="1"/>
  <c r="Z127" i="85"/>
  <c r="Z128" i="85" s="1"/>
  <c r="W108" i="70"/>
  <c r="X108" i="77" s="1"/>
  <c r="X32" i="77"/>
  <c r="Z44" i="65"/>
  <c r="Z44" i="76"/>
  <c r="Z44" i="62"/>
  <c r="Z44" i="74"/>
  <c r="W108" i="63"/>
  <c r="X108" i="75" s="1"/>
  <c r="X32" i="75"/>
  <c r="W108" i="65"/>
  <c r="X108" i="76" s="1"/>
  <c r="X32" i="76"/>
  <c r="W108" i="62"/>
  <c r="X108" i="74" s="1"/>
  <c r="X32" i="74"/>
  <c r="Z44" i="70"/>
  <c r="Z44" i="77"/>
  <c r="Z44" i="63"/>
  <c r="Z44" i="75"/>
  <c r="AA44" i="66"/>
  <c r="AB44" i="78" s="1"/>
  <c r="W108" i="66"/>
  <c r="X108" i="78" s="1"/>
  <c r="Y41" i="70"/>
  <c r="Z41" i="77" s="1"/>
  <c r="X32" i="70"/>
  <c r="Y41" i="62"/>
  <c r="Z41" i="74" s="1"/>
  <c r="X32" i="62"/>
  <c r="Y41" i="66"/>
  <c r="Z41" i="78" s="1"/>
  <c r="X32" i="66"/>
  <c r="Y32" i="78" s="1"/>
  <c r="X169" i="27"/>
  <c r="X164" i="27"/>
  <c r="Y41" i="65"/>
  <c r="Z41" i="76" s="1"/>
  <c r="X32" i="65"/>
  <c r="Y41" i="63"/>
  <c r="Z41" i="75" s="1"/>
  <c r="X32" i="63"/>
  <c r="Y161" i="27"/>
  <c r="AB44" i="48"/>
  <c r="AC44" i="72" s="1"/>
  <c r="BI135" i="75"/>
  <c r="AD137" i="62"/>
  <c r="AD136" i="62"/>
  <c r="Y35" i="48"/>
  <c r="Z35" i="72" s="1"/>
  <c r="AB110" i="86" l="1"/>
  <c r="AA123" i="85"/>
  <c r="AA126" i="85" s="1"/>
  <c r="Z152" i="85"/>
  <c r="Z155" i="85" s="1"/>
  <c r="Z153" i="85"/>
  <c r="Z154" i="85"/>
  <c r="Y138" i="85" s="1"/>
  <c r="AB116" i="86"/>
  <c r="AC117" i="86" s="1"/>
  <c r="AA153" i="86"/>
  <c r="AA154" i="86"/>
  <c r="Z138" i="86" s="1"/>
  <c r="AA152" i="86"/>
  <c r="AA155" i="86" s="1"/>
  <c r="AB104" i="85"/>
  <c r="AB124" i="85"/>
  <c r="AB114" i="86"/>
  <c r="AC92" i="86"/>
  <c r="AC93" i="86" s="1"/>
  <c r="AA44" i="63"/>
  <c r="AA44" i="75"/>
  <c r="X108" i="62"/>
  <c r="Y108" i="74" s="1"/>
  <c r="Y32" i="74"/>
  <c r="AA44" i="70"/>
  <c r="AA44" i="77"/>
  <c r="AA44" i="62"/>
  <c r="AA44" i="74"/>
  <c r="X108" i="65"/>
  <c r="Y108" i="76" s="1"/>
  <c r="Y32" i="76"/>
  <c r="AA44" i="65"/>
  <c r="AA44" i="76"/>
  <c r="X108" i="63"/>
  <c r="Y108" i="75" s="1"/>
  <c r="Y32" i="75"/>
  <c r="X108" i="70"/>
  <c r="Y108" i="77" s="1"/>
  <c r="Y32" i="77"/>
  <c r="X108" i="66"/>
  <c r="Y108" i="78" s="1"/>
  <c r="AB44" i="66"/>
  <c r="AC44" i="78" s="1"/>
  <c r="Z41" i="63"/>
  <c r="AA41" i="75" s="1"/>
  <c r="Y32" i="63"/>
  <c r="Z161" i="27"/>
  <c r="Y32" i="62"/>
  <c r="Z41" i="62"/>
  <c r="AA41" i="74" s="1"/>
  <c r="Y169" i="27"/>
  <c r="Y164" i="27"/>
  <c r="Z41" i="65"/>
  <c r="AA41" i="76" s="1"/>
  <c r="Y32" i="65"/>
  <c r="Z41" i="66"/>
  <c r="AA41" i="78" s="1"/>
  <c r="Y32" i="66"/>
  <c r="Z32" i="78" s="1"/>
  <c r="Z41" i="70"/>
  <c r="AA41" i="77" s="1"/>
  <c r="Y32" i="70"/>
  <c r="AC44" i="48"/>
  <c r="AD44" i="72" s="1"/>
  <c r="Z35" i="48"/>
  <c r="AA35" i="72" s="1"/>
  <c r="AA125" i="85" l="1"/>
  <c r="AA167" i="85"/>
  <c r="AB123" i="86"/>
  <c r="AB126" i="86" s="1"/>
  <c r="AB166" i="85"/>
  <c r="AB109" i="85"/>
  <c r="AB120" i="85"/>
  <c r="AB121" i="85" s="1"/>
  <c r="AB113" i="85"/>
  <c r="AB106" i="85"/>
  <c r="AB107" i="85" s="1"/>
  <c r="AC104" i="86"/>
  <c r="AC124" i="86"/>
  <c r="AA127" i="85"/>
  <c r="AA128" i="85" s="1"/>
  <c r="AA150" i="85"/>
  <c r="AA151" i="85" s="1"/>
  <c r="Y108" i="70"/>
  <c r="Z108" i="77" s="1"/>
  <c r="Z32" i="77"/>
  <c r="AB44" i="62"/>
  <c r="AB44" i="74"/>
  <c r="Y108" i="63"/>
  <c r="Z108" i="75" s="1"/>
  <c r="Z32" i="75"/>
  <c r="AB44" i="65"/>
  <c r="AB44" i="76"/>
  <c r="Y108" i="65"/>
  <c r="Z108" i="76" s="1"/>
  <c r="Z32" i="76"/>
  <c r="Y108" i="62"/>
  <c r="Z108" i="74" s="1"/>
  <c r="Z32" i="74"/>
  <c r="AB44" i="70"/>
  <c r="AB44" i="77"/>
  <c r="AB44" i="63"/>
  <c r="AB44" i="75"/>
  <c r="Y108" i="66"/>
  <c r="Z108" i="78" s="1"/>
  <c r="AC44" i="66"/>
  <c r="AD44" i="78" s="1"/>
  <c r="AA41" i="70"/>
  <c r="AB41" i="77" s="1"/>
  <c r="Z32" i="70"/>
  <c r="AA41" i="65"/>
  <c r="AB41" i="76" s="1"/>
  <c r="Z32" i="65"/>
  <c r="Z169" i="27"/>
  <c r="Z164" i="27"/>
  <c r="AA41" i="66"/>
  <c r="AB41" i="78" s="1"/>
  <c r="Z32" i="66"/>
  <c r="AA32" i="78" s="1"/>
  <c r="AA41" i="62"/>
  <c r="AB41" i="74" s="1"/>
  <c r="Z32" i="62"/>
  <c r="AA41" i="63"/>
  <c r="AB41" i="75" s="1"/>
  <c r="Z32" i="63"/>
  <c r="AA161" i="27"/>
  <c r="AD44" i="48"/>
  <c r="AE44" i="72" s="1"/>
  <c r="AA35" i="48"/>
  <c r="AB35" i="72" s="1"/>
  <c r="AB167" i="86" l="1"/>
  <c r="AB125" i="86"/>
  <c r="AB114" i="85"/>
  <c r="AC92" i="85"/>
  <c r="AC93" i="85" s="1"/>
  <c r="AB150" i="86"/>
  <c r="AB151" i="86" s="1"/>
  <c r="AB127" i="86"/>
  <c r="AB128" i="86" s="1"/>
  <c r="AA153" i="85"/>
  <c r="AA152" i="85"/>
  <c r="AA155" i="85" s="1"/>
  <c r="AA154" i="85"/>
  <c r="Z138" i="85" s="1"/>
  <c r="AC166" i="86"/>
  <c r="AC120" i="86"/>
  <c r="AC121" i="86" s="1"/>
  <c r="AC113" i="86"/>
  <c r="AC109" i="86"/>
  <c r="AC106" i="86"/>
  <c r="AC107" i="86" s="1"/>
  <c r="AB110" i="85"/>
  <c r="AC44" i="63"/>
  <c r="AC44" i="75"/>
  <c r="AC44" i="65"/>
  <c r="AC44" i="76"/>
  <c r="Z108" i="63"/>
  <c r="AA108" i="75" s="1"/>
  <c r="AA32" i="75"/>
  <c r="Z108" i="65"/>
  <c r="AA108" i="76" s="1"/>
  <c r="AA32" i="76"/>
  <c r="Z108" i="70"/>
  <c r="AA108" i="77" s="1"/>
  <c r="AA32" i="77"/>
  <c r="AC44" i="62"/>
  <c r="AC44" i="74"/>
  <c r="AC44" i="70"/>
  <c r="AC44" i="77"/>
  <c r="Z108" i="62"/>
  <c r="AA108" i="74" s="1"/>
  <c r="AA32" i="74"/>
  <c r="Z108" i="66"/>
  <c r="AA108" i="78" s="1"/>
  <c r="AD44" i="66"/>
  <c r="AE44" i="78" s="1"/>
  <c r="AB41" i="63"/>
  <c r="AC41" i="75" s="1"/>
  <c r="AA32" i="63"/>
  <c r="AB161" i="27"/>
  <c r="AB41" i="66"/>
  <c r="AC41" i="78" s="1"/>
  <c r="AA32" i="66"/>
  <c r="AB32" i="78" s="1"/>
  <c r="AB41" i="65"/>
  <c r="AC41" i="76" s="1"/>
  <c r="AA32" i="65"/>
  <c r="AA169" i="27"/>
  <c r="AA164" i="27"/>
  <c r="AB41" i="62"/>
  <c r="AC41" i="74" s="1"/>
  <c r="AA32" i="62"/>
  <c r="AB41" i="70"/>
  <c r="AC41" i="77" s="1"/>
  <c r="AA32" i="70"/>
  <c r="AE44" i="48"/>
  <c r="AF44" i="72" s="1"/>
  <c r="AD136" i="65"/>
  <c r="AE136" i="76" s="1"/>
  <c r="AD137" i="65"/>
  <c r="BI136" i="63"/>
  <c r="AB35" i="48"/>
  <c r="AC35" i="72" s="1"/>
  <c r="AD92" i="86" l="1"/>
  <c r="AD93" i="86" s="1"/>
  <c r="AC114" i="86"/>
  <c r="AB153" i="86"/>
  <c r="AB152" i="86"/>
  <c r="AB155" i="86" s="1"/>
  <c r="AB154" i="86"/>
  <c r="AA138" i="86" s="1"/>
  <c r="AB116" i="85"/>
  <c r="AC117" i="85" s="1"/>
  <c r="AC110" i="86"/>
  <c r="AA108" i="70"/>
  <c r="AB108" i="77" s="1"/>
  <c r="AB32" i="77"/>
  <c r="AA108" i="63"/>
  <c r="AB108" i="75" s="1"/>
  <c r="AB32" i="75"/>
  <c r="AD44" i="62"/>
  <c r="AD44" i="74"/>
  <c r="AD44" i="65"/>
  <c r="AD44" i="76"/>
  <c r="AA108" i="62"/>
  <c r="AB108" i="74" s="1"/>
  <c r="AB32" i="74"/>
  <c r="AD44" i="70"/>
  <c r="AD44" i="77"/>
  <c r="AA108" i="65"/>
  <c r="AB108" i="76" s="1"/>
  <c r="AB32" i="76"/>
  <c r="AD44" i="63"/>
  <c r="AD44" i="75"/>
  <c r="AE44" i="66"/>
  <c r="AF44" i="78" s="1"/>
  <c r="AA108" i="66"/>
  <c r="AB108" i="78" s="1"/>
  <c r="AC41" i="70"/>
  <c r="AD41" i="77" s="1"/>
  <c r="AB32" i="70"/>
  <c r="AC41" i="66"/>
  <c r="AD41" i="78" s="1"/>
  <c r="AB32" i="66"/>
  <c r="AC32" i="78" s="1"/>
  <c r="AB164" i="27"/>
  <c r="AB169" i="27"/>
  <c r="AC41" i="62"/>
  <c r="AD41" i="74" s="1"/>
  <c r="AB32" i="62"/>
  <c r="AC41" i="65"/>
  <c r="AD41" i="76" s="1"/>
  <c r="AB32" i="65"/>
  <c r="AC41" i="63"/>
  <c r="AD41" i="75" s="1"/>
  <c r="AB32" i="63"/>
  <c r="AC161" i="27"/>
  <c r="AF44" i="48"/>
  <c r="AG44" i="72" s="1"/>
  <c r="BJ135" i="75"/>
  <c r="AC35" i="48"/>
  <c r="AD35" i="72" s="1"/>
  <c r="AB123" i="85" l="1"/>
  <c r="AB167" i="85" s="1"/>
  <c r="AC116" i="86"/>
  <c r="AD117" i="86" s="1"/>
  <c r="AC123" i="86"/>
  <c r="AC104" i="85"/>
  <c r="AC124" i="85"/>
  <c r="AB108" i="63"/>
  <c r="AC108" i="75" s="1"/>
  <c r="AC32" i="75"/>
  <c r="AE44" i="63"/>
  <c r="AE44" i="75"/>
  <c r="AE44" i="65"/>
  <c r="AE44" i="76"/>
  <c r="AE44" i="62"/>
  <c r="AE44" i="74"/>
  <c r="AB108" i="70"/>
  <c r="AC108" i="77" s="1"/>
  <c r="AC32" i="77"/>
  <c r="AE44" i="70"/>
  <c r="AE44" i="77"/>
  <c r="AB108" i="62"/>
  <c r="AC108" i="74" s="1"/>
  <c r="AC32" i="74"/>
  <c r="AB108" i="65"/>
  <c r="AC108" i="76" s="1"/>
  <c r="AC32" i="76"/>
  <c r="AB108" i="66"/>
  <c r="AC108" i="78" s="1"/>
  <c r="AF44" i="66"/>
  <c r="AG44" i="78" s="1"/>
  <c r="AD41" i="63"/>
  <c r="AE41" i="75" s="1"/>
  <c r="AC32" i="63"/>
  <c r="AD161" i="27"/>
  <c r="AC32" i="62"/>
  <c r="AD41" i="62"/>
  <c r="AE41" i="74" s="1"/>
  <c r="AD41" i="66"/>
  <c r="AE41" i="78" s="1"/>
  <c r="AC32" i="66"/>
  <c r="AD32" i="78" s="1"/>
  <c r="AC169" i="27"/>
  <c r="AC164" i="27"/>
  <c r="AD41" i="65"/>
  <c r="AE41" i="76" s="1"/>
  <c r="AC32" i="65"/>
  <c r="AD41" i="70"/>
  <c r="AE41" i="77" s="1"/>
  <c r="AC32" i="70"/>
  <c r="AG44" i="48"/>
  <c r="AH44" i="72" s="1"/>
  <c r="AB125" i="85" l="1"/>
  <c r="AB126" i="85"/>
  <c r="AB127" i="85" s="1"/>
  <c r="AB128" i="85" s="1"/>
  <c r="AC166" i="85"/>
  <c r="AC120" i="85"/>
  <c r="AC121" i="85" s="1"/>
  <c r="AC113" i="85"/>
  <c r="AC109" i="85"/>
  <c r="AC106" i="85"/>
  <c r="AC107" i="85" s="1"/>
  <c r="AC126" i="86"/>
  <c r="AC125" i="86"/>
  <c r="AC167" i="86"/>
  <c r="AD124" i="86"/>
  <c r="AD104" i="86"/>
  <c r="AD166" i="86" s="1"/>
  <c r="AF44" i="62"/>
  <c r="AF44" i="74"/>
  <c r="AC108" i="62"/>
  <c r="AD108" i="74" s="1"/>
  <c r="AD32" i="74"/>
  <c r="AF44" i="65"/>
  <c r="AF44" i="76"/>
  <c r="AC108" i="63"/>
  <c r="AD108" i="75" s="1"/>
  <c r="AD32" i="75"/>
  <c r="AF44" i="70"/>
  <c r="AF44" i="77"/>
  <c r="AF44" i="63"/>
  <c r="AF44" i="75"/>
  <c r="AC108" i="70"/>
  <c r="AD108" i="77" s="1"/>
  <c r="AD32" i="77"/>
  <c r="AC108" i="65"/>
  <c r="AD108" i="76" s="1"/>
  <c r="AD32" i="76"/>
  <c r="AC108" i="66"/>
  <c r="AD108" i="78" s="1"/>
  <c r="AG44" i="66"/>
  <c r="AH44" i="78" s="1"/>
  <c r="AE41" i="70"/>
  <c r="AF41" i="77" s="1"/>
  <c r="AD32" i="70"/>
  <c r="AD169" i="27"/>
  <c r="AD164" i="27"/>
  <c r="AE41" i="65"/>
  <c r="AF41" i="76" s="1"/>
  <c r="AD32" i="65"/>
  <c r="AE41" i="66"/>
  <c r="AF41" i="78" s="1"/>
  <c r="AD32" i="66"/>
  <c r="AE32" i="78" s="1"/>
  <c r="AE41" i="62"/>
  <c r="AF41" i="74" s="1"/>
  <c r="AD32" i="62"/>
  <c r="AE41" i="63"/>
  <c r="AF41" i="75" s="1"/>
  <c r="AD32" i="63"/>
  <c r="AE161" i="27"/>
  <c r="AH44" i="48"/>
  <c r="AI44" i="72" s="1"/>
  <c r="AC110" i="85" l="1"/>
  <c r="AC116" i="85" s="1"/>
  <c r="AD117" i="85" s="1"/>
  <c r="AB150" i="85"/>
  <c r="AB151" i="85" s="1"/>
  <c r="AB152" i="85" s="1"/>
  <c r="AB155" i="85" s="1"/>
  <c r="AD92" i="85"/>
  <c r="AD93" i="85" s="1"/>
  <c r="AC114" i="85"/>
  <c r="AD109" i="86"/>
  <c r="AD120" i="86"/>
  <c r="AD121" i="86" s="1"/>
  <c r="AD113" i="86"/>
  <c r="AD106" i="86"/>
  <c r="AD107" i="86" s="1"/>
  <c r="AD110" i="86" s="1"/>
  <c r="AC127" i="86"/>
  <c r="AC128" i="86" s="1"/>
  <c r="AC150" i="86"/>
  <c r="AC151" i="86" s="1"/>
  <c r="AD108" i="63"/>
  <c r="AE108" i="75" s="1"/>
  <c r="AE32" i="75"/>
  <c r="AD108" i="62"/>
  <c r="AE108" i="74" s="1"/>
  <c r="AE32" i="74"/>
  <c r="AG44" i="65"/>
  <c r="AG44" i="76"/>
  <c r="AD108" i="70"/>
  <c r="AE108" i="77" s="1"/>
  <c r="AE32" i="77"/>
  <c r="AG44" i="63"/>
  <c r="AG44" i="75"/>
  <c r="AD108" i="65"/>
  <c r="AE108" i="76" s="1"/>
  <c r="AE32" i="76"/>
  <c r="AG44" i="70"/>
  <c r="AG44" i="77"/>
  <c r="AG44" i="62"/>
  <c r="AG44" i="74"/>
  <c r="AD108" i="66"/>
  <c r="AE108" i="78" s="1"/>
  <c r="AH44" i="66"/>
  <c r="AI44" i="78" s="1"/>
  <c r="AF41" i="63"/>
  <c r="AG41" i="75" s="1"/>
  <c r="AE32" i="63"/>
  <c r="AF161" i="27"/>
  <c r="AF41" i="66"/>
  <c r="AG41" i="78" s="1"/>
  <c r="AE32" i="66"/>
  <c r="AF32" i="78" s="1"/>
  <c r="AE169" i="27"/>
  <c r="AE164" i="27"/>
  <c r="AE32" i="62"/>
  <c r="AF32" i="74" s="1"/>
  <c r="AF41" i="62"/>
  <c r="AG41" i="74" s="1"/>
  <c r="AF41" i="65"/>
  <c r="AG41" i="76" s="1"/>
  <c r="AE32" i="65"/>
  <c r="AF32" i="76" s="1"/>
  <c r="AF41" i="70"/>
  <c r="AG41" i="77" s="1"/>
  <c r="AE32" i="70"/>
  <c r="AI44" i="48"/>
  <c r="AJ44" i="72" s="1"/>
  <c r="AE137" i="62"/>
  <c r="AE136" i="62"/>
  <c r="AB153" i="85" l="1"/>
  <c r="AB154" i="85"/>
  <c r="AA138" i="85" s="1"/>
  <c r="AC123" i="85"/>
  <c r="AC167" i="85" s="1"/>
  <c r="AD116" i="86"/>
  <c r="AE117" i="86" s="1"/>
  <c r="AE92" i="86"/>
  <c r="AE93" i="86" s="1"/>
  <c r="AD114" i="86"/>
  <c r="AC154" i="86"/>
  <c r="AB138" i="86" s="1"/>
  <c r="AC153" i="86"/>
  <c r="AC152" i="86"/>
  <c r="AC155" i="86" s="1"/>
  <c r="AD124" i="85"/>
  <c r="AD104" i="85"/>
  <c r="AE108" i="70"/>
  <c r="AF108" i="77" s="1"/>
  <c r="AF32" i="77"/>
  <c r="AH44" i="62"/>
  <c r="AH44" i="74"/>
  <c r="AH44" i="65"/>
  <c r="AH44" i="76"/>
  <c r="AE108" i="63"/>
  <c r="AF108" i="75" s="1"/>
  <c r="AF32" i="75"/>
  <c r="AH44" i="70"/>
  <c r="AH44" i="77"/>
  <c r="AH44" i="63"/>
  <c r="AH44" i="75"/>
  <c r="AI44" i="66"/>
  <c r="AJ44" i="78" s="1"/>
  <c r="AG41" i="70"/>
  <c r="AH41" i="77" s="1"/>
  <c r="AF32" i="70"/>
  <c r="AG41" i="66"/>
  <c r="AH41" i="78" s="1"/>
  <c r="AF32" i="66"/>
  <c r="AG32" i="78" s="1"/>
  <c r="AF169" i="27"/>
  <c r="AF164" i="27"/>
  <c r="AG41" i="65"/>
  <c r="AH41" i="76" s="1"/>
  <c r="AF32" i="65"/>
  <c r="AG32" i="76" s="1"/>
  <c r="AG41" i="62"/>
  <c r="AH41" i="74" s="1"/>
  <c r="AF32" i="62"/>
  <c r="AG32" i="74" s="1"/>
  <c r="AG41" i="63"/>
  <c r="AH41" i="75" s="1"/>
  <c r="AF32" i="63"/>
  <c r="AG161" i="27"/>
  <c r="AJ44" i="48"/>
  <c r="AK44" i="72" s="1"/>
  <c r="AC126" i="85" l="1"/>
  <c r="AC150" i="85" s="1"/>
  <c r="AC151" i="85" s="1"/>
  <c r="AC125" i="85"/>
  <c r="AD123" i="86"/>
  <c r="AD125" i="86" s="1"/>
  <c r="AD166" i="85"/>
  <c r="AD120" i="85"/>
  <c r="AD121" i="85" s="1"/>
  <c r="AD113" i="85"/>
  <c r="AD109" i="85"/>
  <c r="AD106" i="85"/>
  <c r="AD107" i="85" s="1"/>
  <c r="AE124" i="86"/>
  <c r="AE104" i="86"/>
  <c r="AF108" i="70"/>
  <c r="AG108" i="77" s="1"/>
  <c r="AG32" i="77"/>
  <c r="AI44" i="63"/>
  <c r="AI44" i="75"/>
  <c r="AI44" i="62"/>
  <c r="AI44" i="74"/>
  <c r="AI44" i="65"/>
  <c r="AI44" i="76"/>
  <c r="AF108" i="63"/>
  <c r="AG108" i="75" s="1"/>
  <c r="AG32" i="75"/>
  <c r="AI44" i="70"/>
  <c r="AI44" i="77"/>
  <c r="AJ44" i="66"/>
  <c r="AK44" i="78" s="1"/>
  <c r="D162" i="27"/>
  <c r="D170" i="27" s="1"/>
  <c r="AH41" i="63"/>
  <c r="AI41" i="75" s="1"/>
  <c r="AG32" i="63"/>
  <c r="AH161" i="27"/>
  <c r="AH41" i="65"/>
  <c r="AI41" i="76" s="1"/>
  <c r="AG32" i="65"/>
  <c r="AH32" i="76" s="1"/>
  <c r="AH41" i="66"/>
  <c r="AI41" i="78" s="1"/>
  <c r="AG32" i="66"/>
  <c r="AH32" i="78" s="1"/>
  <c r="AG169" i="27"/>
  <c r="AG164" i="27"/>
  <c r="AG32" i="62"/>
  <c r="AH32" i="74" s="1"/>
  <c r="AH41" i="62"/>
  <c r="AI41" i="74" s="1"/>
  <c r="AH41" i="70"/>
  <c r="AI41" i="77" s="1"/>
  <c r="AG32" i="70"/>
  <c r="AK44" i="48"/>
  <c r="AL44" i="72" s="1"/>
  <c r="C32" i="48"/>
  <c r="D32" i="72" s="1"/>
  <c r="AE108" i="62"/>
  <c r="AF108" i="74" s="1"/>
  <c r="E162" i="27"/>
  <c r="AD167" i="86" l="1"/>
  <c r="AD126" i="86"/>
  <c r="AD127" i="86" s="1"/>
  <c r="AD128" i="86" s="1"/>
  <c r="AC127" i="85"/>
  <c r="AC128" i="85" s="1"/>
  <c r="AE92" i="85"/>
  <c r="AE93" i="85" s="1"/>
  <c r="AD114" i="85"/>
  <c r="AC154" i="85"/>
  <c r="AB138" i="85" s="1"/>
  <c r="AC153" i="85"/>
  <c r="AC152" i="85"/>
  <c r="AC155" i="85" s="1"/>
  <c r="AE166" i="86"/>
  <c r="AE109" i="86"/>
  <c r="AE120" i="86"/>
  <c r="AE121" i="86" s="1"/>
  <c r="AE113" i="86"/>
  <c r="AE106" i="86"/>
  <c r="AE107" i="86" s="1"/>
  <c r="AD110" i="85"/>
  <c r="AG108" i="63"/>
  <c r="AH108" i="75" s="1"/>
  <c r="AH32" i="75"/>
  <c r="E170" i="27"/>
  <c r="AJ44" i="65"/>
  <c r="AJ44" i="76"/>
  <c r="AG108" i="70"/>
  <c r="AH108" i="77" s="1"/>
  <c r="AH32" i="77"/>
  <c r="AJ44" i="70"/>
  <c r="AJ44" i="77"/>
  <c r="AJ44" i="63"/>
  <c r="AJ44" i="75"/>
  <c r="AJ44" i="62"/>
  <c r="AJ44" i="74"/>
  <c r="AK44" i="66"/>
  <c r="AL44" i="78" s="1"/>
  <c r="AI41" i="70"/>
  <c r="AJ41" i="77" s="1"/>
  <c r="AH32" i="70"/>
  <c r="AI41" i="65"/>
  <c r="AJ41" i="76" s="1"/>
  <c r="AH32" i="65"/>
  <c r="AI32" i="76" s="1"/>
  <c r="AI41" i="62"/>
  <c r="AJ41" i="74" s="1"/>
  <c r="AH32" i="62"/>
  <c r="AI32" i="74" s="1"/>
  <c r="AH164" i="27"/>
  <c r="AH169" i="27"/>
  <c r="AI41" i="66"/>
  <c r="AJ41" i="78" s="1"/>
  <c r="AH32" i="66"/>
  <c r="AI32" i="78" s="1"/>
  <c r="AI41" i="63"/>
  <c r="AJ41" i="75" s="1"/>
  <c r="AH32" i="63"/>
  <c r="AI161" i="27"/>
  <c r="D32" i="48"/>
  <c r="E32" i="72" s="1"/>
  <c r="AL44" i="48"/>
  <c r="AM44" i="72" s="1"/>
  <c r="AE136" i="65"/>
  <c r="AF136" i="76" s="1"/>
  <c r="AE137" i="65"/>
  <c r="AD150" i="86" l="1"/>
  <c r="AD151" i="86" s="1"/>
  <c r="AD152" i="86" s="1"/>
  <c r="AD155" i="86" s="1"/>
  <c r="AE114" i="86"/>
  <c r="AF92" i="86"/>
  <c r="AF93" i="86" s="1"/>
  <c r="AD116" i="85"/>
  <c r="AE117" i="85" s="1"/>
  <c r="AD154" i="86"/>
  <c r="AC138" i="86" s="1"/>
  <c r="AE110" i="86"/>
  <c r="AK44" i="70"/>
  <c r="AK44" i="77"/>
  <c r="AH108" i="70"/>
  <c r="AI108" i="77" s="1"/>
  <c r="AI32" i="77"/>
  <c r="AK44" i="62"/>
  <c r="AK44" i="74"/>
  <c r="AK44" i="65"/>
  <c r="AK44" i="76"/>
  <c r="AH108" i="63"/>
  <c r="AI108" i="75" s="1"/>
  <c r="AI32" i="75"/>
  <c r="AK44" i="63"/>
  <c r="AK44" i="75"/>
  <c r="AL44" i="66"/>
  <c r="AM44" i="78" s="1"/>
  <c r="F162" i="27"/>
  <c r="F170" i="27" s="1"/>
  <c r="AJ41" i="63"/>
  <c r="AK41" i="75" s="1"/>
  <c r="AI32" i="63"/>
  <c r="AJ161" i="27"/>
  <c r="AJ41" i="65"/>
  <c r="AK41" i="76" s="1"/>
  <c r="AI32" i="65"/>
  <c r="AJ32" i="76" s="1"/>
  <c r="AI169" i="27"/>
  <c r="AI164" i="27"/>
  <c r="AJ41" i="66"/>
  <c r="AK41" i="78" s="1"/>
  <c r="AI32" i="66"/>
  <c r="AJ32" i="78" s="1"/>
  <c r="AI32" i="62"/>
  <c r="AJ32" i="74" s="1"/>
  <c r="AJ41" i="62"/>
  <c r="AK41" i="74" s="1"/>
  <c r="AJ41" i="70"/>
  <c r="AK41" i="77" s="1"/>
  <c r="AI32" i="70"/>
  <c r="E32" i="48"/>
  <c r="F32" i="72" s="1"/>
  <c r="AM44" i="48"/>
  <c r="AN44" i="72" s="1"/>
  <c r="AE108" i="66"/>
  <c r="AF108" i="78" s="1"/>
  <c r="AD153" i="86" l="1"/>
  <c r="AD123" i="85"/>
  <c r="AD125" i="85" s="1"/>
  <c r="AE116" i="86"/>
  <c r="AF117" i="86" s="1"/>
  <c r="AE124" i="85"/>
  <c r="AE104" i="85"/>
  <c r="AL44" i="65"/>
  <c r="AL44" i="76"/>
  <c r="AL44" i="63"/>
  <c r="AL44" i="75"/>
  <c r="AI108" i="63"/>
  <c r="AJ108" i="75" s="1"/>
  <c r="AJ32" i="75"/>
  <c r="AL44" i="62"/>
  <c r="AL44" i="74"/>
  <c r="AI108" i="70"/>
  <c r="AJ108" i="77" s="1"/>
  <c r="AJ32" i="77"/>
  <c r="AL44" i="70"/>
  <c r="AL44" i="77"/>
  <c r="AM44" i="66"/>
  <c r="AN44" i="78" s="1"/>
  <c r="G162" i="27"/>
  <c r="G170" i="27" s="1"/>
  <c r="AK41" i="70"/>
  <c r="AL41" i="77" s="1"/>
  <c r="AJ32" i="70"/>
  <c r="AK41" i="66"/>
  <c r="AL41" i="78" s="1"/>
  <c r="AJ32" i="66"/>
  <c r="AK32" i="78" s="1"/>
  <c r="AK41" i="65"/>
  <c r="AL41" i="76" s="1"/>
  <c r="AJ32" i="65"/>
  <c r="AK32" i="76" s="1"/>
  <c r="AJ32" i="62"/>
  <c r="AK32" i="74" s="1"/>
  <c r="AK41" i="62"/>
  <c r="AL41" i="74" s="1"/>
  <c r="AJ169" i="27"/>
  <c r="AJ164" i="27"/>
  <c r="AK41" i="63"/>
  <c r="AL41" i="75" s="1"/>
  <c r="AJ32" i="63"/>
  <c r="AK161" i="27"/>
  <c r="F32" i="48"/>
  <c r="G32" i="72" s="1"/>
  <c r="AN44" i="48"/>
  <c r="AO44" i="72" s="1"/>
  <c r="AE108" i="65"/>
  <c r="AF108" i="76" s="1"/>
  <c r="AD167" i="85" l="1"/>
  <c r="AD126" i="85"/>
  <c r="AD150" i="85" s="1"/>
  <c r="AD151" i="85" s="1"/>
  <c r="AE166" i="85"/>
  <c r="AE113" i="85"/>
  <c r="AE109" i="85"/>
  <c r="AE120" i="85"/>
  <c r="AE121" i="85" s="1"/>
  <c r="AE106" i="85"/>
  <c r="AE107" i="85" s="1"/>
  <c r="AE123" i="86"/>
  <c r="AF124" i="86"/>
  <c r="AF104" i="86"/>
  <c r="AF166" i="86" s="1"/>
  <c r="AJ108" i="70"/>
  <c r="AK108" i="77" s="1"/>
  <c r="AK32" i="77"/>
  <c r="AM44" i="62"/>
  <c r="AM44" i="74"/>
  <c r="AM44" i="70"/>
  <c r="AM44" i="77"/>
  <c r="AM44" i="63"/>
  <c r="AM44" i="75"/>
  <c r="AJ108" i="63"/>
  <c r="AK108" i="75" s="1"/>
  <c r="AK32" i="75"/>
  <c r="AM44" i="65"/>
  <c r="AM44" i="76"/>
  <c r="AN44" i="66"/>
  <c r="AO44" i="78" s="1"/>
  <c r="H162" i="27"/>
  <c r="H170" i="27" s="1"/>
  <c r="AL41" i="63"/>
  <c r="AM41" i="75" s="1"/>
  <c r="AK32" i="63"/>
  <c r="AL161" i="27"/>
  <c r="AL41" i="66"/>
  <c r="AM41" i="78" s="1"/>
  <c r="AK32" i="66"/>
  <c r="AL32" i="78" s="1"/>
  <c r="AK169" i="27"/>
  <c r="AK164" i="27"/>
  <c r="AL41" i="65"/>
  <c r="AM41" i="76" s="1"/>
  <c r="AK32" i="65"/>
  <c r="AL32" i="76" s="1"/>
  <c r="AL41" i="62"/>
  <c r="AM41" i="74" s="1"/>
  <c r="AK32" i="62"/>
  <c r="AL32" i="74" s="1"/>
  <c r="AL41" i="70"/>
  <c r="AM41" i="77" s="1"/>
  <c r="AK32" i="70"/>
  <c r="G32" i="48"/>
  <c r="H32" i="72" s="1"/>
  <c r="AO44" i="48"/>
  <c r="AP44" i="72" s="1"/>
  <c r="AD127" i="85" l="1"/>
  <c r="AD128" i="85" s="1"/>
  <c r="AE114" i="85"/>
  <c r="AF92" i="85"/>
  <c r="AF93" i="85" s="1"/>
  <c r="AF120" i="86"/>
  <c r="AF121" i="86" s="1"/>
  <c r="AF113" i="86"/>
  <c r="AF109" i="86"/>
  <c r="AF106" i="86"/>
  <c r="AF107" i="86" s="1"/>
  <c r="AE110" i="85"/>
  <c r="AE125" i="86"/>
  <c r="AE126" i="86"/>
  <c r="AE167" i="86"/>
  <c r="AD154" i="85"/>
  <c r="AC138" i="85" s="1"/>
  <c r="AD153" i="85"/>
  <c r="AD152" i="85"/>
  <c r="AD155" i="85" s="1"/>
  <c r="AN44" i="63"/>
  <c r="AN44" i="75"/>
  <c r="AK108" i="63"/>
  <c r="AL108" i="75" s="1"/>
  <c r="AL32" i="75"/>
  <c r="AK108" i="70"/>
  <c r="AL108" i="77" s="1"/>
  <c r="AL32" i="77"/>
  <c r="AN44" i="65"/>
  <c r="AN44" i="76"/>
  <c r="AN44" i="62"/>
  <c r="AN44" i="74"/>
  <c r="AN44" i="70"/>
  <c r="AN44" i="77"/>
  <c r="AO44" i="66"/>
  <c r="AP44" i="78" s="1"/>
  <c r="I162" i="27"/>
  <c r="I170" i="27" s="1"/>
  <c r="AM41" i="70"/>
  <c r="AN41" i="77" s="1"/>
  <c r="AL32" i="70"/>
  <c r="AM41" i="65"/>
  <c r="AN41" i="76" s="1"/>
  <c r="AL32" i="65"/>
  <c r="AM32" i="76" s="1"/>
  <c r="AM41" i="66"/>
  <c r="AN41" i="78" s="1"/>
  <c r="AL32" i="66"/>
  <c r="AM32" i="78" s="1"/>
  <c r="AL164" i="27"/>
  <c r="AL169" i="27"/>
  <c r="AM41" i="62"/>
  <c r="AN41" i="74" s="1"/>
  <c r="AL32" i="62"/>
  <c r="AM32" i="74" s="1"/>
  <c r="AM41" i="63"/>
  <c r="AN41" i="75" s="1"/>
  <c r="AL32" i="63"/>
  <c r="AM161" i="27"/>
  <c r="H32" i="48"/>
  <c r="I32" i="72" s="1"/>
  <c r="AP44" i="48"/>
  <c r="AQ44" i="72" s="1"/>
  <c r="AF137" i="62"/>
  <c r="AF136" i="62"/>
  <c r="AF110" i="86" l="1"/>
  <c r="AF116" i="86" s="1"/>
  <c r="AG117" i="86" s="1"/>
  <c r="AG92" i="86"/>
  <c r="AG93" i="86" s="1"/>
  <c r="AF114" i="86"/>
  <c r="AE116" i="85"/>
  <c r="AF117" i="85" s="1"/>
  <c r="AE150" i="86"/>
  <c r="AE151" i="86" s="1"/>
  <c r="AE127" i="86"/>
  <c r="AE128" i="86" s="1"/>
  <c r="AO44" i="65"/>
  <c r="AO44" i="76"/>
  <c r="AO44" i="70"/>
  <c r="AO44" i="77"/>
  <c r="AL108" i="63"/>
  <c r="AM108" i="75" s="1"/>
  <c r="AM32" i="75"/>
  <c r="AL108" i="70"/>
  <c r="AM108" i="77" s="1"/>
  <c r="AM32" i="77"/>
  <c r="AO44" i="62"/>
  <c r="AO44" i="74"/>
  <c r="AO44" i="63"/>
  <c r="AO44" i="75"/>
  <c r="AP44" i="66"/>
  <c r="AQ44" i="78" s="1"/>
  <c r="J162" i="27"/>
  <c r="J170" i="27" s="1"/>
  <c r="AN41" i="63"/>
  <c r="AO41" i="75" s="1"/>
  <c r="AM32" i="63"/>
  <c r="AN161" i="27"/>
  <c r="AN41" i="65"/>
  <c r="AO41" i="76" s="1"/>
  <c r="AM32" i="65"/>
  <c r="AN32" i="76" s="1"/>
  <c r="AM164" i="27"/>
  <c r="AM169" i="27"/>
  <c r="AM32" i="62"/>
  <c r="AN32" i="74" s="1"/>
  <c r="AN41" i="62"/>
  <c r="AO41" i="74" s="1"/>
  <c r="AN41" i="66"/>
  <c r="AO41" i="78" s="1"/>
  <c r="AM32" i="66"/>
  <c r="AN32" i="78" s="1"/>
  <c r="AN41" i="70"/>
  <c r="AO41" i="77" s="1"/>
  <c r="AM32" i="70"/>
  <c r="I32" i="48"/>
  <c r="J32" i="72" s="1"/>
  <c r="AQ44" i="48"/>
  <c r="AR44" i="72" s="1"/>
  <c r="AE123" i="85" l="1"/>
  <c r="AE126" i="85" s="1"/>
  <c r="AF123" i="86"/>
  <c r="AG124" i="86"/>
  <c r="AG104" i="86"/>
  <c r="AG166" i="86" s="1"/>
  <c r="AF124" i="85"/>
  <c r="AF104" i="85"/>
  <c r="AE154" i="86"/>
  <c r="AD138" i="86" s="1"/>
  <c r="AE152" i="86"/>
  <c r="AE155" i="86" s="1"/>
  <c r="AE153" i="86"/>
  <c r="AP44" i="63"/>
  <c r="AP44" i="75"/>
  <c r="AP44" i="70"/>
  <c r="AP44" i="77"/>
  <c r="AM108" i="63"/>
  <c r="AN108" i="75" s="1"/>
  <c r="AN32" i="75"/>
  <c r="AM108" i="70"/>
  <c r="AN108" i="77" s="1"/>
  <c r="AN32" i="77"/>
  <c r="AP44" i="62"/>
  <c r="AP44" i="74"/>
  <c r="AP44" i="65"/>
  <c r="AP44" i="76"/>
  <c r="AQ44" i="66"/>
  <c r="AR44" i="78" s="1"/>
  <c r="K162" i="27"/>
  <c r="K170" i="27" s="1"/>
  <c r="AO41" i="70"/>
  <c r="AP41" i="77" s="1"/>
  <c r="AN32" i="70"/>
  <c r="AO41" i="65"/>
  <c r="AP41" i="76" s="1"/>
  <c r="AN32" i="65"/>
  <c r="AO32" i="76" s="1"/>
  <c r="AN169" i="27"/>
  <c r="AN164" i="27"/>
  <c r="AO41" i="66"/>
  <c r="AP41" i="78" s="1"/>
  <c r="AN32" i="66"/>
  <c r="AO32" i="78" s="1"/>
  <c r="AO41" i="62"/>
  <c r="AP41" i="74" s="1"/>
  <c r="AN32" i="62"/>
  <c r="AO32" i="74" s="1"/>
  <c r="AO41" i="63"/>
  <c r="AP41" i="75" s="1"/>
  <c r="AN32" i="63"/>
  <c r="AO161" i="27"/>
  <c r="J32" i="48"/>
  <c r="K32" i="72" s="1"/>
  <c r="AR44" i="48"/>
  <c r="AS44" i="72" s="1"/>
  <c r="AF108" i="62"/>
  <c r="AG108" i="74" s="1"/>
  <c r="AE167" i="85" l="1"/>
  <c r="AE125" i="85"/>
  <c r="AG109" i="86"/>
  <c r="AG120" i="86"/>
  <c r="AG121" i="86" s="1"/>
  <c r="AG113" i="86"/>
  <c r="AG106" i="86"/>
  <c r="AG107" i="86" s="1"/>
  <c r="AE127" i="85"/>
  <c r="AE128" i="85" s="1"/>
  <c r="AE150" i="85"/>
  <c r="AE151" i="85" s="1"/>
  <c r="AF166" i="85"/>
  <c r="AF109" i="85"/>
  <c r="AF120" i="85"/>
  <c r="AF121" i="85" s="1"/>
  <c r="AF113" i="85"/>
  <c r="AF106" i="85"/>
  <c r="AF107" i="85" s="1"/>
  <c r="AF126" i="86"/>
  <c r="AF125" i="86"/>
  <c r="AF167" i="86"/>
  <c r="AQ44" i="65"/>
  <c r="AQ44" i="76"/>
  <c r="AQ44" i="70"/>
  <c r="AQ44" i="77"/>
  <c r="AN108" i="70"/>
  <c r="AO108" i="77" s="1"/>
  <c r="AO32" i="77"/>
  <c r="AN108" i="63"/>
  <c r="AO108" i="75" s="1"/>
  <c r="AO32" i="75"/>
  <c r="AQ44" i="62"/>
  <c r="AQ44" i="74"/>
  <c r="AQ44" i="63"/>
  <c r="AQ44" i="75"/>
  <c r="AR44" i="66"/>
  <c r="AS44" i="78" s="1"/>
  <c r="L162" i="27"/>
  <c r="L170" i="27" s="1"/>
  <c r="AP41" i="63"/>
  <c r="AQ41" i="75" s="1"/>
  <c r="AO32" i="63"/>
  <c r="AP161" i="27"/>
  <c r="AP41" i="66"/>
  <c r="AQ41" i="78" s="1"/>
  <c r="AO32" i="66"/>
  <c r="AP32" i="78" s="1"/>
  <c r="AP41" i="65"/>
  <c r="AQ41" i="76" s="1"/>
  <c r="AO32" i="65"/>
  <c r="AP32" i="76" s="1"/>
  <c r="AO164" i="27"/>
  <c r="AO169" i="27"/>
  <c r="AP41" i="62"/>
  <c r="AQ41" i="74" s="1"/>
  <c r="AO32" i="62"/>
  <c r="AP32" i="74" s="1"/>
  <c r="AP41" i="70"/>
  <c r="AQ41" i="77" s="1"/>
  <c r="AO32" i="70"/>
  <c r="K32" i="48"/>
  <c r="L32" i="72" s="1"/>
  <c r="AS44" i="48"/>
  <c r="AT44" i="72" s="1"/>
  <c r="AF136" i="65"/>
  <c r="AG136" i="76" s="1"/>
  <c r="AF137" i="65"/>
  <c r="AG110" i="86" l="1"/>
  <c r="AG116" i="86" s="1"/>
  <c r="AH117" i="86" s="1"/>
  <c r="AF110" i="85"/>
  <c r="AF116" i="85" s="1"/>
  <c r="AG117" i="85" s="1"/>
  <c r="AG114" i="86"/>
  <c r="AH92" i="86"/>
  <c r="AH93" i="86" s="1"/>
  <c r="AF114" i="85"/>
  <c r="AG92" i="85"/>
  <c r="AG93" i="85" s="1"/>
  <c r="AE152" i="85"/>
  <c r="AE155" i="85" s="1"/>
  <c r="AE153" i="85"/>
  <c r="AE154" i="85"/>
  <c r="AD138" i="85" s="1"/>
  <c r="AF127" i="86"/>
  <c r="AF128" i="86" s="1"/>
  <c r="AF150" i="86"/>
  <c r="AF151" i="86" s="1"/>
  <c r="AO108" i="63"/>
  <c r="AP108" i="75" s="1"/>
  <c r="AP32" i="75"/>
  <c r="AR44" i="63"/>
  <c r="AR44" i="75"/>
  <c r="AR44" i="70"/>
  <c r="AR44" i="77"/>
  <c r="AO108" i="70"/>
  <c r="AP108" i="77" s="1"/>
  <c r="AP32" i="77"/>
  <c r="AR44" i="62"/>
  <c r="AR44" i="74"/>
  <c r="AR44" i="65"/>
  <c r="AR44" i="76"/>
  <c r="AS44" i="66"/>
  <c r="AT44" i="78" s="1"/>
  <c r="AQ41" i="70"/>
  <c r="AR41" i="77" s="1"/>
  <c r="AP32" i="70"/>
  <c r="AQ41" i="66"/>
  <c r="AR41" i="78" s="1"/>
  <c r="AP32" i="66"/>
  <c r="AQ32" i="78" s="1"/>
  <c r="AP169" i="27"/>
  <c r="AP164" i="27"/>
  <c r="AQ41" i="62"/>
  <c r="AR41" i="74" s="1"/>
  <c r="AP32" i="62"/>
  <c r="AQ32" i="74" s="1"/>
  <c r="AQ41" i="65"/>
  <c r="AR41" i="76" s="1"/>
  <c r="AP32" i="65"/>
  <c r="AQ32" i="76" s="1"/>
  <c r="AQ41" i="63"/>
  <c r="AR41" i="75" s="1"/>
  <c r="AP32" i="63"/>
  <c r="AQ161" i="27"/>
  <c r="M162" i="27"/>
  <c r="M170" i="27" s="1"/>
  <c r="L32" i="48"/>
  <c r="M32" i="72" s="1"/>
  <c r="AT44" i="48"/>
  <c r="AU44" i="72" s="1"/>
  <c r="AF108" i="66"/>
  <c r="AG108" i="78" s="1"/>
  <c r="AG123" i="86" l="1"/>
  <c r="AG125" i="86" s="1"/>
  <c r="AH124" i="86"/>
  <c r="AH104" i="86"/>
  <c r="AF153" i="86"/>
  <c r="AF154" i="86"/>
  <c r="AE138" i="86" s="1"/>
  <c r="AF152" i="86"/>
  <c r="AF155" i="86" s="1"/>
  <c r="AF123" i="85"/>
  <c r="AG126" i="86"/>
  <c r="AG104" i="85"/>
  <c r="AG124" i="85"/>
  <c r="AP108" i="70"/>
  <c r="AQ108" i="77" s="1"/>
  <c r="AQ32" i="77"/>
  <c r="AS44" i="65"/>
  <c r="AS44" i="76"/>
  <c r="AS44" i="63"/>
  <c r="AS44" i="75"/>
  <c r="AS44" i="70"/>
  <c r="AS44" i="77"/>
  <c r="AP108" i="63"/>
  <c r="AQ108" i="75" s="1"/>
  <c r="AQ32" i="75"/>
  <c r="AS44" i="62"/>
  <c r="AS44" i="74"/>
  <c r="AT44" i="66"/>
  <c r="AU44" i="78" s="1"/>
  <c r="AR41" i="63"/>
  <c r="AS41" i="75" s="1"/>
  <c r="AQ32" i="63"/>
  <c r="AR161" i="27"/>
  <c r="AR41" i="62"/>
  <c r="AS41" i="74" s="1"/>
  <c r="AQ32" i="62"/>
  <c r="AR32" i="74" s="1"/>
  <c r="AR41" i="66"/>
  <c r="AS41" i="78" s="1"/>
  <c r="AQ32" i="66"/>
  <c r="AR32" i="78" s="1"/>
  <c r="AQ169" i="27"/>
  <c r="AQ164" i="27"/>
  <c r="AR41" i="65"/>
  <c r="AS41" i="76" s="1"/>
  <c r="AQ32" i="65"/>
  <c r="AR32" i="76" s="1"/>
  <c r="AR41" i="70"/>
  <c r="AS41" i="77" s="1"/>
  <c r="AQ32" i="70"/>
  <c r="N162" i="27"/>
  <c r="N170" i="27" s="1"/>
  <c r="M32" i="48"/>
  <c r="N32" i="72" s="1"/>
  <c r="AU44" i="48"/>
  <c r="AV44" i="72" s="1"/>
  <c r="AF108" i="65"/>
  <c r="AG108" i="76" s="1"/>
  <c r="AG167" i="86" l="1"/>
  <c r="AG150" i="86"/>
  <c r="AG151" i="86" s="1"/>
  <c r="AG127" i="86"/>
  <c r="AG128" i="86" s="1"/>
  <c r="AG166" i="85"/>
  <c r="AG109" i="85"/>
  <c r="AG120" i="85"/>
  <c r="AG121" i="85" s="1"/>
  <c r="AG113" i="85"/>
  <c r="AG106" i="85"/>
  <c r="AG107" i="85" s="1"/>
  <c r="AF126" i="85"/>
  <c r="AF125" i="85"/>
  <c r="AF167" i="85"/>
  <c r="AH166" i="86"/>
  <c r="AH109" i="86"/>
  <c r="AH120" i="86"/>
  <c r="AH121" i="86" s="1"/>
  <c r="AH113" i="86"/>
  <c r="AH106" i="86"/>
  <c r="AH107" i="86" s="1"/>
  <c r="AQ108" i="63"/>
  <c r="AR108" i="75" s="1"/>
  <c r="AR32" i="75"/>
  <c r="AT44" i="70"/>
  <c r="AT44" i="77"/>
  <c r="AT44" i="63"/>
  <c r="AT44" i="75"/>
  <c r="AT44" i="62"/>
  <c r="AT44" i="74"/>
  <c r="AT44" i="65"/>
  <c r="AT44" i="76"/>
  <c r="AQ108" i="70"/>
  <c r="AR108" i="77" s="1"/>
  <c r="AR32" i="77"/>
  <c r="AU44" i="66"/>
  <c r="AV44" i="78" s="1"/>
  <c r="O162" i="27"/>
  <c r="O170" i="27" s="1"/>
  <c r="AS41" i="70"/>
  <c r="AT41" i="77" s="1"/>
  <c r="AR32" i="70"/>
  <c r="AS41" i="62"/>
  <c r="AT41" i="74" s="1"/>
  <c r="AR32" i="62"/>
  <c r="AS32" i="74" s="1"/>
  <c r="AR169" i="27"/>
  <c r="AR164" i="27"/>
  <c r="AS41" i="65"/>
  <c r="AT41" i="76" s="1"/>
  <c r="AR32" i="65"/>
  <c r="AS32" i="76" s="1"/>
  <c r="AS41" i="66"/>
  <c r="AT41" i="78" s="1"/>
  <c r="AR32" i="66"/>
  <c r="AS32" i="78" s="1"/>
  <c r="AS41" i="63"/>
  <c r="AT41" i="75" s="1"/>
  <c r="AR32" i="63"/>
  <c r="AS161" i="27"/>
  <c r="N32" i="48"/>
  <c r="O32" i="72" s="1"/>
  <c r="AV44" i="48"/>
  <c r="AW44" i="72" s="1"/>
  <c r="AH110" i="86" l="1"/>
  <c r="AH116" i="86" s="1"/>
  <c r="AI117" i="86" s="1"/>
  <c r="AG110" i="85"/>
  <c r="AG116" i="85" s="1"/>
  <c r="AH117" i="85" s="1"/>
  <c r="AH114" i="86"/>
  <c r="AI92" i="86"/>
  <c r="AI93" i="86" s="1"/>
  <c r="AH92" i="85"/>
  <c r="AH93" i="85" s="1"/>
  <c r="AG114" i="85"/>
  <c r="AF150" i="85"/>
  <c r="AF151" i="85" s="1"/>
  <c r="AF127" i="85"/>
  <c r="AF128" i="85" s="1"/>
  <c r="AG154" i="86"/>
  <c r="AF138" i="86" s="1"/>
  <c r="AG153" i="86"/>
  <c r="AG152" i="86"/>
  <c r="AG155" i="86" s="1"/>
  <c r="AR108" i="70"/>
  <c r="AS108" i="77" s="1"/>
  <c r="AS32" i="77"/>
  <c r="AU44" i="62"/>
  <c r="AU44" i="74"/>
  <c r="AU44" i="70"/>
  <c r="AU44" i="77"/>
  <c r="AR108" i="63"/>
  <c r="AS108" i="75" s="1"/>
  <c r="AS32" i="75"/>
  <c r="AU44" i="63"/>
  <c r="AU44" i="75"/>
  <c r="AU44" i="65"/>
  <c r="AU44" i="76"/>
  <c r="AV44" i="66"/>
  <c r="AW44" i="78" s="1"/>
  <c r="P162" i="27"/>
  <c r="P170" i="27" s="1"/>
  <c r="AT41" i="63"/>
  <c r="AU41" i="75" s="1"/>
  <c r="AS32" i="63"/>
  <c r="AT161" i="27"/>
  <c r="AT41" i="65"/>
  <c r="AU41" i="76" s="1"/>
  <c r="AS32" i="65"/>
  <c r="AT32" i="76" s="1"/>
  <c r="AS32" i="62"/>
  <c r="AT32" i="74" s="1"/>
  <c r="AT41" i="62"/>
  <c r="AU41" i="74" s="1"/>
  <c r="AS169" i="27"/>
  <c r="AS164" i="27"/>
  <c r="AT41" i="66"/>
  <c r="AU41" i="78" s="1"/>
  <c r="AS32" i="66"/>
  <c r="AT32" i="78" s="1"/>
  <c r="AT41" i="70"/>
  <c r="AU41" i="77" s="1"/>
  <c r="AS32" i="70"/>
  <c r="O32" i="48"/>
  <c r="P32" i="72" s="1"/>
  <c r="AW44" i="48"/>
  <c r="AX44" i="72" s="1"/>
  <c r="AG137" i="62"/>
  <c r="AG136" i="62"/>
  <c r="AH123" i="86" l="1"/>
  <c r="AH126" i="86" s="1"/>
  <c r="AG123" i="85"/>
  <c r="AG126" i="85" s="1"/>
  <c r="AH124" i="85"/>
  <c r="AH104" i="85"/>
  <c r="AH167" i="86"/>
  <c r="AF154" i="85"/>
  <c r="AE138" i="85" s="1"/>
  <c r="AF152" i="85"/>
  <c r="AF155" i="85" s="1"/>
  <c r="AF153" i="85"/>
  <c r="AI124" i="86"/>
  <c r="AI104" i="86"/>
  <c r="AV44" i="70"/>
  <c r="AV44" i="77"/>
  <c r="AS108" i="70"/>
  <c r="AT108" i="77" s="1"/>
  <c r="AT32" i="77"/>
  <c r="AV44" i="65"/>
  <c r="AV44" i="76"/>
  <c r="AV44" i="62"/>
  <c r="AV44" i="74"/>
  <c r="AS108" i="63"/>
  <c r="AT108" i="75" s="1"/>
  <c r="AT32" i="75"/>
  <c r="AV44" i="63"/>
  <c r="AV44" i="75"/>
  <c r="AW44" i="66"/>
  <c r="AX44" i="78" s="1"/>
  <c r="Q162" i="27"/>
  <c r="Q170" i="27" s="1"/>
  <c r="AU41" i="70"/>
  <c r="AV41" i="77" s="1"/>
  <c r="AT32" i="70"/>
  <c r="AU41" i="65"/>
  <c r="AV41" i="76" s="1"/>
  <c r="AT32" i="65"/>
  <c r="AU32" i="76" s="1"/>
  <c r="AU41" i="62"/>
  <c r="AV41" i="74" s="1"/>
  <c r="AT32" i="62"/>
  <c r="AU32" i="74" s="1"/>
  <c r="AT164" i="27"/>
  <c r="AT169" i="27"/>
  <c r="AU41" i="66"/>
  <c r="AV41" i="78" s="1"/>
  <c r="AT32" i="66"/>
  <c r="AU32" i="78" s="1"/>
  <c r="AU41" i="63"/>
  <c r="AV41" i="75" s="1"/>
  <c r="AT32" i="63"/>
  <c r="AU161" i="27"/>
  <c r="P32" i="48"/>
  <c r="Q32" i="72" s="1"/>
  <c r="AX44" i="48"/>
  <c r="AY44" i="72" s="1"/>
  <c r="AH125" i="86" l="1"/>
  <c r="AG125" i="85"/>
  <c r="AG167" i="85"/>
  <c r="AH150" i="86"/>
  <c r="AH151" i="86" s="1"/>
  <c r="AH127" i="86"/>
  <c r="AH128" i="86" s="1"/>
  <c r="AI166" i="86"/>
  <c r="AI113" i="86"/>
  <c r="AI109" i="86"/>
  <c r="AI120" i="86"/>
  <c r="AI121" i="86" s="1"/>
  <c r="AI106" i="86"/>
  <c r="AI107" i="86" s="1"/>
  <c r="AH166" i="85"/>
  <c r="AH109" i="85"/>
  <c r="AH120" i="85"/>
  <c r="AH121" i="85" s="1"/>
  <c r="AH113" i="85"/>
  <c r="AH106" i="85"/>
  <c r="AH107" i="85" s="1"/>
  <c r="AG127" i="85"/>
  <c r="AG128" i="85" s="1"/>
  <c r="AG150" i="85"/>
  <c r="AG151" i="85" s="1"/>
  <c r="AW44" i="62"/>
  <c r="AW44" i="74"/>
  <c r="AW44" i="63"/>
  <c r="AW44" i="75"/>
  <c r="AT108" i="70"/>
  <c r="AU108" i="77" s="1"/>
  <c r="AU32" i="77"/>
  <c r="AT108" i="63"/>
  <c r="AU108" i="75" s="1"/>
  <c r="AU32" i="75"/>
  <c r="AW44" i="65"/>
  <c r="AW44" i="76"/>
  <c r="AW44" i="70"/>
  <c r="AW44" i="77"/>
  <c r="AX44" i="66"/>
  <c r="AY44" i="78" s="1"/>
  <c r="R162" i="27"/>
  <c r="R170" i="27" s="1"/>
  <c r="AV41" i="63"/>
  <c r="AW41" i="75" s="1"/>
  <c r="AU32" i="63"/>
  <c r="AV161" i="27"/>
  <c r="AV41" i="65"/>
  <c r="AW41" i="76" s="1"/>
  <c r="AU32" i="65"/>
  <c r="AV32" i="76" s="1"/>
  <c r="AU164" i="27"/>
  <c r="AU169" i="27"/>
  <c r="AV41" i="66"/>
  <c r="AW41" i="78" s="1"/>
  <c r="AU32" i="66"/>
  <c r="AV32" i="78" s="1"/>
  <c r="AV41" i="62"/>
  <c r="AW41" i="74" s="1"/>
  <c r="AU32" i="62"/>
  <c r="AV32" i="74" s="1"/>
  <c r="AV41" i="70"/>
  <c r="AW41" i="77" s="1"/>
  <c r="AU32" i="70"/>
  <c r="AY44" i="48"/>
  <c r="AZ44" i="72" s="1"/>
  <c r="Q32" i="48"/>
  <c r="R32" i="72" s="1"/>
  <c r="AG108" i="62"/>
  <c r="AH108" i="74" s="1"/>
  <c r="AH110" i="85" l="1"/>
  <c r="AH116" i="85" s="1"/>
  <c r="AI117" i="85" s="1"/>
  <c r="AG154" i="85"/>
  <c r="AF138" i="85" s="1"/>
  <c r="AG153" i="85"/>
  <c r="AG152" i="85"/>
  <c r="AG155" i="85" s="1"/>
  <c r="AH152" i="86"/>
  <c r="AH155" i="86" s="1"/>
  <c r="AH153" i="86"/>
  <c r="AH154" i="86"/>
  <c r="AG138" i="86" s="1"/>
  <c r="AI114" i="86"/>
  <c r="AJ92" i="86"/>
  <c r="AJ93" i="86" s="1"/>
  <c r="AI92" i="85"/>
  <c r="AI93" i="85" s="1"/>
  <c r="AH114" i="85"/>
  <c r="AI110" i="86"/>
  <c r="AU108" i="63"/>
  <c r="AV108" i="75" s="1"/>
  <c r="AV32" i="75"/>
  <c r="AU108" i="70"/>
  <c r="AV108" i="77" s="1"/>
  <c r="AV32" i="77"/>
  <c r="AX44" i="70"/>
  <c r="AX44" i="77"/>
  <c r="AX44" i="63"/>
  <c r="AX44" i="75"/>
  <c r="AX44" i="65"/>
  <c r="AX44" i="76"/>
  <c r="AX44" i="62"/>
  <c r="AX44" i="74"/>
  <c r="AY44" i="66"/>
  <c r="AZ44" i="78" s="1"/>
  <c r="S162" i="27"/>
  <c r="S170" i="27" s="1"/>
  <c r="AW41" i="70"/>
  <c r="AX41" i="77" s="1"/>
  <c r="AV32" i="70"/>
  <c r="AW41" i="66"/>
  <c r="AX41" i="78" s="1"/>
  <c r="AV32" i="66"/>
  <c r="AW32" i="78" s="1"/>
  <c r="AW41" i="65"/>
  <c r="AX41" i="76" s="1"/>
  <c r="AV32" i="65"/>
  <c r="AW32" i="76" s="1"/>
  <c r="AV169" i="27"/>
  <c r="AV164" i="27"/>
  <c r="AW41" i="62"/>
  <c r="AX41" i="74" s="1"/>
  <c r="AV32" i="62"/>
  <c r="AW32" i="74" s="1"/>
  <c r="AW41" i="63"/>
  <c r="AX41" i="75" s="1"/>
  <c r="AV32" i="63"/>
  <c r="AW161" i="27"/>
  <c r="AZ44" i="48"/>
  <c r="BA44" i="72" s="1"/>
  <c r="R32" i="48"/>
  <c r="S32" i="72" s="1"/>
  <c r="AG136" i="65"/>
  <c r="AH136" i="76" s="1"/>
  <c r="AG137" i="65"/>
  <c r="AH123" i="85" l="1"/>
  <c r="AH126" i="85" s="1"/>
  <c r="AI124" i="85"/>
  <c r="AI104" i="85"/>
  <c r="AI116" i="86"/>
  <c r="AJ117" i="86" s="1"/>
  <c r="AY44" i="63"/>
  <c r="AY44" i="75"/>
  <c r="AV108" i="70"/>
  <c r="AW108" i="77" s="1"/>
  <c r="AW32" i="77"/>
  <c r="AY44" i="62"/>
  <c r="AY44" i="74"/>
  <c r="AV108" i="63"/>
  <c r="AW108" i="75" s="1"/>
  <c r="AW32" i="75"/>
  <c r="AY44" i="70"/>
  <c r="AY44" i="77"/>
  <c r="AY44" i="65"/>
  <c r="AY44" i="76"/>
  <c r="AZ44" i="66"/>
  <c r="BA44" i="78" s="1"/>
  <c r="T162" i="27"/>
  <c r="T170" i="27" s="1"/>
  <c r="AX41" i="63"/>
  <c r="AY41" i="75" s="1"/>
  <c r="AW32" i="63"/>
  <c r="AX161" i="27"/>
  <c r="AX41" i="66"/>
  <c r="AY41" i="78" s="1"/>
  <c r="AW32" i="66"/>
  <c r="AX32" i="78" s="1"/>
  <c r="AW164" i="27"/>
  <c r="AW169" i="27"/>
  <c r="AX41" i="62"/>
  <c r="AY41" i="74" s="1"/>
  <c r="AW32" i="62"/>
  <c r="AX32" i="74" s="1"/>
  <c r="AX41" i="65"/>
  <c r="AY41" i="76" s="1"/>
  <c r="AW32" i="65"/>
  <c r="AX32" i="76" s="1"/>
  <c r="AX41" i="70"/>
  <c r="AY41" i="77" s="1"/>
  <c r="AW32" i="70"/>
  <c r="BA44" i="48"/>
  <c r="BB44" i="72" s="1"/>
  <c r="S32" i="48"/>
  <c r="T32" i="72" s="1"/>
  <c r="AG108" i="66"/>
  <c r="AH108" i="78" s="1"/>
  <c r="AH167" i="85" l="1"/>
  <c r="AH125" i="85"/>
  <c r="AI123" i="86"/>
  <c r="AI167" i="86" s="1"/>
  <c r="AJ124" i="86"/>
  <c r="AJ104" i="86"/>
  <c r="AI166" i="85"/>
  <c r="AI120" i="85"/>
  <c r="AI121" i="85" s="1"/>
  <c r="AI113" i="85"/>
  <c r="AI109" i="85"/>
  <c r="AI106" i="85"/>
  <c r="AI107" i="85" s="1"/>
  <c r="AH150" i="85"/>
  <c r="AH151" i="85" s="1"/>
  <c r="AH127" i="85"/>
  <c r="AH128" i="85" s="1"/>
  <c r="AW108" i="63"/>
  <c r="AX108" i="75" s="1"/>
  <c r="AX32" i="75"/>
  <c r="AW108" i="70"/>
  <c r="AX108" i="77" s="1"/>
  <c r="AX32" i="77"/>
  <c r="AZ44" i="62"/>
  <c r="AZ44" i="74"/>
  <c r="AZ44" i="65"/>
  <c r="AZ44" i="76"/>
  <c r="AZ44" i="70"/>
  <c r="AZ44" i="77"/>
  <c r="AZ44" i="63"/>
  <c r="AZ44" i="75"/>
  <c r="BA44" i="66"/>
  <c r="BB44" i="78" s="1"/>
  <c r="U162" i="27"/>
  <c r="U170" i="27" s="1"/>
  <c r="AY41" i="70"/>
  <c r="AZ41" i="77" s="1"/>
  <c r="AX32" i="70"/>
  <c r="AX32" i="62"/>
  <c r="AY32" i="74" s="1"/>
  <c r="AY41" i="62"/>
  <c r="AZ41" i="74" s="1"/>
  <c r="AY41" i="66"/>
  <c r="AZ41" i="78" s="1"/>
  <c r="AX32" i="66"/>
  <c r="AY32" i="78" s="1"/>
  <c r="AX169" i="27"/>
  <c r="AX164" i="27"/>
  <c r="AY41" i="65"/>
  <c r="AZ41" i="76" s="1"/>
  <c r="AX32" i="65"/>
  <c r="AY32" i="76" s="1"/>
  <c r="AY41" i="63"/>
  <c r="AZ41" i="75" s="1"/>
  <c r="AX32" i="63"/>
  <c r="AY161" i="27"/>
  <c r="BB44" i="48"/>
  <c r="BC44" i="72" s="1"/>
  <c r="T32" i="48"/>
  <c r="U32" i="72" s="1"/>
  <c r="AG108" i="65"/>
  <c r="AH108" i="76" s="1"/>
  <c r="AI110" i="85" l="1"/>
  <c r="AI116" i="85" s="1"/>
  <c r="AJ117" i="85" s="1"/>
  <c r="AI125" i="86"/>
  <c r="AI126" i="86"/>
  <c r="AI150" i="86" s="1"/>
  <c r="AI151" i="86" s="1"/>
  <c r="AH153" i="85"/>
  <c r="AH152" i="85"/>
  <c r="AH155" i="85" s="1"/>
  <c r="AH154" i="85"/>
  <c r="AG138" i="85" s="1"/>
  <c r="AJ166" i="86"/>
  <c r="AJ109" i="86"/>
  <c r="AJ120" i="86"/>
  <c r="AJ121" i="86" s="1"/>
  <c r="AJ113" i="86"/>
  <c r="AJ106" i="86"/>
  <c r="AJ107" i="86" s="1"/>
  <c r="AI127" i="86"/>
  <c r="AI128" i="86" s="1"/>
  <c r="AJ92" i="85"/>
  <c r="AJ93" i="85" s="1"/>
  <c r="AI114" i="85"/>
  <c r="AX108" i="70"/>
  <c r="AY108" i="77" s="1"/>
  <c r="AY32" i="77"/>
  <c r="BA44" i="65"/>
  <c r="BA44" i="76"/>
  <c r="BA44" i="63"/>
  <c r="BA44" i="75"/>
  <c r="AX108" i="63"/>
  <c r="AY108" i="75" s="1"/>
  <c r="AY32" i="75"/>
  <c r="BA44" i="62"/>
  <c r="BA44" i="74"/>
  <c r="BA44" i="70"/>
  <c r="BA44" i="77"/>
  <c r="BB44" i="66"/>
  <c r="BC44" i="78" s="1"/>
  <c r="V162" i="27"/>
  <c r="V170" i="27" s="1"/>
  <c r="AZ41" i="63"/>
  <c r="BA41" i="75" s="1"/>
  <c r="AY32" i="63"/>
  <c r="AZ161" i="27"/>
  <c r="AY164" i="27"/>
  <c r="AY169" i="27"/>
  <c r="AZ41" i="65"/>
  <c r="BA41" i="76" s="1"/>
  <c r="AY32" i="65"/>
  <c r="AZ32" i="76" s="1"/>
  <c r="AZ41" i="66"/>
  <c r="BA41" i="78" s="1"/>
  <c r="AY32" i="66"/>
  <c r="AZ32" i="78" s="1"/>
  <c r="AZ41" i="62"/>
  <c r="BA41" i="74" s="1"/>
  <c r="AY32" i="62"/>
  <c r="AZ32" i="74" s="1"/>
  <c r="AZ41" i="70"/>
  <c r="BA41" i="77" s="1"/>
  <c r="AY32" i="70"/>
  <c r="BC44" i="48"/>
  <c r="BD44" i="72" s="1"/>
  <c r="U32" i="48"/>
  <c r="V32" i="72" s="1"/>
  <c r="AJ110" i="86" l="1"/>
  <c r="AJ116" i="86" s="1"/>
  <c r="AK117" i="86" s="1"/>
  <c r="AI152" i="86"/>
  <c r="AI155" i="86" s="1"/>
  <c r="AI153" i="86"/>
  <c r="AI154" i="86"/>
  <c r="AH138" i="86" s="1"/>
  <c r="AJ124" i="85"/>
  <c r="AJ104" i="85"/>
  <c r="AJ114" i="86"/>
  <c r="AK92" i="86"/>
  <c r="AK93" i="86" s="1"/>
  <c r="AI123" i="85"/>
  <c r="AY108" i="63"/>
  <c r="AZ108" i="75" s="1"/>
  <c r="AZ32" i="75"/>
  <c r="AY108" i="70"/>
  <c r="AZ108" i="77" s="1"/>
  <c r="AZ32" i="77"/>
  <c r="BB44" i="70"/>
  <c r="BB44" i="77"/>
  <c r="BB44" i="65"/>
  <c r="BB44" i="76"/>
  <c r="BB44" i="63"/>
  <c r="BB44" i="75"/>
  <c r="BB44" i="62"/>
  <c r="BB44" i="74"/>
  <c r="BC44" i="66"/>
  <c r="BD44" i="78" s="1"/>
  <c r="W162" i="27"/>
  <c r="W170" i="27" s="1"/>
  <c r="BA41" i="70"/>
  <c r="BB41" i="77" s="1"/>
  <c r="AZ32" i="70"/>
  <c r="BA41" i="66"/>
  <c r="BB41" i="78" s="1"/>
  <c r="AZ32" i="66"/>
  <c r="BA32" i="78" s="1"/>
  <c r="AZ169" i="27"/>
  <c r="AZ164" i="27"/>
  <c r="AZ32" i="62"/>
  <c r="BA32" i="74" s="1"/>
  <c r="BA41" i="62"/>
  <c r="BB41" i="74" s="1"/>
  <c r="BA41" i="65"/>
  <c r="BB41" i="76" s="1"/>
  <c r="AZ32" i="65"/>
  <c r="BA32" i="76" s="1"/>
  <c r="BA41" i="63"/>
  <c r="BB41" i="75" s="1"/>
  <c r="AZ32" i="63"/>
  <c r="BA161" i="27"/>
  <c r="BD44" i="48"/>
  <c r="BE44" i="72" s="1"/>
  <c r="V32" i="48"/>
  <c r="W32" i="72" s="1"/>
  <c r="AH137" i="62"/>
  <c r="AH136" i="62"/>
  <c r="AJ123" i="86" l="1"/>
  <c r="AJ126" i="86"/>
  <c r="AJ125" i="86"/>
  <c r="AJ167" i="86"/>
  <c r="AI126" i="85"/>
  <c r="AI125" i="85"/>
  <c r="AI167" i="85"/>
  <c r="AK124" i="86"/>
  <c r="AK104" i="86"/>
  <c r="AK166" i="86" s="1"/>
  <c r="AJ166" i="85"/>
  <c r="AJ120" i="85"/>
  <c r="AJ121" i="85" s="1"/>
  <c r="AJ113" i="85"/>
  <c r="AJ109" i="85"/>
  <c r="AJ106" i="85"/>
  <c r="AJ107" i="85" s="1"/>
  <c r="AZ108" i="70"/>
  <c r="BA108" i="77" s="1"/>
  <c r="BA32" i="77"/>
  <c r="BC44" i="65"/>
  <c r="BC44" i="76"/>
  <c r="BC44" i="62"/>
  <c r="BC44" i="74"/>
  <c r="AZ108" i="63"/>
  <c r="BA108" i="75" s="1"/>
  <c r="BA32" i="75"/>
  <c r="BC44" i="70"/>
  <c r="BC44" i="77"/>
  <c r="BC44" i="63"/>
  <c r="BC44" i="75"/>
  <c r="BD44" i="66"/>
  <c r="BE44" i="78" s="1"/>
  <c r="BE44" i="48"/>
  <c r="BF44" i="72" s="1"/>
  <c r="X162" i="27"/>
  <c r="X170" i="27" s="1"/>
  <c r="BB41" i="63"/>
  <c r="BC41" i="75" s="1"/>
  <c r="BA32" i="63"/>
  <c r="BB161" i="27"/>
  <c r="BB41" i="66"/>
  <c r="BC41" i="78" s="1"/>
  <c r="BA32" i="66"/>
  <c r="BB32" i="78" s="1"/>
  <c r="BA169" i="27"/>
  <c r="BA164" i="27"/>
  <c r="BB41" i="65"/>
  <c r="BC41" i="76" s="1"/>
  <c r="BA32" i="65"/>
  <c r="BB32" i="76" s="1"/>
  <c r="BB41" i="62"/>
  <c r="BC41" i="74" s="1"/>
  <c r="BA32" i="62"/>
  <c r="BB32" i="74" s="1"/>
  <c r="BB41" i="70"/>
  <c r="BC41" i="77" s="1"/>
  <c r="BA32" i="70"/>
  <c r="W32" i="48"/>
  <c r="X32" i="72" s="1"/>
  <c r="AJ110" i="85" l="1"/>
  <c r="AJ116" i="85" s="1"/>
  <c r="AK117" i="85" s="1"/>
  <c r="AJ150" i="86"/>
  <c r="AJ151" i="86" s="1"/>
  <c r="AJ127" i="86"/>
  <c r="AJ128" i="86" s="1"/>
  <c r="AJ114" i="85"/>
  <c r="AK92" i="85"/>
  <c r="AK93" i="85" s="1"/>
  <c r="AK109" i="86"/>
  <c r="AK120" i="86"/>
  <c r="AK121" i="86" s="1"/>
  <c r="AK113" i="86"/>
  <c r="AK106" i="86"/>
  <c r="AK107" i="86" s="1"/>
  <c r="AI127" i="85"/>
  <c r="AI128" i="85" s="1"/>
  <c r="AI150" i="85"/>
  <c r="AI151" i="85" s="1"/>
  <c r="BD44" i="63"/>
  <c r="BD44" i="75"/>
  <c r="BD44" i="65"/>
  <c r="BD44" i="76"/>
  <c r="BD44" i="62"/>
  <c r="BD44" i="74"/>
  <c r="BA108" i="70"/>
  <c r="BB108" i="77" s="1"/>
  <c r="BB32" i="77"/>
  <c r="BA108" i="63"/>
  <c r="BB108" i="75" s="1"/>
  <c r="BB32" i="75"/>
  <c r="BD44" i="70"/>
  <c r="BD44" i="77"/>
  <c r="BE44" i="66"/>
  <c r="BF44" i="78" s="1"/>
  <c r="BF44" i="48"/>
  <c r="BG44" i="72" s="1"/>
  <c r="Y162" i="27"/>
  <c r="Y170" i="27" s="1"/>
  <c r="BC41" i="70"/>
  <c r="BD41" i="77" s="1"/>
  <c r="BB32" i="70"/>
  <c r="BC41" i="65"/>
  <c r="BD41" i="76" s="1"/>
  <c r="BB32" i="65"/>
  <c r="BC32" i="76" s="1"/>
  <c r="BC41" i="66"/>
  <c r="BD41" i="78" s="1"/>
  <c r="BB32" i="66"/>
  <c r="BC32" i="78" s="1"/>
  <c r="BB164" i="27"/>
  <c r="BB169" i="27"/>
  <c r="BC41" i="62"/>
  <c r="BD41" i="74" s="1"/>
  <c r="BB32" i="62"/>
  <c r="BC32" i="74" s="1"/>
  <c r="BC41" i="63"/>
  <c r="BD41" i="75" s="1"/>
  <c r="BB32" i="63"/>
  <c r="BC161" i="27"/>
  <c r="X32" i="48"/>
  <c r="Y32" i="72" s="1"/>
  <c r="AH108" i="62"/>
  <c r="AI108" i="74" s="1"/>
  <c r="AK110" i="86" l="1"/>
  <c r="AJ154" i="86"/>
  <c r="AI138" i="86" s="1"/>
  <c r="AJ152" i="86"/>
  <c r="AJ155" i="86" s="1"/>
  <c r="AJ153" i="86"/>
  <c r="AK116" i="86"/>
  <c r="AL117" i="86" s="1"/>
  <c r="AJ123" i="85"/>
  <c r="AL92" i="86"/>
  <c r="AL93" i="86" s="1"/>
  <c r="AK114" i="86"/>
  <c r="AK124" i="85"/>
  <c r="AK104" i="85"/>
  <c r="AI152" i="85"/>
  <c r="AI155" i="85" s="1"/>
  <c r="AI154" i="85"/>
  <c r="AH138" i="85" s="1"/>
  <c r="AI153" i="85"/>
  <c r="BE44" i="62"/>
  <c r="BE44" i="74"/>
  <c r="BB108" i="63"/>
  <c r="BC108" i="75" s="1"/>
  <c r="BC32" i="75"/>
  <c r="BE44" i="70"/>
  <c r="BE44" i="77"/>
  <c r="BE44" i="65"/>
  <c r="BE44" i="76"/>
  <c r="BB108" i="70"/>
  <c r="BC108" i="77" s="1"/>
  <c r="BC32" i="77"/>
  <c r="BE44" i="63"/>
  <c r="BE44" i="75"/>
  <c r="BF44" i="66"/>
  <c r="BG44" i="78" s="1"/>
  <c r="BG44" i="48"/>
  <c r="BH44" i="72" s="1"/>
  <c r="Z162" i="27"/>
  <c r="Z170" i="27" s="1"/>
  <c r="BD41" i="63"/>
  <c r="BE41" i="75" s="1"/>
  <c r="BC32" i="63"/>
  <c r="BD161" i="27"/>
  <c r="BD41" i="65"/>
  <c r="BE41" i="76" s="1"/>
  <c r="BC32" i="65"/>
  <c r="BD32" i="76" s="1"/>
  <c r="BC169" i="27"/>
  <c r="BC164" i="27"/>
  <c r="BC32" i="62"/>
  <c r="BD32" i="74" s="1"/>
  <c r="BD41" i="62"/>
  <c r="BE41" i="74" s="1"/>
  <c r="BD41" i="66"/>
  <c r="BE41" i="78" s="1"/>
  <c r="BC32" i="66"/>
  <c r="BD32" i="78" s="1"/>
  <c r="BD41" i="70"/>
  <c r="BE41" i="77" s="1"/>
  <c r="BC32" i="70"/>
  <c r="Y32" i="48"/>
  <c r="Z32" i="72" s="1"/>
  <c r="AH136" i="65"/>
  <c r="AI136" i="76" s="1"/>
  <c r="AH137" i="65"/>
  <c r="AL124" i="86" l="1"/>
  <c r="AL104" i="86"/>
  <c r="AK166" i="85"/>
  <c r="AK113" i="85"/>
  <c r="AK109" i="85"/>
  <c r="AK120" i="85"/>
  <c r="AK121" i="85" s="1"/>
  <c r="AK106" i="85"/>
  <c r="AK107" i="85" s="1"/>
  <c r="AJ125" i="85"/>
  <c r="AJ126" i="85"/>
  <c r="AJ167" i="85"/>
  <c r="AK123" i="86"/>
  <c r="BF44" i="70"/>
  <c r="BF44" i="77"/>
  <c r="BC108" i="70"/>
  <c r="BD108" i="77" s="1"/>
  <c r="BD32" i="77"/>
  <c r="BF44" i="63"/>
  <c r="BF44" i="75"/>
  <c r="BF44" i="65"/>
  <c r="BF44" i="76"/>
  <c r="BC108" i="63"/>
  <c r="BD108" i="75" s="1"/>
  <c r="BD32" i="75"/>
  <c r="BF44" i="62"/>
  <c r="BF44" i="74"/>
  <c r="BG44" i="66"/>
  <c r="BH44" i="78" s="1"/>
  <c r="BH44" i="48"/>
  <c r="BI44" i="72" s="1"/>
  <c r="AA162" i="27"/>
  <c r="AA170" i="27" s="1"/>
  <c r="BE41" i="70"/>
  <c r="BF41" i="77" s="1"/>
  <c r="BD32" i="70"/>
  <c r="BE41" i="65"/>
  <c r="BF41" i="76" s="1"/>
  <c r="BD32" i="65"/>
  <c r="BE32" i="76" s="1"/>
  <c r="BD164" i="27"/>
  <c r="BD169" i="27"/>
  <c r="BE41" i="66"/>
  <c r="BF41" i="78" s="1"/>
  <c r="BD32" i="66"/>
  <c r="BE32" i="78" s="1"/>
  <c r="BE41" i="62"/>
  <c r="BF41" i="74" s="1"/>
  <c r="BD32" i="62"/>
  <c r="BE32" i="74" s="1"/>
  <c r="BE41" i="63"/>
  <c r="BF41" i="75" s="1"/>
  <c r="BD32" i="63"/>
  <c r="BE161" i="27"/>
  <c r="Z32" i="48"/>
  <c r="AA32" i="72" s="1"/>
  <c r="AH108" i="66"/>
  <c r="AI108" i="78" s="1"/>
  <c r="AK110" i="85" l="1"/>
  <c r="AK116" i="85" s="1"/>
  <c r="AL117" i="85" s="1"/>
  <c r="AK125" i="86"/>
  <c r="AK126" i="86"/>
  <c r="AK167" i="86"/>
  <c r="AL92" i="85"/>
  <c r="AL93" i="85" s="1"/>
  <c r="AK114" i="85"/>
  <c r="AK112" i="85"/>
  <c r="AL87" i="85" s="1"/>
  <c r="AL166" i="86"/>
  <c r="AL109" i="86"/>
  <c r="AL120" i="86"/>
  <c r="AL121" i="86" s="1"/>
  <c r="AL113" i="86"/>
  <c r="AL106" i="86"/>
  <c r="AL107" i="86" s="1"/>
  <c r="AJ150" i="85"/>
  <c r="AJ151" i="85" s="1"/>
  <c r="AJ127" i="85"/>
  <c r="AJ128" i="85" s="1"/>
  <c r="BG44" i="65"/>
  <c r="BG44" i="76"/>
  <c r="BG44" i="63"/>
  <c r="BG44" i="75"/>
  <c r="BD108" i="63"/>
  <c r="BE108" i="75" s="1"/>
  <c r="BE32" i="75"/>
  <c r="BG44" i="62"/>
  <c r="BG44" i="74"/>
  <c r="BD108" i="70"/>
  <c r="BE108" i="77" s="1"/>
  <c r="BE32" i="77"/>
  <c r="BG44" i="70"/>
  <c r="BG44" i="77"/>
  <c r="BH44" i="66"/>
  <c r="BI44" i="78" s="1"/>
  <c r="BI44" i="48"/>
  <c r="BJ44" i="72" s="1"/>
  <c r="AB162" i="27"/>
  <c r="AB170" i="27" s="1"/>
  <c r="BF41" i="63"/>
  <c r="BG41" i="75" s="1"/>
  <c r="BE32" i="63"/>
  <c r="BF161" i="27"/>
  <c r="BF41" i="66"/>
  <c r="BG41" i="78" s="1"/>
  <c r="BE32" i="66"/>
  <c r="BF32" i="78" s="1"/>
  <c r="BF41" i="65"/>
  <c r="BG41" i="76" s="1"/>
  <c r="BE32" i="65"/>
  <c r="BF32" i="76" s="1"/>
  <c r="BE164" i="27"/>
  <c r="BE169" i="27"/>
  <c r="BE32" i="62"/>
  <c r="BF32" i="74" s="1"/>
  <c r="BF41" i="62"/>
  <c r="BG41" i="74" s="1"/>
  <c r="BF41" i="70"/>
  <c r="BG41" i="77" s="1"/>
  <c r="BE32" i="70"/>
  <c r="AA32" i="48"/>
  <c r="AB32" i="72" s="1"/>
  <c r="AH108" i="65"/>
  <c r="AI108" i="76" s="1"/>
  <c r="AK123" i="85" l="1"/>
  <c r="AK126" i="85" s="1"/>
  <c r="AL114" i="86"/>
  <c r="AM92" i="86"/>
  <c r="AM93" i="86" s="1"/>
  <c r="AL104" i="85"/>
  <c r="AL166" i="85" s="1"/>
  <c r="AL124" i="85"/>
  <c r="AJ153" i="85"/>
  <c r="AJ154" i="85"/>
  <c r="AI138" i="85" s="1"/>
  <c r="AJ152" i="85"/>
  <c r="AJ155" i="85" s="1"/>
  <c r="AM89" i="85"/>
  <c r="AN90" i="85" s="1"/>
  <c r="AL100" i="85"/>
  <c r="AL99" i="85" s="1"/>
  <c r="AL88" i="85"/>
  <c r="AK127" i="86"/>
  <c r="AK128" i="86" s="1"/>
  <c r="AK150" i="86"/>
  <c r="AK151" i="86" s="1"/>
  <c r="AL110" i="86"/>
  <c r="BH44" i="62"/>
  <c r="BH44" i="74"/>
  <c r="BE108" i="70"/>
  <c r="BF108" i="77" s="1"/>
  <c r="BF32" i="77"/>
  <c r="BH44" i="70"/>
  <c r="BH44" i="77"/>
  <c r="BH44" i="63"/>
  <c r="BH44" i="75"/>
  <c r="BE108" i="63"/>
  <c r="BF108" i="75" s="1"/>
  <c r="BF32" i="75"/>
  <c r="BH44" i="65"/>
  <c r="BH44" i="76"/>
  <c r="BI44" i="66"/>
  <c r="BJ44" i="78" s="1"/>
  <c r="AC162" i="27"/>
  <c r="AC170" i="27" s="1"/>
  <c r="BG41" i="70"/>
  <c r="BH41" i="77" s="1"/>
  <c r="BF32" i="70"/>
  <c r="BG41" i="66"/>
  <c r="BH41" i="78" s="1"/>
  <c r="BF32" i="66"/>
  <c r="BG32" i="78" s="1"/>
  <c r="BF32" i="62"/>
  <c r="BG32" i="74" s="1"/>
  <c r="BG41" i="62"/>
  <c r="BH41" i="74" s="1"/>
  <c r="BF169" i="27"/>
  <c r="BF164" i="27"/>
  <c r="BG41" i="65"/>
  <c r="BH41" i="76" s="1"/>
  <c r="BF32" i="65"/>
  <c r="BG32" i="76" s="1"/>
  <c r="BG41" i="63"/>
  <c r="BH41" i="75" s="1"/>
  <c r="BF32" i="63"/>
  <c r="BG161" i="27"/>
  <c r="AB32" i="48"/>
  <c r="AC32" i="72" s="1"/>
  <c r="AK167" i="85" l="1"/>
  <c r="AK125" i="85"/>
  <c r="AK153" i="86"/>
  <c r="AK152" i="86"/>
  <c r="AK155" i="86" s="1"/>
  <c r="AK154" i="86"/>
  <c r="AJ138" i="86" s="1"/>
  <c r="AK150" i="85"/>
  <c r="AK151" i="85" s="1"/>
  <c r="AK127" i="85"/>
  <c r="AK128" i="85" s="1"/>
  <c r="AL109" i="85"/>
  <c r="AL120" i="85"/>
  <c r="AL121" i="85" s="1"/>
  <c r="AL113" i="85"/>
  <c r="AL116" i="86"/>
  <c r="AM117" i="86" s="1"/>
  <c r="AL105" i="85"/>
  <c r="AL106" i="85" s="1"/>
  <c r="AL107" i="85" s="1"/>
  <c r="AL110" i="85" s="1"/>
  <c r="AM101" i="85"/>
  <c r="BF108" i="70"/>
  <c r="BG108" i="77" s="1"/>
  <c r="BG32" i="77"/>
  <c r="BI44" i="63"/>
  <c r="BJ44" i="75" s="1"/>
  <c r="BI44" i="75"/>
  <c r="BI44" i="70"/>
  <c r="BJ44" i="77" s="1"/>
  <c r="BI44" i="77"/>
  <c r="BI44" i="65"/>
  <c r="BJ44" i="76" s="1"/>
  <c r="BI44" i="76"/>
  <c r="BF108" i="63"/>
  <c r="BG108" i="75" s="1"/>
  <c r="BG32" i="75"/>
  <c r="BI44" i="62"/>
  <c r="BJ44" i="74" s="1"/>
  <c r="BI44" i="74"/>
  <c r="AD162" i="27"/>
  <c r="AD170" i="27" s="1"/>
  <c r="BH41" i="63"/>
  <c r="BI41" i="75" s="1"/>
  <c r="BG32" i="63"/>
  <c r="BH161" i="27"/>
  <c r="BH41" i="66"/>
  <c r="BI41" i="78" s="1"/>
  <c r="BG32" i="66"/>
  <c r="BH32" i="78" s="1"/>
  <c r="BH41" i="62"/>
  <c r="BI41" i="74" s="1"/>
  <c r="BG32" i="62"/>
  <c r="BH32" i="74" s="1"/>
  <c r="BG169" i="27"/>
  <c r="BG164" i="27"/>
  <c r="BH41" i="65"/>
  <c r="BI41" i="76" s="1"/>
  <c r="BG32" i="65"/>
  <c r="BH32" i="76" s="1"/>
  <c r="BH41" i="70"/>
  <c r="BI41" i="77" s="1"/>
  <c r="BG32" i="70"/>
  <c r="AC32" i="48"/>
  <c r="AD32" i="72" s="1"/>
  <c r="AI137" i="62"/>
  <c r="AI136" i="62"/>
  <c r="AL116" i="85" l="1"/>
  <c r="AM117" i="85" s="1"/>
  <c r="AL123" i="86"/>
  <c r="AM104" i="86"/>
  <c r="AM124" i="86"/>
  <c r="AL114" i="85"/>
  <c r="AL112" i="85"/>
  <c r="AM87" i="85" s="1"/>
  <c r="AM92" i="85"/>
  <c r="AM93" i="85" s="1"/>
  <c r="AK152" i="85"/>
  <c r="AK155" i="85" s="1"/>
  <c r="AK153" i="85"/>
  <c r="AK154" i="85"/>
  <c r="AJ138" i="85" s="1"/>
  <c r="BG108" i="63"/>
  <c r="BH108" i="75" s="1"/>
  <c r="BH32" i="75"/>
  <c r="BG108" i="70"/>
  <c r="BH108" i="77" s="1"/>
  <c r="BH32" i="77"/>
  <c r="AE162" i="27"/>
  <c r="AE170" i="27" s="1"/>
  <c r="BI41" i="70"/>
  <c r="BJ41" i="77" s="1"/>
  <c r="BH32" i="70"/>
  <c r="BI41" i="66"/>
  <c r="BJ41" i="78" s="1"/>
  <c r="BH32" i="66"/>
  <c r="BI32" i="78" s="1"/>
  <c r="BH169" i="27"/>
  <c r="BH164" i="27"/>
  <c r="BI41" i="65"/>
  <c r="BH32" i="65"/>
  <c r="BI32" i="76" s="1"/>
  <c r="BH32" i="62"/>
  <c r="BI32" i="74" s="1"/>
  <c r="BI41" i="62"/>
  <c r="BI41" i="63"/>
  <c r="BJ41" i="75" s="1"/>
  <c r="BH32" i="63"/>
  <c r="BI161" i="27"/>
  <c r="AD32" i="48"/>
  <c r="AE32" i="72" s="1"/>
  <c r="BK161" i="27"/>
  <c r="AM100" i="85" l="1"/>
  <c r="AM99" i="85" s="1"/>
  <c r="AN89" i="85"/>
  <c r="AO90" i="85" s="1"/>
  <c r="AM88" i="85"/>
  <c r="AM166" i="86"/>
  <c r="AM113" i="86"/>
  <c r="AM109" i="86"/>
  <c r="AM120" i="86"/>
  <c r="AM121" i="86" s="1"/>
  <c r="AM106" i="86"/>
  <c r="AM107" i="86" s="1"/>
  <c r="AL126" i="86"/>
  <c r="AL125" i="86"/>
  <c r="AL167" i="86"/>
  <c r="AL123" i="85"/>
  <c r="AM124" i="85"/>
  <c r="AM104" i="85"/>
  <c r="BI32" i="62"/>
  <c r="BJ32" i="74" s="1"/>
  <c r="BJ41" i="74"/>
  <c r="BH108" i="70"/>
  <c r="BI108" i="77" s="1"/>
  <c r="BI32" i="77"/>
  <c r="BI32" i="65"/>
  <c r="BJ32" i="76" s="1"/>
  <c r="BJ41" i="76"/>
  <c r="BH108" i="63"/>
  <c r="BI108" i="75" s="1"/>
  <c r="BI32" i="75"/>
  <c r="BI32" i="66"/>
  <c r="BJ32" i="78" s="1"/>
  <c r="AF162" i="27"/>
  <c r="AF170" i="27" s="1"/>
  <c r="BI32" i="63"/>
  <c r="BJ161" i="27"/>
  <c r="BK169" i="27" s="1"/>
  <c r="BI169" i="27"/>
  <c r="BI164" i="27"/>
  <c r="BI32" i="70"/>
  <c r="BK164" i="27"/>
  <c r="AE32" i="48"/>
  <c r="AF32" i="72" s="1"/>
  <c r="BL161" i="27"/>
  <c r="AI108" i="62"/>
  <c r="AJ108" i="74" s="1"/>
  <c r="AM110" i="86" l="1"/>
  <c r="AL126" i="85"/>
  <c r="AL125" i="85"/>
  <c r="AL167" i="85"/>
  <c r="AM116" i="86"/>
  <c r="AN117" i="86" s="1"/>
  <c r="AM166" i="85"/>
  <c r="AM109" i="85"/>
  <c r="AM120" i="85"/>
  <c r="AM121" i="85" s="1"/>
  <c r="AM113" i="85"/>
  <c r="AL150" i="86"/>
  <c r="AL151" i="86" s="1"/>
  <c r="AL127" i="86"/>
  <c r="AL128" i="86" s="1"/>
  <c r="AM114" i="86"/>
  <c r="AN92" i="86"/>
  <c r="AN93" i="86" s="1"/>
  <c r="AM105" i="85"/>
  <c r="AM106" i="85" s="1"/>
  <c r="AM107" i="85" s="1"/>
  <c r="AN101" i="85"/>
  <c r="BI108" i="70"/>
  <c r="BJ108" i="77" s="1"/>
  <c r="BJ32" i="77"/>
  <c r="BI108" i="63"/>
  <c r="BJ108" i="75" s="1"/>
  <c r="BJ32" i="75"/>
  <c r="AG162" i="27"/>
  <c r="AG170" i="27" s="1"/>
  <c r="BJ164" i="27"/>
  <c r="BJ169" i="27"/>
  <c r="BL169" i="27"/>
  <c r="BL164" i="27"/>
  <c r="BK106" i="27"/>
  <c r="AF32" i="48"/>
  <c r="AG32" i="72" s="1"/>
  <c r="BM161" i="27"/>
  <c r="AI136" i="65"/>
  <c r="AJ136" i="76" s="1"/>
  <c r="AI137" i="65"/>
  <c r="AI108" i="66"/>
  <c r="AJ108" i="78" s="1"/>
  <c r="AM110" i="85" l="1"/>
  <c r="AM116" i="85" s="1"/>
  <c r="AN117" i="85" s="1"/>
  <c r="AN124" i="86"/>
  <c r="AN104" i="86"/>
  <c r="AL152" i="86"/>
  <c r="AL155" i="86" s="1"/>
  <c r="AL154" i="86"/>
  <c r="AK138" i="86" s="1"/>
  <c r="AL153" i="86"/>
  <c r="AN92" i="85"/>
  <c r="AN93" i="85" s="1"/>
  <c r="AM114" i="85"/>
  <c r="AM112" i="85"/>
  <c r="AN87" i="85" s="1"/>
  <c r="AM123" i="86"/>
  <c r="AL127" i="85"/>
  <c r="AL128" i="85" s="1"/>
  <c r="AL150" i="85"/>
  <c r="AL151" i="85" s="1"/>
  <c r="AH162" i="27"/>
  <c r="AH170" i="27" s="1"/>
  <c r="AG32" i="48"/>
  <c r="AH32" i="72" s="1"/>
  <c r="BM169" i="27"/>
  <c r="BM164" i="27"/>
  <c r="BL106" i="27"/>
  <c r="AH32" i="48"/>
  <c r="AI32" i="72" s="1"/>
  <c r="BN161" i="27"/>
  <c r="AM125" i="86" l="1"/>
  <c r="AM126" i="86"/>
  <c r="AM167" i="86"/>
  <c r="AN124" i="85"/>
  <c r="AN104" i="85"/>
  <c r="AN100" i="85"/>
  <c r="AN99" i="85" s="1"/>
  <c r="AN88" i="85"/>
  <c r="AO89" i="85"/>
  <c r="AP90" i="85" s="1"/>
  <c r="AN166" i="86"/>
  <c r="AN109" i="86"/>
  <c r="AN120" i="86"/>
  <c r="AN121" i="86" s="1"/>
  <c r="AN113" i="86"/>
  <c r="AN106" i="86"/>
  <c r="AN107" i="86" s="1"/>
  <c r="AL154" i="85"/>
  <c r="AK138" i="85" s="1"/>
  <c r="AL153" i="85"/>
  <c r="AL152" i="85"/>
  <c r="AL155" i="85" s="1"/>
  <c r="AM123" i="85"/>
  <c r="AJ162" i="27"/>
  <c r="AI162" i="27"/>
  <c r="AI170" i="27" s="1"/>
  <c r="BN169" i="27"/>
  <c r="BN164" i="27"/>
  <c r="BM106" i="27"/>
  <c r="AI32" i="48"/>
  <c r="AJ32" i="72" s="1"/>
  <c r="BO161" i="27"/>
  <c r="AI108" i="65"/>
  <c r="AJ108" i="76" s="1"/>
  <c r="AN114" i="86" l="1"/>
  <c r="AO92" i="86"/>
  <c r="AO93" i="86" s="1"/>
  <c r="AN105" i="85"/>
  <c r="AN106" i="85" s="1"/>
  <c r="AN107" i="85" s="1"/>
  <c r="AO101" i="85"/>
  <c r="AM150" i="86"/>
  <c r="AM151" i="86" s="1"/>
  <c r="AM127" i="86"/>
  <c r="AM128" i="86" s="1"/>
  <c r="AM126" i="85"/>
  <c r="AM125" i="85"/>
  <c r="AM167" i="85"/>
  <c r="AN110" i="86"/>
  <c r="AN166" i="85"/>
  <c r="AN113" i="85"/>
  <c r="AN109" i="85"/>
  <c r="AN120" i="85"/>
  <c r="AN121" i="85" s="1"/>
  <c r="AK162" i="27"/>
  <c r="AK170" i="27" s="1"/>
  <c r="AJ170" i="27"/>
  <c r="BO169" i="27"/>
  <c r="BO164" i="27"/>
  <c r="BN106" i="27"/>
  <c r="BP161" i="27"/>
  <c r="AJ32" i="48"/>
  <c r="AK32" i="72" s="1"/>
  <c r="AM150" i="85" l="1"/>
  <c r="AM151" i="85" s="1"/>
  <c r="AM127" i="85"/>
  <c r="AM128" i="85" s="1"/>
  <c r="AN110" i="85"/>
  <c r="AN116" i="86"/>
  <c r="AO117" i="86" s="1"/>
  <c r="AM153" i="86"/>
  <c r="AM152" i="86"/>
  <c r="AM155" i="86" s="1"/>
  <c r="AM154" i="86"/>
  <c r="AL138" i="86" s="1"/>
  <c r="AO92" i="85"/>
  <c r="AO93" i="85" s="1"/>
  <c r="AN114" i="85"/>
  <c r="AN112" i="85"/>
  <c r="AO87" i="85" s="1"/>
  <c r="AL162" i="27"/>
  <c r="AL170" i="27" s="1"/>
  <c r="BP169" i="27"/>
  <c r="BP164" i="27"/>
  <c r="BO106" i="27"/>
  <c r="BQ161" i="27"/>
  <c r="AK32" i="48"/>
  <c r="AL32" i="72" s="1"/>
  <c r="AJ137" i="62"/>
  <c r="AJ136" i="62"/>
  <c r="AN123" i="86" l="1"/>
  <c r="AN167" i="86" s="1"/>
  <c r="AO104" i="86"/>
  <c r="AO124" i="86"/>
  <c r="AO100" i="85"/>
  <c r="AO99" i="85" s="1"/>
  <c r="AP89" i="85"/>
  <c r="AQ90" i="85" s="1"/>
  <c r="AO88" i="85"/>
  <c r="AN116" i="85"/>
  <c r="AO117" i="85" s="1"/>
  <c r="AN125" i="86"/>
  <c r="AM153" i="85"/>
  <c r="AM154" i="85"/>
  <c r="AL138" i="85" s="1"/>
  <c r="AM152" i="85"/>
  <c r="AM155" i="85" s="1"/>
  <c r="AM162" i="27"/>
  <c r="AM170" i="27" s="1"/>
  <c r="BQ169" i="27"/>
  <c r="BQ164" i="27"/>
  <c r="BP106" i="27"/>
  <c r="AL32" i="48"/>
  <c r="AM32" i="72" s="1"/>
  <c r="BR161" i="27"/>
  <c r="BR164" i="27" s="1"/>
  <c r="AN126" i="86" l="1"/>
  <c r="AN123" i="85"/>
  <c r="AN167" i="85" s="1"/>
  <c r="AN150" i="86"/>
  <c r="AN151" i="86" s="1"/>
  <c r="AN127" i="86"/>
  <c r="AN128" i="86" s="1"/>
  <c r="AO105" i="85"/>
  <c r="AP101" i="85"/>
  <c r="AO124" i="85"/>
  <c r="AO104" i="85"/>
  <c r="AO166" i="86"/>
  <c r="AO113" i="86"/>
  <c r="AO109" i="86"/>
  <c r="AO120" i="86"/>
  <c r="AO121" i="86" s="1"/>
  <c r="AO106" i="86"/>
  <c r="AO107" i="86" s="1"/>
  <c r="BR169" i="27"/>
  <c r="BQ106" i="27"/>
  <c r="BS161" i="27"/>
  <c r="AJ108" i="62"/>
  <c r="AK108" i="74" s="1"/>
  <c r="AO110" i="86" l="1"/>
  <c r="AN126" i="85"/>
  <c r="AN150" i="85" s="1"/>
  <c r="AN151" i="85" s="1"/>
  <c r="AN125" i="85"/>
  <c r="AO106" i="85"/>
  <c r="AO107" i="85" s="1"/>
  <c r="AO114" i="86"/>
  <c r="AO112" i="86"/>
  <c r="AP87" i="86" s="1"/>
  <c r="AP92" i="86"/>
  <c r="AP93" i="86" s="1"/>
  <c r="AO116" i="86"/>
  <c r="AP117" i="86" s="1"/>
  <c r="AO166" i="85"/>
  <c r="AO109" i="85"/>
  <c r="AO120" i="85"/>
  <c r="AO121" i="85" s="1"/>
  <c r="AO113" i="85"/>
  <c r="AN152" i="86"/>
  <c r="AN155" i="86" s="1"/>
  <c r="B161" i="86" s="1"/>
  <c r="D161" i="86" s="1"/>
  <c r="AN153" i="86"/>
  <c r="AN154" i="86"/>
  <c r="AM138" i="86" s="1"/>
  <c r="AN162" i="27"/>
  <c r="AN170" i="27" s="1"/>
  <c r="BS169" i="27"/>
  <c r="BS164" i="27"/>
  <c r="BR106" i="27"/>
  <c r="BT161" i="27"/>
  <c r="AM32" i="48"/>
  <c r="AN32" i="72" s="1"/>
  <c r="AJ108" i="66"/>
  <c r="AK108" i="78" s="1"/>
  <c r="AJ136" i="65"/>
  <c r="AK136" i="76" s="1"/>
  <c r="AJ137" i="65"/>
  <c r="AO110" i="85" l="1"/>
  <c r="AN127" i="85"/>
  <c r="AN128" i="85" s="1"/>
  <c r="AO123" i="86"/>
  <c r="AP124" i="86"/>
  <c r="AP104" i="86"/>
  <c r="AO112" i="85"/>
  <c r="AP87" i="85" s="1"/>
  <c r="AP92" i="85"/>
  <c r="AP93" i="85" s="1"/>
  <c r="AO114" i="85"/>
  <c r="AO116" i="85"/>
  <c r="AP117" i="85" s="1"/>
  <c r="AP100" i="86"/>
  <c r="AP99" i="86" s="1"/>
  <c r="AQ89" i="86"/>
  <c r="AR90" i="86" s="1"/>
  <c r="AP88" i="86"/>
  <c r="AN153" i="85"/>
  <c r="AN154" i="85"/>
  <c r="AM138" i="85" s="1"/>
  <c r="AN152" i="85"/>
  <c r="AN155" i="85" s="1"/>
  <c r="B161" i="85" s="1"/>
  <c r="D161" i="85" s="1"/>
  <c r="AO162" i="27"/>
  <c r="AO170" i="27" s="1"/>
  <c r="BT169" i="27"/>
  <c r="BT164" i="27"/>
  <c r="BS106" i="27"/>
  <c r="AN32" i="48"/>
  <c r="AO32" i="72" s="1"/>
  <c r="BU161" i="27"/>
  <c r="AO123" i="85" l="1"/>
  <c r="AQ89" i="85"/>
  <c r="AR90" i="85" s="1"/>
  <c r="AP88" i="85"/>
  <c r="AP100" i="85"/>
  <c r="AP99" i="85" s="1"/>
  <c r="AP124" i="85"/>
  <c r="AP104" i="85"/>
  <c r="AP166" i="86"/>
  <c r="AP109" i="86"/>
  <c r="AP120" i="86"/>
  <c r="AP121" i="86" s="1"/>
  <c r="AP113" i="86"/>
  <c r="AP105" i="86"/>
  <c r="AP106" i="86" s="1"/>
  <c r="AP107" i="86" s="1"/>
  <c r="AQ101" i="86"/>
  <c r="AO126" i="86"/>
  <c r="AO125" i="86"/>
  <c r="AO167" i="86"/>
  <c r="AP162" i="27"/>
  <c r="AP170" i="27" s="1"/>
  <c r="BU169" i="27"/>
  <c r="BU164" i="27"/>
  <c r="BT106" i="27"/>
  <c r="BV161" i="27"/>
  <c r="AO32" i="48"/>
  <c r="AJ108" i="65"/>
  <c r="AK108" i="76" s="1"/>
  <c r="AP110" i="86" l="1"/>
  <c r="AP116" i="86" s="1"/>
  <c r="AQ117" i="86" s="1"/>
  <c r="AP105" i="85"/>
  <c r="AP106" i="85" s="1"/>
  <c r="AP107" i="85" s="1"/>
  <c r="AQ101" i="85"/>
  <c r="AO150" i="86"/>
  <c r="AO151" i="86" s="1"/>
  <c r="AO127" i="86"/>
  <c r="AO128" i="86" s="1"/>
  <c r="AP112" i="86"/>
  <c r="AQ87" i="86" s="1"/>
  <c r="AQ92" i="86"/>
  <c r="AQ93" i="86" s="1"/>
  <c r="AP114" i="86"/>
  <c r="AP166" i="85"/>
  <c r="AP120" i="85"/>
  <c r="AP121" i="85" s="1"/>
  <c r="AP113" i="85"/>
  <c r="AP109" i="85"/>
  <c r="AO125" i="85"/>
  <c r="AO126" i="85"/>
  <c r="AO167" i="85"/>
  <c r="AO108" i="48"/>
  <c r="AP108" i="72" s="1"/>
  <c r="AP32" i="72"/>
  <c r="AQ162" i="27"/>
  <c r="AQ170" i="27" s="1"/>
  <c r="BV169" i="27"/>
  <c r="BV164" i="27"/>
  <c r="BU106" i="27"/>
  <c r="AP32" i="48"/>
  <c r="AQ32" i="72" s="1"/>
  <c r="BW161" i="27"/>
  <c r="AQ92" i="85" l="1"/>
  <c r="AQ93" i="85" s="1"/>
  <c r="AP112" i="85"/>
  <c r="AQ87" i="85" s="1"/>
  <c r="AP114" i="85"/>
  <c r="AQ88" i="86"/>
  <c r="AQ100" i="86"/>
  <c r="AQ99" i="86" s="1"/>
  <c r="AR89" i="86"/>
  <c r="AS90" i="86" s="1"/>
  <c r="AP110" i="85"/>
  <c r="AP123" i="86"/>
  <c r="AO127" i="85"/>
  <c r="AO128" i="85" s="1"/>
  <c r="AO150" i="85"/>
  <c r="AO151" i="85" s="1"/>
  <c r="AO153" i="86"/>
  <c r="AO154" i="86"/>
  <c r="AN138" i="86" s="1"/>
  <c r="AO152" i="86"/>
  <c r="AO155" i="86" s="1"/>
  <c r="AQ124" i="86"/>
  <c r="AQ104" i="86"/>
  <c r="AR162" i="27"/>
  <c r="AR170" i="27" s="1"/>
  <c r="BW169" i="27"/>
  <c r="BW164" i="27"/>
  <c r="BV106" i="27"/>
  <c r="AQ32" i="48"/>
  <c r="AR32" i="72" s="1"/>
  <c r="BX161" i="27"/>
  <c r="AK137" i="62"/>
  <c r="AK136" i="62"/>
  <c r="AQ166" i="86" l="1"/>
  <c r="AQ120" i="86"/>
  <c r="AQ121" i="86" s="1"/>
  <c r="AQ113" i="86"/>
  <c r="AQ109" i="86"/>
  <c r="AP116" i="85"/>
  <c r="AQ117" i="85" s="1"/>
  <c r="AO154" i="85"/>
  <c r="AN138" i="85" s="1"/>
  <c r="AO153" i="85"/>
  <c r="AO152" i="85"/>
  <c r="AO155" i="85" s="1"/>
  <c r="AQ105" i="86"/>
  <c r="AQ106" i="86" s="1"/>
  <c r="AQ107" i="86" s="1"/>
  <c r="AR101" i="86"/>
  <c r="AQ88" i="85"/>
  <c r="AQ100" i="85"/>
  <c r="AQ99" i="85" s="1"/>
  <c r="AR89" i="85"/>
  <c r="AS90" i="85" s="1"/>
  <c r="AP126" i="86"/>
  <c r="AP125" i="86"/>
  <c r="AP167" i="86"/>
  <c r="AS162" i="27"/>
  <c r="AS170" i="27" s="1"/>
  <c r="BX169" i="27"/>
  <c r="BX164" i="27"/>
  <c r="BW106" i="27"/>
  <c r="AR32" i="48"/>
  <c r="AS32" i="72" s="1"/>
  <c r="BY161" i="27"/>
  <c r="AQ110" i="86" l="1"/>
  <c r="AP123" i="85"/>
  <c r="AP126" i="85" s="1"/>
  <c r="AP150" i="86"/>
  <c r="AP151" i="86" s="1"/>
  <c r="AP127" i="86"/>
  <c r="AP128" i="86" s="1"/>
  <c r="AQ116" i="86"/>
  <c r="AR117" i="86" s="1"/>
  <c r="AQ114" i="86"/>
  <c r="AQ112" i="86"/>
  <c r="AR87" i="86" s="1"/>
  <c r="AR92" i="86"/>
  <c r="AR93" i="86" s="1"/>
  <c r="AQ105" i="85"/>
  <c r="AR101" i="85"/>
  <c r="AQ124" i="85"/>
  <c r="AQ104" i="85"/>
  <c r="AQ166" i="85" s="1"/>
  <c r="AT162" i="27"/>
  <c r="AT170" i="27" s="1"/>
  <c r="BY169" i="27"/>
  <c r="BY164" i="27"/>
  <c r="BX106" i="27"/>
  <c r="BZ161" i="27"/>
  <c r="AS32" i="48"/>
  <c r="AT32" i="72" s="1"/>
  <c r="AK108" i="62"/>
  <c r="AL108" i="74" s="1"/>
  <c r="AP167" i="85" l="1"/>
  <c r="AP125" i="85"/>
  <c r="AR104" i="86"/>
  <c r="AR166" i="86" s="1"/>
  <c r="AR124" i="86"/>
  <c r="AQ120" i="85"/>
  <c r="AQ121" i="85" s="1"/>
  <c r="AQ113" i="85"/>
  <c r="AQ109" i="85"/>
  <c r="AP127" i="85"/>
  <c r="AP128" i="85" s="1"/>
  <c r="AP150" i="85"/>
  <c r="AP151" i="85" s="1"/>
  <c r="AR88" i="86"/>
  <c r="AS89" i="86"/>
  <c r="AT90" i="86" s="1"/>
  <c r="AR100" i="86"/>
  <c r="AR99" i="86" s="1"/>
  <c r="AQ106" i="85"/>
  <c r="AQ107" i="85" s="1"/>
  <c r="AQ123" i="86"/>
  <c r="AP154" i="86"/>
  <c r="AO138" i="86" s="1"/>
  <c r="AP153" i="86"/>
  <c r="AP152" i="86"/>
  <c r="AP155" i="86" s="1"/>
  <c r="AU162" i="27"/>
  <c r="AU170" i="27" s="1"/>
  <c r="BZ169" i="27"/>
  <c r="BZ164" i="27"/>
  <c r="BY106" i="27"/>
  <c r="CA161" i="27"/>
  <c r="AT32" i="48"/>
  <c r="AU32" i="72" s="1"/>
  <c r="AK108" i="66"/>
  <c r="AL108" i="78" s="1"/>
  <c r="AK136" i="65"/>
  <c r="AL136" i="76" s="1"/>
  <c r="AK137" i="65"/>
  <c r="AQ110" i="85" l="1"/>
  <c r="AQ116" i="85" s="1"/>
  <c r="AR117" i="85" s="1"/>
  <c r="AP154" i="85"/>
  <c r="AO138" i="85" s="1"/>
  <c r="AP153" i="85"/>
  <c r="AP152" i="85"/>
  <c r="AP155" i="85" s="1"/>
  <c r="AQ125" i="86"/>
  <c r="AQ126" i="86"/>
  <c r="AQ167" i="86"/>
  <c r="AR105" i="86"/>
  <c r="AR106" i="86" s="1"/>
  <c r="AR107" i="86" s="1"/>
  <c r="AS101" i="86"/>
  <c r="AR92" i="85"/>
  <c r="AR93" i="85" s="1"/>
  <c r="AQ114" i="85"/>
  <c r="AQ112" i="85"/>
  <c r="AR87" i="85" s="1"/>
  <c r="AR109" i="86"/>
  <c r="AR120" i="86"/>
  <c r="AR121" i="86" s="1"/>
  <c r="AR113" i="86"/>
  <c r="AV162" i="27"/>
  <c r="AV170" i="27" s="1"/>
  <c r="CA169" i="27"/>
  <c r="CA164" i="27"/>
  <c r="BZ106" i="27"/>
  <c r="CB161" i="27"/>
  <c r="AU32" i="48"/>
  <c r="AV32" i="72" s="1"/>
  <c r="AQ123" i="85" l="1"/>
  <c r="AQ125" i="85" s="1"/>
  <c r="AR110" i="86"/>
  <c r="AR88" i="85"/>
  <c r="AS89" i="85"/>
  <c r="AT90" i="85" s="1"/>
  <c r="AR100" i="85"/>
  <c r="AR99" i="85" s="1"/>
  <c r="AR112" i="86"/>
  <c r="AS87" i="86" s="1"/>
  <c r="AS92" i="86"/>
  <c r="AS93" i="86" s="1"/>
  <c r="AR114" i="86"/>
  <c r="AR104" i="85"/>
  <c r="AR124" i="85"/>
  <c r="AQ150" i="86"/>
  <c r="AQ151" i="86" s="1"/>
  <c r="AQ127" i="86"/>
  <c r="AQ128" i="86" s="1"/>
  <c r="AW162" i="27"/>
  <c r="AW170" i="27" s="1"/>
  <c r="CB169" i="27"/>
  <c r="CB164" i="27"/>
  <c r="CA106" i="27"/>
  <c r="CC161" i="27"/>
  <c r="AV32" i="48"/>
  <c r="AW32" i="72" s="1"/>
  <c r="AK108" i="65"/>
  <c r="AL108" i="76" s="1"/>
  <c r="AQ126" i="85" l="1"/>
  <c r="AQ127" i="85" s="1"/>
  <c r="AQ128" i="85" s="1"/>
  <c r="AQ167" i="85"/>
  <c r="AR109" i="85"/>
  <c r="AR120" i="85"/>
  <c r="AR121" i="85" s="1"/>
  <c r="AR113" i="85"/>
  <c r="AQ154" i="86"/>
  <c r="AP138" i="86" s="1"/>
  <c r="AQ152" i="86"/>
  <c r="AQ155" i="86" s="1"/>
  <c r="AQ153" i="86"/>
  <c r="AR166" i="85"/>
  <c r="AR116" i="86"/>
  <c r="AS117" i="86" s="1"/>
  <c r="AS100" i="86"/>
  <c r="AS99" i="86" s="1"/>
  <c r="AT89" i="86"/>
  <c r="AU90" i="86" s="1"/>
  <c r="AS88" i="86"/>
  <c r="AR105" i="85"/>
  <c r="AR106" i="85" s="1"/>
  <c r="AR107" i="85" s="1"/>
  <c r="AS101" i="85"/>
  <c r="AX162" i="27"/>
  <c r="AX170" i="27" s="1"/>
  <c r="CC169" i="27"/>
  <c r="CC164" i="27"/>
  <c r="CB106" i="27"/>
  <c r="AW32" i="48"/>
  <c r="AX32" i="72" s="1"/>
  <c r="CD161" i="27"/>
  <c r="AQ150" i="85" l="1"/>
  <c r="AQ151" i="85" s="1"/>
  <c r="AQ153" i="85" s="1"/>
  <c r="AR123" i="86"/>
  <c r="AR125" i="86" s="1"/>
  <c r="AR110" i="85"/>
  <c r="AR116" i="85" s="1"/>
  <c r="AS117" i="85" s="1"/>
  <c r="AR167" i="86"/>
  <c r="AR112" i="85"/>
  <c r="AS87" i="85" s="1"/>
  <c r="AS92" i="85"/>
  <c r="AS93" i="85" s="1"/>
  <c r="AR114" i="85"/>
  <c r="AS124" i="86"/>
  <c r="AS104" i="86"/>
  <c r="AS105" i="86"/>
  <c r="AT101" i="86"/>
  <c r="AY162" i="27"/>
  <c r="AY170" i="27" s="1"/>
  <c r="CD169" i="27"/>
  <c r="CD164" i="27"/>
  <c r="CC106" i="27"/>
  <c r="AX32" i="48"/>
  <c r="AY32" i="72" s="1"/>
  <c r="CE161" i="27"/>
  <c r="AL137" i="62"/>
  <c r="AL136" i="62"/>
  <c r="AQ154" i="85" l="1"/>
  <c r="AP138" i="85" s="1"/>
  <c r="AQ152" i="85"/>
  <c r="AQ155" i="85" s="1"/>
  <c r="AR126" i="86"/>
  <c r="AR150" i="86" s="1"/>
  <c r="AR151" i="86" s="1"/>
  <c r="AS106" i="86"/>
  <c r="AS107" i="86" s="1"/>
  <c r="AR123" i="85"/>
  <c r="AR125" i="85" s="1"/>
  <c r="AS166" i="86"/>
  <c r="AS109" i="86"/>
  <c r="AS120" i="86"/>
  <c r="AS121" i="86" s="1"/>
  <c r="AS113" i="86"/>
  <c r="AS100" i="85"/>
  <c r="AS99" i="85" s="1"/>
  <c r="AS88" i="85"/>
  <c r="AT89" i="85"/>
  <c r="AU90" i="85" s="1"/>
  <c r="AS124" i="85"/>
  <c r="AS104" i="85"/>
  <c r="AS166" i="85" s="1"/>
  <c r="AX108" i="48"/>
  <c r="AY108" i="72" s="1"/>
  <c r="AZ162" i="27"/>
  <c r="AZ170" i="27" s="1"/>
  <c r="CE169" i="27"/>
  <c r="CE164" i="27"/>
  <c r="CD106" i="27"/>
  <c r="AY32" i="48"/>
  <c r="AZ32" i="72" s="1"/>
  <c r="CF161" i="27"/>
  <c r="AS110" i="86" l="1"/>
  <c r="AR127" i="86"/>
  <c r="AR128" i="86" s="1"/>
  <c r="AR167" i="85"/>
  <c r="AR126" i="85"/>
  <c r="AR150" i="85" s="1"/>
  <c r="AR151" i="85" s="1"/>
  <c r="AS116" i="86"/>
  <c r="AT117" i="86" s="1"/>
  <c r="AS114" i="86"/>
  <c r="AS112" i="86"/>
  <c r="AT87" i="86" s="1"/>
  <c r="AT92" i="86"/>
  <c r="AT93" i="86" s="1"/>
  <c r="AR154" i="86"/>
  <c r="AQ138" i="86" s="1"/>
  <c r="AR153" i="86"/>
  <c r="AR152" i="86"/>
  <c r="AR155" i="86" s="1"/>
  <c r="AS113" i="85"/>
  <c r="AS109" i="85"/>
  <c r="AS120" i="85"/>
  <c r="AS121" i="85" s="1"/>
  <c r="AS105" i="85"/>
  <c r="AS106" i="85" s="1"/>
  <c r="AS107" i="85" s="1"/>
  <c r="AT101" i="85"/>
  <c r="AY108" i="48"/>
  <c r="AZ108" i="72" s="1"/>
  <c r="BA162" i="27"/>
  <c r="BA170" i="27" s="1"/>
  <c r="CF169" i="27"/>
  <c r="CF164" i="27"/>
  <c r="CE106" i="27"/>
  <c r="AZ32" i="48"/>
  <c r="BA32" i="72" s="1"/>
  <c r="CG161" i="27"/>
  <c r="AL108" i="62"/>
  <c r="AM108" i="74" s="1"/>
  <c r="AL108" i="66"/>
  <c r="AM108" i="78" s="1"/>
  <c r="AS123" i="86" l="1"/>
  <c r="AS125" i="86" s="1"/>
  <c r="AR127" i="85"/>
  <c r="AR128" i="85" s="1"/>
  <c r="AS110" i="85"/>
  <c r="AS116" i="85" s="1"/>
  <c r="AT117" i="85" s="1"/>
  <c r="AT92" i="85"/>
  <c r="AT93" i="85" s="1"/>
  <c r="AS114" i="85"/>
  <c r="AS112" i="85"/>
  <c r="AT87" i="85" s="1"/>
  <c r="AR153" i="85"/>
  <c r="AR154" i="85"/>
  <c r="AQ138" i="85" s="1"/>
  <c r="AR152" i="85"/>
  <c r="AR155" i="85" s="1"/>
  <c r="AS126" i="86"/>
  <c r="AS167" i="86"/>
  <c r="AU89" i="86"/>
  <c r="AV90" i="86" s="1"/>
  <c r="AT88" i="86"/>
  <c r="AT100" i="86"/>
  <c r="AT99" i="86" s="1"/>
  <c r="AT104" i="86"/>
  <c r="AT124" i="86"/>
  <c r="BB162" i="27"/>
  <c r="BB170" i="27" s="1"/>
  <c r="CG164" i="27"/>
  <c r="CG169" i="27"/>
  <c r="CF106" i="27"/>
  <c r="BA32" i="48"/>
  <c r="BB32" i="72" s="1"/>
  <c r="CH161" i="27"/>
  <c r="CH164" i="27" s="1"/>
  <c r="AL136" i="65"/>
  <c r="AM136" i="76" s="1"/>
  <c r="AL137" i="65"/>
  <c r="AT166" i="86" l="1"/>
  <c r="AT109" i="86"/>
  <c r="AT120" i="86"/>
  <c r="AT121" i="86" s="1"/>
  <c r="AT113" i="86"/>
  <c r="AT104" i="85"/>
  <c r="AT124" i="85"/>
  <c r="AU89" i="85"/>
  <c r="AV90" i="85" s="1"/>
  <c r="AT88" i="85"/>
  <c r="AT100" i="85"/>
  <c r="AT99" i="85" s="1"/>
  <c r="AT105" i="86"/>
  <c r="AT106" i="86" s="1"/>
  <c r="AT107" i="86" s="1"/>
  <c r="AT110" i="86" s="1"/>
  <c r="AU101" i="86"/>
  <c r="AS150" i="86"/>
  <c r="AS151" i="86" s="1"/>
  <c r="AS127" i="86"/>
  <c r="AS128" i="86" s="1"/>
  <c r="AS123" i="85"/>
  <c r="BC162" i="27"/>
  <c r="BC170" i="27" s="1"/>
  <c r="CH169" i="27"/>
  <c r="CG106" i="27"/>
  <c r="CI161" i="27"/>
  <c r="BB32" i="48"/>
  <c r="BC32" i="72" s="1"/>
  <c r="AS153" i="86" l="1"/>
  <c r="AS154" i="86"/>
  <c r="AR138" i="86" s="1"/>
  <c r="AS152" i="86"/>
  <c r="AS155" i="86" s="1"/>
  <c r="AT114" i="86"/>
  <c r="AT112" i="86"/>
  <c r="AU87" i="86" s="1"/>
  <c r="AU92" i="86"/>
  <c r="AU93" i="86" s="1"/>
  <c r="AS125" i="85"/>
  <c r="AS126" i="85"/>
  <c r="AS167" i="85"/>
  <c r="AT116" i="86"/>
  <c r="AU117" i="86" s="1"/>
  <c r="AT105" i="85"/>
  <c r="AT106" i="85" s="1"/>
  <c r="AT107" i="85" s="1"/>
  <c r="AU101" i="85"/>
  <c r="AT166" i="85"/>
  <c r="AT109" i="85"/>
  <c r="AT120" i="85"/>
  <c r="AT121" i="85" s="1"/>
  <c r="AT113" i="85"/>
  <c r="BD162" i="27"/>
  <c r="BD170" i="27" s="1"/>
  <c r="CI169" i="27"/>
  <c r="CI164" i="27"/>
  <c r="CH106" i="27"/>
  <c r="BC32" i="48"/>
  <c r="BD32" i="72" s="1"/>
  <c r="CJ161" i="27"/>
  <c r="AL108" i="65"/>
  <c r="AM108" i="76" s="1"/>
  <c r="AT110" i="85" l="1"/>
  <c r="AT116" i="85" s="1"/>
  <c r="AT123" i="86"/>
  <c r="AT114" i="85"/>
  <c r="AU92" i="85"/>
  <c r="AU93" i="85" s="1"/>
  <c r="AT112" i="85"/>
  <c r="AU87" i="85" s="1"/>
  <c r="AU124" i="86"/>
  <c r="AU104" i="86"/>
  <c r="AU166" i="86" s="1"/>
  <c r="AS150" i="85"/>
  <c r="AS151" i="85" s="1"/>
  <c r="AS127" i="85"/>
  <c r="AS128" i="85" s="1"/>
  <c r="AV89" i="86"/>
  <c r="AW90" i="86" s="1"/>
  <c r="AU88" i="86"/>
  <c r="AU100" i="86"/>
  <c r="AU99" i="86" s="1"/>
  <c r="BD32" i="48"/>
  <c r="BE32" i="72" s="1"/>
  <c r="BE162" i="27"/>
  <c r="BE170" i="27" s="1"/>
  <c r="CJ169" i="27"/>
  <c r="CJ164" i="27"/>
  <c r="CI106" i="27"/>
  <c r="CK161" i="27"/>
  <c r="AU117" i="85" l="1"/>
  <c r="AU104" i="85" s="1"/>
  <c r="AT123" i="85"/>
  <c r="AT126" i="85" s="1"/>
  <c r="AV89" i="85"/>
  <c r="AW90" i="85" s="1"/>
  <c r="AU88" i="85"/>
  <c r="AU100" i="85"/>
  <c r="AU99" i="85" s="1"/>
  <c r="AS153" i="85"/>
  <c r="AS152" i="85"/>
  <c r="AS155" i="85" s="1"/>
  <c r="AS154" i="85"/>
  <c r="AR138" i="85" s="1"/>
  <c r="AU109" i="86"/>
  <c r="AU120" i="86"/>
  <c r="AU121" i="86" s="1"/>
  <c r="AU113" i="86"/>
  <c r="AU105" i="86"/>
  <c r="AU106" i="86" s="1"/>
  <c r="AU107" i="86" s="1"/>
  <c r="AV101" i="86"/>
  <c r="AT125" i="85"/>
  <c r="AT125" i="86"/>
  <c r="AT126" i="86"/>
  <c r="AT167" i="86"/>
  <c r="CK169" i="27"/>
  <c r="CK164" i="27"/>
  <c r="BE32" i="48"/>
  <c r="BF32" i="72" s="1"/>
  <c r="BF162" i="27"/>
  <c r="BF170" i="27" s="1"/>
  <c r="CJ106" i="27"/>
  <c r="CL161" i="27"/>
  <c r="AM137" i="62"/>
  <c r="AM136" i="62"/>
  <c r="AU124" i="85" l="1"/>
  <c r="AT167" i="85"/>
  <c r="AT150" i="86"/>
  <c r="AT151" i="86" s="1"/>
  <c r="AT127" i="86"/>
  <c r="AT128" i="86" s="1"/>
  <c r="AU105" i="85"/>
  <c r="AU106" i="85" s="1"/>
  <c r="AU107" i="85" s="1"/>
  <c r="AV101" i="85"/>
  <c r="AU110" i="86"/>
  <c r="AU166" i="85"/>
  <c r="AU113" i="85"/>
  <c r="AU109" i="85"/>
  <c r="AU120" i="85"/>
  <c r="AU121" i="85" s="1"/>
  <c r="AT150" i="85"/>
  <c r="AT151" i="85" s="1"/>
  <c r="AT127" i="85"/>
  <c r="AT128" i="85" s="1"/>
  <c r="AU112" i="86"/>
  <c r="AV87" i="86" s="1"/>
  <c r="AV92" i="86"/>
  <c r="AV93" i="86" s="1"/>
  <c r="AU114" i="86"/>
  <c r="CL169" i="27"/>
  <c r="CL164" i="27"/>
  <c r="BF32" i="48"/>
  <c r="BG32" i="72" s="1"/>
  <c r="BG162" i="27"/>
  <c r="BG170" i="27" s="1"/>
  <c r="CK106" i="27"/>
  <c r="CM161" i="27"/>
  <c r="AT152" i="85" l="1"/>
  <c r="AT155" i="85" s="1"/>
  <c r="AT154" i="85"/>
  <c r="AS138" i="85" s="1"/>
  <c r="AT153" i="85"/>
  <c r="AU116" i="86"/>
  <c r="AV117" i="86" s="1"/>
  <c r="AV88" i="86"/>
  <c r="AW89" i="86"/>
  <c r="AX90" i="86" s="1"/>
  <c r="AV100" i="86"/>
  <c r="AV99" i="86" s="1"/>
  <c r="AT154" i="86"/>
  <c r="AS138" i="86" s="1"/>
  <c r="AT153" i="86"/>
  <c r="AT152" i="86"/>
  <c r="AT155" i="86" s="1"/>
  <c r="AV92" i="85"/>
  <c r="AV93" i="85" s="1"/>
  <c r="AU114" i="85"/>
  <c r="AU112" i="85"/>
  <c r="AV87" i="85" s="1"/>
  <c r="AU110" i="85"/>
  <c r="BH162" i="27"/>
  <c r="BH170" i="27" s="1"/>
  <c r="CM169" i="27"/>
  <c r="CM164" i="27"/>
  <c r="CL106" i="27"/>
  <c r="CN161" i="27"/>
  <c r="AM108" i="62"/>
  <c r="AN108" i="74" s="1"/>
  <c r="BG32" i="48"/>
  <c r="BH32" i="72" s="1"/>
  <c r="AM108" i="66"/>
  <c r="AN108" i="78" s="1"/>
  <c r="AU123" i="86" l="1"/>
  <c r="AU126" i="86" s="1"/>
  <c r="AU116" i="85"/>
  <c r="AV117" i="85" s="1"/>
  <c r="AV105" i="86"/>
  <c r="AW101" i="86"/>
  <c r="AV104" i="86"/>
  <c r="AV124" i="86"/>
  <c r="AW89" i="85"/>
  <c r="AX90" i="85" s="1"/>
  <c r="AV100" i="85"/>
  <c r="AV99" i="85" s="1"/>
  <c r="AV88" i="85"/>
  <c r="AU125" i="86"/>
  <c r="CN169" i="27"/>
  <c r="CN164" i="27"/>
  <c r="BH32" i="48"/>
  <c r="BI32" i="72" s="1"/>
  <c r="BI162" i="27"/>
  <c r="BI170" i="27" s="1"/>
  <c r="CM106" i="27"/>
  <c r="CO161" i="27"/>
  <c r="AM136" i="65"/>
  <c r="AN136" i="76" s="1"/>
  <c r="AM137" i="65"/>
  <c r="AU167" i="86" l="1"/>
  <c r="AU123" i="85"/>
  <c r="AU167" i="85" s="1"/>
  <c r="AV106" i="86"/>
  <c r="AV107" i="86" s="1"/>
  <c r="AV105" i="85"/>
  <c r="AW101" i="85"/>
  <c r="AU127" i="86"/>
  <c r="AU128" i="86" s="1"/>
  <c r="AU150" i="86"/>
  <c r="AU151" i="86" s="1"/>
  <c r="AV109" i="86"/>
  <c r="AV120" i="86"/>
  <c r="AV121" i="86" s="1"/>
  <c r="AV113" i="86"/>
  <c r="AV124" i="85"/>
  <c r="AV104" i="85"/>
  <c r="CO169" i="27"/>
  <c r="CO164" i="27"/>
  <c r="BI32" i="48"/>
  <c r="BJ32" i="72" s="1"/>
  <c r="BJ162" i="27"/>
  <c r="CN106" i="27"/>
  <c r="CP161" i="27"/>
  <c r="AU126" i="85" l="1"/>
  <c r="AU150" i="85" s="1"/>
  <c r="AU151" i="85" s="1"/>
  <c r="AV110" i="86"/>
  <c r="AV116" i="86" s="1"/>
  <c r="AW117" i="86" s="1"/>
  <c r="AU125" i="85"/>
  <c r="AV114" i="86"/>
  <c r="AV112" i="86"/>
  <c r="AW87" i="86" s="1"/>
  <c r="AW92" i="86"/>
  <c r="AW93" i="86" s="1"/>
  <c r="AV109" i="85"/>
  <c r="AV120" i="85"/>
  <c r="AV121" i="85" s="1"/>
  <c r="AV113" i="85"/>
  <c r="AU153" i="86"/>
  <c r="AU152" i="86"/>
  <c r="AU155" i="86" s="1"/>
  <c r="AU154" i="86"/>
  <c r="AT138" i="86" s="1"/>
  <c r="AU127" i="85"/>
  <c r="AU128" i="85" s="1"/>
  <c r="AV106" i="85"/>
  <c r="AV107" i="85" s="1"/>
  <c r="BK170" i="27"/>
  <c r="BJ170" i="27"/>
  <c r="CP169" i="27"/>
  <c r="CP164" i="27"/>
  <c r="CO106" i="27"/>
  <c r="CQ161" i="27"/>
  <c r="AM108" i="65"/>
  <c r="AN108" i="76" s="1"/>
  <c r="AV110" i="85" l="1"/>
  <c r="AV116" i="85" s="1"/>
  <c r="AW117" i="85" s="1"/>
  <c r="AV123" i="86"/>
  <c r="AV125" i="86" s="1"/>
  <c r="AV114" i="85"/>
  <c r="AV112" i="85"/>
  <c r="AW87" i="85" s="1"/>
  <c r="AW92" i="85"/>
  <c r="AW93" i="85" s="1"/>
  <c r="AW88" i="86"/>
  <c r="AW100" i="86"/>
  <c r="AW99" i="86" s="1"/>
  <c r="AX89" i="86"/>
  <c r="AY90" i="86" s="1"/>
  <c r="AU154" i="85"/>
  <c r="AT138" i="85" s="1"/>
  <c r="AU153" i="85"/>
  <c r="AU152" i="85"/>
  <c r="AU155" i="85" s="1"/>
  <c r="AV126" i="86"/>
  <c r="AW124" i="86"/>
  <c r="AW104" i="86"/>
  <c r="CQ169" i="27"/>
  <c r="CQ164" i="27"/>
  <c r="CP106" i="27"/>
  <c r="CR161" i="27"/>
  <c r="AV123" i="85" l="1"/>
  <c r="AW104" i="85"/>
  <c r="AW124" i="85"/>
  <c r="AW109" i="86"/>
  <c r="AW120" i="86"/>
  <c r="AW121" i="86" s="1"/>
  <c r="AW113" i="86"/>
  <c r="AW88" i="85"/>
  <c r="AX89" i="85"/>
  <c r="AY90" i="85" s="1"/>
  <c r="AW100" i="85"/>
  <c r="AW99" i="85" s="1"/>
  <c r="AV150" i="86"/>
  <c r="AV151" i="86" s="1"/>
  <c r="AV127" i="86"/>
  <c r="AV128" i="86" s="1"/>
  <c r="AW105" i="86"/>
  <c r="AW106" i="86" s="1"/>
  <c r="AW107" i="86" s="1"/>
  <c r="AW110" i="86" s="1"/>
  <c r="AX101" i="86"/>
  <c r="CR169" i="27"/>
  <c r="CR164" i="27"/>
  <c r="CQ106" i="27"/>
  <c r="CS161" i="27"/>
  <c r="AN137" i="62"/>
  <c r="AN136" i="62"/>
  <c r="AW116" i="86" l="1"/>
  <c r="AX117" i="86" s="1"/>
  <c r="AV154" i="86"/>
  <c r="AU138" i="86" s="1"/>
  <c r="AV153" i="86"/>
  <c r="AV152" i="86"/>
  <c r="AV155" i="86" s="1"/>
  <c r="AX92" i="86"/>
  <c r="AX93" i="86" s="1"/>
  <c r="AW114" i="86"/>
  <c r="AW112" i="86"/>
  <c r="AX87" i="86" s="1"/>
  <c r="AW120" i="85"/>
  <c r="AW121" i="85" s="1"/>
  <c r="AW113" i="85"/>
  <c r="AW109" i="85"/>
  <c r="AW105" i="85"/>
  <c r="AW106" i="85" s="1"/>
  <c r="AW107" i="85" s="1"/>
  <c r="AX101" i="85"/>
  <c r="AV126" i="85"/>
  <c r="AV125" i="85"/>
  <c r="CS169" i="27"/>
  <c r="CS164" i="27"/>
  <c r="CR106" i="27"/>
  <c r="CT161" i="27"/>
  <c r="AN108" i="66"/>
  <c r="AO108" i="78" s="1"/>
  <c r="AW110" i="85" l="1"/>
  <c r="AW123" i="86"/>
  <c r="AY89" i="86"/>
  <c r="AZ90" i="86" s="1"/>
  <c r="AX88" i="86"/>
  <c r="AX100" i="86"/>
  <c r="AX99" i="86" s="1"/>
  <c r="AV127" i="85"/>
  <c r="AV128" i="85" s="1"/>
  <c r="AV150" i="85"/>
  <c r="AV151" i="85" s="1"/>
  <c r="AW114" i="85"/>
  <c r="AW112" i="85"/>
  <c r="AX87" i="85" s="1"/>
  <c r="AX92" i="85"/>
  <c r="AX93" i="85" s="1"/>
  <c r="AW125" i="86"/>
  <c r="AW126" i="86"/>
  <c r="AW116" i="85"/>
  <c r="AX117" i="85" s="1"/>
  <c r="AX124" i="86"/>
  <c r="AX104" i="86"/>
  <c r="CT169" i="27"/>
  <c r="CT164" i="27"/>
  <c r="CS106" i="27"/>
  <c r="CU161" i="27"/>
  <c r="AN108" i="62"/>
  <c r="AO108" i="74" s="1"/>
  <c r="AX124" i="85" l="1"/>
  <c r="AX104" i="85"/>
  <c r="AY89" i="85"/>
  <c r="AZ90" i="85" s="1"/>
  <c r="AX100" i="85"/>
  <c r="AX99" i="85" s="1"/>
  <c r="AX88" i="85"/>
  <c r="AW150" i="86"/>
  <c r="AW151" i="86" s="1"/>
  <c r="AW127" i="86"/>
  <c r="AW128" i="86" s="1"/>
  <c r="AX105" i="86"/>
  <c r="AX106" i="86" s="1"/>
  <c r="AX107" i="86" s="1"/>
  <c r="AY101" i="86"/>
  <c r="AX113" i="86"/>
  <c r="AX109" i="86"/>
  <c r="AX120" i="86"/>
  <c r="AX121" i="86" s="1"/>
  <c r="AW123" i="85"/>
  <c r="AV152" i="85"/>
  <c r="AV155" i="85" s="1"/>
  <c r="AV153" i="85"/>
  <c r="AV154" i="85"/>
  <c r="AU138" i="85" s="1"/>
  <c r="CU169" i="27"/>
  <c r="CU164" i="27"/>
  <c r="CT106" i="27"/>
  <c r="CV161" i="27"/>
  <c r="AN136" i="65"/>
  <c r="AO136" i="76" s="1"/>
  <c r="AN137" i="65"/>
  <c r="AX110" i="86" l="1"/>
  <c r="AX116" i="86" s="1"/>
  <c r="AX105" i="85"/>
  <c r="AX106" i="85" s="1"/>
  <c r="AX107" i="85" s="1"/>
  <c r="AY101" i="85"/>
  <c r="AX114" i="86"/>
  <c r="AX112" i="86"/>
  <c r="AY87" i="86" s="1"/>
  <c r="AY92" i="86"/>
  <c r="AY93" i="86" s="1"/>
  <c r="AW154" i="86"/>
  <c r="AV138" i="86" s="1"/>
  <c r="AW153" i="86"/>
  <c r="AW152" i="86"/>
  <c r="AW155" i="86" s="1"/>
  <c r="AX113" i="85"/>
  <c r="AX109" i="85"/>
  <c r="AX120" i="85"/>
  <c r="AX121" i="85" s="1"/>
  <c r="AW125" i="85"/>
  <c r="AW126" i="85"/>
  <c r="CV169" i="27"/>
  <c r="CV164" i="27"/>
  <c r="CU106" i="27"/>
  <c r="CW161" i="27"/>
  <c r="AY117" i="86" l="1"/>
  <c r="AX123" i="86"/>
  <c r="AX110" i="85"/>
  <c r="AX112" i="85"/>
  <c r="AY87" i="85" s="1"/>
  <c r="AY92" i="85"/>
  <c r="AY93" i="85" s="1"/>
  <c r="AX114" i="85"/>
  <c r="AY88" i="86"/>
  <c r="AY100" i="86"/>
  <c r="AY99" i="86" s="1"/>
  <c r="AZ89" i="86"/>
  <c r="BA90" i="86" s="1"/>
  <c r="AX125" i="86"/>
  <c r="AX126" i="86"/>
  <c r="AW150" i="85"/>
  <c r="AW151" i="85" s="1"/>
  <c r="AW127" i="85"/>
  <c r="AW128" i="85" s="1"/>
  <c r="AY124" i="86"/>
  <c r="AY104" i="86"/>
  <c r="CW169" i="27"/>
  <c r="CW164" i="27"/>
  <c r="CV106" i="27"/>
  <c r="AN108" i="65"/>
  <c r="AO108" i="76" s="1"/>
  <c r="AY105" i="86" l="1"/>
  <c r="AY106" i="86" s="1"/>
  <c r="AY107" i="86" s="1"/>
  <c r="AZ101" i="86"/>
  <c r="AZ89" i="85"/>
  <c r="BA90" i="85" s="1"/>
  <c r="AY88" i="85"/>
  <c r="AY100" i="85"/>
  <c r="AY99" i="85" s="1"/>
  <c r="AX127" i="86"/>
  <c r="AX128" i="86" s="1"/>
  <c r="AX150" i="86"/>
  <c r="AX151" i="86" s="1"/>
  <c r="AX116" i="85"/>
  <c r="AY117" i="85" s="1"/>
  <c r="AW153" i="85"/>
  <c r="AW154" i="85"/>
  <c r="AV138" i="85" s="1"/>
  <c r="AW152" i="85"/>
  <c r="AW155" i="85" s="1"/>
  <c r="AY109" i="86"/>
  <c r="AY120" i="86"/>
  <c r="AY121" i="86" s="1"/>
  <c r="AY113" i="86"/>
  <c r="CW106" i="27"/>
  <c r="AX123" i="85" l="1"/>
  <c r="AX126" i="85" s="1"/>
  <c r="AY104" i="85"/>
  <c r="AY124" i="85"/>
  <c r="AX153" i="86"/>
  <c r="AX152" i="86"/>
  <c r="AX155" i="86" s="1"/>
  <c r="AX154" i="86"/>
  <c r="AW138" i="86" s="1"/>
  <c r="AY112" i="86"/>
  <c r="AZ87" i="86" s="1"/>
  <c r="AZ92" i="86"/>
  <c r="AZ93" i="86" s="1"/>
  <c r="AY114" i="86"/>
  <c r="AY105" i="85"/>
  <c r="AZ101" i="85"/>
  <c r="AY110" i="86"/>
  <c r="CX106" i="27"/>
  <c r="AO137" i="62"/>
  <c r="AO136" i="62"/>
  <c r="AX125" i="85" l="1"/>
  <c r="AY116" i="86"/>
  <c r="AZ117" i="86" s="1"/>
  <c r="AY113" i="85"/>
  <c r="AY120" i="85"/>
  <c r="AY121" i="85" s="1"/>
  <c r="AY109" i="85"/>
  <c r="AY106" i="85"/>
  <c r="AY107" i="85" s="1"/>
  <c r="AX150" i="85"/>
  <c r="AX151" i="85" s="1"/>
  <c r="AX127" i="85"/>
  <c r="AX128" i="85" s="1"/>
  <c r="AZ88" i="86"/>
  <c r="BA89" i="86"/>
  <c r="BB90" i="86" s="1"/>
  <c r="AZ100" i="86"/>
  <c r="AZ99" i="86" s="1"/>
  <c r="CY106" i="27"/>
  <c r="AO108" i="66"/>
  <c r="AP108" i="78" s="1"/>
  <c r="AZ105" i="86" l="1"/>
  <c r="BA101" i="86"/>
  <c r="AX153" i="85"/>
  <c r="AX152" i="85"/>
  <c r="AX155" i="85" s="1"/>
  <c r="AX154" i="85"/>
  <c r="AW138" i="85" s="1"/>
  <c r="AY114" i="85"/>
  <c r="AY112" i="85"/>
  <c r="AZ87" i="85" s="1"/>
  <c r="AZ92" i="85"/>
  <c r="AZ93" i="85" s="1"/>
  <c r="AY110" i="85"/>
  <c r="AY123" i="86"/>
  <c r="AZ124" i="86"/>
  <c r="AZ104" i="86"/>
  <c r="CZ106" i="27"/>
  <c r="AO108" i="62"/>
  <c r="AP108" i="74" s="1"/>
  <c r="AO136" i="65"/>
  <c r="AP136" i="76" s="1"/>
  <c r="AO137" i="65"/>
  <c r="AZ109" i="86" l="1"/>
  <c r="AZ113" i="86"/>
  <c r="AZ120" i="86"/>
  <c r="AZ121" i="86" s="1"/>
  <c r="AZ88" i="85"/>
  <c r="BA89" i="85"/>
  <c r="BB90" i="85" s="1"/>
  <c r="AZ100" i="85"/>
  <c r="AZ99" i="85" s="1"/>
  <c r="AY126" i="86"/>
  <c r="AY125" i="86"/>
  <c r="AY116" i="85"/>
  <c r="AZ117" i="85" s="1"/>
  <c r="AZ106" i="86"/>
  <c r="AZ107" i="86" s="1"/>
  <c r="AZ110" i="86" s="1"/>
  <c r="DA106" i="27"/>
  <c r="AY123" i="85" l="1"/>
  <c r="AY125" i="85" s="1"/>
  <c r="AY150" i="86"/>
  <c r="AY151" i="86" s="1"/>
  <c r="AY127" i="86"/>
  <c r="AY128" i="86" s="1"/>
  <c r="AZ116" i="86"/>
  <c r="BA117" i="86" s="1"/>
  <c r="AZ105" i="85"/>
  <c r="BA101" i="85"/>
  <c r="AZ112" i="86"/>
  <c r="BA87" i="86" s="1"/>
  <c r="BA92" i="86"/>
  <c r="BA93" i="86" s="1"/>
  <c r="AZ114" i="86"/>
  <c r="AZ124" i="85"/>
  <c r="AZ104" i="85"/>
  <c r="DB106" i="27"/>
  <c r="AO108" i="65"/>
  <c r="AP108" i="76" s="1"/>
  <c r="AZ123" i="86" l="1"/>
  <c r="AZ125" i="86" s="1"/>
  <c r="AY126" i="85"/>
  <c r="AY150" i="85" s="1"/>
  <c r="AY151" i="85" s="1"/>
  <c r="AZ106" i="85"/>
  <c r="AZ107" i="85" s="1"/>
  <c r="AY153" i="86"/>
  <c r="AY152" i="86"/>
  <c r="AY155" i="86" s="1"/>
  <c r="AY154" i="86"/>
  <c r="AX138" i="86" s="1"/>
  <c r="AZ113" i="85"/>
  <c r="AZ120" i="85"/>
  <c r="AZ121" i="85" s="1"/>
  <c r="AZ109" i="85"/>
  <c r="BA88" i="86"/>
  <c r="BB89" i="86"/>
  <c r="BC90" i="86" s="1"/>
  <c r="BA100" i="86"/>
  <c r="BA99" i="86" s="1"/>
  <c r="BA124" i="86"/>
  <c r="BA104" i="86"/>
  <c r="DC106" i="27"/>
  <c r="AZ126" i="86" l="1"/>
  <c r="AZ127" i="86" s="1"/>
  <c r="AZ128" i="86" s="1"/>
  <c r="AY127" i="85"/>
  <c r="AY128" i="85" s="1"/>
  <c r="AY152" i="85"/>
  <c r="AY155" i="85" s="1"/>
  <c r="AY154" i="85"/>
  <c r="AX138" i="85" s="1"/>
  <c r="AY153" i="85"/>
  <c r="BA105" i="86"/>
  <c r="BA106" i="86" s="1"/>
  <c r="BA107" i="86" s="1"/>
  <c r="BB101" i="86"/>
  <c r="AZ114" i="85"/>
  <c r="AZ112" i="85"/>
  <c r="BA87" i="85" s="1"/>
  <c r="BA92" i="85"/>
  <c r="BA93" i="85" s="1"/>
  <c r="AZ110" i="85"/>
  <c r="BA113" i="86"/>
  <c r="BA109" i="86"/>
  <c r="BA120" i="86"/>
  <c r="BA121" i="86" s="1"/>
  <c r="DD106" i="27"/>
  <c r="AP137" i="62"/>
  <c r="AP136" i="62"/>
  <c r="AZ150" i="86" l="1"/>
  <c r="AZ151" i="86" s="1"/>
  <c r="BA112" i="86"/>
  <c r="BB87" i="86" s="1"/>
  <c r="BB92" i="86"/>
  <c r="BB93" i="86" s="1"/>
  <c r="BA114" i="86"/>
  <c r="BA110" i="86"/>
  <c r="AZ116" i="85"/>
  <c r="BA117" i="85" s="1"/>
  <c r="AZ154" i="86"/>
  <c r="AY138" i="86" s="1"/>
  <c r="AZ153" i="86"/>
  <c r="AZ152" i="86"/>
  <c r="AZ155" i="86" s="1"/>
  <c r="BB89" i="85"/>
  <c r="BC90" i="85" s="1"/>
  <c r="BA88" i="85"/>
  <c r="BA100" i="85"/>
  <c r="BA99" i="85" s="1"/>
  <c r="DE106" i="27"/>
  <c r="AZ123" i="85" l="1"/>
  <c r="AZ125" i="85" s="1"/>
  <c r="BA105" i="85"/>
  <c r="BB101" i="85"/>
  <c r="BA116" i="86"/>
  <c r="BB117" i="86" s="1"/>
  <c r="BA104" i="85"/>
  <c r="BA124" i="85"/>
  <c r="BC89" i="86"/>
  <c r="BD90" i="86" s="1"/>
  <c r="BB88" i="86"/>
  <c r="BB100" i="86"/>
  <c r="BB99" i="86" s="1"/>
  <c r="DF106" i="27"/>
  <c r="AP108" i="62"/>
  <c r="AQ108" i="74" s="1"/>
  <c r="AP108" i="66"/>
  <c r="AQ108" i="78" s="1"/>
  <c r="AZ126" i="85" l="1"/>
  <c r="AZ127" i="85" s="1"/>
  <c r="AZ128" i="85" s="1"/>
  <c r="BB105" i="86"/>
  <c r="BC101" i="86"/>
  <c r="BA123" i="86"/>
  <c r="BA109" i="85"/>
  <c r="BA120" i="85"/>
  <c r="BA121" i="85" s="1"/>
  <c r="BA113" i="85"/>
  <c r="BB104" i="86"/>
  <c r="BB124" i="86"/>
  <c r="BA106" i="85"/>
  <c r="BA107" i="85" s="1"/>
  <c r="DG106" i="27"/>
  <c r="AP136" i="65"/>
  <c r="AQ136" i="76" s="1"/>
  <c r="AP137" i="65"/>
  <c r="AZ150" i="85" l="1"/>
  <c r="AZ151" i="85" s="1"/>
  <c r="AZ154" i="85" s="1"/>
  <c r="AY138" i="85" s="1"/>
  <c r="BA110" i="85"/>
  <c r="BA116" i="85" s="1"/>
  <c r="BB117" i="85" s="1"/>
  <c r="BB120" i="86"/>
  <c r="BB121" i="86" s="1"/>
  <c r="BB113" i="86"/>
  <c r="BB109" i="86"/>
  <c r="BA126" i="86"/>
  <c r="BA125" i="86"/>
  <c r="BB92" i="85"/>
  <c r="BB93" i="85" s="1"/>
  <c r="BA114" i="85"/>
  <c r="BA112" i="85"/>
  <c r="BB87" i="85" s="1"/>
  <c r="BB106" i="86"/>
  <c r="BB107" i="86" s="1"/>
  <c r="BB110" i="86" s="1"/>
  <c r="DH106" i="27"/>
  <c r="AZ153" i="85" l="1"/>
  <c r="AZ152" i="85"/>
  <c r="AZ155" i="85" s="1"/>
  <c r="BA123" i="85"/>
  <c r="BA126" i="85" s="1"/>
  <c r="BB114" i="86"/>
  <c r="BB112" i="86"/>
  <c r="BC87" i="86" s="1"/>
  <c r="BC92" i="86"/>
  <c r="BC93" i="86" s="1"/>
  <c r="BA127" i="86"/>
  <c r="BA128" i="86" s="1"/>
  <c r="BA150" i="86"/>
  <c r="BA151" i="86" s="1"/>
  <c r="BB116" i="86"/>
  <c r="BC117" i="86" s="1"/>
  <c r="BC89" i="85"/>
  <c r="BD90" i="85" s="1"/>
  <c r="BB88" i="85"/>
  <c r="BB100" i="85"/>
  <c r="BB99" i="85" s="1"/>
  <c r="BB124" i="85"/>
  <c r="BB104" i="85"/>
  <c r="DI106" i="27"/>
  <c r="AP108" i="65"/>
  <c r="AQ108" i="76" s="1"/>
  <c r="BA125" i="85" l="1"/>
  <c r="BC124" i="86"/>
  <c r="BC104" i="86"/>
  <c r="BC88" i="86"/>
  <c r="BC100" i="86"/>
  <c r="BC99" i="86" s="1"/>
  <c r="BD89" i="86"/>
  <c r="BE90" i="86" s="1"/>
  <c r="BB105" i="85"/>
  <c r="BB106" i="85" s="1"/>
  <c r="BB107" i="85" s="1"/>
  <c r="BC101" i="85"/>
  <c r="BB113" i="85"/>
  <c r="BB109" i="85"/>
  <c r="BB120" i="85"/>
  <c r="BB121" i="85" s="1"/>
  <c r="BA127" i="85"/>
  <c r="BA128" i="85" s="1"/>
  <c r="BA150" i="85"/>
  <c r="BA151" i="85" s="1"/>
  <c r="BB123" i="86"/>
  <c r="BA152" i="86"/>
  <c r="BA155" i="86" s="1"/>
  <c r="BA154" i="86"/>
  <c r="AZ138" i="86" s="1"/>
  <c r="BA153" i="86"/>
  <c r="DJ106" i="27"/>
  <c r="BB110" i="85" l="1"/>
  <c r="BB116" i="85" s="1"/>
  <c r="BC117" i="85" s="1"/>
  <c r="BA154" i="85"/>
  <c r="AZ138" i="85" s="1"/>
  <c r="BA152" i="85"/>
  <c r="BA155" i="85" s="1"/>
  <c r="BA153" i="85"/>
  <c r="BB114" i="85"/>
  <c r="BC92" i="85"/>
  <c r="BC93" i="85" s="1"/>
  <c r="BB112" i="85"/>
  <c r="BC87" i="85" s="1"/>
  <c r="BC105" i="86"/>
  <c r="BC106" i="86" s="1"/>
  <c r="BC107" i="86" s="1"/>
  <c r="BD101" i="86"/>
  <c r="BC113" i="86"/>
  <c r="BC109" i="86"/>
  <c r="BC120" i="86"/>
  <c r="BC121" i="86" s="1"/>
  <c r="BB126" i="86"/>
  <c r="BB125" i="86"/>
  <c r="DK106" i="27"/>
  <c r="AQ137" i="62"/>
  <c r="AQ136" i="62"/>
  <c r="BB123" i="85" l="1"/>
  <c r="BB125" i="85" s="1"/>
  <c r="BC112" i="86"/>
  <c r="BD87" i="86" s="1"/>
  <c r="BC114" i="86"/>
  <c r="BD92" i="86"/>
  <c r="BD93" i="86" s="1"/>
  <c r="BB150" i="86"/>
  <c r="BB151" i="86" s="1"/>
  <c r="BB127" i="86"/>
  <c r="BB128" i="86" s="1"/>
  <c r="BC110" i="86"/>
  <c r="BC104" i="85"/>
  <c r="BC124" i="85"/>
  <c r="BC88" i="85"/>
  <c r="BC100" i="85"/>
  <c r="BC99" i="85" s="1"/>
  <c r="BD89" i="85"/>
  <c r="BE90" i="85" s="1"/>
  <c r="DL106" i="27"/>
  <c r="BB126" i="85" l="1"/>
  <c r="BB127" i="85" s="1"/>
  <c r="BB128" i="85" s="1"/>
  <c r="BC113" i="85"/>
  <c r="BC109" i="85"/>
  <c r="BC120" i="85"/>
  <c r="BC121" i="85" s="1"/>
  <c r="BC105" i="85"/>
  <c r="BC106" i="85" s="1"/>
  <c r="BC107" i="85" s="1"/>
  <c r="BD101" i="85"/>
  <c r="BC116" i="86"/>
  <c r="BD117" i="86" s="1"/>
  <c r="BB154" i="86"/>
  <c r="BA138" i="86" s="1"/>
  <c r="BB152" i="86"/>
  <c r="BB155" i="86" s="1"/>
  <c r="BB153" i="86"/>
  <c r="BE89" i="86"/>
  <c r="BF90" i="86" s="1"/>
  <c r="BD100" i="86"/>
  <c r="BD99" i="86" s="1"/>
  <c r="BD88" i="86"/>
  <c r="DM106" i="27"/>
  <c r="AQ108" i="62"/>
  <c r="AR108" i="74" s="1"/>
  <c r="AQ108" i="66"/>
  <c r="AR108" i="78" s="1"/>
  <c r="AQ136" i="65"/>
  <c r="AR136" i="76" s="1"/>
  <c r="AQ137" i="65"/>
  <c r="BB150" i="85" l="1"/>
  <c r="BB151" i="85" s="1"/>
  <c r="BB154" i="85" s="1"/>
  <c r="BA138" i="85" s="1"/>
  <c r="BC123" i="86"/>
  <c r="BC126" i="86" s="1"/>
  <c r="BC110" i="85"/>
  <c r="BC116" i="85" s="1"/>
  <c r="BD117" i="85" s="1"/>
  <c r="BD104" i="86"/>
  <c r="BD124" i="86"/>
  <c r="BC114" i="85"/>
  <c r="BC112" i="85"/>
  <c r="BD87" i="85" s="1"/>
  <c r="BD92" i="85"/>
  <c r="BD93" i="85" s="1"/>
  <c r="BD105" i="86"/>
  <c r="BE101" i="86"/>
  <c r="BC125" i="86"/>
  <c r="DN106" i="27"/>
  <c r="BB152" i="85" l="1"/>
  <c r="BB155" i="85" s="1"/>
  <c r="BB153" i="85"/>
  <c r="BD106" i="86"/>
  <c r="BD107" i="86" s="1"/>
  <c r="BC123" i="85"/>
  <c r="BC126" i="85" s="1"/>
  <c r="BC127" i="86"/>
  <c r="BC128" i="86" s="1"/>
  <c r="BC150" i="86"/>
  <c r="BC151" i="86" s="1"/>
  <c r="BD104" i="85"/>
  <c r="BD124" i="85"/>
  <c r="BD88" i="85"/>
  <c r="BD100" i="85"/>
  <c r="BD99" i="85" s="1"/>
  <c r="BE89" i="85"/>
  <c r="BF90" i="85" s="1"/>
  <c r="BD120" i="86"/>
  <c r="BD121" i="86" s="1"/>
  <c r="BD113" i="86"/>
  <c r="BD109" i="86"/>
  <c r="DO106" i="27"/>
  <c r="AQ108" i="65"/>
  <c r="AR108" i="76" s="1"/>
  <c r="BD110" i="86" l="1"/>
  <c r="BC125" i="85"/>
  <c r="BD116" i="86"/>
  <c r="BE117" i="86" s="1"/>
  <c r="BD123" i="86"/>
  <c r="BD113" i="85"/>
  <c r="BD109" i="85"/>
  <c r="BD120" i="85"/>
  <c r="BD121" i="85" s="1"/>
  <c r="BD105" i="85"/>
  <c r="BD106" i="85" s="1"/>
  <c r="BD107" i="85" s="1"/>
  <c r="BE101" i="85"/>
  <c r="BC152" i="86"/>
  <c r="BC155" i="86" s="1"/>
  <c r="BC154" i="86"/>
  <c r="BB138" i="86" s="1"/>
  <c r="BC153" i="86"/>
  <c r="BD112" i="86"/>
  <c r="BE87" i="86" s="1"/>
  <c r="BD114" i="86"/>
  <c r="BE92" i="86"/>
  <c r="BE93" i="86" s="1"/>
  <c r="BC150" i="85"/>
  <c r="BC151" i="85" s="1"/>
  <c r="BC127" i="85"/>
  <c r="BC128" i="85" s="1"/>
  <c r="DP106" i="27"/>
  <c r="BD110" i="85" l="1"/>
  <c r="BD116" i="85" s="1"/>
  <c r="BE117" i="85" s="1"/>
  <c r="BE88" i="86"/>
  <c r="BF89" i="86"/>
  <c r="BG90" i="86" s="1"/>
  <c r="BE100" i="86"/>
  <c r="BE99" i="86" s="1"/>
  <c r="BE92" i="85"/>
  <c r="BE93" i="85" s="1"/>
  <c r="BD114" i="85"/>
  <c r="BD112" i="85"/>
  <c r="BE87" i="85" s="1"/>
  <c r="BC153" i="85"/>
  <c r="BC152" i="85"/>
  <c r="BC155" i="85" s="1"/>
  <c r="BC154" i="85"/>
  <c r="BB138" i="85" s="1"/>
  <c r="BD125" i="86"/>
  <c r="BD126" i="86"/>
  <c r="BE104" i="86"/>
  <c r="BE124" i="86"/>
  <c r="DQ106" i="27"/>
  <c r="BD123" i="85" l="1"/>
  <c r="BF89" i="85"/>
  <c r="BG90" i="85" s="1"/>
  <c r="BE88" i="85"/>
  <c r="BE100" i="85"/>
  <c r="BE99" i="85" s="1"/>
  <c r="BE105" i="86"/>
  <c r="BE106" i="86" s="1"/>
  <c r="BE107" i="86" s="1"/>
  <c r="BF101" i="86"/>
  <c r="BE124" i="85"/>
  <c r="BE104" i="85"/>
  <c r="BD127" i="86"/>
  <c r="BD128" i="86" s="1"/>
  <c r="BD150" i="86"/>
  <c r="BD151" i="86" s="1"/>
  <c r="BE113" i="86"/>
  <c r="BE109" i="86"/>
  <c r="BE120" i="86"/>
  <c r="BE121" i="86" s="1"/>
  <c r="DR106" i="27"/>
  <c r="AR137" i="62"/>
  <c r="AR136" i="62"/>
  <c r="BE105" i="85" l="1"/>
  <c r="BE106" i="85" s="1"/>
  <c r="BE107" i="85" s="1"/>
  <c r="BF101" i="85"/>
  <c r="BE113" i="85"/>
  <c r="BE109" i="85"/>
  <c r="BE120" i="85"/>
  <c r="BE121" i="85" s="1"/>
  <c r="BF92" i="86"/>
  <c r="BF93" i="86" s="1"/>
  <c r="BE114" i="86"/>
  <c r="BE112" i="86"/>
  <c r="BF87" i="86" s="1"/>
  <c r="BD152" i="86"/>
  <c r="BD155" i="86" s="1"/>
  <c r="BD154" i="86"/>
  <c r="BC138" i="86" s="1"/>
  <c r="BD153" i="86"/>
  <c r="BE110" i="86"/>
  <c r="BD126" i="85"/>
  <c r="BD125" i="85"/>
  <c r="DS106" i="27"/>
  <c r="BF100" i="86" l="1"/>
  <c r="BF99" i="86" s="1"/>
  <c r="BG89" i="86"/>
  <c r="BH90" i="86" s="1"/>
  <c r="BF88" i="86"/>
  <c r="BE112" i="85"/>
  <c r="BF87" i="85" s="1"/>
  <c r="BF92" i="85"/>
  <c r="BF93" i="85" s="1"/>
  <c r="BE114" i="85"/>
  <c r="BD127" i="85"/>
  <c r="BD128" i="85" s="1"/>
  <c r="BD150" i="85"/>
  <c r="BD151" i="85" s="1"/>
  <c r="BE116" i="86"/>
  <c r="BF117" i="86" s="1"/>
  <c r="BE110" i="85"/>
  <c r="DU106" i="27"/>
  <c r="DT106" i="27"/>
  <c r="AR108" i="62"/>
  <c r="AS108" i="74" s="1"/>
  <c r="AR108" i="66"/>
  <c r="AS108" i="78" s="1"/>
  <c r="AR136" i="65"/>
  <c r="AS136" i="76" s="1"/>
  <c r="AR137" i="65"/>
  <c r="BE123" i="86" l="1"/>
  <c r="BE125" i="86" s="1"/>
  <c r="BE116" i="85"/>
  <c r="BF117" i="85" s="1"/>
  <c r="BD152" i="85"/>
  <c r="BD155" i="85" s="1"/>
  <c r="BD153" i="85"/>
  <c r="BD154" i="85"/>
  <c r="BC138" i="85" s="1"/>
  <c r="BG89" i="85"/>
  <c r="BH90" i="85" s="1"/>
  <c r="BF88" i="85"/>
  <c r="BF100" i="85"/>
  <c r="BF99" i="85" s="1"/>
  <c r="BE126" i="86"/>
  <c r="BF124" i="86"/>
  <c r="BF104" i="86"/>
  <c r="BF105" i="86"/>
  <c r="BG101" i="86"/>
  <c r="AR108" i="65"/>
  <c r="AS108" i="76" s="1"/>
  <c r="BF105" i="85" l="1"/>
  <c r="BG101" i="85"/>
  <c r="BF113" i="86"/>
  <c r="BF109" i="86"/>
  <c r="BF120" i="86"/>
  <c r="BF121" i="86" s="1"/>
  <c r="BE123" i="85"/>
  <c r="BF106" i="86"/>
  <c r="BF107" i="86" s="1"/>
  <c r="BE150" i="86"/>
  <c r="BE151" i="86" s="1"/>
  <c r="BE127" i="86"/>
  <c r="BE128" i="86" s="1"/>
  <c r="BF124" i="85"/>
  <c r="BF104" i="85"/>
  <c r="AS137" i="62"/>
  <c r="AS136" i="62"/>
  <c r="BF110" i="86" l="1"/>
  <c r="BF109" i="85"/>
  <c r="BF120" i="85"/>
  <c r="BF121" i="85" s="1"/>
  <c r="BF113" i="85"/>
  <c r="BF116" i="86"/>
  <c r="BG117" i="86" s="1"/>
  <c r="BE125" i="85"/>
  <c r="BE126" i="85"/>
  <c r="BF114" i="86"/>
  <c r="BF112" i="86"/>
  <c r="BG87" i="86" s="1"/>
  <c r="BG92" i="86"/>
  <c r="BG93" i="86" s="1"/>
  <c r="BE154" i="86"/>
  <c r="BD138" i="86" s="1"/>
  <c r="BE152" i="86"/>
  <c r="BE155" i="86" s="1"/>
  <c r="BE153" i="86"/>
  <c r="BF106" i="85"/>
  <c r="BF107" i="85" s="1"/>
  <c r="BF110" i="85" s="1"/>
  <c r="AS108" i="62"/>
  <c r="AT108" i="74" s="1"/>
  <c r="AS108" i="66"/>
  <c r="AT108" i="78" s="1"/>
  <c r="AS136" i="65"/>
  <c r="AT136" i="76" s="1"/>
  <c r="AS137" i="65"/>
  <c r="BG104" i="86" l="1"/>
  <c r="BG124" i="86"/>
  <c r="BF116" i="85"/>
  <c r="BG117" i="85" s="1"/>
  <c r="BE127" i="85"/>
  <c r="BE128" i="85" s="1"/>
  <c r="BE150" i="85"/>
  <c r="BE151" i="85" s="1"/>
  <c r="BG92" i="85"/>
  <c r="BG93" i="85" s="1"/>
  <c r="BF112" i="85"/>
  <c r="BG87" i="85" s="1"/>
  <c r="BF114" i="85"/>
  <c r="BH89" i="86"/>
  <c r="BI90" i="86" s="1"/>
  <c r="BG88" i="86"/>
  <c r="BG100" i="86"/>
  <c r="BG99" i="86" s="1"/>
  <c r="BF123" i="86"/>
  <c r="AS108" i="65"/>
  <c r="AT108" i="76" s="1"/>
  <c r="BG124" i="85" l="1"/>
  <c r="BG104" i="85"/>
  <c r="BE154" i="85"/>
  <c r="BD138" i="85" s="1"/>
  <c r="BE153" i="85"/>
  <c r="BE152" i="85"/>
  <c r="BE155" i="85" s="1"/>
  <c r="BF125" i="86"/>
  <c r="BF126" i="86"/>
  <c r="BG105" i="86"/>
  <c r="BG106" i="86" s="1"/>
  <c r="BG107" i="86" s="1"/>
  <c r="BH101" i="86"/>
  <c r="BG88" i="85"/>
  <c r="BG100" i="85"/>
  <c r="BG99" i="85" s="1"/>
  <c r="BH89" i="85"/>
  <c r="BI90" i="85" s="1"/>
  <c r="BF123" i="85"/>
  <c r="BG109" i="86"/>
  <c r="BG120" i="86"/>
  <c r="BG121" i="86" s="1"/>
  <c r="BG113" i="86"/>
  <c r="AT137" i="62"/>
  <c r="AT136" i="62"/>
  <c r="BG110" i="86" l="1"/>
  <c r="BG116" i="86" s="1"/>
  <c r="BH117" i="86" s="1"/>
  <c r="BG114" i="86"/>
  <c r="BG112" i="86"/>
  <c r="BH87" i="86" s="1"/>
  <c r="BH92" i="86"/>
  <c r="BH93" i="86" s="1"/>
  <c r="BG105" i="85"/>
  <c r="BG106" i="85" s="1"/>
  <c r="BG107" i="85" s="1"/>
  <c r="BH101" i="85"/>
  <c r="BF150" i="86"/>
  <c r="BF151" i="86" s="1"/>
  <c r="BF127" i="86"/>
  <c r="BF128" i="86" s="1"/>
  <c r="BG109" i="85"/>
  <c r="BG113" i="85"/>
  <c r="BG120" i="85"/>
  <c r="BG121" i="85" s="1"/>
  <c r="BF126" i="85"/>
  <c r="BF125" i="85"/>
  <c r="AT108" i="62"/>
  <c r="AU108" i="74" s="1"/>
  <c r="BG110" i="85" l="1"/>
  <c r="BG116" i="85" s="1"/>
  <c r="BH117" i="85" s="1"/>
  <c r="BF154" i="86"/>
  <c r="BE138" i="86" s="1"/>
  <c r="BF152" i="86"/>
  <c r="BF155" i="86" s="1"/>
  <c r="BF153" i="86"/>
  <c r="BH124" i="86"/>
  <c r="BH104" i="86"/>
  <c r="BH88" i="86"/>
  <c r="BI89" i="86"/>
  <c r="BH100" i="86"/>
  <c r="BH99" i="86" s="1"/>
  <c r="BH92" i="85"/>
  <c r="BH93" i="85" s="1"/>
  <c r="BG114" i="85"/>
  <c r="BG112" i="85"/>
  <c r="BH87" i="85" s="1"/>
  <c r="BF127" i="85"/>
  <c r="BF128" i="85" s="1"/>
  <c r="BF150" i="85"/>
  <c r="BF151" i="85" s="1"/>
  <c r="BG123" i="86"/>
  <c r="AT108" i="66"/>
  <c r="AU108" i="78" s="1"/>
  <c r="AT136" i="65"/>
  <c r="AU136" i="76" s="1"/>
  <c r="AT137" i="65"/>
  <c r="BF152" i="85" l="1"/>
  <c r="BF155" i="85" s="1"/>
  <c r="BF153" i="85"/>
  <c r="BF154" i="85"/>
  <c r="BE138" i="85" s="1"/>
  <c r="BH88" i="85"/>
  <c r="BI89" i="85"/>
  <c r="BH100" i="85"/>
  <c r="BH99" i="85" s="1"/>
  <c r="BG123" i="85"/>
  <c r="BG125" i="86"/>
  <c r="BG126" i="86"/>
  <c r="BH124" i="85"/>
  <c r="BH104" i="85"/>
  <c r="BH105" i="86"/>
  <c r="BH106" i="86" s="1"/>
  <c r="BH107" i="86" s="1"/>
  <c r="BI101" i="86"/>
  <c r="BH109" i="86"/>
  <c r="BH113" i="86"/>
  <c r="BH120" i="86"/>
  <c r="BH121" i="86" s="1"/>
  <c r="AT108" i="65"/>
  <c r="AU108" i="76" s="1"/>
  <c r="BH110" i="86" l="1"/>
  <c r="BI92" i="86"/>
  <c r="BI93" i="86" s="1"/>
  <c r="B94" i="86" s="1"/>
  <c r="BH112" i="86"/>
  <c r="BI87" i="86" s="1"/>
  <c r="BH114" i="86"/>
  <c r="BH120" i="85"/>
  <c r="BH121" i="85" s="1"/>
  <c r="BH113" i="85"/>
  <c r="BH109" i="85"/>
  <c r="BG126" i="85"/>
  <c r="BG125" i="85"/>
  <c r="BH105" i="85"/>
  <c r="BH106" i="85" s="1"/>
  <c r="BH107" i="85" s="1"/>
  <c r="BI101" i="85"/>
  <c r="BG150" i="86"/>
  <c r="BG151" i="86" s="1"/>
  <c r="BG127" i="86"/>
  <c r="BG128" i="86" s="1"/>
  <c r="AU137" i="62"/>
  <c r="AU136" i="62"/>
  <c r="BH110" i="85" l="1"/>
  <c r="BH116" i="85" s="1"/>
  <c r="BI117" i="85" s="1"/>
  <c r="BG153" i="86"/>
  <c r="BG154" i="86"/>
  <c r="BF138" i="86" s="1"/>
  <c r="BG152" i="86"/>
  <c r="BG155" i="86" s="1"/>
  <c r="BG127" i="85"/>
  <c r="BG128" i="85" s="1"/>
  <c r="BG150" i="85"/>
  <c r="BG151" i="85" s="1"/>
  <c r="BI88" i="86"/>
  <c r="BI100" i="86"/>
  <c r="BI99" i="86" s="1"/>
  <c r="BI105" i="86" s="1"/>
  <c r="BI92" i="85"/>
  <c r="BI93" i="85" s="1"/>
  <c r="B94" i="85" s="1"/>
  <c r="BH114" i="85"/>
  <c r="BH112" i="85"/>
  <c r="BI87" i="85" s="1"/>
  <c r="BH116" i="86"/>
  <c r="BI117" i="86" s="1"/>
  <c r="AU108" i="62"/>
  <c r="AV108" i="74" s="1"/>
  <c r="AU108" i="66"/>
  <c r="AV108" i="78" s="1"/>
  <c r="BH123" i="86" l="1"/>
  <c r="BH123" i="85"/>
  <c r="BH126" i="85" s="1"/>
  <c r="BI88" i="85"/>
  <c r="BI100" i="85"/>
  <c r="BI99" i="85" s="1"/>
  <c r="BI105" i="85" s="1"/>
  <c r="BG152" i="85"/>
  <c r="BG155" i="85" s="1"/>
  <c r="BG154" i="85"/>
  <c r="BF138" i="85" s="1"/>
  <c r="BG153" i="85"/>
  <c r="BH125" i="86"/>
  <c r="BH126" i="86"/>
  <c r="BH125" i="85"/>
  <c r="BI124" i="86"/>
  <c r="BI104" i="86"/>
  <c r="BI106" i="86" s="1"/>
  <c r="BI107" i="86" s="1"/>
  <c r="BI104" i="85"/>
  <c r="BI124" i="85"/>
  <c r="AU136" i="65"/>
  <c r="AV136" i="76" s="1"/>
  <c r="AU137" i="65"/>
  <c r="BI106" i="85" l="1"/>
  <c r="BI107" i="85" s="1"/>
  <c r="BH150" i="85"/>
  <c r="BH151" i="85" s="1"/>
  <c r="BH127" i="85"/>
  <c r="BH128" i="85" s="1"/>
  <c r="BI120" i="86"/>
  <c r="BI121" i="86" s="1"/>
  <c r="BI113" i="86"/>
  <c r="BI109" i="86"/>
  <c r="BI110" i="86" s="1"/>
  <c r="BI116" i="86" s="1"/>
  <c r="BI123" i="86" s="1"/>
  <c r="BH150" i="86"/>
  <c r="BH151" i="86" s="1"/>
  <c r="BH127" i="86"/>
  <c r="BH128" i="86" s="1"/>
  <c r="BI113" i="85"/>
  <c r="BI109" i="85"/>
  <c r="BI120" i="85"/>
  <c r="BI121" i="85" s="1"/>
  <c r="AU108" i="65"/>
  <c r="AV108" i="76" s="1"/>
  <c r="BI110" i="85" l="1"/>
  <c r="BI116" i="85" s="1"/>
  <c r="BI123" i="85" s="1"/>
  <c r="BI126" i="85" s="1"/>
  <c r="BI126" i="86"/>
  <c r="BI125" i="86"/>
  <c r="BH154" i="86"/>
  <c r="BG138" i="86" s="1"/>
  <c r="BH153" i="86"/>
  <c r="BH152" i="86"/>
  <c r="BH155" i="86" s="1"/>
  <c r="B162" i="86" s="1"/>
  <c r="D162" i="86" s="1"/>
  <c r="BI112" i="85"/>
  <c r="BI114" i="85"/>
  <c r="BH153" i="85"/>
  <c r="BH154" i="85"/>
  <c r="BG138" i="85" s="1"/>
  <c r="BH152" i="85"/>
  <c r="BH155" i="85" s="1"/>
  <c r="B162" i="85" s="1"/>
  <c r="D162" i="85" s="1"/>
  <c r="BI114" i="86"/>
  <c r="BI112" i="86"/>
  <c r="AV137" i="62"/>
  <c r="AV136" i="62"/>
  <c r="BI125" i="85" l="1"/>
  <c r="BI150" i="86"/>
  <c r="BI151" i="86" s="1"/>
  <c r="BI127" i="86"/>
  <c r="BI128" i="86" s="1"/>
  <c r="B129" i="86" s="1"/>
  <c r="BI150" i="85"/>
  <c r="BI151" i="85" s="1"/>
  <c r="BI127" i="85"/>
  <c r="BI128" i="85" s="1"/>
  <c r="B129" i="85" s="1"/>
  <c r="AV108" i="66"/>
  <c r="AW108" i="78" s="1"/>
  <c r="B164" i="85" l="1"/>
  <c r="D164" i="85" s="1"/>
  <c r="D129" i="85"/>
  <c r="BI152" i="85"/>
  <c r="BI155" i="85" s="1"/>
  <c r="B163" i="85" s="1"/>
  <c r="BI154" i="85"/>
  <c r="BH138" i="85" s="1"/>
  <c r="BI153" i="85"/>
  <c r="B164" i="86"/>
  <c r="D164" i="86" s="1"/>
  <c r="D129" i="86"/>
  <c r="BI153" i="86"/>
  <c r="BI152" i="86"/>
  <c r="BI155" i="86" s="1"/>
  <c r="B163" i="86" s="1"/>
  <c r="BI154" i="86"/>
  <c r="BH138" i="86" s="1"/>
  <c r="AV108" i="62"/>
  <c r="AW108" i="74" s="1"/>
  <c r="D163" i="85" l="1"/>
  <c r="D50" i="85"/>
  <c r="D51" i="85" s="1"/>
  <c r="D163" i="86"/>
  <c r="D50" i="86"/>
  <c r="D51" i="86" s="1"/>
  <c r="AV136" i="65"/>
  <c r="AW136" i="76" s="1"/>
  <c r="AV137" i="65"/>
  <c r="AV108" i="65" l="1"/>
  <c r="AW108" i="76" s="1"/>
  <c r="AW137" i="62" l="1"/>
  <c r="AW136" i="62"/>
  <c r="AW108" i="66"/>
  <c r="AX108" i="78" s="1"/>
  <c r="AW108" i="62" l="1"/>
  <c r="AX108" i="74" s="1"/>
  <c r="AW136" i="65" l="1"/>
  <c r="AX136" i="76" s="1"/>
  <c r="AW137" i="65"/>
  <c r="AW108" i="65" l="1"/>
  <c r="AX108" i="76" s="1"/>
  <c r="AX108" i="66" l="1"/>
  <c r="AY108" i="78" s="1"/>
  <c r="AX137" i="62" l="1"/>
  <c r="AX136" i="62"/>
  <c r="AX108" i="62" l="1"/>
  <c r="AY108" i="74" s="1"/>
  <c r="AX136" i="65"/>
  <c r="AY136" i="76" s="1"/>
  <c r="AX137" i="65"/>
  <c r="AX108" i="65" l="1"/>
  <c r="AY108" i="76" s="1"/>
  <c r="AI54" i="48"/>
  <c r="AJ54" i="72" s="1"/>
  <c r="AJ54" i="48" l="1"/>
  <c r="AK54" i="72" s="1"/>
  <c r="AY108" i="66" l="1"/>
  <c r="AZ108" i="78" s="1"/>
  <c r="AK54" i="48"/>
  <c r="AL54" i="72" s="1"/>
  <c r="AY137" i="62" l="1"/>
  <c r="AY136" i="62"/>
  <c r="AL54" i="48"/>
  <c r="AM54" i="72" s="1"/>
  <c r="AY136" i="65" l="1"/>
  <c r="AZ136" i="76" s="1"/>
  <c r="AY137" i="65"/>
  <c r="AM54" i="48"/>
  <c r="AN54" i="72" s="1"/>
  <c r="AY108" i="62" l="1"/>
  <c r="AZ108" i="74" s="1"/>
  <c r="AN54" i="48"/>
  <c r="AO54" i="72" s="1"/>
  <c r="AY108" i="65" l="1"/>
  <c r="AZ108" i="76" s="1"/>
  <c r="AO54" i="48"/>
  <c r="AP54" i="72" s="1"/>
  <c r="AP54" i="48" l="1"/>
  <c r="AQ54" i="72" s="1"/>
  <c r="AQ54" i="48"/>
  <c r="AR54" i="72" s="1"/>
  <c r="AZ108" i="66" l="1"/>
  <c r="BA108" i="78" s="1"/>
  <c r="AR54" i="48"/>
  <c r="AS54" i="72" s="1"/>
  <c r="AS54" i="48" l="1"/>
  <c r="AT54" i="72" s="1"/>
  <c r="AZ137" i="62" l="1"/>
  <c r="AZ136" i="62"/>
  <c r="AT54" i="48"/>
  <c r="AU54" i="72" s="1"/>
  <c r="AZ136" i="65" l="1"/>
  <c r="BA136" i="76" s="1"/>
  <c r="AZ137" i="65"/>
  <c r="AU54" i="48"/>
  <c r="AV54" i="72" s="1"/>
  <c r="AZ108" i="62" l="1"/>
  <c r="BA108" i="74" s="1"/>
  <c r="AV54" i="48"/>
  <c r="AW54" i="72" s="1"/>
  <c r="AZ108" i="65" l="1"/>
  <c r="BA108" i="76" s="1"/>
  <c r="AW54" i="48"/>
  <c r="AX54" i="72" s="1"/>
  <c r="AX54" i="48" l="1"/>
  <c r="AY54" i="72" s="1"/>
  <c r="BA108" i="66" l="1"/>
  <c r="BB108" i="78" s="1"/>
  <c r="AY54" i="48"/>
  <c r="AZ54" i="72" s="1"/>
  <c r="AZ54" i="48" l="1"/>
  <c r="BA54" i="72" s="1"/>
  <c r="BA137" i="62" l="1"/>
  <c r="BA136" i="62"/>
  <c r="BA54" i="48"/>
  <c r="BB54" i="72" s="1"/>
  <c r="BB54" i="48"/>
  <c r="BC54" i="72" s="1"/>
  <c r="BA136" i="65" l="1"/>
  <c r="BB136" i="76" s="1"/>
  <c r="BA137" i="65"/>
  <c r="BC54" i="48"/>
  <c r="BD54" i="72" s="1"/>
  <c r="BA108" i="62" l="1"/>
  <c r="BB108" i="74" s="1"/>
  <c r="BD54" i="48"/>
  <c r="BE54" i="72" s="1"/>
  <c r="BA108" i="65" l="1"/>
  <c r="BB108" i="76" s="1"/>
  <c r="BE54" i="48"/>
  <c r="BF54" i="72" s="1"/>
  <c r="BF54" i="48" l="1"/>
  <c r="BG54" i="72" s="1"/>
  <c r="BB108" i="66" l="1"/>
  <c r="BC108" i="78" s="1"/>
  <c r="BG54" i="48"/>
  <c r="BH54" i="72" s="1"/>
  <c r="BH54" i="48" l="1"/>
  <c r="BI54" i="72" s="1"/>
  <c r="BI54" i="48"/>
  <c r="BJ54" i="72" s="1"/>
  <c r="BB137" i="62" l="1"/>
  <c r="BB136" i="62"/>
  <c r="BB136" i="65" l="1"/>
  <c r="BC136" i="76" s="1"/>
  <c r="BB137" i="65"/>
  <c r="BB108" i="62" l="1"/>
  <c r="BC108" i="74" s="1"/>
  <c r="BB108" i="65" l="1"/>
  <c r="BC108" i="76" s="1"/>
  <c r="BC108" i="66" l="1"/>
  <c r="BD108" i="78" s="1"/>
  <c r="BC137" i="62" l="1"/>
  <c r="BC136" i="62"/>
  <c r="BC136" i="65"/>
  <c r="BD136" i="76" s="1"/>
  <c r="BC137" i="65"/>
  <c r="BC108" i="62" l="1"/>
  <c r="BD108" i="74" s="1"/>
  <c r="BC108" i="65"/>
  <c r="BD108" i="76" s="1"/>
  <c r="BD108" i="66" l="1"/>
  <c r="BE108" i="78" s="1"/>
  <c r="BD136" i="65" l="1"/>
  <c r="BE136" i="76" s="1"/>
  <c r="BD137" i="65"/>
  <c r="BD137" i="62" l="1"/>
  <c r="BD136" i="62"/>
  <c r="BD108" i="65" l="1"/>
  <c r="BE108" i="76" s="1"/>
  <c r="BD108" i="62" l="1"/>
  <c r="BE108" i="74" s="1"/>
  <c r="BE136" i="65" l="1"/>
  <c r="BF136" i="76" s="1"/>
  <c r="BE137" i="65"/>
  <c r="BE108" i="66"/>
  <c r="BF108" i="78" s="1"/>
  <c r="BE137" i="62" l="1"/>
  <c r="BE136" i="62"/>
  <c r="BE108" i="65"/>
  <c r="BF108" i="76" s="1"/>
  <c r="BE108" i="62" l="1"/>
  <c r="BF108" i="74" s="1"/>
  <c r="BF108" i="66" l="1"/>
  <c r="BG108" i="78" s="1"/>
  <c r="BF136" i="65" l="1"/>
  <c r="BG136" i="76" s="1"/>
  <c r="BF137" i="65"/>
  <c r="BF137" i="62" l="1"/>
  <c r="BF136" i="62"/>
  <c r="BF108" i="65"/>
  <c r="BG108" i="76" s="1"/>
  <c r="BF108" i="62" l="1"/>
  <c r="BG108" i="74" s="1"/>
  <c r="BG108" i="66" l="1"/>
  <c r="BH108" i="78" s="1"/>
  <c r="BG136" i="65" l="1"/>
  <c r="BH136" i="76" s="1"/>
  <c r="BG137" i="65"/>
  <c r="BG137" i="62" l="1"/>
  <c r="BG136" i="62"/>
  <c r="BG108" i="65" l="1"/>
  <c r="BH108" i="76" s="1"/>
  <c r="BG108" i="62" l="1"/>
  <c r="BH108" i="74" s="1"/>
  <c r="BH108" i="66" l="1"/>
  <c r="BI108" i="78" s="1"/>
  <c r="BH136" i="65" l="1"/>
  <c r="BI136" i="76" s="1"/>
  <c r="BH137" i="65"/>
  <c r="BH137" i="62" l="1"/>
  <c r="BH136" i="62"/>
  <c r="BH108" i="65" l="1"/>
  <c r="BI108" i="76" s="1"/>
  <c r="BH108" i="62" l="1"/>
  <c r="BI108" i="74" s="1"/>
  <c r="BI108" i="66" l="1"/>
  <c r="BJ108" i="78" s="1"/>
  <c r="BI136" i="65" l="1"/>
  <c r="BJ136" i="76" s="1"/>
  <c r="BI137" i="65"/>
  <c r="BI137" i="62" l="1"/>
  <c r="BI136" i="62"/>
  <c r="BI108" i="65" l="1"/>
  <c r="BJ108" i="76" s="1"/>
  <c r="BI108" i="62" l="1"/>
  <c r="BJ108" i="74" s="1"/>
  <c r="B22" i="70" l="1"/>
  <c r="C22" i="77" s="1"/>
  <c r="B22" i="66"/>
  <c r="C22" i="78" s="1"/>
  <c r="B22" i="65"/>
  <c r="C22" i="76" s="1"/>
  <c r="B22" i="63"/>
  <c r="C22" i="75" s="1"/>
  <c r="B22" i="62"/>
  <c r="C22" i="74" s="1"/>
  <c r="B108" i="27"/>
  <c r="B15" i="48" l="1"/>
  <c r="C15" i="72" s="1"/>
  <c r="C18" i="48" l="1"/>
  <c r="D18" i="72" s="1"/>
  <c r="B15" i="66"/>
  <c r="C15" i="78" s="1"/>
  <c r="B15" i="63"/>
  <c r="C15" i="75" s="1"/>
  <c r="B15" i="62"/>
  <c r="C15" i="74" s="1"/>
  <c r="C15" i="48"/>
  <c r="D15" i="72" s="1"/>
  <c r="C15" i="62" l="1"/>
  <c r="D15" i="74" s="1"/>
  <c r="C18" i="62"/>
  <c r="D18" i="74" s="1"/>
  <c r="B119" i="62"/>
  <c r="C119" i="74" s="1"/>
  <c r="C15" i="63"/>
  <c r="D15" i="75" s="1"/>
  <c r="C18" i="63"/>
  <c r="D18" i="75" s="1"/>
  <c r="B119" i="63"/>
  <c r="C119" i="75" s="1"/>
  <c r="C15" i="66"/>
  <c r="D15" i="78" s="1"/>
  <c r="C18" i="66"/>
  <c r="D18" i="78" s="1"/>
  <c r="B119" i="66"/>
  <c r="C119" i="78" s="1"/>
  <c r="D18" i="48"/>
  <c r="E18" i="72" s="1"/>
  <c r="D15" i="48"/>
  <c r="E15" i="72" s="1"/>
  <c r="D18" i="66" l="1"/>
  <c r="C149" i="66"/>
  <c r="D15" i="63"/>
  <c r="E15" i="75" s="1"/>
  <c r="C119" i="63"/>
  <c r="D119" i="75" s="1"/>
  <c r="D15" i="66"/>
  <c r="E15" i="78" s="1"/>
  <c r="C119" i="66"/>
  <c r="D119" i="78" s="1"/>
  <c r="D18" i="62"/>
  <c r="C149" i="62"/>
  <c r="D18" i="63"/>
  <c r="E18" i="75" s="1"/>
  <c r="C149" i="63"/>
  <c r="D15" i="62"/>
  <c r="E15" i="74" s="1"/>
  <c r="C119" i="62"/>
  <c r="D119" i="74" s="1"/>
  <c r="E15" i="48"/>
  <c r="F15" i="72" s="1"/>
  <c r="D149" i="62" l="1"/>
  <c r="E18" i="74"/>
  <c r="D149" i="66"/>
  <c r="E18" i="78"/>
  <c r="E18" i="63"/>
  <c r="E15" i="62"/>
  <c r="F15" i="74" s="1"/>
  <c r="D119" i="62"/>
  <c r="E119" i="74" s="1"/>
  <c r="E15" i="66"/>
  <c r="F15" i="78" s="1"/>
  <c r="D119" i="66"/>
  <c r="E119" i="78" s="1"/>
  <c r="D149" i="63"/>
  <c r="E18" i="62"/>
  <c r="F18" i="74" s="1"/>
  <c r="E15" i="63"/>
  <c r="F15" i="75" s="1"/>
  <c r="D119" i="63"/>
  <c r="E119" i="75" s="1"/>
  <c r="E18" i="66"/>
  <c r="F18" i="78" s="1"/>
  <c r="F15" i="48"/>
  <c r="G15" i="72" s="1"/>
  <c r="E149" i="63" l="1"/>
  <c r="F18" i="75"/>
  <c r="F18" i="66"/>
  <c r="F18" i="62"/>
  <c r="G18" i="74" s="1"/>
  <c r="F15" i="62"/>
  <c r="G15" i="74" s="1"/>
  <c r="E119" i="62"/>
  <c r="F119" i="74" s="1"/>
  <c r="F15" i="63"/>
  <c r="G15" i="75" s="1"/>
  <c r="E119" i="63"/>
  <c r="F119" i="75" s="1"/>
  <c r="E149" i="66"/>
  <c r="E149" i="62"/>
  <c r="F15" i="66"/>
  <c r="G15" i="78" s="1"/>
  <c r="E119" i="66"/>
  <c r="F119" i="78" s="1"/>
  <c r="F18" i="63"/>
  <c r="G15" i="48"/>
  <c r="H15" i="72" s="1"/>
  <c r="F149" i="63" l="1"/>
  <c r="G18" i="75"/>
  <c r="F149" i="66"/>
  <c r="G18" i="78"/>
  <c r="G15" i="66"/>
  <c r="H15" i="78" s="1"/>
  <c r="F119" i="66"/>
  <c r="G119" i="78" s="1"/>
  <c r="G15" i="63"/>
  <c r="H15" i="75" s="1"/>
  <c r="F119" i="63"/>
  <c r="G119" i="75" s="1"/>
  <c r="G18" i="62"/>
  <c r="G18" i="63"/>
  <c r="G15" i="62"/>
  <c r="H15" i="74" s="1"/>
  <c r="F119" i="62"/>
  <c r="G119" i="74" s="1"/>
  <c r="F149" i="62"/>
  <c r="G18" i="66"/>
  <c r="H18" i="78" s="1"/>
  <c r="H15" i="48"/>
  <c r="I15" i="72" s="1"/>
  <c r="G149" i="63" l="1"/>
  <c r="H18" i="75"/>
  <c r="G149" i="62"/>
  <c r="H18" i="74"/>
  <c r="H18" i="66"/>
  <c r="I18" i="78" s="1"/>
  <c r="H18" i="63"/>
  <c r="H15" i="63"/>
  <c r="I15" i="75" s="1"/>
  <c r="G119" i="63"/>
  <c r="H119" i="75" s="1"/>
  <c r="G149" i="66"/>
  <c r="H15" i="62"/>
  <c r="I15" i="74" s="1"/>
  <c r="G119" i="62"/>
  <c r="H119" i="74" s="1"/>
  <c r="H18" i="62"/>
  <c r="I18" i="74" s="1"/>
  <c r="H15" i="66"/>
  <c r="I15" i="78" s="1"/>
  <c r="G119" i="66"/>
  <c r="H119" i="78" s="1"/>
  <c r="I15" i="48"/>
  <c r="J15" i="72" s="1"/>
  <c r="H149" i="62" l="1"/>
  <c r="H149" i="66"/>
  <c r="H149" i="63"/>
  <c r="I18" i="75"/>
  <c r="I15" i="66"/>
  <c r="J15" i="78" s="1"/>
  <c r="H119" i="66"/>
  <c r="I119" i="78" s="1"/>
  <c r="I15" i="62"/>
  <c r="J15" i="74" s="1"/>
  <c r="H119" i="62"/>
  <c r="I119" i="74" s="1"/>
  <c r="I18" i="63"/>
  <c r="I18" i="62"/>
  <c r="I15" i="63"/>
  <c r="J15" i="75" s="1"/>
  <c r="H119" i="63"/>
  <c r="I119" i="75" s="1"/>
  <c r="I18" i="66"/>
  <c r="J15" i="48"/>
  <c r="K15" i="72" s="1"/>
  <c r="I149" i="63" l="1"/>
  <c r="J18" i="75"/>
  <c r="I149" i="62"/>
  <c r="J18" i="74"/>
  <c r="I149" i="66"/>
  <c r="J18" i="78"/>
  <c r="J18" i="62"/>
  <c r="J15" i="62"/>
  <c r="K15" i="74" s="1"/>
  <c r="I119" i="62"/>
  <c r="J119" i="74" s="1"/>
  <c r="J18" i="66"/>
  <c r="J15" i="63"/>
  <c r="K15" i="75" s="1"/>
  <c r="I119" i="63"/>
  <c r="J119" i="75" s="1"/>
  <c r="J18" i="63"/>
  <c r="J15" i="66"/>
  <c r="K15" i="78" s="1"/>
  <c r="I119" i="66"/>
  <c r="J119" i="78" s="1"/>
  <c r="K15" i="48"/>
  <c r="L15" i="72" s="1"/>
  <c r="J149" i="63" l="1"/>
  <c r="K18" i="75"/>
  <c r="J149" i="66"/>
  <c r="K18" i="78"/>
  <c r="J149" i="62"/>
  <c r="K18" i="74"/>
  <c r="K15" i="66"/>
  <c r="L15" i="78" s="1"/>
  <c r="J119" i="66"/>
  <c r="K119" i="78" s="1"/>
  <c r="K15" i="63"/>
  <c r="L15" i="75" s="1"/>
  <c r="J119" i="63"/>
  <c r="K119" i="75" s="1"/>
  <c r="K15" i="62"/>
  <c r="L15" i="74" s="1"/>
  <c r="J119" i="62"/>
  <c r="K119" i="74" s="1"/>
  <c r="K18" i="63"/>
  <c r="K18" i="66"/>
  <c r="K18" i="62"/>
  <c r="L18" i="74" s="1"/>
  <c r="L15" i="48"/>
  <c r="M15" i="72" s="1"/>
  <c r="K149" i="66" l="1"/>
  <c r="L18" i="78"/>
  <c r="K149" i="63"/>
  <c r="L18" i="75"/>
  <c r="L18" i="62"/>
  <c r="L18" i="63"/>
  <c r="L15" i="63"/>
  <c r="M15" i="75" s="1"/>
  <c r="K119" i="63"/>
  <c r="L119" i="75" s="1"/>
  <c r="K149" i="62"/>
  <c r="L18" i="66"/>
  <c r="M18" i="78" s="1"/>
  <c r="L15" i="62"/>
  <c r="M15" i="74" s="1"/>
  <c r="K119" i="62"/>
  <c r="L119" i="74" s="1"/>
  <c r="L15" i="66"/>
  <c r="M15" i="78" s="1"/>
  <c r="K119" i="66"/>
  <c r="L119" i="78" s="1"/>
  <c r="M15" i="48"/>
  <c r="N15" i="72" s="1"/>
  <c r="L149" i="62" l="1"/>
  <c r="M18" i="74"/>
  <c r="L149" i="63"/>
  <c r="M18" i="75"/>
  <c r="M18" i="66"/>
  <c r="M15" i="62"/>
  <c r="N15" i="74" s="1"/>
  <c r="L119" i="62"/>
  <c r="M119" i="74" s="1"/>
  <c r="M18" i="63"/>
  <c r="M15" i="66"/>
  <c r="N15" i="78" s="1"/>
  <c r="L119" i="66"/>
  <c r="M119" i="78" s="1"/>
  <c r="L149" i="66"/>
  <c r="M15" i="63"/>
  <c r="N15" i="75" s="1"/>
  <c r="L119" i="63"/>
  <c r="M119" i="75" s="1"/>
  <c r="M18" i="62"/>
  <c r="N15" i="48"/>
  <c r="O15" i="72" s="1"/>
  <c r="M149" i="63" l="1"/>
  <c r="N18" i="75"/>
  <c r="M149" i="66"/>
  <c r="N18" i="78"/>
  <c r="M149" i="62"/>
  <c r="N18" i="74"/>
  <c r="N15" i="66"/>
  <c r="O15" i="78" s="1"/>
  <c r="M119" i="66"/>
  <c r="N119" i="78" s="1"/>
  <c r="N15" i="62"/>
  <c r="O15" i="74" s="1"/>
  <c r="M119" i="62"/>
  <c r="N119" i="74" s="1"/>
  <c r="N15" i="63"/>
  <c r="O15" i="75" s="1"/>
  <c r="M119" i="63"/>
  <c r="N119" i="75" s="1"/>
  <c r="N18" i="63"/>
  <c r="N18" i="62"/>
  <c r="N18" i="66"/>
  <c r="O15" i="48"/>
  <c r="P15" i="72" s="1"/>
  <c r="N149" i="62" l="1"/>
  <c r="O18" i="74"/>
  <c r="N149" i="66"/>
  <c r="O18" i="78"/>
  <c r="N149" i="63"/>
  <c r="O18" i="75"/>
  <c r="O18" i="66"/>
  <c r="O18" i="63"/>
  <c r="O15" i="62"/>
  <c r="P15" i="74" s="1"/>
  <c r="N119" i="62"/>
  <c r="O119" i="74" s="1"/>
  <c r="O18" i="62"/>
  <c r="O15" i="63"/>
  <c r="P15" i="75" s="1"/>
  <c r="N119" i="63"/>
  <c r="O119" i="75" s="1"/>
  <c r="O15" i="66"/>
  <c r="P15" i="78" s="1"/>
  <c r="N119" i="66"/>
  <c r="O119" i="78" s="1"/>
  <c r="P15" i="48"/>
  <c r="Q15" i="72" s="1"/>
  <c r="O149" i="66" l="1"/>
  <c r="P18" i="78"/>
  <c r="O149" i="63"/>
  <c r="P18" i="75"/>
  <c r="O149" i="62"/>
  <c r="P18" i="74"/>
  <c r="P15" i="66"/>
  <c r="Q15" i="78" s="1"/>
  <c r="O119" i="66"/>
  <c r="P119" i="78" s="1"/>
  <c r="P18" i="62"/>
  <c r="P18" i="63"/>
  <c r="P15" i="63"/>
  <c r="Q15" i="75" s="1"/>
  <c r="O119" i="63"/>
  <c r="P119" i="75" s="1"/>
  <c r="P15" i="62"/>
  <c r="Q15" i="74" s="1"/>
  <c r="O119" i="62"/>
  <c r="P119" i="74" s="1"/>
  <c r="P18" i="66"/>
  <c r="Q15" i="48"/>
  <c r="R15" i="72" s="1"/>
  <c r="P149" i="66" l="1"/>
  <c r="Q18" i="78"/>
  <c r="P149" i="63"/>
  <c r="Q18" i="75"/>
  <c r="P149" i="62"/>
  <c r="Q18" i="74"/>
  <c r="Q18" i="66"/>
  <c r="Q15" i="63"/>
  <c r="R15" i="75" s="1"/>
  <c r="P119" i="63"/>
  <c r="Q119" i="75" s="1"/>
  <c r="Q18" i="62"/>
  <c r="Q15" i="62"/>
  <c r="R15" i="74" s="1"/>
  <c r="P119" i="62"/>
  <c r="Q119" i="74" s="1"/>
  <c r="Q18" i="63"/>
  <c r="Q15" i="66"/>
  <c r="R15" i="78" s="1"/>
  <c r="P119" i="66"/>
  <c r="Q119" i="78" s="1"/>
  <c r="R15" i="48"/>
  <c r="S15" i="72" s="1"/>
  <c r="Q149" i="63" l="1"/>
  <c r="R18" i="75"/>
  <c r="Q149" i="62"/>
  <c r="R18" i="74"/>
  <c r="Q149" i="66"/>
  <c r="R18" i="78"/>
  <c r="R15" i="66"/>
  <c r="S15" i="78" s="1"/>
  <c r="Q119" i="66"/>
  <c r="R119" i="78" s="1"/>
  <c r="R15" i="62"/>
  <c r="S15" i="74" s="1"/>
  <c r="Q119" i="62"/>
  <c r="R119" i="74" s="1"/>
  <c r="R15" i="63"/>
  <c r="S15" i="75" s="1"/>
  <c r="Q119" i="63"/>
  <c r="R119" i="75" s="1"/>
  <c r="R18" i="63"/>
  <c r="R18" i="62"/>
  <c r="R18" i="66"/>
  <c r="S15" i="48"/>
  <c r="T15" i="72" s="1"/>
  <c r="R149" i="66" l="1"/>
  <c r="S18" i="78"/>
  <c r="R149" i="63"/>
  <c r="S18" i="75"/>
  <c r="R149" i="62"/>
  <c r="S18" i="74"/>
  <c r="S18" i="66"/>
  <c r="S18" i="63"/>
  <c r="T18" i="75" s="1"/>
  <c r="S15" i="62"/>
  <c r="T15" i="74" s="1"/>
  <c r="R119" i="62"/>
  <c r="S119" i="74" s="1"/>
  <c r="S18" i="62"/>
  <c r="T18" i="74" s="1"/>
  <c r="S15" i="63"/>
  <c r="T15" i="75" s="1"/>
  <c r="R119" i="63"/>
  <c r="S119" i="75" s="1"/>
  <c r="S15" i="66"/>
  <c r="T15" i="78" s="1"/>
  <c r="R119" i="66"/>
  <c r="S119" i="78" s="1"/>
  <c r="T15" i="48"/>
  <c r="U15" i="72" s="1"/>
  <c r="S149" i="66" l="1"/>
  <c r="T18" i="78"/>
  <c r="T15" i="66"/>
  <c r="U15" i="78" s="1"/>
  <c r="S119" i="66"/>
  <c r="T119" i="78" s="1"/>
  <c r="T18" i="62"/>
  <c r="T18" i="63"/>
  <c r="T15" i="63"/>
  <c r="U15" i="75" s="1"/>
  <c r="S119" i="63"/>
  <c r="T119" i="75" s="1"/>
  <c r="T15" i="62"/>
  <c r="U15" i="74" s="1"/>
  <c r="S119" i="62"/>
  <c r="T119" i="74" s="1"/>
  <c r="S149" i="62"/>
  <c r="S149" i="63"/>
  <c r="T18" i="66"/>
  <c r="U15" i="48"/>
  <c r="V15" i="72" s="1"/>
  <c r="T149" i="66" l="1"/>
  <c r="U18" i="78"/>
  <c r="T149" i="63"/>
  <c r="U18" i="75"/>
  <c r="T149" i="62"/>
  <c r="U18" i="74"/>
  <c r="U15" i="63"/>
  <c r="V15" i="75" s="1"/>
  <c r="T119" i="63"/>
  <c r="U119" i="75" s="1"/>
  <c r="U18" i="62"/>
  <c r="U18" i="66"/>
  <c r="U15" i="62"/>
  <c r="V15" i="74" s="1"/>
  <c r="T119" i="62"/>
  <c r="U119" i="74" s="1"/>
  <c r="U18" i="63"/>
  <c r="U15" i="66"/>
  <c r="V15" i="78" s="1"/>
  <c r="T119" i="66"/>
  <c r="U119" i="78" s="1"/>
  <c r="V15" i="48"/>
  <c r="W15" i="72" s="1"/>
  <c r="U149" i="63" l="1"/>
  <c r="V18" i="75"/>
  <c r="U149" i="66"/>
  <c r="V18" i="78"/>
  <c r="U149" i="62"/>
  <c r="V18" i="74"/>
  <c r="V15" i="66"/>
  <c r="W15" i="78" s="1"/>
  <c r="U119" i="66"/>
  <c r="V119" i="78" s="1"/>
  <c r="V15" i="62"/>
  <c r="W15" i="74" s="1"/>
  <c r="U119" i="62"/>
  <c r="V119" i="74" s="1"/>
  <c r="V18" i="62"/>
  <c r="V18" i="63"/>
  <c r="V18" i="66"/>
  <c r="V15" i="63"/>
  <c r="W15" i="75" s="1"/>
  <c r="U119" i="63"/>
  <c r="V119" i="75" s="1"/>
  <c r="W15" i="48"/>
  <c r="X15" i="72" s="1"/>
  <c r="V149" i="66" l="1"/>
  <c r="W18" i="78"/>
  <c r="V149" i="63"/>
  <c r="W18" i="75"/>
  <c r="V149" i="62"/>
  <c r="W18" i="74"/>
  <c r="W15" i="63"/>
  <c r="X15" i="75" s="1"/>
  <c r="V119" i="63"/>
  <c r="W119" i="75" s="1"/>
  <c r="W18" i="63"/>
  <c r="W15" i="62"/>
  <c r="X15" i="74" s="1"/>
  <c r="V119" i="62"/>
  <c r="W119" i="74" s="1"/>
  <c r="W18" i="66"/>
  <c r="W18" i="62"/>
  <c r="W15" i="66"/>
  <c r="X15" i="78" s="1"/>
  <c r="V119" i="66"/>
  <c r="W119" i="78" s="1"/>
  <c r="X15" i="48"/>
  <c r="Y15" i="72" s="1"/>
  <c r="W149" i="62" l="1"/>
  <c r="X18" i="74"/>
  <c r="W149" i="66"/>
  <c r="X18" i="78"/>
  <c r="W149" i="63"/>
  <c r="X18" i="75"/>
  <c r="X15" i="66"/>
  <c r="Y15" i="78" s="1"/>
  <c r="W119" i="66"/>
  <c r="X119" i="78" s="1"/>
  <c r="X18" i="66"/>
  <c r="X18" i="63"/>
  <c r="X18" i="62"/>
  <c r="Y18" i="74" s="1"/>
  <c r="X15" i="62"/>
  <c r="Y15" i="74" s="1"/>
  <c r="W119" i="62"/>
  <c r="X119" i="74" s="1"/>
  <c r="X15" i="63"/>
  <c r="Y15" i="75" s="1"/>
  <c r="W119" i="63"/>
  <c r="X119" i="75" s="1"/>
  <c r="Y15" i="48"/>
  <c r="Z15" i="72" s="1"/>
  <c r="X149" i="63" l="1"/>
  <c r="Y18" i="75"/>
  <c r="X149" i="66"/>
  <c r="Y18" i="78"/>
  <c r="Y15" i="63"/>
  <c r="Z15" i="75" s="1"/>
  <c r="X119" i="63"/>
  <c r="Y119" i="75" s="1"/>
  <c r="Y18" i="62"/>
  <c r="Y18" i="66"/>
  <c r="Y15" i="62"/>
  <c r="Z15" i="74" s="1"/>
  <c r="X119" i="62"/>
  <c r="Y119" i="74" s="1"/>
  <c r="Y18" i="63"/>
  <c r="X149" i="62"/>
  <c r="Y15" i="66"/>
  <c r="Z15" i="78" s="1"/>
  <c r="X119" i="66"/>
  <c r="Y119" i="78" s="1"/>
  <c r="Z15" i="48"/>
  <c r="AA15" i="72" s="1"/>
  <c r="Y149" i="62" l="1"/>
  <c r="Z18" i="74"/>
  <c r="Y149" i="66"/>
  <c r="Z18" i="78"/>
  <c r="Y149" i="63"/>
  <c r="Z18" i="75"/>
  <c r="Z15" i="66"/>
  <c r="AA15" i="78" s="1"/>
  <c r="Y119" i="66"/>
  <c r="Z119" i="78" s="1"/>
  <c r="Z15" i="62"/>
  <c r="AA15" i="74" s="1"/>
  <c r="Y119" i="62"/>
  <c r="Z119" i="74" s="1"/>
  <c r="Z18" i="62"/>
  <c r="Z18" i="63"/>
  <c r="Z18" i="66"/>
  <c r="Z15" i="63"/>
  <c r="AA15" i="75" s="1"/>
  <c r="Y119" i="63"/>
  <c r="Z119" i="75" s="1"/>
  <c r="AA15" i="48"/>
  <c r="AB15" i="72" s="1"/>
  <c r="Z149" i="63" l="1"/>
  <c r="AA18" i="75"/>
  <c r="Z149" i="66"/>
  <c r="AA18" i="78"/>
  <c r="Z149" i="62"/>
  <c r="AA18" i="74"/>
  <c r="AA15" i="63"/>
  <c r="AB15" i="75" s="1"/>
  <c r="Z119" i="63"/>
  <c r="AA119" i="75" s="1"/>
  <c r="AA18" i="63"/>
  <c r="AA15" i="62"/>
  <c r="AB15" i="74" s="1"/>
  <c r="Z119" i="62"/>
  <c r="AA119" i="74" s="1"/>
  <c r="AA18" i="66"/>
  <c r="AA18" i="62"/>
  <c r="AA15" i="66"/>
  <c r="AB15" i="78" s="1"/>
  <c r="Z119" i="66"/>
  <c r="AA119" i="78" s="1"/>
  <c r="AB15" i="48"/>
  <c r="AC15" i="72" s="1"/>
  <c r="AA149" i="66" l="1"/>
  <c r="AB18" i="78"/>
  <c r="AA149" i="62"/>
  <c r="AB18" i="74"/>
  <c r="AA149" i="63"/>
  <c r="AB18" i="75"/>
  <c r="AB15" i="66"/>
  <c r="AC15" i="78" s="1"/>
  <c r="AA119" i="66"/>
  <c r="AB119" i="78" s="1"/>
  <c r="AB18" i="66"/>
  <c r="AB18" i="63"/>
  <c r="AB18" i="62"/>
  <c r="AC18" i="74" s="1"/>
  <c r="AB15" i="62"/>
  <c r="AC15" i="74" s="1"/>
  <c r="AA119" i="62"/>
  <c r="AB119" i="74" s="1"/>
  <c r="AB15" i="63"/>
  <c r="AC15" i="75" s="1"/>
  <c r="AA119" i="63"/>
  <c r="AB119" i="75" s="1"/>
  <c r="AB119" i="48"/>
  <c r="AC119" i="72" s="1"/>
  <c r="AC15" i="48"/>
  <c r="AD15" i="72" s="1"/>
  <c r="AB149" i="63" l="1"/>
  <c r="AC18" i="75"/>
  <c r="AB149" i="66"/>
  <c r="AC18" i="78"/>
  <c r="AC15" i="63"/>
  <c r="AD15" i="75" s="1"/>
  <c r="AB119" i="63"/>
  <c r="AC119" i="75" s="1"/>
  <c r="AC18" i="62"/>
  <c r="AC18" i="66"/>
  <c r="AC15" i="62"/>
  <c r="AD15" i="74" s="1"/>
  <c r="AB119" i="62"/>
  <c r="AC119" i="74" s="1"/>
  <c r="AC18" i="63"/>
  <c r="AB149" i="62"/>
  <c r="AC15" i="66"/>
  <c r="AD15" i="78" s="1"/>
  <c r="AB119" i="66"/>
  <c r="AC119" i="78" s="1"/>
  <c r="AD15" i="48"/>
  <c r="AE15" i="72" s="1"/>
  <c r="AC149" i="62" l="1"/>
  <c r="AD18" i="74"/>
  <c r="AC149" i="66"/>
  <c r="AD18" i="78"/>
  <c r="AC149" i="63"/>
  <c r="AD18" i="75"/>
  <c r="AD15" i="62"/>
  <c r="AE15" i="74" s="1"/>
  <c r="AC119" i="62"/>
  <c r="AD119" i="74" s="1"/>
  <c r="AD18" i="62"/>
  <c r="AD18" i="63"/>
  <c r="AD15" i="66"/>
  <c r="AE15" i="78" s="1"/>
  <c r="AC119" i="66"/>
  <c r="AD119" i="78" s="1"/>
  <c r="AD18" i="66"/>
  <c r="AD15" i="63"/>
  <c r="AE15" i="75" s="1"/>
  <c r="AC119" i="63"/>
  <c r="AD119" i="75" s="1"/>
  <c r="AE15" i="48"/>
  <c r="AF15" i="72" s="1"/>
  <c r="AD149" i="66" l="1"/>
  <c r="AE18" i="78"/>
  <c r="AD149" i="63"/>
  <c r="AE18" i="75"/>
  <c r="AD149" i="62"/>
  <c r="AE18" i="74"/>
  <c r="AE15" i="63"/>
  <c r="AF15" i="75" s="1"/>
  <c r="AD119" i="63"/>
  <c r="AE119" i="75" s="1"/>
  <c r="AE15" i="66"/>
  <c r="AF15" i="78" s="1"/>
  <c r="AD119" i="66"/>
  <c r="AE119" i="78" s="1"/>
  <c r="AE18" i="62"/>
  <c r="AE18" i="66"/>
  <c r="AE18" i="63"/>
  <c r="AE15" i="62"/>
  <c r="AF15" i="74" s="1"/>
  <c r="AD119" i="62"/>
  <c r="AE119" i="74" s="1"/>
  <c r="AF15" i="48"/>
  <c r="AG15" i="72" s="1"/>
  <c r="AE149" i="66" l="1"/>
  <c r="AF18" i="78"/>
  <c r="AE149" i="62"/>
  <c r="AF18" i="74"/>
  <c r="AE149" i="63"/>
  <c r="AF18" i="75"/>
  <c r="AF15" i="62"/>
  <c r="AG15" i="74" s="1"/>
  <c r="AE119" i="62"/>
  <c r="AF119" i="74" s="1"/>
  <c r="AF18" i="66"/>
  <c r="AF15" i="66"/>
  <c r="AG15" i="78" s="1"/>
  <c r="AE119" i="66"/>
  <c r="AF119" i="78" s="1"/>
  <c r="AF18" i="63"/>
  <c r="AG18" i="75" s="1"/>
  <c r="AF18" i="62"/>
  <c r="AF15" i="63"/>
  <c r="AG15" i="75" s="1"/>
  <c r="AE119" i="63"/>
  <c r="AF119" i="75" s="1"/>
  <c r="AG15" i="48"/>
  <c r="AH15" i="72" s="1"/>
  <c r="AF149" i="62" l="1"/>
  <c r="AG18" i="74"/>
  <c r="AF149" i="66"/>
  <c r="AG18" i="78"/>
  <c r="AG15" i="63"/>
  <c r="AH15" i="75" s="1"/>
  <c r="AF119" i="63"/>
  <c r="AG119" i="75" s="1"/>
  <c r="AG18" i="63"/>
  <c r="AG18" i="66"/>
  <c r="AG18" i="62"/>
  <c r="AG15" i="66"/>
  <c r="AH15" i="78" s="1"/>
  <c r="AF119" i="66"/>
  <c r="AG119" i="78" s="1"/>
  <c r="AF149" i="63"/>
  <c r="AG15" i="62"/>
  <c r="AH15" i="74" s="1"/>
  <c r="AF119" i="62"/>
  <c r="AG119" i="74" s="1"/>
  <c r="AH15" i="48"/>
  <c r="AI15" i="72" s="1"/>
  <c r="AG149" i="63" l="1"/>
  <c r="AH18" i="75"/>
  <c r="AG149" i="66"/>
  <c r="AH18" i="78"/>
  <c r="AG149" i="62"/>
  <c r="AH18" i="74"/>
  <c r="AH15" i="62"/>
  <c r="AI15" i="74" s="1"/>
  <c r="AG119" i="62"/>
  <c r="AH119" i="74" s="1"/>
  <c r="AH18" i="62"/>
  <c r="AH18" i="63"/>
  <c r="AH15" i="66"/>
  <c r="AI15" i="78" s="1"/>
  <c r="AG119" i="66"/>
  <c r="AH119" i="78" s="1"/>
  <c r="AH18" i="66"/>
  <c r="AH15" i="63"/>
  <c r="AI15" i="75" s="1"/>
  <c r="AG119" i="63"/>
  <c r="AH119" i="75" s="1"/>
  <c r="AI15" i="48"/>
  <c r="AJ15" i="72" s="1"/>
  <c r="AH149" i="66" l="1"/>
  <c r="AI18" i="78"/>
  <c r="AH149" i="63"/>
  <c r="AI18" i="75"/>
  <c r="AH149" i="62"/>
  <c r="AI18" i="74"/>
  <c r="AI15" i="63"/>
  <c r="AJ15" i="75" s="1"/>
  <c r="AH119" i="63"/>
  <c r="AI119" i="75" s="1"/>
  <c r="AI15" i="66"/>
  <c r="AJ15" i="78" s="1"/>
  <c r="AH119" i="66"/>
  <c r="AI119" i="78" s="1"/>
  <c r="AI18" i="62"/>
  <c r="AI18" i="66"/>
  <c r="AI18" i="63"/>
  <c r="AI15" i="62"/>
  <c r="AJ15" i="74" s="1"/>
  <c r="AH119" i="62"/>
  <c r="AI119" i="74" s="1"/>
  <c r="AJ15" i="48"/>
  <c r="AK15" i="72" s="1"/>
  <c r="AI149" i="63" l="1"/>
  <c r="AJ18" i="75"/>
  <c r="AI149" i="66"/>
  <c r="AJ18" i="78"/>
  <c r="AI149" i="62"/>
  <c r="AJ18" i="74"/>
  <c r="AJ15" i="62"/>
  <c r="AK15" i="74" s="1"/>
  <c r="AI119" i="62"/>
  <c r="AJ119" i="74" s="1"/>
  <c r="AJ18" i="66"/>
  <c r="AJ15" i="66"/>
  <c r="AK15" i="78" s="1"/>
  <c r="AI119" i="66"/>
  <c r="AJ119" i="78" s="1"/>
  <c r="AJ18" i="63"/>
  <c r="AK18" i="75" s="1"/>
  <c r="AJ18" i="62"/>
  <c r="AJ15" i="63"/>
  <c r="AK15" i="75" s="1"/>
  <c r="AI119" i="63"/>
  <c r="AJ119" i="75" s="1"/>
  <c r="AK15" i="48"/>
  <c r="AL15" i="72" s="1"/>
  <c r="AJ149" i="62" l="1"/>
  <c r="AK18" i="74"/>
  <c r="AJ149" i="66"/>
  <c r="AK18" i="78"/>
  <c r="AK15" i="63"/>
  <c r="AL15" i="75" s="1"/>
  <c r="AJ119" i="63"/>
  <c r="AK119" i="75" s="1"/>
  <c r="AK18" i="63"/>
  <c r="AK18" i="66"/>
  <c r="AK18" i="62"/>
  <c r="AL18" i="74" s="1"/>
  <c r="AK15" i="66"/>
  <c r="AL15" i="78" s="1"/>
  <c r="AJ119" i="66"/>
  <c r="AK119" i="78" s="1"/>
  <c r="AJ149" i="63"/>
  <c r="AK15" i="62"/>
  <c r="AL15" i="74" s="1"/>
  <c r="AJ119" i="62"/>
  <c r="AK119" i="74" s="1"/>
  <c r="AL15" i="48"/>
  <c r="AM15" i="72" s="1"/>
  <c r="AK149" i="66" l="1"/>
  <c r="AL18" i="78"/>
  <c r="AK149" i="63"/>
  <c r="AL18" i="75"/>
  <c r="AL18" i="62"/>
  <c r="AL18" i="63"/>
  <c r="AL15" i="66"/>
  <c r="AM15" i="78" s="1"/>
  <c r="AK119" i="66"/>
  <c r="AL119" i="78" s="1"/>
  <c r="AL15" i="62"/>
  <c r="AM15" i="74" s="1"/>
  <c r="AK119" i="62"/>
  <c r="AL119" i="74" s="1"/>
  <c r="AK149" i="62"/>
  <c r="AL18" i="66"/>
  <c r="AL15" i="63"/>
  <c r="AM15" i="75" s="1"/>
  <c r="AK119" i="63"/>
  <c r="AL119" i="75" s="1"/>
  <c r="AM15" i="48"/>
  <c r="AN15" i="72" s="1"/>
  <c r="AL149" i="63" l="1"/>
  <c r="AM18" i="75"/>
  <c r="AL149" i="66"/>
  <c r="AM18" i="78"/>
  <c r="AL149" i="62"/>
  <c r="AM18" i="74"/>
  <c r="AM15" i="62"/>
  <c r="AN15" i="74" s="1"/>
  <c r="AL119" i="62"/>
  <c r="AM119" i="74" s="1"/>
  <c r="AM18" i="63"/>
  <c r="AM18" i="66"/>
  <c r="AM15" i="63"/>
  <c r="AN15" i="75" s="1"/>
  <c r="AL119" i="63"/>
  <c r="AM119" i="75" s="1"/>
  <c r="AM15" i="66"/>
  <c r="AN15" i="78" s="1"/>
  <c r="AL119" i="66"/>
  <c r="AM119" i="78" s="1"/>
  <c r="AM18" i="62"/>
  <c r="AN18" i="74" s="1"/>
  <c r="AN15" i="48"/>
  <c r="AO15" i="72" s="1"/>
  <c r="AM149" i="66" l="1"/>
  <c r="AN18" i="78"/>
  <c r="AM149" i="63"/>
  <c r="AN18" i="75"/>
  <c r="AN18" i="62"/>
  <c r="AN15" i="63"/>
  <c r="AO15" i="75" s="1"/>
  <c r="AM119" i="63"/>
  <c r="AN119" i="75" s="1"/>
  <c r="AN18" i="63"/>
  <c r="AN15" i="66"/>
  <c r="AO15" i="78" s="1"/>
  <c r="AM119" i="66"/>
  <c r="AN119" i="78" s="1"/>
  <c r="AM149" i="62"/>
  <c r="AN18" i="66"/>
  <c r="AN15" i="62"/>
  <c r="AO15" i="74" s="1"/>
  <c r="AM119" i="62"/>
  <c r="AN119" i="74" s="1"/>
  <c r="AO15" i="48"/>
  <c r="AP15" i="72" s="1"/>
  <c r="AN149" i="63" l="1"/>
  <c r="AO18" i="75"/>
  <c r="AN149" i="62"/>
  <c r="AO18" i="74"/>
  <c r="AN149" i="66"/>
  <c r="AO18" i="78"/>
  <c r="AO15" i="66"/>
  <c r="AP15" i="78" s="1"/>
  <c r="AN119" i="66"/>
  <c r="AO119" i="78" s="1"/>
  <c r="AO15" i="63"/>
  <c r="AP15" i="75" s="1"/>
  <c r="AN119" i="63"/>
  <c r="AO119" i="75" s="1"/>
  <c r="AO18" i="66"/>
  <c r="AO15" i="62"/>
  <c r="AP15" i="74" s="1"/>
  <c r="AN119" i="62"/>
  <c r="AO119" i="74" s="1"/>
  <c r="AO18" i="63"/>
  <c r="AO18" i="62"/>
  <c r="AP18" i="74" s="1"/>
  <c r="AP15" i="48"/>
  <c r="AQ15" i="72" s="1"/>
  <c r="AO149" i="63" l="1"/>
  <c r="AP18" i="75"/>
  <c r="AO149" i="66"/>
  <c r="AP18" i="78"/>
  <c r="AP18" i="62"/>
  <c r="AP15" i="62"/>
  <c r="AQ15" i="74" s="1"/>
  <c r="AO119" i="62"/>
  <c r="AP119" i="74" s="1"/>
  <c r="AP15" i="63"/>
  <c r="AQ15" i="75" s="1"/>
  <c r="AO119" i="63"/>
  <c r="AP119" i="75" s="1"/>
  <c r="AP18" i="63"/>
  <c r="AO149" i="62"/>
  <c r="AP18" i="66"/>
  <c r="AP15" i="66"/>
  <c r="AQ15" i="78" s="1"/>
  <c r="AO119" i="66"/>
  <c r="AP119" i="78" s="1"/>
  <c r="AQ15" i="48"/>
  <c r="AR15" i="72" s="1"/>
  <c r="AP149" i="62" l="1"/>
  <c r="AQ18" i="74"/>
  <c r="AP149" i="66"/>
  <c r="AQ18" i="78"/>
  <c r="AP149" i="63"/>
  <c r="AQ18" i="75"/>
  <c r="AQ18" i="63"/>
  <c r="AQ15" i="62"/>
  <c r="AR15" i="74" s="1"/>
  <c r="AP119" i="62"/>
  <c r="AQ119" i="74" s="1"/>
  <c r="AQ18" i="66"/>
  <c r="AQ15" i="66"/>
  <c r="AR15" i="78" s="1"/>
  <c r="AP119" i="66"/>
  <c r="AQ119" i="78" s="1"/>
  <c r="AQ15" i="63"/>
  <c r="AR15" i="75" s="1"/>
  <c r="AP119" i="63"/>
  <c r="AQ119" i="75" s="1"/>
  <c r="AQ18" i="62"/>
  <c r="AR15" i="48"/>
  <c r="AS15" i="72" s="1"/>
  <c r="AQ149" i="63" l="1"/>
  <c r="AR18" i="75"/>
  <c r="AQ149" i="66"/>
  <c r="AR18" i="78"/>
  <c r="AQ149" i="62"/>
  <c r="AR18" i="74"/>
  <c r="AR18" i="62"/>
  <c r="AR15" i="66"/>
  <c r="AS15" i="78" s="1"/>
  <c r="AQ119" i="66"/>
  <c r="AR119" i="78" s="1"/>
  <c r="AR15" i="62"/>
  <c r="AS15" i="74" s="1"/>
  <c r="AQ119" i="62"/>
  <c r="AR119" i="74" s="1"/>
  <c r="AR15" i="63"/>
  <c r="AS15" i="75" s="1"/>
  <c r="AQ119" i="63"/>
  <c r="AR119" i="75" s="1"/>
  <c r="AR18" i="66"/>
  <c r="AR18" i="63"/>
  <c r="AS18" i="75" s="1"/>
  <c r="AS15" i="48"/>
  <c r="AT15" i="72" s="1"/>
  <c r="AR149" i="62" l="1"/>
  <c r="AS18" i="74"/>
  <c r="AR149" i="66"/>
  <c r="AS18" i="78"/>
  <c r="AS18" i="63"/>
  <c r="AS15" i="63"/>
  <c r="AT15" i="75" s="1"/>
  <c r="AR119" i="63"/>
  <c r="AS119" i="75" s="1"/>
  <c r="AS15" i="66"/>
  <c r="AT15" i="78" s="1"/>
  <c r="AR119" i="66"/>
  <c r="AS119" i="78" s="1"/>
  <c r="AR149" i="63"/>
  <c r="AS18" i="66"/>
  <c r="AT18" i="78" s="1"/>
  <c r="AS15" i="62"/>
  <c r="AT15" i="74" s="1"/>
  <c r="AR119" i="62"/>
  <c r="AS119" i="74" s="1"/>
  <c r="AS18" i="62"/>
  <c r="AT15" i="48"/>
  <c r="AU15" i="72" s="1"/>
  <c r="AS149" i="62" l="1"/>
  <c r="AT18" i="74"/>
  <c r="AS149" i="63"/>
  <c r="AT18" i="75"/>
  <c r="AT18" i="66"/>
  <c r="AT15" i="62"/>
  <c r="AU15" i="74" s="1"/>
  <c r="AS119" i="62"/>
  <c r="AT119" i="74" s="1"/>
  <c r="AT15" i="63"/>
  <c r="AU15" i="75" s="1"/>
  <c r="AS119" i="63"/>
  <c r="AT119" i="75" s="1"/>
  <c r="AT18" i="62"/>
  <c r="AU18" i="74" s="1"/>
  <c r="AS149" i="66"/>
  <c r="AT15" i="66"/>
  <c r="AU15" i="78" s="1"/>
  <c r="AS119" i="66"/>
  <c r="AT119" i="78" s="1"/>
  <c r="AT18" i="63"/>
  <c r="AU15" i="48"/>
  <c r="AV15" i="72" s="1"/>
  <c r="AT149" i="63" l="1"/>
  <c r="AU18" i="75"/>
  <c r="AT149" i="66"/>
  <c r="AU18" i="78"/>
  <c r="AU18" i="62"/>
  <c r="AU15" i="62"/>
  <c r="AV15" i="74" s="1"/>
  <c r="AT119" i="62"/>
  <c r="AU119" i="74" s="1"/>
  <c r="AU15" i="66"/>
  <c r="AV15" i="78" s="1"/>
  <c r="AT119" i="66"/>
  <c r="AU119" i="78" s="1"/>
  <c r="AU15" i="63"/>
  <c r="AV15" i="75" s="1"/>
  <c r="AT119" i="63"/>
  <c r="AU119" i="75" s="1"/>
  <c r="AU18" i="63"/>
  <c r="AT149" i="62"/>
  <c r="AU18" i="66"/>
  <c r="AV18" i="78" s="1"/>
  <c r="AV15" i="48"/>
  <c r="AW15" i="72" s="1"/>
  <c r="AU149" i="63" l="1"/>
  <c r="AV18" i="75"/>
  <c r="AU149" i="62"/>
  <c r="AV18" i="74"/>
  <c r="AV18" i="66"/>
  <c r="AV15" i="63"/>
  <c r="AW15" i="75" s="1"/>
  <c r="AU119" i="63"/>
  <c r="AV119" i="75" s="1"/>
  <c r="AV15" i="62"/>
  <c r="AW15" i="74" s="1"/>
  <c r="AU119" i="62"/>
  <c r="AV119" i="74" s="1"/>
  <c r="AU149" i="66"/>
  <c r="AV18" i="63"/>
  <c r="AV15" i="66"/>
  <c r="AW15" i="78" s="1"/>
  <c r="AU119" i="66"/>
  <c r="AV119" i="78" s="1"/>
  <c r="AV18" i="62"/>
  <c r="AW15" i="48"/>
  <c r="AX15" i="72" s="1"/>
  <c r="AV149" i="62" l="1"/>
  <c r="AW18" i="74"/>
  <c r="AV149" i="66"/>
  <c r="AW18" i="78"/>
  <c r="AV149" i="63"/>
  <c r="AW18" i="75"/>
  <c r="AW15" i="63"/>
  <c r="AX15" i="75" s="1"/>
  <c r="AV119" i="63"/>
  <c r="AW119" i="75" s="1"/>
  <c r="AW15" i="66"/>
  <c r="AX15" i="78" s="1"/>
  <c r="AV119" i="66"/>
  <c r="AW119" i="78" s="1"/>
  <c r="AW15" i="62"/>
  <c r="AX15" i="74" s="1"/>
  <c r="AV119" i="62"/>
  <c r="AW119" i="74" s="1"/>
  <c r="AW18" i="62"/>
  <c r="AW18" i="63"/>
  <c r="AW18" i="66"/>
  <c r="AX15" i="48"/>
  <c r="AY15" i="72" s="1"/>
  <c r="AW149" i="66" l="1"/>
  <c r="AX18" i="78"/>
  <c r="AW149" i="62"/>
  <c r="AX18" i="74"/>
  <c r="AW149" i="63"/>
  <c r="AX18" i="75"/>
  <c r="AX18" i="66"/>
  <c r="AX18" i="62"/>
  <c r="AY18" i="74" s="1"/>
  <c r="AX15" i="66"/>
  <c r="AY15" i="78" s="1"/>
  <c r="AW119" i="66"/>
  <c r="AX119" i="78" s="1"/>
  <c r="AX18" i="63"/>
  <c r="AY18" i="75" s="1"/>
  <c r="AX15" i="62"/>
  <c r="AY15" i="74" s="1"/>
  <c r="AW119" i="62"/>
  <c r="AX119" i="74" s="1"/>
  <c r="AX15" i="63"/>
  <c r="AY15" i="75" s="1"/>
  <c r="AW119" i="63"/>
  <c r="AX119" i="75" s="1"/>
  <c r="AY15" i="48"/>
  <c r="AZ15" i="72" s="1"/>
  <c r="AX149" i="66" l="1"/>
  <c r="AY18" i="78"/>
  <c r="AY18" i="63"/>
  <c r="AY18" i="62"/>
  <c r="AY15" i="62"/>
  <c r="AZ15" i="74" s="1"/>
  <c r="AX119" i="62"/>
  <c r="AY119" i="74" s="1"/>
  <c r="AY15" i="66"/>
  <c r="AZ15" i="78" s="1"/>
  <c r="AX119" i="66"/>
  <c r="AY119" i="78" s="1"/>
  <c r="AY15" i="63"/>
  <c r="AZ15" i="75" s="1"/>
  <c r="AX119" i="63"/>
  <c r="AY119" i="75" s="1"/>
  <c r="AX149" i="63"/>
  <c r="AX149" i="62"/>
  <c r="AY18" i="66"/>
  <c r="AZ15" i="48"/>
  <c r="BA15" i="72" s="1"/>
  <c r="AY149" i="63" l="1"/>
  <c r="AZ18" i="75"/>
  <c r="AY149" i="66"/>
  <c r="AZ18" i="78"/>
  <c r="AY149" i="62"/>
  <c r="AZ18" i="74"/>
  <c r="AZ15" i="66"/>
  <c r="BA15" i="78" s="1"/>
  <c r="AY119" i="66"/>
  <c r="AZ119" i="78" s="1"/>
  <c r="AZ18" i="62"/>
  <c r="AZ18" i="66"/>
  <c r="AZ15" i="63"/>
  <c r="BA15" i="75" s="1"/>
  <c r="AY119" i="63"/>
  <c r="AZ119" i="75" s="1"/>
  <c r="AZ15" i="62"/>
  <c r="BA15" i="74" s="1"/>
  <c r="AY119" i="62"/>
  <c r="AZ119" i="74" s="1"/>
  <c r="AZ18" i="63"/>
  <c r="BA18" i="75" s="1"/>
  <c r="BA15" i="48"/>
  <c r="BB15" i="72" s="1"/>
  <c r="AZ149" i="66" l="1"/>
  <c r="BA18" i="78"/>
  <c r="AZ149" i="62"/>
  <c r="BA18" i="74"/>
  <c r="BA18" i="63"/>
  <c r="BA15" i="63"/>
  <c r="BB15" i="75" s="1"/>
  <c r="AZ119" i="63"/>
  <c r="BA119" i="75" s="1"/>
  <c r="BA18" i="62"/>
  <c r="BA15" i="62"/>
  <c r="BB15" i="74" s="1"/>
  <c r="AZ119" i="62"/>
  <c r="BA119" i="74" s="1"/>
  <c r="AZ149" i="63"/>
  <c r="BA18" i="66"/>
  <c r="BA15" i="66"/>
  <c r="BB15" i="78" s="1"/>
  <c r="AZ119" i="66"/>
  <c r="BA119" i="78" s="1"/>
  <c r="BB15" i="48"/>
  <c r="BC15" i="72" s="1"/>
  <c r="BA149" i="62" l="1"/>
  <c r="BB18" i="74"/>
  <c r="BA149" i="66"/>
  <c r="BB18" i="78"/>
  <c r="BA149" i="63"/>
  <c r="BB18" i="75"/>
  <c r="BB15" i="66"/>
  <c r="BC15" i="78" s="1"/>
  <c r="BA119" i="66"/>
  <c r="BB119" i="78" s="1"/>
  <c r="BB15" i="62"/>
  <c r="BC15" i="74" s="1"/>
  <c r="BA119" i="62"/>
  <c r="BB119" i="74" s="1"/>
  <c r="BB15" i="63"/>
  <c r="BC15" i="75" s="1"/>
  <c r="BA119" i="63"/>
  <c r="BB119" i="75" s="1"/>
  <c r="BB18" i="66"/>
  <c r="BB18" i="62"/>
  <c r="BB18" i="63"/>
  <c r="BC15" i="48"/>
  <c r="BD15" i="72" s="1"/>
  <c r="BB149" i="62" l="1"/>
  <c r="BC18" i="74"/>
  <c r="BB149" i="63"/>
  <c r="BC18" i="75"/>
  <c r="BB149" i="66"/>
  <c r="BC18" i="78"/>
  <c r="BC18" i="63"/>
  <c r="BC18" i="66"/>
  <c r="BC15" i="62"/>
  <c r="BD15" i="74" s="1"/>
  <c r="BB119" i="62"/>
  <c r="BC119" i="74" s="1"/>
  <c r="BC18" i="62"/>
  <c r="BC15" i="63"/>
  <c r="BD15" i="75" s="1"/>
  <c r="BB119" i="63"/>
  <c r="BC119" i="75" s="1"/>
  <c r="BC15" i="66"/>
  <c r="BD15" i="78" s="1"/>
  <c r="BB119" i="66"/>
  <c r="BC119" i="78" s="1"/>
  <c r="BD15" i="48"/>
  <c r="BE15" i="72" s="1"/>
  <c r="BC149" i="63" l="1"/>
  <c r="BD18" i="75"/>
  <c r="BC149" i="66"/>
  <c r="BD18" i="78"/>
  <c r="BC149" i="62"/>
  <c r="BD18" i="74"/>
  <c r="BE15" i="48"/>
  <c r="BF15" i="72" s="1"/>
  <c r="BD15" i="66"/>
  <c r="BE15" i="78" s="1"/>
  <c r="BC119" i="66"/>
  <c r="BD119" i="78" s="1"/>
  <c r="BD18" i="62"/>
  <c r="BD18" i="66"/>
  <c r="BD15" i="63"/>
  <c r="BE15" i="75" s="1"/>
  <c r="BC119" i="63"/>
  <c r="BD119" i="75" s="1"/>
  <c r="BD15" i="62"/>
  <c r="BE15" i="74" s="1"/>
  <c r="BC119" i="62"/>
  <c r="BD119" i="74" s="1"/>
  <c r="BD18" i="63"/>
  <c r="BD149" i="63" l="1"/>
  <c r="BE18" i="75"/>
  <c r="BD149" i="62"/>
  <c r="BE18" i="74"/>
  <c r="BD149" i="66"/>
  <c r="BE18" i="78"/>
  <c r="BF15" i="48"/>
  <c r="BG15" i="72" s="1"/>
  <c r="BE18" i="63"/>
  <c r="BE15" i="63"/>
  <c r="BF15" i="75" s="1"/>
  <c r="BD119" i="63"/>
  <c r="BE119" i="75" s="1"/>
  <c r="BE18" i="62"/>
  <c r="BE15" i="62"/>
  <c r="BF15" i="74" s="1"/>
  <c r="BD119" i="62"/>
  <c r="BE119" i="74" s="1"/>
  <c r="BE18" i="66"/>
  <c r="BE15" i="66"/>
  <c r="BF15" i="78" s="1"/>
  <c r="BD119" i="66"/>
  <c r="BE119" i="78" s="1"/>
  <c r="BE149" i="63" l="1"/>
  <c r="BF18" i="75"/>
  <c r="BE149" i="66"/>
  <c r="BF18" i="78"/>
  <c r="BE149" i="62"/>
  <c r="BF18" i="74"/>
  <c r="BG15" i="48"/>
  <c r="BH15" i="72" s="1"/>
  <c r="BF15" i="66"/>
  <c r="BG15" i="78" s="1"/>
  <c r="BE119" i="66"/>
  <c r="BF119" i="78" s="1"/>
  <c r="BF15" i="62"/>
  <c r="BG15" i="74" s="1"/>
  <c r="BE119" i="62"/>
  <c r="BF119" i="74" s="1"/>
  <c r="BF15" i="63"/>
  <c r="BG15" i="75" s="1"/>
  <c r="BE119" i="63"/>
  <c r="BF119" i="75" s="1"/>
  <c r="BF18" i="66"/>
  <c r="BF18" i="62"/>
  <c r="BF18" i="63"/>
  <c r="BF149" i="63" l="1"/>
  <c r="BG18" i="75"/>
  <c r="BF149" i="66"/>
  <c r="BG18" i="78"/>
  <c r="BF149" i="62"/>
  <c r="BG18" i="74"/>
  <c r="BH15" i="48"/>
  <c r="BI15" i="72" s="1"/>
  <c r="BG18" i="63"/>
  <c r="BG18" i="66"/>
  <c r="BG15" i="62"/>
  <c r="BH15" i="74" s="1"/>
  <c r="BF119" i="62"/>
  <c r="BG119" i="74" s="1"/>
  <c r="BG18" i="62"/>
  <c r="BG15" i="63"/>
  <c r="BH15" i="75" s="1"/>
  <c r="BF119" i="63"/>
  <c r="BG119" i="75" s="1"/>
  <c r="BG15" i="66"/>
  <c r="BH15" i="78" s="1"/>
  <c r="BF119" i="66"/>
  <c r="BG119" i="78" s="1"/>
  <c r="BG149" i="62" l="1"/>
  <c r="BH18" i="74"/>
  <c r="BG149" i="63"/>
  <c r="BH18" i="75"/>
  <c r="BG149" i="66"/>
  <c r="BH18" i="78"/>
  <c r="BI15" i="48"/>
  <c r="BJ15" i="72" s="1"/>
  <c r="BH18" i="62"/>
  <c r="BH18" i="66"/>
  <c r="BH15" i="66"/>
  <c r="BI15" i="78" s="1"/>
  <c r="BG119" i="66"/>
  <c r="BH119" i="78" s="1"/>
  <c r="BH15" i="63"/>
  <c r="BI15" i="75" s="1"/>
  <c r="BG119" i="63"/>
  <c r="BH119" i="75" s="1"/>
  <c r="BH15" i="62"/>
  <c r="BI15" i="74" s="1"/>
  <c r="BG119" i="62"/>
  <c r="BH119" i="74" s="1"/>
  <c r="BH18" i="63"/>
  <c r="BH149" i="62" l="1"/>
  <c r="BI18" i="74"/>
  <c r="BH149" i="63"/>
  <c r="BI18" i="75"/>
  <c r="BH149" i="66"/>
  <c r="BI18" i="78"/>
  <c r="BI119" i="48"/>
  <c r="BJ119" i="72" s="1"/>
  <c r="BI18" i="63"/>
  <c r="BI15" i="63"/>
  <c r="BH119" i="63"/>
  <c r="BI119" i="75" s="1"/>
  <c r="BI18" i="66"/>
  <c r="BI15" i="62"/>
  <c r="BH119" i="62"/>
  <c r="BI119" i="74" s="1"/>
  <c r="BI15" i="66"/>
  <c r="BH119" i="66"/>
  <c r="BI119" i="78" s="1"/>
  <c r="BI18" i="62"/>
  <c r="BI149" i="63" l="1"/>
  <c r="BJ18" i="75"/>
  <c r="BI119" i="66"/>
  <c r="BJ119" i="78" s="1"/>
  <c r="BJ15" i="78"/>
  <c r="BI149" i="62"/>
  <c r="BJ18" i="74"/>
  <c r="BI119" i="62"/>
  <c r="BJ119" i="74" s="1"/>
  <c r="BJ15" i="74"/>
  <c r="BI149" i="66"/>
  <c r="BJ18" i="78"/>
  <c r="BI119" i="63"/>
  <c r="BJ119" i="75" s="1"/>
  <c r="BJ15" i="75"/>
  <c r="B12" i="48"/>
  <c r="C12" i="72" s="1"/>
  <c r="B117" i="70" l="1"/>
  <c r="C117" i="77" s="1"/>
  <c r="B12" i="66"/>
  <c r="B12" i="63"/>
  <c r="B12" i="62"/>
  <c r="B117" i="48"/>
  <c r="B104" i="48" s="1"/>
  <c r="B117" i="62" l="1"/>
  <c r="C12" i="74"/>
  <c r="C117" i="72"/>
  <c r="B120" i="48"/>
  <c r="C120" i="72" s="1"/>
  <c r="C12" i="75"/>
  <c r="B117" i="63"/>
  <c r="C12" i="78"/>
  <c r="B117" i="66"/>
  <c r="C117" i="78" s="1"/>
  <c r="B104" i="70"/>
  <c r="C104" i="77" s="1"/>
  <c r="C117" i="75" l="1"/>
  <c r="B104" i="63"/>
  <c r="C104" i="75" s="1"/>
  <c r="C104" i="72"/>
  <c r="B106" i="48"/>
  <c r="B113" i="48"/>
  <c r="C92" i="48" s="1"/>
  <c r="D92" i="72" s="1"/>
  <c r="B109" i="48"/>
  <c r="C109" i="72" s="1"/>
  <c r="B166" i="48"/>
  <c r="B104" i="66"/>
  <c r="C104" i="78" s="1"/>
  <c r="C117" i="74"/>
  <c r="B104" i="62"/>
  <c r="C104" i="74" s="1"/>
  <c r="B166" i="70"/>
  <c r="B109" i="63"/>
  <c r="C109" i="75" s="1"/>
  <c r="B213" i="63"/>
  <c r="B109" i="70"/>
  <c r="C109" i="77" s="1"/>
  <c r="B106" i="70"/>
  <c r="C106" i="77" s="1"/>
  <c r="B120" i="70"/>
  <c r="C120" i="77" s="1"/>
  <c r="B113" i="70"/>
  <c r="C113" i="77" s="1"/>
  <c r="B213" i="70"/>
  <c r="B166" i="63"/>
  <c r="B121" i="48"/>
  <c r="C121" i="72" s="1"/>
  <c r="B114" i="48"/>
  <c r="C114" i="72" s="1"/>
  <c r="B166" i="62" l="1"/>
  <c r="B113" i="63"/>
  <c r="C113" i="75" s="1"/>
  <c r="B120" i="63"/>
  <c r="C120" i="75" s="1"/>
  <c r="B106" i="62"/>
  <c r="C106" i="74" s="1"/>
  <c r="B213" i="62"/>
  <c r="B113" i="62"/>
  <c r="C113" i="74" s="1"/>
  <c r="B120" i="62"/>
  <c r="C120" i="74" s="1"/>
  <c r="B109" i="62"/>
  <c r="C109" i="74" s="1"/>
  <c r="B166" i="66"/>
  <c r="B213" i="66"/>
  <c r="B109" i="66"/>
  <c r="C109" i="78" s="1"/>
  <c r="B113" i="66"/>
  <c r="C113" i="78" s="1"/>
  <c r="B120" i="66"/>
  <c r="C120" i="78" s="1"/>
  <c r="B106" i="66"/>
  <c r="B112" i="48"/>
  <c r="C113" i="72"/>
  <c r="B107" i="48"/>
  <c r="C107" i="72" s="1"/>
  <c r="C106" i="72"/>
  <c r="B106" i="63"/>
  <c r="B107" i="70"/>
  <c r="C107" i="77" s="1"/>
  <c r="B114" i="63"/>
  <c r="C114" i="75" s="1"/>
  <c r="B112" i="63"/>
  <c r="C112" i="75" s="1"/>
  <c r="B114" i="70"/>
  <c r="C114" i="77" s="1"/>
  <c r="B112" i="70"/>
  <c r="C112" i="77" s="1"/>
  <c r="C92" i="70"/>
  <c r="D92" i="77" s="1"/>
  <c r="B93" i="66"/>
  <c r="C93" i="78" s="1"/>
  <c r="B121" i="70"/>
  <c r="C121" i="77" s="1"/>
  <c r="B121" i="63"/>
  <c r="C121" i="75" s="1"/>
  <c r="C92" i="63" l="1"/>
  <c r="D92" i="75" s="1"/>
  <c r="B121" i="62"/>
  <c r="C121" i="74" s="1"/>
  <c r="B107" i="62"/>
  <c r="C107" i="74" s="1"/>
  <c r="C92" i="66"/>
  <c r="D92" i="78" s="1"/>
  <c r="C92" i="62"/>
  <c r="D92" i="74" s="1"/>
  <c r="B114" i="62"/>
  <c r="C114" i="74" s="1"/>
  <c r="B112" i="62"/>
  <c r="C87" i="62" s="1"/>
  <c r="D87" i="74" s="1"/>
  <c r="B121" i="66"/>
  <c r="C121" i="78" s="1"/>
  <c r="B114" i="66"/>
  <c r="C114" i="78" s="1"/>
  <c r="B110" i="70"/>
  <c r="C110" i="77" s="1"/>
  <c r="C112" i="72"/>
  <c r="C87" i="48"/>
  <c r="B107" i="66"/>
  <c r="C106" i="78"/>
  <c r="B107" i="63"/>
  <c r="C106" i="75"/>
  <c r="B112" i="66"/>
  <c r="C112" i="78" s="1"/>
  <c r="B110" i="48"/>
  <c r="C110" i="72" s="1"/>
  <c r="C87" i="70"/>
  <c r="C93" i="70"/>
  <c r="D93" i="77" s="1"/>
  <c r="C93" i="63"/>
  <c r="D93" i="75" s="1"/>
  <c r="C87" i="63"/>
  <c r="D87" i="75" s="1"/>
  <c r="B110" i="62" l="1"/>
  <c r="C110" i="74" s="1"/>
  <c r="C93" i="62"/>
  <c r="D93" i="74" s="1"/>
  <c r="C112" i="74"/>
  <c r="B116" i="70"/>
  <c r="C116" i="77" s="1"/>
  <c r="B116" i="48"/>
  <c r="C116" i="72" s="1"/>
  <c r="C87" i="66"/>
  <c r="C88" i="66" s="1"/>
  <c r="D88" i="78" s="1"/>
  <c r="C107" i="75"/>
  <c r="B110" i="63"/>
  <c r="C107" i="78"/>
  <c r="B110" i="66"/>
  <c r="C88" i="70"/>
  <c r="D88" i="77" s="1"/>
  <c r="D87" i="77"/>
  <c r="C100" i="48"/>
  <c r="D87" i="72"/>
  <c r="D89" i="48"/>
  <c r="C88" i="48"/>
  <c r="D88" i="72" s="1"/>
  <c r="D89" i="62"/>
  <c r="C88" i="62"/>
  <c r="D88" i="74" s="1"/>
  <c r="C100" i="70"/>
  <c r="D100" i="77" s="1"/>
  <c r="D89" i="70"/>
  <c r="E89" i="77" s="1"/>
  <c r="C88" i="63"/>
  <c r="D88" i="75" s="1"/>
  <c r="D89" i="63"/>
  <c r="E89" i="75" s="1"/>
  <c r="C100" i="63"/>
  <c r="D100" i="75" s="1"/>
  <c r="C100" i="62"/>
  <c r="D100" i="74" s="1"/>
  <c r="B116" i="62" l="1"/>
  <c r="C117" i="62" s="1"/>
  <c r="D117" i="74" s="1"/>
  <c r="B123" i="70"/>
  <c r="C123" i="77" s="1"/>
  <c r="C117" i="48"/>
  <c r="D117" i="72" s="1"/>
  <c r="C117" i="70"/>
  <c r="D117" i="77" s="1"/>
  <c r="B123" i="48"/>
  <c r="C123" i="72" s="1"/>
  <c r="C100" i="66"/>
  <c r="C99" i="66" s="1"/>
  <c r="D89" i="66"/>
  <c r="E89" i="78" s="1"/>
  <c r="D87" i="78"/>
  <c r="C99" i="70"/>
  <c r="E90" i="62"/>
  <c r="F90" i="74" s="1"/>
  <c r="E89" i="74"/>
  <c r="B116" i="66"/>
  <c r="B123" i="66" s="1"/>
  <c r="C110" i="78"/>
  <c r="E90" i="48"/>
  <c r="F90" i="72" s="1"/>
  <c r="E89" i="72"/>
  <c r="B116" i="63"/>
  <c r="C110" i="75"/>
  <c r="D100" i="72"/>
  <c r="C99" i="48"/>
  <c r="E90" i="70"/>
  <c r="F90" i="77" s="1"/>
  <c r="E90" i="63"/>
  <c r="F90" i="75" s="1"/>
  <c r="C99" i="63"/>
  <c r="C99" i="62"/>
  <c r="C104" i="48"/>
  <c r="D104" i="72" s="1"/>
  <c r="C124" i="48"/>
  <c r="C93" i="66"/>
  <c r="D93" i="78" s="1"/>
  <c r="B126" i="48" l="1"/>
  <c r="C126" i="72" s="1"/>
  <c r="C104" i="62"/>
  <c r="C113" i="62" s="1"/>
  <c r="D113" i="74" s="1"/>
  <c r="B123" i="62"/>
  <c r="C123" i="74" s="1"/>
  <c r="C116" i="74"/>
  <c r="B126" i="70"/>
  <c r="C126" i="77" s="1"/>
  <c r="C124" i="62"/>
  <c r="B126" i="62"/>
  <c r="D99" i="74"/>
  <c r="C105" i="62"/>
  <c r="D99" i="75"/>
  <c r="C105" i="63"/>
  <c r="D105" i="75" s="1"/>
  <c r="D99" i="78"/>
  <c r="C105" i="66"/>
  <c r="D99" i="77"/>
  <c r="C105" i="70"/>
  <c r="C109" i="62"/>
  <c r="D109" i="74" s="1"/>
  <c r="C120" i="62"/>
  <c r="D120" i="74" s="1"/>
  <c r="D100" i="78"/>
  <c r="C104" i="70"/>
  <c r="C213" i="70" s="1"/>
  <c r="C124" i="70"/>
  <c r="B124" i="70" s="1"/>
  <c r="C124" i="77" s="1"/>
  <c r="D101" i="48"/>
  <c r="E101" i="72" s="1"/>
  <c r="C105" i="48"/>
  <c r="D105" i="72" s="1"/>
  <c r="E90" i="66"/>
  <c r="F90" i="78" s="1"/>
  <c r="D101" i="70"/>
  <c r="E101" i="77" s="1"/>
  <c r="D99" i="72"/>
  <c r="C117" i="63"/>
  <c r="C116" i="75"/>
  <c r="C123" i="78"/>
  <c r="B126" i="66"/>
  <c r="C116" i="78"/>
  <c r="C117" i="66"/>
  <c r="C112" i="62"/>
  <c r="B123" i="63"/>
  <c r="B124" i="48"/>
  <c r="C124" i="72" s="1"/>
  <c r="D124" i="72"/>
  <c r="D92" i="62"/>
  <c r="D101" i="66"/>
  <c r="E101" i="78" s="1"/>
  <c r="D105" i="78"/>
  <c r="D48" i="70"/>
  <c r="E48" i="77" s="1"/>
  <c r="B127" i="70"/>
  <c r="D101" i="63"/>
  <c r="E101" i="75" s="1"/>
  <c r="D101" i="62"/>
  <c r="E101" i="74" s="1"/>
  <c r="D105" i="74"/>
  <c r="B127" i="48"/>
  <c r="D49" i="48"/>
  <c r="E49" i="72" s="1"/>
  <c r="D48" i="48"/>
  <c r="E48" i="72" s="1"/>
  <c r="C166" i="62" l="1"/>
  <c r="C114" i="62"/>
  <c r="D114" i="74" s="1"/>
  <c r="D104" i="74"/>
  <c r="C213" i="62"/>
  <c r="D124" i="74"/>
  <c r="B124" i="62"/>
  <c r="C126" i="74"/>
  <c r="D48" i="62"/>
  <c r="E48" i="74" s="1"/>
  <c r="B127" i="62"/>
  <c r="C166" i="70"/>
  <c r="C109" i="70"/>
  <c r="D109" i="77" s="1"/>
  <c r="C121" i="62"/>
  <c r="D121" i="74" s="1"/>
  <c r="C113" i="70"/>
  <c r="D113" i="77" s="1"/>
  <c r="C106" i="70"/>
  <c r="D106" i="77" s="1"/>
  <c r="D124" i="77"/>
  <c r="D104" i="77"/>
  <c r="C120" i="70"/>
  <c r="D120" i="77" s="1"/>
  <c r="D105" i="77"/>
  <c r="C106" i="48"/>
  <c r="D106" i="72" s="1"/>
  <c r="B125" i="70"/>
  <c r="C125" i="77" s="1"/>
  <c r="B125" i="48"/>
  <c r="C125" i="72" s="1"/>
  <c r="C123" i="75"/>
  <c r="B126" i="63"/>
  <c r="C104" i="63"/>
  <c r="C166" i="63" s="1"/>
  <c r="D117" i="75"/>
  <c r="C124" i="63"/>
  <c r="D117" i="78"/>
  <c r="C104" i="66"/>
  <c r="C106" i="66" s="1"/>
  <c r="D106" i="78" s="1"/>
  <c r="C124" i="66"/>
  <c r="B128" i="70"/>
  <c r="C127" i="77"/>
  <c r="C126" i="78"/>
  <c r="B127" i="66"/>
  <c r="D87" i="62"/>
  <c r="D100" i="62" s="1"/>
  <c r="E100" i="74" s="1"/>
  <c r="D112" i="74"/>
  <c r="D93" i="62"/>
  <c r="E93" i="74" s="1"/>
  <c r="E92" i="74"/>
  <c r="B128" i="48"/>
  <c r="C127" i="72"/>
  <c r="C106" i="62"/>
  <c r="D106" i="74" s="1"/>
  <c r="C124" i="74" l="1"/>
  <c r="B125" i="62"/>
  <c r="C125" i="74" s="1"/>
  <c r="C127" i="74"/>
  <c r="B128" i="62"/>
  <c r="C107" i="70"/>
  <c r="C110" i="70" s="1"/>
  <c r="D110" i="77" s="1"/>
  <c r="C121" i="70"/>
  <c r="D121" i="77" s="1"/>
  <c r="C114" i="70"/>
  <c r="D114" i="77" s="1"/>
  <c r="C112" i="70"/>
  <c r="D92" i="70"/>
  <c r="E92" i="77" s="1"/>
  <c r="D124" i="78"/>
  <c r="B124" i="66"/>
  <c r="D104" i="78"/>
  <c r="C109" i="66"/>
  <c r="D109" i="78" s="1"/>
  <c r="C120" i="66"/>
  <c r="C113" i="66"/>
  <c r="B124" i="63"/>
  <c r="D124" i="75"/>
  <c r="D104" i="75"/>
  <c r="C109" i="63"/>
  <c r="D109" i="75" s="1"/>
  <c r="C120" i="63"/>
  <c r="C113" i="63"/>
  <c r="C127" i="78"/>
  <c r="B128" i="66"/>
  <c r="C106" i="63"/>
  <c r="D106" i="75" s="1"/>
  <c r="C166" i="66"/>
  <c r="C126" i="75"/>
  <c r="D48" i="63"/>
  <c r="E48" i="75" s="1"/>
  <c r="B127" i="63"/>
  <c r="E87" i="74"/>
  <c r="E89" i="62"/>
  <c r="D88" i="62"/>
  <c r="E88" i="74" s="1"/>
  <c r="C213" i="63"/>
  <c r="C213" i="66"/>
  <c r="C107" i="66"/>
  <c r="D107" i="78" s="1"/>
  <c r="C107" i="62"/>
  <c r="D107" i="74" s="1"/>
  <c r="D99" i="62"/>
  <c r="D105" i="62" s="1"/>
  <c r="C116" i="70" l="1"/>
  <c r="D116" i="77" s="1"/>
  <c r="D107" i="77"/>
  <c r="D93" i="70"/>
  <c r="E93" i="77" s="1"/>
  <c r="D112" i="77"/>
  <c r="D87" i="70"/>
  <c r="E99" i="74"/>
  <c r="C107" i="63"/>
  <c r="D107" i="75" s="1"/>
  <c r="C124" i="75"/>
  <c r="B125" i="63"/>
  <c r="C125" i="75" s="1"/>
  <c r="F90" i="62"/>
  <c r="G90" i="74" s="1"/>
  <c r="F89" i="74"/>
  <c r="C127" i="75"/>
  <c r="B128" i="63"/>
  <c r="C121" i="63"/>
  <c r="D121" i="75" s="1"/>
  <c r="D120" i="75"/>
  <c r="D113" i="78"/>
  <c r="C112" i="66"/>
  <c r="D92" i="66"/>
  <c r="C114" i="66"/>
  <c r="D114" i="78" s="1"/>
  <c r="D120" i="78"/>
  <c r="C121" i="66"/>
  <c r="D121" i="78" s="1"/>
  <c r="C124" i="78"/>
  <c r="B125" i="66"/>
  <c r="C125" i="78" s="1"/>
  <c r="C114" i="63"/>
  <c r="D114" i="75" s="1"/>
  <c r="D113" i="75"/>
  <c r="C112" i="63"/>
  <c r="D92" i="63"/>
  <c r="C110" i="66"/>
  <c r="D110" i="78" s="1"/>
  <c r="C110" i="62"/>
  <c r="D110" i="74" s="1"/>
  <c r="E105" i="74"/>
  <c r="E101" i="62"/>
  <c r="F101" i="74" s="1"/>
  <c r="C123" i="70" l="1"/>
  <c r="D123" i="77" s="1"/>
  <c r="C110" i="63"/>
  <c r="D110" i="75" s="1"/>
  <c r="D117" i="70"/>
  <c r="E117" i="77" s="1"/>
  <c r="D88" i="70"/>
  <c r="E88" i="77" s="1"/>
  <c r="E89" i="70"/>
  <c r="E87" i="77"/>
  <c r="D100" i="70"/>
  <c r="D112" i="78"/>
  <c r="D87" i="66"/>
  <c r="E92" i="78"/>
  <c r="D93" i="66"/>
  <c r="E93" i="78" s="1"/>
  <c r="D93" i="63"/>
  <c r="E93" i="75" s="1"/>
  <c r="E92" i="75"/>
  <c r="D87" i="63"/>
  <c r="D112" i="75"/>
  <c r="C116" i="66"/>
  <c r="C116" i="63"/>
  <c r="C116" i="62"/>
  <c r="C125" i="70" l="1"/>
  <c r="D125" i="77" s="1"/>
  <c r="C126" i="70"/>
  <c r="C127" i="70" s="1"/>
  <c r="D127" i="77" s="1"/>
  <c r="C167" i="70"/>
  <c r="D124" i="70"/>
  <c r="E124" i="77" s="1"/>
  <c r="E100" i="77"/>
  <c r="D99" i="70"/>
  <c r="F89" i="77"/>
  <c r="F90" i="70"/>
  <c r="G90" i="77" s="1"/>
  <c r="D126" i="77"/>
  <c r="E87" i="78"/>
  <c r="D88" i="66"/>
  <c r="E88" i="78" s="1"/>
  <c r="E89" i="66"/>
  <c r="D100" i="66"/>
  <c r="D100" i="63"/>
  <c r="E87" i="75"/>
  <c r="E89" i="63"/>
  <c r="D88" i="63"/>
  <c r="E88" i="75" s="1"/>
  <c r="C123" i="66"/>
  <c r="D123" i="78" s="1"/>
  <c r="D116" i="78"/>
  <c r="C123" i="62"/>
  <c r="D123" i="74" s="1"/>
  <c r="D116" i="74"/>
  <c r="C123" i="63"/>
  <c r="D123" i="75" s="1"/>
  <c r="D116" i="75"/>
  <c r="D117" i="66"/>
  <c r="E117" i="78" s="1"/>
  <c r="D117" i="63"/>
  <c r="E117" i="75" s="1"/>
  <c r="D117" i="62"/>
  <c r="E117" i="74" s="1"/>
  <c r="C150" i="70" l="1"/>
  <c r="C151" i="70" s="1"/>
  <c r="C152" i="70" s="1"/>
  <c r="C155" i="70" s="1"/>
  <c r="C128" i="70"/>
  <c r="D105" i="70"/>
  <c r="E105" i="77" s="1"/>
  <c r="E99" i="77"/>
  <c r="E101" i="70"/>
  <c r="F101" i="77" s="1"/>
  <c r="C125" i="62"/>
  <c r="D125" i="74" s="1"/>
  <c r="C126" i="62"/>
  <c r="D126" i="74" s="1"/>
  <c r="C125" i="66"/>
  <c r="D125" i="78" s="1"/>
  <c r="C126" i="66"/>
  <c r="D126" i="78" s="1"/>
  <c r="C167" i="62"/>
  <c r="C167" i="66"/>
  <c r="C126" i="63"/>
  <c r="D126" i="75" s="1"/>
  <c r="C167" i="63"/>
  <c r="F89" i="75"/>
  <c r="F90" i="63"/>
  <c r="G90" i="75" s="1"/>
  <c r="C125" i="63"/>
  <c r="D125" i="75" s="1"/>
  <c r="F89" i="78"/>
  <c r="F90" i="66"/>
  <c r="G90" i="78" s="1"/>
  <c r="E100" i="75"/>
  <c r="D99" i="63"/>
  <c r="D105" i="63" s="1"/>
  <c r="E100" i="78"/>
  <c r="D99" i="66"/>
  <c r="D105" i="66" s="1"/>
  <c r="D124" i="66"/>
  <c r="E124" i="78" s="1"/>
  <c r="D124" i="63"/>
  <c r="E124" i="75" s="1"/>
  <c r="D124" i="62"/>
  <c r="E124" i="74" s="1"/>
  <c r="B119" i="48"/>
  <c r="C119" i="72" s="1"/>
  <c r="C154" i="70" l="1"/>
  <c r="B138" i="70" s="1"/>
  <c r="C138" i="77" s="1"/>
  <c r="C153" i="70"/>
  <c r="C127" i="62"/>
  <c r="D127" i="74" s="1"/>
  <c r="C150" i="62"/>
  <c r="C127" i="66"/>
  <c r="D127" i="78" s="1"/>
  <c r="C150" i="66"/>
  <c r="C151" i="66" s="1"/>
  <c r="C127" i="63"/>
  <c r="D127" i="75" s="1"/>
  <c r="C150" i="63"/>
  <c r="C151" i="63" s="1"/>
  <c r="E99" i="75"/>
  <c r="E101" i="63"/>
  <c r="F101" i="75" s="1"/>
  <c r="E105" i="75"/>
  <c r="E99" i="78"/>
  <c r="E105" i="78"/>
  <c r="E101" i="66"/>
  <c r="F101" i="78" s="1"/>
  <c r="C128" i="62"/>
  <c r="C153" i="62"/>
  <c r="C151" i="62"/>
  <c r="C149" i="48"/>
  <c r="C119" i="48"/>
  <c r="D119" i="72" s="1"/>
  <c r="C128" i="66" l="1"/>
  <c r="C153" i="66"/>
  <c r="C128" i="63"/>
  <c r="C153" i="63"/>
  <c r="C154" i="66"/>
  <c r="B138" i="66" s="1"/>
  <c r="C138" i="78" s="1"/>
  <c r="C152" i="66"/>
  <c r="C155" i="66" s="1"/>
  <c r="C152" i="63"/>
  <c r="C155" i="63" s="1"/>
  <c r="C154" i="63"/>
  <c r="B138" i="63" s="1"/>
  <c r="C138" i="75" s="1"/>
  <c r="C152" i="62"/>
  <c r="C155" i="62" s="1"/>
  <c r="C154" i="62"/>
  <c r="B138" i="62" s="1"/>
  <c r="C138" i="74" s="1"/>
  <c r="D149" i="48"/>
  <c r="D119" i="48"/>
  <c r="E119" i="72" s="1"/>
  <c r="E18" i="48"/>
  <c r="F18" i="72" s="1"/>
  <c r="E149" i="48" l="1"/>
  <c r="E119" i="48"/>
  <c r="F119" i="72" s="1"/>
  <c r="F18" i="48"/>
  <c r="G18" i="72" s="1"/>
  <c r="F149" i="48" l="1"/>
  <c r="F119" i="48"/>
  <c r="G119" i="72" s="1"/>
  <c r="G18" i="48"/>
  <c r="H18" i="72" s="1"/>
  <c r="G149" i="48" l="1"/>
  <c r="G119" i="48"/>
  <c r="H119" i="72" s="1"/>
  <c r="H18" i="48"/>
  <c r="I18" i="72" s="1"/>
  <c r="H149" i="48" l="1"/>
  <c r="H119" i="48"/>
  <c r="I119" i="72" s="1"/>
  <c r="I18" i="48"/>
  <c r="J18" i="72" s="1"/>
  <c r="I149" i="48" l="1"/>
  <c r="I119" i="48"/>
  <c r="J119" i="72" s="1"/>
  <c r="J18" i="48"/>
  <c r="K18" i="72" s="1"/>
  <c r="J149" i="48" l="1"/>
  <c r="J119" i="48"/>
  <c r="K119" i="72" s="1"/>
  <c r="K18" i="48"/>
  <c r="L18" i="72" s="1"/>
  <c r="K149" i="48" l="1"/>
  <c r="K119" i="48"/>
  <c r="L119" i="72" s="1"/>
  <c r="L18" i="48"/>
  <c r="M18" i="72" s="1"/>
  <c r="L149" i="48" l="1"/>
  <c r="L119" i="48"/>
  <c r="M119" i="72" s="1"/>
  <c r="M18" i="48"/>
  <c r="N18" i="72" s="1"/>
  <c r="M149" i="48" l="1"/>
  <c r="M119" i="48"/>
  <c r="N119" i="72" s="1"/>
  <c r="N18" i="48"/>
  <c r="O18" i="72" s="1"/>
  <c r="N149" i="48" l="1"/>
  <c r="N119" i="48"/>
  <c r="O119" i="72" s="1"/>
  <c r="O18" i="48"/>
  <c r="P18" i="72" s="1"/>
  <c r="O149" i="48" l="1"/>
  <c r="O119" i="48"/>
  <c r="P119" i="72" s="1"/>
  <c r="P18" i="48"/>
  <c r="Q18" i="72" s="1"/>
  <c r="P149" i="48" l="1"/>
  <c r="P119" i="48"/>
  <c r="Q119" i="72" s="1"/>
  <c r="Q18" i="48"/>
  <c r="R18" i="72" s="1"/>
  <c r="Q149" i="48" l="1"/>
  <c r="Q119" i="48"/>
  <c r="R119" i="72" s="1"/>
  <c r="R18" i="48"/>
  <c r="S18" i="72" s="1"/>
  <c r="R149" i="48" l="1"/>
  <c r="R119" i="48"/>
  <c r="S119" i="72" s="1"/>
  <c r="S18" i="48"/>
  <c r="T18" i="72" s="1"/>
  <c r="S149" i="48" l="1"/>
  <c r="S119" i="48"/>
  <c r="T119" i="72" s="1"/>
  <c r="T18" i="48"/>
  <c r="U18" i="72" s="1"/>
  <c r="T149" i="48" l="1"/>
  <c r="T119" i="48"/>
  <c r="U119" i="72" s="1"/>
  <c r="U18" i="48"/>
  <c r="V18" i="72" s="1"/>
  <c r="U149" i="48" l="1"/>
  <c r="U119" i="48"/>
  <c r="V119" i="72" s="1"/>
  <c r="V18" i="48"/>
  <c r="W18" i="72" s="1"/>
  <c r="V149" i="48" l="1"/>
  <c r="V119" i="48"/>
  <c r="W119" i="72" s="1"/>
  <c r="W18" i="48"/>
  <c r="X18" i="72" s="1"/>
  <c r="W149" i="48" l="1"/>
  <c r="W119" i="48"/>
  <c r="X119" i="72" s="1"/>
  <c r="X18" i="48"/>
  <c r="Y18" i="72" s="1"/>
  <c r="X149" i="48" l="1"/>
  <c r="X119" i="48"/>
  <c r="Y119" i="72" s="1"/>
  <c r="Y18" i="48"/>
  <c r="Z18" i="72" s="1"/>
  <c r="Y149" i="48" l="1"/>
  <c r="Y119" i="48"/>
  <c r="Z119" i="72" s="1"/>
  <c r="Z18" i="48"/>
  <c r="AA18" i="72" s="1"/>
  <c r="Z149" i="48" l="1"/>
  <c r="Z119" i="48"/>
  <c r="AA119" i="72" s="1"/>
  <c r="AA18" i="48"/>
  <c r="AB18" i="72" s="1"/>
  <c r="AA149" i="48" l="1"/>
  <c r="AA119" i="48"/>
  <c r="AB119" i="72" s="1"/>
  <c r="AB18" i="48"/>
  <c r="AC18" i="72" s="1"/>
  <c r="AB149" i="48" l="1"/>
  <c r="AC18" i="48"/>
  <c r="AD18" i="72" s="1"/>
  <c r="AC149" i="48" l="1"/>
  <c r="AC119" i="48"/>
  <c r="AD119" i="72" s="1"/>
  <c r="AD18" i="48"/>
  <c r="AE18" i="72" s="1"/>
  <c r="AD149" i="48" l="1"/>
  <c r="AD119" i="48"/>
  <c r="AE119" i="72" s="1"/>
  <c r="AE18" i="48"/>
  <c r="AF18" i="72" s="1"/>
  <c r="AE149" i="48" l="1"/>
  <c r="AE119" i="48"/>
  <c r="AF119" i="72" s="1"/>
  <c r="AF18" i="48"/>
  <c r="AG18" i="72" s="1"/>
  <c r="AF149" i="48" l="1"/>
  <c r="AF119" i="48"/>
  <c r="AG119" i="72" s="1"/>
  <c r="AG18" i="48"/>
  <c r="AH18" i="72" s="1"/>
  <c r="AG149" i="48" l="1"/>
  <c r="AG119" i="48"/>
  <c r="AH119" i="72" s="1"/>
  <c r="AH18" i="48"/>
  <c r="AI18" i="72" s="1"/>
  <c r="AH149" i="48" l="1"/>
  <c r="AH119" i="48"/>
  <c r="AI119" i="72" s="1"/>
  <c r="AI18" i="48"/>
  <c r="AJ18" i="72" s="1"/>
  <c r="AI149" i="48" l="1"/>
  <c r="AI119" i="48"/>
  <c r="AJ119" i="72" s="1"/>
  <c r="AJ18" i="48"/>
  <c r="AK18" i="72" s="1"/>
  <c r="AJ149" i="48" l="1"/>
  <c r="AK18" i="48"/>
  <c r="AL18" i="72" s="1"/>
  <c r="AJ119" i="48"/>
  <c r="AK119" i="72" s="1"/>
  <c r="AK149" i="48" l="1"/>
  <c r="AK119" i="48"/>
  <c r="AL119" i="72" s="1"/>
  <c r="AL18" i="48"/>
  <c r="AM18" i="72" s="1"/>
  <c r="AL149" i="48" l="1"/>
  <c r="AL119" i="48"/>
  <c r="AM119" i="72" s="1"/>
  <c r="AM18" i="48"/>
  <c r="AN18" i="72" s="1"/>
  <c r="AM149" i="48" l="1"/>
  <c r="AN18" i="48"/>
  <c r="AO18" i="72" s="1"/>
  <c r="AM119" i="48"/>
  <c r="AN119" i="72" s="1"/>
  <c r="AN149" i="48" l="1"/>
  <c r="AN119" i="48"/>
  <c r="AO119" i="72" s="1"/>
  <c r="AO18" i="48"/>
  <c r="AP18" i="72" s="1"/>
  <c r="AO149" i="48" l="1"/>
  <c r="AO119" i="48"/>
  <c r="AP119" i="72" s="1"/>
  <c r="AP18" i="48"/>
  <c r="AQ18" i="72" s="1"/>
  <c r="AP149" i="48" l="1"/>
  <c r="AP119" i="48"/>
  <c r="AQ119" i="72" s="1"/>
  <c r="AQ18" i="48"/>
  <c r="AR18" i="72" s="1"/>
  <c r="AQ149" i="48" l="1"/>
  <c r="AR18" i="48"/>
  <c r="AS18" i="72" s="1"/>
  <c r="AQ119" i="48"/>
  <c r="AR119" i="72" s="1"/>
  <c r="AR149" i="48" l="1"/>
  <c r="AR119" i="48"/>
  <c r="AS119" i="72" s="1"/>
  <c r="AS18" i="48"/>
  <c r="AT18" i="72" s="1"/>
  <c r="AS149" i="48" l="1"/>
  <c r="AT18" i="48"/>
  <c r="AU18" i="72" s="1"/>
  <c r="AS119" i="48"/>
  <c r="AT119" i="72" s="1"/>
  <c r="AT149" i="48" l="1"/>
  <c r="AT119" i="48"/>
  <c r="AU119" i="72" s="1"/>
  <c r="AU18" i="48"/>
  <c r="AV18" i="72" s="1"/>
  <c r="AU149" i="48" l="1"/>
  <c r="AV18" i="48"/>
  <c r="AW18" i="72" s="1"/>
  <c r="AU119" i="48"/>
  <c r="AV119" i="72" s="1"/>
  <c r="AV149" i="48" l="1"/>
  <c r="AW18" i="48"/>
  <c r="AX18" i="72" s="1"/>
  <c r="AV119" i="48"/>
  <c r="AW119" i="72" s="1"/>
  <c r="AW149" i="48" l="1"/>
  <c r="AW119" i="48"/>
  <c r="AX119" i="72" s="1"/>
  <c r="AX18" i="48"/>
  <c r="AY18" i="72" s="1"/>
  <c r="AX149" i="48" l="1"/>
  <c r="AX119" i="48"/>
  <c r="AY119" i="72" s="1"/>
  <c r="AY18" i="48"/>
  <c r="AZ18" i="72" s="1"/>
  <c r="AY149" i="48" l="1"/>
  <c r="AY119" i="48"/>
  <c r="AZ119" i="72" s="1"/>
  <c r="AZ18" i="48"/>
  <c r="BA18" i="72" s="1"/>
  <c r="AZ149" i="48" l="1"/>
  <c r="AZ119" i="48"/>
  <c r="BA119" i="72" s="1"/>
  <c r="BA18" i="48"/>
  <c r="BB18" i="72" s="1"/>
  <c r="BA149" i="48" l="1"/>
  <c r="BA119" i="48"/>
  <c r="BB119" i="72" s="1"/>
  <c r="BB18" i="48"/>
  <c r="BC18" i="72" s="1"/>
  <c r="BB149" i="48" l="1"/>
  <c r="BB119" i="48"/>
  <c r="BC119" i="72" s="1"/>
  <c r="BC18" i="48"/>
  <c r="BD18" i="72" s="1"/>
  <c r="BC149" i="48" l="1"/>
  <c r="BC119" i="48"/>
  <c r="BD119" i="72" s="1"/>
  <c r="BD18" i="48"/>
  <c r="BE18" i="72" s="1"/>
  <c r="BD149" i="48" l="1"/>
  <c r="BD119" i="48"/>
  <c r="BE119" i="72" s="1"/>
  <c r="BE18" i="48"/>
  <c r="BF18" i="72" s="1"/>
  <c r="BE149" i="48" l="1"/>
  <c r="BF18" i="48"/>
  <c r="BG18" i="72" s="1"/>
  <c r="BE119" i="48"/>
  <c r="BF119" i="72" s="1"/>
  <c r="BF149" i="48" l="1"/>
  <c r="BF119" i="48"/>
  <c r="BG119" i="72" s="1"/>
  <c r="BG18" i="48"/>
  <c r="BH18" i="72" s="1"/>
  <c r="BG149" i="48" l="1"/>
  <c r="BH119" i="48"/>
  <c r="BI119" i="72" s="1"/>
  <c r="BG119" i="48" l="1"/>
  <c r="BH119" i="72" s="1"/>
  <c r="BH18" i="48"/>
  <c r="BI18" i="72" s="1"/>
  <c r="BH149" i="48" l="1"/>
  <c r="BI18" i="48"/>
  <c r="BJ18" i="72" s="1"/>
  <c r="BI149" i="48" l="1"/>
  <c r="C108" i="48" l="1"/>
  <c r="D108" i="72" s="1"/>
  <c r="D108" i="48" l="1"/>
  <c r="E108" i="72" s="1"/>
  <c r="E108" i="48" l="1"/>
  <c r="F108" i="72" s="1"/>
  <c r="F108" i="48" l="1"/>
  <c r="G108" i="72" s="1"/>
  <c r="G108" i="48" l="1"/>
  <c r="H108" i="72" s="1"/>
  <c r="H108" i="48" l="1"/>
  <c r="I108" i="72" s="1"/>
  <c r="I108" i="48" l="1"/>
  <c r="J108" i="72" s="1"/>
  <c r="J108" i="48" l="1"/>
  <c r="K108" i="72" s="1"/>
  <c r="K108" i="48" l="1"/>
  <c r="L108" i="72" s="1"/>
  <c r="L108" i="48" l="1"/>
  <c r="M108" i="72" s="1"/>
  <c r="M108" i="48" l="1"/>
  <c r="N108" i="72" s="1"/>
  <c r="N108" i="48" l="1"/>
  <c r="O108" i="72" s="1"/>
  <c r="O108" i="48" l="1"/>
  <c r="P108" i="72" s="1"/>
  <c r="P108" i="48" l="1"/>
  <c r="Q108" i="72" s="1"/>
  <c r="Q108" i="48" l="1"/>
  <c r="R108" i="72" s="1"/>
  <c r="R108" i="48" l="1"/>
  <c r="S108" i="72" s="1"/>
  <c r="S108" i="48" l="1"/>
  <c r="T108" i="72" s="1"/>
  <c r="T108" i="48" l="1"/>
  <c r="U108" i="72" s="1"/>
  <c r="U108" i="48" l="1"/>
  <c r="V108" i="72" s="1"/>
  <c r="V108" i="48" l="1"/>
  <c r="W108" i="72" s="1"/>
  <c r="W108" i="48" l="1"/>
  <c r="X108" i="72" s="1"/>
  <c r="X108" i="48" l="1"/>
  <c r="Y108" i="72" s="1"/>
  <c r="Y108" i="48" l="1"/>
  <c r="Z108" i="72" s="1"/>
  <c r="Z108" i="48" l="1"/>
  <c r="AA108" i="72" s="1"/>
  <c r="AA108" i="48" l="1"/>
  <c r="AB108" i="72" s="1"/>
  <c r="AB108" i="48" l="1"/>
  <c r="AC108" i="72" s="1"/>
  <c r="AC108" i="48" l="1"/>
  <c r="AD108" i="72" s="1"/>
  <c r="AD108" i="48" l="1"/>
  <c r="AE108" i="72" s="1"/>
  <c r="AE108" i="48" l="1"/>
  <c r="AF108" i="72" s="1"/>
  <c r="AF108" i="48" l="1"/>
  <c r="AG108" i="72" s="1"/>
  <c r="AG108" i="48" l="1"/>
  <c r="AH108" i="72" s="1"/>
  <c r="AH108" i="48" l="1"/>
  <c r="AI108" i="72" s="1"/>
  <c r="AI108" i="48" l="1"/>
  <c r="AJ108" i="72" s="1"/>
  <c r="AJ108" i="48" l="1"/>
  <c r="AK108" i="72" s="1"/>
  <c r="AK108" i="48" l="1"/>
  <c r="AL108" i="72" s="1"/>
  <c r="AL108" i="48" l="1"/>
  <c r="AM108" i="72" s="1"/>
  <c r="AM108" i="48" l="1"/>
  <c r="AN108" i="72" s="1"/>
  <c r="AN108" i="48" l="1"/>
  <c r="AO108" i="72" s="1"/>
  <c r="AP108" i="48" l="1"/>
  <c r="AQ108" i="72" s="1"/>
  <c r="AQ108" i="48" l="1"/>
  <c r="AR108" i="72" s="1"/>
  <c r="AR108" i="48" l="1"/>
  <c r="AS108" i="72" s="1"/>
  <c r="AS108" i="48" l="1"/>
  <c r="AT108" i="72" s="1"/>
  <c r="AT108" i="48" l="1"/>
  <c r="AU108" i="72" s="1"/>
  <c r="AU108" i="48" l="1"/>
  <c r="AV108" i="72" s="1"/>
  <c r="AV108" i="48" l="1"/>
  <c r="AW108" i="72" s="1"/>
  <c r="AW108" i="48" l="1"/>
  <c r="AX108" i="72" s="1"/>
  <c r="AZ108" i="48" l="1"/>
  <c r="BA108" i="72" s="1"/>
  <c r="BA108" i="48" l="1"/>
  <c r="BB108" i="72" s="1"/>
  <c r="BB108" i="48" l="1"/>
  <c r="BC108" i="72" s="1"/>
  <c r="BC108" i="48" l="1"/>
  <c r="BD108" i="72" s="1"/>
  <c r="BD108" i="48" l="1"/>
  <c r="BE108" i="72" s="1"/>
  <c r="BE108" i="48" l="1"/>
  <c r="BF108" i="72" s="1"/>
  <c r="BF108" i="48" l="1"/>
  <c r="BG108" i="72" s="1"/>
  <c r="BG108" i="48" l="1"/>
  <c r="BH108" i="72" s="1"/>
  <c r="BH108" i="48" l="1"/>
  <c r="BI108" i="72" s="1"/>
  <c r="BI108" i="48" l="1"/>
  <c r="BJ108" i="72" s="1"/>
  <c r="C113" i="48" l="1"/>
  <c r="D113" i="72" s="1"/>
  <c r="D108" i="27"/>
  <c r="C109" i="48"/>
  <c r="D109" i="72" s="1"/>
  <c r="C166" i="48"/>
  <c r="C120" i="48"/>
  <c r="D120" i="72" s="1"/>
  <c r="D92" i="48" l="1"/>
  <c r="E92" i="72" s="1"/>
  <c r="C107" i="48"/>
  <c r="D107" i="72" s="1"/>
  <c r="C114" i="48"/>
  <c r="D114" i="72" s="1"/>
  <c r="C93" i="48"/>
  <c r="D93" i="72" s="1"/>
  <c r="C112" i="48"/>
  <c r="D112" i="72" s="1"/>
  <c r="C121" i="48"/>
  <c r="D121" i="72" s="1"/>
  <c r="E21" i="48" l="1"/>
  <c r="E21" i="62" s="1"/>
  <c r="F21" i="74" s="1"/>
  <c r="D87" i="48"/>
  <c r="E87" i="72" s="1"/>
  <c r="C110" i="48"/>
  <c r="D110" i="72" s="1"/>
  <c r="D104" i="70"/>
  <c r="E104" i="77" s="1"/>
  <c r="D104" i="65"/>
  <c r="E104" i="76" s="1"/>
  <c r="D104" i="66"/>
  <c r="E104" i="78" s="1"/>
  <c r="D104" i="62"/>
  <c r="E104" i="74" s="1"/>
  <c r="E21" i="70" l="1"/>
  <c r="F21" i="77" s="1"/>
  <c r="E21" i="65"/>
  <c r="F21" i="76" s="1"/>
  <c r="F21" i="72"/>
  <c r="E21" i="63"/>
  <c r="F21" i="75" s="1"/>
  <c r="F21" i="48"/>
  <c r="F21" i="70" s="1"/>
  <c r="G21" i="77" s="1"/>
  <c r="E21" i="66"/>
  <c r="F21" i="78" s="1"/>
  <c r="D113" i="62"/>
  <c r="E113" i="74" s="1"/>
  <c r="E89" i="48"/>
  <c r="C116" i="48"/>
  <c r="D100" i="48"/>
  <c r="E100" i="72" s="1"/>
  <c r="D88" i="48"/>
  <c r="E88" i="72" s="1"/>
  <c r="D166" i="62"/>
  <c r="D106" i="62"/>
  <c r="E106" i="74" s="1"/>
  <c r="D213" i="62"/>
  <c r="D109" i="62"/>
  <c r="E109" i="74" s="1"/>
  <c r="D120" i="62"/>
  <c r="E120" i="74" s="1"/>
  <c r="D104" i="63"/>
  <c r="E104" i="75" s="1"/>
  <c r="D120" i="66"/>
  <c r="E120" i="78" s="1"/>
  <c r="D113" i="66"/>
  <c r="E113" i="78" s="1"/>
  <c r="D109" i="66"/>
  <c r="E109" i="78" s="1"/>
  <c r="D106" i="66"/>
  <c r="E106" i="78" s="1"/>
  <c r="D213" i="66"/>
  <c r="D166" i="66"/>
  <c r="D213" i="65"/>
  <c r="D106" i="65"/>
  <c r="E106" i="76" s="1"/>
  <c r="D120" i="65"/>
  <c r="E120" i="76" s="1"/>
  <c r="D113" i="65"/>
  <c r="E113" i="76" s="1"/>
  <c r="D166" i="65"/>
  <c r="D109" i="65"/>
  <c r="E109" i="76" s="1"/>
  <c r="D166" i="70"/>
  <c r="D109" i="70"/>
  <c r="E109" i="77" s="1"/>
  <c r="D120" i="70"/>
  <c r="E120" i="77" s="1"/>
  <c r="D113" i="70"/>
  <c r="E113" i="77" s="1"/>
  <c r="D213" i="70"/>
  <c r="D106" i="70"/>
  <c r="E106" i="77" s="1"/>
  <c r="F106" i="27" l="1"/>
  <c r="F21" i="65"/>
  <c r="G21" i="76" s="1"/>
  <c r="F21" i="63"/>
  <c r="G21" i="75" s="1"/>
  <c r="F21" i="62"/>
  <c r="G21" i="74" s="1"/>
  <c r="F21" i="66"/>
  <c r="G21" i="78" s="1"/>
  <c r="G21" i="72"/>
  <c r="G21" i="48"/>
  <c r="G21" i="62" s="1"/>
  <c r="H21" i="74" s="1"/>
  <c r="D112" i="62"/>
  <c r="E87" i="62" s="1"/>
  <c r="F87" i="74" s="1"/>
  <c r="D114" i="62"/>
  <c r="E114" i="74" s="1"/>
  <c r="F90" i="48"/>
  <c r="G90" i="72" s="1"/>
  <c r="F89" i="72"/>
  <c r="D117" i="48"/>
  <c r="E117" i="72" s="1"/>
  <c r="D116" i="72"/>
  <c r="E92" i="66"/>
  <c r="F92" i="78" s="1"/>
  <c r="D107" i="66"/>
  <c r="E107" i="78" s="1"/>
  <c r="D107" i="70"/>
  <c r="E92" i="65"/>
  <c r="F92" i="76" s="1"/>
  <c r="D107" i="65"/>
  <c r="D121" i="62"/>
  <c r="E121" i="74" s="1"/>
  <c r="D107" i="62"/>
  <c r="E107" i="74" s="1"/>
  <c r="E92" i="62"/>
  <c r="F92" i="74" s="1"/>
  <c r="C123" i="48"/>
  <c r="D99" i="48"/>
  <c r="D121" i="70"/>
  <c r="E121" i="77" s="1"/>
  <c r="D121" i="65"/>
  <c r="E121" i="76" s="1"/>
  <c r="D114" i="66"/>
  <c r="E114" i="78" s="1"/>
  <c r="D112" i="66"/>
  <c r="E112" i="78" s="1"/>
  <c r="D121" i="66"/>
  <c r="E121" i="78" s="1"/>
  <c r="D106" i="63"/>
  <c r="E106" i="75" s="1"/>
  <c r="D166" i="63"/>
  <c r="D213" i="63"/>
  <c r="D120" i="63"/>
  <c r="E120" i="75" s="1"/>
  <c r="D109" i="63"/>
  <c r="E109" i="75" s="1"/>
  <c r="D113" i="63"/>
  <c r="E113" i="75" s="1"/>
  <c r="F108" i="27"/>
  <c r="E92" i="70"/>
  <c r="F92" i="77" s="1"/>
  <c r="D114" i="70"/>
  <c r="E114" i="77" s="1"/>
  <c r="D112" i="70"/>
  <c r="E112" i="77" s="1"/>
  <c r="D114" i="65"/>
  <c r="E114" i="76" s="1"/>
  <c r="D93" i="65"/>
  <c r="E93" i="76" s="1"/>
  <c r="D112" i="65"/>
  <c r="E112" i="76" s="1"/>
  <c r="E108" i="27"/>
  <c r="D93" i="48"/>
  <c r="E93" i="72" s="1"/>
  <c r="D105" i="48" l="1"/>
  <c r="D55" i="48"/>
  <c r="E55" i="72" s="1"/>
  <c r="E112" i="74"/>
  <c r="G21" i="65"/>
  <c r="H21" i="76" s="1"/>
  <c r="G21" i="66"/>
  <c r="H21" i="78" s="1"/>
  <c r="G106" i="27"/>
  <c r="G108" i="27" s="1"/>
  <c r="G21" i="63"/>
  <c r="H21" i="75" s="1"/>
  <c r="H21" i="48"/>
  <c r="H21" i="62" s="1"/>
  <c r="I21" i="74" s="1"/>
  <c r="G21" i="70"/>
  <c r="H21" i="77" s="1"/>
  <c r="H21" i="72"/>
  <c r="E100" i="62"/>
  <c r="F100" i="74" s="1"/>
  <c r="I21" i="72"/>
  <c r="E88" i="62"/>
  <c r="F88" i="74" s="1"/>
  <c r="F89" i="62"/>
  <c r="G90" i="62" s="1"/>
  <c r="H90" i="74" s="1"/>
  <c r="D110" i="65"/>
  <c r="E110" i="76" s="1"/>
  <c r="E107" i="76"/>
  <c r="D110" i="70"/>
  <c r="E110" i="77" s="1"/>
  <c r="E107" i="77"/>
  <c r="E105" i="72"/>
  <c r="E99" i="72"/>
  <c r="C126" i="48"/>
  <c r="D126" i="72" s="1"/>
  <c r="D123" i="72"/>
  <c r="D104" i="48"/>
  <c r="E104" i="72" s="1"/>
  <c r="D124" i="48"/>
  <c r="E124" i="72" s="1"/>
  <c r="C125" i="48"/>
  <c r="D125" i="72" s="1"/>
  <c r="D110" i="66"/>
  <c r="E110" i="78" s="1"/>
  <c r="C167" i="48"/>
  <c r="E87" i="66"/>
  <c r="F87" i="78" s="1"/>
  <c r="E87" i="70"/>
  <c r="E93" i="70"/>
  <c r="F93" i="77" s="1"/>
  <c r="E87" i="65"/>
  <c r="F89" i="65" s="1"/>
  <c r="G89" i="76" s="1"/>
  <c r="D107" i="63"/>
  <c r="D121" i="63"/>
  <c r="E121" i="75" s="1"/>
  <c r="D110" i="62"/>
  <c r="E110" i="74" s="1"/>
  <c r="E101" i="48"/>
  <c r="F101" i="72" s="1"/>
  <c r="D112" i="63"/>
  <c r="E112" i="75" s="1"/>
  <c r="E92" i="63"/>
  <c r="F92" i="75" s="1"/>
  <c r="D114" i="63"/>
  <c r="E114" i="75" s="1"/>
  <c r="H106" i="27"/>
  <c r="H21" i="63" l="1"/>
  <c r="I21" i="75" s="1"/>
  <c r="H21" i="70"/>
  <c r="I21" i="77" s="1"/>
  <c r="E99" i="62"/>
  <c r="E105" i="62" s="1"/>
  <c r="H21" i="65"/>
  <c r="I21" i="76" s="1"/>
  <c r="I21" i="48"/>
  <c r="I21" i="62" s="1"/>
  <c r="J21" i="74" s="1"/>
  <c r="H21" i="66"/>
  <c r="I21" i="78" s="1"/>
  <c r="C127" i="48"/>
  <c r="D127" i="72" s="1"/>
  <c r="C150" i="48"/>
  <c r="C151" i="48" s="1"/>
  <c r="C152" i="48" s="1"/>
  <c r="C155" i="48" s="1"/>
  <c r="J21" i="72"/>
  <c r="G89" i="74"/>
  <c r="D116" i="65"/>
  <c r="E116" i="76" s="1"/>
  <c r="D116" i="66"/>
  <c r="E116" i="78" s="1"/>
  <c r="E88" i="70"/>
  <c r="F88" i="77" s="1"/>
  <c r="F87" i="77"/>
  <c r="F105" i="74"/>
  <c r="F99" i="74"/>
  <c r="D116" i="70"/>
  <c r="D110" i="63"/>
  <c r="E110" i="75" s="1"/>
  <c r="E107" i="75"/>
  <c r="E100" i="65"/>
  <c r="F100" i="76" s="1"/>
  <c r="F87" i="76"/>
  <c r="E88" i="65"/>
  <c r="F88" i="76" s="1"/>
  <c r="D109" i="48"/>
  <c r="E109" i="72" s="1"/>
  <c r="D113" i="48"/>
  <c r="E113" i="72" s="1"/>
  <c r="D120" i="48"/>
  <c r="E120" i="72" s="1"/>
  <c r="D166" i="48"/>
  <c r="F101" i="62"/>
  <c r="G101" i="74" s="1"/>
  <c r="E100" i="66"/>
  <c r="F100" i="78" s="1"/>
  <c r="E88" i="66"/>
  <c r="F88" i="78" s="1"/>
  <c r="F89" i="66"/>
  <c r="G89" i="78" s="1"/>
  <c r="F89" i="70"/>
  <c r="E100" i="70"/>
  <c r="F100" i="77" s="1"/>
  <c r="G90" i="65"/>
  <c r="H90" i="76" s="1"/>
  <c r="E93" i="63"/>
  <c r="F93" i="75" s="1"/>
  <c r="E87" i="63"/>
  <c r="E88" i="63" s="1"/>
  <c r="F88" i="75" s="1"/>
  <c r="D116" i="62"/>
  <c r="E116" i="74" s="1"/>
  <c r="D106" i="48"/>
  <c r="I106" i="27"/>
  <c r="I108" i="27" s="1"/>
  <c r="H108" i="27"/>
  <c r="E93" i="66"/>
  <c r="F93" i="78" s="1"/>
  <c r="E93" i="62"/>
  <c r="F93" i="74" s="1"/>
  <c r="C154" i="48" l="1"/>
  <c r="B138" i="48" s="1"/>
  <c r="C138" i="72" s="1"/>
  <c r="I21" i="66"/>
  <c r="J21" i="78" s="1"/>
  <c r="I21" i="63"/>
  <c r="J21" i="75" s="1"/>
  <c r="I21" i="65"/>
  <c r="J21" i="76" s="1"/>
  <c r="I21" i="70"/>
  <c r="J21" i="77" s="1"/>
  <c r="J21" i="48"/>
  <c r="J21" i="62" s="1"/>
  <c r="K21" i="74" s="1"/>
  <c r="C128" i="48"/>
  <c r="C153" i="48"/>
  <c r="D123" i="66"/>
  <c r="E123" i="78" s="1"/>
  <c r="E117" i="65"/>
  <c r="E104" i="65" s="1"/>
  <c r="E117" i="66"/>
  <c r="F117" i="78" s="1"/>
  <c r="D123" i="65"/>
  <c r="E123" i="76" s="1"/>
  <c r="E99" i="65"/>
  <c r="E99" i="66"/>
  <c r="D112" i="48"/>
  <c r="E112" i="72" s="1"/>
  <c r="E92" i="48"/>
  <c r="F92" i="72" s="1"/>
  <c r="D114" i="48"/>
  <c r="E114" i="72" s="1"/>
  <c r="F89" i="63"/>
  <c r="G89" i="75" s="1"/>
  <c r="F87" i="75"/>
  <c r="D123" i="70"/>
  <c r="E116" i="77"/>
  <c r="D121" i="48"/>
  <c r="E121" i="72" s="1"/>
  <c r="G90" i="70"/>
  <c r="H90" i="77" s="1"/>
  <c r="G89" i="77"/>
  <c r="D116" i="63"/>
  <c r="E116" i="75" s="1"/>
  <c r="E117" i="70"/>
  <c r="F117" i="77" s="1"/>
  <c r="E100" i="63"/>
  <c r="F100" i="75" s="1"/>
  <c r="D107" i="48"/>
  <c r="E107" i="72" s="1"/>
  <c r="E106" i="72"/>
  <c r="G90" i="66"/>
  <c r="H90" i="78" s="1"/>
  <c r="E104" i="66"/>
  <c r="F104" i="78" s="1"/>
  <c r="E99" i="70"/>
  <c r="E117" i="62"/>
  <c r="F117" i="74" s="1"/>
  <c r="D123" i="62"/>
  <c r="E123" i="74" s="1"/>
  <c r="J21" i="66" l="1"/>
  <c r="K21" i="78" s="1"/>
  <c r="J106" i="27"/>
  <c r="J21" i="63"/>
  <c r="K21" i="75" s="1"/>
  <c r="K21" i="72"/>
  <c r="J21" i="65"/>
  <c r="K21" i="76" s="1"/>
  <c r="K21" i="48"/>
  <c r="K21" i="62" s="1"/>
  <c r="L21" i="74" s="1"/>
  <c r="J21" i="70"/>
  <c r="K21" i="77" s="1"/>
  <c r="D125" i="66"/>
  <c r="E125" i="78" s="1"/>
  <c r="D126" i="66"/>
  <c r="E126" i="78" s="1"/>
  <c r="D167" i="66"/>
  <c r="F99" i="78"/>
  <c r="E105" i="66"/>
  <c r="F105" i="78" s="1"/>
  <c r="F99" i="77"/>
  <c r="E105" i="70"/>
  <c r="F105" i="77" s="1"/>
  <c r="F101" i="65"/>
  <c r="G101" i="76" s="1"/>
  <c r="E105" i="65"/>
  <c r="F105" i="76" s="1"/>
  <c r="E124" i="66"/>
  <c r="F124" i="78" s="1"/>
  <c r="F117" i="76"/>
  <c r="E124" i="65"/>
  <c r="F124" i="76" s="1"/>
  <c r="D125" i="65"/>
  <c r="E125" i="76" s="1"/>
  <c r="D126" i="65"/>
  <c r="E126" i="76" s="1"/>
  <c r="D167" i="65"/>
  <c r="L21" i="72"/>
  <c r="K21" i="70"/>
  <c r="L21" i="77" s="1"/>
  <c r="K21" i="65"/>
  <c r="L21" i="76" s="1"/>
  <c r="K21" i="63"/>
  <c r="L21" i="75" s="1"/>
  <c r="K21" i="66"/>
  <c r="L21" i="78" s="1"/>
  <c r="E117" i="63"/>
  <c r="E124" i="63" s="1"/>
  <c r="F124" i="75" s="1"/>
  <c r="D127" i="66"/>
  <c r="E127" i="78" s="1"/>
  <c r="F101" i="66"/>
  <c r="G101" i="78" s="1"/>
  <c r="E87" i="48"/>
  <c r="F87" i="72" s="1"/>
  <c r="F99" i="76"/>
  <c r="E93" i="48"/>
  <c r="F93" i="72" s="1"/>
  <c r="D150" i="66"/>
  <c r="D153" i="66" s="1"/>
  <c r="E99" i="63"/>
  <c r="G90" i="63"/>
  <c r="H90" i="75" s="1"/>
  <c r="D123" i="63"/>
  <c r="E123" i="75" s="1"/>
  <c r="E124" i="70"/>
  <c r="F124" i="77" s="1"/>
  <c r="E104" i="70"/>
  <c r="E113" i="70" s="1"/>
  <c r="F113" i="77" s="1"/>
  <c r="E120" i="65"/>
  <c r="F120" i="76" s="1"/>
  <c r="F104" i="76"/>
  <c r="E123" i="77"/>
  <c r="D126" i="70"/>
  <c r="D125" i="70"/>
  <c r="E125" i="77" s="1"/>
  <c r="D167" i="70"/>
  <c r="D110" i="48"/>
  <c r="E110" i="72" s="1"/>
  <c r="E213" i="65"/>
  <c r="E166" i="65"/>
  <c r="E113" i="65"/>
  <c r="E109" i="65"/>
  <c r="F109" i="76" s="1"/>
  <c r="E109" i="66"/>
  <c r="F109" i="78" s="1"/>
  <c r="E113" i="66"/>
  <c r="F113" i="78" s="1"/>
  <c r="E120" i="66"/>
  <c r="F120" i="78" s="1"/>
  <c r="E166" i="66"/>
  <c r="E213" i="66"/>
  <c r="F101" i="70"/>
  <c r="G101" i="77" s="1"/>
  <c r="D125" i="62"/>
  <c r="E125" i="74" s="1"/>
  <c r="D126" i="62"/>
  <c r="E126" i="74" s="1"/>
  <c r="D167" i="62"/>
  <c r="E124" i="62"/>
  <c r="F124" i="74" s="1"/>
  <c r="E104" i="62"/>
  <c r="K106" i="27"/>
  <c r="E93" i="65"/>
  <c r="F93" i="76" s="1"/>
  <c r="J108" i="27"/>
  <c r="L21" i="48" l="1"/>
  <c r="L21" i="62" s="1"/>
  <c r="M21" i="74" s="1"/>
  <c r="F99" i="75"/>
  <c r="E105" i="63"/>
  <c r="D127" i="65"/>
  <c r="E127" i="76" s="1"/>
  <c r="D150" i="65"/>
  <c r="D151" i="65" s="1"/>
  <c r="D128" i="66"/>
  <c r="F117" i="75"/>
  <c r="E104" i="63"/>
  <c r="F104" i="75" s="1"/>
  <c r="M21" i="72"/>
  <c r="L21" i="66"/>
  <c r="M21" i="78" s="1"/>
  <c r="E100" i="48"/>
  <c r="F100" i="72" s="1"/>
  <c r="D116" i="48"/>
  <c r="E116" i="72" s="1"/>
  <c r="E120" i="70"/>
  <c r="F120" i="77" s="1"/>
  <c r="F89" i="48"/>
  <c r="G89" i="72" s="1"/>
  <c r="E88" i="48"/>
  <c r="F88" i="72" s="1"/>
  <c r="E109" i="70"/>
  <c r="F109" i="77" s="1"/>
  <c r="D125" i="63"/>
  <c r="E125" i="75" s="1"/>
  <c r="E106" i="65"/>
  <c r="F106" i="76" s="1"/>
  <c r="D167" i="63"/>
  <c r="E106" i="66"/>
  <c r="F106" i="78" s="1"/>
  <c r="F101" i="63"/>
  <c r="G101" i="75" s="1"/>
  <c r="D151" i="66"/>
  <c r="D154" i="66" s="1"/>
  <c r="C138" i="66" s="1"/>
  <c r="D138" i="78" s="1"/>
  <c r="D143" i="78" s="1"/>
  <c r="D126" i="63"/>
  <c r="E126" i="75" s="1"/>
  <c r="E121" i="65"/>
  <c r="F121" i="76" s="1"/>
  <c r="F104" i="77"/>
  <c r="E213" i="70"/>
  <c r="E166" i="70"/>
  <c r="E114" i="65"/>
  <c r="F114" i="76" s="1"/>
  <c r="F113" i="76"/>
  <c r="E126" i="77"/>
  <c r="D127" i="70"/>
  <c r="D150" i="70"/>
  <c r="E213" i="62"/>
  <c r="F104" i="74"/>
  <c r="F92" i="65"/>
  <c r="G92" i="76" s="1"/>
  <c r="E112" i="65"/>
  <c r="F112" i="76" s="1"/>
  <c r="E121" i="66"/>
  <c r="F121" i="78" s="1"/>
  <c r="F92" i="66"/>
  <c r="G92" i="78" s="1"/>
  <c r="E114" i="66"/>
  <c r="F114" i="78" s="1"/>
  <c r="E112" i="66"/>
  <c r="F112" i="78" s="1"/>
  <c r="E106" i="70"/>
  <c r="F106" i="77" s="1"/>
  <c r="E112" i="70"/>
  <c r="F112" i="77" s="1"/>
  <c r="F92" i="70"/>
  <c r="G92" i="77" s="1"/>
  <c r="E114" i="70"/>
  <c r="F114" i="77" s="1"/>
  <c r="E166" i="62"/>
  <c r="E109" i="62"/>
  <c r="F109" i="74" s="1"/>
  <c r="E106" i="62"/>
  <c r="F106" i="74" s="1"/>
  <c r="E120" i="62"/>
  <c r="F120" i="74" s="1"/>
  <c r="E113" i="62"/>
  <c r="F113" i="74" s="1"/>
  <c r="D127" i="62"/>
  <c r="E127" i="74" s="1"/>
  <c r="D150" i="62"/>
  <c r="L106" i="27"/>
  <c r="K108" i="27"/>
  <c r="M21" i="48"/>
  <c r="L21" i="65" l="1"/>
  <c r="M21" i="76" s="1"/>
  <c r="L21" i="63"/>
  <c r="M21" i="75" s="1"/>
  <c r="L21" i="70"/>
  <c r="M21" i="77" s="1"/>
  <c r="E121" i="70"/>
  <c r="F121" i="77" s="1"/>
  <c r="D128" i="65"/>
  <c r="D153" i="65"/>
  <c r="E109" i="63"/>
  <c r="F109" i="75" s="1"/>
  <c r="E106" i="63"/>
  <c r="F106" i="75" s="1"/>
  <c r="E117" i="48"/>
  <c r="F117" i="72" s="1"/>
  <c r="E99" i="48"/>
  <c r="E113" i="63"/>
  <c r="F113" i="75" s="1"/>
  <c r="E107" i="66"/>
  <c r="F107" i="78" s="1"/>
  <c r="E120" i="63"/>
  <c r="F120" i="75" s="1"/>
  <c r="E213" i="63"/>
  <c r="E166" i="63"/>
  <c r="G90" i="48"/>
  <c r="H90" i="72" s="1"/>
  <c r="F105" i="75"/>
  <c r="D127" i="63"/>
  <c r="E127" i="75" s="1"/>
  <c r="E107" i="65"/>
  <c r="F107" i="76" s="1"/>
  <c r="N21" i="72"/>
  <c r="M21" i="63"/>
  <c r="N21" i="75" s="1"/>
  <c r="M21" i="70"/>
  <c r="N21" i="77" s="1"/>
  <c r="M21" i="66"/>
  <c r="N21" i="78" s="1"/>
  <c r="M21" i="65"/>
  <c r="N21" i="76" s="1"/>
  <c r="M21" i="62"/>
  <c r="N21" i="74" s="1"/>
  <c r="D123" i="48"/>
  <c r="E123" i="72" s="1"/>
  <c r="D152" i="66"/>
  <c r="D155" i="66" s="1"/>
  <c r="D150" i="63"/>
  <c r="D151" i="63" s="1"/>
  <c r="F87" i="65"/>
  <c r="G87" i="76" s="1"/>
  <c r="D153" i="70"/>
  <c r="D151" i="70"/>
  <c r="E127" i="77"/>
  <c r="D128" i="70"/>
  <c r="F87" i="66"/>
  <c r="G87" i="78" s="1"/>
  <c r="F87" i="70"/>
  <c r="G87" i="77" s="1"/>
  <c r="E107" i="70"/>
  <c r="F107" i="77" s="1"/>
  <c r="F93" i="70"/>
  <c r="G93" i="77" s="1"/>
  <c r="D128" i="62"/>
  <c r="E107" i="62"/>
  <c r="F107" i="74" s="1"/>
  <c r="E121" i="62"/>
  <c r="F121" i="74" s="1"/>
  <c r="F92" i="62"/>
  <c r="G92" i="74" s="1"/>
  <c r="E114" i="62"/>
  <c r="F114" i="74" s="1"/>
  <c r="E112" i="62"/>
  <c r="D151" i="62"/>
  <c r="D153" i="62"/>
  <c r="D152" i="65"/>
  <c r="D155" i="65" s="1"/>
  <c r="D154" i="65"/>
  <c r="C138" i="65" s="1"/>
  <c r="D138" i="76" s="1"/>
  <c r="F93" i="66"/>
  <c r="G93" i="78" s="1"/>
  <c r="M106" i="27"/>
  <c r="L108" i="27"/>
  <c r="N21" i="48"/>
  <c r="E105" i="48" l="1"/>
  <c r="F105" i="72" s="1"/>
  <c r="E55" i="48"/>
  <c r="F55" i="72" s="1"/>
  <c r="E121" i="63"/>
  <c r="F121" i="75" s="1"/>
  <c r="F101" i="48"/>
  <c r="G101" i="72" s="1"/>
  <c r="E104" i="48"/>
  <c r="F104" i="72" s="1"/>
  <c r="F99" i="72"/>
  <c r="E124" i="48"/>
  <c r="F124" i="72" s="1"/>
  <c r="E107" i="63"/>
  <c r="E110" i="63" s="1"/>
  <c r="E112" i="63"/>
  <c r="F112" i="75" s="1"/>
  <c r="E114" i="63"/>
  <c r="F114" i="75" s="1"/>
  <c r="F92" i="63"/>
  <c r="G92" i="75" s="1"/>
  <c r="E110" i="66"/>
  <c r="F110" i="78" s="1"/>
  <c r="D167" i="48"/>
  <c r="D125" i="48"/>
  <c r="E125" i="72" s="1"/>
  <c r="E110" i="65"/>
  <c r="E116" i="65" s="1"/>
  <c r="D128" i="63"/>
  <c r="D126" i="48"/>
  <c r="E126" i="72" s="1"/>
  <c r="O21" i="72"/>
  <c r="N21" i="63"/>
  <c r="O21" i="75" s="1"/>
  <c r="N21" i="66"/>
  <c r="O21" i="78" s="1"/>
  <c r="N21" i="65"/>
  <c r="O21" i="76" s="1"/>
  <c r="N21" i="70"/>
  <c r="O21" i="77" s="1"/>
  <c r="N21" i="62"/>
  <c r="O21" i="74" s="1"/>
  <c r="G89" i="65"/>
  <c r="H89" i="76" s="1"/>
  <c r="D153" i="63"/>
  <c r="F88" i="65"/>
  <c r="G88" i="76" s="1"/>
  <c r="F100" i="65"/>
  <c r="F99" i="65" s="1"/>
  <c r="F105" i="65" s="1"/>
  <c r="D154" i="70"/>
  <c r="C138" i="70" s="1"/>
  <c r="D138" i="77" s="1"/>
  <c r="D143" i="77" s="1"/>
  <c r="D152" i="70"/>
  <c r="D155" i="70" s="1"/>
  <c r="F87" i="62"/>
  <c r="G87" i="74" s="1"/>
  <c r="F112" i="74"/>
  <c r="F100" i="66"/>
  <c r="G100" i="78" s="1"/>
  <c r="F88" i="66"/>
  <c r="G88" i="78" s="1"/>
  <c r="G89" i="66"/>
  <c r="H89" i="78" s="1"/>
  <c r="E110" i="70"/>
  <c r="F110" i="77" s="1"/>
  <c r="G89" i="70"/>
  <c r="H89" i="77" s="1"/>
  <c r="F100" i="70"/>
  <c r="G100" i="77" s="1"/>
  <c r="F88" i="70"/>
  <c r="G88" i="77" s="1"/>
  <c r="F93" i="62"/>
  <c r="G93" i="74" s="1"/>
  <c r="D154" i="62"/>
  <c r="C138" i="62" s="1"/>
  <c r="D138" i="74" s="1"/>
  <c r="D143" i="74" s="1"/>
  <c r="D152" i="62"/>
  <c r="D155" i="62" s="1"/>
  <c r="E110" i="62"/>
  <c r="F110" i="74" s="1"/>
  <c r="E109" i="48"/>
  <c r="F109" i="72" s="1"/>
  <c r="F93" i="65"/>
  <c r="G93" i="76" s="1"/>
  <c r="N106" i="27"/>
  <c r="D152" i="63"/>
  <c r="D155" i="63" s="1"/>
  <c r="D154" i="63"/>
  <c r="C138" i="63" s="1"/>
  <c r="D138" i="75" s="1"/>
  <c r="M108" i="27"/>
  <c r="O21" i="48"/>
  <c r="E166" i="48" l="1"/>
  <c r="E120" i="48"/>
  <c r="F120" i="72" s="1"/>
  <c r="E106" i="48"/>
  <c r="F106" i="72" s="1"/>
  <c r="E113" i="48"/>
  <c r="F113" i="72" s="1"/>
  <c r="F107" i="75"/>
  <c r="F87" i="63"/>
  <c r="G87" i="75" s="1"/>
  <c r="F93" i="63"/>
  <c r="G93" i="75" s="1"/>
  <c r="E116" i="66"/>
  <c r="E123" i="66" s="1"/>
  <c r="F123" i="78" s="1"/>
  <c r="F110" i="76"/>
  <c r="D150" i="48"/>
  <c r="D151" i="48" s="1"/>
  <c r="D152" i="48" s="1"/>
  <c r="D155" i="48" s="1"/>
  <c r="D127" i="48"/>
  <c r="E127" i="72" s="1"/>
  <c r="P21" i="72"/>
  <c r="O21" i="66"/>
  <c r="P21" i="78" s="1"/>
  <c r="O21" i="65"/>
  <c r="P21" i="76" s="1"/>
  <c r="O21" i="63"/>
  <c r="P21" i="75" s="1"/>
  <c r="O21" i="70"/>
  <c r="P21" i="77" s="1"/>
  <c r="O21" i="62"/>
  <c r="P21" i="74" s="1"/>
  <c r="H90" i="65"/>
  <c r="I90" i="76" s="1"/>
  <c r="G100" i="76"/>
  <c r="G99" i="76"/>
  <c r="G105" i="76"/>
  <c r="G101" i="65"/>
  <c r="H101" i="76" s="1"/>
  <c r="G89" i="62"/>
  <c r="H90" i="62" s="1"/>
  <c r="I90" i="74" s="1"/>
  <c r="F88" i="62"/>
  <c r="G88" i="74" s="1"/>
  <c r="E123" i="65"/>
  <c r="F116" i="76"/>
  <c r="F117" i="65"/>
  <c r="F110" i="75"/>
  <c r="E116" i="63"/>
  <c r="F99" i="66"/>
  <c r="H90" i="66"/>
  <c r="I90" i="78" s="1"/>
  <c r="F99" i="70"/>
  <c r="H90" i="70"/>
  <c r="I90" i="77" s="1"/>
  <c r="E116" i="70"/>
  <c r="E116" i="62"/>
  <c r="F100" i="62"/>
  <c r="G100" i="74" s="1"/>
  <c r="E121" i="48"/>
  <c r="F121" i="72" s="1"/>
  <c r="F92" i="48"/>
  <c r="G92" i="72" s="1"/>
  <c r="E112" i="48"/>
  <c r="F112" i="72" s="1"/>
  <c r="E114" i="48"/>
  <c r="F114" i="72" s="1"/>
  <c r="E107" i="48"/>
  <c r="F107" i="72" s="1"/>
  <c r="O106" i="27"/>
  <c r="N108" i="27"/>
  <c r="P21" i="48"/>
  <c r="F100" i="63" l="1"/>
  <c r="G100" i="75" s="1"/>
  <c r="F88" i="63"/>
  <c r="G88" i="75" s="1"/>
  <c r="F117" i="66"/>
  <c r="G117" i="78" s="1"/>
  <c r="G89" i="63"/>
  <c r="G99" i="78"/>
  <c r="F105" i="66"/>
  <c r="G105" i="78" s="1"/>
  <c r="G99" i="77"/>
  <c r="F105" i="70"/>
  <c r="D154" i="48"/>
  <c r="C138" i="48" s="1"/>
  <c r="D138" i="72" s="1"/>
  <c r="D143" i="72" s="1"/>
  <c r="F116" i="78"/>
  <c r="D153" i="48"/>
  <c r="D128" i="48"/>
  <c r="Q21" i="72"/>
  <c r="P21" i="66"/>
  <c r="Q21" i="78" s="1"/>
  <c r="P21" i="65"/>
  <c r="Q21" i="76" s="1"/>
  <c r="P21" i="70"/>
  <c r="Q21" i="77" s="1"/>
  <c r="P21" i="63"/>
  <c r="Q21" i="75" s="1"/>
  <c r="P21" i="62"/>
  <c r="Q21" i="74" s="1"/>
  <c r="H89" i="74"/>
  <c r="E126" i="66"/>
  <c r="F126" i="78" s="1"/>
  <c r="E167" i="66"/>
  <c r="E125" i="66"/>
  <c r="F125" i="78" s="1"/>
  <c r="E123" i="63"/>
  <c r="F116" i="75"/>
  <c r="F117" i="63"/>
  <c r="E123" i="70"/>
  <c r="F123" i="77" s="1"/>
  <c r="F116" i="77"/>
  <c r="F123" i="76"/>
  <c r="E125" i="65"/>
  <c r="F125" i="76" s="1"/>
  <c r="E167" i="65"/>
  <c r="E126" i="65"/>
  <c r="E123" i="62"/>
  <c r="F123" i="74" s="1"/>
  <c r="F116" i="74"/>
  <c r="G117" i="76"/>
  <c r="F124" i="65"/>
  <c r="G124" i="76" s="1"/>
  <c r="G101" i="66"/>
  <c r="H101" i="78" s="1"/>
  <c r="F117" i="70"/>
  <c r="G117" i="77" s="1"/>
  <c r="G105" i="77"/>
  <c r="G101" i="70"/>
  <c r="H101" i="77" s="1"/>
  <c r="F99" i="62"/>
  <c r="F105" i="62" s="1"/>
  <c r="F117" i="62"/>
  <c r="G117" i="74" s="1"/>
  <c r="F87" i="48"/>
  <c r="E110" i="48"/>
  <c r="F110" i="72" s="1"/>
  <c r="F93" i="48"/>
  <c r="G93" i="72" s="1"/>
  <c r="P106" i="27"/>
  <c r="O108" i="27"/>
  <c r="Q21" i="48"/>
  <c r="F124" i="66" l="1"/>
  <c r="G124" i="78" s="1"/>
  <c r="F99" i="63"/>
  <c r="G99" i="75" s="1"/>
  <c r="H89" i="75"/>
  <c r="H90" i="63"/>
  <c r="I90" i="75" s="1"/>
  <c r="G99" i="74"/>
  <c r="R21" i="72"/>
  <c r="Q21" i="66"/>
  <c r="R21" i="78" s="1"/>
  <c r="Q21" i="65"/>
  <c r="R21" i="76" s="1"/>
  <c r="Q21" i="70"/>
  <c r="R21" i="77" s="1"/>
  <c r="Q21" i="63"/>
  <c r="R21" i="75" s="1"/>
  <c r="Q21" i="62"/>
  <c r="R21" i="74" s="1"/>
  <c r="E167" i="62"/>
  <c r="E125" i="62"/>
  <c r="F125" i="74" s="1"/>
  <c r="E150" i="66"/>
  <c r="E151" i="66" s="1"/>
  <c r="E127" i="66"/>
  <c r="F127" i="78" s="1"/>
  <c r="E126" i="62"/>
  <c r="F126" i="74" s="1"/>
  <c r="G117" i="75"/>
  <c r="F124" i="63"/>
  <c r="G124" i="75" s="1"/>
  <c r="E125" i="70"/>
  <c r="F125" i="77" s="1"/>
  <c r="E126" i="70"/>
  <c r="F126" i="77" s="1"/>
  <c r="E167" i="70"/>
  <c r="F126" i="76"/>
  <c r="E150" i="65"/>
  <c r="E127" i="65"/>
  <c r="F123" i="75"/>
  <c r="E126" i="63"/>
  <c r="E167" i="63"/>
  <c r="E125" i="63"/>
  <c r="F125" i="75" s="1"/>
  <c r="G89" i="48"/>
  <c r="G87" i="72"/>
  <c r="F124" i="70"/>
  <c r="G124" i="77" s="1"/>
  <c r="F124" i="62"/>
  <c r="G124" i="74" s="1"/>
  <c r="G101" i="62"/>
  <c r="H101" i="74" s="1"/>
  <c r="G105" i="74"/>
  <c r="F100" i="48"/>
  <c r="G100" i="72" s="1"/>
  <c r="F88" i="48"/>
  <c r="G88" i="72" s="1"/>
  <c r="E116" i="48"/>
  <c r="F116" i="72" s="1"/>
  <c r="Q106" i="27"/>
  <c r="P108" i="27"/>
  <c r="R21" i="48"/>
  <c r="F105" i="63" l="1"/>
  <c r="G105" i="75" s="1"/>
  <c r="G101" i="63"/>
  <c r="H101" i="75" s="1"/>
  <c r="E153" i="66"/>
  <c r="S21" i="72"/>
  <c r="R21" i="70"/>
  <c r="S21" i="77" s="1"/>
  <c r="R21" i="66"/>
  <c r="S21" i="78" s="1"/>
  <c r="R21" i="63"/>
  <c r="S21" i="75" s="1"/>
  <c r="R21" i="65"/>
  <c r="S21" i="76" s="1"/>
  <c r="R21" i="62"/>
  <c r="S21" i="74" s="1"/>
  <c r="E150" i="62"/>
  <c r="E151" i="62" s="1"/>
  <c r="E127" i="62"/>
  <c r="F127" i="74" s="1"/>
  <c r="E128" i="66"/>
  <c r="F126" i="75"/>
  <c r="E127" i="63"/>
  <c r="E150" i="63"/>
  <c r="E127" i="70"/>
  <c r="F127" i="77" s="1"/>
  <c r="F127" i="76"/>
  <c r="E128" i="65"/>
  <c r="E150" i="70"/>
  <c r="E151" i="70" s="1"/>
  <c r="E153" i="65"/>
  <c r="E151" i="65"/>
  <c r="H90" i="48"/>
  <c r="I90" i="72" s="1"/>
  <c r="H89" i="72"/>
  <c r="E152" i="66"/>
  <c r="E155" i="66" s="1"/>
  <c r="E154" i="66"/>
  <c r="D138" i="66" s="1"/>
  <c r="E138" i="78" s="1"/>
  <c r="E123" i="48"/>
  <c r="F123" i="72" s="1"/>
  <c r="F117" i="48"/>
  <c r="G117" i="72" s="1"/>
  <c r="F99" i="48"/>
  <c r="F55" i="48" s="1"/>
  <c r="R106" i="27"/>
  <c r="Q108" i="27"/>
  <c r="S21" i="48"/>
  <c r="G55" i="72" l="1"/>
  <c r="F53" i="48"/>
  <c r="E153" i="62"/>
  <c r="T21" i="72"/>
  <c r="S21" i="70"/>
  <c r="T21" i="77" s="1"/>
  <c r="S21" i="63"/>
  <c r="T21" i="75" s="1"/>
  <c r="S21" i="65"/>
  <c r="T21" i="76" s="1"/>
  <c r="S21" i="66"/>
  <c r="T21" i="78" s="1"/>
  <c r="S21" i="62"/>
  <c r="T21" i="74" s="1"/>
  <c r="E128" i="62"/>
  <c r="E126" i="48"/>
  <c r="F126" i="72" s="1"/>
  <c r="E125" i="48"/>
  <c r="F125" i="72" s="1"/>
  <c r="E128" i="70"/>
  <c r="E167" i="48"/>
  <c r="E153" i="70"/>
  <c r="E128" i="63"/>
  <c r="F127" i="75"/>
  <c r="E154" i="65"/>
  <c r="D138" i="65" s="1"/>
  <c r="E138" i="76" s="1"/>
  <c r="E152" i="65"/>
  <c r="E155" i="65" s="1"/>
  <c r="E153" i="63"/>
  <c r="E151" i="63"/>
  <c r="F105" i="48"/>
  <c r="G105" i="72" s="1"/>
  <c r="G99" i="72"/>
  <c r="E152" i="70"/>
  <c r="E155" i="70" s="1"/>
  <c r="E154" i="70"/>
  <c r="D138" i="70" s="1"/>
  <c r="E138" i="77" s="1"/>
  <c r="E154" i="62"/>
  <c r="D138" i="62" s="1"/>
  <c r="E138" i="74" s="1"/>
  <c r="E152" i="62"/>
  <c r="E155" i="62" s="1"/>
  <c r="F104" i="48"/>
  <c r="G104" i="72" s="1"/>
  <c r="G101" i="48"/>
  <c r="H101" i="72" s="1"/>
  <c r="F124" i="48"/>
  <c r="G124" i="72" s="1"/>
  <c r="S106" i="27"/>
  <c r="R108" i="27"/>
  <c r="T21" i="48"/>
  <c r="G53" i="72" l="1"/>
  <c r="F53" i="66"/>
  <c r="F148" i="48"/>
  <c r="F53" i="65"/>
  <c r="F53" i="63"/>
  <c r="F53" i="70"/>
  <c r="F53" i="62"/>
  <c r="F54" i="48"/>
  <c r="G54" i="72" s="1"/>
  <c r="E127" i="48"/>
  <c r="F127" i="72" s="1"/>
  <c r="E150" i="48"/>
  <c r="E151" i="48" s="1"/>
  <c r="U21" i="72"/>
  <c r="T21" i="70"/>
  <c r="U21" i="77" s="1"/>
  <c r="T21" i="63"/>
  <c r="U21" i="75" s="1"/>
  <c r="T21" i="65"/>
  <c r="U21" i="76" s="1"/>
  <c r="T21" i="66"/>
  <c r="U21" i="78" s="1"/>
  <c r="T21" i="62"/>
  <c r="U21" i="74" s="1"/>
  <c r="E154" i="63"/>
  <c r="D138" i="63" s="1"/>
  <c r="E138" i="75" s="1"/>
  <c r="E152" i="63"/>
  <c r="E155" i="63" s="1"/>
  <c r="F106" i="48"/>
  <c r="G106" i="72" s="1"/>
  <c r="E128" i="48"/>
  <c r="E154" i="48"/>
  <c r="D138" i="48" s="1"/>
  <c r="E138" i="72" s="1"/>
  <c r="E152" i="48"/>
  <c r="E155" i="48" s="1"/>
  <c r="E153" i="48"/>
  <c r="F166" i="48"/>
  <c r="F109" i="48"/>
  <c r="G109" i="72" s="1"/>
  <c r="F113" i="48"/>
  <c r="G113" i="72" s="1"/>
  <c r="F120" i="48"/>
  <c r="G120" i="72" s="1"/>
  <c r="T106" i="27"/>
  <c r="S108" i="27"/>
  <c r="U21" i="48"/>
  <c r="G53" i="76" l="1"/>
  <c r="F54" i="65"/>
  <c r="G54" i="76" s="1"/>
  <c r="F148" i="65"/>
  <c r="F104" i="65"/>
  <c r="F54" i="62"/>
  <c r="G54" i="74" s="1"/>
  <c r="F148" i="62"/>
  <c r="G53" i="74"/>
  <c r="F104" i="62"/>
  <c r="G53" i="77"/>
  <c r="F148" i="70"/>
  <c r="F54" i="70"/>
  <c r="G54" i="77" s="1"/>
  <c r="F104" i="70"/>
  <c r="G53" i="78"/>
  <c r="F54" i="66"/>
  <c r="G54" i="78" s="1"/>
  <c r="F148" i="66"/>
  <c r="F104" i="66"/>
  <c r="G53" i="75"/>
  <c r="F54" i="63"/>
  <c r="G54" i="75" s="1"/>
  <c r="F148" i="63"/>
  <c r="F104" i="63"/>
  <c r="V21" i="72"/>
  <c r="U21" i="63"/>
  <c r="V21" i="75" s="1"/>
  <c r="U21" i="65"/>
  <c r="V21" i="76" s="1"/>
  <c r="U21" i="70"/>
  <c r="V21" i="77" s="1"/>
  <c r="U21" i="66"/>
  <c r="V21" i="78" s="1"/>
  <c r="U21" i="62"/>
  <c r="V21" i="74" s="1"/>
  <c r="F121" i="48"/>
  <c r="G121" i="72" s="1"/>
  <c r="F107" i="48"/>
  <c r="G107" i="72" s="1"/>
  <c r="G92" i="48"/>
  <c r="H92" i="72" s="1"/>
  <c r="F112" i="48"/>
  <c r="G112" i="72" s="1"/>
  <c r="F114" i="48"/>
  <c r="G114" i="72" s="1"/>
  <c r="U106" i="27"/>
  <c r="T108" i="27"/>
  <c r="V21" i="48"/>
  <c r="F213" i="63" l="1"/>
  <c r="F106" i="63"/>
  <c r="G106" i="75" s="1"/>
  <c r="F120" i="63"/>
  <c r="G104" i="75"/>
  <c r="F113" i="63"/>
  <c r="F166" i="63"/>
  <c r="F109" i="63"/>
  <c r="G109" i="75" s="1"/>
  <c r="F107" i="63"/>
  <c r="F166" i="66"/>
  <c r="F106" i="66"/>
  <c r="G106" i="78" s="1"/>
  <c r="F213" i="66"/>
  <c r="F113" i="66"/>
  <c r="G104" i="78"/>
  <c r="F109" i="66"/>
  <c r="G109" i="78" s="1"/>
  <c r="F120" i="66"/>
  <c r="F107" i="66"/>
  <c r="G104" i="77"/>
  <c r="F113" i="70"/>
  <c r="F120" i="70"/>
  <c r="F166" i="70"/>
  <c r="F106" i="70"/>
  <c r="G106" i="77" s="1"/>
  <c r="F213" i="70"/>
  <c r="F109" i="70"/>
  <c r="G109" i="77" s="1"/>
  <c r="F213" i="62"/>
  <c r="F106" i="62"/>
  <c r="G106" i="74" s="1"/>
  <c r="G104" i="74"/>
  <c r="F109" i="62"/>
  <c r="G109" i="74" s="1"/>
  <c r="F120" i="62"/>
  <c r="F113" i="62"/>
  <c r="F166" i="62"/>
  <c r="F107" i="62"/>
  <c r="F213" i="65"/>
  <c r="F109" i="65"/>
  <c r="G109" i="76" s="1"/>
  <c r="F113" i="65"/>
  <c r="F166" i="65"/>
  <c r="F106" i="65"/>
  <c r="G106" i="76" s="1"/>
  <c r="G104" i="76"/>
  <c r="F120" i="65"/>
  <c r="W21" i="72"/>
  <c r="V21" i="63"/>
  <c r="W21" i="75" s="1"/>
  <c r="V21" i="65"/>
  <c r="W21" i="76" s="1"/>
  <c r="V21" i="70"/>
  <c r="W21" i="77" s="1"/>
  <c r="V21" i="66"/>
  <c r="W21" i="78" s="1"/>
  <c r="V21" i="62"/>
  <c r="W21" i="74" s="1"/>
  <c r="G87" i="48"/>
  <c r="H87" i="72" s="1"/>
  <c r="G93" i="48"/>
  <c r="H93" i="72" s="1"/>
  <c r="F110" i="48"/>
  <c r="G110" i="72" s="1"/>
  <c r="V106" i="27"/>
  <c r="U108" i="27"/>
  <c r="W21" i="48"/>
  <c r="F107" i="65" l="1"/>
  <c r="G107" i="74"/>
  <c r="F110" i="62"/>
  <c r="F107" i="70"/>
  <c r="G107" i="78"/>
  <c r="F110" i="66"/>
  <c r="G113" i="78"/>
  <c r="G92" i="66"/>
  <c r="F112" i="66"/>
  <c r="F114" i="66"/>
  <c r="G114" i="78" s="1"/>
  <c r="G107" i="75"/>
  <c r="F110" i="63"/>
  <c r="G120" i="76"/>
  <c r="F121" i="65"/>
  <c r="G121" i="76" s="1"/>
  <c r="G92" i="65"/>
  <c r="F114" i="65"/>
  <c r="G114" i="76" s="1"/>
  <c r="G113" i="76"/>
  <c r="F112" i="65"/>
  <c r="G120" i="77"/>
  <c r="F121" i="70"/>
  <c r="G121" i="77" s="1"/>
  <c r="G120" i="78"/>
  <c r="F121" i="66"/>
  <c r="G121" i="78" s="1"/>
  <c r="F121" i="63"/>
  <c r="G121" i="75" s="1"/>
  <c r="G120" i="75"/>
  <c r="G113" i="74"/>
  <c r="G92" i="62"/>
  <c r="F112" i="62"/>
  <c r="F114" i="62"/>
  <c r="G114" i="74" s="1"/>
  <c r="G113" i="77"/>
  <c r="G92" i="70"/>
  <c r="F114" i="70"/>
  <c r="G114" i="77" s="1"/>
  <c r="F112" i="70"/>
  <c r="G120" i="74"/>
  <c r="F121" i="62"/>
  <c r="G121" i="74" s="1"/>
  <c r="G92" i="63"/>
  <c r="F114" i="63"/>
  <c r="G114" i="75" s="1"/>
  <c r="G113" i="75"/>
  <c r="F112" i="63"/>
  <c r="X21" i="72"/>
  <c r="W21" i="66"/>
  <c r="X21" i="78" s="1"/>
  <c r="W21" i="65"/>
  <c r="X21" i="76" s="1"/>
  <c r="W21" i="63"/>
  <c r="X21" i="75" s="1"/>
  <c r="W21" i="70"/>
  <c r="X21" i="77" s="1"/>
  <c r="W21" i="62"/>
  <c r="X21" i="74" s="1"/>
  <c r="H89" i="48"/>
  <c r="F116" i="48"/>
  <c r="G116" i="72" s="1"/>
  <c r="G88" i="48"/>
  <c r="H88" i="72" s="1"/>
  <c r="G100" i="48"/>
  <c r="H100" i="72" s="1"/>
  <c r="W106" i="27"/>
  <c r="V108" i="27"/>
  <c r="X21" i="48"/>
  <c r="G112" i="77" l="1"/>
  <c r="G87" i="70"/>
  <c r="G110" i="75"/>
  <c r="F116" i="63"/>
  <c r="F123" i="63"/>
  <c r="H92" i="78"/>
  <c r="G93" i="66"/>
  <c r="H93" i="78" s="1"/>
  <c r="G107" i="77"/>
  <c r="F110" i="70"/>
  <c r="G93" i="63"/>
  <c r="H93" i="75" s="1"/>
  <c r="H92" i="75"/>
  <c r="G112" i="74"/>
  <c r="G87" i="62"/>
  <c r="H92" i="76"/>
  <c r="G93" i="65"/>
  <c r="H93" i="76" s="1"/>
  <c r="G110" i="74"/>
  <c r="F116" i="62"/>
  <c r="F123" i="62" s="1"/>
  <c r="G112" i="75"/>
  <c r="G87" i="63"/>
  <c r="H92" i="77"/>
  <c r="G93" i="70"/>
  <c r="H93" i="77" s="1"/>
  <c r="H92" i="74"/>
  <c r="G93" i="62"/>
  <c r="H93" i="74" s="1"/>
  <c r="G87" i="65"/>
  <c r="G112" i="76"/>
  <c r="G110" i="78"/>
  <c r="F116" i="66"/>
  <c r="F123" i="66"/>
  <c r="G112" i="78"/>
  <c r="G87" i="66"/>
  <c r="G107" i="76"/>
  <c r="F110" i="65"/>
  <c r="Y21" i="72"/>
  <c r="X21" i="66"/>
  <c r="Y21" i="78" s="1"/>
  <c r="X21" i="65"/>
  <c r="Y21" i="76" s="1"/>
  <c r="X21" i="70"/>
  <c r="Y21" i="77" s="1"/>
  <c r="X21" i="63"/>
  <c r="Y21" i="75" s="1"/>
  <c r="X21" i="62"/>
  <c r="Y21" i="74" s="1"/>
  <c r="I90" i="48"/>
  <c r="J90" i="72" s="1"/>
  <c r="I89" i="72"/>
  <c r="F123" i="48"/>
  <c r="G123" i="72" s="1"/>
  <c r="G99" i="48"/>
  <c r="G55" i="48" s="1"/>
  <c r="G117" i="48"/>
  <c r="H117" i="72" s="1"/>
  <c r="X106" i="27"/>
  <c r="W108" i="27"/>
  <c r="Y21" i="48"/>
  <c r="G123" i="74" l="1"/>
  <c r="F167" i="62"/>
  <c r="F125" i="62"/>
  <c r="G125" i="74" s="1"/>
  <c r="F126" i="62"/>
  <c r="H55" i="72"/>
  <c r="G53" i="48"/>
  <c r="G117" i="66"/>
  <c r="G116" i="78"/>
  <c r="G100" i="63"/>
  <c r="H89" i="63"/>
  <c r="H87" i="75"/>
  <c r="G88" i="63"/>
  <c r="H88" i="75" s="1"/>
  <c r="G116" i="75"/>
  <c r="G117" i="63"/>
  <c r="H87" i="78"/>
  <c r="H89" i="66"/>
  <c r="G88" i="66"/>
  <c r="H88" i="78" s="1"/>
  <c r="G100" i="66"/>
  <c r="H87" i="77"/>
  <c r="G88" i="70"/>
  <c r="H88" i="77" s="1"/>
  <c r="G100" i="70"/>
  <c r="H89" i="70"/>
  <c r="G110" i="76"/>
  <c r="F116" i="65"/>
  <c r="F123" i="65"/>
  <c r="G123" i="78"/>
  <c r="F125" i="66"/>
  <c r="G125" i="78" s="1"/>
  <c r="F167" i="66"/>
  <c r="F126" i="66"/>
  <c r="H89" i="65"/>
  <c r="G100" i="65"/>
  <c r="H87" i="76"/>
  <c r="G88" i="65"/>
  <c r="H88" i="76" s="1"/>
  <c r="G117" i="62"/>
  <c r="G116" i="74"/>
  <c r="H87" i="74"/>
  <c r="H89" i="62"/>
  <c r="G88" i="62"/>
  <c r="H88" i="74" s="1"/>
  <c r="G100" i="62"/>
  <c r="G110" i="77"/>
  <c r="F116" i="70"/>
  <c r="F123" i="70" s="1"/>
  <c r="G123" i="75"/>
  <c r="F126" i="63"/>
  <c r="F125" i="63"/>
  <c r="G125" i="75" s="1"/>
  <c r="F167" i="63"/>
  <c r="Z21" i="72"/>
  <c r="Y21" i="66"/>
  <c r="Z21" i="78" s="1"/>
  <c r="Y21" i="65"/>
  <c r="Z21" i="76" s="1"/>
  <c r="Y21" i="70"/>
  <c r="Z21" i="77" s="1"/>
  <c r="Y21" i="63"/>
  <c r="Z21" i="75" s="1"/>
  <c r="Y21" i="62"/>
  <c r="Z21" i="74" s="1"/>
  <c r="G105" i="48"/>
  <c r="H105" i="72" s="1"/>
  <c r="H99" i="72"/>
  <c r="F167" i="48"/>
  <c r="F125" i="48"/>
  <c r="G125" i="72" s="1"/>
  <c r="F126" i="48"/>
  <c r="G126" i="72" s="1"/>
  <c r="G104" i="48"/>
  <c r="H104" i="72" s="1"/>
  <c r="H101" i="48"/>
  <c r="I101" i="72" s="1"/>
  <c r="G124" i="48"/>
  <c r="H124" i="72" s="1"/>
  <c r="Y106" i="27"/>
  <c r="X108" i="27"/>
  <c r="Z21" i="48"/>
  <c r="G123" i="77" l="1"/>
  <c r="F126" i="70"/>
  <c r="F167" i="70"/>
  <c r="F125" i="70"/>
  <c r="G125" i="77" s="1"/>
  <c r="F127" i="63"/>
  <c r="G126" i="75"/>
  <c r="F150" i="63"/>
  <c r="G116" i="76"/>
  <c r="G117" i="65"/>
  <c r="I89" i="78"/>
  <c r="I90" i="66"/>
  <c r="J90" i="78" s="1"/>
  <c r="G126" i="74"/>
  <c r="F150" i="62"/>
  <c r="F127" i="62"/>
  <c r="H100" i="74"/>
  <c r="G99" i="62"/>
  <c r="H100" i="76"/>
  <c r="G99" i="65"/>
  <c r="H117" i="78"/>
  <c r="G124" i="66"/>
  <c r="H124" i="78" s="1"/>
  <c r="H117" i="74"/>
  <c r="G124" i="62"/>
  <c r="H124" i="74" s="1"/>
  <c r="I89" i="76"/>
  <c r="I90" i="65"/>
  <c r="J90" i="76" s="1"/>
  <c r="I89" i="77"/>
  <c r="I90" i="70"/>
  <c r="J90" i="77" s="1"/>
  <c r="H100" i="78"/>
  <c r="G99" i="66"/>
  <c r="G124" i="63"/>
  <c r="H124" i="75" s="1"/>
  <c r="H117" i="75"/>
  <c r="I89" i="75"/>
  <c r="I90" i="63"/>
  <c r="J90" i="75" s="1"/>
  <c r="H53" i="72"/>
  <c r="G53" i="63"/>
  <c r="G53" i="70"/>
  <c r="G53" i="62"/>
  <c r="G104" i="62" s="1"/>
  <c r="G148" i="48"/>
  <c r="G53" i="66"/>
  <c r="G104" i="66" s="1"/>
  <c r="G53" i="65"/>
  <c r="G54" i="48"/>
  <c r="H54" i="72" s="1"/>
  <c r="G116" i="77"/>
  <c r="G117" i="70"/>
  <c r="I90" i="62"/>
  <c r="J90" i="74" s="1"/>
  <c r="I89" i="74"/>
  <c r="G126" i="78"/>
  <c r="F150" i="66"/>
  <c r="F127" i="66"/>
  <c r="F167" i="65"/>
  <c r="F126" i="65"/>
  <c r="G123" i="76"/>
  <c r="F125" i="65"/>
  <c r="G125" i="76" s="1"/>
  <c r="H100" i="77"/>
  <c r="G99" i="70"/>
  <c r="H100" i="75"/>
  <c r="G99" i="63"/>
  <c r="AA21" i="72"/>
  <c r="Z21" i="70"/>
  <c r="AA21" i="77" s="1"/>
  <c r="Z21" i="65"/>
  <c r="AA21" i="76" s="1"/>
  <c r="Z21" i="66"/>
  <c r="AA21" i="78" s="1"/>
  <c r="Z21" i="63"/>
  <c r="AA21" i="75" s="1"/>
  <c r="Z21" i="62"/>
  <c r="AA21" i="74" s="1"/>
  <c r="G106" i="48"/>
  <c r="H106" i="72" s="1"/>
  <c r="F150" i="48"/>
  <c r="F151" i="48" s="1"/>
  <c r="F152" i="48" s="1"/>
  <c r="F155" i="48" s="1"/>
  <c r="F127" i="48"/>
  <c r="G127" i="72" s="1"/>
  <c r="G166" i="48"/>
  <c r="G113" i="48"/>
  <c r="H113" i="72" s="1"/>
  <c r="G109" i="48"/>
  <c r="H109" i="72" s="1"/>
  <c r="G120" i="48"/>
  <c r="H120" i="72" s="1"/>
  <c r="Z106" i="27"/>
  <c r="Y108" i="27"/>
  <c r="AA21" i="48"/>
  <c r="H104" i="74" l="1"/>
  <c r="G109" i="62"/>
  <c r="H109" i="74" s="1"/>
  <c r="G113" i="62"/>
  <c r="G120" i="62"/>
  <c r="G213" i="62"/>
  <c r="G166" i="62"/>
  <c r="G120" i="66"/>
  <c r="G113" i="66"/>
  <c r="H104" i="78"/>
  <c r="G109" i="66"/>
  <c r="H109" i="78" s="1"/>
  <c r="G213" i="66"/>
  <c r="G166" i="66"/>
  <c r="G105" i="63"/>
  <c r="H105" i="75" s="1"/>
  <c r="H99" i="75"/>
  <c r="H101" i="63"/>
  <c r="I101" i="75" s="1"/>
  <c r="G127" i="78"/>
  <c r="F128" i="66"/>
  <c r="H53" i="76"/>
  <c r="G54" i="65"/>
  <c r="H54" i="76" s="1"/>
  <c r="G148" i="65"/>
  <c r="H53" i="77"/>
  <c r="G148" i="70"/>
  <c r="G54" i="70"/>
  <c r="H54" i="77" s="1"/>
  <c r="G105" i="62"/>
  <c r="H105" i="74" s="1"/>
  <c r="H99" i="74"/>
  <c r="H101" i="62"/>
  <c r="I101" i="74" s="1"/>
  <c r="F153" i="66"/>
  <c r="F151" i="66"/>
  <c r="H117" i="77"/>
  <c r="G104" i="70"/>
  <c r="G124" i="70"/>
  <c r="H124" i="77" s="1"/>
  <c r="G166" i="70"/>
  <c r="G213" i="70"/>
  <c r="H53" i="78"/>
  <c r="G54" i="66"/>
  <c r="H54" i="78" s="1"/>
  <c r="G148" i="66"/>
  <c r="H53" i="75"/>
  <c r="G148" i="63"/>
  <c r="G54" i="63"/>
  <c r="H54" i="75" s="1"/>
  <c r="F153" i="63"/>
  <c r="F151" i="63"/>
  <c r="G105" i="70"/>
  <c r="H105" i="77" s="1"/>
  <c r="H99" i="77"/>
  <c r="H101" i="70"/>
  <c r="I101" i="77" s="1"/>
  <c r="G126" i="76"/>
  <c r="F127" i="65"/>
  <c r="F150" i="65"/>
  <c r="G104" i="63"/>
  <c r="H99" i="78"/>
  <c r="G105" i="66"/>
  <c r="H105" i="78" s="1"/>
  <c r="H101" i="66"/>
  <c r="I101" i="78" s="1"/>
  <c r="G105" i="65"/>
  <c r="H105" i="76" s="1"/>
  <c r="H99" i="76"/>
  <c r="H101" i="65"/>
  <c r="I101" i="76" s="1"/>
  <c r="G127" i="74"/>
  <c r="F128" i="62"/>
  <c r="G126" i="77"/>
  <c r="F150" i="70"/>
  <c r="F127" i="70"/>
  <c r="H53" i="74"/>
  <c r="G148" i="62"/>
  <c r="G54" i="62"/>
  <c r="H54" i="74" s="1"/>
  <c r="F151" i="62"/>
  <c r="F153" i="62"/>
  <c r="G124" i="65"/>
  <c r="H124" i="76" s="1"/>
  <c r="G104" i="65"/>
  <c r="G166" i="65" s="1"/>
  <c r="H117" i="76"/>
  <c r="F128" i="63"/>
  <c r="G127" i="75"/>
  <c r="AB21" i="72"/>
  <c r="AA21" i="70"/>
  <c r="AB21" i="77" s="1"/>
  <c r="AA21" i="65"/>
  <c r="AB21" i="76" s="1"/>
  <c r="AA21" i="66"/>
  <c r="AB21" i="78" s="1"/>
  <c r="AA21" i="63"/>
  <c r="AB21" i="75" s="1"/>
  <c r="AA21" i="62"/>
  <c r="AB21" i="74" s="1"/>
  <c r="F153" i="48"/>
  <c r="F154" i="48"/>
  <c r="E138" i="48" s="1"/>
  <c r="F138" i="72" s="1"/>
  <c r="F143" i="72" s="1"/>
  <c r="F128" i="48"/>
  <c r="G121" i="48"/>
  <c r="H121" i="72" s="1"/>
  <c r="H92" i="48"/>
  <c r="I92" i="72" s="1"/>
  <c r="G114" i="48"/>
  <c r="H114" i="72" s="1"/>
  <c r="G112" i="48"/>
  <c r="H112" i="72" s="1"/>
  <c r="G107" i="48"/>
  <c r="H107" i="72" s="1"/>
  <c r="AA106" i="27"/>
  <c r="Z108" i="27"/>
  <c r="AB21" i="48"/>
  <c r="G120" i="63" l="1"/>
  <c r="G109" i="63"/>
  <c r="H109" i="75" s="1"/>
  <c r="G113" i="63"/>
  <c r="H104" i="75"/>
  <c r="G106" i="63"/>
  <c r="H106" i="75" s="1"/>
  <c r="G166" i="63"/>
  <c r="G213" i="63"/>
  <c r="F152" i="66"/>
  <c r="F155" i="66" s="1"/>
  <c r="F154" i="66"/>
  <c r="E138" i="66" s="1"/>
  <c r="F138" i="78" s="1"/>
  <c r="F143" i="78" s="1"/>
  <c r="H113" i="74"/>
  <c r="H92" i="62"/>
  <c r="G112" i="62"/>
  <c r="G114" i="62"/>
  <c r="H114" i="74" s="1"/>
  <c r="F154" i="62"/>
  <c r="E138" i="62" s="1"/>
  <c r="F138" i="74" s="1"/>
  <c r="F143" i="74" s="1"/>
  <c r="F152" i="62"/>
  <c r="F155" i="62" s="1"/>
  <c r="F151" i="65"/>
  <c r="F153" i="65"/>
  <c r="H113" i="78"/>
  <c r="H92" i="66"/>
  <c r="G114" i="66"/>
  <c r="H114" i="78" s="1"/>
  <c r="G112" i="66"/>
  <c r="G106" i="62"/>
  <c r="G106" i="65"/>
  <c r="H106" i="76" s="1"/>
  <c r="H104" i="76"/>
  <c r="G113" i="65"/>
  <c r="G120" i="65"/>
  <c r="G109" i="65"/>
  <c r="H109" i="76" s="1"/>
  <c r="G107" i="65"/>
  <c r="F151" i="70"/>
  <c r="F153" i="70"/>
  <c r="G127" i="76"/>
  <c r="F128" i="65"/>
  <c r="H104" i="77"/>
  <c r="G120" i="70"/>
  <c r="G106" i="70"/>
  <c r="H106" i="77" s="1"/>
  <c r="G113" i="70"/>
  <c r="G109" i="70"/>
  <c r="H109" i="77" s="1"/>
  <c r="G107" i="70"/>
  <c r="G106" i="66"/>
  <c r="G127" i="77"/>
  <c r="F128" i="70"/>
  <c r="G213" i="65"/>
  <c r="F152" i="63"/>
  <c r="F155" i="63" s="1"/>
  <c r="F154" i="63"/>
  <c r="E138" i="63" s="1"/>
  <c r="F138" i="75" s="1"/>
  <c r="F143" i="75" s="1"/>
  <c r="H120" i="78"/>
  <c r="G121" i="66"/>
  <c r="H121" i="78" s="1"/>
  <c r="H120" i="74"/>
  <c r="G121" i="62"/>
  <c r="H121" i="74" s="1"/>
  <c r="AC21" i="72"/>
  <c r="AB21" i="70"/>
  <c r="AC21" i="77" s="1"/>
  <c r="AB21" i="63"/>
  <c r="AC21" i="75" s="1"/>
  <c r="AB21" i="66"/>
  <c r="AC21" i="78" s="1"/>
  <c r="AB21" i="65"/>
  <c r="AC21" i="76" s="1"/>
  <c r="AB21" i="62"/>
  <c r="AC21" i="74" s="1"/>
  <c r="H87" i="48"/>
  <c r="I87" i="72" s="1"/>
  <c r="G110" i="48"/>
  <c r="H110" i="72" s="1"/>
  <c r="H93" i="48"/>
  <c r="I93" i="72" s="1"/>
  <c r="AB106" i="27"/>
  <c r="AA108" i="27"/>
  <c r="AC21" i="48"/>
  <c r="H113" i="77" l="1"/>
  <c r="G112" i="70"/>
  <c r="H92" i="70"/>
  <c r="G114" i="70"/>
  <c r="H114" i="77" s="1"/>
  <c r="H107" i="76"/>
  <c r="G110" i="65"/>
  <c r="F152" i="65"/>
  <c r="F155" i="65" s="1"/>
  <c r="F154" i="65"/>
  <c r="E138" i="65" s="1"/>
  <c r="F138" i="76" s="1"/>
  <c r="F143" i="76" s="1"/>
  <c r="H87" i="62"/>
  <c r="H112" i="74"/>
  <c r="H120" i="75"/>
  <c r="G121" i="63"/>
  <c r="H121" i="75" s="1"/>
  <c r="H106" i="78"/>
  <c r="G107" i="66"/>
  <c r="I92" i="78"/>
  <c r="H93" i="66"/>
  <c r="I93" i="78" s="1"/>
  <c r="I92" i="74"/>
  <c r="H93" i="62"/>
  <c r="I93" i="74" s="1"/>
  <c r="H107" i="77"/>
  <c r="G110" i="70"/>
  <c r="H120" i="77"/>
  <c r="G121" i="70"/>
  <c r="H121" i="77" s="1"/>
  <c r="H120" i="76"/>
  <c r="G121" i="65"/>
  <c r="H121" i="76" s="1"/>
  <c r="H106" i="74"/>
  <c r="G107" i="62"/>
  <c r="G114" i="63"/>
  <c r="H114" i="75" s="1"/>
  <c r="G112" i="63"/>
  <c r="H92" i="63"/>
  <c r="H113" i="75"/>
  <c r="F154" i="70"/>
  <c r="E138" i="70" s="1"/>
  <c r="F138" i="77" s="1"/>
  <c r="F143" i="77" s="1"/>
  <c r="F152" i="70"/>
  <c r="F155" i="70" s="1"/>
  <c r="H92" i="65"/>
  <c r="H113" i="76"/>
  <c r="G112" i="65"/>
  <c r="G114" i="65"/>
  <c r="H114" i="76" s="1"/>
  <c r="H112" i="78"/>
  <c r="H87" i="66"/>
  <c r="G107" i="63"/>
  <c r="AD21" i="72"/>
  <c r="AC21" i="63"/>
  <c r="AD21" i="75" s="1"/>
  <c r="AC21" i="70"/>
  <c r="AD21" i="77" s="1"/>
  <c r="AC21" i="66"/>
  <c r="AD21" i="78" s="1"/>
  <c r="AC21" i="65"/>
  <c r="AD21" i="76" s="1"/>
  <c r="AC21" i="62"/>
  <c r="AD21" i="74" s="1"/>
  <c r="I89" i="48"/>
  <c r="H100" i="48"/>
  <c r="I100" i="72" s="1"/>
  <c r="H88" i="48"/>
  <c r="I88" i="72" s="1"/>
  <c r="G116" i="48"/>
  <c r="H116" i="72" s="1"/>
  <c r="AC106" i="27"/>
  <c r="AB108" i="27"/>
  <c r="AD21" i="48"/>
  <c r="H87" i="63" l="1"/>
  <c r="H112" i="75"/>
  <c r="H110" i="77"/>
  <c r="G116" i="70"/>
  <c r="I92" i="77"/>
  <c r="H93" i="70"/>
  <c r="I93" i="77" s="1"/>
  <c r="I87" i="78"/>
  <c r="H88" i="66"/>
  <c r="I88" i="78" s="1"/>
  <c r="I89" i="66"/>
  <c r="H100" i="66"/>
  <c r="H107" i="74"/>
  <c r="G110" i="62"/>
  <c r="H107" i="78"/>
  <c r="G110" i="66"/>
  <c r="H110" i="76"/>
  <c r="G116" i="65"/>
  <c r="G123" i="65" s="1"/>
  <c r="H112" i="77"/>
  <c r="H87" i="70"/>
  <c r="H107" i="75"/>
  <c r="G110" i="63"/>
  <c r="H87" i="65"/>
  <c r="H112" i="76"/>
  <c r="I92" i="76"/>
  <c r="H93" i="65"/>
  <c r="I93" i="76" s="1"/>
  <c r="I92" i="75"/>
  <c r="H93" i="63"/>
  <c r="I93" i="75" s="1"/>
  <c r="I87" i="74"/>
  <c r="I89" i="62"/>
  <c r="H100" i="62"/>
  <c r="H88" i="62"/>
  <c r="I88" i="74" s="1"/>
  <c r="AE21" i="72"/>
  <c r="AD21" i="63"/>
  <c r="AE21" i="75" s="1"/>
  <c r="AD21" i="66"/>
  <c r="AE21" i="78" s="1"/>
  <c r="AD21" i="65"/>
  <c r="AE21" i="76" s="1"/>
  <c r="AD21" i="70"/>
  <c r="AE21" i="77" s="1"/>
  <c r="AD21" i="62"/>
  <c r="AE21" i="74" s="1"/>
  <c r="J90" i="48"/>
  <c r="K90" i="72" s="1"/>
  <c r="J89" i="72"/>
  <c r="G123" i="48"/>
  <c r="H123" i="72" s="1"/>
  <c r="H117" i="48"/>
  <c r="I117" i="72" s="1"/>
  <c r="H99" i="48"/>
  <c r="H55" i="48" s="1"/>
  <c r="AD106" i="27"/>
  <c r="AC108" i="27"/>
  <c r="AE21" i="48"/>
  <c r="G125" i="65" l="1"/>
  <c r="H125" i="76" s="1"/>
  <c r="G126" i="65"/>
  <c r="H123" i="76"/>
  <c r="G167" i="65"/>
  <c r="I55" i="72"/>
  <c r="H53" i="48"/>
  <c r="I87" i="77"/>
  <c r="H88" i="70"/>
  <c r="I88" i="77" s="1"/>
  <c r="I89" i="70"/>
  <c r="H100" i="70"/>
  <c r="H117" i="70"/>
  <c r="H116" i="77"/>
  <c r="I100" i="74"/>
  <c r="H99" i="62"/>
  <c r="H88" i="65"/>
  <c r="I88" i="76" s="1"/>
  <c r="I89" i="65"/>
  <c r="I87" i="76"/>
  <c r="H100" i="65"/>
  <c r="H110" i="78"/>
  <c r="G116" i="66"/>
  <c r="I100" i="78"/>
  <c r="H99" i="66"/>
  <c r="J89" i="74"/>
  <c r="J90" i="62"/>
  <c r="K90" i="74" s="1"/>
  <c r="H110" i="75"/>
  <c r="G116" i="63"/>
  <c r="G123" i="63" s="1"/>
  <c r="J89" i="78"/>
  <c r="J90" i="66"/>
  <c r="K90" i="78" s="1"/>
  <c r="H116" i="76"/>
  <c r="H117" i="65"/>
  <c r="H110" i="74"/>
  <c r="G116" i="62"/>
  <c r="G123" i="62"/>
  <c r="G123" i="70"/>
  <c r="I87" i="75"/>
  <c r="H100" i="63"/>
  <c r="I89" i="63"/>
  <c r="H88" i="63"/>
  <c r="I88" i="75" s="1"/>
  <c r="AF21" i="72"/>
  <c r="AE21" i="66"/>
  <c r="AF21" i="78" s="1"/>
  <c r="AE21" i="65"/>
  <c r="AF21" i="76" s="1"/>
  <c r="AE21" i="63"/>
  <c r="AF21" i="75" s="1"/>
  <c r="AE21" i="70"/>
  <c r="AF21" i="77" s="1"/>
  <c r="AE21" i="62"/>
  <c r="AF21" i="74" s="1"/>
  <c r="H105" i="48"/>
  <c r="I105" i="72" s="1"/>
  <c r="I99" i="72"/>
  <c r="G125" i="48"/>
  <c r="H125" i="72" s="1"/>
  <c r="H104" i="48"/>
  <c r="I104" i="72" s="1"/>
  <c r="G167" i="48"/>
  <c r="G126" i="48"/>
  <c r="H126" i="72" s="1"/>
  <c r="I101" i="48"/>
  <c r="J101" i="72" s="1"/>
  <c r="H124" i="48"/>
  <c r="I124" i="72" s="1"/>
  <c r="AE106" i="27"/>
  <c r="AD108" i="27"/>
  <c r="AF21" i="48"/>
  <c r="G167" i="63" l="1"/>
  <c r="G125" i="63"/>
  <c r="H125" i="75" s="1"/>
  <c r="G126" i="63"/>
  <c r="H123" i="75"/>
  <c r="H123" i="77"/>
  <c r="G126" i="70"/>
  <c r="G125" i="70"/>
  <c r="H125" i="77" s="1"/>
  <c r="G167" i="70"/>
  <c r="I117" i="76"/>
  <c r="H124" i="65"/>
  <c r="I124" i="76" s="1"/>
  <c r="H117" i="66"/>
  <c r="H116" i="78"/>
  <c r="J89" i="76"/>
  <c r="J90" i="65"/>
  <c r="K90" i="76" s="1"/>
  <c r="J89" i="75"/>
  <c r="J90" i="63"/>
  <c r="K90" i="75" s="1"/>
  <c r="H123" i="74"/>
  <c r="G126" i="62"/>
  <c r="G167" i="62"/>
  <c r="G125" i="62"/>
  <c r="H125" i="74" s="1"/>
  <c r="H117" i="63"/>
  <c r="H116" i="75"/>
  <c r="I99" i="78"/>
  <c r="H105" i="66"/>
  <c r="I105" i="78" s="1"/>
  <c r="I101" i="66"/>
  <c r="J101" i="78" s="1"/>
  <c r="I117" i="77"/>
  <c r="H124" i="70"/>
  <c r="I124" i="77" s="1"/>
  <c r="H99" i="63"/>
  <c r="I100" i="75"/>
  <c r="H116" i="74"/>
  <c r="H117" i="62"/>
  <c r="I100" i="76"/>
  <c r="H99" i="65"/>
  <c r="H105" i="62"/>
  <c r="I105" i="74" s="1"/>
  <c r="I101" i="62"/>
  <c r="J101" i="74" s="1"/>
  <c r="I99" i="74"/>
  <c r="I100" i="77"/>
  <c r="H99" i="70"/>
  <c r="I53" i="72"/>
  <c r="H53" i="70"/>
  <c r="H53" i="62"/>
  <c r="H53" i="66"/>
  <c r="H53" i="65"/>
  <c r="H148" i="48"/>
  <c r="H53" i="63"/>
  <c r="H54" i="48"/>
  <c r="I54" i="72" s="1"/>
  <c r="H126" i="76"/>
  <c r="G127" i="65"/>
  <c r="G150" i="65"/>
  <c r="G123" i="66"/>
  <c r="J89" i="77"/>
  <c r="J90" i="70"/>
  <c r="K90" i="77" s="1"/>
  <c r="AG21" i="72"/>
  <c r="AF21" i="66"/>
  <c r="AG21" i="78" s="1"/>
  <c r="AF21" i="65"/>
  <c r="AG21" i="76" s="1"/>
  <c r="AF21" i="63"/>
  <c r="AG21" i="75" s="1"/>
  <c r="AF21" i="70"/>
  <c r="AG21" i="77" s="1"/>
  <c r="AF21" i="62"/>
  <c r="AG21" i="74" s="1"/>
  <c r="G150" i="48"/>
  <c r="G151" i="48" s="1"/>
  <c r="G153" i="48" s="1"/>
  <c r="H106" i="48"/>
  <c r="I106" i="72" s="1"/>
  <c r="G127" i="48"/>
  <c r="H127" i="72" s="1"/>
  <c r="H109" i="48"/>
  <c r="I109" i="72" s="1"/>
  <c r="H113" i="48"/>
  <c r="I113" i="72" s="1"/>
  <c r="H120" i="48"/>
  <c r="I120" i="72" s="1"/>
  <c r="H166" i="48"/>
  <c r="AF106" i="27"/>
  <c r="AE108" i="27"/>
  <c r="AG21" i="48"/>
  <c r="H123" i="78" l="1"/>
  <c r="G125" i="66"/>
  <c r="H125" i="78" s="1"/>
  <c r="G126" i="66"/>
  <c r="G167" i="66"/>
  <c r="I53" i="78"/>
  <c r="H54" i="66"/>
  <c r="I54" i="78" s="1"/>
  <c r="H148" i="66"/>
  <c r="H105" i="70"/>
  <c r="I105" i="77" s="1"/>
  <c r="I101" i="70"/>
  <c r="J101" i="77" s="1"/>
  <c r="I99" i="77"/>
  <c r="H104" i="63"/>
  <c r="I117" i="75"/>
  <c r="H124" i="63"/>
  <c r="I124" i="75" s="1"/>
  <c r="H213" i="63"/>
  <c r="H166" i="63"/>
  <c r="G153" i="65"/>
  <c r="G151" i="65"/>
  <c r="I53" i="75"/>
  <c r="H54" i="63"/>
  <c r="I54" i="75" s="1"/>
  <c r="H148" i="63"/>
  <c r="H54" i="62"/>
  <c r="I54" i="74" s="1"/>
  <c r="I53" i="74"/>
  <c r="H148" i="62"/>
  <c r="H105" i="65"/>
  <c r="I105" i="76" s="1"/>
  <c r="I99" i="76"/>
  <c r="I101" i="65"/>
  <c r="J101" i="76" s="1"/>
  <c r="G150" i="63"/>
  <c r="H126" i="75"/>
  <c r="G127" i="63"/>
  <c r="H127" i="76"/>
  <c r="G128" i="65"/>
  <c r="I53" i="77"/>
  <c r="H148" i="70"/>
  <c r="H54" i="70"/>
  <c r="I54" i="77" s="1"/>
  <c r="H105" i="63"/>
  <c r="I105" i="75" s="1"/>
  <c r="I101" i="63"/>
  <c r="J101" i="75" s="1"/>
  <c r="I99" i="75"/>
  <c r="H104" i="70"/>
  <c r="I117" i="78"/>
  <c r="H104" i="66"/>
  <c r="H124" i="66"/>
  <c r="I124" i="78" s="1"/>
  <c r="H166" i="66"/>
  <c r="H213" i="66"/>
  <c r="H126" i="77"/>
  <c r="G150" i="70"/>
  <c r="G127" i="70"/>
  <c r="I53" i="76"/>
  <c r="H54" i="65"/>
  <c r="I54" i="76" s="1"/>
  <c r="H148" i="65"/>
  <c r="I117" i="74"/>
  <c r="H124" i="62"/>
  <c r="I124" i="74" s="1"/>
  <c r="H104" i="62"/>
  <c r="H166" i="62"/>
  <c r="H213" i="62"/>
  <c r="H126" i="74"/>
  <c r="G127" i="62"/>
  <c r="G150" i="62"/>
  <c r="H104" i="65"/>
  <c r="AH21" i="72"/>
  <c r="AG21" i="66"/>
  <c r="AH21" i="78" s="1"/>
  <c r="AG21" i="65"/>
  <c r="AH21" i="76" s="1"/>
  <c r="AG21" i="63"/>
  <c r="AH21" i="75" s="1"/>
  <c r="AG21" i="70"/>
  <c r="AH21" i="77" s="1"/>
  <c r="AG21" i="62"/>
  <c r="AH21" i="74" s="1"/>
  <c r="G154" i="48"/>
  <c r="F138" i="48" s="1"/>
  <c r="G138" i="72" s="1"/>
  <c r="G143" i="72" s="1"/>
  <c r="G152" i="48"/>
  <c r="G155" i="48" s="1"/>
  <c r="G128" i="48"/>
  <c r="H121" i="48"/>
  <c r="I121" i="72" s="1"/>
  <c r="I92" i="48"/>
  <c r="J92" i="72" s="1"/>
  <c r="H112" i="48"/>
  <c r="I112" i="72" s="1"/>
  <c r="H114" i="48"/>
  <c r="I114" i="72" s="1"/>
  <c r="H107" i="48"/>
  <c r="I107" i="72" s="1"/>
  <c r="AG106" i="27"/>
  <c r="AF108" i="27"/>
  <c r="AH21" i="48"/>
  <c r="H127" i="74" l="1"/>
  <c r="G128" i="62"/>
  <c r="I104" i="74"/>
  <c r="H113" i="62"/>
  <c r="H106" i="62"/>
  <c r="I106" i="74" s="1"/>
  <c r="H109" i="62"/>
  <c r="I109" i="74" s="1"/>
  <c r="H120" i="62"/>
  <c r="I104" i="78"/>
  <c r="H109" i="66"/>
  <c r="I109" i="78" s="1"/>
  <c r="H113" i="66"/>
  <c r="H120" i="66"/>
  <c r="H106" i="66"/>
  <c r="I106" i="78" s="1"/>
  <c r="G153" i="63"/>
  <c r="G151" i="63"/>
  <c r="I104" i="75"/>
  <c r="H120" i="63"/>
  <c r="H109" i="63"/>
  <c r="I109" i="75" s="1"/>
  <c r="H113" i="63"/>
  <c r="H106" i="63"/>
  <c r="I106" i="75" s="1"/>
  <c r="H126" i="78"/>
  <c r="G127" i="66"/>
  <c r="G150" i="66"/>
  <c r="H109" i="65"/>
  <c r="I109" i="76" s="1"/>
  <c r="H106" i="65"/>
  <c r="I106" i="76" s="1"/>
  <c r="H113" i="65"/>
  <c r="I104" i="76"/>
  <c r="H120" i="65"/>
  <c r="H107" i="65"/>
  <c r="H166" i="65"/>
  <c r="H213" i="65"/>
  <c r="H127" i="77"/>
  <c r="G128" i="70"/>
  <c r="H113" i="70"/>
  <c r="I104" i="77"/>
  <c r="H120" i="70"/>
  <c r="H106" i="70"/>
  <c r="I106" i="77" s="1"/>
  <c r="H109" i="70"/>
  <c r="I109" i="77" s="1"/>
  <c r="H107" i="70"/>
  <c r="H213" i="70"/>
  <c r="H166" i="70"/>
  <c r="G151" i="62"/>
  <c r="G153" i="62"/>
  <c r="G153" i="70"/>
  <c r="G151" i="70"/>
  <c r="H127" i="75"/>
  <c r="G128" i="63"/>
  <c r="G152" i="65"/>
  <c r="G155" i="65" s="1"/>
  <c r="G154" i="65"/>
  <c r="F138" i="65" s="1"/>
  <c r="G138" i="76" s="1"/>
  <c r="G143" i="76" s="1"/>
  <c r="AI21" i="72"/>
  <c r="AH21" i="70"/>
  <c r="AI21" i="77" s="1"/>
  <c r="AH21" i="63"/>
  <c r="AI21" i="75" s="1"/>
  <c r="AH21" i="65"/>
  <c r="AI21" i="76" s="1"/>
  <c r="AH21" i="66"/>
  <c r="AI21" i="78" s="1"/>
  <c r="AH21" i="62"/>
  <c r="AI21" i="74" s="1"/>
  <c r="I87" i="48"/>
  <c r="J87" i="72" s="1"/>
  <c r="H110" i="48"/>
  <c r="I110" i="72" s="1"/>
  <c r="I93" i="48"/>
  <c r="J93" i="72" s="1"/>
  <c r="AH106" i="27"/>
  <c r="AG108" i="27"/>
  <c r="AI21" i="48"/>
  <c r="I107" i="77" l="1"/>
  <c r="H110" i="70"/>
  <c r="G151" i="66"/>
  <c r="G153" i="66"/>
  <c r="G152" i="62"/>
  <c r="G155" i="62" s="1"/>
  <c r="G154" i="62"/>
  <c r="F138" i="62" s="1"/>
  <c r="G138" i="74" s="1"/>
  <c r="I113" i="77"/>
  <c r="I92" i="70"/>
  <c r="H112" i="70"/>
  <c r="H114" i="70"/>
  <c r="I114" i="77" s="1"/>
  <c r="H114" i="65"/>
  <c r="I114" i="76" s="1"/>
  <c r="I113" i="76"/>
  <c r="I92" i="65"/>
  <c r="H112" i="65"/>
  <c r="H127" i="78"/>
  <c r="G128" i="66"/>
  <c r="H112" i="63"/>
  <c r="I92" i="63"/>
  <c r="H114" i="63"/>
  <c r="I114" i="75" s="1"/>
  <c r="I113" i="75"/>
  <c r="G154" i="63"/>
  <c r="F138" i="63" s="1"/>
  <c r="G138" i="75" s="1"/>
  <c r="G143" i="75" s="1"/>
  <c r="G152" i="63"/>
  <c r="G155" i="63" s="1"/>
  <c r="I120" i="78"/>
  <c r="H121" i="66"/>
  <c r="I121" i="78" s="1"/>
  <c r="H107" i="62"/>
  <c r="I113" i="74"/>
  <c r="H114" i="62"/>
  <c r="I114" i="74" s="1"/>
  <c r="H112" i="62"/>
  <c r="I92" i="62"/>
  <c r="G152" i="70"/>
  <c r="G155" i="70" s="1"/>
  <c r="G154" i="70"/>
  <c r="F138" i="70" s="1"/>
  <c r="G138" i="77" s="1"/>
  <c r="G143" i="77" s="1"/>
  <c r="I107" i="76"/>
  <c r="H110" i="65"/>
  <c r="I113" i="78"/>
  <c r="I92" i="66"/>
  <c r="H112" i="66"/>
  <c r="H114" i="66"/>
  <c r="I114" i="78" s="1"/>
  <c r="I120" i="74"/>
  <c r="H121" i="62"/>
  <c r="I121" i="74" s="1"/>
  <c r="I120" i="77"/>
  <c r="H121" i="70"/>
  <c r="I121" i="77" s="1"/>
  <c r="I120" i="76"/>
  <c r="H121" i="65"/>
  <c r="I121" i="76" s="1"/>
  <c r="H107" i="63"/>
  <c r="H121" i="63"/>
  <c r="I121" i="75" s="1"/>
  <c r="I120" i="75"/>
  <c r="H107" i="66"/>
  <c r="AJ21" i="72"/>
  <c r="AI21" i="70"/>
  <c r="AJ21" i="77" s="1"/>
  <c r="AI21" i="63"/>
  <c r="AJ21" i="75" s="1"/>
  <c r="AI21" i="65"/>
  <c r="AJ21" i="76" s="1"/>
  <c r="AI21" i="66"/>
  <c r="AJ21" i="78" s="1"/>
  <c r="AI21" i="62"/>
  <c r="AJ21" i="74" s="1"/>
  <c r="J89" i="48"/>
  <c r="H116" i="48"/>
  <c r="I116" i="72" s="1"/>
  <c r="I88" i="48"/>
  <c r="J88" i="72" s="1"/>
  <c r="I100" i="48"/>
  <c r="J100" i="72" s="1"/>
  <c r="AI106" i="27"/>
  <c r="AH108" i="27"/>
  <c r="AJ21" i="48"/>
  <c r="I110" i="76" l="1"/>
  <c r="H116" i="65"/>
  <c r="H123" i="65"/>
  <c r="I107" i="74"/>
  <c r="H110" i="62"/>
  <c r="H110" i="63"/>
  <c r="I107" i="75"/>
  <c r="I112" i="78"/>
  <c r="I87" i="66"/>
  <c r="I112" i="74"/>
  <c r="I87" i="62"/>
  <c r="J92" i="77"/>
  <c r="I93" i="70"/>
  <c r="J93" i="77" s="1"/>
  <c r="G152" i="66"/>
  <c r="G155" i="66" s="1"/>
  <c r="G154" i="66"/>
  <c r="F138" i="66" s="1"/>
  <c r="G138" i="78" s="1"/>
  <c r="G143" i="78" s="1"/>
  <c r="I107" i="78"/>
  <c r="H110" i="66"/>
  <c r="J92" i="78"/>
  <c r="I93" i="66"/>
  <c r="J93" i="78" s="1"/>
  <c r="I93" i="63"/>
  <c r="J93" i="75" s="1"/>
  <c r="J92" i="75"/>
  <c r="I87" i="65"/>
  <c r="I112" i="76"/>
  <c r="I110" i="77"/>
  <c r="H116" i="70"/>
  <c r="H123" i="70"/>
  <c r="J92" i="74"/>
  <c r="I93" i="62"/>
  <c r="J93" i="74" s="1"/>
  <c r="I112" i="75"/>
  <c r="I87" i="63"/>
  <c r="I93" i="65"/>
  <c r="J93" i="76" s="1"/>
  <c r="J92" i="76"/>
  <c r="I112" i="77"/>
  <c r="I87" i="70"/>
  <c r="AK21" i="72"/>
  <c r="AJ21" i="70"/>
  <c r="AK21" i="77" s="1"/>
  <c r="AJ21" i="63"/>
  <c r="AK21" i="75" s="1"/>
  <c r="AJ21" i="65"/>
  <c r="AK21" i="76" s="1"/>
  <c r="AJ21" i="66"/>
  <c r="AK21" i="78" s="1"/>
  <c r="AJ21" i="62"/>
  <c r="AK21" i="74" s="1"/>
  <c r="K90" i="48"/>
  <c r="L90" i="72" s="1"/>
  <c r="K89" i="72"/>
  <c r="H123" i="48"/>
  <c r="I123" i="72" s="1"/>
  <c r="I99" i="48"/>
  <c r="I55" i="48" s="1"/>
  <c r="I117" i="48"/>
  <c r="J117" i="72" s="1"/>
  <c r="AJ106" i="27"/>
  <c r="AI108" i="27"/>
  <c r="AK21" i="48"/>
  <c r="J87" i="74" l="1"/>
  <c r="I88" i="62"/>
  <c r="J88" i="74" s="1"/>
  <c r="J89" i="62"/>
  <c r="I100" i="62"/>
  <c r="H125" i="65"/>
  <c r="I125" i="76" s="1"/>
  <c r="H126" i="65"/>
  <c r="I123" i="76"/>
  <c r="H167" i="65"/>
  <c r="J55" i="72"/>
  <c r="I53" i="48"/>
  <c r="J87" i="77"/>
  <c r="I88" i="70"/>
  <c r="J88" i="77" s="1"/>
  <c r="J89" i="70"/>
  <c r="I100" i="70"/>
  <c r="I88" i="63"/>
  <c r="J88" i="75" s="1"/>
  <c r="I100" i="63"/>
  <c r="J89" i="63"/>
  <c r="J87" i="75"/>
  <c r="I123" i="77"/>
  <c r="H167" i="70"/>
  <c r="H126" i="70"/>
  <c r="H125" i="70"/>
  <c r="I125" i="77" s="1"/>
  <c r="I88" i="65"/>
  <c r="J88" i="76" s="1"/>
  <c r="I100" i="65"/>
  <c r="J89" i="65"/>
  <c r="J87" i="76"/>
  <c r="H116" i="63"/>
  <c r="I110" i="75"/>
  <c r="H123" i="63"/>
  <c r="I116" i="76"/>
  <c r="I117" i="65"/>
  <c r="I116" i="77"/>
  <c r="I117" i="70"/>
  <c r="I110" i="78"/>
  <c r="H116" i="66"/>
  <c r="H123" i="66"/>
  <c r="J87" i="78"/>
  <c r="I88" i="66"/>
  <c r="J88" i="78" s="1"/>
  <c r="I100" i="66"/>
  <c r="J89" i="66"/>
  <c r="I110" i="74"/>
  <c r="H116" i="62"/>
  <c r="H123" i="62" s="1"/>
  <c r="AL21" i="72"/>
  <c r="AK21" i="63"/>
  <c r="AL21" i="75" s="1"/>
  <c r="AK21" i="70"/>
  <c r="AL21" i="77" s="1"/>
  <c r="AK21" i="66"/>
  <c r="AL21" i="78" s="1"/>
  <c r="AK21" i="65"/>
  <c r="AL21" i="76" s="1"/>
  <c r="AK21" i="62"/>
  <c r="AL21" i="74" s="1"/>
  <c r="I105" i="48"/>
  <c r="J105" i="72" s="1"/>
  <c r="J99" i="72"/>
  <c r="H125" i="48"/>
  <c r="I125" i="72" s="1"/>
  <c r="H167" i="48"/>
  <c r="H126" i="48"/>
  <c r="I126" i="72" s="1"/>
  <c r="I104" i="48"/>
  <c r="J104" i="72" s="1"/>
  <c r="J101" i="48"/>
  <c r="K101" i="72" s="1"/>
  <c r="I124" i="48"/>
  <c r="J124" i="72" s="1"/>
  <c r="AK106" i="27"/>
  <c r="AJ108" i="27"/>
  <c r="AL21" i="48"/>
  <c r="I123" i="74" l="1"/>
  <c r="H125" i="62"/>
  <c r="I125" i="74" s="1"/>
  <c r="H126" i="62"/>
  <c r="H167" i="62"/>
  <c r="K89" i="78"/>
  <c r="K90" i="66"/>
  <c r="L90" i="78" s="1"/>
  <c r="I123" i="78"/>
  <c r="H126" i="66"/>
  <c r="H167" i="66"/>
  <c r="H125" i="66"/>
  <c r="I125" i="78" s="1"/>
  <c r="J100" i="76"/>
  <c r="I99" i="65"/>
  <c r="I99" i="63"/>
  <c r="J100" i="75"/>
  <c r="J100" i="74"/>
  <c r="I99" i="62"/>
  <c r="J100" i="78"/>
  <c r="I99" i="66"/>
  <c r="I116" i="78"/>
  <c r="I117" i="66"/>
  <c r="J117" i="76"/>
  <c r="I124" i="65"/>
  <c r="J124" i="76" s="1"/>
  <c r="I116" i="75"/>
  <c r="I117" i="63"/>
  <c r="K89" i="74"/>
  <c r="K90" i="62"/>
  <c r="L90" i="74" s="1"/>
  <c r="I116" i="74"/>
  <c r="I117" i="62"/>
  <c r="J100" i="77"/>
  <c r="I99" i="70"/>
  <c r="J53" i="72"/>
  <c r="I53" i="66"/>
  <c r="I148" i="48"/>
  <c r="I53" i="65"/>
  <c r="I104" i="65" s="1"/>
  <c r="I53" i="63"/>
  <c r="I53" i="70"/>
  <c r="I53" i="62"/>
  <c r="I54" i="48"/>
  <c r="J54" i="72" s="1"/>
  <c r="I126" i="76"/>
  <c r="H150" i="65"/>
  <c r="H127" i="65"/>
  <c r="J117" i="77"/>
  <c r="I124" i="70"/>
  <c r="J124" i="77" s="1"/>
  <c r="I104" i="70"/>
  <c r="I166" i="70" s="1"/>
  <c r="I213" i="70"/>
  <c r="H125" i="63"/>
  <c r="I125" i="75" s="1"/>
  <c r="H126" i="63"/>
  <c r="H167" i="63"/>
  <c r="I123" i="75"/>
  <c r="K90" i="65"/>
  <c r="L90" i="76" s="1"/>
  <c r="K89" i="76"/>
  <c r="I126" i="77"/>
  <c r="H127" i="70"/>
  <c r="H150" i="70"/>
  <c r="K89" i="75"/>
  <c r="K90" i="63"/>
  <c r="L90" i="75" s="1"/>
  <c r="K89" i="77"/>
  <c r="K90" i="70"/>
  <c r="L90" i="77" s="1"/>
  <c r="AM21" i="72"/>
  <c r="AL21" i="63"/>
  <c r="AM21" i="75" s="1"/>
  <c r="AL21" i="70"/>
  <c r="AM21" i="77" s="1"/>
  <c r="AL21" i="66"/>
  <c r="AM21" i="78" s="1"/>
  <c r="AL21" i="65"/>
  <c r="AM21" i="76" s="1"/>
  <c r="AL21" i="62"/>
  <c r="AM21" i="74" s="1"/>
  <c r="I106" i="48"/>
  <c r="J106" i="72" s="1"/>
  <c r="H150" i="48"/>
  <c r="H151" i="48" s="1"/>
  <c r="H152" i="48" s="1"/>
  <c r="H155" i="48" s="1"/>
  <c r="H127" i="48"/>
  <c r="I127" i="72" s="1"/>
  <c r="I166" i="48"/>
  <c r="I113" i="48"/>
  <c r="J113" i="72" s="1"/>
  <c r="I120" i="48"/>
  <c r="J120" i="72" s="1"/>
  <c r="I109" i="48"/>
  <c r="J109" i="72" s="1"/>
  <c r="AL106" i="27"/>
  <c r="AK108" i="27"/>
  <c r="AM21" i="48"/>
  <c r="J104" i="76" l="1"/>
  <c r="I120" i="65"/>
  <c r="I113" i="65"/>
  <c r="I109" i="65"/>
  <c r="J109" i="76" s="1"/>
  <c r="I213" i="65"/>
  <c r="I166" i="65"/>
  <c r="H128" i="65"/>
  <c r="I127" i="76"/>
  <c r="I54" i="62"/>
  <c r="J54" i="74" s="1"/>
  <c r="J53" i="74"/>
  <c r="I148" i="62"/>
  <c r="J117" i="78"/>
  <c r="I104" i="66"/>
  <c r="I124" i="66"/>
  <c r="J124" i="78" s="1"/>
  <c r="I105" i="62"/>
  <c r="J105" i="74" s="1"/>
  <c r="J99" i="74"/>
  <c r="J101" i="62"/>
  <c r="K101" i="74" s="1"/>
  <c r="I105" i="65"/>
  <c r="J105" i="76" s="1"/>
  <c r="J99" i="76"/>
  <c r="J101" i="65"/>
  <c r="K101" i="76" s="1"/>
  <c r="I126" i="78"/>
  <c r="H150" i="66"/>
  <c r="H127" i="66"/>
  <c r="I126" i="75"/>
  <c r="H150" i="63"/>
  <c r="H127" i="63"/>
  <c r="J104" i="77"/>
  <c r="I120" i="70"/>
  <c r="I109" i="70"/>
  <c r="J109" i="77" s="1"/>
  <c r="I113" i="70"/>
  <c r="H153" i="65"/>
  <c r="H151" i="65"/>
  <c r="J53" i="77"/>
  <c r="I148" i="70"/>
  <c r="I54" i="70"/>
  <c r="J54" i="77" s="1"/>
  <c r="J53" i="78"/>
  <c r="I54" i="66"/>
  <c r="J54" i="78" s="1"/>
  <c r="I148" i="66"/>
  <c r="J117" i="74"/>
  <c r="I124" i="62"/>
  <c r="J124" i="74" s="1"/>
  <c r="I104" i="62"/>
  <c r="I213" i="62" s="1"/>
  <c r="J117" i="75"/>
  <c r="I124" i="63"/>
  <c r="J124" i="75" s="1"/>
  <c r="I104" i="63"/>
  <c r="I213" i="63"/>
  <c r="I126" i="74"/>
  <c r="H127" i="62"/>
  <c r="H150" i="62"/>
  <c r="H151" i="70"/>
  <c r="H153" i="70"/>
  <c r="J53" i="75"/>
  <c r="I148" i="63"/>
  <c r="I54" i="63"/>
  <c r="J54" i="75" s="1"/>
  <c r="J99" i="78"/>
  <c r="J101" i="66"/>
  <c r="K101" i="78" s="1"/>
  <c r="I105" i="66"/>
  <c r="J105" i="78" s="1"/>
  <c r="I127" i="77"/>
  <c r="H128" i="70"/>
  <c r="J53" i="76"/>
  <c r="I148" i="65"/>
  <c r="I54" i="65"/>
  <c r="J54" i="76" s="1"/>
  <c r="J101" i="70"/>
  <c r="K101" i="77" s="1"/>
  <c r="J99" i="77"/>
  <c r="I105" i="70"/>
  <c r="J105" i="77" s="1"/>
  <c r="I105" i="63"/>
  <c r="J105" i="75" s="1"/>
  <c r="J99" i="75"/>
  <c r="J101" i="63"/>
  <c r="K101" i="75" s="1"/>
  <c r="AN21" i="72"/>
  <c r="AM21" i="66"/>
  <c r="AN21" i="78" s="1"/>
  <c r="AM21" i="65"/>
  <c r="AN21" i="76" s="1"/>
  <c r="AM21" i="63"/>
  <c r="AN21" i="75" s="1"/>
  <c r="AM21" i="70"/>
  <c r="AN21" i="77" s="1"/>
  <c r="AM21" i="62"/>
  <c r="AN21" i="74" s="1"/>
  <c r="H153" i="48"/>
  <c r="H154" i="48"/>
  <c r="G138" i="48" s="1"/>
  <c r="H138" i="72" s="1"/>
  <c r="H143" i="72" s="1"/>
  <c r="H128" i="48"/>
  <c r="J92" i="48"/>
  <c r="K92" i="72" s="1"/>
  <c r="I112" i="48"/>
  <c r="J112" i="72" s="1"/>
  <c r="I114" i="48"/>
  <c r="J114" i="72" s="1"/>
  <c r="I121" i="48"/>
  <c r="J121" i="72" s="1"/>
  <c r="I107" i="48"/>
  <c r="J107" i="72" s="1"/>
  <c r="AM106" i="27"/>
  <c r="AL108" i="27"/>
  <c r="AN21" i="48"/>
  <c r="I127" i="74" l="1"/>
  <c r="H128" i="62"/>
  <c r="I109" i="63"/>
  <c r="J109" i="75" s="1"/>
  <c r="I106" i="63"/>
  <c r="J106" i="75" s="1"/>
  <c r="J104" i="75"/>
  <c r="I113" i="63"/>
  <c r="I120" i="63"/>
  <c r="I107" i="63"/>
  <c r="J120" i="77"/>
  <c r="I121" i="70"/>
  <c r="J121" i="77" s="1"/>
  <c r="J113" i="76"/>
  <c r="J92" i="65"/>
  <c r="I114" i="65"/>
  <c r="J114" i="76" s="1"/>
  <c r="I112" i="65"/>
  <c r="I113" i="62"/>
  <c r="I120" i="62"/>
  <c r="I106" i="62"/>
  <c r="J106" i="74" s="1"/>
  <c r="J104" i="74"/>
  <c r="I109" i="62"/>
  <c r="J109" i="74" s="1"/>
  <c r="I107" i="62"/>
  <c r="I106" i="70"/>
  <c r="I127" i="78"/>
  <c r="H128" i="66"/>
  <c r="I113" i="66"/>
  <c r="I120" i="66"/>
  <c r="I109" i="66"/>
  <c r="J109" i="78" s="1"/>
  <c r="J104" i="78"/>
  <c r="I106" i="66"/>
  <c r="J106" i="78" s="1"/>
  <c r="I107" i="66"/>
  <c r="I106" i="65"/>
  <c r="H152" i="70"/>
  <c r="H155" i="70" s="1"/>
  <c r="H154" i="70"/>
  <c r="G138" i="70" s="1"/>
  <c r="H138" i="77" s="1"/>
  <c r="H143" i="77" s="1"/>
  <c r="I166" i="63"/>
  <c r="H152" i="65"/>
  <c r="H155" i="65" s="1"/>
  <c r="H154" i="65"/>
  <c r="G138" i="65" s="1"/>
  <c r="H138" i="76" s="1"/>
  <c r="J113" i="77"/>
  <c r="I114" i="70"/>
  <c r="J114" i="77" s="1"/>
  <c r="I112" i="70"/>
  <c r="J92" i="70"/>
  <c r="I127" i="75"/>
  <c r="H128" i="63"/>
  <c r="H151" i="66"/>
  <c r="H153" i="66"/>
  <c r="I166" i="66"/>
  <c r="J120" i="76"/>
  <c r="I121" i="65"/>
  <c r="J121" i="76" s="1"/>
  <c r="H151" i="62"/>
  <c r="H153" i="62"/>
  <c r="I166" i="62"/>
  <c r="H153" i="63"/>
  <c r="H151" i="63"/>
  <c r="I213" i="66"/>
  <c r="AO21" i="72"/>
  <c r="AN21" i="66"/>
  <c r="AO21" i="78" s="1"/>
  <c r="AN21" i="65"/>
  <c r="AO21" i="76" s="1"/>
  <c r="AN21" i="70"/>
  <c r="AO21" i="77" s="1"/>
  <c r="AN21" i="63"/>
  <c r="AO21" i="75" s="1"/>
  <c r="AN21" i="62"/>
  <c r="AO21" i="74" s="1"/>
  <c r="J87" i="48"/>
  <c r="K87" i="72" s="1"/>
  <c r="I110" i="48"/>
  <c r="J110" i="72" s="1"/>
  <c r="J93" i="48"/>
  <c r="K93" i="72" s="1"/>
  <c r="AN106" i="27"/>
  <c r="AM108" i="27"/>
  <c r="AO21" i="48"/>
  <c r="J113" i="78" l="1"/>
  <c r="J92" i="66"/>
  <c r="I114" i="66"/>
  <c r="J114" i="78" s="1"/>
  <c r="I112" i="66"/>
  <c r="J107" i="74"/>
  <c r="I110" i="62"/>
  <c r="J120" i="74"/>
  <c r="I121" i="62"/>
  <c r="J121" i="74" s="1"/>
  <c r="K92" i="76"/>
  <c r="J93" i="65"/>
  <c r="K93" i="76" s="1"/>
  <c r="J107" i="75"/>
  <c r="I110" i="63"/>
  <c r="H154" i="63"/>
  <c r="G138" i="63" s="1"/>
  <c r="H138" i="75" s="1"/>
  <c r="H143" i="75" s="1"/>
  <c r="H152" i="63"/>
  <c r="H155" i="63" s="1"/>
  <c r="H154" i="62"/>
  <c r="G138" i="62" s="1"/>
  <c r="H138" i="74" s="1"/>
  <c r="H143" i="74" s="1"/>
  <c r="H152" i="62"/>
  <c r="H155" i="62" s="1"/>
  <c r="K92" i="77"/>
  <c r="J93" i="70"/>
  <c r="K93" i="77" s="1"/>
  <c r="J113" i="74"/>
  <c r="J92" i="62"/>
  <c r="I112" i="62"/>
  <c r="I114" i="62"/>
  <c r="J114" i="74" s="1"/>
  <c r="J120" i="75"/>
  <c r="I121" i="63"/>
  <c r="J121" i="75" s="1"/>
  <c r="H154" i="66"/>
  <c r="G138" i="66" s="1"/>
  <c r="H138" i="78" s="1"/>
  <c r="H143" i="78" s="1"/>
  <c r="H152" i="66"/>
  <c r="H155" i="66" s="1"/>
  <c r="J112" i="77"/>
  <c r="J87" i="70"/>
  <c r="J106" i="76"/>
  <c r="I107" i="65"/>
  <c r="J112" i="76"/>
  <c r="J87" i="65"/>
  <c r="I112" i="63"/>
  <c r="J92" i="63"/>
  <c r="J113" i="75"/>
  <c r="I114" i="63"/>
  <c r="J114" i="75" s="1"/>
  <c r="J107" i="78"/>
  <c r="I110" i="66"/>
  <c r="J120" i="78"/>
  <c r="I121" i="66"/>
  <c r="J121" i="78" s="1"/>
  <c r="J106" i="77"/>
  <c r="I107" i="70"/>
  <c r="AP21" i="72"/>
  <c r="AO21" i="66"/>
  <c r="AP21" i="78" s="1"/>
  <c r="AO21" i="65"/>
  <c r="AP21" i="76" s="1"/>
  <c r="AO21" i="63"/>
  <c r="AP21" i="75" s="1"/>
  <c r="AO21" i="70"/>
  <c r="AP21" i="77" s="1"/>
  <c r="AO21" i="62"/>
  <c r="AP21" i="74" s="1"/>
  <c r="K89" i="48"/>
  <c r="I116" i="48"/>
  <c r="J116" i="72" s="1"/>
  <c r="J100" i="48"/>
  <c r="K100" i="72" s="1"/>
  <c r="J88" i="48"/>
  <c r="K88" i="72" s="1"/>
  <c r="AO106" i="27"/>
  <c r="AN108" i="27"/>
  <c r="AP21" i="48"/>
  <c r="K87" i="76" l="1"/>
  <c r="J88" i="65"/>
  <c r="K88" i="76" s="1"/>
  <c r="J100" i="65"/>
  <c r="K89" i="65"/>
  <c r="K87" i="77"/>
  <c r="J100" i="70"/>
  <c r="K89" i="70"/>
  <c r="J88" i="70"/>
  <c r="K88" i="77" s="1"/>
  <c r="K92" i="74"/>
  <c r="J93" i="62"/>
  <c r="K93" i="74" s="1"/>
  <c r="I116" i="63"/>
  <c r="J110" i="75"/>
  <c r="J112" i="78"/>
  <c r="J87" i="66"/>
  <c r="J107" i="77"/>
  <c r="I110" i="70"/>
  <c r="J110" i="78"/>
  <c r="I116" i="66"/>
  <c r="I123" i="66" s="1"/>
  <c r="K92" i="75"/>
  <c r="J93" i="63"/>
  <c r="K93" i="75" s="1"/>
  <c r="J107" i="76"/>
  <c r="I110" i="65"/>
  <c r="J110" i="74"/>
  <c r="I116" i="62"/>
  <c r="I123" i="62" s="1"/>
  <c r="K92" i="78"/>
  <c r="J93" i="66"/>
  <c r="K93" i="78" s="1"/>
  <c r="J87" i="63"/>
  <c r="J112" i="75"/>
  <c r="J87" i="62"/>
  <c r="J112" i="74"/>
  <c r="AQ21" i="72"/>
  <c r="AP21" i="70"/>
  <c r="AQ21" i="77" s="1"/>
  <c r="AP21" i="66"/>
  <c r="AQ21" i="78" s="1"/>
  <c r="AP21" i="63"/>
  <c r="AQ21" i="75" s="1"/>
  <c r="AP21" i="65"/>
  <c r="AQ21" i="76" s="1"/>
  <c r="AP21" i="62"/>
  <c r="AQ21" i="74" s="1"/>
  <c r="L90" i="48"/>
  <c r="M90" i="72" s="1"/>
  <c r="L89" i="72"/>
  <c r="I123" i="48"/>
  <c r="J123" i="72" s="1"/>
  <c r="J99" i="48"/>
  <c r="J55" i="48" s="1"/>
  <c r="J117" i="48"/>
  <c r="K117" i="72" s="1"/>
  <c r="AP106" i="27"/>
  <c r="AO108" i="27"/>
  <c r="AQ21" i="48"/>
  <c r="J123" i="74" l="1"/>
  <c r="I126" i="62"/>
  <c r="I125" i="62"/>
  <c r="J125" i="74" s="1"/>
  <c r="I167" i="62"/>
  <c r="J123" i="78"/>
  <c r="I125" i="66"/>
  <c r="J125" i="78" s="1"/>
  <c r="I167" i="66"/>
  <c r="I126" i="66"/>
  <c r="K87" i="74"/>
  <c r="K89" i="62"/>
  <c r="J100" i="62"/>
  <c r="J88" i="62"/>
  <c r="K88" i="74" s="1"/>
  <c r="J110" i="76"/>
  <c r="I116" i="65"/>
  <c r="L89" i="76"/>
  <c r="L90" i="65"/>
  <c r="M90" i="76" s="1"/>
  <c r="J116" i="78"/>
  <c r="J117" i="66"/>
  <c r="K87" i="78"/>
  <c r="J100" i="66"/>
  <c r="J88" i="66"/>
  <c r="K88" i="78" s="1"/>
  <c r="K89" i="66"/>
  <c r="J117" i="63"/>
  <c r="J116" i="75"/>
  <c r="L89" i="77"/>
  <c r="L90" i="70"/>
  <c r="M90" i="77" s="1"/>
  <c r="J99" i="65"/>
  <c r="K100" i="76"/>
  <c r="K55" i="72"/>
  <c r="J53" i="48"/>
  <c r="K87" i="75"/>
  <c r="J88" i="63"/>
  <c r="K88" i="75" s="1"/>
  <c r="J100" i="63"/>
  <c r="K89" i="63"/>
  <c r="J116" i="74"/>
  <c r="J117" i="62"/>
  <c r="K100" i="77"/>
  <c r="J99" i="70"/>
  <c r="J110" i="77"/>
  <c r="I116" i="70"/>
  <c r="I123" i="63"/>
  <c r="AR21" i="72"/>
  <c r="AQ21" i="70"/>
  <c r="AR21" i="77" s="1"/>
  <c r="AQ21" i="66"/>
  <c r="AR21" i="78" s="1"/>
  <c r="AQ21" i="63"/>
  <c r="AR21" i="75" s="1"/>
  <c r="AQ21" i="65"/>
  <c r="AR21" i="76" s="1"/>
  <c r="AQ21" i="62"/>
  <c r="AR21" i="74" s="1"/>
  <c r="J105" i="48"/>
  <c r="K105" i="72" s="1"/>
  <c r="K99" i="72"/>
  <c r="I167" i="48"/>
  <c r="I126" i="48"/>
  <c r="J126" i="72" s="1"/>
  <c r="I125" i="48"/>
  <c r="J125" i="72" s="1"/>
  <c r="J104" i="48"/>
  <c r="K104" i="72" s="1"/>
  <c r="K101" i="48"/>
  <c r="L101" i="72" s="1"/>
  <c r="J124" i="48"/>
  <c r="K124" i="72" s="1"/>
  <c r="AQ106" i="27"/>
  <c r="AP108" i="27"/>
  <c r="AR21" i="48"/>
  <c r="J116" i="77" l="1"/>
  <c r="J117" i="70"/>
  <c r="K117" i="74"/>
  <c r="J124" i="62"/>
  <c r="K124" i="74" s="1"/>
  <c r="K100" i="78"/>
  <c r="J99" i="66"/>
  <c r="J126" i="78"/>
  <c r="I150" i="66"/>
  <c r="I127" i="66"/>
  <c r="J105" i="65"/>
  <c r="K105" i="76" s="1"/>
  <c r="K99" i="76"/>
  <c r="K101" i="65"/>
  <c r="L101" i="76" s="1"/>
  <c r="K117" i="75"/>
  <c r="J124" i="63"/>
  <c r="K124" i="75" s="1"/>
  <c r="K100" i="74"/>
  <c r="J99" i="62"/>
  <c r="I125" i="63"/>
  <c r="J125" i="75" s="1"/>
  <c r="I167" i="63"/>
  <c r="I126" i="63"/>
  <c r="J123" i="75"/>
  <c r="K99" i="77"/>
  <c r="J105" i="70"/>
  <c r="K105" i="77" s="1"/>
  <c r="K101" i="70"/>
  <c r="L101" i="77" s="1"/>
  <c r="L90" i="63"/>
  <c r="M90" i="75" s="1"/>
  <c r="L89" i="75"/>
  <c r="K53" i="72"/>
  <c r="J53" i="65"/>
  <c r="J148" i="48"/>
  <c r="F92" i="27"/>
  <c r="J53" i="62"/>
  <c r="J104" i="62" s="1"/>
  <c r="J53" i="70"/>
  <c r="J53" i="63"/>
  <c r="J53" i="66"/>
  <c r="J54" i="48"/>
  <c r="K54" i="72" s="1"/>
  <c r="L89" i="78"/>
  <c r="L90" i="66"/>
  <c r="M90" i="78" s="1"/>
  <c r="K117" i="78"/>
  <c r="J104" i="66"/>
  <c r="J124" i="66"/>
  <c r="K124" i="78" s="1"/>
  <c r="I123" i="65"/>
  <c r="J116" i="76"/>
  <c r="J117" i="65"/>
  <c r="L90" i="62"/>
  <c r="M90" i="74" s="1"/>
  <c r="L89" i="74"/>
  <c r="J126" i="74"/>
  <c r="I150" i="62"/>
  <c r="I127" i="62"/>
  <c r="I123" i="70"/>
  <c r="K100" i="75"/>
  <c r="J99" i="63"/>
  <c r="AS21" i="72"/>
  <c r="AR21" i="70"/>
  <c r="AS21" i="77" s="1"/>
  <c r="AR21" i="63"/>
  <c r="AS21" i="75" s="1"/>
  <c r="AR21" i="66"/>
  <c r="AS21" i="78" s="1"/>
  <c r="AR21" i="65"/>
  <c r="AS21" i="76" s="1"/>
  <c r="AR21" i="62"/>
  <c r="AS21" i="74" s="1"/>
  <c r="J106" i="48"/>
  <c r="K106" i="72" s="1"/>
  <c r="I127" i="48"/>
  <c r="J127" i="72" s="1"/>
  <c r="I150" i="48"/>
  <c r="I151" i="48" s="1"/>
  <c r="I153" i="48" s="1"/>
  <c r="J166" i="48"/>
  <c r="J120" i="48"/>
  <c r="K120" i="72" s="1"/>
  <c r="J109" i="48"/>
  <c r="K109" i="72" s="1"/>
  <c r="J113" i="48"/>
  <c r="K113" i="72" s="1"/>
  <c r="AR106" i="27"/>
  <c r="AQ108" i="27"/>
  <c r="AS21" i="48"/>
  <c r="K104" i="74" l="1"/>
  <c r="J113" i="62"/>
  <c r="J109" i="62"/>
  <c r="K109" i="74" s="1"/>
  <c r="J120" i="62"/>
  <c r="J166" i="62"/>
  <c r="J213" i="62"/>
  <c r="K53" i="77"/>
  <c r="J54" i="70"/>
  <c r="K54" i="77" s="1"/>
  <c r="J148" i="70"/>
  <c r="K53" i="76"/>
  <c r="J54" i="65"/>
  <c r="K54" i="76" s="1"/>
  <c r="J148" i="65"/>
  <c r="I127" i="63"/>
  <c r="I150" i="63"/>
  <c r="J126" i="75"/>
  <c r="J127" i="78"/>
  <c r="I128" i="66"/>
  <c r="J123" i="77"/>
  <c r="I125" i="70"/>
  <c r="J125" i="77" s="1"/>
  <c r="I167" i="70"/>
  <c r="I126" i="70"/>
  <c r="I167" i="65"/>
  <c r="J123" i="76"/>
  <c r="I126" i="65"/>
  <c r="I125" i="65"/>
  <c r="J125" i="76" s="1"/>
  <c r="K104" i="78"/>
  <c r="J120" i="66"/>
  <c r="J113" i="66"/>
  <c r="J109" i="66"/>
  <c r="K109" i="78" s="1"/>
  <c r="K53" i="74"/>
  <c r="J148" i="62"/>
  <c r="J54" i="62"/>
  <c r="K54" i="74" s="1"/>
  <c r="I151" i="66"/>
  <c r="I153" i="66"/>
  <c r="J127" i="74"/>
  <c r="I128" i="62"/>
  <c r="J166" i="66"/>
  <c r="K53" i="78"/>
  <c r="J54" i="66"/>
  <c r="K54" i="78" s="1"/>
  <c r="J148" i="66"/>
  <c r="K117" i="77"/>
  <c r="J104" i="70"/>
  <c r="J166" i="70" s="1"/>
  <c r="J124" i="70"/>
  <c r="K124" i="77" s="1"/>
  <c r="J105" i="63"/>
  <c r="K105" i="75" s="1"/>
  <c r="K101" i="63"/>
  <c r="L101" i="75" s="1"/>
  <c r="K99" i="75"/>
  <c r="I151" i="62"/>
  <c r="I153" i="62"/>
  <c r="J124" i="65"/>
  <c r="K124" i="76" s="1"/>
  <c r="J104" i="65"/>
  <c r="K117" i="76"/>
  <c r="J166" i="65"/>
  <c r="J213" i="66"/>
  <c r="K53" i="75"/>
  <c r="J54" i="63"/>
  <c r="K54" i="75" s="1"/>
  <c r="J148" i="63"/>
  <c r="J105" i="62"/>
  <c r="K105" i="74" s="1"/>
  <c r="K99" i="74"/>
  <c r="K101" i="62"/>
  <c r="L101" i="74" s="1"/>
  <c r="J104" i="63"/>
  <c r="K99" i="78"/>
  <c r="J105" i="66"/>
  <c r="K105" i="78" s="1"/>
  <c r="K101" i="66"/>
  <c r="L101" i="78" s="1"/>
  <c r="AT21" i="72"/>
  <c r="AS21" i="63"/>
  <c r="AT21" i="75" s="1"/>
  <c r="AS21" i="65"/>
  <c r="AT21" i="76" s="1"/>
  <c r="AS21" i="70"/>
  <c r="AT21" i="77" s="1"/>
  <c r="AS21" i="66"/>
  <c r="AT21" i="78" s="1"/>
  <c r="AS21" i="62"/>
  <c r="AT21" i="74" s="1"/>
  <c r="I154" i="48"/>
  <c r="H138" i="48" s="1"/>
  <c r="I138" i="72" s="1"/>
  <c r="I143" i="72" s="1"/>
  <c r="I128" i="48"/>
  <c r="I152" i="48"/>
  <c r="I155" i="48" s="1"/>
  <c r="J107" i="48"/>
  <c r="K107" i="72" s="1"/>
  <c r="J121" i="48"/>
  <c r="K121" i="72" s="1"/>
  <c r="K92" i="48"/>
  <c r="L92" i="72" s="1"/>
  <c r="J112" i="48"/>
  <c r="K112" i="72" s="1"/>
  <c r="J114" i="48"/>
  <c r="K114" i="72" s="1"/>
  <c r="AS106" i="27"/>
  <c r="AR108" i="27"/>
  <c r="AT21" i="48"/>
  <c r="J213" i="65" l="1"/>
  <c r="J109" i="65"/>
  <c r="K109" i="76" s="1"/>
  <c r="K104" i="76"/>
  <c r="J120" i="65"/>
  <c r="J113" i="65"/>
  <c r="J106" i="65"/>
  <c r="K106" i="76" s="1"/>
  <c r="J107" i="65"/>
  <c r="I153" i="63"/>
  <c r="I151" i="63"/>
  <c r="J106" i="66"/>
  <c r="J126" i="77"/>
  <c r="I127" i="70"/>
  <c r="I150" i="70"/>
  <c r="J127" i="75"/>
  <c r="I128" i="63"/>
  <c r="K113" i="74"/>
  <c r="J114" i="62"/>
  <c r="K114" i="74" s="1"/>
  <c r="K92" i="62"/>
  <c r="J112" i="62"/>
  <c r="J166" i="63"/>
  <c r="J120" i="63"/>
  <c r="K104" i="75"/>
  <c r="J106" i="63"/>
  <c r="K106" i="75" s="1"/>
  <c r="J113" i="63"/>
  <c r="J109" i="63"/>
  <c r="K109" i="75" s="1"/>
  <c r="J107" i="63"/>
  <c r="J213" i="63"/>
  <c r="K104" i="77"/>
  <c r="J113" i="70"/>
  <c r="J109" i="70"/>
  <c r="K109" i="77" s="1"/>
  <c r="J106" i="70"/>
  <c r="K106" i="77" s="1"/>
  <c r="J120" i="70"/>
  <c r="K113" i="78"/>
  <c r="J112" i="66"/>
  <c r="J114" i="66"/>
  <c r="K114" i="78" s="1"/>
  <c r="K92" i="66"/>
  <c r="I127" i="65"/>
  <c r="I150" i="65"/>
  <c r="J126" i="76"/>
  <c r="J106" i="62"/>
  <c r="I152" i="62"/>
  <c r="I155" i="62" s="1"/>
  <c r="I154" i="62"/>
  <c r="H138" i="62" s="1"/>
  <c r="I138" i="74" s="1"/>
  <c r="I143" i="74" s="1"/>
  <c r="J213" i="70"/>
  <c r="I152" i="66"/>
  <c r="I155" i="66" s="1"/>
  <c r="I154" i="66"/>
  <c r="H138" i="66" s="1"/>
  <c r="I138" i="78" s="1"/>
  <c r="I143" i="78" s="1"/>
  <c r="K120" i="78"/>
  <c r="J121" i="66"/>
  <c r="K121" i="78" s="1"/>
  <c r="K120" i="74"/>
  <c r="J121" i="62"/>
  <c r="K121" i="74" s="1"/>
  <c r="AU21" i="72"/>
  <c r="AT21" i="63"/>
  <c r="AU21" i="75" s="1"/>
  <c r="AT21" i="65"/>
  <c r="AU21" i="76" s="1"/>
  <c r="AT21" i="70"/>
  <c r="AU21" i="77" s="1"/>
  <c r="AT21" i="66"/>
  <c r="AU21" i="78" s="1"/>
  <c r="AT21" i="62"/>
  <c r="AU21" i="74" s="1"/>
  <c r="K87" i="48"/>
  <c r="L87" i="72" s="1"/>
  <c r="K93" i="48"/>
  <c r="L93" i="72" s="1"/>
  <c r="J110" i="48"/>
  <c r="K110" i="72" s="1"/>
  <c r="AT106" i="27"/>
  <c r="AS108" i="27"/>
  <c r="AU21" i="48"/>
  <c r="K120" i="77" l="1"/>
  <c r="J121" i="70"/>
  <c r="K121" i="77" s="1"/>
  <c r="K92" i="63"/>
  <c r="J112" i="63"/>
  <c r="J114" i="63"/>
  <c r="K114" i="75" s="1"/>
  <c r="K113" i="75"/>
  <c r="J127" i="77"/>
  <c r="I128" i="70"/>
  <c r="K120" i="76"/>
  <c r="J121" i="65"/>
  <c r="K121" i="76" s="1"/>
  <c r="I151" i="65"/>
  <c r="I153" i="65"/>
  <c r="K112" i="78"/>
  <c r="K87" i="66"/>
  <c r="K87" i="62"/>
  <c r="K112" i="74"/>
  <c r="J110" i="65"/>
  <c r="K107" i="76"/>
  <c r="I128" i="65"/>
  <c r="J127" i="76"/>
  <c r="J110" i="63"/>
  <c r="K107" i="75"/>
  <c r="L92" i="74"/>
  <c r="K93" i="62"/>
  <c r="L93" i="74" s="1"/>
  <c r="K106" i="78"/>
  <c r="J107" i="66"/>
  <c r="K106" i="74"/>
  <c r="J107" i="62"/>
  <c r="L92" i="78"/>
  <c r="K93" i="66"/>
  <c r="L93" i="78" s="1"/>
  <c r="J107" i="70"/>
  <c r="K113" i="77"/>
  <c r="J112" i="70"/>
  <c r="K92" i="70"/>
  <c r="J114" i="70"/>
  <c r="K114" i="77" s="1"/>
  <c r="K120" i="75"/>
  <c r="J121" i="63"/>
  <c r="K121" i="75" s="1"/>
  <c r="I151" i="70"/>
  <c r="I153" i="70"/>
  <c r="I154" i="63"/>
  <c r="H138" i="63" s="1"/>
  <c r="I138" i="75" s="1"/>
  <c r="I143" i="75" s="1"/>
  <c r="I152" i="63"/>
  <c r="I155" i="63" s="1"/>
  <c r="J112" i="65"/>
  <c r="J114" i="65"/>
  <c r="K114" i="76" s="1"/>
  <c r="K113" i="76"/>
  <c r="K92" i="65"/>
  <c r="AV21" i="72"/>
  <c r="AU21" i="66"/>
  <c r="AV21" i="78" s="1"/>
  <c r="AU21" i="65"/>
  <c r="AV21" i="76" s="1"/>
  <c r="AU21" i="63"/>
  <c r="AV21" i="75" s="1"/>
  <c r="AU21" i="70"/>
  <c r="AV21" i="77" s="1"/>
  <c r="AU21" i="62"/>
  <c r="AV21" i="74" s="1"/>
  <c r="L89" i="48"/>
  <c r="J116" i="48"/>
  <c r="K116" i="72" s="1"/>
  <c r="K100" i="48"/>
  <c r="L100" i="72" s="1"/>
  <c r="K88" i="48"/>
  <c r="L88" i="72" s="1"/>
  <c r="AU106" i="27"/>
  <c r="AT108" i="27"/>
  <c r="AV21" i="48"/>
  <c r="K107" i="74" l="1"/>
  <c r="J110" i="62"/>
  <c r="K112" i="75"/>
  <c r="K87" i="63"/>
  <c r="K107" i="77"/>
  <c r="J110" i="70"/>
  <c r="L87" i="74"/>
  <c r="K88" i="62"/>
  <c r="L88" i="74" s="1"/>
  <c r="L89" i="62"/>
  <c r="K100" i="62"/>
  <c r="I154" i="65"/>
  <c r="H138" i="65" s="1"/>
  <c r="I138" i="76" s="1"/>
  <c r="I143" i="76" s="1"/>
  <c r="I152" i="65"/>
  <c r="I155" i="65" s="1"/>
  <c r="L92" i="75"/>
  <c r="K93" i="63"/>
  <c r="L93" i="75" s="1"/>
  <c r="K87" i="65"/>
  <c r="K112" i="76"/>
  <c r="I154" i="70"/>
  <c r="H138" i="70" s="1"/>
  <c r="I138" i="77" s="1"/>
  <c r="I143" i="77" s="1"/>
  <c r="I152" i="70"/>
  <c r="I155" i="70" s="1"/>
  <c r="L92" i="77"/>
  <c r="K93" i="70"/>
  <c r="L93" i="77" s="1"/>
  <c r="K107" i="78"/>
  <c r="J110" i="66"/>
  <c r="L87" i="78"/>
  <c r="K100" i="66"/>
  <c r="L89" i="66"/>
  <c r="K88" i="66"/>
  <c r="L88" i="78" s="1"/>
  <c r="L92" i="76"/>
  <c r="K93" i="65"/>
  <c r="L93" i="76" s="1"/>
  <c r="K112" i="77"/>
  <c r="K87" i="70"/>
  <c r="K110" i="75"/>
  <c r="J116" i="63"/>
  <c r="J123" i="63"/>
  <c r="J116" i="65"/>
  <c r="K110" i="76"/>
  <c r="J123" i="65"/>
  <c r="AW21" i="72"/>
  <c r="AV21" i="66"/>
  <c r="AW21" i="78" s="1"/>
  <c r="AV21" i="65"/>
  <c r="AW21" i="76" s="1"/>
  <c r="AV21" i="63"/>
  <c r="AW21" i="75" s="1"/>
  <c r="AV21" i="70"/>
  <c r="AW21" i="77" s="1"/>
  <c r="AV21" i="62"/>
  <c r="AW21" i="74" s="1"/>
  <c r="M90" i="48"/>
  <c r="N90" i="72" s="1"/>
  <c r="M89" i="72"/>
  <c r="J123" i="48"/>
  <c r="K123" i="72" s="1"/>
  <c r="K99" i="48"/>
  <c r="K55" i="48" s="1"/>
  <c r="K117" i="48"/>
  <c r="L117" i="72" s="1"/>
  <c r="AV106" i="27"/>
  <c r="AU108" i="27"/>
  <c r="AW21" i="48"/>
  <c r="L55" i="72" l="1"/>
  <c r="K53" i="48"/>
  <c r="J167" i="65"/>
  <c r="K123" i="76"/>
  <c r="J126" i="65"/>
  <c r="J125" i="65"/>
  <c r="K125" i="76" s="1"/>
  <c r="K116" i="75"/>
  <c r="K117" i="63"/>
  <c r="L100" i="78"/>
  <c r="K99" i="66"/>
  <c r="L87" i="75"/>
  <c r="K100" i="63"/>
  <c r="K88" i="63"/>
  <c r="L88" i="75" s="1"/>
  <c r="L89" i="63"/>
  <c r="K100" i="65"/>
  <c r="L89" i="65"/>
  <c r="K88" i="65"/>
  <c r="L88" i="76" s="1"/>
  <c r="L87" i="76"/>
  <c r="K117" i="65"/>
  <c r="K116" i="76"/>
  <c r="L87" i="77"/>
  <c r="K88" i="70"/>
  <c r="L88" i="77" s="1"/>
  <c r="K100" i="70"/>
  <c r="L89" i="70"/>
  <c r="K110" i="78"/>
  <c r="J116" i="66"/>
  <c r="J123" i="66"/>
  <c r="L100" i="74"/>
  <c r="K99" i="62"/>
  <c r="K110" i="77"/>
  <c r="J116" i="70"/>
  <c r="J123" i="70" s="1"/>
  <c r="K110" i="74"/>
  <c r="J116" i="62"/>
  <c r="J123" i="62"/>
  <c r="J125" i="63"/>
  <c r="K125" i="75" s="1"/>
  <c r="J167" i="63"/>
  <c r="K123" i="75"/>
  <c r="J126" i="63"/>
  <c r="M89" i="78"/>
  <c r="M90" i="66"/>
  <c r="N90" i="78" s="1"/>
  <c r="M90" i="62"/>
  <c r="N90" i="74" s="1"/>
  <c r="M89" i="74"/>
  <c r="AX21" i="72"/>
  <c r="AW21" i="66"/>
  <c r="AX21" i="78" s="1"/>
  <c r="AW21" i="65"/>
  <c r="AX21" i="76" s="1"/>
  <c r="AW21" i="70"/>
  <c r="AX21" i="77" s="1"/>
  <c r="AW21" i="63"/>
  <c r="AX21" i="75" s="1"/>
  <c r="AW21" i="62"/>
  <c r="AX21" i="74" s="1"/>
  <c r="K105" i="48"/>
  <c r="L105" i="72" s="1"/>
  <c r="L99" i="72"/>
  <c r="J125" i="48"/>
  <c r="K125" i="72" s="1"/>
  <c r="J126" i="48"/>
  <c r="K126" i="72" s="1"/>
  <c r="J167" i="48"/>
  <c r="K104" i="48"/>
  <c r="L104" i="72" s="1"/>
  <c r="L101" i="48"/>
  <c r="M101" i="72" s="1"/>
  <c r="K124" i="48"/>
  <c r="L124" i="72" s="1"/>
  <c r="AW106" i="27"/>
  <c r="AV108" i="27"/>
  <c r="AX21" i="48"/>
  <c r="K123" i="77" l="1"/>
  <c r="J167" i="70"/>
  <c r="J126" i="70"/>
  <c r="J125" i="70"/>
  <c r="K125" i="77" s="1"/>
  <c r="M89" i="77"/>
  <c r="M90" i="70"/>
  <c r="N90" i="77" s="1"/>
  <c r="M89" i="76"/>
  <c r="M90" i="65"/>
  <c r="N90" i="76" s="1"/>
  <c r="K99" i="63"/>
  <c r="L100" i="75"/>
  <c r="L117" i="75"/>
  <c r="K124" i="63"/>
  <c r="L124" i="75" s="1"/>
  <c r="J127" i="63"/>
  <c r="K126" i="75"/>
  <c r="J150" i="63"/>
  <c r="K123" i="74"/>
  <c r="J167" i="62"/>
  <c r="J125" i="62"/>
  <c r="K125" i="74" s="1"/>
  <c r="J126" i="62"/>
  <c r="K117" i="70"/>
  <c r="K116" i="77"/>
  <c r="K123" i="78"/>
  <c r="J125" i="66"/>
  <c r="K125" i="78" s="1"/>
  <c r="J167" i="66"/>
  <c r="J126" i="66"/>
  <c r="L100" i="77"/>
  <c r="K99" i="70"/>
  <c r="L117" i="76"/>
  <c r="K124" i="65"/>
  <c r="L124" i="76" s="1"/>
  <c r="L100" i="76"/>
  <c r="K99" i="65"/>
  <c r="K116" i="74"/>
  <c r="K117" i="62"/>
  <c r="K116" i="78"/>
  <c r="K117" i="66"/>
  <c r="M89" i="75"/>
  <c r="M90" i="63"/>
  <c r="N90" i="75" s="1"/>
  <c r="L101" i="66"/>
  <c r="M101" i="78" s="1"/>
  <c r="L99" i="78"/>
  <c r="K105" i="66"/>
  <c r="L105" i="78" s="1"/>
  <c r="L53" i="72"/>
  <c r="K53" i="66"/>
  <c r="K53" i="70"/>
  <c r="K53" i="65"/>
  <c r="K104" i="65" s="1"/>
  <c r="K148" i="48"/>
  <c r="K53" i="63"/>
  <c r="K53" i="62"/>
  <c r="K54" i="48"/>
  <c r="L54" i="72" s="1"/>
  <c r="K105" i="62"/>
  <c r="L105" i="74" s="1"/>
  <c r="L101" i="62"/>
  <c r="M101" i="74" s="1"/>
  <c r="L99" i="74"/>
  <c r="K126" i="76"/>
  <c r="J127" i="65"/>
  <c r="J150" i="65"/>
  <c r="AY21" i="72"/>
  <c r="AX21" i="70"/>
  <c r="AY21" i="77" s="1"/>
  <c r="AX21" i="65"/>
  <c r="AY21" i="76" s="1"/>
  <c r="AX21" i="66"/>
  <c r="AY21" i="78" s="1"/>
  <c r="AX21" i="63"/>
  <c r="AY21" i="75" s="1"/>
  <c r="AX21" i="62"/>
  <c r="AY21" i="74" s="1"/>
  <c r="K106" i="48"/>
  <c r="L106" i="72" s="1"/>
  <c r="J150" i="48"/>
  <c r="J151" i="48" s="1"/>
  <c r="J153" i="48" s="1"/>
  <c r="J127" i="48"/>
  <c r="K127" i="72" s="1"/>
  <c r="K166" i="48"/>
  <c r="K109" i="48"/>
  <c r="L109" i="72" s="1"/>
  <c r="K120" i="48"/>
  <c r="L120" i="72" s="1"/>
  <c r="K113" i="48"/>
  <c r="L113" i="72" s="1"/>
  <c r="AX106" i="27"/>
  <c r="AW108" i="27"/>
  <c r="AY21" i="48"/>
  <c r="K213" i="65" l="1"/>
  <c r="L104" i="76"/>
  <c r="K120" i="65"/>
  <c r="K109" i="65"/>
  <c r="L109" i="76" s="1"/>
  <c r="K113" i="65"/>
  <c r="K166" i="65"/>
  <c r="L53" i="74"/>
  <c r="K148" i="62"/>
  <c r="K54" i="62"/>
  <c r="L54" i="74" s="1"/>
  <c r="L53" i="77"/>
  <c r="K54" i="70"/>
  <c r="L54" i="77" s="1"/>
  <c r="K148" i="70"/>
  <c r="L117" i="78"/>
  <c r="K124" i="66"/>
  <c r="L124" i="78" s="1"/>
  <c r="K104" i="66"/>
  <c r="K213" i="66" s="1"/>
  <c r="K166" i="66"/>
  <c r="K105" i="65"/>
  <c r="L105" i="76" s="1"/>
  <c r="L101" i="65"/>
  <c r="M101" i="76" s="1"/>
  <c r="L99" i="76"/>
  <c r="K126" i="78"/>
  <c r="J150" i="66"/>
  <c r="J127" i="66"/>
  <c r="K127" i="75"/>
  <c r="J128" i="63"/>
  <c r="J153" i="65"/>
  <c r="J151" i="65"/>
  <c r="L53" i="75"/>
  <c r="K148" i="63"/>
  <c r="K54" i="63"/>
  <c r="L54" i="75" s="1"/>
  <c r="L53" i="78"/>
  <c r="K148" i="66"/>
  <c r="K54" i="66"/>
  <c r="L54" i="78" s="1"/>
  <c r="L117" i="77"/>
  <c r="K124" i="70"/>
  <c r="L124" i="77" s="1"/>
  <c r="K104" i="70"/>
  <c r="K213" i="70"/>
  <c r="K166" i="70"/>
  <c r="K104" i="63"/>
  <c r="K126" i="77"/>
  <c r="J150" i="70"/>
  <c r="J127" i="70"/>
  <c r="K127" i="76"/>
  <c r="J128" i="65"/>
  <c r="L117" i="74"/>
  <c r="K124" i="62"/>
  <c r="L124" i="74" s="1"/>
  <c r="K104" i="62"/>
  <c r="K166" i="62" s="1"/>
  <c r="L99" i="77"/>
  <c r="K105" i="70"/>
  <c r="L105" i="77" s="1"/>
  <c r="L101" i="70"/>
  <c r="M101" i="77" s="1"/>
  <c r="K126" i="74"/>
  <c r="J150" i="62"/>
  <c r="J127" i="62"/>
  <c r="J151" i="63"/>
  <c r="J153" i="63"/>
  <c r="L53" i="76"/>
  <c r="K54" i="65"/>
  <c r="L54" i="76" s="1"/>
  <c r="K148" i="65"/>
  <c r="K105" i="63"/>
  <c r="L105" i="75" s="1"/>
  <c r="L99" i="75"/>
  <c r="L101" i="63"/>
  <c r="M101" i="75" s="1"/>
  <c r="AZ21" i="72"/>
  <c r="AY21" i="70"/>
  <c r="AZ21" i="77" s="1"/>
  <c r="AY21" i="63"/>
  <c r="AZ21" i="75" s="1"/>
  <c r="AY21" i="65"/>
  <c r="AZ21" i="76" s="1"/>
  <c r="AY21" i="66"/>
  <c r="AZ21" i="78" s="1"/>
  <c r="AY21" i="62"/>
  <c r="AZ21" i="74" s="1"/>
  <c r="J154" i="48"/>
  <c r="I138" i="48" s="1"/>
  <c r="J138" i="72" s="1"/>
  <c r="J143" i="72" s="1"/>
  <c r="J152" i="48"/>
  <c r="J155" i="48" s="1"/>
  <c r="J128" i="48"/>
  <c r="L92" i="48"/>
  <c r="M92" i="72" s="1"/>
  <c r="K114" i="48"/>
  <c r="L114" i="72" s="1"/>
  <c r="K112" i="48"/>
  <c r="L112" i="72" s="1"/>
  <c r="K121" i="48"/>
  <c r="L121" i="72" s="1"/>
  <c r="K107" i="48"/>
  <c r="L107" i="72" s="1"/>
  <c r="AY106" i="27"/>
  <c r="AX108" i="27"/>
  <c r="AZ21" i="48"/>
  <c r="J153" i="62" l="1"/>
  <c r="J151" i="62"/>
  <c r="K127" i="77"/>
  <c r="J128" i="70"/>
  <c r="J153" i="66"/>
  <c r="J151" i="66"/>
  <c r="K213" i="62"/>
  <c r="J151" i="70"/>
  <c r="J153" i="70"/>
  <c r="K121" i="65"/>
  <c r="L121" i="76" s="1"/>
  <c r="L120" i="76"/>
  <c r="J154" i="63"/>
  <c r="I138" i="63" s="1"/>
  <c r="J138" i="75" s="1"/>
  <c r="J143" i="75" s="1"/>
  <c r="J152" i="63"/>
  <c r="J155" i="63" s="1"/>
  <c r="K120" i="70"/>
  <c r="L104" i="77"/>
  <c r="K106" i="70"/>
  <c r="L106" i="77" s="1"/>
  <c r="K109" i="70"/>
  <c r="L109" i="77" s="1"/>
  <c r="K113" i="70"/>
  <c r="K106" i="65"/>
  <c r="K127" i="74"/>
  <c r="J128" i="62"/>
  <c r="K106" i="62"/>
  <c r="L106" i="74" s="1"/>
  <c r="K120" i="62"/>
  <c r="L104" i="74"/>
  <c r="K113" i="62"/>
  <c r="K109" i="62"/>
  <c r="L109" i="74" s="1"/>
  <c r="K107" i="62"/>
  <c r="K109" i="63"/>
  <c r="L109" i="75" s="1"/>
  <c r="L104" i="75"/>
  <c r="K106" i="63"/>
  <c r="L106" i="75" s="1"/>
  <c r="K120" i="63"/>
  <c r="K113" i="63"/>
  <c r="K166" i="63"/>
  <c r="K213" i="63"/>
  <c r="J152" i="65"/>
  <c r="J155" i="65" s="1"/>
  <c r="J154" i="65"/>
  <c r="I138" i="65" s="1"/>
  <c r="J138" i="76" s="1"/>
  <c r="J143" i="76" s="1"/>
  <c r="K127" i="78"/>
  <c r="J128" i="66"/>
  <c r="L104" i="78"/>
  <c r="K113" i="66"/>
  <c r="K106" i="66"/>
  <c r="L106" i="78" s="1"/>
  <c r="K109" i="66"/>
  <c r="L109" i="78" s="1"/>
  <c r="K120" i="66"/>
  <c r="K107" i="66"/>
  <c r="K112" i="65"/>
  <c r="K114" i="65"/>
  <c r="L114" i="76" s="1"/>
  <c r="L113" i="76"/>
  <c r="L92" i="65"/>
  <c r="BA21" i="72"/>
  <c r="AZ21" i="70"/>
  <c r="BA21" i="77" s="1"/>
  <c r="AZ21" i="63"/>
  <c r="BA21" i="75" s="1"/>
  <c r="AZ21" i="66"/>
  <c r="BA21" i="78" s="1"/>
  <c r="AZ21" i="65"/>
  <c r="BA21" i="76" s="1"/>
  <c r="AZ21" i="62"/>
  <c r="BA21" i="74" s="1"/>
  <c r="L87" i="48"/>
  <c r="K110" i="48"/>
  <c r="L110" i="72" s="1"/>
  <c r="L93" i="48"/>
  <c r="M93" i="72" s="1"/>
  <c r="AZ106" i="27"/>
  <c r="AY108" i="27"/>
  <c r="BA21" i="48"/>
  <c r="L120" i="75" l="1"/>
  <c r="K121" i="63"/>
  <c r="L121" i="75" s="1"/>
  <c r="L107" i="74"/>
  <c r="K110" i="62"/>
  <c r="L120" i="74"/>
  <c r="K121" i="62"/>
  <c r="L121" i="74" s="1"/>
  <c r="L106" i="76"/>
  <c r="K107" i="65"/>
  <c r="J154" i="70"/>
  <c r="I138" i="70" s="1"/>
  <c r="J138" i="77" s="1"/>
  <c r="J143" i="77" s="1"/>
  <c r="J152" i="70"/>
  <c r="J155" i="70" s="1"/>
  <c r="L87" i="65"/>
  <c r="L112" i="76"/>
  <c r="K107" i="70"/>
  <c r="L93" i="65"/>
  <c r="M93" i="76" s="1"/>
  <c r="M92" i="76"/>
  <c r="L107" i="78"/>
  <c r="K110" i="66"/>
  <c r="L113" i="78"/>
  <c r="K112" i="66"/>
  <c r="L92" i="66"/>
  <c r="K114" i="66"/>
  <c r="L114" i="78" s="1"/>
  <c r="K107" i="63"/>
  <c r="L113" i="74"/>
  <c r="K114" i="62"/>
  <c r="L114" i="74" s="1"/>
  <c r="K112" i="62"/>
  <c r="L92" i="62"/>
  <c r="L113" i="77"/>
  <c r="K112" i="70"/>
  <c r="L92" i="70"/>
  <c r="K114" i="70"/>
  <c r="L114" i="77" s="1"/>
  <c r="L120" i="77"/>
  <c r="K121" i="70"/>
  <c r="L121" i="77" s="1"/>
  <c r="J152" i="66"/>
  <c r="J155" i="66" s="1"/>
  <c r="J154" i="66"/>
  <c r="I138" i="66" s="1"/>
  <c r="J138" i="78" s="1"/>
  <c r="J143" i="78" s="1"/>
  <c r="J154" i="62"/>
  <c r="I138" i="62" s="1"/>
  <c r="J138" i="74" s="1"/>
  <c r="J143" i="74" s="1"/>
  <c r="J152" i="62"/>
  <c r="J155" i="62" s="1"/>
  <c r="L120" i="78"/>
  <c r="K121" i="66"/>
  <c r="L121" i="78" s="1"/>
  <c r="K112" i="63"/>
  <c r="L113" i="75"/>
  <c r="L92" i="63"/>
  <c r="K114" i="63"/>
  <c r="L114" i="75" s="1"/>
  <c r="BB21" i="72"/>
  <c r="BA21" i="63"/>
  <c r="BB21" i="75" s="1"/>
  <c r="BA21" i="66"/>
  <c r="BB21" i="78" s="1"/>
  <c r="BA21" i="65"/>
  <c r="BB21" i="76" s="1"/>
  <c r="BA21" i="70"/>
  <c r="BB21" i="77" s="1"/>
  <c r="BA21" i="62"/>
  <c r="BB21" i="74" s="1"/>
  <c r="M89" i="48"/>
  <c r="M87" i="72"/>
  <c r="L100" i="48"/>
  <c r="M100" i="72" s="1"/>
  <c r="L88" i="48"/>
  <c r="M88" i="72" s="1"/>
  <c r="K116" i="48"/>
  <c r="L116" i="72" s="1"/>
  <c r="BA106" i="27"/>
  <c r="AZ108" i="27"/>
  <c r="BB21" i="48"/>
  <c r="L112" i="77" l="1"/>
  <c r="L87" i="70"/>
  <c r="M92" i="78"/>
  <c r="L93" i="66"/>
  <c r="M93" i="78" s="1"/>
  <c r="L107" i="76"/>
  <c r="K110" i="65"/>
  <c r="L110" i="74"/>
  <c r="K116" i="62"/>
  <c r="L112" i="75"/>
  <c r="L87" i="63"/>
  <c r="L112" i="78"/>
  <c r="L87" i="66"/>
  <c r="M87" i="76"/>
  <c r="L88" i="65"/>
  <c r="M88" i="76" s="1"/>
  <c r="M89" i="65"/>
  <c r="L100" i="65"/>
  <c r="M92" i="74"/>
  <c r="L93" i="62"/>
  <c r="M93" i="74" s="1"/>
  <c r="K110" i="63"/>
  <c r="L107" i="75"/>
  <c r="M92" i="75"/>
  <c r="L93" i="63"/>
  <c r="M93" i="75" s="1"/>
  <c r="M92" i="77"/>
  <c r="L93" i="70"/>
  <c r="M93" i="77" s="1"/>
  <c r="L112" i="74"/>
  <c r="L87" i="62"/>
  <c r="L110" i="78"/>
  <c r="K116" i="66"/>
  <c r="K123" i="66" s="1"/>
  <c r="L107" i="77"/>
  <c r="K110" i="70"/>
  <c r="BC21" i="72"/>
  <c r="BB21" i="63"/>
  <c r="BC21" i="75" s="1"/>
  <c r="BB21" i="66"/>
  <c r="BC21" i="78" s="1"/>
  <c r="BB21" i="65"/>
  <c r="BC21" i="76" s="1"/>
  <c r="BB21" i="70"/>
  <c r="BC21" i="77" s="1"/>
  <c r="BB21" i="62"/>
  <c r="BC21" i="74" s="1"/>
  <c r="N90" i="48"/>
  <c r="O90" i="72" s="1"/>
  <c r="N89" i="72"/>
  <c r="K123" i="48"/>
  <c r="L123" i="72" s="1"/>
  <c r="L117" i="48"/>
  <c r="M117" i="72" s="1"/>
  <c r="L99" i="48"/>
  <c r="L55" i="48" s="1"/>
  <c r="BB106" i="27"/>
  <c r="BA108" i="27"/>
  <c r="BC21" i="48"/>
  <c r="L123" i="78" l="1"/>
  <c r="K126" i="66"/>
  <c r="K167" i="66"/>
  <c r="K125" i="66"/>
  <c r="L125" i="78" s="1"/>
  <c r="M55" i="72"/>
  <c r="L53" i="48"/>
  <c r="L110" i="77"/>
  <c r="K116" i="70"/>
  <c r="L110" i="75"/>
  <c r="K116" i="63"/>
  <c r="K123" i="63"/>
  <c r="N89" i="76"/>
  <c r="N90" i="65"/>
  <c r="O90" i="76" s="1"/>
  <c r="L116" i="74"/>
  <c r="L117" i="62"/>
  <c r="M87" i="74"/>
  <c r="L88" i="62"/>
  <c r="M88" i="74" s="1"/>
  <c r="L100" i="62"/>
  <c r="M89" i="62"/>
  <c r="M87" i="75"/>
  <c r="L88" i="63"/>
  <c r="M88" i="75" s="1"/>
  <c r="L100" i="63"/>
  <c r="M89" i="63"/>
  <c r="L110" i="76"/>
  <c r="K116" i="65"/>
  <c r="K123" i="65"/>
  <c r="M87" i="77"/>
  <c r="L88" i="70"/>
  <c r="M88" i="77" s="1"/>
  <c r="L100" i="70"/>
  <c r="M89" i="70"/>
  <c r="L116" i="78"/>
  <c r="L117" i="66"/>
  <c r="M100" i="76"/>
  <c r="L99" i="65"/>
  <c r="M87" i="78"/>
  <c r="L88" i="66"/>
  <c r="M88" i="78" s="1"/>
  <c r="M89" i="66"/>
  <c r="L100" i="66"/>
  <c r="K123" i="62"/>
  <c r="BD21" i="72"/>
  <c r="BC21" i="66"/>
  <c r="BD21" i="78" s="1"/>
  <c r="BC21" i="65"/>
  <c r="BD21" i="76" s="1"/>
  <c r="BC21" i="63"/>
  <c r="BD21" i="75" s="1"/>
  <c r="BC21" i="70"/>
  <c r="BD21" i="77" s="1"/>
  <c r="BC21" i="62"/>
  <c r="BD21" i="74" s="1"/>
  <c r="L105" i="48"/>
  <c r="M105" i="72" s="1"/>
  <c r="M99" i="72"/>
  <c r="K126" i="48"/>
  <c r="L126" i="72" s="1"/>
  <c r="K167" i="48"/>
  <c r="K125" i="48"/>
  <c r="L125" i="72" s="1"/>
  <c r="L104" i="48"/>
  <c r="M104" i="72" s="1"/>
  <c r="M101" i="48"/>
  <c r="N101" i="72" s="1"/>
  <c r="L124" i="48"/>
  <c r="M124" i="72" s="1"/>
  <c r="BC106" i="27"/>
  <c r="BB108" i="27"/>
  <c r="BD21" i="48"/>
  <c r="L123" i="74" l="1"/>
  <c r="K126" i="62"/>
  <c r="K125" i="62"/>
  <c r="L125" i="74" s="1"/>
  <c r="K167" i="62"/>
  <c r="N89" i="75"/>
  <c r="N90" i="63"/>
  <c r="O90" i="75" s="1"/>
  <c r="N90" i="62"/>
  <c r="O90" i="74" s="1"/>
  <c r="N89" i="74"/>
  <c r="M117" i="74"/>
  <c r="L124" i="62"/>
  <c r="M124" i="74" s="1"/>
  <c r="K126" i="63"/>
  <c r="L123" i="75"/>
  <c r="K125" i="63"/>
  <c r="L125" i="75" s="1"/>
  <c r="K167" i="63"/>
  <c r="L116" i="77"/>
  <c r="L117" i="70"/>
  <c r="M100" i="78"/>
  <c r="L99" i="66"/>
  <c r="L105" i="65"/>
  <c r="M105" i="76" s="1"/>
  <c r="M99" i="76"/>
  <c r="M101" i="65"/>
  <c r="N101" i="76" s="1"/>
  <c r="N89" i="77"/>
  <c r="N90" i="70"/>
  <c r="O90" i="77" s="1"/>
  <c r="K126" i="65"/>
  <c r="K167" i="65"/>
  <c r="L123" i="76"/>
  <c r="K125" i="65"/>
  <c r="L125" i="76" s="1"/>
  <c r="L99" i="63"/>
  <c r="M100" i="75"/>
  <c r="M100" i="74"/>
  <c r="L99" i="62"/>
  <c r="L116" i="75"/>
  <c r="L117" i="63"/>
  <c r="N89" i="78"/>
  <c r="N90" i="66"/>
  <c r="O90" i="78" s="1"/>
  <c r="M100" i="77"/>
  <c r="L99" i="70"/>
  <c r="L117" i="65"/>
  <c r="L116" i="76"/>
  <c r="M53" i="72"/>
  <c r="L53" i="66"/>
  <c r="L148" i="48"/>
  <c r="L53" i="65"/>
  <c r="L53" i="63"/>
  <c r="L53" i="70"/>
  <c r="L53" i="62"/>
  <c r="L104" i="62" s="1"/>
  <c r="L54" i="48"/>
  <c r="M54" i="72" s="1"/>
  <c r="L126" i="78"/>
  <c r="K150" i="66"/>
  <c r="K127" i="66"/>
  <c r="M117" i="78"/>
  <c r="L124" i="66"/>
  <c r="M124" i="78" s="1"/>
  <c r="L104" i="66"/>
  <c r="L213" i="66"/>
  <c r="K123" i="70"/>
  <c r="BE21" i="72"/>
  <c r="BD21" i="66"/>
  <c r="BE21" i="78" s="1"/>
  <c r="BD21" i="65"/>
  <c r="BE21" i="76" s="1"/>
  <c r="BD21" i="63"/>
  <c r="BE21" i="75" s="1"/>
  <c r="BD21" i="70"/>
  <c r="BE21" i="77" s="1"/>
  <c r="BD21" i="62"/>
  <c r="BE21" i="74" s="1"/>
  <c r="L106" i="48"/>
  <c r="M106" i="72" s="1"/>
  <c r="K150" i="48"/>
  <c r="K151" i="48" s="1"/>
  <c r="K154" i="48" s="1"/>
  <c r="J138" i="48" s="1"/>
  <c r="K138" i="72" s="1"/>
  <c r="K143" i="72" s="1"/>
  <c r="K127" i="48"/>
  <c r="L127" i="72" s="1"/>
  <c r="L166" i="48"/>
  <c r="L109" i="48"/>
  <c r="M109" i="72" s="1"/>
  <c r="L113" i="48"/>
  <c r="M113" i="72" s="1"/>
  <c r="L120" i="48"/>
  <c r="M120" i="72" s="1"/>
  <c r="BD106" i="27"/>
  <c r="BC108" i="27"/>
  <c r="BE21" i="48"/>
  <c r="M104" i="74" l="1"/>
  <c r="L109" i="62"/>
  <c r="M109" i="74" s="1"/>
  <c r="L113" i="62"/>
  <c r="L120" i="62"/>
  <c r="L213" i="62"/>
  <c r="L166" i="62"/>
  <c r="M104" i="78"/>
  <c r="L120" i="66"/>
  <c r="L113" i="66"/>
  <c r="L109" i="66"/>
  <c r="M109" i="78" s="1"/>
  <c r="K153" i="66"/>
  <c r="K151" i="66"/>
  <c r="M53" i="77"/>
  <c r="L54" i="70"/>
  <c r="M54" i="77" s="1"/>
  <c r="L148" i="70"/>
  <c r="M53" i="78"/>
  <c r="L54" i="66"/>
  <c r="M54" i="78" s="1"/>
  <c r="L148" i="66"/>
  <c r="L105" i="70"/>
  <c r="M105" i="77" s="1"/>
  <c r="M101" i="70"/>
  <c r="N101" i="77" s="1"/>
  <c r="M99" i="77"/>
  <c r="M117" i="75"/>
  <c r="L104" i="63"/>
  <c r="L124" i="63"/>
  <c r="M124" i="75" s="1"/>
  <c r="L213" i="63"/>
  <c r="L166" i="63"/>
  <c r="L123" i="77"/>
  <c r="K126" i="70"/>
  <c r="K167" i="70"/>
  <c r="K125" i="70"/>
  <c r="L125" i="77" s="1"/>
  <c r="M53" i="75"/>
  <c r="L54" i="63"/>
  <c r="M54" i="75" s="1"/>
  <c r="L148" i="63"/>
  <c r="L105" i="63"/>
  <c r="M105" i="75" s="1"/>
  <c r="M101" i="63"/>
  <c r="N101" i="75" s="1"/>
  <c r="M99" i="75"/>
  <c r="L126" i="76"/>
  <c r="K127" i="65"/>
  <c r="K150" i="65"/>
  <c r="M117" i="77"/>
  <c r="L124" i="70"/>
  <c r="M124" i="77" s="1"/>
  <c r="L104" i="70"/>
  <c r="L213" i="70" s="1"/>
  <c r="M53" i="76"/>
  <c r="L54" i="65"/>
  <c r="M54" i="76" s="1"/>
  <c r="L148" i="65"/>
  <c r="L105" i="62"/>
  <c r="M105" i="74" s="1"/>
  <c r="M101" i="62"/>
  <c r="N101" i="74" s="1"/>
  <c r="M99" i="74"/>
  <c r="L126" i="75"/>
  <c r="K150" i="63"/>
  <c r="K127" i="63"/>
  <c r="L126" i="74"/>
  <c r="K150" i="62"/>
  <c r="K127" i="62"/>
  <c r="L166" i="66"/>
  <c r="L127" i="78"/>
  <c r="K128" i="66"/>
  <c r="M53" i="74"/>
  <c r="L148" i="62"/>
  <c r="L54" i="62"/>
  <c r="M54" i="74" s="1"/>
  <c r="L124" i="65"/>
  <c r="M124" i="76" s="1"/>
  <c r="L104" i="65"/>
  <c r="M117" i="76"/>
  <c r="L213" i="65"/>
  <c r="M101" i="66"/>
  <c r="N101" i="78" s="1"/>
  <c r="M99" i="78"/>
  <c r="L105" i="66"/>
  <c r="M105" i="78" s="1"/>
  <c r="BF21" i="72"/>
  <c r="BE21" i="66"/>
  <c r="BF21" i="78" s="1"/>
  <c r="BE21" i="65"/>
  <c r="BF21" i="76" s="1"/>
  <c r="BE21" i="63"/>
  <c r="BF21" i="75" s="1"/>
  <c r="BE21" i="70"/>
  <c r="BF21" i="77" s="1"/>
  <c r="BE21" i="62"/>
  <c r="BF21" i="74" s="1"/>
  <c r="K128" i="48"/>
  <c r="K152" i="48"/>
  <c r="K155" i="48" s="1"/>
  <c r="K153" i="48"/>
  <c r="L121" i="48"/>
  <c r="M121" i="72" s="1"/>
  <c r="M92" i="48"/>
  <c r="N92" i="72" s="1"/>
  <c r="L114" i="48"/>
  <c r="M114" i="72" s="1"/>
  <c r="L112" i="48"/>
  <c r="M112" i="72" s="1"/>
  <c r="L107" i="48"/>
  <c r="M107" i="72" s="1"/>
  <c r="BE106" i="27"/>
  <c r="BD108" i="27"/>
  <c r="BF21" i="48"/>
  <c r="L106" i="65" l="1"/>
  <c r="M106" i="76" s="1"/>
  <c r="L109" i="65"/>
  <c r="M109" i="76" s="1"/>
  <c r="M104" i="76"/>
  <c r="L113" i="65"/>
  <c r="L120" i="65"/>
  <c r="L107" i="65"/>
  <c r="L127" i="74"/>
  <c r="K128" i="62"/>
  <c r="K153" i="63"/>
  <c r="K151" i="63"/>
  <c r="L166" i="70"/>
  <c r="L126" i="77"/>
  <c r="K150" i="70"/>
  <c r="K127" i="70"/>
  <c r="K152" i="66"/>
  <c r="K155" i="66" s="1"/>
  <c r="K154" i="66"/>
  <c r="J138" i="66" s="1"/>
  <c r="K138" i="78" s="1"/>
  <c r="K143" i="78" s="1"/>
  <c r="M113" i="74"/>
  <c r="M92" i="62"/>
  <c r="L112" i="62"/>
  <c r="L114" i="62"/>
  <c r="M114" i="74" s="1"/>
  <c r="L166" i="65"/>
  <c r="K153" i="62"/>
  <c r="K151" i="62"/>
  <c r="K151" i="65"/>
  <c r="K153" i="65"/>
  <c r="L109" i="63"/>
  <c r="M109" i="75" s="1"/>
  <c r="L120" i="63"/>
  <c r="M104" i="75"/>
  <c r="L113" i="63"/>
  <c r="L106" i="63"/>
  <c r="M106" i="75" s="1"/>
  <c r="L107" i="63"/>
  <c r="M113" i="78"/>
  <c r="M92" i="66"/>
  <c r="L112" i="66"/>
  <c r="L114" i="66"/>
  <c r="M114" i="78" s="1"/>
  <c r="L113" i="70"/>
  <c r="L106" i="70"/>
  <c r="M106" i="77" s="1"/>
  <c r="L109" i="70"/>
  <c r="M109" i="77" s="1"/>
  <c r="M104" i="77"/>
  <c r="L120" i="70"/>
  <c r="L107" i="70"/>
  <c r="K128" i="65"/>
  <c r="L127" i="76"/>
  <c r="M120" i="78"/>
  <c r="L121" i="66"/>
  <c r="M121" i="78" s="1"/>
  <c r="K128" i="63"/>
  <c r="L127" i="75"/>
  <c r="L106" i="66"/>
  <c r="M120" i="74"/>
  <c r="L121" i="62"/>
  <c r="M121" i="74" s="1"/>
  <c r="L106" i="62"/>
  <c r="BG21" i="72"/>
  <c r="BF21" i="70"/>
  <c r="BG21" i="77" s="1"/>
  <c r="BF21" i="63"/>
  <c r="BG21" i="75" s="1"/>
  <c r="BF21" i="65"/>
  <c r="BG21" i="76" s="1"/>
  <c r="BF21" i="66"/>
  <c r="BG21" i="78" s="1"/>
  <c r="BF21" i="62"/>
  <c r="BG21" i="74" s="1"/>
  <c r="M87" i="48"/>
  <c r="L110" i="48"/>
  <c r="M110" i="72" s="1"/>
  <c r="M93" i="48"/>
  <c r="N93" i="72" s="1"/>
  <c r="BF106" i="27"/>
  <c r="BE108" i="27"/>
  <c r="BG21" i="48"/>
  <c r="M106" i="78" l="1"/>
  <c r="L107" i="66"/>
  <c r="M120" i="77"/>
  <c r="L121" i="70"/>
  <c r="M121" i="77" s="1"/>
  <c r="M113" i="77"/>
  <c r="L112" i="70"/>
  <c r="M92" i="70"/>
  <c r="L114" i="70"/>
  <c r="M114" i="77" s="1"/>
  <c r="K154" i="65"/>
  <c r="J138" i="65" s="1"/>
  <c r="K138" i="76" s="1"/>
  <c r="K143" i="76" s="1"/>
  <c r="K152" i="65"/>
  <c r="K155" i="65" s="1"/>
  <c r="M113" i="76"/>
  <c r="M92" i="65"/>
  <c r="L114" i="65"/>
  <c r="M114" i="76" s="1"/>
  <c r="L112" i="65"/>
  <c r="M106" i="74"/>
  <c r="L107" i="62"/>
  <c r="M107" i="75"/>
  <c r="L110" i="63"/>
  <c r="M120" i="75"/>
  <c r="L121" i="63"/>
  <c r="M121" i="75" s="1"/>
  <c r="K152" i="62"/>
  <c r="K155" i="62" s="1"/>
  <c r="K154" i="62"/>
  <c r="J138" i="62" s="1"/>
  <c r="K138" i="74" s="1"/>
  <c r="K143" i="74" s="1"/>
  <c r="M112" i="74"/>
  <c r="M87" i="62"/>
  <c r="M112" i="78"/>
  <c r="M87" i="66"/>
  <c r="N92" i="74"/>
  <c r="M93" i="62"/>
  <c r="N93" i="74" s="1"/>
  <c r="L127" i="77"/>
  <c r="K128" i="70"/>
  <c r="K152" i="63"/>
  <c r="K155" i="63" s="1"/>
  <c r="K154" i="63"/>
  <c r="J138" i="63" s="1"/>
  <c r="K138" i="75" s="1"/>
  <c r="K143" i="75" s="1"/>
  <c r="L110" i="65"/>
  <c r="M107" i="76"/>
  <c r="M107" i="77"/>
  <c r="L110" i="70"/>
  <c r="N92" i="78"/>
  <c r="M93" i="66"/>
  <c r="N93" i="78" s="1"/>
  <c r="M92" i="63"/>
  <c r="L112" i="63"/>
  <c r="L114" i="63"/>
  <c r="M114" i="75" s="1"/>
  <c r="M113" i="75"/>
  <c r="K151" i="70"/>
  <c r="K153" i="70"/>
  <c r="M120" i="76"/>
  <c r="L121" i="65"/>
  <c r="M121" i="76" s="1"/>
  <c r="BH21" i="72"/>
  <c r="BG21" i="70"/>
  <c r="BH21" i="77" s="1"/>
  <c r="BG21" i="63"/>
  <c r="BH21" i="75" s="1"/>
  <c r="BG21" i="65"/>
  <c r="BH21" i="76" s="1"/>
  <c r="BG21" i="66"/>
  <c r="BH21" i="78" s="1"/>
  <c r="BG21" i="62"/>
  <c r="BH21" i="74" s="1"/>
  <c r="N89" i="48"/>
  <c r="N87" i="72"/>
  <c r="M100" i="48"/>
  <c r="N100" i="72" s="1"/>
  <c r="M88" i="48"/>
  <c r="N88" i="72" s="1"/>
  <c r="L116" i="48"/>
  <c r="M116" i="72" s="1"/>
  <c r="BG106" i="27"/>
  <c r="BF108" i="27"/>
  <c r="BH21" i="48"/>
  <c r="N87" i="74" l="1"/>
  <c r="M88" i="62"/>
  <c r="N88" i="74" s="1"/>
  <c r="N89" i="62"/>
  <c r="M100" i="62"/>
  <c r="M107" i="74"/>
  <c r="L110" i="62"/>
  <c r="N92" i="76"/>
  <c r="M93" i="65"/>
  <c r="N93" i="76" s="1"/>
  <c r="M87" i="63"/>
  <c r="M112" i="75"/>
  <c r="M110" i="77"/>
  <c r="L116" i="70"/>
  <c r="K154" i="70"/>
  <c r="J138" i="70" s="1"/>
  <c r="K138" i="77" s="1"/>
  <c r="K143" i="77" s="1"/>
  <c r="K152" i="70"/>
  <c r="K155" i="70" s="1"/>
  <c r="N92" i="75"/>
  <c r="M93" i="63"/>
  <c r="N93" i="75" s="1"/>
  <c r="N92" i="77"/>
  <c r="M93" i="70"/>
  <c r="N93" i="77" s="1"/>
  <c r="N87" i="78"/>
  <c r="M88" i="66"/>
  <c r="N88" i="78" s="1"/>
  <c r="M100" i="66"/>
  <c r="N89" i="66"/>
  <c r="L116" i="63"/>
  <c r="M110" i="75"/>
  <c r="L123" i="63"/>
  <c r="M112" i="76"/>
  <c r="M87" i="65"/>
  <c r="M112" i="77"/>
  <c r="M87" i="70"/>
  <c r="M107" i="78"/>
  <c r="L110" i="66"/>
  <c r="L116" i="65"/>
  <c r="M110" i="76"/>
  <c r="L123" i="65"/>
  <c r="BI21" i="72"/>
  <c r="BH21" i="70"/>
  <c r="BI21" i="77" s="1"/>
  <c r="BH21" i="63"/>
  <c r="BI21" i="75" s="1"/>
  <c r="BH21" i="65"/>
  <c r="BI21" i="76" s="1"/>
  <c r="BH21" i="66"/>
  <c r="BI21" i="78" s="1"/>
  <c r="BH21" i="62"/>
  <c r="BI21" i="74" s="1"/>
  <c r="O90" i="48"/>
  <c r="P90" i="72" s="1"/>
  <c r="O89" i="72"/>
  <c r="L123" i="48"/>
  <c r="M123" i="72" s="1"/>
  <c r="M117" i="48"/>
  <c r="N117" i="72" s="1"/>
  <c r="M99" i="48"/>
  <c r="M55" i="48" s="1"/>
  <c r="BH106" i="27"/>
  <c r="BG108" i="27"/>
  <c r="BI21" i="48"/>
  <c r="M110" i="78" l="1"/>
  <c r="L116" i="66"/>
  <c r="L123" i="66"/>
  <c r="M100" i="65"/>
  <c r="N87" i="76"/>
  <c r="M88" i="65"/>
  <c r="N88" i="76" s="1"/>
  <c r="N89" i="65"/>
  <c r="M116" i="75"/>
  <c r="M117" i="63"/>
  <c r="M117" i="70"/>
  <c r="M116" i="77"/>
  <c r="N100" i="74"/>
  <c r="M99" i="62"/>
  <c r="N55" i="72"/>
  <c r="M53" i="48"/>
  <c r="M123" i="76"/>
  <c r="L126" i="65"/>
  <c r="L167" i="65"/>
  <c r="L125" i="65"/>
  <c r="M125" i="76" s="1"/>
  <c r="O89" i="78"/>
  <c r="O90" i="66"/>
  <c r="P90" i="78" s="1"/>
  <c r="O89" i="74"/>
  <c r="O90" i="62"/>
  <c r="P90" i="74" s="1"/>
  <c r="N87" i="77"/>
  <c r="M88" i="70"/>
  <c r="N88" i="77" s="1"/>
  <c r="M100" i="70"/>
  <c r="N89" i="70"/>
  <c r="L167" i="63"/>
  <c r="L126" i="63"/>
  <c r="M123" i="75"/>
  <c r="L125" i="63"/>
  <c r="M125" i="75" s="1"/>
  <c r="N100" i="78"/>
  <c r="M99" i="66"/>
  <c r="M110" i="74"/>
  <c r="L116" i="62"/>
  <c r="L123" i="62" s="1"/>
  <c r="M116" i="76"/>
  <c r="M117" i="65"/>
  <c r="L123" i="70"/>
  <c r="M100" i="63"/>
  <c r="N89" i="63"/>
  <c r="M88" i="63"/>
  <c r="N88" i="75" s="1"/>
  <c r="N87" i="75"/>
  <c r="BJ21" i="72"/>
  <c r="BI21" i="63"/>
  <c r="BJ21" i="75" s="1"/>
  <c r="BI21" i="65"/>
  <c r="BJ21" i="76" s="1"/>
  <c r="BI21" i="70"/>
  <c r="BJ21" i="77" s="1"/>
  <c r="BI21" i="66"/>
  <c r="BJ21" i="78" s="1"/>
  <c r="BI21" i="62"/>
  <c r="BJ21" i="74" s="1"/>
  <c r="M105" i="48"/>
  <c r="N105" i="72" s="1"/>
  <c r="N99" i="72"/>
  <c r="L167" i="48"/>
  <c r="L125" i="48"/>
  <c r="M125" i="72" s="1"/>
  <c r="L126" i="48"/>
  <c r="M126" i="72" s="1"/>
  <c r="M104" i="48"/>
  <c r="N104" i="72" s="1"/>
  <c r="M124" i="48"/>
  <c r="N124" i="72" s="1"/>
  <c r="N101" i="48"/>
  <c r="O101" i="72" s="1"/>
  <c r="BI106" i="27"/>
  <c r="BH108" i="27"/>
  <c r="BK108" i="27"/>
  <c r="M123" i="74" l="1"/>
  <c r="L125" i="62"/>
  <c r="M125" i="74" s="1"/>
  <c r="L167" i="62"/>
  <c r="L126" i="62"/>
  <c r="N100" i="75"/>
  <c r="M99" i="63"/>
  <c r="N100" i="76"/>
  <c r="M99" i="65"/>
  <c r="M123" i="77"/>
  <c r="L125" i="70"/>
  <c r="M125" i="77" s="1"/>
  <c r="L126" i="70"/>
  <c r="L167" i="70"/>
  <c r="M117" i="62"/>
  <c r="M116" i="74"/>
  <c r="O89" i="77"/>
  <c r="O90" i="70"/>
  <c r="P90" i="77" s="1"/>
  <c r="N53" i="72"/>
  <c r="M53" i="66"/>
  <c r="M148" i="48"/>
  <c r="M53" i="65"/>
  <c r="M53" i="63"/>
  <c r="M53" i="62"/>
  <c r="M53" i="70"/>
  <c r="M54" i="48"/>
  <c r="N54" i="72" s="1"/>
  <c r="O89" i="76"/>
  <c r="O90" i="65"/>
  <c r="P90" i="76" s="1"/>
  <c r="M123" i="78"/>
  <c r="L167" i="66"/>
  <c r="L125" i="66"/>
  <c r="M125" i="78" s="1"/>
  <c r="L126" i="66"/>
  <c r="N117" i="76"/>
  <c r="M124" i="65"/>
  <c r="N124" i="76" s="1"/>
  <c r="M104" i="65"/>
  <c r="M213" i="65" s="1"/>
  <c r="N100" i="77"/>
  <c r="M99" i="70"/>
  <c r="N117" i="77"/>
  <c r="M124" i="70"/>
  <c r="N124" i="77" s="1"/>
  <c r="M104" i="70"/>
  <c r="M116" i="78"/>
  <c r="M117" i="66"/>
  <c r="O89" i="75"/>
  <c r="O90" i="63"/>
  <c r="P90" i="75" s="1"/>
  <c r="M105" i="66"/>
  <c r="N105" i="78" s="1"/>
  <c r="N101" i="66"/>
  <c r="O101" i="78" s="1"/>
  <c r="N99" i="78"/>
  <c r="M126" i="75"/>
  <c r="L150" i="63"/>
  <c r="L127" i="63"/>
  <c r="L127" i="65"/>
  <c r="L150" i="65"/>
  <c r="M126" i="76"/>
  <c r="M105" i="62"/>
  <c r="N105" i="74" s="1"/>
  <c r="N99" i="74"/>
  <c r="N101" i="62"/>
  <c r="O101" i="74" s="1"/>
  <c r="N117" i="75"/>
  <c r="M124" i="63"/>
  <c r="N124" i="75" s="1"/>
  <c r="M104" i="63"/>
  <c r="M166" i="63" s="1"/>
  <c r="M213" i="63"/>
  <c r="M106" i="48"/>
  <c r="N106" i="72" s="1"/>
  <c r="L127" i="48"/>
  <c r="M127" i="72" s="1"/>
  <c r="L150" i="48"/>
  <c r="L151" i="48" s="1"/>
  <c r="L152" i="48" s="1"/>
  <c r="L155" i="48" s="1"/>
  <c r="M166" i="48"/>
  <c r="M120" i="48"/>
  <c r="N120" i="72" s="1"/>
  <c r="M113" i="48"/>
  <c r="N113" i="72" s="1"/>
  <c r="M109" i="48"/>
  <c r="N109" i="72" s="1"/>
  <c r="BJ106" i="27"/>
  <c r="BI108" i="27"/>
  <c r="BL108" i="27"/>
  <c r="M127" i="75" l="1"/>
  <c r="L128" i="63"/>
  <c r="N117" i="78"/>
  <c r="M104" i="66"/>
  <c r="M124" i="66"/>
  <c r="N124" i="78" s="1"/>
  <c r="M213" i="66"/>
  <c r="M109" i="70"/>
  <c r="N109" i="77" s="1"/>
  <c r="M120" i="70"/>
  <c r="N104" i="77"/>
  <c r="M113" i="70"/>
  <c r="N53" i="76"/>
  <c r="M54" i="65"/>
  <c r="N54" i="76" s="1"/>
  <c r="M148" i="65"/>
  <c r="M105" i="65"/>
  <c r="N105" i="76" s="1"/>
  <c r="N101" i="65"/>
  <c r="O101" i="76" s="1"/>
  <c r="N99" i="76"/>
  <c r="M126" i="74"/>
  <c r="L150" i="62"/>
  <c r="L127" i="62"/>
  <c r="L153" i="63"/>
  <c r="L151" i="63"/>
  <c r="M166" i="65"/>
  <c r="N53" i="77"/>
  <c r="M148" i="70"/>
  <c r="M54" i="70"/>
  <c r="N54" i="77" s="1"/>
  <c r="M126" i="77"/>
  <c r="L150" i="70"/>
  <c r="L127" i="70"/>
  <c r="L153" i="65"/>
  <c r="L151" i="65"/>
  <c r="M166" i="70"/>
  <c r="M126" i="78"/>
  <c r="L150" i="66"/>
  <c r="L127" i="66"/>
  <c r="M54" i="62"/>
  <c r="N54" i="74" s="1"/>
  <c r="N53" i="74"/>
  <c r="M148" i="62"/>
  <c r="N53" i="78"/>
  <c r="M54" i="66"/>
  <c r="N54" i="78" s="1"/>
  <c r="M148" i="66"/>
  <c r="M105" i="63"/>
  <c r="N105" i="75" s="1"/>
  <c r="N99" i="75"/>
  <c r="N101" i="63"/>
  <c r="O101" i="75" s="1"/>
  <c r="M120" i="63"/>
  <c r="N104" i="75"/>
  <c r="M113" i="63"/>
  <c r="M109" i="63"/>
  <c r="N109" i="75" s="1"/>
  <c r="M127" i="76"/>
  <c r="L128" i="65"/>
  <c r="M213" i="70"/>
  <c r="N101" i="70"/>
  <c r="O101" i="77" s="1"/>
  <c r="N99" i="77"/>
  <c r="M105" i="70"/>
  <c r="N105" i="77" s="1"/>
  <c r="M113" i="65"/>
  <c r="N104" i="76"/>
  <c r="M109" i="65"/>
  <c r="N109" i="76" s="1"/>
  <c r="M120" i="65"/>
  <c r="M106" i="65"/>
  <c r="N106" i="76" s="1"/>
  <c r="M107" i="65"/>
  <c r="N53" i="75"/>
  <c r="M148" i="63"/>
  <c r="M54" i="63"/>
  <c r="N54" i="75" s="1"/>
  <c r="N117" i="74"/>
  <c r="M124" i="62"/>
  <c r="N124" i="74" s="1"/>
  <c r="M104" i="62"/>
  <c r="M213" i="62" s="1"/>
  <c r="M166" i="62"/>
  <c r="L128" i="48"/>
  <c r="L153" i="48"/>
  <c r="L154" i="48"/>
  <c r="K138" i="48" s="1"/>
  <c r="L138" i="72" s="1"/>
  <c r="L143" i="72" s="1"/>
  <c r="M107" i="48"/>
  <c r="N107" i="72" s="1"/>
  <c r="M121" i="48"/>
  <c r="N121" i="72" s="1"/>
  <c r="N92" i="48"/>
  <c r="O92" i="72" s="1"/>
  <c r="M112" i="48"/>
  <c r="N112" i="72" s="1"/>
  <c r="M114" i="48"/>
  <c r="N114" i="72" s="1"/>
  <c r="BJ108" i="27"/>
  <c r="BM108" i="27"/>
  <c r="M110" i="65" l="1"/>
  <c r="N107" i="76"/>
  <c r="M121" i="63"/>
  <c r="N121" i="75" s="1"/>
  <c r="N120" i="75"/>
  <c r="L151" i="66"/>
  <c r="L153" i="66"/>
  <c r="L154" i="63"/>
  <c r="K138" i="63" s="1"/>
  <c r="L138" i="75" s="1"/>
  <c r="L143" i="75" s="1"/>
  <c r="L152" i="63"/>
  <c r="L155" i="63" s="1"/>
  <c r="N113" i="77"/>
  <c r="N92" i="70"/>
  <c r="M112" i="70"/>
  <c r="M114" i="70"/>
  <c r="N114" i="77" s="1"/>
  <c r="N104" i="78"/>
  <c r="M109" i="66"/>
  <c r="N109" i="78" s="1"/>
  <c r="M120" i="66"/>
  <c r="M106" i="66"/>
  <c r="N106" i="78" s="1"/>
  <c r="M113" i="66"/>
  <c r="N113" i="76"/>
  <c r="M112" i="65"/>
  <c r="M114" i="65"/>
  <c r="N114" i="76" s="1"/>
  <c r="N92" i="65"/>
  <c r="M106" i="63"/>
  <c r="M127" i="77"/>
  <c r="L128" i="70"/>
  <c r="M106" i="62"/>
  <c r="N106" i="74" s="1"/>
  <c r="N104" i="74"/>
  <c r="M113" i="62"/>
  <c r="M120" i="62"/>
  <c r="M109" i="62"/>
  <c r="N109" i="74" s="1"/>
  <c r="M107" i="62"/>
  <c r="N120" i="76"/>
  <c r="M121" i="65"/>
  <c r="N121" i="76" s="1"/>
  <c r="M114" i="63"/>
  <c r="N114" i="75" s="1"/>
  <c r="N92" i="63"/>
  <c r="M112" i="63"/>
  <c r="N113" i="75"/>
  <c r="L151" i="70"/>
  <c r="L153" i="70"/>
  <c r="M127" i="74"/>
  <c r="L128" i="62"/>
  <c r="M106" i="70"/>
  <c r="M166" i="66"/>
  <c r="M127" i="78"/>
  <c r="L128" i="66"/>
  <c r="L152" i="65"/>
  <c r="L155" i="65" s="1"/>
  <c r="L154" i="65"/>
  <c r="K138" i="65" s="1"/>
  <c r="L138" i="76" s="1"/>
  <c r="L143" i="76" s="1"/>
  <c r="L151" i="62"/>
  <c r="L153" i="62"/>
  <c r="N120" i="77"/>
  <c r="M121" i="70"/>
  <c r="N121" i="77" s="1"/>
  <c r="N87" i="48"/>
  <c r="O87" i="72" s="1"/>
  <c r="N93" i="48"/>
  <c r="O93" i="72" s="1"/>
  <c r="M110" i="48"/>
  <c r="N110" i="72" s="1"/>
  <c r="BN108" i="27"/>
  <c r="L152" i="62" l="1"/>
  <c r="L155" i="62" s="1"/>
  <c r="L154" i="62"/>
  <c r="K138" i="62" s="1"/>
  <c r="L138" i="74" s="1"/>
  <c r="L143" i="74" s="1"/>
  <c r="N87" i="63"/>
  <c r="N112" i="75"/>
  <c r="N113" i="74"/>
  <c r="M114" i="62"/>
  <c r="N114" i="74" s="1"/>
  <c r="M112" i="62"/>
  <c r="N92" i="62"/>
  <c r="N87" i="65"/>
  <c r="N112" i="76"/>
  <c r="O92" i="75"/>
  <c r="N93" i="63"/>
  <c r="O93" i="75" s="1"/>
  <c r="N107" i="74"/>
  <c r="M110" i="62"/>
  <c r="N106" i="75"/>
  <c r="M107" i="63"/>
  <c r="N120" i="78"/>
  <c r="M121" i="66"/>
  <c r="N121" i="78" s="1"/>
  <c r="N112" i="77"/>
  <c r="N87" i="70"/>
  <c r="N106" i="77"/>
  <c r="M107" i="70"/>
  <c r="L154" i="70"/>
  <c r="K138" i="70" s="1"/>
  <c r="L138" i="77" s="1"/>
  <c r="L143" i="77" s="1"/>
  <c r="L152" i="70"/>
  <c r="L155" i="70" s="1"/>
  <c r="O92" i="76"/>
  <c r="N93" i="65"/>
  <c r="O93" i="76" s="1"/>
  <c r="M107" i="66"/>
  <c r="O92" i="77"/>
  <c r="N93" i="70"/>
  <c r="O93" i="77" s="1"/>
  <c r="N120" i="74"/>
  <c r="M121" i="62"/>
  <c r="N121" i="74" s="1"/>
  <c r="N113" i="78"/>
  <c r="M114" i="66"/>
  <c r="N114" i="78" s="1"/>
  <c r="N92" i="66"/>
  <c r="M112" i="66"/>
  <c r="L152" i="66"/>
  <c r="L155" i="66" s="1"/>
  <c r="L154" i="66"/>
  <c r="K138" i="66" s="1"/>
  <c r="L138" i="78" s="1"/>
  <c r="L143" i="78" s="1"/>
  <c r="N110" i="76"/>
  <c r="M116" i="65"/>
  <c r="M123" i="65" s="1"/>
  <c r="O89" i="48"/>
  <c r="M116" i="48"/>
  <c r="N116" i="72" s="1"/>
  <c r="N88" i="48"/>
  <c r="O88" i="72" s="1"/>
  <c r="N100" i="48"/>
  <c r="O100" i="72" s="1"/>
  <c r="BO108" i="27"/>
  <c r="M126" i="65" l="1"/>
  <c r="M167" i="65"/>
  <c r="M125" i="65"/>
  <c r="N125" i="76" s="1"/>
  <c r="N123" i="76"/>
  <c r="O87" i="77"/>
  <c r="O89" i="70"/>
  <c r="N88" i="70"/>
  <c r="O88" i="77" s="1"/>
  <c r="N100" i="70"/>
  <c r="M110" i="63"/>
  <c r="N107" i="75"/>
  <c r="O92" i="74"/>
  <c r="N93" i="62"/>
  <c r="O93" i="74" s="1"/>
  <c r="N116" i="76"/>
  <c r="N117" i="65"/>
  <c r="N112" i="78"/>
  <c r="N87" i="66"/>
  <c r="N107" i="78"/>
  <c r="M110" i="66"/>
  <c r="N87" i="62"/>
  <c r="N112" i="74"/>
  <c r="N88" i="63"/>
  <c r="O88" i="75" s="1"/>
  <c r="O87" i="75"/>
  <c r="N100" i="63"/>
  <c r="O89" i="63"/>
  <c r="O92" i="78"/>
  <c r="N93" i="66"/>
  <c r="O93" i="78" s="1"/>
  <c r="N107" i="77"/>
  <c r="M110" i="70"/>
  <c r="N110" i="74"/>
  <c r="M116" i="62"/>
  <c r="M123" i="62"/>
  <c r="O89" i="65"/>
  <c r="O87" i="76"/>
  <c r="N88" i="65"/>
  <c r="O88" i="76" s="1"/>
  <c r="N100" i="65"/>
  <c r="P90" i="48"/>
  <c r="Q90" i="72" s="1"/>
  <c r="P89" i="72"/>
  <c r="M123" i="48"/>
  <c r="N123" i="72" s="1"/>
  <c r="N99" i="48"/>
  <c r="N55" i="48" s="1"/>
  <c r="N117" i="48"/>
  <c r="O117" i="72" s="1"/>
  <c r="BP108" i="27"/>
  <c r="P90" i="65" l="1"/>
  <c r="Q90" i="76" s="1"/>
  <c r="P89" i="76"/>
  <c r="N110" i="77"/>
  <c r="M116" i="70"/>
  <c r="P89" i="75"/>
  <c r="P90" i="63"/>
  <c r="Q90" i="75" s="1"/>
  <c r="O87" i="78"/>
  <c r="N100" i="66"/>
  <c r="O89" i="66"/>
  <c r="N88" i="66"/>
  <c r="O88" i="78" s="1"/>
  <c r="O100" i="77"/>
  <c r="N99" i="70"/>
  <c r="N99" i="65"/>
  <c r="O100" i="76"/>
  <c r="N123" i="74"/>
  <c r="M126" i="62"/>
  <c r="M125" i="62"/>
  <c r="N125" i="74" s="1"/>
  <c r="M167" i="62"/>
  <c r="O100" i="75"/>
  <c r="N99" i="63"/>
  <c r="O87" i="74"/>
  <c r="N88" i="62"/>
  <c r="O88" i="74" s="1"/>
  <c r="O89" i="62"/>
  <c r="N100" i="62"/>
  <c r="O55" i="72"/>
  <c r="N53" i="48"/>
  <c r="N116" i="74"/>
  <c r="N117" i="62"/>
  <c r="N110" i="78"/>
  <c r="M116" i="66"/>
  <c r="M123" i="66" s="1"/>
  <c r="O117" i="76"/>
  <c r="N124" i="65"/>
  <c r="O124" i="76" s="1"/>
  <c r="P89" i="77"/>
  <c r="P90" i="70"/>
  <c r="Q90" i="77" s="1"/>
  <c r="N110" i="75"/>
  <c r="M116" i="63"/>
  <c r="M123" i="63" s="1"/>
  <c r="N126" i="76"/>
  <c r="M127" i="65"/>
  <c r="M150" i="65"/>
  <c r="N105" i="48"/>
  <c r="O105" i="72" s="1"/>
  <c r="O99" i="72"/>
  <c r="M167" i="48"/>
  <c r="M125" i="48"/>
  <c r="N125" i="72" s="1"/>
  <c r="M126" i="48"/>
  <c r="N126" i="72" s="1"/>
  <c r="N104" i="48"/>
  <c r="O104" i="72" s="1"/>
  <c r="N124" i="48"/>
  <c r="O124" i="72" s="1"/>
  <c r="O101" i="48"/>
  <c r="P101" i="72" s="1"/>
  <c r="BQ108" i="27"/>
  <c r="M167" i="63" l="1"/>
  <c r="M126" i="63"/>
  <c r="N123" i="75"/>
  <c r="M125" i="63"/>
  <c r="N125" i="75" s="1"/>
  <c r="N123" i="78"/>
  <c r="M167" i="66"/>
  <c r="M125" i="66"/>
  <c r="N125" i="78" s="1"/>
  <c r="M126" i="66"/>
  <c r="N127" i="76"/>
  <c r="M128" i="65"/>
  <c r="P90" i="62"/>
  <c r="Q90" i="74" s="1"/>
  <c r="P89" i="74"/>
  <c r="N117" i="70"/>
  <c r="N116" i="77"/>
  <c r="N116" i="78"/>
  <c r="N117" i="66"/>
  <c r="O53" i="72"/>
  <c r="N53" i="70"/>
  <c r="N53" i="62"/>
  <c r="N148" i="48"/>
  <c r="N53" i="66"/>
  <c r="N53" i="65"/>
  <c r="N53" i="63"/>
  <c r="N54" i="48"/>
  <c r="O54" i="72" s="1"/>
  <c r="N105" i="65"/>
  <c r="O105" i="76" s="1"/>
  <c r="O99" i="76"/>
  <c r="O101" i="65"/>
  <c r="P101" i="76" s="1"/>
  <c r="P89" i="78"/>
  <c r="P90" i="66"/>
  <c r="Q90" i="78" s="1"/>
  <c r="M151" i="65"/>
  <c r="M153" i="65"/>
  <c r="N116" i="75"/>
  <c r="N117" i="63"/>
  <c r="O117" i="74"/>
  <c r="N104" i="62"/>
  <c r="N124" i="62"/>
  <c r="O124" i="74" s="1"/>
  <c r="O100" i="74"/>
  <c r="N99" i="62"/>
  <c r="N105" i="63"/>
  <c r="O105" i="75" s="1"/>
  <c r="O101" i="63"/>
  <c r="P101" i="75" s="1"/>
  <c r="O99" i="75"/>
  <c r="N126" i="74"/>
  <c r="M150" i="62"/>
  <c r="M127" i="62"/>
  <c r="O99" i="77"/>
  <c r="N105" i="70"/>
  <c r="O105" i="77" s="1"/>
  <c r="O101" i="70"/>
  <c r="P101" i="77" s="1"/>
  <c r="O100" i="78"/>
  <c r="N99" i="66"/>
  <c r="M123" i="70"/>
  <c r="N106" i="48"/>
  <c r="O106" i="72" s="1"/>
  <c r="M150" i="48"/>
  <c r="M151" i="48" s="1"/>
  <c r="M152" i="48" s="1"/>
  <c r="M155" i="48" s="1"/>
  <c r="M127" i="48"/>
  <c r="N127" i="72" s="1"/>
  <c r="N166" i="48"/>
  <c r="N113" i="48"/>
  <c r="O113" i="72" s="1"/>
  <c r="N120" i="48"/>
  <c r="O120" i="72" s="1"/>
  <c r="N109" i="48"/>
  <c r="O109" i="72" s="1"/>
  <c r="BR108" i="27"/>
  <c r="N105" i="62" l="1"/>
  <c r="O105" i="74" s="1"/>
  <c r="O99" i="74"/>
  <c r="O101" i="62"/>
  <c r="P101" i="74" s="1"/>
  <c r="O117" i="78"/>
  <c r="N104" i="66"/>
  <c r="N124" i="66"/>
  <c r="O124" i="78" s="1"/>
  <c r="N166" i="66"/>
  <c r="N213" i="66"/>
  <c r="N126" i="78"/>
  <c r="M127" i="66"/>
  <c r="M150" i="66"/>
  <c r="N105" i="66"/>
  <c r="O105" i="78" s="1"/>
  <c r="O101" i="66"/>
  <c r="P101" i="78" s="1"/>
  <c r="O99" i="78"/>
  <c r="O104" i="74"/>
  <c r="N109" i="62"/>
  <c r="O109" i="74" s="1"/>
  <c r="N106" i="62"/>
  <c r="O106" i="74" s="1"/>
  <c r="N113" i="62"/>
  <c r="N120" i="62"/>
  <c r="O53" i="75"/>
  <c r="N54" i="63"/>
  <c r="O54" i="75" s="1"/>
  <c r="N148" i="63"/>
  <c r="N148" i="62"/>
  <c r="N54" i="62"/>
  <c r="O54" i="74" s="1"/>
  <c r="O53" i="74"/>
  <c r="N123" i="77"/>
  <c r="M167" i="70"/>
  <c r="M125" i="70"/>
  <c r="N125" i="77" s="1"/>
  <c r="M126" i="70"/>
  <c r="N127" i="74"/>
  <c r="M128" i="62"/>
  <c r="N213" i="62"/>
  <c r="M154" i="65"/>
  <c r="L138" i="65" s="1"/>
  <c r="M138" i="76" s="1"/>
  <c r="M143" i="76" s="1"/>
  <c r="M152" i="65"/>
  <c r="M155" i="65" s="1"/>
  <c r="O53" i="76"/>
  <c r="N54" i="65"/>
  <c r="O54" i="76" s="1"/>
  <c r="N148" i="65"/>
  <c r="N104" i="65"/>
  <c r="O53" i="77"/>
  <c r="N148" i="70"/>
  <c r="N54" i="70"/>
  <c r="O54" i="77" s="1"/>
  <c r="N126" i="75"/>
  <c r="M127" i="63"/>
  <c r="M150" i="63"/>
  <c r="M151" i="62"/>
  <c r="M153" i="62"/>
  <c r="N166" i="62"/>
  <c r="O117" i="75"/>
  <c r="N124" i="63"/>
  <c r="O124" i="75" s="1"/>
  <c r="N104" i="63"/>
  <c r="N213" i="63" s="1"/>
  <c r="O53" i="78"/>
  <c r="N54" i="66"/>
  <c r="O54" i="78" s="1"/>
  <c r="N148" i="66"/>
  <c r="O117" i="77"/>
  <c r="N104" i="70"/>
  <c r="N213" i="70" s="1"/>
  <c r="N124" i="70"/>
  <c r="O124" i="77" s="1"/>
  <c r="M153" i="48"/>
  <c r="M128" i="48"/>
  <c r="M154" i="48"/>
  <c r="L138" i="48" s="1"/>
  <c r="M138" i="72" s="1"/>
  <c r="M143" i="72" s="1"/>
  <c r="N121" i="48"/>
  <c r="O121" i="72" s="1"/>
  <c r="N114" i="48"/>
  <c r="O114" i="72" s="1"/>
  <c r="O92" i="48"/>
  <c r="P92" i="72" s="1"/>
  <c r="N112" i="48"/>
  <c r="O112" i="72" s="1"/>
  <c r="N107" i="48"/>
  <c r="O107" i="72" s="1"/>
  <c r="BS108" i="27"/>
  <c r="M152" i="62" l="1"/>
  <c r="M155" i="62" s="1"/>
  <c r="M154" i="62"/>
  <c r="L138" i="62" s="1"/>
  <c r="M138" i="74" s="1"/>
  <c r="M143" i="74" s="1"/>
  <c r="N166" i="70"/>
  <c r="N127" i="75"/>
  <c r="M128" i="63"/>
  <c r="N107" i="62"/>
  <c r="N166" i="63"/>
  <c r="O104" i="75"/>
  <c r="N113" i="63"/>
  <c r="N109" i="63"/>
  <c r="O109" i="75" s="1"/>
  <c r="N120" i="63"/>
  <c r="N106" i="63"/>
  <c r="O106" i="75" s="1"/>
  <c r="N113" i="65"/>
  <c r="O104" i="76"/>
  <c r="N120" i="65"/>
  <c r="N109" i="65"/>
  <c r="O109" i="76" s="1"/>
  <c r="N106" i="65"/>
  <c r="O106" i="76" s="1"/>
  <c r="N166" i="65"/>
  <c r="N213" i="65"/>
  <c r="O120" i="74"/>
  <c r="N121" i="62"/>
  <c r="O121" i="74" s="1"/>
  <c r="M153" i="66"/>
  <c r="M151" i="66"/>
  <c r="N126" i="77"/>
  <c r="M127" i="70"/>
  <c r="M150" i="70"/>
  <c r="O113" i="74"/>
  <c r="N114" i="62"/>
  <c r="O114" i="74" s="1"/>
  <c r="N112" i="62"/>
  <c r="O92" i="62"/>
  <c r="N127" i="78"/>
  <c r="M128" i="66"/>
  <c r="O104" i="77"/>
  <c r="N120" i="70"/>
  <c r="N109" i="70"/>
  <c r="O109" i="77" s="1"/>
  <c r="N106" i="70"/>
  <c r="O106" i="77" s="1"/>
  <c r="N113" i="70"/>
  <c r="M153" i="63"/>
  <c r="M151" i="63"/>
  <c r="N113" i="66"/>
  <c r="N120" i="66"/>
  <c r="N109" i="66"/>
  <c r="O109" i="78" s="1"/>
  <c r="O104" i="78"/>
  <c r="N106" i="66"/>
  <c r="O106" i="78" s="1"/>
  <c r="N107" i="66"/>
  <c r="O87" i="48"/>
  <c r="P87" i="72" s="1"/>
  <c r="O93" i="48"/>
  <c r="P93" i="72" s="1"/>
  <c r="N110" i="48"/>
  <c r="O110" i="72" s="1"/>
  <c r="BT108" i="27"/>
  <c r="O107" i="78" l="1"/>
  <c r="N110" i="66"/>
  <c r="O120" i="78"/>
  <c r="N121" i="66"/>
  <c r="O121" i="78" s="1"/>
  <c r="N107" i="70"/>
  <c r="O120" i="77"/>
  <c r="N121" i="70"/>
  <c r="O121" i="77" s="1"/>
  <c r="P92" i="74"/>
  <c r="O93" i="62"/>
  <c r="P93" i="74" s="1"/>
  <c r="M151" i="70"/>
  <c r="M153" i="70"/>
  <c r="O120" i="76"/>
  <c r="N121" i="65"/>
  <c r="O121" i="76" s="1"/>
  <c r="O113" i="78"/>
  <c r="N112" i="66"/>
  <c r="N114" i="66"/>
  <c r="O114" i="78" s="1"/>
  <c r="O92" i="66"/>
  <c r="O113" i="77"/>
  <c r="O92" i="70"/>
  <c r="N114" i="70"/>
  <c r="O114" i="77" s="1"/>
  <c r="N112" i="70"/>
  <c r="O87" i="62"/>
  <c r="O112" i="74"/>
  <c r="N127" i="77"/>
  <c r="M128" i="70"/>
  <c r="N107" i="65"/>
  <c r="N121" i="63"/>
  <c r="O121" i="75" s="1"/>
  <c r="O120" i="75"/>
  <c r="M152" i="63"/>
  <c r="M155" i="63" s="1"/>
  <c r="M154" i="63"/>
  <c r="L138" i="63" s="1"/>
  <c r="M138" i="75" s="1"/>
  <c r="M143" i="75" s="1"/>
  <c r="N112" i="65"/>
  <c r="O113" i="76"/>
  <c r="N114" i="65"/>
  <c r="O114" i="76" s="1"/>
  <c r="O92" i="65"/>
  <c r="O107" i="74"/>
  <c r="N110" i="62"/>
  <c r="M152" i="66"/>
  <c r="M155" i="66" s="1"/>
  <c r="M154" i="66"/>
  <c r="L138" i="66" s="1"/>
  <c r="M138" i="78" s="1"/>
  <c r="M143" i="78" s="1"/>
  <c r="N107" i="63"/>
  <c r="N114" i="63"/>
  <c r="O114" i="75" s="1"/>
  <c r="N112" i="63"/>
  <c r="O92" i="63"/>
  <c r="O113" i="75"/>
  <c r="P89" i="48"/>
  <c r="N116" i="48"/>
  <c r="O116" i="72" s="1"/>
  <c r="O100" i="48"/>
  <c r="P100" i="72" s="1"/>
  <c r="O88" i="48"/>
  <c r="P88" i="72" s="1"/>
  <c r="BU108" i="27"/>
  <c r="P92" i="75" l="1"/>
  <c r="O93" i="63"/>
  <c r="P93" i="75" s="1"/>
  <c r="O110" i="74"/>
  <c r="N116" i="62"/>
  <c r="O107" i="75"/>
  <c r="N110" i="63"/>
  <c r="O112" i="76"/>
  <c r="O87" i="65"/>
  <c r="P92" i="77"/>
  <c r="O93" i="70"/>
  <c r="P93" i="77" s="1"/>
  <c r="O112" i="78"/>
  <c r="O87" i="66"/>
  <c r="O93" i="65"/>
  <c r="P93" i="76" s="1"/>
  <c r="P92" i="76"/>
  <c r="N110" i="65"/>
  <c r="O107" i="76"/>
  <c r="P87" i="74"/>
  <c r="P89" i="62"/>
  <c r="O88" i="62"/>
  <c r="P88" i="74" s="1"/>
  <c r="O100" i="62"/>
  <c r="M152" i="70"/>
  <c r="M155" i="70" s="1"/>
  <c r="M154" i="70"/>
  <c r="L138" i="70" s="1"/>
  <c r="M138" i="77" s="1"/>
  <c r="M143" i="77" s="1"/>
  <c r="O110" i="78"/>
  <c r="N116" i="66"/>
  <c r="N123" i="66" s="1"/>
  <c r="O87" i="63"/>
  <c r="O112" i="75"/>
  <c r="O112" i="77"/>
  <c r="O87" i="70"/>
  <c r="P92" i="78"/>
  <c r="O93" i="66"/>
  <c r="P93" i="78" s="1"/>
  <c r="O107" i="77"/>
  <c r="N110" i="70"/>
  <c r="Q90" i="48"/>
  <c r="R90" i="72" s="1"/>
  <c r="Q89" i="72"/>
  <c r="N123" i="48"/>
  <c r="O123" i="72" s="1"/>
  <c r="O99" i="48"/>
  <c r="O55" i="48" s="1"/>
  <c r="O117" i="48"/>
  <c r="P117" i="72" s="1"/>
  <c r="BV108" i="27"/>
  <c r="O123" i="78" l="1"/>
  <c r="N167" i="66"/>
  <c r="N126" i="66"/>
  <c r="N125" i="66"/>
  <c r="O125" i="78" s="1"/>
  <c r="P55" i="72"/>
  <c r="O53" i="48"/>
  <c r="O110" i="76"/>
  <c r="N116" i="65"/>
  <c r="O117" i="62"/>
  <c r="O116" i="74"/>
  <c r="Q90" i="62"/>
  <c r="R90" i="74" s="1"/>
  <c r="Q89" i="74"/>
  <c r="O110" i="75"/>
  <c r="N116" i="63"/>
  <c r="N123" i="63"/>
  <c r="P89" i="63"/>
  <c r="O88" i="63"/>
  <c r="P88" i="75" s="1"/>
  <c r="O100" i="63"/>
  <c r="P87" i="75"/>
  <c r="O110" i="77"/>
  <c r="N116" i="70"/>
  <c r="N123" i="70"/>
  <c r="P87" i="77"/>
  <c r="O100" i="70"/>
  <c r="O88" i="70"/>
  <c r="P88" i="77" s="1"/>
  <c r="P89" i="70"/>
  <c r="O117" i="66"/>
  <c r="O116" i="78"/>
  <c r="P100" i="74"/>
  <c r="O99" i="62"/>
  <c r="P87" i="78"/>
  <c r="O88" i="66"/>
  <c r="P88" i="78" s="1"/>
  <c r="O100" i="66"/>
  <c r="P89" i="66"/>
  <c r="P89" i="65"/>
  <c r="O100" i="65"/>
  <c r="P87" i="76"/>
  <c r="O88" i="65"/>
  <c r="P88" i="76" s="1"/>
  <c r="N123" i="62"/>
  <c r="O105" i="48"/>
  <c r="P105" i="72" s="1"/>
  <c r="P99" i="72"/>
  <c r="N125" i="48"/>
  <c r="O125" i="72" s="1"/>
  <c r="N126" i="48"/>
  <c r="N167" i="48"/>
  <c r="O104" i="48"/>
  <c r="P104" i="72" s="1"/>
  <c r="O124" i="48"/>
  <c r="P124" i="72" s="1"/>
  <c r="P101" i="48"/>
  <c r="Q101" i="72" s="1"/>
  <c r="BW108" i="27"/>
  <c r="O123" i="74" l="1"/>
  <c r="N125" i="62"/>
  <c r="O125" i="74" s="1"/>
  <c r="N126" i="62"/>
  <c r="N167" i="62"/>
  <c r="Q89" i="76"/>
  <c r="Q90" i="65"/>
  <c r="R90" i="76" s="1"/>
  <c r="P117" i="78"/>
  <c r="O124" i="66"/>
  <c r="P124" i="78" s="1"/>
  <c r="N167" i="63"/>
  <c r="O123" i="75"/>
  <c r="N125" i="63"/>
  <c r="O125" i="75" s="1"/>
  <c r="N126" i="63"/>
  <c r="O116" i="76"/>
  <c r="O117" i="65"/>
  <c r="Q89" i="78"/>
  <c r="Q90" i="66"/>
  <c r="R90" i="78" s="1"/>
  <c r="O105" i="62"/>
  <c r="P105" i="74" s="1"/>
  <c r="P99" i="74"/>
  <c r="P101" i="62"/>
  <c r="Q101" i="74" s="1"/>
  <c r="Q89" i="77"/>
  <c r="Q90" i="70"/>
  <c r="R90" i="77" s="1"/>
  <c r="O123" i="77"/>
  <c r="N167" i="70"/>
  <c r="N126" i="70"/>
  <c r="N125" i="70"/>
  <c r="O125" i="77" s="1"/>
  <c r="P100" i="75"/>
  <c r="O99" i="63"/>
  <c r="O116" i="75"/>
  <c r="O117" i="63"/>
  <c r="O126" i="78"/>
  <c r="N150" i="66"/>
  <c r="N127" i="66"/>
  <c r="P100" i="78"/>
  <c r="O99" i="66"/>
  <c r="O116" i="77"/>
  <c r="O117" i="70"/>
  <c r="P117" i="74"/>
  <c r="O104" i="62"/>
  <c r="O213" i="62" s="1"/>
  <c r="O124" i="62"/>
  <c r="P124" i="74" s="1"/>
  <c r="O166" i="62"/>
  <c r="P53" i="72"/>
  <c r="O53" i="70"/>
  <c r="O53" i="62"/>
  <c r="O53" i="66"/>
  <c r="O148" i="48"/>
  <c r="O53" i="65"/>
  <c r="O53" i="63"/>
  <c r="O54" i="48"/>
  <c r="P54" i="72" s="1"/>
  <c r="P100" i="76"/>
  <c r="O99" i="65"/>
  <c r="P100" i="77"/>
  <c r="O99" i="70"/>
  <c r="Q90" i="63"/>
  <c r="R90" i="75" s="1"/>
  <c r="Q89" i="75"/>
  <c r="N123" i="65"/>
  <c r="N127" i="48"/>
  <c r="O127" i="72" s="1"/>
  <c r="O126" i="72"/>
  <c r="N150" i="48"/>
  <c r="N151" i="48" s="1"/>
  <c r="N154" i="48" s="1"/>
  <c r="M138" i="48" s="1"/>
  <c r="N138" i="72" s="1"/>
  <c r="N143" i="72" s="1"/>
  <c r="O106" i="48"/>
  <c r="P106" i="72" s="1"/>
  <c r="O166" i="48"/>
  <c r="O113" i="48"/>
  <c r="P113" i="72" s="1"/>
  <c r="O120" i="48"/>
  <c r="P120" i="72" s="1"/>
  <c r="O109" i="48"/>
  <c r="P109" i="72" s="1"/>
  <c r="BX108" i="27"/>
  <c r="P53" i="78" l="1"/>
  <c r="O54" i="66"/>
  <c r="P54" i="78" s="1"/>
  <c r="O148" i="66"/>
  <c r="O104" i="63"/>
  <c r="O124" i="63"/>
  <c r="P124" i="75" s="1"/>
  <c r="P117" i="75"/>
  <c r="O213" i="63"/>
  <c r="O105" i="70"/>
  <c r="P105" i="77" s="1"/>
  <c r="P101" i="70"/>
  <c r="Q101" i="77" s="1"/>
  <c r="P99" i="77"/>
  <c r="N128" i="48"/>
  <c r="N167" i="65"/>
  <c r="O123" i="76"/>
  <c r="N125" i="65"/>
  <c r="O125" i="76" s="1"/>
  <c r="N126" i="65"/>
  <c r="P53" i="75"/>
  <c r="O54" i="63"/>
  <c r="P54" i="75" s="1"/>
  <c r="O148" i="63"/>
  <c r="P53" i="74"/>
  <c r="O148" i="62"/>
  <c r="O54" i="62"/>
  <c r="P54" i="74" s="1"/>
  <c r="P117" i="77"/>
  <c r="O104" i="70"/>
  <c r="O124" i="70"/>
  <c r="P124" i="77" s="1"/>
  <c r="O166" i="70"/>
  <c r="O213" i="70"/>
  <c r="O127" i="78"/>
  <c r="N128" i="66"/>
  <c r="O126" i="77"/>
  <c r="N127" i="70"/>
  <c r="N150" i="70"/>
  <c r="N150" i="63"/>
  <c r="N127" i="63"/>
  <c r="O126" i="75"/>
  <c r="O126" i="74"/>
  <c r="N127" i="62"/>
  <c r="N150" i="62"/>
  <c r="O105" i="65"/>
  <c r="P105" i="76" s="1"/>
  <c r="P101" i="65"/>
  <c r="Q101" i="76" s="1"/>
  <c r="P99" i="76"/>
  <c r="P53" i="76"/>
  <c r="O54" i="65"/>
  <c r="P54" i="76" s="1"/>
  <c r="O148" i="65"/>
  <c r="O54" i="70"/>
  <c r="P54" i="77" s="1"/>
  <c r="P53" i="77"/>
  <c r="O148" i="70"/>
  <c r="N153" i="66"/>
  <c r="N151" i="66"/>
  <c r="O105" i="63"/>
  <c r="P105" i="75" s="1"/>
  <c r="P101" i="63"/>
  <c r="Q101" i="75" s="1"/>
  <c r="P99" i="75"/>
  <c r="O120" i="62"/>
  <c r="O106" i="62"/>
  <c r="P106" i="74" s="1"/>
  <c r="O113" i="62"/>
  <c r="P104" i="74"/>
  <c r="O109" i="62"/>
  <c r="P109" i="74" s="1"/>
  <c r="O107" i="62"/>
  <c r="P99" i="78"/>
  <c r="P101" i="66"/>
  <c r="Q101" i="78" s="1"/>
  <c r="O105" i="66"/>
  <c r="P105" i="78" s="1"/>
  <c r="O104" i="65"/>
  <c r="O166" i="65" s="1"/>
  <c r="O124" i="65"/>
  <c r="P124" i="76" s="1"/>
  <c r="P117" i="76"/>
  <c r="O104" i="66"/>
  <c r="N153" i="48"/>
  <c r="N152" i="48"/>
  <c r="N155" i="48" s="1"/>
  <c r="P92" i="48"/>
  <c r="Q92" i="72" s="1"/>
  <c r="O114" i="48"/>
  <c r="P114" i="72" s="1"/>
  <c r="O112" i="48"/>
  <c r="P112" i="72" s="1"/>
  <c r="O121" i="48"/>
  <c r="P121" i="72" s="1"/>
  <c r="O107" i="48"/>
  <c r="P107" i="72" s="1"/>
  <c r="BY103" i="27"/>
  <c r="BY108" i="27" s="1"/>
  <c r="N151" i="70" l="1"/>
  <c r="N153" i="70"/>
  <c r="O120" i="70"/>
  <c r="P104" i="77"/>
  <c r="O113" i="70"/>
  <c r="O109" i="70"/>
  <c r="P109" i="77" s="1"/>
  <c r="O106" i="70"/>
  <c r="P106" i="77" s="1"/>
  <c r="N127" i="65"/>
  <c r="O126" i="76"/>
  <c r="N150" i="65"/>
  <c r="P104" i="75"/>
  <c r="O120" i="63"/>
  <c r="O109" i="63"/>
  <c r="P109" i="75" s="1"/>
  <c r="O106" i="63"/>
  <c r="P106" i="75" s="1"/>
  <c r="O113" i="63"/>
  <c r="P113" i="74"/>
  <c r="O114" i="62"/>
  <c r="P114" i="74" s="1"/>
  <c r="P92" i="62"/>
  <c r="O112" i="62"/>
  <c r="O127" i="77"/>
  <c r="N128" i="70"/>
  <c r="O166" i="63"/>
  <c r="P104" i="78"/>
  <c r="O109" i="66"/>
  <c r="P109" i="78" s="1"/>
  <c r="O120" i="66"/>
  <c r="O106" i="66"/>
  <c r="P106" i="78" s="1"/>
  <c r="O113" i="66"/>
  <c r="O107" i="66"/>
  <c r="O213" i="66"/>
  <c r="O166" i="66"/>
  <c r="O213" i="65"/>
  <c r="O106" i="65"/>
  <c r="P106" i="76" s="1"/>
  <c r="O109" i="65"/>
  <c r="P109" i="76" s="1"/>
  <c r="P104" i="76"/>
  <c r="O120" i="65"/>
  <c r="O113" i="65"/>
  <c r="O107" i="65"/>
  <c r="P107" i="74"/>
  <c r="O110" i="62"/>
  <c r="N151" i="62"/>
  <c r="N153" i="62"/>
  <c r="O127" i="75"/>
  <c r="N128" i="63"/>
  <c r="P120" i="74"/>
  <c r="O121" i="62"/>
  <c r="P121" i="74" s="1"/>
  <c r="N152" i="66"/>
  <c r="N155" i="66" s="1"/>
  <c r="N154" i="66"/>
  <c r="M138" i="66" s="1"/>
  <c r="N138" i="78" s="1"/>
  <c r="N143" i="78" s="1"/>
  <c r="O127" i="74"/>
  <c r="N128" i="62"/>
  <c r="N153" i="63"/>
  <c r="N151" i="63"/>
  <c r="P87" i="48"/>
  <c r="O110" i="48"/>
  <c r="P110" i="72" s="1"/>
  <c r="P93" i="48"/>
  <c r="Q93" i="72" s="1"/>
  <c r="BZ103" i="27"/>
  <c r="BZ108" i="27" s="1"/>
  <c r="Q92" i="74" l="1"/>
  <c r="P93" i="62"/>
  <c r="Q93" i="74" s="1"/>
  <c r="P92" i="63"/>
  <c r="O112" i="63"/>
  <c r="P113" i="75"/>
  <c r="O114" i="63"/>
  <c r="P114" i="75" s="1"/>
  <c r="O107" i="70"/>
  <c r="P107" i="76"/>
  <c r="O110" i="65"/>
  <c r="P120" i="78"/>
  <c r="O121" i="66"/>
  <c r="P121" i="78" s="1"/>
  <c r="N151" i="65"/>
  <c r="N153" i="65"/>
  <c r="P120" i="77"/>
  <c r="O121" i="70"/>
  <c r="P121" i="77" s="1"/>
  <c r="N154" i="62"/>
  <c r="M138" i="62" s="1"/>
  <c r="N138" i="74" s="1"/>
  <c r="N143" i="74" s="1"/>
  <c r="N152" i="62"/>
  <c r="N155" i="62" s="1"/>
  <c r="O112" i="65"/>
  <c r="P92" i="65"/>
  <c r="P113" i="76"/>
  <c r="O114" i="65"/>
  <c r="P114" i="76" s="1"/>
  <c r="P107" i="78"/>
  <c r="O110" i="66"/>
  <c r="N152" i="63"/>
  <c r="N155" i="63" s="1"/>
  <c r="N154" i="63"/>
  <c r="M138" i="63" s="1"/>
  <c r="N138" i="75" s="1"/>
  <c r="N143" i="75" s="1"/>
  <c r="P110" i="74"/>
  <c r="O116" i="62"/>
  <c r="O121" i="65"/>
  <c r="P121" i="76" s="1"/>
  <c r="P120" i="76"/>
  <c r="P113" i="78"/>
  <c r="P92" i="66"/>
  <c r="O112" i="66"/>
  <c r="O114" i="66"/>
  <c r="P114" i="78" s="1"/>
  <c r="P112" i="74"/>
  <c r="P87" i="62"/>
  <c r="O107" i="63"/>
  <c r="P120" i="75"/>
  <c r="O121" i="63"/>
  <c r="P121" i="75" s="1"/>
  <c r="O127" i="76"/>
  <c r="N128" i="65"/>
  <c r="P113" i="77"/>
  <c r="P92" i="70"/>
  <c r="O114" i="70"/>
  <c r="P114" i="77" s="1"/>
  <c r="O112" i="70"/>
  <c r="N152" i="70"/>
  <c r="N155" i="70" s="1"/>
  <c r="N154" i="70"/>
  <c r="M138" i="70" s="1"/>
  <c r="N138" i="77" s="1"/>
  <c r="N143" i="77" s="1"/>
  <c r="Q89" i="48"/>
  <c r="Q87" i="72"/>
  <c r="P88" i="48"/>
  <c r="Q88" i="72" s="1"/>
  <c r="P100" i="48"/>
  <c r="Q100" i="72" s="1"/>
  <c r="O116" i="48"/>
  <c r="P116" i="72" s="1"/>
  <c r="CA103" i="27"/>
  <c r="CA108" i="27" s="1"/>
  <c r="P112" i="77" l="1"/>
  <c r="P87" i="70"/>
  <c r="P107" i="75"/>
  <c r="O110" i="63"/>
  <c r="P112" i="78"/>
  <c r="P87" i="66"/>
  <c r="N154" i="65"/>
  <c r="M138" i="65" s="1"/>
  <c r="N138" i="76" s="1"/>
  <c r="N143" i="76" s="1"/>
  <c r="N152" i="65"/>
  <c r="N155" i="65" s="1"/>
  <c r="P112" i="75"/>
  <c r="P87" i="63"/>
  <c r="Q87" i="74"/>
  <c r="P88" i="62"/>
  <c r="Q88" i="74" s="1"/>
  <c r="Q89" i="62"/>
  <c r="P100" i="62"/>
  <c r="Q92" i="78"/>
  <c r="P93" i="66"/>
  <c r="Q93" i="78" s="1"/>
  <c r="O123" i="62"/>
  <c r="P116" i="74"/>
  <c r="P117" i="62"/>
  <c r="P110" i="78"/>
  <c r="O116" i="66"/>
  <c r="O123" i="66"/>
  <c r="Q92" i="76"/>
  <c r="P93" i="65"/>
  <c r="Q93" i="76" s="1"/>
  <c r="P107" i="77"/>
  <c r="O110" i="70"/>
  <c r="P93" i="63"/>
  <c r="Q93" i="75" s="1"/>
  <c r="Q92" i="75"/>
  <c r="Q92" i="77"/>
  <c r="P93" i="70"/>
  <c r="Q93" i="77" s="1"/>
  <c r="P112" i="76"/>
  <c r="P87" i="65"/>
  <c r="O116" i="65"/>
  <c r="P110" i="76"/>
  <c r="O123" i="65"/>
  <c r="R90" i="48"/>
  <c r="S90" i="72" s="1"/>
  <c r="R89" i="72"/>
  <c r="O123" i="48"/>
  <c r="P123" i="72" s="1"/>
  <c r="P117" i="48"/>
  <c r="P99" i="48"/>
  <c r="P55" i="48" s="1"/>
  <c r="CB103" i="27"/>
  <c r="CB108" i="27" s="1"/>
  <c r="Q89" i="65" l="1"/>
  <c r="Q87" i="76"/>
  <c r="P100" i="65"/>
  <c r="P88" i="65"/>
  <c r="Q88" i="76" s="1"/>
  <c r="P110" i="75"/>
  <c r="O116" i="63"/>
  <c r="O123" i="63"/>
  <c r="Q117" i="74"/>
  <c r="P124" i="62"/>
  <c r="Q124" i="74" s="1"/>
  <c r="Q55" i="72"/>
  <c r="P53" i="48"/>
  <c r="P110" i="77"/>
  <c r="O116" i="70"/>
  <c r="O123" i="70"/>
  <c r="P123" i="78"/>
  <c r="O167" i="66"/>
  <c r="O125" i="66"/>
  <c r="P125" i="78" s="1"/>
  <c r="O126" i="66"/>
  <c r="Q100" i="74"/>
  <c r="P99" i="62"/>
  <c r="Q87" i="75"/>
  <c r="P100" i="63"/>
  <c r="P88" i="63"/>
  <c r="Q88" i="75" s="1"/>
  <c r="Q89" i="63"/>
  <c r="Q87" i="78"/>
  <c r="P100" i="66"/>
  <c r="P88" i="66"/>
  <c r="Q88" i="78" s="1"/>
  <c r="Q89" i="66"/>
  <c r="Q87" i="77"/>
  <c r="Q89" i="70"/>
  <c r="P100" i="70"/>
  <c r="P88" i="70"/>
  <c r="Q88" i="77" s="1"/>
  <c r="O125" i="65"/>
  <c r="P125" i="76" s="1"/>
  <c r="O126" i="65"/>
  <c r="O167" i="65"/>
  <c r="P123" i="76"/>
  <c r="P116" i="76"/>
  <c r="P117" i="65"/>
  <c r="P116" i="78"/>
  <c r="P117" i="66"/>
  <c r="P123" i="74"/>
  <c r="O126" i="62"/>
  <c r="O167" i="62"/>
  <c r="O125" i="62"/>
  <c r="P125" i="74" s="1"/>
  <c r="R90" i="62"/>
  <c r="S90" i="74" s="1"/>
  <c r="R89" i="74"/>
  <c r="P104" i="48"/>
  <c r="Q104" i="72" s="1"/>
  <c r="Q117" i="72"/>
  <c r="P105" i="48"/>
  <c r="Q105" i="72" s="1"/>
  <c r="Q99" i="72"/>
  <c r="O167" i="48"/>
  <c r="O125" i="48"/>
  <c r="P125" i="72" s="1"/>
  <c r="O126" i="48"/>
  <c r="P126" i="72" s="1"/>
  <c r="P124" i="48"/>
  <c r="Q124" i="72" s="1"/>
  <c r="Q101" i="48"/>
  <c r="R101" i="72" s="1"/>
  <c r="CC103" i="27"/>
  <c r="CC108" i="27" s="1"/>
  <c r="P126" i="74" l="1"/>
  <c r="O127" i="62"/>
  <c r="O150" i="62"/>
  <c r="Q117" i="76"/>
  <c r="P124" i="65"/>
  <c r="Q124" i="76" s="1"/>
  <c r="O150" i="65"/>
  <c r="P126" i="76"/>
  <c r="O127" i="65"/>
  <c r="R89" i="77"/>
  <c r="R90" i="70"/>
  <c r="S90" i="77" s="1"/>
  <c r="Q100" i="78"/>
  <c r="P99" i="66"/>
  <c r="Q100" i="75"/>
  <c r="P99" i="63"/>
  <c r="P126" i="78"/>
  <c r="O127" i="66"/>
  <c r="O150" i="66"/>
  <c r="P123" i="77"/>
  <c r="O126" i="70"/>
  <c r="O125" i="70"/>
  <c r="P125" i="77" s="1"/>
  <c r="O167" i="70"/>
  <c r="P123" i="75"/>
  <c r="O125" i="63"/>
  <c r="P125" i="75" s="1"/>
  <c r="O167" i="63"/>
  <c r="O126" i="63"/>
  <c r="P99" i="65"/>
  <c r="Q100" i="76"/>
  <c r="P116" i="77"/>
  <c r="P117" i="70"/>
  <c r="P116" i="75"/>
  <c r="P117" i="63"/>
  <c r="Q117" i="78"/>
  <c r="P124" i="66"/>
  <c r="Q124" i="78" s="1"/>
  <c r="R89" i="78"/>
  <c r="R90" i="66"/>
  <c r="S90" i="78" s="1"/>
  <c r="R89" i="75"/>
  <c r="R90" i="63"/>
  <c r="S90" i="75" s="1"/>
  <c r="P105" i="62"/>
  <c r="Q105" i="74" s="1"/>
  <c r="Q99" i="74"/>
  <c r="Q101" i="62"/>
  <c r="R101" i="74" s="1"/>
  <c r="R90" i="65"/>
  <c r="S90" i="76" s="1"/>
  <c r="R89" i="76"/>
  <c r="Q100" i="77"/>
  <c r="P99" i="70"/>
  <c r="Q53" i="72"/>
  <c r="P53" i="63"/>
  <c r="P53" i="70"/>
  <c r="P53" i="62"/>
  <c r="P148" i="48"/>
  <c r="P53" i="66"/>
  <c r="P53" i="65"/>
  <c r="P54" i="48"/>
  <c r="Q54" i="72" s="1"/>
  <c r="P106" i="48"/>
  <c r="Q106" i="72" s="1"/>
  <c r="O150" i="48"/>
  <c r="O151" i="48" s="1"/>
  <c r="O152" i="48" s="1"/>
  <c r="O155" i="48" s="1"/>
  <c r="O127" i="48"/>
  <c r="P127" i="72" s="1"/>
  <c r="P166" i="48"/>
  <c r="P120" i="48"/>
  <c r="Q120" i="72" s="1"/>
  <c r="P113" i="48"/>
  <c r="Q113" i="72" s="1"/>
  <c r="P109" i="48"/>
  <c r="Q109" i="72" s="1"/>
  <c r="CD103" i="27"/>
  <c r="CD108" i="27" s="1"/>
  <c r="Q53" i="78" l="1"/>
  <c r="P54" i="66"/>
  <c r="Q54" i="78" s="1"/>
  <c r="P148" i="66"/>
  <c r="Q53" i="75"/>
  <c r="P54" i="63"/>
  <c r="Q54" i="75" s="1"/>
  <c r="P148" i="63"/>
  <c r="P104" i="66"/>
  <c r="Q117" i="77"/>
  <c r="P124" i="70"/>
  <c r="Q124" i="77" s="1"/>
  <c r="P104" i="70"/>
  <c r="P213" i="70" s="1"/>
  <c r="O127" i="63"/>
  <c r="P126" i="75"/>
  <c r="O150" i="63"/>
  <c r="O153" i="66"/>
  <c r="O151" i="66"/>
  <c r="P127" i="78"/>
  <c r="O128" i="66"/>
  <c r="P105" i="66"/>
  <c r="Q105" i="78" s="1"/>
  <c r="Q101" i="66"/>
  <c r="R101" i="78" s="1"/>
  <c r="Q99" i="78"/>
  <c r="P127" i="76"/>
  <c r="O128" i="65"/>
  <c r="O151" i="62"/>
  <c r="O153" i="62"/>
  <c r="P148" i="62"/>
  <c r="P54" i="62"/>
  <c r="Q54" i="74" s="1"/>
  <c r="Q53" i="74"/>
  <c r="P104" i="62"/>
  <c r="Q99" i="77"/>
  <c r="Q101" i="70"/>
  <c r="R101" i="77" s="1"/>
  <c r="P105" i="70"/>
  <c r="Q105" i="77" s="1"/>
  <c r="P104" i="63"/>
  <c r="Q117" i="75"/>
  <c r="P124" i="63"/>
  <c r="Q124" i="75" s="1"/>
  <c r="P213" i="63"/>
  <c r="P166" i="63"/>
  <c r="P126" i="77"/>
  <c r="O127" i="70"/>
  <c r="O150" i="70"/>
  <c r="P127" i="74"/>
  <c r="O128" i="62"/>
  <c r="Q53" i="76"/>
  <c r="P148" i="65"/>
  <c r="P54" i="65"/>
  <c r="Q54" i="76" s="1"/>
  <c r="Q53" i="77"/>
  <c r="P148" i="70"/>
  <c r="P54" i="70"/>
  <c r="Q54" i="77" s="1"/>
  <c r="P105" i="65"/>
  <c r="Q105" i="76" s="1"/>
  <c r="Q99" i="76"/>
  <c r="Q101" i="65"/>
  <c r="R101" i="76" s="1"/>
  <c r="P105" i="63"/>
  <c r="Q105" i="75" s="1"/>
  <c r="Q99" i="75"/>
  <c r="Q101" i="63"/>
  <c r="R101" i="75" s="1"/>
  <c r="O151" i="65"/>
  <c r="O153" i="65"/>
  <c r="P104" i="65"/>
  <c r="O128" i="48"/>
  <c r="O154" i="48"/>
  <c r="N138" i="48" s="1"/>
  <c r="O138" i="72" s="1"/>
  <c r="O143" i="72" s="1"/>
  <c r="O153" i="48"/>
  <c r="Q92" i="48"/>
  <c r="R92" i="72" s="1"/>
  <c r="P114" i="48"/>
  <c r="Q114" i="72" s="1"/>
  <c r="P112" i="48"/>
  <c r="Q112" i="72" s="1"/>
  <c r="P121" i="48"/>
  <c r="Q121" i="72" s="1"/>
  <c r="P107" i="48"/>
  <c r="Q107" i="72" s="1"/>
  <c r="CE103" i="27"/>
  <c r="CE108" i="27" s="1"/>
  <c r="O154" i="65" l="1"/>
  <c r="N138" i="65" s="1"/>
  <c r="O138" i="76" s="1"/>
  <c r="O143" i="76" s="1"/>
  <c r="O152" i="65"/>
  <c r="O155" i="65" s="1"/>
  <c r="P127" i="77"/>
  <c r="O128" i="70"/>
  <c r="P166" i="70"/>
  <c r="O153" i="63"/>
  <c r="O151" i="63"/>
  <c r="Q104" i="78"/>
  <c r="P106" i="66"/>
  <c r="Q106" i="78" s="1"/>
  <c r="P113" i="66"/>
  <c r="P109" i="66"/>
  <c r="Q109" i="78" s="1"/>
  <c r="P120" i="66"/>
  <c r="P107" i="66"/>
  <c r="P166" i="66"/>
  <c r="P213" i="66"/>
  <c r="P106" i="65"/>
  <c r="Q106" i="76" s="1"/>
  <c r="P109" i="65"/>
  <c r="Q109" i="76" s="1"/>
  <c r="Q104" i="76"/>
  <c r="P120" i="65"/>
  <c r="P113" i="65"/>
  <c r="P107" i="65"/>
  <c r="P213" i="65"/>
  <c r="P166" i="65"/>
  <c r="Q104" i="75"/>
  <c r="P113" i="63"/>
  <c r="P106" i="63"/>
  <c r="Q106" i="75" s="1"/>
  <c r="P109" i="63"/>
  <c r="Q109" i="75" s="1"/>
  <c r="P120" i="63"/>
  <c r="P107" i="63"/>
  <c r="Q104" i="74"/>
  <c r="P120" i="62"/>
  <c r="P166" i="62"/>
  <c r="P113" i="62"/>
  <c r="P106" i="62"/>
  <c r="Q106" i="74" s="1"/>
  <c r="P109" i="62"/>
  <c r="Q109" i="74" s="1"/>
  <c r="P213" i="62"/>
  <c r="P107" i="62"/>
  <c r="P106" i="70"/>
  <c r="Q106" i="77" s="1"/>
  <c r="P113" i="70"/>
  <c r="P120" i="70"/>
  <c r="P109" i="70"/>
  <c r="Q109" i="77" s="1"/>
  <c r="Q104" i="77"/>
  <c r="P107" i="70"/>
  <c r="O151" i="70"/>
  <c r="O153" i="70"/>
  <c r="O154" i="62"/>
  <c r="N138" i="62" s="1"/>
  <c r="O138" i="74" s="1"/>
  <c r="O143" i="74" s="1"/>
  <c r="O152" i="62"/>
  <c r="O155" i="62" s="1"/>
  <c r="O154" i="66"/>
  <c r="N138" i="66" s="1"/>
  <c r="O138" i="78" s="1"/>
  <c r="O143" i="78" s="1"/>
  <c r="O152" i="66"/>
  <c r="O155" i="66" s="1"/>
  <c r="O128" i="63"/>
  <c r="P127" i="75"/>
  <c r="Q87" i="48"/>
  <c r="P110" i="48"/>
  <c r="Q110" i="72" s="1"/>
  <c r="Q93" i="48"/>
  <c r="R93" i="72" s="1"/>
  <c r="CF103" i="27"/>
  <c r="CF108" i="27" s="1"/>
  <c r="O152" i="70" l="1"/>
  <c r="O155" i="70" s="1"/>
  <c r="O154" i="70"/>
  <c r="N138" i="70" s="1"/>
  <c r="O138" i="77" s="1"/>
  <c r="O143" i="77" s="1"/>
  <c r="Q120" i="77"/>
  <c r="P121" i="70"/>
  <c r="Q121" i="77" s="1"/>
  <c r="Q120" i="75"/>
  <c r="P121" i="63"/>
  <c r="Q121" i="75" s="1"/>
  <c r="Q113" i="76"/>
  <c r="P112" i="65"/>
  <c r="P114" i="65"/>
  <c r="Q114" i="76" s="1"/>
  <c r="Q92" i="65"/>
  <c r="Q120" i="78"/>
  <c r="P121" i="66"/>
  <c r="Q121" i="78" s="1"/>
  <c r="Q107" i="77"/>
  <c r="P110" i="70"/>
  <c r="Q113" i="77"/>
  <c r="Q92" i="70"/>
  <c r="P112" i="70"/>
  <c r="P114" i="70"/>
  <c r="Q114" i="77" s="1"/>
  <c r="Q120" i="74"/>
  <c r="P121" i="62"/>
  <c r="Q121" i="74" s="1"/>
  <c r="Q120" i="76"/>
  <c r="P121" i="65"/>
  <c r="Q121" i="76" s="1"/>
  <c r="O154" i="63"/>
  <c r="N138" i="63" s="1"/>
  <c r="O138" i="75" s="1"/>
  <c r="O143" i="75" s="1"/>
  <c r="O152" i="63"/>
  <c r="O155" i="63" s="1"/>
  <c r="Q113" i="78"/>
  <c r="Q92" i="66"/>
  <c r="P112" i="66"/>
  <c r="P114" i="66"/>
  <c r="Q114" i="78" s="1"/>
  <c r="Q107" i="74"/>
  <c r="P110" i="62"/>
  <c r="Q113" i="74"/>
  <c r="P114" i="62"/>
  <c r="Q114" i="74" s="1"/>
  <c r="P112" i="62"/>
  <c r="Q92" i="62"/>
  <c r="Q107" i="75"/>
  <c r="P110" i="63"/>
  <c r="P114" i="63"/>
  <c r="Q114" i="75" s="1"/>
  <c r="Q92" i="63"/>
  <c r="P112" i="63"/>
  <c r="Q113" i="75"/>
  <c r="P110" i="65"/>
  <c r="Q107" i="76"/>
  <c r="Q107" i="78"/>
  <c r="P110" i="66"/>
  <c r="R89" i="48"/>
  <c r="R87" i="72"/>
  <c r="Q88" i="48"/>
  <c r="R88" i="72" s="1"/>
  <c r="Q100" i="48"/>
  <c r="R100" i="72" s="1"/>
  <c r="P116" i="48"/>
  <c r="Q116" i="72" s="1"/>
  <c r="CG103" i="27"/>
  <c r="Q110" i="78" l="1"/>
  <c r="P116" i="66"/>
  <c r="P123" i="66"/>
  <c r="P116" i="63"/>
  <c r="Q110" i="75"/>
  <c r="R92" i="77"/>
  <c r="Q93" i="70"/>
  <c r="R93" i="77" s="1"/>
  <c r="Q112" i="76"/>
  <c r="Q87" i="65"/>
  <c r="Q112" i="75"/>
  <c r="Q87" i="63"/>
  <c r="Q112" i="78"/>
  <c r="Q87" i="66"/>
  <c r="R92" i="75"/>
  <c r="Q93" i="63"/>
  <c r="R93" i="75" s="1"/>
  <c r="R92" i="74"/>
  <c r="Q93" i="62"/>
  <c r="R93" i="74" s="1"/>
  <c r="Q110" i="74"/>
  <c r="P116" i="62"/>
  <c r="P123" i="62" s="1"/>
  <c r="R92" i="78"/>
  <c r="Q93" i="66"/>
  <c r="R93" i="78" s="1"/>
  <c r="Q110" i="77"/>
  <c r="P116" i="70"/>
  <c r="Q93" i="65"/>
  <c r="R93" i="76" s="1"/>
  <c r="R92" i="76"/>
  <c r="Q110" i="76"/>
  <c r="P116" i="65"/>
  <c r="P123" i="65" s="1"/>
  <c r="Q87" i="62"/>
  <c r="Q112" i="74"/>
  <c r="Q112" i="77"/>
  <c r="Q87" i="70"/>
  <c r="S90" i="48"/>
  <c r="T90" i="72" s="1"/>
  <c r="S89" i="72"/>
  <c r="P123" i="48"/>
  <c r="Q123" i="72" s="1"/>
  <c r="Q117" i="48"/>
  <c r="R117" i="72" s="1"/>
  <c r="Q99" i="48"/>
  <c r="Q55" i="48" s="1"/>
  <c r="CG108" i="27"/>
  <c r="CH103" i="27"/>
  <c r="Q123" i="74" l="1"/>
  <c r="P167" i="62"/>
  <c r="P126" i="62"/>
  <c r="P125" i="62"/>
  <c r="Q125" i="74" s="1"/>
  <c r="Q123" i="76"/>
  <c r="P126" i="65"/>
  <c r="P125" i="65"/>
  <c r="Q125" i="76" s="1"/>
  <c r="P167" i="65"/>
  <c r="Q116" i="77"/>
  <c r="Q117" i="70"/>
  <c r="P123" i="63"/>
  <c r="Q116" i="75"/>
  <c r="Q117" i="63"/>
  <c r="R87" i="74"/>
  <c r="R89" i="62"/>
  <c r="Q100" i="62"/>
  <c r="Q88" i="62"/>
  <c r="R88" i="74" s="1"/>
  <c r="Q116" i="74"/>
  <c r="Q117" i="62"/>
  <c r="R87" i="75"/>
  <c r="Q88" i="63"/>
  <c r="R88" i="75" s="1"/>
  <c r="Q100" i="63"/>
  <c r="R89" i="63"/>
  <c r="Q123" i="78"/>
  <c r="P125" i="66"/>
  <c r="Q125" i="78" s="1"/>
  <c r="P167" i="66"/>
  <c r="P126" i="66"/>
  <c r="R55" i="72"/>
  <c r="Q53" i="48"/>
  <c r="R87" i="77"/>
  <c r="R89" i="70"/>
  <c r="Q88" i="70"/>
  <c r="R88" i="77" s="1"/>
  <c r="Q100" i="70"/>
  <c r="Q117" i="66"/>
  <c r="Q116" i="78"/>
  <c r="Q116" i="76"/>
  <c r="Q117" i="65"/>
  <c r="P123" i="70"/>
  <c r="R87" i="78"/>
  <c r="R89" i="66"/>
  <c r="Q100" i="66"/>
  <c r="Q88" i="66"/>
  <c r="R88" i="78" s="1"/>
  <c r="Q88" i="65"/>
  <c r="R88" i="76" s="1"/>
  <c r="Q100" i="65"/>
  <c r="R87" i="76"/>
  <c r="R89" i="65"/>
  <c r="Q105" i="48"/>
  <c r="R105" i="72" s="1"/>
  <c r="R99" i="72"/>
  <c r="P126" i="48"/>
  <c r="P125" i="48"/>
  <c r="Q125" i="72" s="1"/>
  <c r="P167" i="48"/>
  <c r="Q104" i="48"/>
  <c r="R104" i="72" s="1"/>
  <c r="R101" i="48"/>
  <c r="S101" i="72" s="1"/>
  <c r="Q124" i="48"/>
  <c r="R124" i="72" s="1"/>
  <c r="CI103" i="27"/>
  <c r="CH108" i="27"/>
  <c r="Q99" i="65" l="1"/>
  <c r="R100" i="76"/>
  <c r="S89" i="78"/>
  <c r="S90" i="66"/>
  <c r="T90" i="78" s="1"/>
  <c r="R100" i="74"/>
  <c r="Q99" i="62"/>
  <c r="S89" i="77"/>
  <c r="S90" i="70"/>
  <c r="T90" i="77" s="1"/>
  <c r="Q126" i="78"/>
  <c r="P127" i="66"/>
  <c r="P150" i="66"/>
  <c r="S89" i="75"/>
  <c r="S90" i="63"/>
  <c r="T90" i="75" s="1"/>
  <c r="R117" i="74"/>
  <c r="Q124" i="62"/>
  <c r="R124" i="74" s="1"/>
  <c r="S89" i="74"/>
  <c r="S90" i="62"/>
  <c r="T90" i="74" s="1"/>
  <c r="Q123" i="75"/>
  <c r="P125" i="63"/>
  <c r="Q125" i="75" s="1"/>
  <c r="P167" i="63"/>
  <c r="P126" i="63"/>
  <c r="Q126" i="74"/>
  <c r="P150" i="62"/>
  <c r="P127" i="62"/>
  <c r="S89" i="76"/>
  <c r="S90" i="65"/>
  <c r="T90" i="76" s="1"/>
  <c r="Q123" i="77"/>
  <c r="P167" i="70"/>
  <c r="P125" i="70"/>
  <c r="Q125" i="77" s="1"/>
  <c r="P126" i="70"/>
  <c r="R117" i="78"/>
  <c r="Q124" i="66"/>
  <c r="R124" i="78" s="1"/>
  <c r="R100" i="75"/>
  <c r="Q99" i="63"/>
  <c r="R117" i="77"/>
  <c r="Q124" i="70"/>
  <c r="R124" i="77" s="1"/>
  <c r="P127" i="65"/>
  <c r="P150" i="65"/>
  <c r="Q126" i="76"/>
  <c r="R100" i="78"/>
  <c r="Q99" i="66"/>
  <c r="R117" i="76"/>
  <c r="Q124" i="65"/>
  <c r="R124" i="76" s="1"/>
  <c r="R100" i="77"/>
  <c r="Q99" i="70"/>
  <c r="R53" i="72"/>
  <c r="Q53" i="66"/>
  <c r="Q53" i="65"/>
  <c r="Q53" i="63"/>
  <c r="Q148" i="48"/>
  <c r="Q53" i="70"/>
  <c r="Q53" i="62"/>
  <c r="Q54" i="48"/>
  <c r="R54" i="72" s="1"/>
  <c r="R117" i="75"/>
  <c r="Q124" i="63"/>
  <c r="R124" i="75" s="1"/>
  <c r="Q104" i="63"/>
  <c r="P127" i="48"/>
  <c r="Q127" i="72" s="1"/>
  <c r="Q126" i="72"/>
  <c r="P150" i="48"/>
  <c r="P151" i="48" s="1"/>
  <c r="P154" i="48" s="1"/>
  <c r="O138" i="48" s="1"/>
  <c r="P138" i="72" s="1"/>
  <c r="P143" i="72" s="1"/>
  <c r="Q106" i="48"/>
  <c r="R106" i="72" s="1"/>
  <c r="Q166" i="48"/>
  <c r="Q109" i="48"/>
  <c r="R109" i="72" s="1"/>
  <c r="Q113" i="48"/>
  <c r="R113" i="72" s="1"/>
  <c r="Q120" i="48"/>
  <c r="R120" i="72" s="1"/>
  <c r="CI108" i="27"/>
  <c r="CJ103" i="27"/>
  <c r="Q120" i="63" l="1"/>
  <c r="R104" i="75"/>
  <c r="Q113" i="63"/>
  <c r="Q109" i="63"/>
  <c r="R109" i="75" s="1"/>
  <c r="R53" i="74"/>
  <c r="Q148" i="62"/>
  <c r="Q54" i="62"/>
  <c r="R54" i="74" s="1"/>
  <c r="R53" i="76"/>
  <c r="Q54" i="65"/>
  <c r="R54" i="76" s="1"/>
  <c r="Q148" i="65"/>
  <c r="Q105" i="63"/>
  <c r="R105" i="75" s="1"/>
  <c r="R99" i="75"/>
  <c r="R101" i="63"/>
  <c r="S101" i="75" s="1"/>
  <c r="P150" i="63"/>
  <c r="Q126" i="75"/>
  <c r="P127" i="63"/>
  <c r="Q104" i="62"/>
  <c r="R53" i="77"/>
  <c r="Q148" i="70"/>
  <c r="Q54" i="70"/>
  <c r="R54" i="77" s="1"/>
  <c r="R53" i="78"/>
  <c r="Q54" i="66"/>
  <c r="R54" i="78" s="1"/>
  <c r="Q148" i="66"/>
  <c r="P151" i="65"/>
  <c r="P153" i="65"/>
  <c r="Q104" i="70"/>
  <c r="Q104" i="66"/>
  <c r="Q127" i="74"/>
  <c r="P128" i="62"/>
  <c r="P151" i="66"/>
  <c r="P153" i="66"/>
  <c r="Q213" i="63"/>
  <c r="R99" i="78"/>
  <c r="Q105" i="66"/>
  <c r="R105" i="78" s="1"/>
  <c r="R101" i="66"/>
  <c r="S101" i="78" s="1"/>
  <c r="P128" i="65"/>
  <c r="Q127" i="76"/>
  <c r="P153" i="62"/>
  <c r="P151" i="62"/>
  <c r="Q127" i="78"/>
  <c r="P128" i="66"/>
  <c r="Q105" i="62"/>
  <c r="R105" i="74" s="1"/>
  <c r="R99" i="74"/>
  <c r="R101" i="62"/>
  <c r="S101" i="74" s="1"/>
  <c r="Q166" i="63"/>
  <c r="R53" i="75"/>
  <c r="Q54" i="63"/>
  <c r="R54" i="75" s="1"/>
  <c r="Q148" i="63"/>
  <c r="R99" i="77"/>
  <c r="R101" i="70"/>
  <c r="S101" i="77" s="1"/>
  <c r="Q105" i="70"/>
  <c r="R105" i="77" s="1"/>
  <c r="Q104" i="65"/>
  <c r="Q126" i="77"/>
  <c r="P127" i="70"/>
  <c r="P150" i="70"/>
  <c r="Q105" i="65"/>
  <c r="R105" i="76" s="1"/>
  <c r="R101" i="65"/>
  <c r="S101" i="76" s="1"/>
  <c r="R99" i="76"/>
  <c r="P128" i="48"/>
  <c r="P153" i="48"/>
  <c r="P152" i="48"/>
  <c r="P155" i="48" s="1"/>
  <c r="R92" i="48"/>
  <c r="S92" i="72" s="1"/>
  <c r="Q112" i="48"/>
  <c r="R112" i="72" s="1"/>
  <c r="Q114" i="48"/>
  <c r="R114" i="72" s="1"/>
  <c r="Q121" i="48"/>
  <c r="R121" i="72" s="1"/>
  <c r="Q107" i="48"/>
  <c r="R107" i="72" s="1"/>
  <c r="CJ108" i="27"/>
  <c r="CK103" i="27"/>
  <c r="Q127" i="77" l="1"/>
  <c r="P128" i="70"/>
  <c r="P154" i="66"/>
  <c r="O138" i="66" s="1"/>
  <c r="P138" i="78" s="1"/>
  <c r="P143" i="78" s="1"/>
  <c r="P152" i="66"/>
  <c r="P155" i="66" s="1"/>
  <c r="R104" i="77"/>
  <c r="Q113" i="70"/>
  <c r="Q120" i="70"/>
  <c r="Q109" i="70"/>
  <c r="R109" i="77" s="1"/>
  <c r="Q106" i="70"/>
  <c r="R106" i="77" s="1"/>
  <c r="Q166" i="70"/>
  <c r="Q213" i="70"/>
  <c r="P153" i="63"/>
  <c r="P151" i="63"/>
  <c r="Q114" i="63"/>
  <c r="R114" i="75" s="1"/>
  <c r="R113" i="75"/>
  <c r="R92" i="63"/>
  <c r="Q112" i="63"/>
  <c r="Q109" i="62"/>
  <c r="R109" i="74" s="1"/>
  <c r="R104" i="74"/>
  <c r="Q120" i="62"/>
  <c r="Q106" i="62"/>
  <c r="R106" i="74" s="1"/>
  <c r="Q113" i="62"/>
  <c r="Q107" i="62"/>
  <c r="Q166" i="62"/>
  <c r="Q213" i="62"/>
  <c r="Q106" i="63"/>
  <c r="R104" i="76"/>
  <c r="Q120" i="65"/>
  <c r="Q113" i="65"/>
  <c r="Q109" i="65"/>
  <c r="R109" i="76" s="1"/>
  <c r="Q106" i="65"/>
  <c r="R106" i="76" s="1"/>
  <c r="Q213" i="65"/>
  <c r="Q166" i="65"/>
  <c r="P154" i="65"/>
  <c r="O138" i="65" s="1"/>
  <c r="P138" i="76" s="1"/>
  <c r="P143" i="76" s="1"/>
  <c r="P152" i="65"/>
  <c r="P155" i="65" s="1"/>
  <c r="P128" i="63"/>
  <c r="Q127" i="75"/>
  <c r="P151" i="70"/>
  <c r="P153" i="70"/>
  <c r="P154" i="62"/>
  <c r="O138" i="62" s="1"/>
  <c r="P138" i="74" s="1"/>
  <c r="P143" i="74" s="1"/>
  <c r="P152" i="62"/>
  <c r="P155" i="62" s="1"/>
  <c r="Q109" i="66"/>
  <c r="R109" i="78" s="1"/>
  <c r="Q120" i="66"/>
  <c r="Q106" i="66"/>
  <c r="R106" i="78" s="1"/>
  <c r="R104" i="78"/>
  <c r="Q113" i="66"/>
  <c r="Q166" i="66"/>
  <c r="Q213" i="66"/>
  <c r="Q121" i="63"/>
  <c r="R121" i="75" s="1"/>
  <c r="R120" i="75"/>
  <c r="R87" i="48"/>
  <c r="S87" i="72" s="1"/>
  <c r="Q110" i="48"/>
  <c r="R110" i="72" s="1"/>
  <c r="R93" i="48"/>
  <c r="S93" i="72" s="1"/>
  <c r="CK108" i="27"/>
  <c r="CL103" i="27"/>
  <c r="R113" i="78" l="1"/>
  <c r="Q112" i="66"/>
  <c r="Q114" i="66"/>
  <c r="R114" i="78" s="1"/>
  <c r="R92" i="66"/>
  <c r="P154" i="70"/>
  <c r="O138" i="70" s="1"/>
  <c r="P138" i="77" s="1"/>
  <c r="P143" i="77" s="1"/>
  <c r="P152" i="70"/>
  <c r="P155" i="70" s="1"/>
  <c r="R107" i="74"/>
  <c r="Q110" i="62"/>
  <c r="R106" i="75"/>
  <c r="Q107" i="63"/>
  <c r="R113" i="74"/>
  <c r="R92" i="62"/>
  <c r="Q112" i="62"/>
  <c r="Q114" i="62"/>
  <c r="R114" i="74" s="1"/>
  <c r="R120" i="77"/>
  <c r="Q121" i="70"/>
  <c r="R121" i="77" s="1"/>
  <c r="Q114" i="65"/>
  <c r="R114" i="76" s="1"/>
  <c r="R113" i="76"/>
  <c r="R92" i="65"/>
  <c r="Q112" i="65"/>
  <c r="R87" i="63"/>
  <c r="R112" i="75"/>
  <c r="P154" i="63"/>
  <c r="O138" i="63" s="1"/>
  <c r="P138" i="75" s="1"/>
  <c r="P143" i="75" s="1"/>
  <c r="P152" i="63"/>
  <c r="P155" i="63" s="1"/>
  <c r="Q107" i="70"/>
  <c r="R113" i="77"/>
  <c r="Q112" i="70"/>
  <c r="Q114" i="70"/>
  <c r="R114" i="77" s="1"/>
  <c r="R92" i="70"/>
  <c r="Q107" i="66"/>
  <c r="R120" i="78"/>
  <c r="Q121" i="66"/>
  <c r="R121" i="78" s="1"/>
  <c r="Q107" i="65"/>
  <c r="R120" i="76"/>
  <c r="Q121" i="65"/>
  <c r="R121" i="76" s="1"/>
  <c r="R120" i="74"/>
  <c r="Q121" i="62"/>
  <c r="R121" i="74" s="1"/>
  <c r="S92" i="75"/>
  <c r="R93" i="63"/>
  <c r="S93" i="75" s="1"/>
  <c r="S89" i="48"/>
  <c r="Q116" i="48"/>
  <c r="R116" i="72" s="1"/>
  <c r="R88" i="48"/>
  <c r="S88" i="72" s="1"/>
  <c r="R100" i="48"/>
  <c r="S100" i="72" s="1"/>
  <c r="CL108" i="27"/>
  <c r="CM103" i="27"/>
  <c r="R112" i="76" l="1"/>
  <c r="R87" i="65"/>
  <c r="S92" i="74"/>
  <c r="R93" i="62"/>
  <c r="S93" i="74" s="1"/>
  <c r="R110" i="74"/>
  <c r="Q116" i="62"/>
  <c r="Q123" i="62"/>
  <c r="S92" i="78"/>
  <c r="R93" i="66"/>
  <c r="S93" i="78" s="1"/>
  <c r="R112" i="77"/>
  <c r="R87" i="70"/>
  <c r="R93" i="65"/>
  <c r="S93" i="76" s="1"/>
  <c r="S92" i="76"/>
  <c r="R107" i="78"/>
  <c r="Q110" i="66"/>
  <c r="R107" i="75"/>
  <c r="Q110" i="63"/>
  <c r="R112" i="78"/>
  <c r="R87" i="66"/>
  <c r="R107" i="76"/>
  <c r="Q110" i="65"/>
  <c r="S92" i="77"/>
  <c r="R93" i="70"/>
  <c r="S93" i="77" s="1"/>
  <c r="R107" i="77"/>
  <c r="Q110" i="70"/>
  <c r="R100" i="63"/>
  <c r="R88" i="63"/>
  <c r="S88" i="75" s="1"/>
  <c r="S87" i="75"/>
  <c r="S89" i="63"/>
  <c r="R112" i="74"/>
  <c r="R87" i="62"/>
  <c r="T90" i="48"/>
  <c r="U90" i="72" s="1"/>
  <c r="T89" i="72"/>
  <c r="Q123" i="48"/>
  <c r="R123" i="72" s="1"/>
  <c r="R99" i="48"/>
  <c r="R55" i="48" s="1"/>
  <c r="R117" i="48"/>
  <c r="S117" i="72" s="1"/>
  <c r="CM108" i="27"/>
  <c r="CN103" i="27"/>
  <c r="S87" i="74" l="1"/>
  <c r="R88" i="62"/>
  <c r="S88" i="74" s="1"/>
  <c r="S89" i="62"/>
  <c r="R100" i="62"/>
  <c r="S87" i="78"/>
  <c r="R88" i="66"/>
  <c r="S88" i="78" s="1"/>
  <c r="S89" i="66"/>
  <c r="R100" i="66"/>
  <c r="R110" i="78"/>
  <c r="Q116" i="66"/>
  <c r="Q123" i="66"/>
  <c r="S87" i="77"/>
  <c r="R100" i="70"/>
  <c r="S89" i="70"/>
  <c r="R88" i="70"/>
  <c r="S88" i="77" s="1"/>
  <c r="R123" i="74"/>
  <c r="Q125" i="62"/>
  <c r="R125" i="74" s="1"/>
  <c r="Q167" i="62"/>
  <c r="Q126" i="62"/>
  <c r="S100" i="75"/>
  <c r="R99" i="63"/>
  <c r="R117" i="62"/>
  <c r="R116" i="74"/>
  <c r="R88" i="65"/>
  <c r="S88" i="76" s="1"/>
  <c r="R100" i="65"/>
  <c r="S89" i="65"/>
  <c r="S87" i="76"/>
  <c r="S55" i="72"/>
  <c r="R53" i="48"/>
  <c r="T90" i="63"/>
  <c r="U90" i="75" s="1"/>
  <c r="T89" i="75"/>
  <c r="R110" i="77"/>
  <c r="Q116" i="70"/>
  <c r="Q123" i="70" s="1"/>
  <c r="R110" i="76"/>
  <c r="Q116" i="65"/>
  <c r="R110" i="75"/>
  <c r="Q116" i="63"/>
  <c r="Q123" i="63" s="1"/>
  <c r="R105" i="48"/>
  <c r="S105" i="72" s="1"/>
  <c r="S99" i="72"/>
  <c r="Q167" i="48"/>
  <c r="Q125" i="48"/>
  <c r="R125" i="72" s="1"/>
  <c r="Q126" i="48"/>
  <c r="R126" i="72" s="1"/>
  <c r="R104" i="48"/>
  <c r="S104" i="72" s="1"/>
  <c r="S101" i="48"/>
  <c r="T101" i="72" s="1"/>
  <c r="R124" i="48"/>
  <c r="S124" i="72" s="1"/>
  <c r="CN108" i="27"/>
  <c r="CO103" i="27"/>
  <c r="Q125" i="63" l="1"/>
  <c r="R125" i="75" s="1"/>
  <c r="Q126" i="63"/>
  <c r="Q167" i="63"/>
  <c r="R123" i="75"/>
  <c r="R123" i="77"/>
  <c r="Q126" i="70"/>
  <c r="Q167" i="70"/>
  <c r="Q125" i="70"/>
  <c r="R125" i="77" s="1"/>
  <c r="Q123" i="65"/>
  <c r="R117" i="65"/>
  <c r="R116" i="76"/>
  <c r="S100" i="78"/>
  <c r="R99" i="66"/>
  <c r="S100" i="74"/>
  <c r="R99" i="62"/>
  <c r="R126" i="74"/>
  <c r="Q150" i="62"/>
  <c r="Q127" i="62"/>
  <c r="R123" i="78"/>
  <c r="Q126" i="66"/>
  <c r="Q167" i="66"/>
  <c r="Q125" i="66"/>
  <c r="R125" i="78" s="1"/>
  <c r="T89" i="78"/>
  <c r="T90" i="66"/>
  <c r="U90" i="78" s="1"/>
  <c r="T89" i="74"/>
  <c r="T90" i="62"/>
  <c r="U90" i="74" s="1"/>
  <c r="R116" i="75"/>
  <c r="R117" i="63"/>
  <c r="T89" i="76"/>
  <c r="T90" i="65"/>
  <c r="U90" i="76" s="1"/>
  <c r="S117" i="74"/>
  <c r="R124" i="62"/>
  <c r="S124" i="74" s="1"/>
  <c r="T89" i="77"/>
  <c r="T90" i="70"/>
  <c r="U90" i="77" s="1"/>
  <c r="R116" i="78"/>
  <c r="R117" i="66"/>
  <c r="R117" i="70"/>
  <c r="R116" i="77"/>
  <c r="S53" i="72"/>
  <c r="R53" i="63"/>
  <c r="R148" i="48"/>
  <c r="R53" i="70"/>
  <c r="R53" i="62"/>
  <c r="R53" i="66"/>
  <c r="R53" i="65"/>
  <c r="R54" i="48"/>
  <c r="S54" i="72" s="1"/>
  <c r="R99" i="65"/>
  <c r="S100" i="76"/>
  <c r="R105" i="63"/>
  <c r="S105" i="75" s="1"/>
  <c r="S99" i="75"/>
  <c r="S101" i="63"/>
  <c r="T101" i="75" s="1"/>
  <c r="S100" i="77"/>
  <c r="R99" i="70"/>
  <c r="Q150" i="48"/>
  <c r="Q151" i="48" s="1"/>
  <c r="Q152" i="48" s="1"/>
  <c r="Q155" i="48" s="1"/>
  <c r="Q127" i="48"/>
  <c r="R127" i="72" s="1"/>
  <c r="R106" i="48"/>
  <c r="S106" i="72" s="1"/>
  <c r="R166" i="48"/>
  <c r="R109" i="48"/>
  <c r="S109" i="72" s="1"/>
  <c r="R113" i="48"/>
  <c r="S113" i="72" s="1"/>
  <c r="R120" i="48"/>
  <c r="S120" i="72" s="1"/>
  <c r="CO108" i="27"/>
  <c r="CP103" i="27"/>
  <c r="S99" i="77" l="1"/>
  <c r="R105" i="70"/>
  <c r="S105" i="77" s="1"/>
  <c r="S101" i="70"/>
  <c r="T101" i="77" s="1"/>
  <c r="S53" i="76"/>
  <c r="R54" i="65"/>
  <c r="S54" i="76" s="1"/>
  <c r="R148" i="65"/>
  <c r="S117" i="77"/>
  <c r="R124" i="70"/>
  <c r="S124" i="77" s="1"/>
  <c r="R104" i="70"/>
  <c r="R213" i="70" s="1"/>
  <c r="S117" i="75"/>
  <c r="R124" i="63"/>
  <c r="S124" i="75" s="1"/>
  <c r="R104" i="63"/>
  <c r="R166" i="63" s="1"/>
  <c r="R213" i="63"/>
  <c r="R126" i="78"/>
  <c r="Q127" i="66"/>
  <c r="Q150" i="66"/>
  <c r="S53" i="78"/>
  <c r="R54" i="66"/>
  <c r="S54" i="78" s="1"/>
  <c r="R148" i="66"/>
  <c r="S53" i="75"/>
  <c r="R54" i="63"/>
  <c r="S54" i="75" s="1"/>
  <c r="R148" i="63"/>
  <c r="S117" i="78"/>
  <c r="R124" i="66"/>
  <c r="S124" i="78" s="1"/>
  <c r="R104" i="66"/>
  <c r="R105" i="62"/>
  <c r="S105" i="74" s="1"/>
  <c r="S101" i="62"/>
  <c r="T101" i="74" s="1"/>
  <c r="S99" i="74"/>
  <c r="R105" i="65"/>
  <c r="S105" i="76" s="1"/>
  <c r="S99" i="76"/>
  <c r="S101" i="65"/>
  <c r="S53" i="74"/>
  <c r="R54" i="62"/>
  <c r="S54" i="74" s="1"/>
  <c r="R148" i="62"/>
  <c r="R127" i="74"/>
  <c r="Q128" i="62"/>
  <c r="S117" i="76"/>
  <c r="R124" i="65"/>
  <c r="S124" i="76" s="1"/>
  <c r="R104" i="65"/>
  <c r="R126" i="77"/>
  <c r="Q150" i="70"/>
  <c r="Q127" i="70"/>
  <c r="R126" i="75"/>
  <c r="Q127" i="63"/>
  <c r="Q150" i="63"/>
  <c r="S53" i="77"/>
  <c r="R54" i="70"/>
  <c r="S54" i="77" s="1"/>
  <c r="R148" i="70"/>
  <c r="R104" i="62"/>
  <c r="Q153" i="62"/>
  <c r="Q151" i="62"/>
  <c r="S99" i="78"/>
  <c r="R105" i="66"/>
  <c r="S105" i="78" s="1"/>
  <c r="S101" i="66"/>
  <c r="T101" i="78" s="1"/>
  <c r="R123" i="76"/>
  <c r="Q125" i="65"/>
  <c r="R125" i="76" s="1"/>
  <c r="Q126" i="65"/>
  <c r="Q167" i="65"/>
  <c r="Q128" i="48"/>
  <c r="Q154" i="48"/>
  <c r="P138" i="48" s="1"/>
  <c r="Q138" i="72" s="1"/>
  <c r="Q143" i="72" s="1"/>
  <c r="Q153" i="48"/>
  <c r="S92" i="48"/>
  <c r="T92" i="72" s="1"/>
  <c r="R114" i="48"/>
  <c r="S114" i="72" s="1"/>
  <c r="R112" i="48"/>
  <c r="S112" i="72" s="1"/>
  <c r="R107" i="48"/>
  <c r="S107" i="72" s="1"/>
  <c r="R121" i="48"/>
  <c r="S121" i="72" s="1"/>
  <c r="CP108" i="27"/>
  <c r="CQ103" i="27"/>
  <c r="R127" i="77" l="1"/>
  <c r="Q128" i="70"/>
  <c r="R213" i="65"/>
  <c r="R109" i="65"/>
  <c r="S109" i="76" s="1"/>
  <c r="S104" i="76"/>
  <c r="R106" i="65"/>
  <c r="S106" i="76" s="1"/>
  <c r="R120" i="65"/>
  <c r="R113" i="65"/>
  <c r="R107" i="65"/>
  <c r="T101" i="76"/>
  <c r="R120" i="66"/>
  <c r="R113" i="66"/>
  <c r="S104" i="78"/>
  <c r="R109" i="66"/>
  <c r="S109" i="78" s="1"/>
  <c r="R106" i="66"/>
  <c r="S106" i="78" s="1"/>
  <c r="R126" i="76"/>
  <c r="Q127" i="65"/>
  <c r="Q150" i="65"/>
  <c r="S104" i="74"/>
  <c r="R120" i="62"/>
  <c r="R113" i="62"/>
  <c r="R109" i="62"/>
  <c r="S109" i="74" s="1"/>
  <c r="R106" i="62"/>
  <c r="S106" i="74" s="1"/>
  <c r="R166" i="62"/>
  <c r="R213" i="62"/>
  <c r="Q151" i="63"/>
  <c r="Q153" i="63"/>
  <c r="Q153" i="70"/>
  <c r="Q151" i="70"/>
  <c r="Q151" i="66"/>
  <c r="Q153" i="66"/>
  <c r="R166" i="70"/>
  <c r="Q128" i="63"/>
  <c r="R127" i="75"/>
  <c r="R166" i="66"/>
  <c r="R127" i="78"/>
  <c r="Q128" i="66"/>
  <c r="S104" i="75"/>
  <c r="R109" i="63"/>
  <c r="S109" i="75" s="1"/>
  <c r="R120" i="63"/>
  <c r="R113" i="63"/>
  <c r="R106" i="63"/>
  <c r="S106" i="75" s="1"/>
  <c r="Q154" i="62"/>
  <c r="P138" i="62" s="1"/>
  <c r="Q138" i="74" s="1"/>
  <c r="Q143" i="74" s="1"/>
  <c r="Q152" i="62"/>
  <c r="Q155" i="62" s="1"/>
  <c r="R166" i="65"/>
  <c r="R213" i="66"/>
  <c r="R109" i="70"/>
  <c r="S109" i="77" s="1"/>
  <c r="R120" i="70"/>
  <c r="S104" i="77"/>
  <c r="R113" i="70"/>
  <c r="R106" i="70"/>
  <c r="S106" i="77" s="1"/>
  <c r="S87" i="48"/>
  <c r="R110" i="48"/>
  <c r="S110" i="72" s="1"/>
  <c r="S93" i="48"/>
  <c r="T93" i="72" s="1"/>
  <c r="CQ108" i="27"/>
  <c r="CR103" i="27"/>
  <c r="R107" i="70" l="1"/>
  <c r="S120" i="77"/>
  <c r="R121" i="70"/>
  <c r="S121" i="77" s="1"/>
  <c r="R112" i="63"/>
  <c r="R114" i="63"/>
  <c r="S114" i="75" s="1"/>
  <c r="S92" i="63"/>
  <c r="S113" i="75"/>
  <c r="Q152" i="70"/>
  <c r="Q155" i="70" s="1"/>
  <c r="Q154" i="70"/>
  <c r="P138" i="70" s="1"/>
  <c r="Q138" i="77" s="1"/>
  <c r="Q143" i="77" s="1"/>
  <c r="Q153" i="65"/>
  <c r="Q151" i="65"/>
  <c r="S120" i="78"/>
  <c r="R121" i="66"/>
  <c r="S121" i="78" s="1"/>
  <c r="S113" i="76"/>
  <c r="S92" i="65"/>
  <c r="R114" i="65"/>
  <c r="S114" i="76" s="1"/>
  <c r="R112" i="65"/>
  <c r="S120" i="75"/>
  <c r="R121" i="63"/>
  <c r="S121" i="75" s="1"/>
  <c r="S113" i="74"/>
  <c r="S92" i="62"/>
  <c r="R112" i="62"/>
  <c r="R114" i="62"/>
  <c r="S114" i="74" s="1"/>
  <c r="R127" i="76"/>
  <c r="Q128" i="65"/>
  <c r="S120" i="76"/>
  <c r="R121" i="65"/>
  <c r="S121" i="76" s="1"/>
  <c r="S113" i="77"/>
  <c r="R112" i="70"/>
  <c r="S92" i="70"/>
  <c r="R114" i="70"/>
  <c r="S114" i="77" s="1"/>
  <c r="R107" i="63"/>
  <c r="R107" i="62"/>
  <c r="S120" i="74"/>
  <c r="R121" i="62"/>
  <c r="S121" i="74" s="1"/>
  <c r="Q152" i="66"/>
  <c r="Q155" i="66" s="1"/>
  <c r="Q154" i="66"/>
  <c r="P138" i="66" s="1"/>
  <c r="Q138" i="78" s="1"/>
  <c r="Q143" i="78" s="1"/>
  <c r="Q154" i="63"/>
  <c r="P138" i="63" s="1"/>
  <c r="Q138" i="75" s="1"/>
  <c r="Q143" i="75" s="1"/>
  <c r="Q152" i="63"/>
  <c r="Q155" i="63" s="1"/>
  <c r="R107" i="66"/>
  <c r="S113" i="78"/>
  <c r="R112" i="66"/>
  <c r="R114" i="66"/>
  <c r="S114" i="78" s="1"/>
  <c r="S92" i="66"/>
  <c r="S107" i="76"/>
  <c r="R110" i="65"/>
  <c r="T89" i="48"/>
  <c r="T87" i="72"/>
  <c r="S100" i="48"/>
  <c r="T100" i="72" s="1"/>
  <c r="S88" i="48"/>
  <c r="T88" i="72" s="1"/>
  <c r="R116" i="48"/>
  <c r="S116" i="72" s="1"/>
  <c r="CR108" i="27"/>
  <c r="CS103" i="27"/>
  <c r="T92" i="78" l="1"/>
  <c r="S93" i="66"/>
  <c r="T93" i="78" s="1"/>
  <c r="S107" i="78"/>
  <c r="R110" i="66"/>
  <c r="S107" i="75"/>
  <c r="R110" i="63"/>
  <c r="S112" i="75"/>
  <c r="S87" i="63"/>
  <c r="T92" i="76"/>
  <c r="S93" i="65"/>
  <c r="T93" i="76" s="1"/>
  <c r="Q154" i="65"/>
  <c r="P138" i="65" s="1"/>
  <c r="Q138" i="76" s="1"/>
  <c r="Q143" i="76" s="1"/>
  <c r="Q152" i="65"/>
  <c r="Q155" i="65" s="1"/>
  <c r="S110" i="76"/>
  <c r="R116" i="65"/>
  <c r="R123" i="65"/>
  <c r="S112" i="78"/>
  <c r="S87" i="66"/>
  <c r="T92" i="77"/>
  <c r="S93" i="70"/>
  <c r="T93" i="77" s="1"/>
  <c r="S87" i="62"/>
  <c r="S112" i="74"/>
  <c r="T92" i="75"/>
  <c r="S93" i="63"/>
  <c r="T93" i="75" s="1"/>
  <c r="S107" i="74"/>
  <c r="R110" i="62"/>
  <c r="S112" i="77"/>
  <c r="S87" i="70"/>
  <c r="T92" i="74"/>
  <c r="S93" i="62"/>
  <c r="T93" i="74" s="1"/>
  <c r="S112" i="76"/>
  <c r="S87" i="65"/>
  <c r="S107" i="77"/>
  <c r="R110" i="70"/>
  <c r="U90" i="48"/>
  <c r="V90" i="72" s="1"/>
  <c r="U89" i="72"/>
  <c r="R123" i="48"/>
  <c r="S123" i="72" s="1"/>
  <c r="S117" i="48"/>
  <c r="T117" i="72" s="1"/>
  <c r="S99" i="48"/>
  <c r="S55" i="48" s="1"/>
  <c r="CS108" i="27"/>
  <c r="CT103" i="27"/>
  <c r="T55" i="72" l="1"/>
  <c r="S53" i="48"/>
  <c r="T87" i="74"/>
  <c r="S100" i="62"/>
  <c r="T89" i="62"/>
  <c r="S88" i="62"/>
  <c r="T88" i="74" s="1"/>
  <c r="S100" i="63"/>
  <c r="T89" i="63"/>
  <c r="T87" i="75"/>
  <c r="S88" i="63"/>
  <c r="T88" i="75" s="1"/>
  <c r="S110" i="78"/>
  <c r="R116" i="66"/>
  <c r="T87" i="76"/>
  <c r="S100" i="65"/>
  <c r="T89" i="65"/>
  <c r="S88" i="65"/>
  <c r="T88" i="76" s="1"/>
  <c r="S123" i="76"/>
  <c r="R125" i="65"/>
  <c r="S125" i="76" s="1"/>
  <c r="R167" i="65"/>
  <c r="R126" i="65"/>
  <c r="T87" i="77"/>
  <c r="S88" i="70"/>
  <c r="T88" i="77" s="1"/>
  <c r="S100" i="70"/>
  <c r="T89" i="70"/>
  <c r="S116" i="76"/>
  <c r="S117" i="65"/>
  <c r="R116" i="63"/>
  <c r="S110" i="75"/>
  <c r="S110" i="77"/>
  <c r="R116" i="70"/>
  <c r="R123" i="70" s="1"/>
  <c r="S110" i="74"/>
  <c r="R116" i="62"/>
  <c r="R123" i="62"/>
  <c r="T87" i="78"/>
  <c r="S100" i="66"/>
  <c r="T89" i="66"/>
  <c r="S88" i="66"/>
  <c r="T88" i="78" s="1"/>
  <c r="S105" i="48"/>
  <c r="T105" i="72" s="1"/>
  <c r="T99" i="72"/>
  <c r="R126" i="48"/>
  <c r="S126" i="72" s="1"/>
  <c r="R125" i="48"/>
  <c r="S125" i="72" s="1"/>
  <c r="R167" i="48"/>
  <c r="S104" i="48"/>
  <c r="T104" i="72" s="1"/>
  <c r="T101" i="48"/>
  <c r="U101" i="72" s="1"/>
  <c r="S124" i="48"/>
  <c r="T124" i="72" s="1"/>
  <c r="CT108" i="27"/>
  <c r="CU103" i="27"/>
  <c r="S123" i="77" l="1"/>
  <c r="R125" i="70"/>
  <c r="S125" i="77" s="1"/>
  <c r="R126" i="70"/>
  <c r="R167" i="70"/>
  <c r="R123" i="63"/>
  <c r="S117" i="63"/>
  <c r="S116" i="75"/>
  <c r="T100" i="77"/>
  <c r="S99" i="70"/>
  <c r="U89" i="76"/>
  <c r="U90" i="65"/>
  <c r="V90" i="76" s="1"/>
  <c r="S116" i="78"/>
  <c r="S117" i="66"/>
  <c r="U89" i="75"/>
  <c r="U90" i="63"/>
  <c r="V90" i="75" s="1"/>
  <c r="T100" i="74"/>
  <c r="S99" i="62"/>
  <c r="S123" i="74"/>
  <c r="R167" i="62"/>
  <c r="R125" i="62"/>
  <c r="S125" i="74" s="1"/>
  <c r="R126" i="62"/>
  <c r="S116" i="77"/>
  <c r="S117" i="70"/>
  <c r="T117" i="76"/>
  <c r="S124" i="65"/>
  <c r="T124" i="76" s="1"/>
  <c r="T100" i="76"/>
  <c r="S99" i="65"/>
  <c r="T100" i="75"/>
  <c r="S99" i="63"/>
  <c r="U89" i="78"/>
  <c r="U90" i="66"/>
  <c r="V90" i="78" s="1"/>
  <c r="S116" i="74"/>
  <c r="S117" i="62"/>
  <c r="T53" i="72"/>
  <c r="S53" i="70"/>
  <c r="S53" i="62"/>
  <c r="S148" i="48"/>
  <c r="S53" i="66"/>
  <c r="S53" i="65"/>
  <c r="S53" i="63"/>
  <c r="S54" i="48"/>
  <c r="T54" i="72" s="1"/>
  <c r="T100" i="78"/>
  <c r="S99" i="66"/>
  <c r="U89" i="77"/>
  <c r="U90" i="70"/>
  <c r="V90" i="77" s="1"/>
  <c r="R150" i="65"/>
  <c r="S126" i="76"/>
  <c r="R127" i="65"/>
  <c r="R123" i="66"/>
  <c r="U89" i="74"/>
  <c r="U90" i="62"/>
  <c r="V90" i="74" s="1"/>
  <c r="S106" i="48"/>
  <c r="T106" i="72" s="1"/>
  <c r="R127" i="48"/>
  <c r="S127" i="72" s="1"/>
  <c r="R150" i="48"/>
  <c r="R151" i="48" s="1"/>
  <c r="R153" i="48" s="1"/>
  <c r="S166" i="48"/>
  <c r="S120" i="48"/>
  <c r="T120" i="72" s="1"/>
  <c r="S113" i="48"/>
  <c r="T113" i="72" s="1"/>
  <c r="S109" i="48"/>
  <c r="T109" i="72" s="1"/>
  <c r="CU108" i="27"/>
  <c r="CV103" i="27"/>
  <c r="S123" i="78" l="1"/>
  <c r="R126" i="66"/>
  <c r="R167" i="66"/>
  <c r="R125" i="66"/>
  <c r="S125" i="78" s="1"/>
  <c r="T117" i="74"/>
  <c r="S124" i="62"/>
  <c r="T124" i="74" s="1"/>
  <c r="S104" i="62"/>
  <c r="S213" i="62"/>
  <c r="S105" i="63"/>
  <c r="T105" i="75" s="1"/>
  <c r="T99" i="75"/>
  <c r="T101" i="63"/>
  <c r="U101" i="75" s="1"/>
  <c r="R128" i="65"/>
  <c r="S127" i="76"/>
  <c r="T53" i="75"/>
  <c r="S54" i="63"/>
  <c r="T54" i="75" s="1"/>
  <c r="S148" i="63"/>
  <c r="S148" i="62"/>
  <c r="S54" i="62"/>
  <c r="T54" i="74" s="1"/>
  <c r="T53" i="74"/>
  <c r="T117" i="77"/>
  <c r="S104" i="70"/>
  <c r="S124" i="70"/>
  <c r="T124" i="77" s="1"/>
  <c r="S213" i="70"/>
  <c r="S126" i="77"/>
  <c r="R127" i="70"/>
  <c r="R150" i="70"/>
  <c r="T101" i="66"/>
  <c r="U101" i="78" s="1"/>
  <c r="S105" i="66"/>
  <c r="T105" i="78" s="1"/>
  <c r="T99" i="78"/>
  <c r="T53" i="76"/>
  <c r="S54" i="65"/>
  <c r="T54" i="76" s="1"/>
  <c r="S148" i="65"/>
  <c r="T53" i="77"/>
  <c r="S54" i="70"/>
  <c r="T54" i="77" s="1"/>
  <c r="S148" i="70"/>
  <c r="T99" i="76"/>
  <c r="S105" i="65"/>
  <c r="T105" i="76" s="1"/>
  <c r="T101" i="65"/>
  <c r="U101" i="76" s="1"/>
  <c r="T117" i="75"/>
  <c r="S124" i="63"/>
  <c r="T124" i="75" s="1"/>
  <c r="S104" i="63"/>
  <c r="S213" i="63" s="1"/>
  <c r="R151" i="65"/>
  <c r="R153" i="65"/>
  <c r="T53" i="78"/>
  <c r="S148" i="66"/>
  <c r="S54" i="66"/>
  <c r="T54" i="78" s="1"/>
  <c r="S104" i="65"/>
  <c r="S126" i="74"/>
  <c r="R127" i="62"/>
  <c r="R150" i="62"/>
  <c r="S105" i="62"/>
  <c r="T105" i="74" s="1"/>
  <c r="T101" i="62"/>
  <c r="U101" i="74" s="1"/>
  <c r="T99" i="74"/>
  <c r="T117" i="78"/>
  <c r="S104" i="66"/>
  <c r="S124" i="66"/>
  <c r="T124" i="78" s="1"/>
  <c r="S213" i="66"/>
  <c r="T99" i="77"/>
  <c r="T101" i="70"/>
  <c r="U101" i="77" s="1"/>
  <c r="S105" i="70"/>
  <c r="T105" i="77" s="1"/>
  <c r="R125" i="63"/>
  <c r="S125" i="75" s="1"/>
  <c r="R126" i="63"/>
  <c r="R167" i="63"/>
  <c r="S123" i="75"/>
  <c r="R152" i="48"/>
  <c r="R155" i="48" s="1"/>
  <c r="R154" i="48"/>
  <c r="Q138" i="48" s="1"/>
  <c r="R138" i="72" s="1"/>
  <c r="R143" i="72" s="1"/>
  <c r="R128" i="48"/>
  <c r="S121" i="48"/>
  <c r="T121" i="72" s="1"/>
  <c r="T92" i="48"/>
  <c r="U92" i="72" s="1"/>
  <c r="S112" i="48"/>
  <c r="T112" i="72" s="1"/>
  <c r="S114" i="48"/>
  <c r="T114" i="72" s="1"/>
  <c r="S107" i="48"/>
  <c r="T107" i="72" s="1"/>
  <c r="CV108" i="27"/>
  <c r="CW103" i="27"/>
  <c r="S127" i="74" l="1"/>
  <c r="R128" i="62"/>
  <c r="R153" i="70"/>
  <c r="R151" i="70"/>
  <c r="S166" i="63"/>
  <c r="S106" i="63"/>
  <c r="T106" i="75" s="1"/>
  <c r="S120" i="63"/>
  <c r="T104" i="75"/>
  <c r="S113" i="63"/>
  <c r="S109" i="63"/>
  <c r="T109" i="75" s="1"/>
  <c r="S107" i="63"/>
  <c r="S127" i="77"/>
  <c r="R128" i="70"/>
  <c r="T104" i="74"/>
  <c r="S113" i="62"/>
  <c r="S106" i="62"/>
  <c r="T106" i="74" s="1"/>
  <c r="S120" i="62"/>
  <c r="S109" i="62"/>
  <c r="T109" i="74" s="1"/>
  <c r="R150" i="63"/>
  <c r="R127" i="63"/>
  <c r="S126" i="75"/>
  <c r="T104" i="78"/>
  <c r="S113" i="66"/>
  <c r="S120" i="66"/>
  <c r="S106" i="66"/>
  <c r="T106" i="78" s="1"/>
  <c r="S109" i="66"/>
  <c r="T109" i="78" s="1"/>
  <c r="S107" i="66"/>
  <c r="S120" i="65"/>
  <c r="T104" i="76"/>
  <c r="S109" i="65"/>
  <c r="T109" i="76" s="1"/>
  <c r="S106" i="65"/>
  <c r="T106" i="76" s="1"/>
  <c r="S113" i="65"/>
  <c r="S213" i="65"/>
  <c r="S166" i="65"/>
  <c r="T104" i="77"/>
  <c r="S113" i="70"/>
  <c r="S109" i="70"/>
  <c r="T109" i="77" s="1"/>
  <c r="S106" i="70"/>
  <c r="T106" i="77" s="1"/>
  <c r="S120" i="70"/>
  <c r="S126" i="78"/>
  <c r="R150" i="66"/>
  <c r="R127" i="66"/>
  <c r="S166" i="66"/>
  <c r="R151" i="62"/>
  <c r="R153" i="62"/>
  <c r="R152" i="65"/>
  <c r="R155" i="65" s="1"/>
  <c r="R154" i="65"/>
  <c r="Q138" i="65" s="1"/>
  <c r="R138" i="76" s="1"/>
  <c r="R143" i="76" s="1"/>
  <c r="S166" i="70"/>
  <c r="S166" i="62"/>
  <c r="T87" i="48"/>
  <c r="U87" i="72" s="1"/>
  <c r="S110" i="48"/>
  <c r="T110" i="72" s="1"/>
  <c r="T93" i="48"/>
  <c r="U93" i="72" s="1"/>
  <c r="CW108" i="27"/>
  <c r="CX103" i="27"/>
  <c r="R153" i="66" l="1"/>
  <c r="R151" i="66"/>
  <c r="T107" i="78"/>
  <c r="S110" i="66"/>
  <c r="T113" i="78"/>
  <c r="S114" i="66"/>
  <c r="T114" i="78" s="1"/>
  <c r="S112" i="66"/>
  <c r="T92" i="66"/>
  <c r="R153" i="63"/>
  <c r="R151" i="63"/>
  <c r="R154" i="70"/>
  <c r="Q138" i="70" s="1"/>
  <c r="R138" i="77" s="1"/>
  <c r="R143" i="77" s="1"/>
  <c r="R152" i="70"/>
  <c r="R155" i="70" s="1"/>
  <c r="R154" i="62"/>
  <c r="Q138" i="62" s="1"/>
  <c r="R138" i="74" s="1"/>
  <c r="R143" i="74" s="1"/>
  <c r="R152" i="62"/>
  <c r="R155" i="62" s="1"/>
  <c r="S107" i="62"/>
  <c r="T113" i="74"/>
  <c r="T92" i="62"/>
  <c r="S112" i="62"/>
  <c r="S114" i="62"/>
  <c r="T114" i="74" s="1"/>
  <c r="S110" i="63"/>
  <c r="T107" i="75"/>
  <c r="T120" i="75"/>
  <c r="S121" i="63"/>
  <c r="T121" i="75" s="1"/>
  <c r="S107" i="70"/>
  <c r="T113" i="77"/>
  <c r="S112" i="70"/>
  <c r="S114" i="70"/>
  <c r="T114" i="77" s="1"/>
  <c r="T92" i="70"/>
  <c r="S107" i="65"/>
  <c r="S127" i="78"/>
  <c r="R128" i="66"/>
  <c r="T120" i="77"/>
  <c r="S121" i="70"/>
  <c r="T121" i="77" s="1"/>
  <c r="T92" i="65"/>
  <c r="S114" i="65"/>
  <c r="T114" i="76" s="1"/>
  <c r="S112" i="65"/>
  <c r="T113" i="76"/>
  <c r="S121" i="65"/>
  <c r="T121" i="76" s="1"/>
  <c r="T120" i="76"/>
  <c r="T120" i="78"/>
  <c r="S121" i="66"/>
  <c r="T121" i="78" s="1"/>
  <c r="R128" i="63"/>
  <c r="S127" i="75"/>
  <c r="T120" i="74"/>
  <c r="S121" i="62"/>
  <c r="T121" i="74" s="1"/>
  <c r="S112" i="63"/>
  <c r="T92" i="63"/>
  <c r="T113" i="75"/>
  <c r="S114" i="63"/>
  <c r="T114" i="75" s="1"/>
  <c r="U89" i="48"/>
  <c r="S116" i="48"/>
  <c r="T116" i="72" s="1"/>
  <c r="T100" i="48"/>
  <c r="U100" i="72" s="1"/>
  <c r="T88" i="48"/>
  <c r="U88" i="72" s="1"/>
  <c r="CX108" i="27"/>
  <c r="CY103" i="27"/>
  <c r="T112" i="76" l="1"/>
  <c r="T87" i="65"/>
  <c r="U92" i="77"/>
  <c r="T93" i="70"/>
  <c r="U93" i="77" s="1"/>
  <c r="T107" i="77"/>
  <c r="S110" i="70"/>
  <c r="T110" i="75"/>
  <c r="S116" i="63"/>
  <c r="U92" i="78"/>
  <c r="T93" i="66"/>
  <c r="U93" i="78" s="1"/>
  <c r="T110" i="78"/>
  <c r="S116" i="66"/>
  <c r="S123" i="66"/>
  <c r="T107" i="74"/>
  <c r="S110" i="62"/>
  <c r="T112" i="78"/>
  <c r="T87" i="66"/>
  <c r="T93" i="63"/>
  <c r="U93" i="75" s="1"/>
  <c r="U92" i="75"/>
  <c r="T87" i="63"/>
  <c r="T112" i="75"/>
  <c r="U92" i="76"/>
  <c r="T93" i="65"/>
  <c r="U93" i="76" s="1"/>
  <c r="T112" i="77"/>
  <c r="T87" i="70"/>
  <c r="T87" i="62"/>
  <c r="T112" i="74"/>
  <c r="R154" i="63"/>
  <c r="Q138" i="63" s="1"/>
  <c r="R138" i="75" s="1"/>
  <c r="R143" i="75" s="1"/>
  <c r="R152" i="63"/>
  <c r="R155" i="63" s="1"/>
  <c r="R154" i="66"/>
  <c r="Q138" i="66" s="1"/>
  <c r="R138" i="78" s="1"/>
  <c r="R143" i="78" s="1"/>
  <c r="R152" i="66"/>
  <c r="R155" i="66" s="1"/>
  <c r="T107" i="76"/>
  <c r="S110" i="65"/>
  <c r="U92" i="74"/>
  <c r="T93" i="62"/>
  <c r="U93" i="74" s="1"/>
  <c r="V90" i="48"/>
  <c r="W90" i="72" s="1"/>
  <c r="V89" i="72"/>
  <c r="S123" i="48"/>
  <c r="T123" i="72" s="1"/>
  <c r="T99" i="48"/>
  <c r="T55" i="48" s="1"/>
  <c r="T117" i="48"/>
  <c r="U117" i="72" s="1"/>
  <c r="CY108" i="27"/>
  <c r="CZ103" i="27"/>
  <c r="T110" i="74" l="1"/>
  <c r="S116" i="62"/>
  <c r="S123" i="62"/>
  <c r="T116" i="75"/>
  <c r="T117" i="63"/>
  <c r="U87" i="74"/>
  <c r="T88" i="62"/>
  <c r="U88" i="74" s="1"/>
  <c r="T100" i="62"/>
  <c r="U89" i="62"/>
  <c r="U55" i="72"/>
  <c r="T53" i="48"/>
  <c r="T110" i="76"/>
  <c r="S116" i="65"/>
  <c r="S123" i="65"/>
  <c r="U87" i="77"/>
  <c r="T100" i="70"/>
  <c r="T88" i="70"/>
  <c r="U88" i="77" s="1"/>
  <c r="U89" i="70"/>
  <c r="U87" i="78"/>
  <c r="U89" i="66"/>
  <c r="T88" i="66"/>
  <c r="U88" i="78" s="1"/>
  <c r="T100" i="66"/>
  <c r="T123" i="78"/>
  <c r="S167" i="66"/>
  <c r="S126" i="66"/>
  <c r="S125" i="66"/>
  <c r="T125" i="78" s="1"/>
  <c r="T110" i="77"/>
  <c r="S116" i="70"/>
  <c r="U89" i="65"/>
  <c r="T100" i="65"/>
  <c r="T88" i="65"/>
  <c r="U88" i="76" s="1"/>
  <c r="U87" i="76"/>
  <c r="T88" i="63"/>
  <c r="U88" i="75" s="1"/>
  <c r="U87" i="75"/>
  <c r="U89" i="63"/>
  <c r="T100" i="63"/>
  <c r="T116" i="78"/>
  <c r="T117" i="66"/>
  <c r="S123" i="63"/>
  <c r="S167" i="48"/>
  <c r="S126" i="48"/>
  <c r="T126" i="72" s="1"/>
  <c r="S125" i="48"/>
  <c r="T125" i="72" s="1"/>
  <c r="T105" i="48"/>
  <c r="U105" i="72" s="1"/>
  <c r="U99" i="72"/>
  <c r="T104" i="48"/>
  <c r="U104" i="72" s="1"/>
  <c r="S127" i="48"/>
  <c r="T127" i="72" s="1"/>
  <c r="U101" i="48"/>
  <c r="V101" i="72" s="1"/>
  <c r="T124" i="48"/>
  <c r="U124" i="72" s="1"/>
  <c r="CZ108" i="27"/>
  <c r="DA103" i="27"/>
  <c r="S125" i="63" l="1"/>
  <c r="T125" i="75" s="1"/>
  <c r="T123" i="75"/>
  <c r="S126" i="63"/>
  <c r="S167" i="63"/>
  <c r="V89" i="75"/>
  <c r="V90" i="63"/>
  <c r="W90" i="75" s="1"/>
  <c r="T116" i="77"/>
  <c r="T117" i="70"/>
  <c r="V89" i="78"/>
  <c r="V90" i="66"/>
  <c r="W90" i="78" s="1"/>
  <c r="U100" i="77"/>
  <c r="T99" i="70"/>
  <c r="U100" i="74"/>
  <c r="T99" i="62"/>
  <c r="U117" i="78"/>
  <c r="T124" i="66"/>
  <c r="U124" i="78" s="1"/>
  <c r="T99" i="65"/>
  <c r="U100" i="76"/>
  <c r="U53" i="72"/>
  <c r="T53" i="70"/>
  <c r="T53" i="62"/>
  <c r="T148" i="48"/>
  <c r="T53" i="66"/>
  <c r="T53" i="65"/>
  <c r="T53" i="63"/>
  <c r="T54" i="48"/>
  <c r="U54" i="72" s="1"/>
  <c r="T123" i="74"/>
  <c r="S126" i="62"/>
  <c r="S167" i="62"/>
  <c r="S125" i="62"/>
  <c r="T125" i="74" s="1"/>
  <c r="V90" i="65"/>
  <c r="W90" i="76" s="1"/>
  <c r="V89" i="76"/>
  <c r="U100" i="78"/>
  <c r="T99" i="66"/>
  <c r="V89" i="77"/>
  <c r="V90" i="70"/>
  <c r="W90" i="77" s="1"/>
  <c r="T123" i="76"/>
  <c r="S126" i="65"/>
  <c r="S167" i="65"/>
  <c r="S125" i="65"/>
  <c r="T125" i="76" s="1"/>
  <c r="T116" i="74"/>
  <c r="T117" i="62"/>
  <c r="T99" i="63"/>
  <c r="U100" i="75"/>
  <c r="S123" i="70"/>
  <c r="T126" i="78"/>
  <c r="S127" i="66"/>
  <c r="S150" i="66"/>
  <c r="T116" i="76"/>
  <c r="T117" i="65"/>
  <c r="V90" i="62"/>
  <c r="W90" i="74" s="1"/>
  <c r="V89" i="74"/>
  <c r="U117" i="75"/>
  <c r="T124" i="63"/>
  <c r="U124" i="75" s="1"/>
  <c r="T104" i="63"/>
  <c r="T213" i="63" s="1"/>
  <c r="S150" i="48"/>
  <c r="S151" i="48" s="1"/>
  <c r="S153" i="48" s="1"/>
  <c r="T106" i="48"/>
  <c r="U106" i="72" s="1"/>
  <c r="T166" i="48"/>
  <c r="T109" i="48"/>
  <c r="U109" i="72" s="1"/>
  <c r="T120" i="48"/>
  <c r="U120" i="72" s="1"/>
  <c r="T113" i="48"/>
  <c r="U113" i="72" s="1"/>
  <c r="S128" i="48"/>
  <c r="DA108" i="27"/>
  <c r="DB103" i="27"/>
  <c r="T123" i="77" l="1"/>
  <c r="S126" i="70"/>
  <c r="S125" i="70"/>
  <c r="T125" i="77" s="1"/>
  <c r="S167" i="70"/>
  <c r="U53" i="75"/>
  <c r="T54" i="63"/>
  <c r="U54" i="75" s="1"/>
  <c r="T148" i="63"/>
  <c r="U53" i="74"/>
  <c r="T54" i="62"/>
  <c r="U54" i="74" s="1"/>
  <c r="T148" i="62"/>
  <c r="T105" i="65"/>
  <c r="U105" i="76" s="1"/>
  <c r="U101" i="65"/>
  <c r="V101" i="76" s="1"/>
  <c r="U99" i="76"/>
  <c r="T105" i="70"/>
  <c r="U105" i="77" s="1"/>
  <c r="U101" i="70"/>
  <c r="V101" i="77" s="1"/>
  <c r="U99" i="77"/>
  <c r="U117" i="77"/>
  <c r="T124" i="70"/>
  <c r="U124" i="77" s="1"/>
  <c r="T104" i="70"/>
  <c r="T166" i="70" s="1"/>
  <c r="S151" i="66"/>
  <c r="S153" i="66"/>
  <c r="T126" i="74"/>
  <c r="S150" i="62"/>
  <c r="S127" i="62"/>
  <c r="U53" i="76"/>
  <c r="T54" i="65"/>
  <c r="U54" i="76" s="1"/>
  <c r="T148" i="65"/>
  <c r="U53" i="77"/>
  <c r="T148" i="70"/>
  <c r="T54" i="70"/>
  <c r="U54" i="77" s="1"/>
  <c r="S150" i="63"/>
  <c r="T126" i="75"/>
  <c r="S127" i="63"/>
  <c r="T166" i="63"/>
  <c r="U104" i="75"/>
  <c r="T113" i="63"/>
  <c r="T109" i="63"/>
  <c r="U109" i="75" s="1"/>
  <c r="T120" i="63"/>
  <c r="T127" i="78"/>
  <c r="S128" i="66"/>
  <c r="T105" i="63"/>
  <c r="U105" i="75" s="1"/>
  <c r="U99" i="75"/>
  <c r="U101" i="63"/>
  <c r="V101" i="75" s="1"/>
  <c r="U53" i="78"/>
  <c r="T54" i="66"/>
  <c r="U54" i="78" s="1"/>
  <c r="T148" i="66"/>
  <c r="T105" i="62"/>
  <c r="U105" i="74" s="1"/>
  <c r="U99" i="74"/>
  <c r="U101" i="62"/>
  <c r="V101" i="74" s="1"/>
  <c r="U117" i="76"/>
  <c r="T104" i="65"/>
  <c r="T166" i="65" s="1"/>
  <c r="T124" i="65"/>
  <c r="U124" i="76" s="1"/>
  <c r="U117" i="74"/>
  <c r="T104" i="62"/>
  <c r="T124" i="62"/>
  <c r="U124" i="74" s="1"/>
  <c r="T126" i="76"/>
  <c r="S127" i="65"/>
  <c r="S150" i="65"/>
  <c r="U99" i="78"/>
  <c r="T105" i="66"/>
  <c r="U105" i="78" s="1"/>
  <c r="U101" i="66"/>
  <c r="V101" i="78" s="1"/>
  <c r="T104" i="66"/>
  <c r="S154" i="48"/>
  <c r="R138" i="48" s="1"/>
  <c r="S138" i="72" s="1"/>
  <c r="S143" i="72" s="1"/>
  <c r="S152" i="48"/>
  <c r="S155" i="48" s="1"/>
  <c r="T107" i="48"/>
  <c r="U107" i="72" s="1"/>
  <c r="U92" i="48"/>
  <c r="V92" i="72" s="1"/>
  <c r="T114" i="48"/>
  <c r="U114" i="72" s="1"/>
  <c r="T112" i="48"/>
  <c r="U112" i="72" s="1"/>
  <c r="T121" i="48"/>
  <c r="U121" i="72" s="1"/>
  <c r="DB108" i="27"/>
  <c r="DC103" i="27"/>
  <c r="T127" i="76" l="1"/>
  <c r="S128" i="65"/>
  <c r="T106" i="63"/>
  <c r="S151" i="63"/>
  <c r="S153" i="63"/>
  <c r="S151" i="62"/>
  <c r="S153" i="62"/>
  <c r="T113" i="62"/>
  <c r="U104" i="74"/>
  <c r="T106" i="62"/>
  <c r="U106" i="74" s="1"/>
  <c r="T109" i="62"/>
  <c r="U109" i="74" s="1"/>
  <c r="T120" i="62"/>
  <c r="T107" i="62"/>
  <c r="T121" i="63"/>
  <c r="U121" i="75" s="1"/>
  <c r="U120" i="75"/>
  <c r="T213" i="70"/>
  <c r="U104" i="77"/>
  <c r="T106" i="70"/>
  <c r="U106" i="77" s="1"/>
  <c r="T109" i="70"/>
  <c r="U109" i="77" s="1"/>
  <c r="T120" i="70"/>
  <c r="T113" i="70"/>
  <c r="T107" i="70"/>
  <c r="T166" i="62"/>
  <c r="T109" i="65"/>
  <c r="U109" i="76" s="1"/>
  <c r="T106" i="65"/>
  <c r="U106" i="76" s="1"/>
  <c r="T120" i="65"/>
  <c r="T113" i="65"/>
  <c r="U104" i="76"/>
  <c r="T107" i="65"/>
  <c r="S128" i="63"/>
  <c r="T127" i="75"/>
  <c r="T126" i="77"/>
  <c r="S150" i="70"/>
  <c r="S127" i="70"/>
  <c r="U104" i="78"/>
  <c r="T106" i="66"/>
  <c r="U106" i="78" s="1"/>
  <c r="T113" i="66"/>
  <c r="T109" i="66"/>
  <c r="U109" i="78" s="1"/>
  <c r="T120" i="66"/>
  <c r="T107" i="66"/>
  <c r="T213" i="66"/>
  <c r="T166" i="66"/>
  <c r="S151" i="65"/>
  <c r="S153" i="65"/>
  <c r="T213" i="62"/>
  <c r="T213" i="65"/>
  <c r="T114" i="63"/>
  <c r="U114" i="75" s="1"/>
  <c r="U92" i="63"/>
  <c r="T112" i="63"/>
  <c r="U113" i="75"/>
  <c r="T127" i="74"/>
  <c r="S128" i="62"/>
  <c r="S152" i="66"/>
  <c r="S155" i="66" s="1"/>
  <c r="S154" i="66"/>
  <c r="R138" i="66" s="1"/>
  <c r="S138" i="78" s="1"/>
  <c r="S143" i="78" s="1"/>
  <c r="U87" i="48"/>
  <c r="U93" i="48"/>
  <c r="V93" i="72" s="1"/>
  <c r="T110" i="48"/>
  <c r="U110" i="72" s="1"/>
  <c r="DC108" i="27"/>
  <c r="DD103" i="27"/>
  <c r="U93" i="63" l="1"/>
  <c r="V93" i="75" s="1"/>
  <c r="V92" i="75"/>
  <c r="U107" i="78"/>
  <c r="T110" i="66"/>
  <c r="U120" i="77"/>
  <c r="T121" i="70"/>
  <c r="U121" i="77" s="1"/>
  <c r="U120" i="74"/>
  <c r="T121" i="62"/>
  <c r="U121" i="74" s="1"/>
  <c r="U113" i="74"/>
  <c r="T112" i="62"/>
  <c r="T114" i="62"/>
  <c r="U114" i="74" s="1"/>
  <c r="U92" i="62"/>
  <c r="S152" i="63"/>
  <c r="S155" i="63" s="1"/>
  <c r="S154" i="63"/>
  <c r="R138" i="63" s="1"/>
  <c r="S138" i="75" s="1"/>
  <c r="S143" i="75" s="1"/>
  <c r="S152" i="65"/>
  <c r="S155" i="65" s="1"/>
  <c r="S154" i="65"/>
  <c r="R138" i="65" s="1"/>
  <c r="S138" i="76" s="1"/>
  <c r="S143" i="76" s="1"/>
  <c r="U120" i="78"/>
  <c r="T121" i="66"/>
  <c r="U121" i="78" s="1"/>
  <c r="T112" i="65"/>
  <c r="T114" i="65"/>
  <c r="U114" i="76" s="1"/>
  <c r="U113" i="76"/>
  <c r="U92" i="65"/>
  <c r="U106" i="75"/>
  <c r="T107" i="63"/>
  <c r="T127" i="77"/>
  <c r="S128" i="70"/>
  <c r="U120" i="76"/>
  <c r="T121" i="65"/>
  <c r="U121" i="76" s="1"/>
  <c r="U107" i="77"/>
  <c r="T110" i="70"/>
  <c r="S154" i="62"/>
  <c r="R138" i="62" s="1"/>
  <c r="S138" i="74" s="1"/>
  <c r="S143" i="74" s="1"/>
  <c r="S152" i="62"/>
  <c r="S155" i="62" s="1"/>
  <c r="U112" i="75"/>
  <c r="U87" i="63"/>
  <c r="U113" i="78"/>
  <c r="U92" i="66"/>
  <c r="T114" i="66"/>
  <c r="U114" i="78" s="1"/>
  <c r="T112" i="66"/>
  <c r="S151" i="70"/>
  <c r="S153" i="70"/>
  <c r="U107" i="76"/>
  <c r="T110" i="65"/>
  <c r="U113" i="77"/>
  <c r="U92" i="70"/>
  <c r="T114" i="70"/>
  <c r="U114" i="77" s="1"/>
  <c r="T112" i="70"/>
  <c r="U107" i="74"/>
  <c r="T110" i="62"/>
  <c r="V89" i="48"/>
  <c r="V87" i="72"/>
  <c r="T116" i="48"/>
  <c r="U116" i="72" s="1"/>
  <c r="U100" i="48"/>
  <c r="V100" i="72" s="1"/>
  <c r="U88" i="48"/>
  <c r="V88" i="72" s="1"/>
  <c r="DD108" i="27"/>
  <c r="DE103" i="27"/>
  <c r="U110" i="74" l="1"/>
  <c r="T116" i="62"/>
  <c r="T123" i="62"/>
  <c r="V92" i="77"/>
  <c r="U93" i="70"/>
  <c r="V93" i="77" s="1"/>
  <c r="V92" i="78"/>
  <c r="U93" i="66"/>
  <c r="V93" i="78" s="1"/>
  <c r="U107" i="75"/>
  <c r="T110" i="63"/>
  <c r="V92" i="74"/>
  <c r="U93" i="62"/>
  <c r="V93" i="74" s="1"/>
  <c r="U110" i="78"/>
  <c r="T116" i="66"/>
  <c r="T123" i="66" s="1"/>
  <c r="S152" i="70"/>
  <c r="S155" i="70" s="1"/>
  <c r="S154" i="70"/>
  <c r="R138" i="70" s="1"/>
  <c r="S138" i="77" s="1"/>
  <c r="S143" i="77" s="1"/>
  <c r="U112" i="76"/>
  <c r="U87" i="65"/>
  <c r="U112" i="77"/>
  <c r="U87" i="70"/>
  <c r="U110" i="76"/>
  <c r="T116" i="65"/>
  <c r="T123" i="65"/>
  <c r="U112" i="78"/>
  <c r="U87" i="66"/>
  <c r="V87" i="75"/>
  <c r="U88" i="63"/>
  <c r="V88" i="75" s="1"/>
  <c r="V89" i="63"/>
  <c r="U100" i="63"/>
  <c r="U110" i="77"/>
  <c r="T116" i="70"/>
  <c r="T123" i="70"/>
  <c r="U93" i="65"/>
  <c r="V93" i="76" s="1"/>
  <c r="V92" i="76"/>
  <c r="U112" i="74"/>
  <c r="U87" i="62"/>
  <c r="W90" i="48"/>
  <c r="X90" i="72" s="1"/>
  <c r="W89" i="72"/>
  <c r="T123" i="48"/>
  <c r="T126" i="48" s="1"/>
  <c r="U126" i="72" s="1"/>
  <c r="U99" i="48"/>
  <c r="U55" i="48" s="1"/>
  <c r="U117" i="48"/>
  <c r="V117" i="72" s="1"/>
  <c r="DE108" i="27"/>
  <c r="DF103" i="27"/>
  <c r="U123" i="78" l="1"/>
  <c r="T126" i="66"/>
  <c r="T125" i="66"/>
  <c r="U125" i="78" s="1"/>
  <c r="T167" i="66"/>
  <c r="V87" i="74"/>
  <c r="U88" i="62"/>
  <c r="V88" i="74" s="1"/>
  <c r="V89" i="62"/>
  <c r="U100" i="62"/>
  <c r="W90" i="63"/>
  <c r="X90" i="75" s="1"/>
  <c r="W89" i="75"/>
  <c r="V87" i="77"/>
  <c r="V89" i="70"/>
  <c r="U100" i="70"/>
  <c r="U88" i="70"/>
  <c r="V88" i="77" s="1"/>
  <c r="U116" i="77"/>
  <c r="U117" i="70"/>
  <c r="T126" i="65"/>
  <c r="U123" i="76"/>
  <c r="T167" i="65"/>
  <c r="T125" i="65"/>
  <c r="U125" i="76" s="1"/>
  <c r="U123" i="74"/>
  <c r="T125" i="62"/>
  <c r="U125" i="74" s="1"/>
  <c r="T126" i="62"/>
  <c r="T167" i="62"/>
  <c r="U123" i="77"/>
  <c r="T126" i="70"/>
  <c r="T167" i="70"/>
  <c r="T125" i="70"/>
  <c r="U125" i="77" s="1"/>
  <c r="U116" i="76"/>
  <c r="U117" i="65"/>
  <c r="V87" i="76"/>
  <c r="V89" i="65"/>
  <c r="U88" i="65"/>
  <c r="V88" i="76" s="1"/>
  <c r="U100" i="65"/>
  <c r="U117" i="62"/>
  <c r="U116" i="74"/>
  <c r="V55" i="72"/>
  <c r="U53" i="48"/>
  <c r="U99" i="63"/>
  <c r="V100" i="75"/>
  <c r="V87" i="78"/>
  <c r="U100" i="66"/>
  <c r="U88" i="66"/>
  <c r="V88" i="78" s="1"/>
  <c r="V89" i="66"/>
  <c r="U117" i="66"/>
  <c r="U116" i="78"/>
  <c r="U110" i="75"/>
  <c r="T116" i="63"/>
  <c r="U105" i="48"/>
  <c r="V105" i="72" s="1"/>
  <c r="V99" i="72"/>
  <c r="T167" i="48"/>
  <c r="U123" i="72"/>
  <c r="T125" i="48"/>
  <c r="U125" i="72" s="1"/>
  <c r="U104" i="48"/>
  <c r="V104" i="72" s="1"/>
  <c r="V101" i="48"/>
  <c r="W101" i="72" s="1"/>
  <c r="T127" i="48"/>
  <c r="U127" i="72" s="1"/>
  <c r="T150" i="48"/>
  <c r="T151" i="48" s="1"/>
  <c r="U124" i="48"/>
  <c r="V124" i="72" s="1"/>
  <c r="DF108" i="27"/>
  <c r="DG103" i="27"/>
  <c r="U116" i="75" l="1"/>
  <c r="U117" i="63"/>
  <c r="W89" i="78"/>
  <c r="W90" i="66"/>
  <c r="X90" i="78" s="1"/>
  <c r="W89" i="76"/>
  <c r="W90" i="65"/>
  <c r="X90" i="76" s="1"/>
  <c r="V117" i="77"/>
  <c r="U124" i="70"/>
  <c r="V124" i="77" s="1"/>
  <c r="W89" i="77"/>
  <c r="W90" i="70"/>
  <c r="X90" i="77" s="1"/>
  <c r="V100" i="74"/>
  <c r="U99" i="62"/>
  <c r="U105" i="63"/>
  <c r="V105" i="75" s="1"/>
  <c r="V101" i="63"/>
  <c r="W101" i="75" s="1"/>
  <c r="V99" i="75"/>
  <c r="V117" i="74"/>
  <c r="U124" i="62"/>
  <c r="V124" i="74" s="1"/>
  <c r="U126" i="74"/>
  <c r="T150" i="62"/>
  <c r="T127" i="62"/>
  <c r="W90" i="62"/>
  <c r="X90" i="74" s="1"/>
  <c r="W89" i="74"/>
  <c r="V100" i="78"/>
  <c r="U99" i="66"/>
  <c r="V53" i="72"/>
  <c r="U53" i="66"/>
  <c r="U148" i="48"/>
  <c r="U53" i="65"/>
  <c r="U53" i="63"/>
  <c r="U53" i="70"/>
  <c r="U53" i="62"/>
  <c r="U54" i="48"/>
  <c r="V54" i="72" s="1"/>
  <c r="V100" i="76"/>
  <c r="U99" i="65"/>
  <c r="U124" i="65"/>
  <c r="V124" i="76" s="1"/>
  <c r="U104" i="65"/>
  <c r="U166" i="65" s="1"/>
  <c r="V117" i="76"/>
  <c r="U213" i="65"/>
  <c r="U126" i="77"/>
  <c r="T150" i="70"/>
  <c r="T127" i="70"/>
  <c r="U126" i="78"/>
  <c r="T127" i="66"/>
  <c r="T150" i="66"/>
  <c r="T123" i="63"/>
  <c r="V117" i="78"/>
  <c r="U104" i="66"/>
  <c r="U213" i="66" s="1"/>
  <c r="U124" i="66"/>
  <c r="V124" i="78" s="1"/>
  <c r="U126" i="76"/>
  <c r="T127" i="65"/>
  <c r="T150" i="65"/>
  <c r="V100" i="77"/>
  <c r="U99" i="70"/>
  <c r="U106" i="48"/>
  <c r="V106" i="72" s="1"/>
  <c r="T153" i="48"/>
  <c r="T154" i="48"/>
  <c r="S138" i="48" s="1"/>
  <c r="T138" i="72" s="1"/>
  <c r="T143" i="72" s="1"/>
  <c r="T152" i="48"/>
  <c r="T155" i="48" s="1"/>
  <c r="U166" i="48"/>
  <c r="U120" i="48"/>
  <c r="V120" i="72" s="1"/>
  <c r="U113" i="48"/>
  <c r="V113" i="72" s="1"/>
  <c r="U109" i="48"/>
  <c r="V109" i="72" s="1"/>
  <c r="T128" i="48"/>
  <c r="DG108" i="27"/>
  <c r="DH103" i="27"/>
  <c r="T153" i="65" l="1"/>
  <c r="T151" i="65"/>
  <c r="T126" i="63"/>
  <c r="U123" i="75"/>
  <c r="T125" i="63"/>
  <c r="U125" i="75" s="1"/>
  <c r="T167" i="63"/>
  <c r="U127" i="77"/>
  <c r="T128" i="70"/>
  <c r="U105" i="65"/>
  <c r="V105" i="76" s="1"/>
  <c r="V99" i="76"/>
  <c r="V101" i="65"/>
  <c r="W101" i="76" s="1"/>
  <c r="V53" i="77"/>
  <c r="U148" i="70"/>
  <c r="U54" i="70"/>
  <c r="V54" i="77" s="1"/>
  <c r="V53" i="78"/>
  <c r="U148" i="66"/>
  <c r="U54" i="66"/>
  <c r="V54" i="78" s="1"/>
  <c r="U104" i="70"/>
  <c r="U127" i="76"/>
  <c r="T128" i="65"/>
  <c r="T153" i="66"/>
  <c r="T151" i="66"/>
  <c r="T153" i="70"/>
  <c r="T151" i="70"/>
  <c r="V53" i="75"/>
  <c r="U148" i="63"/>
  <c r="U54" i="63"/>
  <c r="V54" i="75" s="1"/>
  <c r="U105" i="62"/>
  <c r="V105" i="74" s="1"/>
  <c r="V101" i="62"/>
  <c r="W101" i="74" s="1"/>
  <c r="V99" i="74"/>
  <c r="V99" i="77"/>
  <c r="U105" i="70"/>
  <c r="V105" i="77" s="1"/>
  <c r="V101" i="70"/>
  <c r="W101" i="77" s="1"/>
  <c r="U109" i="66"/>
  <c r="V109" i="78" s="1"/>
  <c r="U113" i="66"/>
  <c r="V104" i="78"/>
  <c r="U120" i="66"/>
  <c r="U127" i="78"/>
  <c r="T128" i="66"/>
  <c r="V104" i="76"/>
  <c r="U113" i="65"/>
  <c r="U120" i="65"/>
  <c r="U106" i="65"/>
  <c r="V106" i="76" s="1"/>
  <c r="U109" i="65"/>
  <c r="V109" i="76" s="1"/>
  <c r="V53" i="76"/>
  <c r="U54" i="65"/>
  <c r="V54" i="76" s="1"/>
  <c r="U148" i="65"/>
  <c r="V99" i="78"/>
  <c r="V101" i="66"/>
  <c r="W101" i="78" s="1"/>
  <c r="U105" i="66"/>
  <c r="V105" i="78" s="1"/>
  <c r="U127" i="74"/>
  <c r="T128" i="62"/>
  <c r="V117" i="75"/>
  <c r="U104" i="63"/>
  <c r="U213" i="63" s="1"/>
  <c r="U124" i="63"/>
  <c r="V124" i="75" s="1"/>
  <c r="U166" i="66"/>
  <c r="U54" i="62"/>
  <c r="V54" i="74" s="1"/>
  <c r="V53" i="74"/>
  <c r="U148" i="62"/>
  <c r="T151" i="62"/>
  <c r="T153" i="62"/>
  <c r="U104" i="62"/>
  <c r="B160" i="48"/>
  <c r="D160" i="48" s="1"/>
  <c r="D160" i="63"/>
  <c r="F160" i="63" s="1"/>
  <c r="G160" i="63" s="1"/>
  <c r="D160" i="65"/>
  <c r="F160" i="65" s="1"/>
  <c r="G160" i="65" s="1"/>
  <c r="D160" i="66"/>
  <c r="F160" i="66" s="1"/>
  <c r="G160" i="66" s="1"/>
  <c r="D160" i="62"/>
  <c r="F160" i="62" s="1"/>
  <c r="G160" i="62" s="1"/>
  <c r="D160" i="70"/>
  <c r="F160" i="70" s="1"/>
  <c r="G160" i="70" s="1"/>
  <c r="V92" i="48"/>
  <c r="W92" i="72" s="1"/>
  <c r="U114" i="48"/>
  <c r="V114" i="72" s="1"/>
  <c r="U112" i="48"/>
  <c r="V112" i="72" s="1"/>
  <c r="U121" i="48"/>
  <c r="V121" i="72" s="1"/>
  <c r="U107" i="48"/>
  <c r="V107" i="72" s="1"/>
  <c r="DH108" i="27"/>
  <c r="DI103" i="27"/>
  <c r="U166" i="63" l="1"/>
  <c r="V120" i="76"/>
  <c r="U121" i="65"/>
  <c r="V121" i="76" s="1"/>
  <c r="V113" i="78"/>
  <c r="V92" i="66"/>
  <c r="U112" i="66"/>
  <c r="U114" i="66"/>
  <c r="V114" i="78" s="1"/>
  <c r="T152" i="70"/>
  <c r="T155" i="70" s="1"/>
  <c r="B160" i="70" s="1"/>
  <c r="T154" i="70"/>
  <c r="S138" i="70" s="1"/>
  <c r="T138" i="77" s="1"/>
  <c r="T143" i="77" s="1"/>
  <c r="U109" i="62"/>
  <c r="V109" i="74" s="1"/>
  <c r="U113" i="62"/>
  <c r="U106" i="62"/>
  <c r="V106" i="74" s="1"/>
  <c r="V104" i="74"/>
  <c r="U120" i="62"/>
  <c r="U213" i="62"/>
  <c r="U166" i="62"/>
  <c r="U107" i="65"/>
  <c r="V113" i="76"/>
  <c r="U114" i="65"/>
  <c r="V114" i="76" s="1"/>
  <c r="U112" i="65"/>
  <c r="V92" i="65"/>
  <c r="U106" i="66"/>
  <c r="T127" i="63"/>
  <c r="U126" i="75"/>
  <c r="T150" i="63"/>
  <c r="V120" i="78"/>
  <c r="U121" i="66"/>
  <c r="V121" i="78" s="1"/>
  <c r="T154" i="66"/>
  <c r="S138" i="66" s="1"/>
  <c r="T138" i="78" s="1"/>
  <c r="T143" i="78" s="1"/>
  <c r="T152" i="66"/>
  <c r="T155" i="66" s="1"/>
  <c r="B160" i="66" s="1"/>
  <c r="U113" i="70"/>
  <c r="U106" i="70"/>
  <c r="V106" i="77" s="1"/>
  <c r="V104" i="77"/>
  <c r="U109" i="70"/>
  <c r="V109" i="77" s="1"/>
  <c r="U120" i="70"/>
  <c r="U107" i="70"/>
  <c r="U166" i="70"/>
  <c r="U213" i="70"/>
  <c r="T154" i="65"/>
  <c r="S138" i="65" s="1"/>
  <c r="T138" i="76" s="1"/>
  <c r="T143" i="76" s="1"/>
  <c r="T152" i="65"/>
  <c r="T155" i="65" s="1"/>
  <c r="B160" i="65" s="1"/>
  <c r="T154" i="62"/>
  <c r="S138" i="62" s="1"/>
  <c r="T138" i="74" s="1"/>
  <c r="T143" i="74" s="1"/>
  <c r="T152" i="62"/>
  <c r="T155" i="62" s="1"/>
  <c r="B160" i="62" s="1"/>
  <c r="V104" i="75"/>
  <c r="U106" i="63"/>
  <c r="V106" i="75" s="1"/>
  <c r="U113" i="63"/>
  <c r="U120" i="63"/>
  <c r="U109" i="63"/>
  <c r="V109" i="75" s="1"/>
  <c r="U107" i="63"/>
  <c r="V87" i="48"/>
  <c r="U110" i="48"/>
  <c r="V110" i="72" s="1"/>
  <c r="V93" i="48"/>
  <c r="W93" i="72" s="1"/>
  <c r="DI108" i="27"/>
  <c r="DJ103" i="27"/>
  <c r="V107" i="75" l="1"/>
  <c r="U110" i="63"/>
  <c r="V107" i="77"/>
  <c r="U110" i="70"/>
  <c r="U127" i="75"/>
  <c r="T128" i="63"/>
  <c r="V120" i="77"/>
  <c r="U121" i="70"/>
  <c r="V121" i="77" s="1"/>
  <c r="V113" i="77"/>
  <c r="U114" i="70"/>
  <c r="V114" i="77" s="1"/>
  <c r="U112" i="70"/>
  <c r="V92" i="70"/>
  <c r="V106" i="78"/>
  <c r="U107" i="66"/>
  <c r="U107" i="62"/>
  <c r="V113" i="74"/>
  <c r="V92" i="62"/>
  <c r="U114" i="62"/>
  <c r="V114" i="74" s="1"/>
  <c r="U112" i="62"/>
  <c r="U114" i="63"/>
  <c r="V114" i="75" s="1"/>
  <c r="V92" i="63"/>
  <c r="V113" i="75"/>
  <c r="U112" i="63"/>
  <c r="V120" i="75"/>
  <c r="U121" i="63"/>
  <c r="V121" i="75" s="1"/>
  <c r="T151" i="63"/>
  <c r="T153" i="63"/>
  <c r="W92" i="76"/>
  <c r="V93" i="65"/>
  <c r="W93" i="76" s="1"/>
  <c r="V107" i="76"/>
  <c r="U110" i="65"/>
  <c r="V120" i="74"/>
  <c r="U121" i="62"/>
  <c r="V121" i="74" s="1"/>
  <c r="V112" i="78"/>
  <c r="V87" i="66"/>
  <c r="V112" i="76"/>
  <c r="V87" i="65"/>
  <c r="W92" i="78"/>
  <c r="V93" i="66"/>
  <c r="W93" i="78" s="1"/>
  <c r="W89" i="48"/>
  <c r="W87" i="72"/>
  <c r="V88" i="48"/>
  <c r="W88" i="72" s="1"/>
  <c r="V100" i="48"/>
  <c r="W100" i="72" s="1"/>
  <c r="U116" i="48"/>
  <c r="V116" i="72" s="1"/>
  <c r="DJ108" i="27"/>
  <c r="DK103" i="27"/>
  <c r="W92" i="77" l="1"/>
  <c r="V93" i="70"/>
  <c r="W93" i="77" s="1"/>
  <c r="V110" i="77"/>
  <c r="U116" i="70"/>
  <c r="W87" i="78"/>
  <c r="V100" i="66"/>
  <c r="W89" i="66"/>
  <c r="V88" i="66"/>
  <c r="W88" i="78" s="1"/>
  <c r="V110" i="76"/>
  <c r="U116" i="65"/>
  <c r="U123" i="65"/>
  <c r="V112" i="75"/>
  <c r="V87" i="63"/>
  <c r="V87" i="62"/>
  <c r="V112" i="74"/>
  <c r="V107" i="74"/>
  <c r="U110" i="62"/>
  <c r="V112" i="77"/>
  <c r="V87" i="70"/>
  <c r="T154" i="63"/>
  <c r="S138" i="63" s="1"/>
  <c r="T138" i="75" s="1"/>
  <c r="T143" i="75" s="1"/>
  <c r="T152" i="63"/>
  <c r="T155" i="63" s="1"/>
  <c r="B160" i="63" s="1"/>
  <c r="V107" i="78"/>
  <c r="U110" i="66"/>
  <c r="V110" i="75"/>
  <c r="U116" i="63"/>
  <c r="U123" i="63" s="1"/>
  <c r="V100" i="65"/>
  <c r="W89" i="65"/>
  <c r="W87" i="76"/>
  <c r="V88" i="65"/>
  <c r="W88" i="76" s="1"/>
  <c r="V93" i="63"/>
  <c r="W93" i="75" s="1"/>
  <c r="W92" i="75"/>
  <c r="W92" i="74"/>
  <c r="V93" i="62"/>
  <c r="W93" i="74" s="1"/>
  <c r="X90" i="48"/>
  <c r="Y90" i="72" s="1"/>
  <c r="X89" i="72"/>
  <c r="U123" i="48"/>
  <c r="U125" i="48" s="1"/>
  <c r="V125" i="72" s="1"/>
  <c r="V117" i="48"/>
  <c r="W117" i="72" s="1"/>
  <c r="V99" i="48"/>
  <c r="V55" i="48" s="1"/>
  <c r="DK108" i="27"/>
  <c r="DL103" i="27"/>
  <c r="U126" i="63" l="1"/>
  <c r="U125" i="63"/>
  <c r="V125" i="75" s="1"/>
  <c r="V123" i="75"/>
  <c r="U167" i="63"/>
  <c r="W100" i="76"/>
  <c r="V99" i="65"/>
  <c r="V110" i="78"/>
  <c r="U116" i="66"/>
  <c r="U123" i="66"/>
  <c r="W87" i="77"/>
  <c r="W89" i="70"/>
  <c r="V88" i="70"/>
  <c r="W88" i="77" s="1"/>
  <c r="V100" i="70"/>
  <c r="U125" i="65"/>
  <c r="V125" i="76" s="1"/>
  <c r="U126" i="65"/>
  <c r="V123" i="76"/>
  <c r="U167" i="65"/>
  <c r="X89" i="78"/>
  <c r="X90" i="66"/>
  <c r="Y90" i="78" s="1"/>
  <c r="V117" i="70"/>
  <c r="V116" i="77"/>
  <c r="W87" i="74"/>
  <c r="V88" i="62"/>
  <c r="W88" i="74" s="1"/>
  <c r="V100" i="62"/>
  <c r="W89" i="62"/>
  <c r="V117" i="65"/>
  <c r="V116" i="76"/>
  <c r="W100" i="78"/>
  <c r="V99" i="66"/>
  <c r="W55" i="72"/>
  <c r="V53" i="48"/>
  <c r="V116" i="75"/>
  <c r="V117" i="63"/>
  <c r="V110" i="74"/>
  <c r="U116" i="62"/>
  <c r="U123" i="62" s="1"/>
  <c r="W89" i="63"/>
  <c r="V88" i="63"/>
  <c r="W88" i="75" s="1"/>
  <c r="W87" i="75"/>
  <c r="V100" i="63"/>
  <c r="X90" i="65"/>
  <c r="Y90" i="76" s="1"/>
  <c r="X89" i="76"/>
  <c r="U123" i="70"/>
  <c r="U126" i="48"/>
  <c r="V126" i="72" s="1"/>
  <c r="V105" i="48"/>
  <c r="W105" i="72" s="1"/>
  <c r="W99" i="72"/>
  <c r="U167" i="48"/>
  <c r="V123" i="72"/>
  <c r="V104" i="48"/>
  <c r="W104" i="72" s="1"/>
  <c r="V124" i="48"/>
  <c r="W124" i="72" s="1"/>
  <c r="W101" i="48"/>
  <c r="X101" i="72" s="1"/>
  <c r="DL108" i="27"/>
  <c r="DM103" i="27"/>
  <c r="V123" i="74" l="1"/>
  <c r="U167" i="62"/>
  <c r="U126" i="62"/>
  <c r="U125" i="62"/>
  <c r="V125" i="74" s="1"/>
  <c r="W100" i="75"/>
  <c r="V99" i="63"/>
  <c r="W100" i="74"/>
  <c r="V99" i="62"/>
  <c r="W117" i="77"/>
  <c r="V124" i="70"/>
  <c r="W124" i="77" s="1"/>
  <c r="V116" i="78"/>
  <c r="V117" i="66"/>
  <c r="V123" i="77"/>
  <c r="U167" i="70"/>
  <c r="U125" i="70"/>
  <c r="V125" i="77" s="1"/>
  <c r="U126" i="70"/>
  <c r="V117" i="62"/>
  <c r="V116" i="74"/>
  <c r="W53" i="72"/>
  <c r="V53" i="63"/>
  <c r="V148" i="48"/>
  <c r="V53" i="70"/>
  <c r="V104" i="70" s="1"/>
  <c r="V53" i="62"/>
  <c r="V53" i="66"/>
  <c r="V53" i="65"/>
  <c r="V54" i="48"/>
  <c r="W54" i="72" s="1"/>
  <c r="U127" i="65"/>
  <c r="U150" i="65"/>
  <c r="V126" i="76"/>
  <c r="X89" i="77"/>
  <c r="X90" i="70"/>
  <c r="Y90" i="77" s="1"/>
  <c r="V124" i="65"/>
  <c r="W124" i="76" s="1"/>
  <c r="V104" i="65"/>
  <c r="W117" i="76"/>
  <c r="V166" i="65"/>
  <c r="V213" i="65"/>
  <c r="V105" i="65"/>
  <c r="W105" i="76" s="1"/>
  <c r="W99" i="76"/>
  <c r="W101" i="65"/>
  <c r="X101" i="76" s="1"/>
  <c r="X90" i="63"/>
  <c r="Y90" i="75" s="1"/>
  <c r="X89" i="75"/>
  <c r="V124" i="63"/>
  <c r="W124" i="75" s="1"/>
  <c r="W117" i="75"/>
  <c r="V104" i="63"/>
  <c r="V213" i="63" s="1"/>
  <c r="V166" i="63"/>
  <c r="V105" i="66"/>
  <c r="W105" i="78" s="1"/>
  <c r="W99" i="78"/>
  <c r="W101" i="66"/>
  <c r="X101" i="78" s="1"/>
  <c r="X89" i="74"/>
  <c r="X90" i="62"/>
  <c r="Y90" i="74" s="1"/>
  <c r="W100" i="77"/>
  <c r="V99" i="70"/>
  <c r="V123" i="78"/>
  <c r="U167" i="66"/>
  <c r="U126" i="66"/>
  <c r="U125" i="66"/>
  <c r="V125" i="78" s="1"/>
  <c r="V126" i="75"/>
  <c r="U150" i="63"/>
  <c r="U127" i="63"/>
  <c r="U150" i="48"/>
  <c r="U151" i="48" s="1"/>
  <c r="U152" i="48" s="1"/>
  <c r="U155" i="48" s="1"/>
  <c r="U127" i="48"/>
  <c r="V127" i="72" s="1"/>
  <c r="V106" i="48"/>
  <c r="W106" i="72" s="1"/>
  <c r="V166" i="48"/>
  <c r="V120" i="48"/>
  <c r="W120" i="72" s="1"/>
  <c r="V109" i="48"/>
  <c r="W109" i="72" s="1"/>
  <c r="V113" i="48"/>
  <c r="W113" i="72" s="1"/>
  <c r="U153" i="48"/>
  <c r="U154" i="48"/>
  <c r="T138" i="48" s="1"/>
  <c r="U138" i="72" s="1"/>
  <c r="U143" i="72" s="1"/>
  <c r="U128" i="48"/>
  <c r="DM108" i="27"/>
  <c r="DN103" i="27"/>
  <c r="V120" i="70" l="1"/>
  <c r="V109" i="70"/>
  <c r="W109" i="77" s="1"/>
  <c r="W104" i="77"/>
  <c r="V113" i="70"/>
  <c r="V213" i="70"/>
  <c r="V166" i="70"/>
  <c r="V105" i="70"/>
  <c r="W105" i="77" s="1"/>
  <c r="W101" i="70"/>
  <c r="X101" i="77" s="1"/>
  <c r="W99" i="77"/>
  <c r="W104" i="76"/>
  <c r="V120" i="65"/>
  <c r="V109" i="65"/>
  <c r="W109" i="76" s="1"/>
  <c r="V113" i="65"/>
  <c r="V106" i="65"/>
  <c r="W106" i="76" s="1"/>
  <c r="W53" i="76"/>
  <c r="V54" i="65"/>
  <c r="W54" i="76" s="1"/>
  <c r="V148" i="65"/>
  <c r="W117" i="74"/>
  <c r="V104" i="62"/>
  <c r="V124" i="62"/>
  <c r="W124" i="74" s="1"/>
  <c r="V213" i="62"/>
  <c r="V105" i="62"/>
  <c r="W105" i="74" s="1"/>
  <c r="W99" i="74"/>
  <c r="W101" i="62"/>
  <c r="X101" i="74" s="1"/>
  <c r="U128" i="63"/>
  <c r="V127" i="75"/>
  <c r="V126" i="78"/>
  <c r="U150" i="66"/>
  <c r="U127" i="66"/>
  <c r="W104" i="75"/>
  <c r="V113" i="63"/>
  <c r="V120" i="63"/>
  <c r="V109" i="63"/>
  <c r="W109" i="75" s="1"/>
  <c r="U151" i="65"/>
  <c r="U153" i="65"/>
  <c r="W53" i="78"/>
  <c r="V148" i="66"/>
  <c r="V54" i="66"/>
  <c r="W54" i="78" s="1"/>
  <c r="W53" i="75"/>
  <c r="V54" i="63"/>
  <c r="W54" i="75" s="1"/>
  <c r="V148" i="63"/>
  <c r="V126" i="77"/>
  <c r="U150" i="70"/>
  <c r="U127" i="70"/>
  <c r="W117" i="78"/>
  <c r="V104" i="66"/>
  <c r="V124" i="66"/>
  <c r="W124" i="78" s="1"/>
  <c r="V166" i="66"/>
  <c r="V126" i="74"/>
  <c r="U150" i="62"/>
  <c r="U127" i="62"/>
  <c r="U151" i="63"/>
  <c r="U153" i="63"/>
  <c r="U128" i="65"/>
  <c r="V127" i="76"/>
  <c r="W53" i="74"/>
  <c r="V148" i="62"/>
  <c r="V54" i="62"/>
  <c r="W54" i="74" s="1"/>
  <c r="V105" i="63"/>
  <c r="W105" i="75" s="1"/>
  <c r="W101" i="63"/>
  <c r="X101" i="75" s="1"/>
  <c r="W99" i="75"/>
  <c r="W53" i="77"/>
  <c r="V54" i="70"/>
  <c r="W54" i="77" s="1"/>
  <c r="V148" i="70"/>
  <c r="W92" i="48"/>
  <c r="X92" i="72" s="1"/>
  <c r="V112" i="48"/>
  <c r="W112" i="72" s="1"/>
  <c r="V114" i="48"/>
  <c r="W114" i="72" s="1"/>
  <c r="V107" i="48"/>
  <c r="W107" i="72" s="1"/>
  <c r="V121" i="48"/>
  <c r="W121" i="72" s="1"/>
  <c r="DN108" i="27"/>
  <c r="DO103" i="27"/>
  <c r="W104" i="78" l="1"/>
  <c r="V120" i="66"/>
  <c r="V106" i="66"/>
  <c r="W106" i="78" s="1"/>
  <c r="V109" i="66"/>
  <c r="W109" i="78" s="1"/>
  <c r="V113" i="66"/>
  <c r="U152" i="65"/>
  <c r="U155" i="65" s="1"/>
  <c r="U154" i="65"/>
  <c r="T138" i="65" s="1"/>
  <c r="U138" i="76" s="1"/>
  <c r="U143" i="76" s="1"/>
  <c r="V121" i="63"/>
  <c r="W121" i="75" s="1"/>
  <c r="W120" i="75"/>
  <c r="U151" i="66"/>
  <c r="U153" i="66"/>
  <c r="U154" i="63"/>
  <c r="T138" i="63" s="1"/>
  <c r="U138" i="75" s="1"/>
  <c r="U143" i="75" s="1"/>
  <c r="U152" i="63"/>
  <c r="U155" i="63" s="1"/>
  <c r="V213" i="66"/>
  <c r="V114" i="63"/>
  <c r="W114" i="75" s="1"/>
  <c r="V112" i="63"/>
  <c r="W92" i="63"/>
  <c r="W113" i="75"/>
  <c r="W92" i="65"/>
  <c r="V114" i="65"/>
  <c r="W114" i="76" s="1"/>
  <c r="V112" i="65"/>
  <c r="W113" i="76"/>
  <c r="V127" i="74"/>
  <c r="U128" i="62"/>
  <c r="V127" i="77"/>
  <c r="U128" i="70"/>
  <c r="V120" i="62"/>
  <c r="V109" i="62"/>
  <c r="W109" i="74" s="1"/>
  <c r="W104" i="74"/>
  <c r="V106" i="62"/>
  <c r="W106" i="74" s="1"/>
  <c r="V113" i="62"/>
  <c r="V107" i="62"/>
  <c r="V106" i="70"/>
  <c r="U151" i="62"/>
  <c r="U153" i="62"/>
  <c r="U153" i="70"/>
  <c r="U151" i="70"/>
  <c r="V106" i="63"/>
  <c r="V127" i="78"/>
  <c r="U128" i="66"/>
  <c r="V166" i="62"/>
  <c r="V107" i="65"/>
  <c r="V121" i="65"/>
  <c r="W121" i="76" s="1"/>
  <c r="W120" i="76"/>
  <c r="W113" i="77"/>
  <c r="W92" i="70"/>
  <c r="V114" i="70"/>
  <c r="W114" i="77" s="1"/>
  <c r="V112" i="70"/>
  <c r="W120" i="77"/>
  <c r="V121" i="70"/>
  <c r="W121" i="77" s="1"/>
  <c r="W87" i="48"/>
  <c r="V110" i="48"/>
  <c r="W110" i="72" s="1"/>
  <c r="W93" i="48"/>
  <c r="X93" i="72" s="1"/>
  <c r="DO108" i="27"/>
  <c r="DP103" i="27"/>
  <c r="W113" i="74" l="1"/>
  <c r="W92" i="62"/>
  <c r="V114" i="62"/>
  <c r="W114" i="74" s="1"/>
  <c r="V112" i="62"/>
  <c r="W120" i="74"/>
  <c r="V121" i="62"/>
  <c r="W121" i="74" s="1"/>
  <c r="X92" i="76"/>
  <c r="W93" i="65"/>
  <c r="X93" i="76" s="1"/>
  <c r="X92" i="77"/>
  <c r="W93" i="70"/>
  <c r="X93" i="77" s="1"/>
  <c r="W107" i="76"/>
  <c r="V110" i="65"/>
  <c r="W106" i="75"/>
  <c r="V107" i="63"/>
  <c r="U152" i="62"/>
  <c r="U155" i="62" s="1"/>
  <c r="U154" i="62"/>
  <c r="T138" i="62" s="1"/>
  <c r="U138" i="74" s="1"/>
  <c r="U143" i="74" s="1"/>
  <c r="U154" i="66"/>
  <c r="T138" i="66" s="1"/>
  <c r="U138" i="78" s="1"/>
  <c r="U143" i="78" s="1"/>
  <c r="U152" i="66"/>
  <c r="U155" i="66" s="1"/>
  <c r="U154" i="70"/>
  <c r="T138" i="70" s="1"/>
  <c r="U138" i="77" s="1"/>
  <c r="U143" i="77" s="1"/>
  <c r="U152" i="70"/>
  <c r="U155" i="70" s="1"/>
  <c r="W106" i="77"/>
  <c r="V107" i="70"/>
  <c r="W87" i="65"/>
  <c r="W112" i="76"/>
  <c r="W93" i="63"/>
  <c r="X93" i="75" s="1"/>
  <c r="X92" i="75"/>
  <c r="V107" i="66"/>
  <c r="W120" i="78"/>
  <c r="V121" i="66"/>
  <c r="W121" i="78" s="1"/>
  <c r="W112" i="77"/>
  <c r="W87" i="70"/>
  <c r="W107" i="74"/>
  <c r="V110" i="62"/>
  <c r="W112" i="75"/>
  <c r="W87" i="63"/>
  <c r="W113" i="78"/>
  <c r="V112" i="66"/>
  <c r="V114" i="66"/>
  <c r="W114" i="78" s="1"/>
  <c r="W92" i="66"/>
  <c r="X89" i="48"/>
  <c r="X87" i="72"/>
  <c r="W100" i="48"/>
  <c r="X100" i="72" s="1"/>
  <c r="W88" i="48"/>
  <c r="X88" i="72" s="1"/>
  <c r="V116" i="48"/>
  <c r="W116" i="72" s="1"/>
  <c r="DP108" i="27"/>
  <c r="DQ103" i="27"/>
  <c r="V116" i="65" l="1"/>
  <c r="W110" i="76"/>
  <c r="V123" i="65"/>
  <c r="W87" i="62"/>
  <c r="W112" i="74"/>
  <c r="X89" i="63"/>
  <c r="W88" i="63"/>
  <c r="X88" i="75" s="1"/>
  <c r="W100" i="63"/>
  <c r="X87" i="75"/>
  <c r="X87" i="77"/>
  <c r="W88" i="70"/>
  <c r="X88" i="77" s="1"/>
  <c r="X89" i="70"/>
  <c r="W100" i="70"/>
  <c r="W107" i="78"/>
  <c r="V110" i="66"/>
  <c r="W100" i="65"/>
  <c r="W88" i="65"/>
  <c r="X88" i="76" s="1"/>
  <c r="X89" i="65"/>
  <c r="X87" i="76"/>
  <c r="X92" i="78"/>
  <c r="W93" i="66"/>
  <c r="X93" i="78" s="1"/>
  <c r="W107" i="77"/>
  <c r="V110" i="70"/>
  <c r="V110" i="63"/>
  <c r="W107" i="75"/>
  <c r="X92" i="74"/>
  <c r="W93" i="62"/>
  <c r="X93" i="74" s="1"/>
  <c r="W112" i="78"/>
  <c r="W87" i="66"/>
  <c r="W110" i="74"/>
  <c r="V116" i="62"/>
  <c r="V123" i="62"/>
  <c r="Y90" i="48"/>
  <c r="Z90" i="72" s="1"/>
  <c r="Y89" i="72"/>
  <c r="V123" i="48"/>
  <c r="W123" i="72" s="1"/>
  <c r="W117" i="48"/>
  <c r="X117" i="72" s="1"/>
  <c r="W99" i="48"/>
  <c r="W55" i="48" s="1"/>
  <c r="DQ108" i="27"/>
  <c r="DR103" i="27"/>
  <c r="X55" i="72" l="1"/>
  <c r="W53" i="48"/>
  <c r="W123" i="74"/>
  <c r="V125" i="62"/>
  <c r="W125" i="74" s="1"/>
  <c r="V167" i="62"/>
  <c r="V126" i="62"/>
  <c r="V116" i="63"/>
  <c r="W110" i="75"/>
  <c r="X100" i="76"/>
  <c r="W99" i="65"/>
  <c r="Y89" i="77"/>
  <c r="Y90" i="70"/>
  <c r="Z90" i="77" s="1"/>
  <c r="X100" i="75"/>
  <c r="W99" i="63"/>
  <c r="X87" i="74"/>
  <c r="X89" i="62"/>
  <c r="W88" i="62"/>
  <c r="X88" i="74" s="1"/>
  <c r="W100" i="62"/>
  <c r="W116" i="74"/>
  <c r="W117" i="62"/>
  <c r="W110" i="77"/>
  <c r="V116" i="70"/>
  <c r="V123" i="70" s="1"/>
  <c r="W110" i="78"/>
  <c r="V116" i="66"/>
  <c r="V123" i="66" s="1"/>
  <c r="V126" i="65"/>
  <c r="V125" i="65"/>
  <c r="W125" i="76" s="1"/>
  <c r="W123" i="76"/>
  <c r="V167" i="65"/>
  <c r="Y89" i="76"/>
  <c r="Y90" i="65"/>
  <c r="Z90" i="76" s="1"/>
  <c r="Y89" i="75"/>
  <c r="Y90" i="63"/>
  <c r="Z90" i="75" s="1"/>
  <c r="X87" i="78"/>
  <c r="W100" i="66"/>
  <c r="W88" i="66"/>
  <c r="X88" i="78" s="1"/>
  <c r="X89" i="66"/>
  <c r="X100" i="77"/>
  <c r="W99" i="70"/>
  <c r="W116" i="76"/>
  <c r="W117" i="65"/>
  <c r="W105" i="48"/>
  <c r="X105" i="72" s="1"/>
  <c r="X99" i="72"/>
  <c r="V167" i="48"/>
  <c r="V125" i="48"/>
  <c r="W125" i="72" s="1"/>
  <c r="V126" i="48"/>
  <c r="W126" i="72" s="1"/>
  <c r="W104" i="48"/>
  <c r="X104" i="72" s="1"/>
  <c r="X101" i="48"/>
  <c r="Y101" i="72" s="1"/>
  <c r="W124" i="48"/>
  <c r="X124" i="72" s="1"/>
  <c r="DR108" i="27"/>
  <c r="DS103" i="27"/>
  <c r="W123" i="77" l="1"/>
  <c r="V126" i="70"/>
  <c r="V167" i="70"/>
  <c r="V125" i="70"/>
  <c r="W125" i="77" s="1"/>
  <c r="W123" i="78"/>
  <c r="V167" i="66"/>
  <c r="V126" i="66"/>
  <c r="V125" i="66"/>
  <c r="W125" i="78" s="1"/>
  <c r="W105" i="70"/>
  <c r="X105" i="77" s="1"/>
  <c r="X99" i="77"/>
  <c r="X101" i="70"/>
  <c r="Y101" i="77" s="1"/>
  <c r="X100" i="78"/>
  <c r="W99" i="66"/>
  <c r="X117" i="74"/>
  <c r="W124" i="62"/>
  <c r="X124" i="74" s="1"/>
  <c r="Y90" i="62"/>
  <c r="Z90" i="74" s="1"/>
  <c r="Y89" i="74"/>
  <c r="V127" i="65"/>
  <c r="V150" i="65"/>
  <c r="W126" i="76"/>
  <c r="V123" i="63"/>
  <c r="W116" i="75"/>
  <c r="W117" i="63"/>
  <c r="X117" i="76"/>
  <c r="W124" i="65"/>
  <c r="X124" i="76" s="1"/>
  <c r="Y89" i="78"/>
  <c r="Y90" i="66"/>
  <c r="Z90" i="78" s="1"/>
  <c r="W117" i="70"/>
  <c r="W116" i="77"/>
  <c r="X100" i="74"/>
  <c r="W99" i="62"/>
  <c r="W105" i="63"/>
  <c r="X105" i="75" s="1"/>
  <c r="X99" i="75"/>
  <c r="X101" i="63"/>
  <c r="Y101" i="75" s="1"/>
  <c r="W105" i="65"/>
  <c r="X105" i="76" s="1"/>
  <c r="X101" i="65"/>
  <c r="Y101" i="76" s="1"/>
  <c r="X99" i="76"/>
  <c r="W126" i="74"/>
  <c r="V150" i="62"/>
  <c r="V127" i="62"/>
  <c r="X53" i="72"/>
  <c r="W53" i="65"/>
  <c r="W148" i="48"/>
  <c r="W53" i="63"/>
  <c r="W53" i="70"/>
  <c r="W53" i="62"/>
  <c r="W53" i="66"/>
  <c r="W54" i="48"/>
  <c r="X54" i="72" s="1"/>
  <c r="W116" i="78"/>
  <c r="W117" i="66"/>
  <c r="V150" i="48"/>
  <c r="V151" i="48" s="1"/>
  <c r="V154" i="48" s="1"/>
  <c r="U138" i="48" s="1"/>
  <c r="V138" i="72" s="1"/>
  <c r="V143" i="72" s="1"/>
  <c r="V127" i="48"/>
  <c r="W127" i="72" s="1"/>
  <c r="W106" i="48"/>
  <c r="X106" i="72" s="1"/>
  <c r="W166" i="48"/>
  <c r="W120" i="48"/>
  <c r="X120" i="72" s="1"/>
  <c r="W109" i="48"/>
  <c r="X109" i="72" s="1"/>
  <c r="W113" i="48"/>
  <c r="X113" i="72" s="1"/>
  <c r="DS108" i="27"/>
  <c r="DT103" i="27"/>
  <c r="X117" i="78" l="1"/>
  <c r="W124" i="66"/>
  <c r="X124" i="78" s="1"/>
  <c r="W104" i="66"/>
  <c r="W213" i="66" s="1"/>
  <c r="W54" i="62"/>
  <c r="X54" i="74" s="1"/>
  <c r="W148" i="62"/>
  <c r="X53" i="74"/>
  <c r="X53" i="76"/>
  <c r="W54" i="65"/>
  <c r="X54" i="76" s="1"/>
  <c r="W148" i="65"/>
  <c r="V125" i="63"/>
  <c r="W125" i="75" s="1"/>
  <c r="V167" i="63"/>
  <c r="V126" i="63"/>
  <c r="W123" i="75"/>
  <c r="W104" i="62"/>
  <c r="X53" i="77"/>
  <c r="W148" i="70"/>
  <c r="W54" i="70"/>
  <c r="X54" i="77" s="1"/>
  <c r="W126" i="78"/>
  <c r="V150" i="66"/>
  <c r="V127" i="66"/>
  <c r="X53" i="75"/>
  <c r="W148" i="63"/>
  <c r="W54" i="63"/>
  <c r="X54" i="75" s="1"/>
  <c r="W127" i="74"/>
  <c r="V128" i="62"/>
  <c r="X117" i="77"/>
  <c r="W104" i="70"/>
  <c r="W166" i="70" s="1"/>
  <c r="W124" i="70"/>
  <c r="X124" i="77" s="1"/>
  <c r="W213" i="70"/>
  <c r="X117" i="75"/>
  <c r="W124" i="63"/>
  <c r="X124" i="75" s="1"/>
  <c r="W104" i="63"/>
  <c r="W166" i="63" s="1"/>
  <c r="V153" i="65"/>
  <c r="V151" i="65"/>
  <c r="W126" i="77"/>
  <c r="V150" i="70"/>
  <c r="V127" i="70"/>
  <c r="X53" i="78"/>
  <c r="W54" i="66"/>
  <c r="X54" i="78" s="1"/>
  <c r="W148" i="66"/>
  <c r="V153" i="62"/>
  <c r="V151" i="62"/>
  <c r="W105" i="62"/>
  <c r="X105" i="74" s="1"/>
  <c r="X99" i="74"/>
  <c r="X101" i="62"/>
  <c r="Y101" i="74" s="1"/>
  <c r="W104" i="65"/>
  <c r="W127" i="76"/>
  <c r="V128" i="65"/>
  <c r="W105" i="66"/>
  <c r="X105" i="78" s="1"/>
  <c r="X101" i="66"/>
  <c r="Y101" i="78" s="1"/>
  <c r="X99" i="78"/>
  <c r="V128" i="48"/>
  <c r="V152" i="48"/>
  <c r="V155" i="48" s="1"/>
  <c r="V153" i="48"/>
  <c r="W107" i="48"/>
  <c r="X107" i="72" s="1"/>
  <c r="X92" i="48"/>
  <c r="Y92" i="72" s="1"/>
  <c r="W114" i="48"/>
  <c r="X114" i="72" s="1"/>
  <c r="W112" i="48"/>
  <c r="X112" i="72" s="1"/>
  <c r="W121" i="48"/>
  <c r="X121" i="72" s="1"/>
  <c r="DT108" i="27"/>
  <c r="DU103" i="27"/>
  <c r="DU108" i="27" s="1"/>
  <c r="W106" i="62" l="1"/>
  <c r="X106" i="74" s="1"/>
  <c r="W109" i="62"/>
  <c r="X109" i="74" s="1"/>
  <c r="W113" i="62"/>
  <c r="W120" i="62"/>
  <c r="X104" i="74"/>
  <c r="W107" i="62"/>
  <c r="W166" i="62"/>
  <c r="W213" i="62"/>
  <c r="W113" i="65"/>
  <c r="W109" i="65"/>
  <c r="X109" i="76" s="1"/>
  <c r="X104" i="76"/>
  <c r="W106" i="65"/>
  <c r="X106" i="76" s="1"/>
  <c r="W120" i="65"/>
  <c r="W213" i="65"/>
  <c r="W166" i="65"/>
  <c r="V152" i="62"/>
  <c r="V155" i="62" s="1"/>
  <c r="V154" i="62"/>
  <c r="U138" i="62" s="1"/>
  <c r="V138" i="74" s="1"/>
  <c r="V152" i="65"/>
  <c r="V155" i="65" s="1"/>
  <c r="V154" i="65"/>
  <c r="U138" i="65" s="1"/>
  <c r="V138" i="76" s="1"/>
  <c r="V143" i="76" s="1"/>
  <c r="W109" i="63"/>
  <c r="X109" i="75" s="1"/>
  <c r="X104" i="75"/>
  <c r="W106" i="63"/>
  <c r="X106" i="75" s="1"/>
  <c r="W120" i="63"/>
  <c r="W113" i="63"/>
  <c r="W107" i="63"/>
  <c r="W106" i="66"/>
  <c r="X106" i="78" s="1"/>
  <c r="W109" i="66"/>
  <c r="X109" i="78" s="1"/>
  <c r="W120" i="66"/>
  <c r="X104" i="78"/>
  <c r="W113" i="66"/>
  <c r="W107" i="66"/>
  <c r="W127" i="77"/>
  <c r="V128" i="70"/>
  <c r="W127" i="78"/>
  <c r="V128" i="66"/>
  <c r="V127" i="63"/>
  <c r="V150" i="63"/>
  <c r="W126" i="75"/>
  <c r="V151" i="70"/>
  <c r="V153" i="70"/>
  <c r="W213" i="63"/>
  <c r="W109" i="70"/>
  <c r="X109" i="77" s="1"/>
  <c r="W106" i="70"/>
  <c r="X106" i="77" s="1"/>
  <c r="W113" i="70"/>
  <c r="X104" i="77"/>
  <c r="W120" i="70"/>
  <c r="W107" i="70"/>
  <c r="V153" i="66"/>
  <c r="V151" i="66"/>
  <c r="W166" i="66"/>
  <c r="X87" i="48"/>
  <c r="X93" i="48"/>
  <c r="Y93" i="72" s="1"/>
  <c r="W110" i="48"/>
  <c r="X110" i="72" s="1"/>
  <c r="V152" i="70" l="1"/>
  <c r="V155" i="70" s="1"/>
  <c r="V154" i="70"/>
  <c r="U138" i="70" s="1"/>
  <c r="V138" i="77" s="1"/>
  <c r="X107" i="78"/>
  <c r="W110" i="66"/>
  <c r="X120" i="75"/>
  <c r="W121" i="63"/>
  <c r="X121" i="75" s="1"/>
  <c r="X120" i="74"/>
  <c r="W121" i="62"/>
  <c r="X121" i="74" s="1"/>
  <c r="X107" i="77"/>
  <c r="W110" i="70"/>
  <c r="X120" i="77"/>
  <c r="W121" i="70"/>
  <c r="X121" i="77" s="1"/>
  <c r="X113" i="78"/>
  <c r="W114" i="66"/>
  <c r="X114" i="78" s="1"/>
  <c r="W112" i="66"/>
  <c r="X92" i="66"/>
  <c r="X113" i="74"/>
  <c r="W112" i="62"/>
  <c r="W114" i="62"/>
  <c r="X114" i="74" s="1"/>
  <c r="X92" i="62"/>
  <c r="V154" i="66"/>
  <c r="U138" i="66" s="1"/>
  <c r="V138" i="78" s="1"/>
  <c r="V152" i="66"/>
  <c r="V155" i="66" s="1"/>
  <c r="V151" i="63"/>
  <c r="V153" i="63"/>
  <c r="W110" i="63"/>
  <c r="X107" i="75"/>
  <c r="W107" i="65"/>
  <c r="X107" i="74"/>
  <c r="W110" i="62"/>
  <c r="X113" i="77"/>
  <c r="X92" i="70"/>
  <c r="W112" i="70"/>
  <c r="W114" i="70"/>
  <c r="X114" i="77" s="1"/>
  <c r="W127" i="75"/>
  <c r="V128" i="63"/>
  <c r="X120" i="78"/>
  <c r="W121" i="66"/>
  <c r="X121" i="78" s="1"/>
  <c r="X113" i="75"/>
  <c r="W114" i="63"/>
  <c r="X114" i="75" s="1"/>
  <c r="X92" i="63"/>
  <c r="W112" i="63"/>
  <c r="X120" i="76"/>
  <c r="W121" i="65"/>
  <c r="X121" i="76" s="1"/>
  <c r="W114" i="65"/>
  <c r="X114" i="76" s="1"/>
  <c r="W112" i="65"/>
  <c r="X92" i="65"/>
  <c r="X113" i="76"/>
  <c r="Y89" i="48"/>
  <c r="Y87" i="72"/>
  <c r="W116" i="48"/>
  <c r="X116" i="72" s="1"/>
  <c r="X100" i="48"/>
  <c r="Y100" i="72" s="1"/>
  <c r="X88" i="48"/>
  <c r="Y88" i="72" s="1"/>
  <c r="Y92" i="75" l="1"/>
  <c r="X93" i="63"/>
  <c r="Y93" i="75" s="1"/>
  <c r="X112" i="77"/>
  <c r="X87" i="70"/>
  <c r="Y92" i="74"/>
  <c r="X93" i="62"/>
  <c r="Y93" i="74" s="1"/>
  <c r="Y92" i="78"/>
  <c r="X93" i="66"/>
  <c r="Y93" i="78" s="1"/>
  <c r="X110" i="78"/>
  <c r="W116" i="66"/>
  <c r="W123" i="66"/>
  <c r="Y92" i="77"/>
  <c r="X93" i="70"/>
  <c r="Y93" i="77" s="1"/>
  <c r="X107" i="76"/>
  <c r="W110" i="65"/>
  <c r="V154" i="63"/>
  <c r="U138" i="63" s="1"/>
  <c r="V138" i="75" s="1"/>
  <c r="V152" i="63"/>
  <c r="V155" i="63" s="1"/>
  <c r="X112" i="78"/>
  <c r="X87" i="66"/>
  <c r="Y92" i="76"/>
  <c r="X93" i="65"/>
  <c r="Y93" i="76" s="1"/>
  <c r="X112" i="74"/>
  <c r="X87" i="62"/>
  <c r="X110" i="77"/>
  <c r="W116" i="70"/>
  <c r="W123" i="70" s="1"/>
  <c r="X112" i="76"/>
  <c r="X87" i="65"/>
  <c r="X87" i="63"/>
  <c r="X112" i="75"/>
  <c r="X110" i="74"/>
  <c r="W116" i="62"/>
  <c r="W123" i="62"/>
  <c r="X110" i="75"/>
  <c r="W116" i="63"/>
  <c r="Z90" i="48"/>
  <c r="AA90" i="72" s="1"/>
  <c r="Z89" i="72"/>
  <c r="W123" i="48"/>
  <c r="X123" i="72" s="1"/>
  <c r="X99" i="48"/>
  <c r="X55" i="48" s="1"/>
  <c r="X117" i="48"/>
  <c r="Y117" i="72" s="1"/>
  <c r="X123" i="77" l="1"/>
  <c r="W126" i="70"/>
  <c r="W167" i="70"/>
  <c r="W125" i="70"/>
  <c r="X125" i="77" s="1"/>
  <c r="X116" i="74"/>
  <c r="X117" i="62"/>
  <c r="Y89" i="65"/>
  <c r="X100" i="65"/>
  <c r="X88" i="65"/>
  <c r="Y88" i="76" s="1"/>
  <c r="Y87" i="76"/>
  <c r="Y87" i="77"/>
  <c r="X88" i="70"/>
  <c r="Y88" i="77" s="1"/>
  <c r="X100" i="70"/>
  <c r="Y89" i="70"/>
  <c r="W123" i="63"/>
  <c r="X116" i="75"/>
  <c r="X117" i="63"/>
  <c r="Y87" i="74"/>
  <c r="Y89" i="62"/>
  <c r="X100" i="62"/>
  <c r="X88" i="62"/>
  <c r="Y88" i="74" s="1"/>
  <c r="Y87" i="78"/>
  <c r="Y89" i="66"/>
  <c r="X88" i="66"/>
  <c r="Y88" i="78" s="1"/>
  <c r="X100" i="66"/>
  <c r="X110" i="76"/>
  <c r="W116" i="65"/>
  <c r="W123" i="65"/>
  <c r="X123" i="78"/>
  <c r="W126" i="66"/>
  <c r="W125" i="66"/>
  <c r="X125" i="78" s="1"/>
  <c r="W167" i="66"/>
  <c r="Y55" i="72"/>
  <c r="X53" i="48"/>
  <c r="X116" i="78"/>
  <c r="X117" i="66"/>
  <c r="X123" i="74"/>
  <c r="W126" i="62"/>
  <c r="W167" i="62"/>
  <c r="W125" i="62"/>
  <c r="X125" i="74" s="1"/>
  <c r="Y89" i="63"/>
  <c r="X100" i="63"/>
  <c r="X88" i="63"/>
  <c r="Y88" i="75" s="1"/>
  <c r="Y87" i="75"/>
  <c r="X117" i="70"/>
  <c r="X116" i="77"/>
  <c r="W126" i="48"/>
  <c r="X126" i="72" s="1"/>
  <c r="W125" i="48"/>
  <c r="X125" i="72" s="1"/>
  <c r="W167" i="48"/>
  <c r="X105" i="48"/>
  <c r="Y105" i="72" s="1"/>
  <c r="Y99" i="72"/>
  <c r="X104" i="48"/>
  <c r="Y104" i="72" s="1"/>
  <c r="Y101" i="48"/>
  <c r="Z101" i="72" s="1"/>
  <c r="X124" i="48"/>
  <c r="Y124" i="72" s="1"/>
  <c r="Y117" i="78" l="1"/>
  <c r="X124" i="66"/>
  <c r="Y124" i="78" s="1"/>
  <c r="W126" i="65"/>
  <c r="X123" i="76"/>
  <c r="W125" i="65"/>
  <c r="X125" i="76" s="1"/>
  <c r="W167" i="65"/>
  <c r="Y100" i="74"/>
  <c r="X99" i="62"/>
  <c r="Y100" i="76"/>
  <c r="X99" i="65"/>
  <c r="X117" i="65"/>
  <c r="X116" i="76"/>
  <c r="Z89" i="78"/>
  <c r="Z90" i="66"/>
  <c r="AA90" i="78" s="1"/>
  <c r="Z90" i="62"/>
  <c r="AA90" i="74" s="1"/>
  <c r="Z89" i="74"/>
  <c r="W125" i="63"/>
  <c r="X125" i="75" s="1"/>
  <c r="W167" i="63"/>
  <c r="X123" i="75"/>
  <c r="W126" i="63"/>
  <c r="Z90" i="65"/>
  <c r="AA90" i="76" s="1"/>
  <c r="Z89" i="76"/>
  <c r="X99" i="63"/>
  <c r="Y100" i="75"/>
  <c r="X126" i="74"/>
  <c r="W150" i="62"/>
  <c r="W127" i="62"/>
  <c r="Y53" i="72"/>
  <c r="X53" i="66"/>
  <c r="X53" i="65"/>
  <c r="X53" i="63"/>
  <c r="X53" i="70"/>
  <c r="X53" i="62"/>
  <c r="X148" i="48"/>
  <c r="X54" i="48"/>
  <c r="Y54" i="72" s="1"/>
  <c r="X126" i="78"/>
  <c r="W150" i="66"/>
  <c r="W127" i="66"/>
  <c r="Z89" i="77"/>
  <c r="Z90" i="70"/>
  <c r="AA90" i="77" s="1"/>
  <c r="Y117" i="74"/>
  <c r="X124" i="62"/>
  <c r="Y124" i="74" s="1"/>
  <c r="X126" i="77"/>
  <c r="W150" i="70"/>
  <c r="W127" i="70"/>
  <c r="Y117" i="77"/>
  <c r="X124" i="70"/>
  <c r="Y124" i="77" s="1"/>
  <c r="X104" i="70"/>
  <c r="X213" i="70" s="1"/>
  <c r="Z89" i="75"/>
  <c r="Z90" i="63"/>
  <c r="AA90" i="75" s="1"/>
  <c r="Y100" i="78"/>
  <c r="X99" i="66"/>
  <c r="X104" i="63"/>
  <c r="X124" i="63"/>
  <c r="Y124" i="75" s="1"/>
  <c r="Y117" i="75"/>
  <c r="X166" i="63"/>
  <c r="X213" i="63"/>
  <c r="Y100" i="77"/>
  <c r="X99" i="70"/>
  <c r="W150" i="48"/>
  <c r="W151" i="48" s="1"/>
  <c r="W153" i="48" s="1"/>
  <c r="W127" i="48"/>
  <c r="X127" i="72" s="1"/>
  <c r="X106" i="48"/>
  <c r="Y106" i="72" s="1"/>
  <c r="X166" i="48"/>
  <c r="X120" i="48"/>
  <c r="Y120" i="72" s="1"/>
  <c r="X109" i="48"/>
  <c r="Y109" i="72" s="1"/>
  <c r="X113" i="48"/>
  <c r="Y113" i="72" s="1"/>
  <c r="W128" i="48"/>
  <c r="Y99" i="78" l="1"/>
  <c r="Y101" i="66"/>
  <c r="Z101" i="78" s="1"/>
  <c r="X105" i="66"/>
  <c r="Y105" i="78" s="1"/>
  <c r="X166" i="70"/>
  <c r="W151" i="66"/>
  <c r="W153" i="66"/>
  <c r="X54" i="62"/>
  <c r="Y54" i="74" s="1"/>
  <c r="X148" i="62"/>
  <c r="Y53" i="74"/>
  <c r="Y53" i="78"/>
  <c r="X54" i="66"/>
  <c r="Y54" i="78" s="1"/>
  <c r="X148" i="66"/>
  <c r="Y99" i="77"/>
  <c r="Y101" i="70"/>
  <c r="Z101" i="77" s="1"/>
  <c r="X105" i="70"/>
  <c r="Y105" i="77" s="1"/>
  <c r="X127" i="77"/>
  <c r="W128" i="70"/>
  <c r="Y53" i="77"/>
  <c r="X148" i="70"/>
  <c r="X54" i="70"/>
  <c r="Y54" i="77" s="1"/>
  <c r="W127" i="63"/>
  <c r="X126" i="75"/>
  <c r="W150" i="63"/>
  <c r="X105" i="62"/>
  <c r="Y105" i="74" s="1"/>
  <c r="Y99" i="74"/>
  <c r="Y101" i="62"/>
  <c r="Z101" i="74" s="1"/>
  <c r="X104" i="66"/>
  <c r="X113" i="70"/>
  <c r="Y104" i="77"/>
  <c r="X120" i="70"/>
  <c r="X106" i="70"/>
  <c r="Y106" i="77" s="1"/>
  <c r="X109" i="70"/>
  <c r="Y109" i="77" s="1"/>
  <c r="W153" i="70"/>
  <c r="W151" i="70"/>
  <c r="Y53" i="75"/>
  <c r="X54" i="63"/>
  <c r="Y54" i="75" s="1"/>
  <c r="X148" i="63"/>
  <c r="X127" i="74"/>
  <c r="W128" i="62"/>
  <c r="X105" i="63"/>
  <c r="Y105" i="75" s="1"/>
  <c r="Y99" i="75"/>
  <c r="Y101" i="63"/>
  <c r="Z101" i="75" s="1"/>
  <c r="X124" i="65"/>
  <c r="Y124" i="76" s="1"/>
  <c r="X104" i="65"/>
  <c r="Y117" i="76"/>
  <c r="X213" i="65"/>
  <c r="X166" i="65"/>
  <c r="X126" i="76"/>
  <c r="W150" i="65"/>
  <c r="W127" i="65"/>
  <c r="X113" i="63"/>
  <c r="X109" i="63"/>
  <c r="Y109" i="75" s="1"/>
  <c r="Y104" i="75"/>
  <c r="X120" i="63"/>
  <c r="X106" i="63"/>
  <c r="Y106" i="75" s="1"/>
  <c r="X104" i="62"/>
  <c r="X127" i="78"/>
  <c r="W128" i="66"/>
  <c r="Y53" i="76"/>
  <c r="X148" i="65"/>
  <c r="X54" i="65"/>
  <c r="Y54" i="76" s="1"/>
  <c r="W153" i="62"/>
  <c r="W151" i="62"/>
  <c r="X105" i="65"/>
  <c r="Y105" i="76" s="1"/>
  <c r="Y99" i="76"/>
  <c r="Y101" i="65"/>
  <c r="Z101" i="76" s="1"/>
  <c r="W154" i="48"/>
  <c r="V138" i="48" s="1"/>
  <c r="W138" i="72" s="1"/>
  <c r="W143" i="72" s="1"/>
  <c r="W152" i="48"/>
  <c r="W155" i="48" s="1"/>
  <c r="X107" i="48"/>
  <c r="Y107" i="72" s="1"/>
  <c r="X121" i="48"/>
  <c r="Y121" i="72" s="1"/>
  <c r="Y92" i="48"/>
  <c r="Z92" i="72" s="1"/>
  <c r="X112" i="48"/>
  <c r="Y112" i="72" s="1"/>
  <c r="X114" i="48"/>
  <c r="Y114" i="72" s="1"/>
  <c r="X114" i="63" l="1"/>
  <c r="Y114" i="75" s="1"/>
  <c r="Y113" i="75"/>
  <c r="Y92" i="63"/>
  <c r="X112" i="63"/>
  <c r="Y113" i="77"/>
  <c r="Y92" i="70"/>
  <c r="X114" i="70"/>
  <c r="Y114" i="77" s="1"/>
  <c r="X112" i="70"/>
  <c r="Y120" i="75"/>
  <c r="X121" i="63"/>
  <c r="Y121" i="75" s="1"/>
  <c r="W128" i="65"/>
  <c r="X127" i="76"/>
  <c r="W152" i="70"/>
  <c r="W155" i="70" s="1"/>
  <c r="W154" i="70"/>
  <c r="V138" i="70" s="1"/>
  <c r="W138" i="77" s="1"/>
  <c r="W143" i="77" s="1"/>
  <c r="X120" i="66"/>
  <c r="Y104" i="78"/>
  <c r="X113" i="66"/>
  <c r="X106" i="66"/>
  <c r="Y106" i="78" s="1"/>
  <c r="X109" i="66"/>
  <c r="Y109" i="78" s="1"/>
  <c r="X166" i="66"/>
  <c r="X213" i="66"/>
  <c r="W153" i="63"/>
  <c r="W151" i="63"/>
  <c r="X113" i="62"/>
  <c r="X120" i="62"/>
  <c r="Y104" i="74"/>
  <c r="X106" i="62"/>
  <c r="Y106" i="74" s="1"/>
  <c r="X109" i="62"/>
  <c r="Y109" i="74" s="1"/>
  <c r="X107" i="62"/>
  <c r="X213" i="62"/>
  <c r="X166" i="62"/>
  <c r="W153" i="65"/>
  <c r="W151" i="65"/>
  <c r="Y120" i="77"/>
  <c r="X121" i="70"/>
  <c r="Y121" i="77" s="1"/>
  <c r="W152" i="62"/>
  <c r="W155" i="62" s="1"/>
  <c r="W154" i="62"/>
  <c r="V138" i="62" s="1"/>
  <c r="W138" i="74" s="1"/>
  <c r="W143" i="74" s="1"/>
  <c r="X107" i="63"/>
  <c r="X109" i="65"/>
  <c r="Y109" i="76" s="1"/>
  <c r="X106" i="65"/>
  <c r="Y106" i="76" s="1"/>
  <c r="Y104" i="76"/>
  <c r="X113" i="65"/>
  <c r="X120" i="65"/>
  <c r="X107" i="65"/>
  <c r="X107" i="70"/>
  <c r="W128" i="63"/>
  <c r="X127" i="75"/>
  <c r="W154" i="66"/>
  <c r="V138" i="66" s="1"/>
  <c r="W138" i="78" s="1"/>
  <c r="W143" i="78" s="1"/>
  <c r="W152" i="66"/>
  <c r="W155" i="66" s="1"/>
  <c r="Y87" i="48"/>
  <c r="Y93" i="48"/>
  <c r="Z93" i="72" s="1"/>
  <c r="X110" i="48"/>
  <c r="Y110" i="72" s="1"/>
  <c r="Y120" i="76" l="1"/>
  <c r="X121" i="65"/>
  <c r="Y121" i="76" s="1"/>
  <c r="W152" i="63"/>
  <c r="W155" i="63" s="1"/>
  <c r="W154" i="63"/>
  <c r="V138" i="63" s="1"/>
  <c r="W138" i="75" s="1"/>
  <c r="W143" i="75" s="1"/>
  <c r="X107" i="66"/>
  <c r="Y112" i="77"/>
  <c r="Y87" i="70"/>
  <c r="Y112" i="75"/>
  <c r="Y87" i="63"/>
  <c r="Y107" i="77"/>
  <c r="X110" i="70"/>
  <c r="X112" i="65"/>
  <c r="Y113" i="76"/>
  <c r="Y92" i="65"/>
  <c r="X114" i="65"/>
  <c r="Y114" i="76" s="1"/>
  <c r="Y107" i="75"/>
  <c r="X110" i="63"/>
  <c r="Y120" i="78"/>
  <c r="X121" i="66"/>
  <c r="Y121" i="78" s="1"/>
  <c r="Y93" i="63"/>
  <c r="Z93" i="75" s="1"/>
  <c r="Z92" i="75"/>
  <c r="W154" i="65"/>
  <c r="V138" i="65" s="1"/>
  <c r="W138" i="76" s="1"/>
  <c r="W143" i="76" s="1"/>
  <c r="W152" i="65"/>
  <c r="W155" i="65" s="1"/>
  <c r="Y107" i="74"/>
  <c r="X110" i="62"/>
  <c r="Y120" i="74"/>
  <c r="X121" i="62"/>
  <c r="Y121" i="74" s="1"/>
  <c r="Z92" i="77"/>
  <c r="Y93" i="70"/>
  <c r="Z93" i="77" s="1"/>
  <c r="X110" i="65"/>
  <c r="Y107" i="76"/>
  <c r="Y113" i="74"/>
  <c r="Y92" i="62"/>
  <c r="X112" i="62"/>
  <c r="X114" i="62"/>
  <c r="Y114" i="74" s="1"/>
  <c r="Y113" i="78"/>
  <c r="X114" i="66"/>
  <c r="Y114" i="78" s="1"/>
  <c r="Y92" i="66"/>
  <c r="X112" i="66"/>
  <c r="Z89" i="48"/>
  <c r="Z87" i="72"/>
  <c r="X116" i="48"/>
  <c r="Y116" i="72" s="1"/>
  <c r="Y100" i="48"/>
  <c r="Z100" i="72" s="1"/>
  <c r="Y88" i="48"/>
  <c r="Z88" i="72" s="1"/>
  <c r="Y112" i="76" l="1"/>
  <c r="Y87" i="65"/>
  <c r="Y112" i="78"/>
  <c r="Y87" i="66"/>
  <c r="Y93" i="65"/>
  <c r="Z93" i="76" s="1"/>
  <c r="Z92" i="76"/>
  <c r="Y110" i="77"/>
  <c r="X116" i="70"/>
  <c r="Z87" i="77"/>
  <c r="Y100" i="70"/>
  <c r="Y88" i="70"/>
  <c r="Z88" i="77" s="1"/>
  <c r="Z89" i="70"/>
  <c r="Z92" i="78"/>
  <c r="Y93" i="66"/>
  <c r="Z93" i="78" s="1"/>
  <c r="Y112" i="74"/>
  <c r="Y87" i="62"/>
  <c r="Y110" i="76"/>
  <c r="X116" i="65"/>
  <c r="X123" i="65"/>
  <c r="Z92" i="74"/>
  <c r="Y93" i="62"/>
  <c r="Z93" i="74" s="1"/>
  <c r="Y110" i="74"/>
  <c r="X116" i="62"/>
  <c r="X116" i="63"/>
  <c r="Y110" i="75"/>
  <c r="Y100" i="63"/>
  <c r="Z89" i="63"/>
  <c r="Z87" i="75"/>
  <c r="Y88" i="63"/>
  <c r="Z88" i="75" s="1"/>
  <c r="Y107" i="78"/>
  <c r="X110" i="66"/>
  <c r="X123" i="48"/>
  <c r="Y123" i="72" s="1"/>
  <c r="AA90" i="48"/>
  <c r="AB90" i="72" s="1"/>
  <c r="AA89" i="72"/>
  <c r="Y99" i="48"/>
  <c r="Y55" i="48" s="1"/>
  <c r="Y117" i="48"/>
  <c r="Z117" i="72" s="1"/>
  <c r="Y116" i="76" l="1"/>
  <c r="Y117" i="65"/>
  <c r="Z100" i="77"/>
  <c r="Y99" i="70"/>
  <c r="Y116" i="74"/>
  <c r="Y117" i="62"/>
  <c r="Y123" i="76"/>
  <c r="X125" i="65"/>
  <c r="Y125" i="76" s="1"/>
  <c r="X126" i="65"/>
  <c r="X167" i="65"/>
  <c r="Z87" i="78"/>
  <c r="Y88" i="66"/>
  <c r="Z88" i="78" s="1"/>
  <c r="Z89" i="66"/>
  <c r="Y100" i="66"/>
  <c r="X123" i="63"/>
  <c r="Y116" i="75"/>
  <c r="Y117" i="63"/>
  <c r="Z89" i="65"/>
  <c r="Z87" i="76"/>
  <c r="Y100" i="65"/>
  <c r="Y88" i="65"/>
  <c r="Z88" i="76" s="1"/>
  <c r="Y99" i="63"/>
  <c r="Z100" i="75"/>
  <c r="Y116" i="77"/>
  <c r="Y117" i="70"/>
  <c r="Z55" i="72"/>
  <c r="Y53" i="48"/>
  <c r="Y110" i="78"/>
  <c r="X116" i="66"/>
  <c r="X123" i="66"/>
  <c r="AA90" i="63"/>
  <c r="AB90" i="75" s="1"/>
  <c r="AA89" i="75"/>
  <c r="X123" i="62"/>
  <c r="Z87" i="74"/>
  <c r="Y100" i="62"/>
  <c r="Z89" i="62"/>
  <c r="Y88" i="62"/>
  <c r="Z88" i="74" s="1"/>
  <c r="AA89" i="77"/>
  <c r="AA90" i="70"/>
  <c r="AB90" i="77" s="1"/>
  <c r="X123" i="70"/>
  <c r="X125" i="48"/>
  <c r="Y125" i="72" s="1"/>
  <c r="X167" i="48"/>
  <c r="X126" i="48"/>
  <c r="Y126" i="72" s="1"/>
  <c r="Y105" i="48"/>
  <c r="Z105" i="72" s="1"/>
  <c r="Z99" i="72"/>
  <c r="Y104" i="48"/>
  <c r="Z104" i="72" s="1"/>
  <c r="X127" i="48"/>
  <c r="Y127" i="72" s="1"/>
  <c r="Z101" i="48"/>
  <c r="AA101" i="72" s="1"/>
  <c r="Y124" i="48"/>
  <c r="Z124" i="72" s="1"/>
  <c r="Y123" i="77" l="1"/>
  <c r="X126" i="70"/>
  <c r="X167" i="70"/>
  <c r="X125" i="70"/>
  <c r="Y125" i="77" s="1"/>
  <c r="Z100" i="76"/>
  <c r="Y99" i="65"/>
  <c r="Z99" i="77"/>
  <c r="Y105" i="70"/>
  <c r="Z105" i="77" s="1"/>
  <c r="Z101" i="70"/>
  <c r="AA101" i="77" s="1"/>
  <c r="Z100" i="74"/>
  <c r="Y99" i="62"/>
  <c r="Z53" i="72"/>
  <c r="Y53" i="63"/>
  <c r="Y53" i="70"/>
  <c r="Y53" i="62"/>
  <c r="Y53" i="66"/>
  <c r="Y53" i="65"/>
  <c r="Y148" i="48"/>
  <c r="Y54" i="48"/>
  <c r="Z54" i="72" s="1"/>
  <c r="X167" i="63"/>
  <c r="X125" i="63"/>
  <c r="Y125" i="75" s="1"/>
  <c r="Y123" i="75"/>
  <c r="X126" i="63"/>
  <c r="Y123" i="78"/>
  <c r="X167" i="66"/>
  <c r="X126" i="66"/>
  <c r="X125" i="66"/>
  <c r="Y125" i="78" s="1"/>
  <c r="Y105" i="63"/>
  <c r="Z105" i="75" s="1"/>
  <c r="Z99" i="75"/>
  <c r="Z101" i="63"/>
  <c r="AA101" i="75" s="1"/>
  <c r="AA90" i="65"/>
  <c r="AB90" i="76" s="1"/>
  <c r="AA89" i="76"/>
  <c r="Z100" i="78"/>
  <c r="Y99" i="66"/>
  <c r="Z117" i="74"/>
  <c r="Y124" i="62"/>
  <c r="Z124" i="74" s="1"/>
  <c r="Y104" i="62"/>
  <c r="Y166" i="62" s="1"/>
  <c r="Y213" i="62"/>
  <c r="Y124" i="65"/>
  <c r="Z124" i="76" s="1"/>
  <c r="Y104" i="65"/>
  <c r="Z117" i="76"/>
  <c r="Y213" i="65"/>
  <c r="Y166" i="65"/>
  <c r="AA89" i="74"/>
  <c r="AA90" i="62"/>
  <c r="AB90" i="74" s="1"/>
  <c r="Y123" i="74"/>
  <c r="X126" i="62"/>
  <c r="X125" i="62"/>
  <c r="Y125" i="74" s="1"/>
  <c r="X167" i="62"/>
  <c r="Y116" i="78"/>
  <c r="Y117" i="66"/>
  <c r="Z117" i="77"/>
  <c r="Y124" i="70"/>
  <c r="Z124" i="77" s="1"/>
  <c r="Y104" i="70"/>
  <c r="Y213" i="70"/>
  <c r="Z117" i="75"/>
  <c r="Y124" i="63"/>
  <c r="Z124" i="75" s="1"/>
  <c r="Y104" i="63"/>
  <c r="AA89" i="78"/>
  <c r="AA90" i="66"/>
  <c r="AB90" i="78" s="1"/>
  <c r="X150" i="65"/>
  <c r="Y126" i="76"/>
  <c r="X127" i="65"/>
  <c r="X150" i="48"/>
  <c r="X151" i="48" s="1"/>
  <c r="X152" i="48" s="1"/>
  <c r="X155" i="48" s="1"/>
  <c r="Y106" i="48"/>
  <c r="Z106" i="72" s="1"/>
  <c r="Y166" i="48"/>
  <c r="Y120" i="48"/>
  <c r="Z120" i="72" s="1"/>
  <c r="Y113" i="48"/>
  <c r="Z113" i="72" s="1"/>
  <c r="Y109" i="48"/>
  <c r="Z109" i="72" s="1"/>
  <c r="X153" i="48"/>
  <c r="X128" i="48"/>
  <c r="X153" i="65" l="1"/>
  <c r="X151" i="65"/>
  <c r="Z117" i="78"/>
  <c r="Y124" i="66"/>
  <c r="Z124" i="78" s="1"/>
  <c r="Y104" i="66"/>
  <c r="Y213" i="66"/>
  <c r="Y166" i="66"/>
  <c r="Y126" i="74"/>
  <c r="X150" i="62"/>
  <c r="X127" i="62"/>
  <c r="Z53" i="78"/>
  <c r="Y148" i="66"/>
  <c r="Y54" i="66"/>
  <c r="Z54" i="78" s="1"/>
  <c r="Y113" i="70"/>
  <c r="Y106" i="70"/>
  <c r="Z106" i="77" s="1"/>
  <c r="Y109" i="70"/>
  <c r="Z109" i="77" s="1"/>
  <c r="Y120" i="70"/>
  <c r="Z104" i="77"/>
  <c r="Y107" i="70"/>
  <c r="X127" i="63"/>
  <c r="Y126" i="75"/>
  <c r="X150" i="63"/>
  <c r="Z53" i="74"/>
  <c r="Y148" i="62"/>
  <c r="Y54" i="62"/>
  <c r="Z54" i="74" s="1"/>
  <c r="Y105" i="62"/>
  <c r="Z105" i="74" s="1"/>
  <c r="Z101" i="62"/>
  <c r="AA101" i="74" s="1"/>
  <c r="Z99" i="74"/>
  <c r="X128" i="65"/>
  <c r="Y127" i="76"/>
  <c r="Y105" i="66"/>
  <c r="Z105" i="78" s="1"/>
  <c r="Z101" i="66"/>
  <c r="AA101" i="78" s="1"/>
  <c r="Z99" i="78"/>
  <c r="Y126" i="78"/>
  <c r="X127" i="66"/>
  <c r="X150" i="66"/>
  <c r="Z53" i="77"/>
  <c r="Y54" i="70"/>
  <c r="Z54" i="77" s="1"/>
  <c r="Y148" i="70"/>
  <c r="Y105" i="65"/>
  <c r="Z105" i="76" s="1"/>
  <c r="Z101" i="65"/>
  <c r="AA101" i="76" s="1"/>
  <c r="Z99" i="76"/>
  <c r="Y126" i="77"/>
  <c r="X127" i="70"/>
  <c r="X150" i="70"/>
  <c r="Y166" i="63"/>
  <c r="Y106" i="63"/>
  <c r="Z106" i="75" s="1"/>
  <c r="Z104" i="75"/>
  <c r="Y113" i="63"/>
  <c r="Y109" i="63"/>
  <c r="Z109" i="75" s="1"/>
  <c r="Y120" i="63"/>
  <c r="Y107" i="63"/>
  <c r="Y213" i="63"/>
  <c r="Y166" i="70"/>
  <c r="Z104" i="76"/>
  <c r="Y113" i="65"/>
  <c r="Y120" i="65"/>
  <c r="Y109" i="65"/>
  <c r="Z109" i="76" s="1"/>
  <c r="Y106" i="62"/>
  <c r="Z106" i="74" s="1"/>
  <c r="Y113" i="62"/>
  <c r="Y109" i="62"/>
  <c r="Z109" i="74" s="1"/>
  <c r="Z104" i="74"/>
  <c r="Y120" i="62"/>
  <c r="Z53" i="76"/>
  <c r="Y54" i="65"/>
  <c r="Z54" i="76" s="1"/>
  <c r="Y148" i="65"/>
  <c r="Z53" i="75"/>
  <c r="Y148" i="63"/>
  <c r="Y54" i="63"/>
  <c r="Z54" i="75" s="1"/>
  <c r="X154" i="48"/>
  <c r="W138" i="48" s="1"/>
  <c r="X138" i="72" s="1"/>
  <c r="X143" i="72" s="1"/>
  <c r="Z92" i="48"/>
  <c r="AA92" i="72" s="1"/>
  <c r="Y114" i="48"/>
  <c r="Z114" i="72" s="1"/>
  <c r="Y112" i="48"/>
  <c r="Z112" i="72" s="1"/>
  <c r="Y121" i="48"/>
  <c r="Z121" i="72" s="1"/>
  <c r="Y107" i="48"/>
  <c r="Z107" i="72" s="1"/>
  <c r="Y127" i="75" l="1"/>
  <c r="X128" i="63"/>
  <c r="Z120" i="75"/>
  <c r="Y121" i="63"/>
  <c r="Z121" i="75" s="1"/>
  <c r="Y127" i="78"/>
  <c r="X128" i="66"/>
  <c r="Z107" i="77"/>
  <c r="Y110" i="70"/>
  <c r="Y112" i="65"/>
  <c r="Y114" i="65"/>
  <c r="Z114" i="76" s="1"/>
  <c r="Z113" i="76"/>
  <c r="Z92" i="65"/>
  <c r="Y127" i="77"/>
  <c r="X128" i="70"/>
  <c r="Y107" i="62"/>
  <c r="Z113" i="74"/>
  <c r="Z92" i="62"/>
  <c r="Y112" i="62"/>
  <c r="Y114" i="62"/>
  <c r="Z114" i="74" s="1"/>
  <c r="Y106" i="65"/>
  <c r="X151" i="63"/>
  <c r="X153" i="63"/>
  <c r="Z113" i="77"/>
  <c r="Y114" i="70"/>
  <c r="Z114" i="77" s="1"/>
  <c r="Z92" i="70"/>
  <c r="Y112" i="70"/>
  <c r="Y127" i="74"/>
  <c r="X128" i="62"/>
  <c r="X154" i="65"/>
  <c r="W138" i="65" s="1"/>
  <c r="X138" i="76" s="1"/>
  <c r="X143" i="76" s="1"/>
  <c r="X152" i="65"/>
  <c r="X155" i="65" s="1"/>
  <c r="Y110" i="63"/>
  <c r="Z107" i="75"/>
  <c r="X151" i="66"/>
  <c r="X153" i="66"/>
  <c r="Z120" i="74"/>
  <c r="Y121" i="62"/>
  <c r="Z121" i="74" s="1"/>
  <c r="Z120" i="76"/>
  <c r="Y121" i="65"/>
  <c r="Z121" i="76" s="1"/>
  <c r="Y112" i="63"/>
  <c r="Z92" i="63"/>
  <c r="Z113" i="75"/>
  <c r="Y114" i="63"/>
  <c r="Z114" i="75" s="1"/>
  <c r="X151" i="70"/>
  <c r="X153" i="70"/>
  <c r="Z120" i="77"/>
  <c r="Y121" i="70"/>
  <c r="Z121" i="77" s="1"/>
  <c r="X153" i="62"/>
  <c r="X151" i="62"/>
  <c r="Y113" i="66"/>
  <c r="Z104" i="78"/>
  <c r="Y120" i="66"/>
  <c r="Y106" i="66"/>
  <c r="Z106" i="78" s="1"/>
  <c r="Y109" i="66"/>
  <c r="Z109" i="78" s="1"/>
  <c r="Z87" i="48"/>
  <c r="Y110" i="48"/>
  <c r="Z110" i="72" s="1"/>
  <c r="Z93" i="48"/>
  <c r="AA93" i="72" s="1"/>
  <c r="Z106" i="76" l="1"/>
  <c r="Y107" i="65"/>
  <c r="Z110" i="77"/>
  <c r="Y116" i="70"/>
  <c r="Z120" i="78"/>
  <c r="Y121" i="66"/>
  <c r="Z121" i="78" s="1"/>
  <c r="X154" i="70"/>
  <c r="W138" i="70" s="1"/>
  <c r="X138" i="77" s="1"/>
  <c r="X143" i="77" s="1"/>
  <c r="X152" i="70"/>
  <c r="X155" i="70" s="1"/>
  <c r="Z112" i="75"/>
  <c r="Z87" i="63"/>
  <c r="Y116" i="63"/>
  <c r="Z110" i="75"/>
  <c r="Z107" i="74"/>
  <c r="Y110" i="62"/>
  <c r="X154" i="62"/>
  <c r="W138" i="62" s="1"/>
  <c r="X138" i="74" s="1"/>
  <c r="X143" i="74" s="1"/>
  <c r="X152" i="62"/>
  <c r="X155" i="62" s="1"/>
  <c r="Z93" i="63"/>
  <c r="AA93" i="75" s="1"/>
  <c r="AA92" i="75"/>
  <c r="AA92" i="76"/>
  <c r="Z93" i="65"/>
  <c r="AA93" i="76" s="1"/>
  <c r="Y107" i="66"/>
  <c r="Z112" i="77"/>
  <c r="Z87" i="70"/>
  <c r="Z112" i="74"/>
  <c r="Z87" i="62"/>
  <c r="Z113" i="78"/>
  <c r="Y112" i="66"/>
  <c r="Z92" i="66"/>
  <c r="Y114" i="66"/>
  <c r="Z114" i="78" s="1"/>
  <c r="X152" i="66"/>
  <c r="X155" i="66" s="1"/>
  <c r="X154" i="66"/>
  <c r="W138" i="66" s="1"/>
  <c r="X138" i="78" s="1"/>
  <c r="X143" i="78" s="1"/>
  <c r="AA92" i="77"/>
  <c r="Z93" i="70"/>
  <c r="AA93" i="77" s="1"/>
  <c r="X152" i="63"/>
  <c r="X155" i="63" s="1"/>
  <c r="X154" i="63"/>
  <c r="W138" i="63" s="1"/>
  <c r="X138" i="75" s="1"/>
  <c r="X143" i="75" s="1"/>
  <c r="AA92" i="74"/>
  <c r="Z93" i="62"/>
  <c r="AA93" i="74" s="1"/>
  <c r="Z87" i="65"/>
  <c r="Z112" i="76"/>
  <c r="AA89" i="48"/>
  <c r="AA87" i="72"/>
  <c r="Z88" i="48"/>
  <c r="AA88" i="72" s="1"/>
  <c r="Z100" i="48"/>
  <c r="AA100" i="72" s="1"/>
  <c r="Y116" i="48"/>
  <c r="Z116" i="72" s="1"/>
  <c r="AA87" i="77" l="1"/>
  <c r="Z88" i="70"/>
  <c r="AA88" i="77" s="1"/>
  <c r="AA89" i="70"/>
  <c r="Z100" i="70"/>
  <c r="AA92" i="78"/>
  <c r="Z93" i="66"/>
  <c r="AA93" i="78" s="1"/>
  <c r="Y123" i="70"/>
  <c r="Z117" i="70"/>
  <c r="Z116" i="77"/>
  <c r="Z100" i="65"/>
  <c r="Z88" i="65"/>
  <c r="AA88" i="76" s="1"/>
  <c r="AA87" i="76"/>
  <c r="AA89" i="65"/>
  <c r="Z110" i="74"/>
  <c r="Y116" i="62"/>
  <c r="Y123" i="62"/>
  <c r="Z88" i="63"/>
  <c r="AA88" i="75" s="1"/>
  <c r="AA87" i="75"/>
  <c r="AA89" i="63"/>
  <c r="Z100" i="63"/>
  <c r="Z107" i="76"/>
  <c r="Y110" i="65"/>
  <c r="Z112" i="78"/>
  <c r="Z87" i="66"/>
  <c r="Y123" i="63"/>
  <c r="Z116" i="75"/>
  <c r="Z117" i="63"/>
  <c r="AA87" i="74"/>
  <c r="AA89" i="62"/>
  <c r="Z88" i="62"/>
  <c r="AA88" i="74" s="1"/>
  <c r="Z100" i="62"/>
  <c r="Z107" i="78"/>
  <c r="Y110" i="66"/>
  <c r="AB90" i="48"/>
  <c r="AC90" i="72" s="1"/>
  <c r="AB89" i="72"/>
  <c r="Y123" i="48"/>
  <c r="Y125" i="48" s="1"/>
  <c r="Z125" i="72" s="1"/>
  <c r="Z117" i="48"/>
  <c r="AA117" i="72" s="1"/>
  <c r="Z99" i="48"/>
  <c r="Z55" i="48" s="1"/>
  <c r="AA100" i="75" l="1"/>
  <c r="Z99" i="63"/>
  <c r="AA100" i="77"/>
  <c r="Z99" i="70"/>
  <c r="AA100" i="74"/>
  <c r="Z99" i="62"/>
  <c r="Z124" i="63"/>
  <c r="AA124" i="75" s="1"/>
  <c r="AA117" i="75"/>
  <c r="AB89" i="75"/>
  <c r="AB90" i="63"/>
  <c r="AC90" i="75" s="1"/>
  <c r="Z116" i="74"/>
  <c r="Z117" i="62"/>
  <c r="Z123" i="77"/>
  <c r="Y126" i="70"/>
  <c r="Y167" i="70"/>
  <c r="Y125" i="70"/>
  <c r="Z125" i="77" s="1"/>
  <c r="AB89" i="77"/>
  <c r="AB90" i="70"/>
  <c r="AC90" i="77" s="1"/>
  <c r="AA87" i="78"/>
  <c r="Z88" i="66"/>
  <c r="AA88" i="78" s="1"/>
  <c r="Z100" i="66"/>
  <c r="AA89" i="66"/>
  <c r="AA117" i="77"/>
  <c r="Z124" i="70"/>
  <c r="AA124" i="77" s="1"/>
  <c r="AA55" i="72"/>
  <c r="Z53" i="48"/>
  <c r="Y116" i="65"/>
  <c r="Z110" i="76"/>
  <c r="Y123" i="65"/>
  <c r="Z99" i="65"/>
  <c r="AA100" i="76"/>
  <c r="Z123" i="74"/>
  <c r="Y126" i="62"/>
  <c r="Y167" i="62"/>
  <c r="Y125" i="62"/>
  <c r="Z125" i="74" s="1"/>
  <c r="Z110" i="78"/>
  <c r="Y116" i="66"/>
  <c r="Y123" i="66"/>
  <c r="AB90" i="62"/>
  <c r="AC90" i="74" s="1"/>
  <c r="AB89" i="74"/>
  <c r="Y125" i="63"/>
  <c r="Z125" i="75" s="1"/>
  <c r="Z123" i="75"/>
  <c r="Y126" i="63"/>
  <c r="Y167" i="63"/>
  <c r="AB89" i="76"/>
  <c r="AB90" i="65"/>
  <c r="AC90" i="76" s="1"/>
  <c r="Y167" i="48"/>
  <c r="Z105" i="48"/>
  <c r="AA105" i="72" s="1"/>
  <c r="AA99" i="72"/>
  <c r="Y126" i="48"/>
  <c r="Z126" i="72" s="1"/>
  <c r="Z123" i="72"/>
  <c r="Z104" i="48"/>
  <c r="AA104" i="72" s="1"/>
  <c r="AA101" i="48"/>
  <c r="AB101" i="72" s="1"/>
  <c r="Z124" i="48"/>
  <c r="AA124" i="72" s="1"/>
  <c r="Z105" i="65" l="1"/>
  <c r="AA105" i="76" s="1"/>
  <c r="AA99" i="76"/>
  <c r="AA101" i="65"/>
  <c r="AB101" i="76" s="1"/>
  <c r="Z117" i="66"/>
  <c r="Z116" i="78"/>
  <c r="Z126" i="74"/>
  <c r="Y150" i="62"/>
  <c r="Y127" i="62"/>
  <c r="Z123" i="76"/>
  <c r="Y167" i="65"/>
  <c r="Y125" i="65"/>
  <c r="Z125" i="76" s="1"/>
  <c r="Y126" i="65"/>
  <c r="AB89" i="78"/>
  <c r="AB90" i="66"/>
  <c r="AC90" i="78" s="1"/>
  <c r="Z126" i="77"/>
  <c r="Y150" i="70"/>
  <c r="Y127" i="70"/>
  <c r="AA53" i="72"/>
  <c r="Z53" i="66"/>
  <c r="Z53" i="65"/>
  <c r="Z53" i="62"/>
  <c r="Z148" i="48"/>
  <c r="Z53" i="70"/>
  <c r="Z53" i="63"/>
  <c r="Z54" i="48"/>
  <c r="AA54" i="72" s="1"/>
  <c r="AA100" i="78"/>
  <c r="Z99" i="66"/>
  <c r="Z105" i="62"/>
  <c r="AA105" i="74" s="1"/>
  <c r="AA99" i="74"/>
  <c r="AA101" i="62"/>
  <c r="AB101" i="74" s="1"/>
  <c r="Z105" i="63"/>
  <c r="AA105" i="75" s="1"/>
  <c r="AA101" i="63"/>
  <c r="AB101" i="75" s="1"/>
  <c r="AA99" i="75"/>
  <c r="Z123" i="78"/>
  <c r="Y126" i="66"/>
  <c r="Y125" i="66"/>
  <c r="Z125" i="78" s="1"/>
  <c r="Y167" i="66"/>
  <c r="Z105" i="70"/>
  <c r="AA105" i="77" s="1"/>
  <c r="AA101" i="70"/>
  <c r="AB101" i="77" s="1"/>
  <c r="AA99" i="77"/>
  <c r="Y127" i="63"/>
  <c r="Z126" i="75"/>
  <c r="Y150" i="63"/>
  <c r="Z117" i="65"/>
  <c r="Z116" i="76"/>
  <c r="AA117" i="74"/>
  <c r="Z124" i="62"/>
  <c r="AA124" i="74" s="1"/>
  <c r="Z104" i="62"/>
  <c r="Z213" i="62" s="1"/>
  <c r="Y150" i="48"/>
  <c r="Y151" i="48" s="1"/>
  <c r="Y153" i="48" s="1"/>
  <c r="Y127" i="48"/>
  <c r="Z127" i="72" s="1"/>
  <c r="Z106" i="48"/>
  <c r="AA106" i="72" s="1"/>
  <c r="Z166" i="48"/>
  <c r="Z113" i="48"/>
  <c r="AA113" i="72" s="1"/>
  <c r="Z109" i="48"/>
  <c r="AA109" i="72" s="1"/>
  <c r="Z120" i="48"/>
  <c r="AA120" i="72" s="1"/>
  <c r="Z104" i="65" l="1"/>
  <c r="Z124" i="65"/>
  <c r="AA124" i="76" s="1"/>
  <c r="AA117" i="76"/>
  <c r="Z166" i="65"/>
  <c r="Z213" i="65"/>
  <c r="AA53" i="76"/>
  <c r="Z54" i="65"/>
  <c r="AA54" i="76" s="1"/>
  <c r="Z148" i="65"/>
  <c r="Z126" i="76"/>
  <c r="Y150" i="65"/>
  <c r="Y127" i="65"/>
  <c r="Y153" i="63"/>
  <c r="Y151" i="63"/>
  <c r="Z126" i="78"/>
  <c r="Y127" i="66"/>
  <c r="Y150" i="66"/>
  <c r="AA101" i="66"/>
  <c r="AB101" i="78" s="1"/>
  <c r="Z105" i="66"/>
  <c r="AA105" i="78" s="1"/>
  <c r="AA99" i="78"/>
  <c r="AA53" i="77"/>
  <c r="Z148" i="70"/>
  <c r="Z54" i="70"/>
  <c r="AA54" i="77" s="1"/>
  <c r="Z104" i="70"/>
  <c r="AA53" i="78"/>
  <c r="Z148" i="66"/>
  <c r="Z54" i="66"/>
  <c r="AA54" i="78" s="1"/>
  <c r="Y153" i="62"/>
  <c r="Y151" i="62"/>
  <c r="AA53" i="75"/>
  <c r="Z54" i="63"/>
  <c r="AA54" i="75" s="1"/>
  <c r="Z148" i="63"/>
  <c r="Z104" i="63"/>
  <c r="Z127" i="74"/>
  <c r="Y128" i="62"/>
  <c r="AA104" i="74"/>
  <c r="Z113" i="62"/>
  <c r="Z109" i="62"/>
  <c r="AA109" i="74" s="1"/>
  <c r="Z120" i="62"/>
  <c r="Z106" i="62"/>
  <c r="AA106" i="74" s="1"/>
  <c r="Z107" i="62"/>
  <c r="Y151" i="70"/>
  <c r="Y153" i="70"/>
  <c r="AA117" i="78"/>
  <c r="Z104" i="66"/>
  <c r="Z166" i="66" s="1"/>
  <c r="Z124" i="66"/>
  <c r="AA124" i="78" s="1"/>
  <c r="Z166" i="62"/>
  <c r="Z127" i="75"/>
  <c r="Y128" i="63"/>
  <c r="AA53" i="74"/>
  <c r="Z148" i="62"/>
  <c r="Z54" i="62"/>
  <c r="AA54" i="74" s="1"/>
  <c r="Z127" i="77"/>
  <c r="Y128" i="70"/>
  <c r="Y128" i="48"/>
  <c r="Y154" i="48"/>
  <c r="X138" i="48" s="1"/>
  <c r="Y138" i="72" s="1"/>
  <c r="Y143" i="72" s="1"/>
  <c r="Y152" i="48"/>
  <c r="Y155" i="48" s="1"/>
  <c r="Z107" i="48"/>
  <c r="AA107" i="72" s="1"/>
  <c r="AA92" i="48"/>
  <c r="AB92" i="72" s="1"/>
  <c r="Z112" i="48"/>
  <c r="AA112" i="72" s="1"/>
  <c r="Z114" i="48"/>
  <c r="AA114" i="72" s="1"/>
  <c r="Z121" i="48"/>
  <c r="AA121" i="72" s="1"/>
  <c r="AA107" i="74" l="1"/>
  <c r="Z110" i="62"/>
  <c r="AA113" i="74"/>
  <c r="AA92" i="62"/>
  <c r="Z112" i="62"/>
  <c r="Z114" i="62"/>
  <c r="AA114" i="74" s="1"/>
  <c r="Y151" i="66"/>
  <c r="Y153" i="66"/>
  <c r="Z213" i="66"/>
  <c r="AA104" i="77"/>
  <c r="Z106" i="70"/>
  <c r="AA106" i="77" s="1"/>
  <c r="Z166" i="70"/>
  <c r="Z109" i="70"/>
  <c r="AA109" i="77" s="1"/>
  <c r="Z120" i="70"/>
  <c r="Z213" i="70"/>
  <c r="Z113" i="70"/>
  <c r="Z127" i="78"/>
  <c r="Y128" i="66"/>
  <c r="Z127" i="76"/>
  <c r="Y128" i="65"/>
  <c r="AA120" i="74"/>
  <c r="Z121" i="62"/>
  <c r="AA121" i="74" s="1"/>
  <c r="Y153" i="65"/>
  <c r="Y151" i="65"/>
  <c r="AA104" i="78"/>
  <c r="Z109" i="66"/>
  <c r="AA109" i="78" s="1"/>
  <c r="Z120" i="66"/>
  <c r="Z113" i="66"/>
  <c r="Z106" i="66"/>
  <c r="AA106" i="78" s="1"/>
  <c r="Z107" i="66"/>
  <c r="Z213" i="63"/>
  <c r="Z166" i="63"/>
  <c r="AA104" i="75"/>
  <c r="Z113" i="63"/>
  <c r="Z109" i="63"/>
  <c r="AA109" i="75" s="1"/>
  <c r="Z120" i="63"/>
  <c r="Z106" i="63"/>
  <c r="AA106" i="75" s="1"/>
  <c r="Z107" i="63"/>
  <c r="Y152" i="62"/>
  <c r="Y155" i="62" s="1"/>
  <c r="Y154" i="62"/>
  <c r="X138" i="62" s="1"/>
  <c r="Y138" i="74" s="1"/>
  <c r="Y143" i="74" s="1"/>
  <c r="Y152" i="70"/>
  <c r="Y155" i="70" s="1"/>
  <c r="Y154" i="70"/>
  <c r="X138" i="70" s="1"/>
  <c r="Y138" i="77" s="1"/>
  <c r="Y143" i="77" s="1"/>
  <c r="Y154" i="63"/>
  <c r="X138" i="63" s="1"/>
  <c r="Y138" i="75" s="1"/>
  <c r="Y143" i="75" s="1"/>
  <c r="Y152" i="63"/>
  <c r="Y155" i="63" s="1"/>
  <c r="Z106" i="65"/>
  <c r="AA106" i="76" s="1"/>
  <c r="Z120" i="65"/>
  <c r="AA104" i="76"/>
  <c r="Z109" i="65"/>
  <c r="AA109" i="76" s="1"/>
  <c r="Z113" i="65"/>
  <c r="Z107" i="65"/>
  <c r="AA87" i="48"/>
  <c r="AB87" i="72" s="1"/>
  <c r="AA93" i="48"/>
  <c r="AB93" i="72" s="1"/>
  <c r="Z110" i="48"/>
  <c r="AA110" i="72" s="1"/>
  <c r="AA120" i="78" l="1"/>
  <c r="Z121" i="66"/>
  <c r="AA121" i="78" s="1"/>
  <c r="Z110" i="63"/>
  <c r="AA107" i="75"/>
  <c r="AA113" i="75"/>
  <c r="Z114" i="63"/>
  <c r="AA114" i="75" s="1"/>
  <c r="Z112" i="63"/>
  <c r="AA92" i="63"/>
  <c r="AA107" i="78"/>
  <c r="Z110" i="66"/>
  <c r="Y152" i="66"/>
  <c r="Y155" i="66" s="1"/>
  <c r="Y154" i="66"/>
  <c r="X138" i="66" s="1"/>
  <c r="Y138" i="78" s="1"/>
  <c r="Y143" i="78" s="1"/>
  <c r="AA113" i="77"/>
  <c r="AA92" i="70"/>
  <c r="Z112" i="70"/>
  <c r="Z114" i="70"/>
  <c r="AA114" i="77" s="1"/>
  <c r="AB92" i="74"/>
  <c r="AA93" i="62"/>
  <c r="AB93" i="74" s="1"/>
  <c r="AA107" i="76"/>
  <c r="Z110" i="65"/>
  <c r="Z121" i="65"/>
  <c r="AA121" i="76" s="1"/>
  <c r="AA120" i="76"/>
  <c r="AA92" i="65"/>
  <c r="AA113" i="76"/>
  <c r="Z112" i="65"/>
  <c r="Z114" i="65"/>
  <c r="AA114" i="76" s="1"/>
  <c r="AA120" i="77"/>
  <c r="Z121" i="70"/>
  <c r="AA121" i="77" s="1"/>
  <c r="AA110" i="74"/>
  <c r="Z116" i="62"/>
  <c r="AA120" i="75"/>
  <c r="Z121" i="63"/>
  <c r="AA121" i="75" s="1"/>
  <c r="AA113" i="78"/>
  <c r="AA92" i="66"/>
  <c r="Z114" i="66"/>
  <c r="AA114" i="78" s="1"/>
  <c r="Z112" i="66"/>
  <c r="Y152" i="65"/>
  <c r="Y155" i="65" s="1"/>
  <c r="Y154" i="65"/>
  <c r="X138" i="65" s="1"/>
  <c r="Y138" i="76" s="1"/>
  <c r="Y143" i="76" s="1"/>
  <c r="Z107" i="70"/>
  <c r="AA87" i="62"/>
  <c r="AA112" i="74"/>
  <c r="AB89" i="48"/>
  <c r="Z116" i="48"/>
  <c r="AA116" i="72" s="1"/>
  <c r="AA100" i="48"/>
  <c r="AB100" i="72" s="1"/>
  <c r="AA88" i="48"/>
  <c r="AB88" i="72" s="1"/>
  <c r="AB92" i="75" l="1"/>
  <c r="AA93" i="63"/>
  <c r="AB93" i="75" s="1"/>
  <c r="AA107" i="77"/>
  <c r="Z110" i="70"/>
  <c r="AB92" i="76"/>
  <c r="AA93" i="65"/>
  <c r="AB93" i="76" s="1"/>
  <c r="AA112" i="77"/>
  <c r="AA87" i="70"/>
  <c r="AA112" i="75"/>
  <c r="AA87" i="63"/>
  <c r="AA110" i="75"/>
  <c r="Z116" i="63"/>
  <c r="AB87" i="74"/>
  <c r="AB89" i="62"/>
  <c r="AA88" i="62"/>
  <c r="AB88" i="74" s="1"/>
  <c r="AA100" i="62"/>
  <c r="AA112" i="78"/>
  <c r="AA87" i="66"/>
  <c r="AA110" i="76"/>
  <c r="Z116" i="65"/>
  <c r="Z123" i="65"/>
  <c r="AB92" i="78"/>
  <c r="AA93" i="66"/>
  <c r="AB93" i="78" s="1"/>
  <c r="AA117" i="62"/>
  <c r="AA116" i="74"/>
  <c r="Z123" i="62"/>
  <c r="AB92" i="77"/>
  <c r="AA93" i="70"/>
  <c r="AB93" i="77" s="1"/>
  <c r="AA110" i="78"/>
  <c r="Z116" i="66"/>
  <c r="Z123" i="66"/>
  <c r="AA112" i="76"/>
  <c r="AA87" i="65"/>
  <c r="AC90" i="48"/>
  <c r="AD90" i="72" s="1"/>
  <c r="AC89" i="72"/>
  <c r="Z123" i="48"/>
  <c r="AA123" i="72" s="1"/>
  <c r="AA99" i="48"/>
  <c r="AA55" i="48" s="1"/>
  <c r="AA117" i="48"/>
  <c r="AB117" i="72" s="1"/>
  <c r="AB87" i="77" l="1"/>
  <c r="AA88" i="70"/>
  <c r="AB88" i="77" s="1"/>
  <c r="AA100" i="70"/>
  <c r="AB89" i="70"/>
  <c r="AB55" i="72"/>
  <c r="AA53" i="48"/>
  <c r="AA116" i="78"/>
  <c r="AA117" i="66"/>
  <c r="AA123" i="74"/>
  <c r="Z126" i="62"/>
  <c r="Z167" i="62"/>
  <c r="Z125" i="62"/>
  <c r="AA125" i="74" s="1"/>
  <c r="AB87" i="78"/>
  <c r="AB89" i="66"/>
  <c r="AA88" i="66"/>
  <c r="AB88" i="78" s="1"/>
  <c r="AA100" i="66"/>
  <c r="AC90" i="62"/>
  <c r="AD90" i="74" s="1"/>
  <c r="AC89" i="74"/>
  <c r="AA110" i="77"/>
  <c r="Z116" i="70"/>
  <c r="AB89" i="65"/>
  <c r="AB87" i="76"/>
  <c r="AA88" i="65"/>
  <c r="AB88" i="76" s="1"/>
  <c r="AA100" i="65"/>
  <c r="Z167" i="65"/>
  <c r="Z125" i="65"/>
  <c r="AA125" i="76" s="1"/>
  <c r="AA123" i="76"/>
  <c r="Z126" i="65"/>
  <c r="AA100" i="63"/>
  <c r="AA88" i="63"/>
  <c r="AB88" i="75" s="1"/>
  <c r="AB89" i="63"/>
  <c r="AB87" i="75"/>
  <c r="AA123" i="78"/>
  <c r="Z125" i="66"/>
  <c r="AA125" i="78" s="1"/>
  <c r="Z167" i="66"/>
  <c r="Z126" i="66"/>
  <c r="AA117" i="63"/>
  <c r="AA116" i="75"/>
  <c r="AB117" i="74"/>
  <c r="AA124" i="62"/>
  <c r="AB124" i="74" s="1"/>
  <c r="AA116" i="76"/>
  <c r="AA117" i="65"/>
  <c r="AB100" i="74"/>
  <c r="AA99" i="62"/>
  <c r="Z123" i="63"/>
  <c r="Z167" i="48"/>
  <c r="Z125" i="48"/>
  <c r="AA125" i="72" s="1"/>
  <c r="Z126" i="48"/>
  <c r="AA126" i="72" s="1"/>
  <c r="AA105" i="48"/>
  <c r="AB105" i="72" s="1"/>
  <c r="AB99" i="72"/>
  <c r="AA104" i="48"/>
  <c r="AB104" i="72" s="1"/>
  <c r="AA124" i="48"/>
  <c r="AB124" i="72" s="1"/>
  <c r="AB101" i="48"/>
  <c r="AC101" i="72" s="1"/>
  <c r="AC90" i="63" l="1"/>
  <c r="AD90" i="75" s="1"/>
  <c r="AC89" i="75"/>
  <c r="Z126" i="63"/>
  <c r="Z167" i="63"/>
  <c r="Z125" i="63"/>
  <c r="AA125" i="75" s="1"/>
  <c r="AA123" i="75"/>
  <c r="AB100" i="77"/>
  <c r="AA99" i="70"/>
  <c r="AB117" i="76"/>
  <c r="AA124" i="65"/>
  <c r="AB124" i="76" s="1"/>
  <c r="AA116" i="77"/>
  <c r="AA117" i="70"/>
  <c r="AB117" i="78"/>
  <c r="AA124" i="66"/>
  <c r="AB124" i="78" s="1"/>
  <c r="AC89" i="77"/>
  <c r="AC90" i="70"/>
  <c r="AD90" i="77" s="1"/>
  <c r="AA105" i="62"/>
  <c r="AB105" i="74" s="1"/>
  <c r="AB99" i="74"/>
  <c r="AB101" i="62"/>
  <c r="AC101" i="74" s="1"/>
  <c r="AA124" i="63"/>
  <c r="AB124" i="75" s="1"/>
  <c r="AB117" i="75"/>
  <c r="AB100" i="75"/>
  <c r="AA99" i="63"/>
  <c r="AC89" i="76"/>
  <c r="AC90" i="65"/>
  <c r="AD90" i="76" s="1"/>
  <c r="AC89" i="78"/>
  <c r="AC90" i="66"/>
  <c r="AD90" i="78" s="1"/>
  <c r="AA126" i="74"/>
  <c r="Z127" i="62"/>
  <c r="Z150" i="62"/>
  <c r="AB53" i="72"/>
  <c r="AA53" i="66"/>
  <c r="AA53" i="65"/>
  <c r="AA104" i="65" s="1"/>
  <c r="AA148" i="48"/>
  <c r="AA53" i="63"/>
  <c r="AA53" i="70"/>
  <c r="AA53" i="62"/>
  <c r="AA54" i="48"/>
  <c r="AB54" i="72" s="1"/>
  <c r="AB100" i="78"/>
  <c r="AA99" i="66"/>
  <c r="AA126" i="78"/>
  <c r="Z150" i="66"/>
  <c r="Z127" i="66"/>
  <c r="Z150" i="65"/>
  <c r="Z127" i="65"/>
  <c r="AA126" i="76"/>
  <c r="AA99" i="65"/>
  <c r="AB100" i="76"/>
  <c r="Z123" i="70"/>
  <c r="Z150" i="48"/>
  <c r="Z151" i="48" s="1"/>
  <c r="Z153" i="48" s="1"/>
  <c r="Z127" i="48"/>
  <c r="AA127" i="72" s="1"/>
  <c r="AA106" i="48"/>
  <c r="AB106" i="72" s="1"/>
  <c r="AA166" i="48"/>
  <c r="AA109" i="48"/>
  <c r="AB109" i="72" s="1"/>
  <c r="AA120" i="48"/>
  <c r="AB120" i="72" s="1"/>
  <c r="AA113" i="48"/>
  <c r="AB113" i="72" s="1"/>
  <c r="Z154" i="48"/>
  <c r="Y138" i="48" s="1"/>
  <c r="Z138" i="72" s="1"/>
  <c r="Z143" i="72" s="1"/>
  <c r="AA166" i="65" l="1"/>
  <c r="AA120" i="65"/>
  <c r="AA113" i="65"/>
  <c r="AB104" i="76"/>
  <c r="AA109" i="65"/>
  <c r="AB109" i="76" s="1"/>
  <c r="AA213" i="65"/>
  <c r="Z153" i="65"/>
  <c r="Z151" i="65"/>
  <c r="AB99" i="78"/>
  <c r="AA105" i="66"/>
  <c r="AB105" i="78" s="1"/>
  <c r="AB101" i="66"/>
  <c r="AC101" i="78" s="1"/>
  <c r="AB53" i="78"/>
  <c r="AA54" i="66"/>
  <c r="AB54" i="78" s="1"/>
  <c r="AA148" i="66"/>
  <c r="AA105" i="65"/>
  <c r="AB105" i="76" s="1"/>
  <c r="AB101" i="65"/>
  <c r="AC101" i="76" s="1"/>
  <c r="AB99" i="76"/>
  <c r="AA127" i="78"/>
  <c r="Z128" i="66"/>
  <c r="AB53" i="75"/>
  <c r="AA54" i="63"/>
  <c r="AB54" i="75" s="1"/>
  <c r="AA148" i="63"/>
  <c r="AA105" i="63"/>
  <c r="AB105" i="75" s="1"/>
  <c r="AB101" i="63"/>
  <c r="AC101" i="75" s="1"/>
  <c r="AB99" i="75"/>
  <c r="Z150" i="63"/>
  <c r="Z127" i="63"/>
  <c r="AA126" i="75"/>
  <c r="Z151" i="66"/>
  <c r="Z153" i="66"/>
  <c r="Z151" i="62"/>
  <c r="Z153" i="62"/>
  <c r="AB117" i="77"/>
  <c r="AA104" i="70"/>
  <c r="AA213" i="70" s="1"/>
  <c r="AA124" i="70"/>
  <c r="AB124" i="77" s="1"/>
  <c r="AB53" i="77"/>
  <c r="AA148" i="70"/>
  <c r="AA54" i="70"/>
  <c r="AB54" i="77" s="1"/>
  <c r="AA104" i="66"/>
  <c r="AB101" i="70"/>
  <c r="AC101" i="77" s="1"/>
  <c r="AA105" i="70"/>
  <c r="AB105" i="77" s="1"/>
  <c r="AB99" i="77"/>
  <c r="AA123" i="77"/>
  <c r="Z125" i="70"/>
  <c r="AA125" i="77" s="1"/>
  <c r="Z167" i="70"/>
  <c r="Z126" i="70"/>
  <c r="Z128" i="65"/>
  <c r="AA127" i="76"/>
  <c r="AA54" i="62"/>
  <c r="AB54" i="74" s="1"/>
  <c r="AA148" i="62"/>
  <c r="AB53" i="74"/>
  <c r="AA104" i="62"/>
  <c r="AB53" i="76"/>
  <c r="AA148" i="65"/>
  <c r="AA54" i="65"/>
  <c r="AB54" i="76" s="1"/>
  <c r="AA127" i="74"/>
  <c r="Z128" i="62"/>
  <c r="AA104" i="63"/>
  <c r="Z152" i="48"/>
  <c r="Z155" i="48" s="1"/>
  <c r="Z128" i="48"/>
  <c r="AA121" i="48"/>
  <c r="AB121" i="72" s="1"/>
  <c r="AB92" i="48"/>
  <c r="AC92" i="72" s="1"/>
  <c r="AA112" i="48"/>
  <c r="AB112" i="72" s="1"/>
  <c r="AA114" i="48"/>
  <c r="AB114" i="72" s="1"/>
  <c r="AA107" i="48"/>
  <c r="AB107" i="72" s="1"/>
  <c r="Z153" i="63" l="1"/>
  <c r="Z151" i="63"/>
  <c r="Z152" i="66"/>
  <c r="Z155" i="66" s="1"/>
  <c r="Z154" i="66"/>
  <c r="Y138" i="66" s="1"/>
  <c r="Z138" i="78" s="1"/>
  <c r="Z143" i="78" s="1"/>
  <c r="AA114" i="65"/>
  <c r="AB114" i="76" s="1"/>
  <c r="AA112" i="65"/>
  <c r="AB92" i="65"/>
  <c r="AB113" i="76"/>
  <c r="AA213" i="62"/>
  <c r="AA166" i="62"/>
  <c r="AA113" i="62"/>
  <c r="AA120" i="62"/>
  <c r="AB104" i="74"/>
  <c r="AA106" i="62"/>
  <c r="AB106" i="74" s="1"/>
  <c r="AA109" i="62"/>
  <c r="AB109" i="74" s="1"/>
  <c r="AA107" i="62"/>
  <c r="AA109" i="66"/>
  <c r="AB109" i="78" s="1"/>
  <c r="AB104" i="78"/>
  <c r="AA120" i="66"/>
  <c r="AA106" i="66"/>
  <c r="AB106" i="78" s="1"/>
  <c r="AA113" i="66"/>
  <c r="AA213" i="66"/>
  <c r="AA166" i="66"/>
  <c r="AA166" i="70"/>
  <c r="AA113" i="63"/>
  <c r="AA106" i="63"/>
  <c r="AB106" i="75" s="1"/>
  <c r="AB104" i="75"/>
  <c r="AA120" i="63"/>
  <c r="AA109" i="63"/>
  <c r="AB109" i="75" s="1"/>
  <c r="AA166" i="63"/>
  <c r="AA213" i="63"/>
  <c r="AA126" i="77"/>
  <c r="Z150" i="70"/>
  <c r="Z127" i="70"/>
  <c r="Z152" i="65"/>
  <c r="Z155" i="65" s="1"/>
  <c r="Z154" i="65"/>
  <c r="Y138" i="65" s="1"/>
  <c r="Z138" i="76" s="1"/>
  <c r="Z143" i="76" s="1"/>
  <c r="AA106" i="65"/>
  <c r="AB120" i="76"/>
  <c r="AA121" i="65"/>
  <c r="AB121" i="76" s="1"/>
  <c r="AA109" i="70"/>
  <c r="AB109" i="77" s="1"/>
  <c r="AA113" i="70"/>
  <c r="AB104" i="77"/>
  <c r="AA120" i="70"/>
  <c r="AA106" i="70"/>
  <c r="AB106" i="77" s="1"/>
  <c r="AA107" i="70"/>
  <c r="Z152" i="62"/>
  <c r="Z155" i="62" s="1"/>
  <c r="Z154" i="62"/>
  <c r="Y138" i="62" s="1"/>
  <c r="Z138" i="74" s="1"/>
  <c r="Z143" i="74" s="1"/>
  <c r="AA127" i="75"/>
  <c r="Z128" i="63"/>
  <c r="AB87" i="48"/>
  <c r="AA110" i="48"/>
  <c r="AB110" i="72" s="1"/>
  <c r="AB93" i="48"/>
  <c r="AC93" i="72" s="1"/>
  <c r="AA127" i="77" l="1"/>
  <c r="Z128" i="70"/>
  <c r="AB120" i="74"/>
  <c r="AA121" i="62"/>
  <c r="AB121" i="74" s="1"/>
  <c r="AB113" i="74"/>
  <c r="AB92" i="62"/>
  <c r="AA114" i="62"/>
  <c r="AB114" i="74" s="1"/>
  <c r="AA112" i="62"/>
  <c r="AC92" i="76"/>
  <c r="AB93" i="65"/>
  <c r="AC93" i="76" s="1"/>
  <c r="AB107" i="74"/>
  <c r="AA110" i="62"/>
  <c r="AB107" i="77"/>
  <c r="AA110" i="70"/>
  <c r="Z151" i="70"/>
  <c r="Z153" i="70"/>
  <c r="AB120" i="78"/>
  <c r="AA121" i="66"/>
  <c r="AB121" i="78" s="1"/>
  <c r="AA112" i="63"/>
  <c r="AB92" i="63"/>
  <c r="AB113" i="75"/>
  <c r="AA114" i="63"/>
  <c r="AB114" i="75" s="1"/>
  <c r="AA107" i="66"/>
  <c r="AB112" i="76"/>
  <c r="AB87" i="65"/>
  <c r="Z154" i="63"/>
  <c r="Y138" i="63" s="1"/>
  <c r="Z138" i="75" s="1"/>
  <c r="Z143" i="75" s="1"/>
  <c r="Z152" i="63"/>
  <c r="Z155" i="63" s="1"/>
  <c r="AB113" i="77"/>
  <c r="AA112" i="70"/>
  <c r="AA114" i="70"/>
  <c r="AB114" i="77" s="1"/>
  <c r="AB92" i="70"/>
  <c r="AB106" i="76"/>
  <c r="AA107" i="65"/>
  <c r="AA107" i="63"/>
  <c r="AB120" i="77"/>
  <c r="AA121" i="70"/>
  <c r="AB121" i="77" s="1"/>
  <c r="AA121" i="63"/>
  <c r="AB121" i="75" s="1"/>
  <c r="AB120" i="75"/>
  <c r="AB113" i="78"/>
  <c r="AB92" i="66"/>
  <c r="AA112" i="66"/>
  <c r="AA114" i="66"/>
  <c r="AB114" i="78" s="1"/>
  <c r="AC89" i="48"/>
  <c r="AC87" i="72"/>
  <c r="AA116" i="48"/>
  <c r="AB116" i="72" s="1"/>
  <c r="AB100" i="48"/>
  <c r="AC100" i="72" s="1"/>
  <c r="AB88" i="48"/>
  <c r="AC88" i="72" s="1"/>
  <c r="AC92" i="77" l="1"/>
  <c r="AB93" i="70"/>
  <c r="AC93" i="77" s="1"/>
  <c r="AB107" i="78"/>
  <c r="AA110" i="66"/>
  <c r="AB112" i="75"/>
  <c r="AB87" i="63"/>
  <c r="Z154" i="70"/>
  <c r="Y138" i="70" s="1"/>
  <c r="Z138" i="77" s="1"/>
  <c r="Z143" i="77" s="1"/>
  <c r="Z152" i="70"/>
  <c r="Z155" i="70" s="1"/>
  <c r="AB87" i="62"/>
  <c r="AB112" i="74"/>
  <c r="AB110" i="77"/>
  <c r="AA116" i="70"/>
  <c r="AC92" i="74"/>
  <c r="AB93" i="62"/>
  <c r="AC93" i="74" s="1"/>
  <c r="AC92" i="78"/>
  <c r="AB93" i="66"/>
  <c r="AC93" i="78" s="1"/>
  <c r="AB93" i="63"/>
  <c r="AC93" i="75" s="1"/>
  <c r="AC92" i="75"/>
  <c r="AB110" i="74"/>
  <c r="AA116" i="62"/>
  <c r="AA123" i="62" s="1"/>
  <c r="AA110" i="63"/>
  <c r="AB107" i="75"/>
  <c r="AB112" i="78"/>
  <c r="AB87" i="66"/>
  <c r="AA110" i="65"/>
  <c r="AB107" i="76"/>
  <c r="AB112" i="77"/>
  <c r="AB87" i="70"/>
  <c r="AB88" i="65"/>
  <c r="AC88" i="76" s="1"/>
  <c r="AC89" i="65"/>
  <c r="AB100" i="65"/>
  <c r="AC87" i="76"/>
  <c r="AD90" i="48"/>
  <c r="AE90" i="72" s="1"/>
  <c r="AD89" i="72"/>
  <c r="AA123" i="48"/>
  <c r="AA125" i="48" s="1"/>
  <c r="AB125" i="72" s="1"/>
  <c r="AB99" i="48"/>
  <c r="AB55" i="48" s="1"/>
  <c r="AB117" i="48"/>
  <c r="AC117" i="72" s="1"/>
  <c r="AB123" i="74" l="1"/>
  <c r="AA125" i="62"/>
  <c r="AB125" i="74" s="1"/>
  <c r="AA126" i="62"/>
  <c r="AA167" i="62"/>
  <c r="AD89" i="76"/>
  <c r="AD90" i="65"/>
  <c r="AE90" i="76" s="1"/>
  <c r="AB117" i="70"/>
  <c r="AB116" i="77"/>
  <c r="AB110" i="78"/>
  <c r="AA116" i="66"/>
  <c r="AA123" i="66"/>
  <c r="AB110" i="76"/>
  <c r="AA116" i="65"/>
  <c r="AA123" i="65"/>
  <c r="AB110" i="75"/>
  <c r="AA116" i="63"/>
  <c r="AC87" i="77"/>
  <c r="AB100" i="70"/>
  <c r="AC89" i="70"/>
  <c r="AB88" i="70"/>
  <c r="AC88" i="77" s="1"/>
  <c r="AC87" i="78"/>
  <c r="AC89" i="66"/>
  <c r="AB100" i="66"/>
  <c r="AB88" i="66"/>
  <c r="AC88" i="78" s="1"/>
  <c r="AB88" i="63"/>
  <c r="AC88" i="75" s="1"/>
  <c r="AC89" i="63"/>
  <c r="AC87" i="75"/>
  <c r="AB100" i="63"/>
  <c r="AC55" i="72"/>
  <c r="AB53" i="48"/>
  <c r="AC100" i="76"/>
  <c r="AB99" i="65"/>
  <c r="AB116" i="74"/>
  <c r="AB117" i="62"/>
  <c r="AA123" i="70"/>
  <c r="AC87" i="74"/>
  <c r="AB88" i="62"/>
  <c r="AC88" i="74" s="1"/>
  <c r="AC89" i="62"/>
  <c r="AB100" i="62"/>
  <c r="AA167" i="48"/>
  <c r="AB105" i="48"/>
  <c r="AC105" i="72" s="1"/>
  <c r="AC99" i="72"/>
  <c r="AA126" i="48"/>
  <c r="AB126" i="72" s="1"/>
  <c r="AB123" i="72"/>
  <c r="AB104" i="48"/>
  <c r="AC104" i="72" s="1"/>
  <c r="AB124" i="48"/>
  <c r="AC124" i="72" s="1"/>
  <c r="AC101" i="48"/>
  <c r="AD101" i="72" s="1"/>
  <c r="AC100" i="74" l="1"/>
  <c r="AB99" i="62"/>
  <c r="AD89" i="74"/>
  <c r="AD90" i="62"/>
  <c r="AE90" i="74" s="1"/>
  <c r="AC117" i="74"/>
  <c r="AB124" i="62"/>
  <c r="AC124" i="74" s="1"/>
  <c r="AC53" i="72"/>
  <c r="AB53" i="63"/>
  <c r="AB53" i="70"/>
  <c r="AB53" i="62"/>
  <c r="AB104" i="62" s="1"/>
  <c r="AB53" i="66"/>
  <c r="AB53" i="65"/>
  <c r="AB148" i="48"/>
  <c r="AB54" i="48"/>
  <c r="AC54" i="72" s="1"/>
  <c r="AD90" i="63"/>
  <c r="AE90" i="75" s="1"/>
  <c r="AD89" i="75"/>
  <c r="AD89" i="78"/>
  <c r="AD90" i="66"/>
  <c r="AE90" i="78" s="1"/>
  <c r="AC100" i="77"/>
  <c r="AB99" i="70"/>
  <c r="AB123" i="78"/>
  <c r="AA126" i="66"/>
  <c r="AA125" i="66"/>
  <c r="AB125" i="78" s="1"/>
  <c r="AA167" i="66"/>
  <c r="AC117" i="77"/>
  <c r="AB124" i="70"/>
  <c r="AC124" i="77" s="1"/>
  <c r="AB126" i="74"/>
  <c r="AA127" i="62"/>
  <c r="AA150" i="62"/>
  <c r="AD89" i="77"/>
  <c r="AD90" i="70"/>
  <c r="AE90" i="77" s="1"/>
  <c r="AB123" i="76"/>
  <c r="AA126" i="65"/>
  <c r="AA125" i="65"/>
  <c r="AB125" i="76" s="1"/>
  <c r="AA167" i="65"/>
  <c r="AB117" i="66"/>
  <c r="AB116" i="78"/>
  <c r="AB123" i="77"/>
  <c r="AA126" i="70"/>
  <c r="AA125" i="70"/>
  <c r="AB125" i="77" s="1"/>
  <c r="AA167" i="70"/>
  <c r="AC100" i="78"/>
  <c r="AB99" i="66"/>
  <c r="AB116" i="75"/>
  <c r="AB117" i="63"/>
  <c r="AB105" i="65"/>
  <c r="AC105" i="76" s="1"/>
  <c r="AC99" i="76"/>
  <c r="AC101" i="65"/>
  <c r="AD101" i="76" s="1"/>
  <c r="AB99" i="63"/>
  <c r="AC100" i="75"/>
  <c r="AA123" i="63"/>
  <c r="AB117" i="65"/>
  <c r="AB116" i="76"/>
  <c r="AA127" i="48"/>
  <c r="AB127" i="72" s="1"/>
  <c r="AA150" i="48"/>
  <c r="AA151" i="48" s="1"/>
  <c r="AA153" i="48" s="1"/>
  <c r="AB106" i="48"/>
  <c r="AC106" i="72" s="1"/>
  <c r="AB166" i="48"/>
  <c r="AB109" i="48"/>
  <c r="AC109" i="72" s="1"/>
  <c r="AB120" i="48"/>
  <c r="AC120" i="72" s="1"/>
  <c r="AB113" i="48"/>
  <c r="AC113" i="72" s="1"/>
  <c r="AB109" i="62" l="1"/>
  <c r="AC109" i="74" s="1"/>
  <c r="AC104" i="74"/>
  <c r="AB120" i="62"/>
  <c r="AB106" i="62"/>
  <c r="AC106" i="74" s="1"/>
  <c r="AB113" i="62"/>
  <c r="AB213" i="62"/>
  <c r="AB166" i="62"/>
  <c r="AB105" i="63"/>
  <c r="AC105" i="75" s="1"/>
  <c r="AC99" i="75"/>
  <c r="AC101" i="63"/>
  <c r="AD101" i="75" s="1"/>
  <c r="AB124" i="63"/>
  <c r="AC124" i="75" s="1"/>
  <c r="AB104" i="63"/>
  <c r="AC117" i="75"/>
  <c r="AB166" i="63"/>
  <c r="AB213" i="63"/>
  <c r="AB126" i="76"/>
  <c r="AA150" i="65"/>
  <c r="AA127" i="65"/>
  <c r="AA153" i="62"/>
  <c r="AA151" i="62"/>
  <c r="AB105" i="70"/>
  <c r="AC105" i="77" s="1"/>
  <c r="AC99" i="77"/>
  <c r="AC101" i="70"/>
  <c r="AD101" i="77" s="1"/>
  <c r="AC53" i="76"/>
  <c r="AB54" i="65"/>
  <c r="AC54" i="76" s="1"/>
  <c r="AB148" i="65"/>
  <c r="AC53" i="75"/>
  <c r="AB148" i="63"/>
  <c r="AB54" i="63"/>
  <c r="AC54" i="75" s="1"/>
  <c r="AC53" i="77"/>
  <c r="AB54" i="70"/>
  <c r="AC54" i="77" s="1"/>
  <c r="AB148" i="70"/>
  <c r="AC117" i="76"/>
  <c r="AB104" i="65"/>
  <c r="AB124" i="65"/>
  <c r="AC124" i="76" s="1"/>
  <c r="AC117" i="78"/>
  <c r="AB124" i="66"/>
  <c r="AC124" i="78" s="1"/>
  <c r="AB104" i="66"/>
  <c r="AB166" i="66"/>
  <c r="AB213" i="66"/>
  <c r="AB127" i="74"/>
  <c r="AA128" i="62"/>
  <c r="AB104" i="70"/>
  <c r="AC53" i="78"/>
  <c r="AB54" i="66"/>
  <c r="AC54" i="78" s="1"/>
  <c r="AB148" i="66"/>
  <c r="AB105" i="62"/>
  <c r="AC105" i="74" s="1"/>
  <c r="AC99" i="74"/>
  <c r="AC101" i="62"/>
  <c r="AD101" i="74" s="1"/>
  <c r="AB123" i="75"/>
  <c r="AA167" i="63"/>
  <c r="AA126" i="63"/>
  <c r="AA125" i="63"/>
  <c r="AB125" i="75" s="1"/>
  <c r="AB105" i="66"/>
  <c r="AC105" i="78" s="1"/>
  <c r="AC101" i="66"/>
  <c r="AD101" i="78" s="1"/>
  <c r="AC99" i="78"/>
  <c r="AB126" i="77"/>
  <c r="AA127" i="70"/>
  <c r="AA150" i="70"/>
  <c r="AB126" i="78"/>
  <c r="AA127" i="66"/>
  <c r="AA150" i="66"/>
  <c r="AB54" i="62"/>
  <c r="AC54" i="74" s="1"/>
  <c r="AB148" i="62"/>
  <c r="AC53" i="74"/>
  <c r="AA154" i="48"/>
  <c r="Z138" i="48" s="1"/>
  <c r="AA138" i="72" s="1"/>
  <c r="AA143" i="72" s="1"/>
  <c r="AA128" i="48"/>
  <c r="AA152" i="48"/>
  <c r="AA155" i="48" s="1"/>
  <c r="AB121" i="48"/>
  <c r="AC121" i="72" s="1"/>
  <c r="AC92" i="48"/>
  <c r="AD92" i="72" s="1"/>
  <c r="AB112" i="48"/>
  <c r="AC112" i="72" s="1"/>
  <c r="AB114" i="48"/>
  <c r="AC114" i="72" s="1"/>
  <c r="AB107" i="48"/>
  <c r="AC107" i="72" s="1"/>
  <c r="AA127" i="63" l="1"/>
  <c r="AB126" i="75"/>
  <c r="AA150" i="63"/>
  <c r="AB106" i="65"/>
  <c r="AC106" i="76" s="1"/>
  <c r="AB113" i="65"/>
  <c r="AB109" i="65"/>
  <c r="AC109" i="76" s="1"/>
  <c r="AC104" i="76"/>
  <c r="AB120" i="65"/>
  <c r="AB107" i="65"/>
  <c r="AB127" i="76"/>
  <c r="AA128" i="65"/>
  <c r="AC120" i="74"/>
  <c r="AB121" i="62"/>
  <c r="AC121" i="74" s="1"/>
  <c r="AB127" i="78"/>
  <c r="AA128" i="66"/>
  <c r="AA151" i="70"/>
  <c r="AA153" i="70"/>
  <c r="AC104" i="77"/>
  <c r="AB113" i="70"/>
  <c r="AB120" i="70"/>
  <c r="AB106" i="70"/>
  <c r="AC106" i="77" s="1"/>
  <c r="AB109" i="70"/>
  <c r="AC109" i="77" s="1"/>
  <c r="AB213" i="70"/>
  <c r="AB166" i="70"/>
  <c r="AB213" i="65"/>
  <c r="AA153" i="65"/>
  <c r="AA151" i="65"/>
  <c r="AB107" i="62"/>
  <c r="AA151" i="66"/>
  <c r="AA153" i="66"/>
  <c r="AB127" i="77"/>
  <c r="AA128" i="70"/>
  <c r="AB106" i="66"/>
  <c r="AC106" i="78" s="1"/>
  <c r="AC104" i="78"/>
  <c r="AB113" i="66"/>
  <c r="AB120" i="66"/>
  <c r="AB109" i="66"/>
  <c r="AC109" i="78" s="1"/>
  <c r="AB107" i="66"/>
  <c r="AB166" i="65"/>
  <c r="AA152" i="62"/>
  <c r="AA155" i="62" s="1"/>
  <c r="AA154" i="62"/>
  <c r="Z138" i="62" s="1"/>
  <c r="AA138" i="74" s="1"/>
  <c r="AA143" i="74" s="1"/>
  <c r="AB106" i="63"/>
  <c r="AC106" i="75" s="1"/>
  <c r="AC104" i="75"/>
  <c r="AB120" i="63"/>
  <c r="AB109" i="63"/>
  <c r="AC109" i="75" s="1"/>
  <c r="AB113" i="63"/>
  <c r="AC113" i="74"/>
  <c r="AB114" i="62"/>
  <c r="AC114" i="74" s="1"/>
  <c r="AB112" i="62"/>
  <c r="AC92" i="62"/>
  <c r="AC87" i="48"/>
  <c r="AB110" i="48"/>
  <c r="AC110" i="72" s="1"/>
  <c r="AC93" i="48"/>
  <c r="AD93" i="72" s="1"/>
  <c r="AB121" i="63" l="1"/>
  <c r="AC121" i="75" s="1"/>
  <c r="AC120" i="75"/>
  <c r="AD92" i="74"/>
  <c r="AC93" i="62"/>
  <c r="AD93" i="74" s="1"/>
  <c r="AB107" i="63"/>
  <c r="AC113" i="78"/>
  <c r="AB114" i="66"/>
  <c r="AC114" i="78" s="1"/>
  <c r="AB112" i="66"/>
  <c r="AC92" i="66"/>
  <c r="AA154" i="65"/>
  <c r="Z138" i="65" s="1"/>
  <c r="AA138" i="76" s="1"/>
  <c r="AA143" i="76" s="1"/>
  <c r="AA152" i="65"/>
  <c r="AA155" i="65" s="1"/>
  <c r="AC120" i="77"/>
  <c r="AB121" i="70"/>
  <c r="AC121" i="77" s="1"/>
  <c r="AA154" i="70"/>
  <c r="Z138" i="70" s="1"/>
  <c r="AA138" i="77" s="1"/>
  <c r="AA143" i="77" s="1"/>
  <c r="AA152" i="70"/>
  <c r="AA155" i="70" s="1"/>
  <c r="AB121" i="65"/>
  <c r="AC121" i="76" s="1"/>
  <c r="AC120" i="76"/>
  <c r="AC87" i="62"/>
  <c r="AC112" i="74"/>
  <c r="AB114" i="63"/>
  <c r="AC114" i="75" s="1"/>
  <c r="AC113" i="75"/>
  <c r="AB112" i="63"/>
  <c r="AC92" i="63"/>
  <c r="AC107" i="78"/>
  <c r="AB110" i="66"/>
  <c r="AB107" i="70"/>
  <c r="AC113" i="77"/>
  <c r="AC92" i="70"/>
  <c r="AB114" i="70"/>
  <c r="AC114" i="77" s="1"/>
  <c r="AB112" i="70"/>
  <c r="AA153" i="63"/>
  <c r="AA151" i="63"/>
  <c r="AA154" i="66"/>
  <c r="Z138" i="66" s="1"/>
  <c r="AA138" i="78" s="1"/>
  <c r="AA143" i="78" s="1"/>
  <c r="AA152" i="66"/>
  <c r="AA155" i="66" s="1"/>
  <c r="AC120" i="78"/>
  <c r="AB121" i="66"/>
  <c r="AC121" i="78" s="1"/>
  <c r="AC107" i="74"/>
  <c r="AB110" i="62"/>
  <c r="AB110" i="65"/>
  <c r="AC107" i="76"/>
  <c r="AB114" i="65"/>
  <c r="AC114" i="76" s="1"/>
  <c r="AC92" i="65"/>
  <c r="AB112" i="65"/>
  <c r="AC113" i="76"/>
  <c r="AA128" i="63"/>
  <c r="AB127" i="75"/>
  <c r="AD89" i="48"/>
  <c r="AD87" i="72"/>
  <c r="AB116" i="48"/>
  <c r="AC116" i="72" s="1"/>
  <c r="AC88" i="48"/>
  <c r="AD88" i="72" s="1"/>
  <c r="AC100" i="48"/>
  <c r="AD100" i="72" s="1"/>
  <c r="AC93" i="65" l="1"/>
  <c r="AD93" i="76" s="1"/>
  <c r="AD92" i="76"/>
  <c r="AC112" i="77"/>
  <c r="AC87" i="70"/>
  <c r="AA152" i="63"/>
  <c r="AA155" i="63" s="1"/>
  <c r="AA154" i="63"/>
  <c r="Z138" i="63" s="1"/>
  <c r="AA138" i="75" s="1"/>
  <c r="AA143" i="75" s="1"/>
  <c r="AD92" i="77"/>
  <c r="AC93" i="70"/>
  <c r="AD93" i="77" s="1"/>
  <c r="AC112" i="78"/>
  <c r="AC87" i="66"/>
  <c r="AC107" i="77"/>
  <c r="AB110" i="70"/>
  <c r="AD87" i="74"/>
  <c r="AC88" i="62"/>
  <c r="AD88" i="74" s="1"/>
  <c r="AC100" i="62"/>
  <c r="AD89" i="62"/>
  <c r="AC112" i="76"/>
  <c r="AC87" i="65"/>
  <c r="AC110" i="76"/>
  <c r="AB116" i="65"/>
  <c r="AB123" i="65"/>
  <c r="AC93" i="63"/>
  <c r="AD93" i="75" s="1"/>
  <c r="AD92" i="75"/>
  <c r="AC110" i="74"/>
  <c r="AB116" i="62"/>
  <c r="AB123" i="62"/>
  <c r="AC112" i="75"/>
  <c r="AC87" i="63"/>
  <c r="AC110" i="78"/>
  <c r="AB116" i="66"/>
  <c r="AB123" i="66" s="1"/>
  <c r="AD92" i="78"/>
  <c r="AC93" i="66"/>
  <c r="AD93" i="78" s="1"/>
  <c r="AC107" i="75"/>
  <c r="AB110" i="63"/>
  <c r="AE90" i="48"/>
  <c r="AF90" i="72" s="1"/>
  <c r="AE89" i="72"/>
  <c r="AB123" i="48"/>
  <c r="AB125" i="48" s="1"/>
  <c r="AC125" i="72" s="1"/>
  <c r="AC99" i="48"/>
  <c r="AC55" i="48" s="1"/>
  <c r="AC117" i="48"/>
  <c r="AD117" i="72" s="1"/>
  <c r="AC123" i="78" l="1"/>
  <c r="AB167" i="66"/>
  <c r="AB126" i="66"/>
  <c r="AB125" i="66"/>
  <c r="AC125" i="78" s="1"/>
  <c r="AD89" i="63"/>
  <c r="AC100" i="63"/>
  <c r="AC88" i="63"/>
  <c r="AD88" i="75" s="1"/>
  <c r="AD87" i="75"/>
  <c r="AC117" i="65"/>
  <c r="AC116" i="76"/>
  <c r="AE90" i="62"/>
  <c r="AF90" i="74" s="1"/>
  <c r="AE89" i="74"/>
  <c r="AC110" i="77"/>
  <c r="AB116" i="70"/>
  <c r="AB123" i="70"/>
  <c r="AD87" i="77"/>
  <c r="AC100" i="70"/>
  <c r="AC88" i="70"/>
  <c r="AD88" i="77" s="1"/>
  <c r="AD89" i="70"/>
  <c r="AC123" i="74"/>
  <c r="AB126" i="62"/>
  <c r="AB167" i="62"/>
  <c r="AB125" i="62"/>
  <c r="AC125" i="74" s="1"/>
  <c r="AC110" i="75"/>
  <c r="AB116" i="63"/>
  <c r="AB123" i="63" s="1"/>
  <c r="AD100" i="74"/>
  <c r="AC99" i="62"/>
  <c r="AC116" i="78"/>
  <c r="AC117" i="66"/>
  <c r="AD89" i="65"/>
  <c r="AC100" i="65"/>
  <c r="AC88" i="65"/>
  <c r="AD88" i="76" s="1"/>
  <c r="AD87" i="76"/>
  <c r="AD87" i="78"/>
  <c r="AC88" i="66"/>
  <c r="AD88" i="78" s="1"/>
  <c r="AC100" i="66"/>
  <c r="AD89" i="66"/>
  <c r="AD55" i="72"/>
  <c r="AC53" i="48"/>
  <c r="AC116" i="74"/>
  <c r="AC117" i="62"/>
  <c r="AB125" i="65"/>
  <c r="AC125" i="76" s="1"/>
  <c r="AC123" i="76"/>
  <c r="AB126" i="65"/>
  <c r="AB167" i="65"/>
  <c r="AC105" i="48"/>
  <c r="AD105" i="72" s="1"/>
  <c r="AD99" i="72"/>
  <c r="AB126" i="48"/>
  <c r="AC126" i="72" s="1"/>
  <c r="AC123" i="72"/>
  <c r="AB167" i="48"/>
  <c r="AC104" i="48"/>
  <c r="AD104" i="72" s="1"/>
  <c r="AD101" i="48"/>
  <c r="AE101" i="72" s="1"/>
  <c r="AC124" i="48"/>
  <c r="AD124" i="72" s="1"/>
  <c r="AB126" i="63" l="1"/>
  <c r="AC123" i="75"/>
  <c r="AB167" i="63"/>
  <c r="AB125" i="63"/>
  <c r="AC125" i="75" s="1"/>
  <c r="AB127" i="65"/>
  <c r="AB150" i="65"/>
  <c r="AC126" i="76"/>
  <c r="AD53" i="72"/>
  <c r="AC53" i="65"/>
  <c r="AC53" i="63"/>
  <c r="AC53" i="62"/>
  <c r="AC53" i="70"/>
  <c r="AC53" i="66"/>
  <c r="AC148" i="48"/>
  <c r="AC54" i="48"/>
  <c r="AD54" i="72" s="1"/>
  <c r="AC99" i="65"/>
  <c r="AD100" i="76"/>
  <c r="AC105" i="62"/>
  <c r="AD105" i="74" s="1"/>
  <c r="AD101" i="62"/>
  <c r="AE101" i="74" s="1"/>
  <c r="AD99" i="74"/>
  <c r="AE89" i="76"/>
  <c r="AE90" i="65"/>
  <c r="AF90" i="76" s="1"/>
  <c r="AE89" i="77"/>
  <c r="AE90" i="70"/>
  <c r="AF90" i="77" s="1"/>
  <c r="AC123" i="77"/>
  <c r="AB167" i="70"/>
  <c r="AB125" i="70"/>
  <c r="AC125" i="77" s="1"/>
  <c r="AB126" i="70"/>
  <c r="AC126" i="78"/>
  <c r="AB127" i="66"/>
  <c r="AB150" i="66"/>
  <c r="AD117" i="74"/>
  <c r="AC104" i="62"/>
  <c r="AC124" i="62"/>
  <c r="AD124" i="74" s="1"/>
  <c r="AC166" i="62"/>
  <c r="AC213" i="62"/>
  <c r="AE89" i="78"/>
  <c r="AE90" i="66"/>
  <c r="AF90" i="78" s="1"/>
  <c r="AD117" i="78"/>
  <c r="AC104" i="66"/>
  <c r="AC124" i="66"/>
  <c r="AD124" i="78" s="1"/>
  <c r="AC166" i="66"/>
  <c r="AC117" i="70"/>
  <c r="AC116" i="77"/>
  <c r="AD100" i="75"/>
  <c r="AC99" i="63"/>
  <c r="AD100" i="78"/>
  <c r="AC99" i="66"/>
  <c r="AC116" i="75"/>
  <c r="AC117" i="63"/>
  <c r="AC126" i="74"/>
  <c r="AB150" i="62"/>
  <c r="AB127" i="62"/>
  <c r="AD100" i="77"/>
  <c r="AC99" i="70"/>
  <c r="AC104" i="65"/>
  <c r="AD117" i="76"/>
  <c r="AC124" i="65"/>
  <c r="AD124" i="76" s="1"/>
  <c r="AC166" i="65"/>
  <c r="AE89" i="75"/>
  <c r="AE90" i="63"/>
  <c r="AF90" i="75" s="1"/>
  <c r="AB127" i="48"/>
  <c r="AC127" i="72" s="1"/>
  <c r="AB150" i="48"/>
  <c r="AB151" i="48" s="1"/>
  <c r="AB152" i="48" s="1"/>
  <c r="AB155" i="48" s="1"/>
  <c r="AC106" i="48"/>
  <c r="AD106" i="72" s="1"/>
  <c r="AC166" i="48"/>
  <c r="AC109" i="48"/>
  <c r="AD109" i="72" s="1"/>
  <c r="AC120" i="48"/>
  <c r="AD120" i="72" s="1"/>
  <c r="AC113" i="48"/>
  <c r="AD113" i="72" s="1"/>
  <c r="AD99" i="77" l="1"/>
  <c r="AC105" i="70"/>
  <c r="AD105" i="77" s="1"/>
  <c r="AD101" i="70"/>
  <c r="AE101" i="77" s="1"/>
  <c r="AD117" i="77"/>
  <c r="AC124" i="70"/>
  <c r="AD124" i="77" s="1"/>
  <c r="AC104" i="70"/>
  <c r="AC213" i="70" s="1"/>
  <c r="AC166" i="70"/>
  <c r="AC120" i="66"/>
  <c r="AC113" i="66"/>
  <c r="AC109" i="66"/>
  <c r="AD109" i="78" s="1"/>
  <c r="AD104" i="78"/>
  <c r="AC126" i="77"/>
  <c r="AB127" i="70"/>
  <c r="AB150" i="70"/>
  <c r="AC105" i="65"/>
  <c r="AD105" i="76" s="1"/>
  <c r="AD99" i="76"/>
  <c r="AD101" i="65"/>
  <c r="AE101" i="76" s="1"/>
  <c r="AD53" i="77"/>
  <c r="AC148" i="70"/>
  <c r="AC54" i="70"/>
  <c r="AD54" i="77" s="1"/>
  <c r="AD117" i="75"/>
  <c r="AC124" i="63"/>
  <c r="AD124" i="75" s="1"/>
  <c r="AC104" i="63"/>
  <c r="AC213" i="63" s="1"/>
  <c r="AC166" i="63"/>
  <c r="AC105" i="63"/>
  <c r="AD105" i="75" s="1"/>
  <c r="AD101" i="63"/>
  <c r="AE101" i="75" s="1"/>
  <c r="AD99" i="75"/>
  <c r="AB151" i="66"/>
  <c r="AB153" i="66"/>
  <c r="AC148" i="62"/>
  <c r="AC54" i="62"/>
  <c r="AD54" i="74" s="1"/>
  <c r="AD53" i="74"/>
  <c r="AC127" i="74"/>
  <c r="AB128" i="62"/>
  <c r="AC213" i="66"/>
  <c r="AC127" i="78"/>
  <c r="AB128" i="66"/>
  <c r="AD53" i="75"/>
  <c r="AC54" i="63"/>
  <c r="AD54" i="75" s="1"/>
  <c r="AC148" i="63"/>
  <c r="AB151" i="65"/>
  <c r="AB153" i="65"/>
  <c r="AC213" i="65"/>
  <c r="AC120" i="65"/>
  <c r="AC113" i="65"/>
  <c r="AD104" i="76"/>
  <c r="AC106" i="65"/>
  <c r="AD106" i="76" s="1"/>
  <c r="AC109" i="65"/>
  <c r="AD109" i="76" s="1"/>
  <c r="AB153" i="62"/>
  <c r="AB151" i="62"/>
  <c r="AD101" i="66"/>
  <c r="AE101" i="78" s="1"/>
  <c r="AD99" i="78"/>
  <c r="AC105" i="66"/>
  <c r="AD105" i="78" s="1"/>
  <c r="AD104" i="74"/>
  <c r="AC113" i="62"/>
  <c r="AC106" i="62"/>
  <c r="AD106" i="74" s="1"/>
  <c r="AC109" i="62"/>
  <c r="AD109" i="74" s="1"/>
  <c r="AC120" i="62"/>
  <c r="AD53" i="78"/>
  <c r="AC54" i="66"/>
  <c r="AD54" i="78" s="1"/>
  <c r="AC148" i="66"/>
  <c r="AD53" i="76"/>
  <c r="AC54" i="65"/>
  <c r="AD54" i="76" s="1"/>
  <c r="AC148" i="65"/>
  <c r="AC127" i="76"/>
  <c r="AB128" i="65"/>
  <c r="AC126" i="75"/>
  <c r="AB150" i="63"/>
  <c r="AB127" i="63"/>
  <c r="AB128" i="48"/>
  <c r="AB153" i="48"/>
  <c r="AB154" i="48"/>
  <c r="AA138" i="48" s="1"/>
  <c r="AB138" i="72" s="1"/>
  <c r="AB143" i="72" s="1"/>
  <c r="AC107" i="48"/>
  <c r="AD107" i="72" s="1"/>
  <c r="AD92" i="48"/>
  <c r="AE92" i="72" s="1"/>
  <c r="AC112" i="48"/>
  <c r="AD112" i="72" s="1"/>
  <c r="AC114" i="48"/>
  <c r="AD114" i="72" s="1"/>
  <c r="AC121" i="48"/>
  <c r="AD121" i="72" s="1"/>
  <c r="AC107" i="62" l="1"/>
  <c r="AD113" i="74"/>
  <c r="AD92" i="62"/>
  <c r="AC114" i="62"/>
  <c r="AD114" i="74" s="1"/>
  <c r="AC112" i="62"/>
  <c r="AD120" i="76"/>
  <c r="AC121" i="65"/>
  <c r="AD121" i="76" s="1"/>
  <c r="AB154" i="66"/>
  <c r="AA138" i="66" s="1"/>
  <c r="AB138" i="78" s="1"/>
  <c r="AB143" i="78" s="1"/>
  <c r="AB152" i="66"/>
  <c r="AB155" i="66" s="1"/>
  <c r="AC127" i="77"/>
  <c r="AB128" i="70"/>
  <c r="AC127" i="75"/>
  <c r="AB128" i="63"/>
  <c r="AD120" i="74"/>
  <c r="AC121" i="62"/>
  <c r="AD121" i="74" s="1"/>
  <c r="AB154" i="62"/>
  <c r="AA138" i="62" s="1"/>
  <c r="AB138" i="74" s="1"/>
  <c r="AB143" i="74" s="1"/>
  <c r="AB152" i="62"/>
  <c r="AB155" i="62" s="1"/>
  <c r="AC106" i="66"/>
  <c r="AB151" i="63"/>
  <c r="AB153" i="63"/>
  <c r="AD104" i="75"/>
  <c r="AC109" i="63"/>
  <c r="AD109" i="75" s="1"/>
  <c r="AC106" i="63"/>
  <c r="AD106" i="75" s="1"/>
  <c r="AC113" i="63"/>
  <c r="AC120" i="63"/>
  <c r="AD113" i="78"/>
  <c r="AC112" i="66"/>
  <c r="AD92" i="66"/>
  <c r="AC114" i="66"/>
  <c r="AD114" i="78" s="1"/>
  <c r="AC113" i="70"/>
  <c r="AC106" i="70"/>
  <c r="AD106" i="77" s="1"/>
  <c r="AC120" i="70"/>
  <c r="AD104" i="77"/>
  <c r="AC109" i="70"/>
  <c r="AD109" i="77" s="1"/>
  <c r="AC107" i="65"/>
  <c r="AD113" i="76"/>
  <c r="AD92" i="65"/>
  <c r="AC112" i="65"/>
  <c r="AC114" i="65"/>
  <c r="AD114" i="76" s="1"/>
  <c r="AB152" i="65"/>
  <c r="AB155" i="65" s="1"/>
  <c r="AB154" i="65"/>
  <c r="AA138" i="65" s="1"/>
  <c r="AB138" i="76" s="1"/>
  <c r="AB143" i="76" s="1"/>
  <c r="AB151" i="70"/>
  <c r="AB153" i="70"/>
  <c r="AD120" i="78"/>
  <c r="AC121" i="66"/>
  <c r="AD121" i="78" s="1"/>
  <c r="AD87" i="48"/>
  <c r="AE87" i="72" s="1"/>
  <c r="AD93" i="48"/>
  <c r="AE93" i="72" s="1"/>
  <c r="AC110" i="48"/>
  <c r="AD110" i="72" s="1"/>
  <c r="AD93" i="65" l="1"/>
  <c r="AE93" i="76" s="1"/>
  <c r="AE92" i="76"/>
  <c r="AD113" i="77"/>
  <c r="AC112" i="70"/>
  <c r="AD92" i="70"/>
  <c r="AC114" i="70"/>
  <c r="AD114" i="77" s="1"/>
  <c r="AB152" i="63"/>
  <c r="AB155" i="63" s="1"/>
  <c r="AB154" i="63"/>
  <c r="AA138" i="63" s="1"/>
  <c r="AB138" i="75" s="1"/>
  <c r="AB143" i="75" s="1"/>
  <c r="AE92" i="74"/>
  <c r="AD93" i="62"/>
  <c r="AE93" i="74" s="1"/>
  <c r="AB154" i="70"/>
  <c r="AA138" i="70" s="1"/>
  <c r="AB138" i="77" s="1"/>
  <c r="AB143" i="77" s="1"/>
  <c r="AB152" i="70"/>
  <c r="AB155" i="70" s="1"/>
  <c r="AD112" i="76"/>
  <c r="AD87" i="65"/>
  <c r="AC107" i="70"/>
  <c r="AD113" i="75"/>
  <c r="AC114" i="63"/>
  <c r="AD114" i="75" s="1"/>
  <c r="AD92" i="63"/>
  <c r="AC112" i="63"/>
  <c r="AC107" i="63"/>
  <c r="AD106" i="78"/>
  <c r="AC107" i="66"/>
  <c r="AD112" i="78"/>
  <c r="AD87" i="66"/>
  <c r="AC110" i="65"/>
  <c r="AD107" i="76"/>
  <c r="AD120" i="77"/>
  <c r="AC121" i="70"/>
  <c r="AD121" i="77" s="1"/>
  <c r="AE92" i="78"/>
  <c r="AD93" i="66"/>
  <c r="AE93" i="78" s="1"/>
  <c r="AD120" i="75"/>
  <c r="AC121" i="63"/>
  <c r="AD121" i="75" s="1"/>
  <c r="AD87" i="62"/>
  <c r="AD112" i="74"/>
  <c r="AD107" i="74"/>
  <c r="AC110" i="62"/>
  <c r="AE89" i="48"/>
  <c r="AC116" i="48"/>
  <c r="AD116" i="72" s="1"/>
  <c r="AD100" i="48"/>
  <c r="AE100" i="72" s="1"/>
  <c r="AD88" i="48"/>
  <c r="AE88" i="72" s="1"/>
  <c r="AD110" i="74" l="1"/>
  <c r="AC116" i="62"/>
  <c r="AC123" i="62"/>
  <c r="AE87" i="78"/>
  <c r="AD100" i="66"/>
  <c r="AD88" i="66"/>
  <c r="AE88" i="78" s="1"/>
  <c r="AE89" i="66"/>
  <c r="AD107" i="75"/>
  <c r="AC110" i="63"/>
  <c r="AD112" i="77"/>
  <c r="AD87" i="70"/>
  <c r="AD112" i="75"/>
  <c r="AD87" i="63"/>
  <c r="AD107" i="77"/>
  <c r="AC110" i="70"/>
  <c r="AD107" i="78"/>
  <c r="AC110" i="66"/>
  <c r="AE92" i="75"/>
  <c r="AD93" i="63"/>
  <c r="AE93" i="75" s="1"/>
  <c r="AE87" i="76"/>
  <c r="AD88" i="65"/>
  <c r="AE88" i="76" s="1"/>
  <c r="AE89" i="65"/>
  <c r="AD100" i="65"/>
  <c r="AE87" i="74"/>
  <c r="AD100" i="62"/>
  <c r="AD88" i="62"/>
  <c r="AE88" i="74" s="1"/>
  <c r="AE89" i="62"/>
  <c r="AD110" i="76"/>
  <c r="AC116" i="65"/>
  <c r="AC123" i="65" s="1"/>
  <c r="AE92" i="77"/>
  <c r="AD93" i="70"/>
  <c r="AE93" i="77" s="1"/>
  <c r="AF90" i="48"/>
  <c r="AG90" i="72" s="1"/>
  <c r="AF89" i="72"/>
  <c r="AC123" i="48"/>
  <c r="AC126" i="48" s="1"/>
  <c r="AD126" i="72" s="1"/>
  <c r="AD99" i="48"/>
  <c r="AD55" i="48" s="1"/>
  <c r="AD117" i="48"/>
  <c r="AE117" i="72" s="1"/>
  <c r="AC167" i="65" l="1"/>
  <c r="AC125" i="65"/>
  <c r="AD125" i="76" s="1"/>
  <c r="AC126" i="65"/>
  <c r="AD123" i="76"/>
  <c r="AE55" i="72"/>
  <c r="AD53" i="48"/>
  <c r="AF89" i="74"/>
  <c r="AF90" i="62"/>
  <c r="AG90" i="74" s="1"/>
  <c r="AD99" i="65"/>
  <c r="AE100" i="76"/>
  <c r="AD110" i="77"/>
  <c r="AC116" i="70"/>
  <c r="AC123" i="70"/>
  <c r="AE87" i="77"/>
  <c r="AD100" i="70"/>
  <c r="AD88" i="70"/>
  <c r="AE88" i="77" s="1"/>
  <c r="AE89" i="70"/>
  <c r="AF89" i="78"/>
  <c r="AF90" i="66"/>
  <c r="AG90" i="78" s="1"/>
  <c r="AD123" i="74"/>
  <c r="AC126" i="62"/>
  <c r="AC167" i="62"/>
  <c r="AC125" i="62"/>
  <c r="AD125" i="74" s="1"/>
  <c r="AF90" i="65"/>
  <c r="AG90" i="76" s="1"/>
  <c r="AF89" i="76"/>
  <c r="AD116" i="74"/>
  <c r="AD117" i="62"/>
  <c r="AD117" i="65"/>
  <c r="AD116" i="76"/>
  <c r="AE100" i="74"/>
  <c r="AD99" i="62"/>
  <c r="AD110" i="78"/>
  <c r="AC116" i="66"/>
  <c r="AC123" i="66"/>
  <c r="AE89" i="63"/>
  <c r="AD100" i="63"/>
  <c r="AD88" i="63"/>
  <c r="AE88" i="75" s="1"/>
  <c r="AE87" i="75"/>
  <c r="AC116" i="63"/>
  <c r="AD110" i="75"/>
  <c r="AE100" i="78"/>
  <c r="AD99" i="66"/>
  <c r="AC125" i="48"/>
  <c r="AD125" i="72" s="1"/>
  <c r="AD105" i="48"/>
  <c r="AE105" i="72" s="1"/>
  <c r="AE99" i="72"/>
  <c r="AC167" i="48"/>
  <c r="AD123" i="72"/>
  <c r="AD104" i="48"/>
  <c r="AE104" i="72" s="1"/>
  <c r="AC127" i="48"/>
  <c r="AD127" i="72" s="1"/>
  <c r="AC150" i="48"/>
  <c r="AC151" i="48" s="1"/>
  <c r="AD124" i="48"/>
  <c r="AE124" i="72" s="1"/>
  <c r="AE101" i="48"/>
  <c r="AF101" i="72" s="1"/>
  <c r="AD99" i="63" l="1"/>
  <c r="AE100" i="75"/>
  <c r="AE117" i="76"/>
  <c r="AD124" i="65"/>
  <c r="AE124" i="76" s="1"/>
  <c r="AD117" i="70"/>
  <c r="AD116" i="77"/>
  <c r="AD105" i="66"/>
  <c r="AE105" i="78" s="1"/>
  <c r="AE101" i="66"/>
  <c r="AF101" i="78" s="1"/>
  <c r="AE99" i="78"/>
  <c r="AD116" i="75"/>
  <c r="AD117" i="63"/>
  <c r="AF89" i="75"/>
  <c r="AF90" i="63"/>
  <c r="AG90" i="75" s="1"/>
  <c r="AD105" i="62"/>
  <c r="AE105" i="74" s="1"/>
  <c r="AE101" i="62"/>
  <c r="AF101" i="74" s="1"/>
  <c r="AE99" i="74"/>
  <c r="AE117" i="74"/>
  <c r="AD124" i="62"/>
  <c r="AE124" i="74" s="1"/>
  <c r="AD104" i="62"/>
  <c r="AD213" i="62" s="1"/>
  <c r="AE100" i="77"/>
  <c r="AD99" i="70"/>
  <c r="AC150" i="65"/>
  <c r="AC127" i="65"/>
  <c r="AD126" i="76"/>
  <c r="AD123" i="78"/>
  <c r="AC125" i="66"/>
  <c r="AD125" i="78" s="1"/>
  <c r="AC167" i="66"/>
  <c r="AC126" i="66"/>
  <c r="AE53" i="72"/>
  <c r="AD53" i="66"/>
  <c r="AD53" i="65"/>
  <c r="AD53" i="63"/>
  <c r="AD53" i="70"/>
  <c r="AD53" i="62"/>
  <c r="AD148" i="48"/>
  <c r="AD54" i="48"/>
  <c r="AE54" i="72" s="1"/>
  <c r="AC123" i="63"/>
  <c r="AD116" i="78"/>
  <c r="AD117" i="66"/>
  <c r="AD126" i="74"/>
  <c r="AC150" i="62"/>
  <c r="AC127" i="62"/>
  <c r="AF89" i="77"/>
  <c r="AF90" i="70"/>
  <c r="AG90" i="77" s="1"/>
  <c r="AD123" i="77"/>
  <c r="AC125" i="70"/>
  <c r="AD125" i="77" s="1"/>
  <c r="AC126" i="70"/>
  <c r="AC167" i="70"/>
  <c r="AD105" i="65"/>
  <c r="AE105" i="76" s="1"/>
  <c r="AE99" i="76"/>
  <c r="AE101" i="65"/>
  <c r="AF101" i="76" s="1"/>
  <c r="AD106" i="48"/>
  <c r="AE106" i="72" s="1"/>
  <c r="AD166" i="48"/>
  <c r="AD113" i="48"/>
  <c r="AE113" i="72" s="1"/>
  <c r="AD109" i="48"/>
  <c r="AE109" i="72" s="1"/>
  <c r="AD120" i="48"/>
  <c r="AE120" i="72" s="1"/>
  <c r="AC152" i="48"/>
  <c r="AC155" i="48" s="1"/>
  <c r="AC154" i="48"/>
  <c r="AB138" i="48" s="1"/>
  <c r="AC138" i="72" s="1"/>
  <c r="AC143" i="72" s="1"/>
  <c r="AC153" i="48"/>
  <c r="AC128" i="48"/>
  <c r="AE53" i="75" l="1"/>
  <c r="AD148" i="63"/>
  <c r="AD54" i="63"/>
  <c r="AE54" i="75" s="1"/>
  <c r="AD126" i="78"/>
  <c r="AC150" i="66"/>
  <c r="AC127" i="66"/>
  <c r="AD126" i="77"/>
  <c r="AC150" i="70"/>
  <c r="AC127" i="70"/>
  <c r="AE117" i="78"/>
  <c r="AD104" i="66"/>
  <c r="AD124" i="66"/>
  <c r="AE124" i="78" s="1"/>
  <c r="AE53" i="76"/>
  <c r="AD148" i="65"/>
  <c r="AD54" i="65"/>
  <c r="AE54" i="76" s="1"/>
  <c r="AD127" i="76"/>
  <c r="AC128" i="65"/>
  <c r="AD166" i="62"/>
  <c r="AE117" i="77"/>
  <c r="AD124" i="70"/>
  <c r="AE124" i="77" s="1"/>
  <c r="AD104" i="70"/>
  <c r="AD166" i="70" s="1"/>
  <c r="AD127" i="74"/>
  <c r="AC128" i="62"/>
  <c r="AE53" i="74"/>
  <c r="AD148" i="62"/>
  <c r="AD54" i="62"/>
  <c r="AE54" i="74" s="1"/>
  <c r="AE53" i="78"/>
  <c r="AD54" i="66"/>
  <c r="AE54" i="78" s="1"/>
  <c r="AD148" i="66"/>
  <c r="AC151" i="65"/>
  <c r="AC153" i="65"/>
  <c r="AC153" i="62"/>
  <c r="AC151" i="62"/>
  <c r="AC126" i="63"/>
  <c r="AC167" i="63"/>
  <c r="AD123" i="75"/>
  <c r="AC125" i="63"/>
  <c r="AD125" i="75" s="1"/>
  <c r="AE53" i="77"/>
  <c r="AD148" i="70"/>
  <c r="AD54" i="70"/>
  <c r="AE54" i="77" s="1"/>
  <c r="AE99" i="77"/>
  <c r="AE101" i="70"/>
  <c r="AF101" i="77" s="1"/>
  <c r="AD105" i="70"/>
  <c r="AE105" i="77" s="1"/>
  <c r="AE104" i="74"/>
  <c r="AD106" i="62"/>
  <c r="AE106" i="74" s="1"/>
  <c r="AD109" i="62"/>
  <c r="AE109" i="74" s="1"/>
  <c r="AD120" i="62"/>
  <c r="AD113" i="62"/>
  <c r="AD107" i="62"/>
  <c r="AD124" i="63"/>
  <c r="AE124" i="75" s="1"/>
  <c r="AD104" i="63"/>
  <c r="AE117" i="75"/>
  <c r="AD104" i="65"/>
  <c r="AE99" i="75"/>
  <c r="AE101" i="63"/>
  <c r="AF101" i="75" s="1"/>
  <c r="AD105" i="63"/>
  <c r="AE105" i="75" s="1"/>
  <c r="AD121" i="48"/>
  <c r="AE121" i="72" s="1"/>
  <c r="AD107" i="48"/>
  <c r="AE107" i="72" s="1"/>
  <c r="AE92" i="48"/>
  <c r="AF92" i="72" s="1"/>
  <c r="AD114" i="48"/>
  <c r="AE114" i="72" s="1"/>
  <c r="AD112" i="48"/>
  <c r="AE112" i="72" s="1"/>
  <c r="AE113" i="74" l="1"/>
  <c r="AD114" i="62"/>
  <c r="AE114" i="74" s="1"/>
  <c r="AE92" i="62"/>
  <c r="AD112" i="62"/>
  <c r="AC151" i="70"/>
  <c r="AC153" i="70"/>
  <c r="AD213" i="65"/>
  <c r="AD113" i="65"/>
  <c r="AD120" i="65"/>
  <c r="AD109" i="65"/>
  <c r="AE109" i="76" s="1"/>
  <c r="AE104" i="76"/>
  <c r="AD106" i="65"/>
  <c r="AE106" i="76" s="1"/>
  <c r="AD166" i="65"/>
  <c r="AD113" i="63"/>
  <c r="AD109" i="63"/>
  <c r="AE109" i="75" s="1"/>
  <c r="AE104" i="75"/>
  <c r="AD120" i="63"/>
  <c r="AD106" i="63"/>
  <c r="AE106" i="75" s="1"/>
  <c r="AD107" i="63"/>
  <c r="AE120" i="74"/>
  <c r="AD121" i="62"/>
  <c r="AE121" i="74" s="1"/>
  <c r="AE104" i="77"/>
  <c r="AD113" i="70"/>
  <c r="AD120" i="70"/>
  <c r="AD106" i="70"/>
  <c r="AE106" i="77" s="1"/>
  <c r="AD109" i="70"/>
  <c r="AE109" i="77" s="1"/>
  <c r="AE104" i="78"/>
  <c r="AD113" i="66"/>
  <c r="AD120" i="66"/>
  <c r="AD109" i="66"/>
  <c r="AE109" i="78" s="1"/>
  <c r="AD106" i="66"/>
  <c r="AE106" i="78" s="1"/>
  <c r="AD107" i="66"/>
  <c r="AD213" i="63"/>
  <c r="AC127" i="63"/>
  <c r="AD126" i="75"/>
  <c r="AC150" i="63"/>
  <c r="AC154" i="65"/>
  <c r="AB138" i="65" s="1"/>
  <c r="AC138" i="76" s="1"/>
  <c r="AC143" i="76" s="1"/>
  <c r="AC152" i="65"/>
  <c r="AC155" i="65" s="1"/>
  <c r="AD166" i="66"/>
  <c r="AD127" i="78"/>
  <c r="AC128" i="66"/>
  <c r="AD166" i="63"/>
  <c r="AE107" i="74"/>
  <c r="AD110" i="62"/>
  <c r="AC152" i="62"/>
  <c r="AC155" i="62" s="1"/>
  <c r="AC154" i="62"/>
  <c r="AB138" i="62" s="1"/>
  <c r="AC138" i="74" s="1"/>
  <c r="AC143" i="74" s="1"/>
  <c r="AD213" i="70"/>
  <c r="AD213" i="66"/>
  <c r="AD127" i="77"/>
  <c r="AC128" i="70"/>
  <c r="AC151" i="66"/>
  <c r="AC153" i="66"/>
  <c r="AE87" i="48"/>
  <c r="AE93" i="48"/>
  <c r="AF93" i="72" s="1"/>
  <c r="AD110" i="48"/>
  <c r="AE110" i="72" s="1"/>
  <c r="AD127" i="75" l="1"/>
  <c r="AC128" i="63"/>
  <c r="AD107" i="70"/>
  <c r="AE113" i="77"/>
  <c r="AD114" i="70"/>
  <c r="AE114" i="77" s="1"/>
  <c r="AD112" i="70"/>
  <c r="AE92" i="70"/>
  <c r="AE107" i="75"/>
  <c r="AD110" i="63"/>
  <c r="AD112" i="65"/>
  <c r="AD114" i="65"/>
  <c r="AE114" i="76" s="1"/>
  <c r="AE113" i="76"/>
  <c r="AE92" i="65"/>
  <c r="AE87" i="62"/>
  <c r="AE112" i="74"/>
  <c r="AE120" i="78"/>
  <c r="AD121" i="66"/>
  <c r="AE121" i="78" s="1"/>
  <c r="AE92" i="63"/>
  <c r="AE113" i="75"/>
  <c r="AD112" i="63"/>
  <c r="AD114" i="63"/>
  <c r="AE114" i="75" s="1"/>
  <c r="AF92" i="74"/>
  <c r="AE93" i="62"/>
  <c r="AF93" i="74" s="1"/>
  <c r="AE110" i="74"/>
  <c r="AD116" i="62"/>
  <c r="AC153" i="63"/>
  <c r="AC151" i="63"/>
  <c r="AE107" i="78"/>
  <c r="AD110" i="66"/>
  <c r="AE113" i="78"/>
  <c r="AE92" i="66"/>
  <c r="AD112" i="66"/>
  <c r="AD114" i="66"/>
  <c r="AE114" i="78" s="1"/>
  <c r="AE120" i="75"/>
  <c r="AD121" i="63"/>
  <c r="AE121" i="75" s="1"/>
  <c r="AC152" i="66"/>
  <c r="AC155" i="66" s="1"/>
  <c r="AC154" i="66"/>
  <c r="AB138" i="66" s="1"/>
  <c r="AC138" i="78" s="1"/>
  <c r="AC143" i="78" s="1"/>
  <c r="AE120" i="77"/>
  <c r="AD121" i="70"/>
  <c r="AE121" i="77" s="1"/>
  <c r="AD107" i="65"/>
  <c r="AE120" i="76"/>
  <c r="AD121" i="65"/>
  <c r="AE121" i="76" s="1"/>
  <c r="AC154" i="70"/>
  <c r="AB138" i="70" s="1"/>
  <c r="AC138" i="77" s="1"/>
  <c r="AC143" i="77" s="1"/>
  <c r="AC152" i="70"/>
  <c r="AC155" i="70" s="1"/>
  <c r="AF89" i="48"/>
  <c r="AF87" i="72"/>
  <c r="AE88" i="48"/>
  <c r="AF88" i="72" s="1"/>
  <c r="AE100" i="48"/>
  <c r="AF100" i="72" s="1"/>
  <c r="AD116" i="48"/>
  <c r="AE116" i="72" s="1"/>
  <c r="AE110" i="78" l="1"/>
  <c r="AD116" i="66"/>
  <c r="AD123" i="66"/>
  <c r="AE93" i="65"/>
  <c r="AF93" i="76" s="1"/>
  <c r="AF92" i="76"/>
  <c r="AE110" i="75"/>
  <c r="AD116" i="63"/>
  <c r="AD110" i="65"/>
  <c r="AE107" i="76"/>
  <c r="AE112" i="78"/>
  <c r="AE87" i="66"/>
  <c r="AE112" i="75"/>
  <c r="AE87" i="63"/>
  <c r="AC154" i="63"/>
  <c r="AB138" i="63" s="1"/>
  <c r="AC138" i="75" s="1"/>
  <c r="AC143" i="75" s="1"/>
  <c r="AC152" i="63"/>
  <c r="AC155" i="63" s="1"/>
  <c r="AF92" i="78"/>
  <c r="AE93" i="66"/>
  <c r="AF93" i="78" s="1"/>
  <c r="AF92" i="77"/>
  <c r="AE93" i="70"/>
  <c r="AF93" i="77" s="1"/>
  <c r="AE107" i="77"/>
  <c r="AD110" i="70"/>
  <c r="AE93" i="63"/>
  <c r="AF93" i="75" s="1"/>
  <c r="AF92" i="75"/>
  <c r="AF87" i="74"/>
  <c r="AF89" i="62"/>
  <c r="AE88" i="62"/>
  <c r="AF88" i="74" s="1"/>
  <c r="AE100" i="62"/>
  <c r="AE87" i="65"/>
  <c r="AE112" i="76"/>
  <c r="AE112" i="77"/>
  <c r="AE87" i="70"/>
  <c r="AD123" i="62"/>
  <c r="AE117" i="62"/>
  <c r="AE116" i="74"/>
  <c r="AG90" i="48"/>
  <c r="AH90" i="72" s="1"/>
  <c r="AG89" i="72"/>
  <c r="AD123" i="48"/>
  <c r="AD126" i="48" s="1"/>
  <c r="AE126" i="72" s="1"/>
  <c r="AE117" i="48"/>
  <c r="AF117" i="72" s="1"/>
  <c r="AE99" i="48"/>
  <c r="AE55" i="48" s="1"/>
  <c r="AF55" i="72" l="1"/>
  <c r="AE53" i="48"/>
  <c r="AE123" i="74"/>
  <c r="AD125" i="62"/>
  <c r="AE125" i="74" s="1"/>
  <c r="AD167" i="62"/>
  <c r="AD126" i="62"/>
  <c r="AF87" i="76"/>
  <c r="AE100" i="65"/>
  <c r="AF89" i="65"/>
  <c r="AE88" i="65"/>
  <c r="AF88" i="76" s="1"/>
  <c r="AE110" i="76"/>
  <c r="AD116" i="65"/>
  <c r="AF87" i="77"/>
  <c r="AE88" i="70"/>
  <c r="AF88" i="77" s="1"/>
  <c r="AE100" i="70"/>
  <c r="AF89" i="70"/>
  <c r="AF100" i="74"/>
  <c r="AE99" i="62"/>
  <c r="AF87" i="78"/>
  <c r="AF89" i="66"/>
  <c r="AE100" i="66"/>
  <c r="AE88" i="66"/>
  <c r="AF88" i="78" s="1"/>
  <c r="AD123" i="63"/>
  <c r="AE117" i="63"/>
  <c r="AE116" i="75"/>
  <c r="AE123" i="78"/>
  <c r="AD125" i="66"/>
  <c r="AE125" i="78" s="1"/>
  <c r="AD126" i="66"/>
  <c r="AD167" i="66"/>
  <c r="AE117" i="66"/>
  <c r="AE116" i="78"/>
  <c r="AF117" i="74"/>
  <c r="AE124" i="62"/>
  <c r="AF124" i="74" s="1"/>
  <c r="AG89" i="74"/>
  <c r="AG90" i="62"/>
  <c r="AH90" i="74" s="1"/>
  <c r="AE110" i="77"/>
  <c r="AD116" i="70"/>
  <c r="AD123" i="70"/>
  <c r="AE88" i="63"/>
  <c r="AF88" i="75" s="1"/>
  <c r="AE100" i="63"/>
  <c r="AF89" i="63"/>
  <c r="AF87" i="75"/>
  <c r="AD167" i="48"/>
  <c r="AE105" i="48"/>
  <c r="AF105" i="72" s="1"/>
  <c r="AF99" i="72"/>
  <c r="AD125" i="48"/>
  <c r="AE125" i="72" s="1"/>
  <c r="AE123" i="72"/>
  <c r="AE104" i="48"/>
  <c r="AF104" i="72" s="1"/>
  <c r="AF101" i="48"/>
  <c r="AG101" i="72" s="1"/>
  <c r="AD127" i="48"/>
  <c r="AE127" i="72" s="1"/>
  <c r="AD150" i="48"/>
  <c r="AD151" i="48" s="1"/>
  <c r="AE124" i="48"/>
  <c r="AF124" i="72" s="1"/>
  <c r="AE99" i="65" l="1"/>
  <c r="AF100" i="76"/>
  <c r="AG90" i="63"/>
  <c r="AH90" i="75" s="1"/>
  <c r="AG89" i="75"/>
  <c r="AE99" i="63"/>
  <c r="AF100" i="75"/>
  <c r="AF100" i="78"/>
  <c r="AE99" i="66"/>
  <c r="AE126" i="74"/>
  <c r="AD150" i="62"/>
  <c r="AD127" i="62"/>
  <c r="AF53" i="72"/>
  <c r="AE53" i="65"/>
  <c r="AE53" i="63"/>
  <c r="AE53" i="66"/>
  <c r="AE53" i="70"/>
  <c r="AE53" i="62"/>
  <c r="AE148" i="48"/>
  <c r="AE54" i="48"/>
  <c r="AF54" i="72" s="1"/>
  <c r="AE123" i="77"/>
  <c r="AD167" i="70"/>
  <c r="AD126" i="70"/>
  <c r="AD125" i="70"/>
  <c r="AE125" i="77" s="1"/>
  <c r="AD126" i="63"/>
  <c r="AE123" i="75"/>
  <c r="AD167" i="63"/>
  <c r="AD125" i="63"/>
  <c r="AE125" i="75" s="1"/>
  <c r="AF100" i="77"/>
  <c r="AE99" i="70"/>
  <c r="AE116" i="76"/>
  <c r="AE117" i="65"/>
  <c r="AE116" i="77"/>
  <c r="AE117" i="70"/>
  <c r="AF117" i="78"/>
  <c r="AE124" i="66"/>
  <c r="AF124" i="78" s="1"/>
  <c r="AE104" i="66"/>
  <c r="AE166" i="66" s="1"/>
  <c r="AE105" i="62"/>
  <c r="AF105" i="74" s="1"/>
  <c r="AF101" i="62"/>
  <c r="AG101" i="74" s="1"/>
  <c r="AF99" i="74"/>
  <c r="AE126" i="78"/>
  <c r="AD127" i="66"/>
  <c r="AD150" i="66"/>
  <c r="AF117" i="75"/>
  <c r="AE124" i="63"/>
  <c r="AF124" i="75" s="1"/>
  <c r="AE104" i="63"/>
  <c r="AE213" i="63"/>
  <c r="AG89" i="78"/>
  <c r="AG90" i="66"/>
  <c r="AH90" i="78" s="1"/>
  <c r="AG89" i="77"/>
  <c r="AG90" i="70"/>
  <c r="AH90" i="77" s="1"/>
  <c r="AD123" i="65"/>
  <c r="AG89" i="76"/>
  <c r="AG90" i="65"/>
  <c r="AH90" i="76" s="1"/>
  <c r="AE106" i="48"/>
  <c r="AF106" i="72" s="1"/>
  <c r="AE166" i="48"/>
  <c r="AE109" i="48"/>
  <c r="AF109" i="72" s="1"/>
  <c r="AE113" i="48"/>
  <c r="AF113" i="72" s="1"/>
  <c r="AE120" i="48"/>
  <c r="AF120" i="72" s="1"/>
  <c r="AD154" i="48"/>
  <c r="AC138" i="48" s="1"/>
  <c r="AD138" i="72" s="1"/>
  <c r="AD143" i="72" s="1"/>
  <c r="AD153" i="48"/>
  <c r="AD152" i="48"/>
  <c r="AD155" i="48" s="1"/>
  <c r="AD128" i="48"/>
  <c r="AF53" i="78" l="1"/>
  <c r="AE54" i="66"/>
  <c r="AF54" i="78" s="1"/>
  <c r="AE148" i="66"/>
  <c r="AE127" i="74"/>
  <c r="AD128" i="62"/>
  <c r="AD127" i="63"/>
  <c r="AE126" i="75"/>
  <c r="AD150" i="63"/>
  <c r="AF53" i="77"/>
  <c r="AE148" i="70"/>
  <c r="AE54" i="70"/>
  <c r="AF54" i="77" s="1"/>
  <c r="AE109" i="63"/>
  <c r="AF109" i="75" s="1"/>
  <c r="AE113" i="63"/>
  <c r="AE120" i="63"/>
  <c r="AF104" i="75"/>
  <c r="AE127" i="78"/>
  <c r="AD128" i="66"/>
  <c r="AE104" i="65"/>
  <c r="AF117" i="76"/>
  <c r="AE124" i="65"/>
  <c r="AF124" i="76" s="1"/>
  <c r="AE213" i="65"/>
  <c r="AE166" i="65"/>
  <c r="AE126" i="77"/>
  <c r="AD150" i="70"/>
  <c r="AD127" i="70"/>
  <c r="AF53" i="75"/>
  <c r="AE54" i="63"/>
  <c r="AF54" i="75" s="1"/>
  <c r="AE148" i="63"/>
  <c r="AD153" i="62"/>
  <c r="AD151" i="62"/>
  <c r="AD153" i="66"/>
  <c r="AD151" i="66"/>
  <c r="AF104" i="78"/>
  <c r="AE109" i="66"/>
  <c r="AF109" i="78" s="1"/>
  <c r="AE113" i="66"/>
  <c r="AE120" i="66"/>
  <c r="AF101" i="66"/>
  <c r="AG101" i="78" s="1"/>
  <c r="AE105" i="66"/>
  <c r="AF105" i="78" s="1"/>
  <c r="AF99" i="78"/>
  <c r="AD125" i="65"/>
  <c r="AE125" i="76" s="1"/>
  <c r="AD167" i="65"/>
  <c r="AE123" i="76"/>
  <c r="AD126" i="65"/>
  <c r="AE166" i="63"/>
  <c r="AE213" i="66"/>
  <c r="AF117" i="77"/>
  <c r="AE124" i="70"/>
  <c r="AF124" i="77" s="1"/>
  <c r="AE104" i="70"/>
  <c r="AE213" i="70"/>
  <c r="AE166" i="70"/>
  <c r="AE105" i="70"/>
  <c r="AF105" i="77" s="1"/>
  <c r="AF101" i="70"/>
  <c r="AG101" i="77" s="1"/>
  <c r="AF99" i="77"/>
  <c r="AF53" i="74"/>
  <c r="AE148" i="62"/>
  <c r="AE54" i="62"/>
  <c r="AF54" i="74" s="1"/>
  <c r="AE104" i="62"/>
  <c r="AF53" i="76"/>
  <c r="AE54" i="65"/>
  <c r="AF54" i="76" s="1"/>
  <c r="AE148" i="65"/>
  <c r="AE105" i="63"/>
  <c r="AF105" i="75" s="1"/>
  <c r="AF101" i="63"/>
  <c r="AG101" i="75" s="1"/>
  <c r="AF99" i="75"/>
  <c r="AE105" i="65"/>
  <c r="AF105" i="76" s="1"/>
  <c r="AF99" i="76"/>
  <c r="AF101" i="65"/>
  <c r="AG101" i="76" s="1"/>
  <c r="AE121" i="48"/>
  <c r="AF121" i="72" s="1"/>
  <c r="AE107" i="48"/>
  <c r="AF107" i="72" s="1"/>
  <c r="AF92" i="48"/>
  <c r="AG92" i="72" s="1"/>
  <c r="AE114" i="48"/>
  <c r="AF114" i="72" s="1"/>
  <c r="AE112" i="48"/>
  <c r="AF112" i="72" s="1"/>
  <c r="AF104" i="77" l="1"/>
  <c r="AE113" i="70"/>
  <c r="AE120" i="70"/>
  <c r="AE106" i="70"/>
  <c r="AF106" i="77" s="1"/>
  <c r="AE109" i="70"/>
  <c r="AF109" i="77" s="1"/>
  <c r="AD154" i="62"/>
  <c r="AC138" i="62" s="1"/>
  <c r="AD138" i="74" s="1"/>
  <c r="AD143" i="74" s="1"/>
  <c r="AD152" i="62"/>
  <c r="AD155" i="62" s="1"/>
  <c r="AE109" i="65"/>
  <c r="AF109" i="76" s="1"/>
  <c r="AF104" i="76"/>
  <c r="AE113" i="65"/>
  <c r="AE120" i="65"/>
  <c r="AE106" i="65"/>
  <c r="AF106" i="76" s="1"/>
  <c r="AD153" i="63"/>
  <c r="AD151" i="63"/>
  <c r="AD150" i="65"/>
  <c r="AE126" i="76"/>
  <c r="AD127" i="65"/>
  <c r="AF120" i="78"/>
  <c r="AE121" i="66"/>
  <c r="AF121" i="78" s="1"/>
  <c r="AE127" i="77"/>
  <c r="AD128" i="70"/>
  <c r="AE121" i="63"/>
  <c r="AF121" i="75" s="1"/>
  <c r="AF120" i="75"/>
  <c r="AE106" i="66"/>
  <c r="AD152" i="66"/>
  <c r="AD155" i="66" s="1"/>
  <c r="AD154" i="66"/>
  <c r="AC138" i="66" s="1"/>
  <c r="AD138" i="78" s="1"/>
  <c r="AD143" i="78" s="1"/>
  <c r="AD151" i="70"/>
  <c r="AD153" i="70"/>
  <c r="AE106" i="63"/>
  <c r="AD128" i="63"/>
  <c r="AE127" i="75"/>
  <c r="AF104" i="74"/>
  <c r="AE109" i="62"/>
  <c r="AF109" i="74" s="1"/>
  <c r="AE113" i="62"/>
  <c r="AE120" i="62"/>
  <c r="AE213" i="62"/>
  <c r="AE166" i="62"/>
  <c r="AE106" i="62"/>
  <c r="AF106" i="74" s="1"/>
  <c r="AF113" i="78"/>
  <c r="AE112" i="66"/>
  <c r="AE114" i="66"/>
  <c r="AF114" i="78" s="1"/>
  <c r="AF92" i="66"/>
  <c r="AE112" i="63"/>
  <c r="AE114" i="63"/>
  <c r="AF114" i="75" s="1"/>
  <c r="AF92" i="63"/>
  <c r="AF113" i="75"/>
  <c r="AF87" i="48"/>
  <c r="AF93" i="48"/>
  <c r="AG93" i="72" s="1"/>
  <c r="AE110" i="48"/>
  <c r="AF110" i="72" s="1"/>
  <c r="AF113" i="74" l="1"/>
  <c r="AE112" i="62"/>
  <c r="AF92" i="62"/>
  <c r="AE114" i="62"/>
  <c r="AF114" i="74" s="1"/>
  <c r="AD154" i="63"/>
  <c r="AC138" i="63" s="1"/>
  <c r="AD138" i="75" s="1"/>
  <c r="AD143" i="75" s="1"/>
  <c r="AD152" i="63"/>
  <c r="AD155" i="63" s="1"/>
  <c r="AE121" i="65"/>
  <c r="AF121" i="76" s="1"/>
  <c r="AF120" i="76"/>
  <c r="AF120" i="77"/>
  <c r="AE121" i="70"/>
  <c r="AF121" i="77" s="1"/>
  <c r="AF112" i="78"/>
  <c r="AF87" i="66"/>
  <c r="AF106" i="75"/>
  <c r="AE107" i="63"/>
  <c r="AD128" i="65"/>
  <c r="AE127" i="76"/>
  <c r="AF92" i="65"/>
  <c r="AE112" i="65"/>
  <c r="AF113" i="76"/>
  <c r="AE114" i="65"/>
  <c r="AF114" i="76" s="1"/>
  <c r="AF112" i="75"/>
  <c r="AF87" i="63"/>
  <c r="AF106" i="78"/>
  <c r="AE107" i="66"/>
  <c r="AE107" i="65"/>
  <c r="AE107" i="70"/>
  <c r="AF113" i="77"/>
  <c r="AE112" i="70"/>
  <c r="AF92" i="70"/>
  <c r="AE114" i="70"/>
  <c r="AF114" i="77" s="1"/>
  <c r="AG92" i="75"/>
  <c r="AF93" i="63"/>
  <c r="AG93" i="75" s="1"/>
  <c r="AG92" i="78"/>
  <c r="AF93" i="66"/>
  <c r="AG93" i="78" s="1"/>
  <c r="AE107" i="62"/>
  <c r="AF120" i="74"/>
  <c r="AE121" i="62"/>
  <c r="AF121" i="74" s="1"/>
  <c r="AD154" i="70"/>
  <c r="AC138" i="70" s="1"/>
  <c r="AD138" i="77" s="1"/>
  <c r="AD143" i="77" s="1"/>
  <c r="AD152" i="70"/>
  <c r="AD155" i="70" s="1"/>
  <c r="AD153" i="65"/>
  <c r="AD151" i="65"/>
  <c r="AG89" i="48"/>
  <c r="AG87" i="72"/>
  <c r="AF100" i="48"/>
  <c r="AG100" i="72" s="1"/>
  <c r="AF88" i="48"/>
  <c r="AG88" i="72" s="1"/>
  <c r="AE116" i="48"/>
  <c r="AF116" i="72" s="1"/>
  <c r="AG92" i="77" l="1"/>
  <c r="AF93" i="70"/>
  <c r="AG93" i="77" s="1"/>
  <c r="AE110" i="65"/>
  <c r="AF107" i="76"/>
  <c r="AF93" i="65"/>
  <c r="AG93" i="76" s="1"/>
  <c r="AG92" i="76"/>
  <c r="AF112" i="77"/>
  <c r="AF87" i="70"/>
  <c r="AF107" i="78"/>
  <c r="AE110" i="66"/>
  <c r="AG87" i="78"/>
  <c r="AF100" i="66"/>
  <c r="AG89" i="66"/>
  <c r="AF88" i="66"/>
  <c r="AG88" i="78" s="1"/>
  <c r="AF107" i="74"/>
  <c r="AE110" i="62"/>
  <c r="AG92" i="74"/>
  <c r="AF93" i="62"/>
  <c r="AG93" i="74" s="1"/>
  <c r="AF107" i="77"/>
  <c r="AE110" i="70"/>
  <c r="AG87" i="75"/>
  <c r="AG89" i="63"/>
  <c r="AF100" i="63"/>
  <c r="AF88" i="63"/>
  <c r="AG88" i="75" s="1"/>
  <c r="AF87" i="65"/>
  <c r="AF112" i="76"/>
  <c r="AF107" i="75"/>
  <c r="AE110" i="63"/>
  <c r="AF87" i="62"/>
  <c r="AF112" i="74"/>
  <c r="AD152" i="65"/>
  <c r="AD155" i="65" s="1"/>
  <c r="AD154" i="65"/>
  <c r="AC138" i="65" s="1"/>
  <c r="AD138" i="76" s="1"/>
  <c r="AD143" i="76" s="1"/>
  <c r="AH90" i="48"/>
  <c r="AI90" i="72" s="1"/>
  <c r="AH89" i="72"/>
  <c r="AE123" i="48"/>
  <c r="AF123" i="72" s="1"/>
  <c r="AF117" i="48"/>
  <c r="AG117" i="72" s="1"/>
  <c r="AF99" i="48"/>
  <c r="AF55" i="48" s="1"/>
  <c r="AF110" i="75" l="1"/>
  <c r="AE116" i="63"/>
  <c r="AE123" i="63"/>
  <c r="AF110" i="77"/>
  <c r="AE116" i="70"/>
  <c r="AE123" i="70" s="1"/>
  <c r="AF110" i="74"/>
  <c r="AE116" i="62"/>
  <c r="AG100" i="78"/>
  <c r="AF99" i="66"/>
  <c r="AG87" i="77"/>
  <c r="AG89" i="70"/>
  <c r="AF100" i="70"/>
  <c r="AF88" i="70"/>
  <c r="AG88" i="77" s="1"/>
  <c r="AG100" i="75"/>
  <c r="AF99" i="63"/>
  <c r="AF110" i="76"/>
  <c r="AE116" i="65"/>
  <c r="AE123" i="65" s="1"/>
  <c r="AH90" i="63"/>
  <c r="AI90" i="75" s="1"/>
  <c r="AH89" i="75"/>
  <c r="AF110" i="78"/>
  <c r="AE116" i="66"/>
  <c r="AE123" i="66"/>
  <c r="AG55" i="72"/>
  <c r="AF53" i="48"/>
  <c r="AG87" i="74"/>
  <c r="AF88" i="62"/>
  <c r="AG88" i="74" s="1"/>
  <c r="AF100" i="62"/>
  <c r="AG89" i="62"/>
  <c r="AG87" i="76"/>
  <c r="AF100" i="65"/>
  <c r="AG89" i="65"/>
  <c r="AF88" i="65"/>
  <c r="AG88" i="76" s="1"/>
  <c r="AH89" i="78"/>
  <c r="AH90" i="66"/>
  <c r="AI90" i="78" s="1"/>
  <c r="AE167" i="48"/>
  <c r="AE125" i="48"/>
  <c r="AF125" i="72" s="1"/>
  <c r="AE126" i="48"/>
  <c r="AF126" i="72" s="1"/>
  <c r="AF105" i="48"/>
  <c r="AG105" i="72" s="1"/>
  <c r="AG99" i="72"/>
  <c r="AF104" i="48"/>
  <c r="AG104" i="72" s="1"/>
  <c r="AG101" i="48"/>
  <c r="AH101" i="72" s="1"/>
  <c r="AF124" i="48"/>
  <c r="AG124" i="72" s="1"/>
  <c r="AF123" i="76" l="1"/>
  <c r="AE125" i="65"/>
  <c r="AF125" i="76" s="1"/>
  <c r="AE126" i="65"/>
  <c r="AE167" i="65"/>
  <c r="AF123" i="77"/>
  <c r="AE167" i="70"/>
  <c r="AE125" i="70"/>
  <c r="AF125" i="77" s="1"/>
  <c r="AE126" i="70"/>
  <c r="AF116" i="78"/>
  <c r="AF117" i="66"/>
  <c r="AF116" i="74"/>
  <c r="AF117" i="62"/>
  <c r="AH90" i="62"/>
  <c r="AI90" i="74" s="1"/>
  <c r="AH89" i="74"/>
  <c r="AG53" i="72"/>
  <c r="AF53" i="66"/>
  <c r="AF53" i="65"/>
  <c r="AF148" i="48"/>
  <c r="AF53" i="63"/>
  <c r="AF53" i="62"/>
  <c r="AF53" i="70"/>
  <c r="AF54" i="48"/>
  <c r="AG54" i="72" s="1"/>
  <c r="AF116" i="76"/>
  <c r="AF117" i="65"/>
  <c r="AG99" i="78"/>
  <c r="AG101" i="66"/>
  <c r="AH101" i="78" s="1"/>
  <c r="AF105" i="66"/>
  <c r="AG105" i="78" s="1"/>
  <c r="AF123" i="75"/>
  <c r="AE125" i="63"/>
  <c r="AF125" i="75" s="1"/>
  <c r="AE126" i="63"/>
  <c r="AE167" i="63"/>
  <c r="AH89" i="76"/>
  <c r="AH90" i="65"/>
  <c r="AI90" i="76" s="1"/>
  <c r="AG100" i="74"/>
  <c r="AF99" i="62"/>
  <c r="AG100" i="77"/>
  <c r="AF99" i="70"/>
  <c r="AF116" i="75"/>
  <c r="AF117" i="63"/>
  <c r="AG100" i="76"/>
  <c r="AF99" i="65"/>
  <c r="AF123" i="78"/>
  <c r="AE167" i="66"/>
  <c r="AE125" i="66"/>
  <c r="AF125" i="78" s="1"/>
  <c r="AE126" i="66"/>
  <c r="AF105" i="63"/>
  <c r="AG105" i="75" s="1"/>
  <c r="AG101" i="63"/>
  <c r="AH101" i="75" s="1"/>
  <c r="AG99" i="75"/>
  <c r="AH89" i="77"/>
  <c r="AH90" i="70"/>
  <c r="AI90" i="77" s="1"/>
  <c r="AE123" i="62"/>
  <c r="AF116" i="77"/>
  <c r="AF117" i="70"/>
  <c r="AE127" i="48"/>
  <c r="AF127" i="72" s="1"/>
  <c r="AE150" i="48"/>
  <c r="AE151" i="48" s="1"/>
  <c r="AE153" i="48" s="1"/>
  <c r="AF106" i="48"/>
  <c r="AG106" i="72" s="1"/>
  <c r="AF166" i="48"/>
  <c r="AF109" i="48"/>
  <c r="AG109" i="72" s="1"/>
  <c r="AF113" i="48"/>
  <c r="AG113" i="72" s="1"/>
  <c r="AF120" i="48"/>
  <c r="AG120" i="72" s="1"/>
  <c r="AE128" i="48"/>
  <c r="AG117" i="76" l="1"/>
  <c r="AF104" i="65"/>
  <c r="AF213" i="65" s="1"/>
  <c r="AF124" i="65"/>
  <c r="AG124" i="76" s="1"/>
  <c r="AG53" i="74"/>
  <c r="AF148" i="62"/>
  <c r="AF54" i="62"/>
  <c r="AG54" i="74" s="1"/>
  <c r="AG53" i="78"/>
  <c r="AF54" i="66"/>
  <c r="AG54" i="78" s="1"/>
  <c r="AF148" i="66"/>
  <c r="AG117" i="74"/>
  <c r="AF104" i="62"/>
  <c r="AF124" i="62"/>
  <c r="AG124" i="74" s="1"/>
  <c r="AF166" i="62"/>
  <c r="AF213" i="62"/>
  <c r="AF126" i="77"/>
  <c r="AE127" i="70"/>
  <c r="AE150" i="70"/>
  <c r="AF123" i="74"/>
  <c r="AE126" i="62"/>
  <c r="AE125" i="62"/>
  <c r="AF125" i="74" s="1"/>
  <c r="AE167" i="62"/>
  <c r="AF104" i="63"/>
  <c r="AF124" i="63"/>
  <c r="AG124" i="75" s="1"/>
  <c r="AG117" i="75"/>
  <c r="AF166" i="63"/>
  <c r="AF105" i="62"/>
  <c r="AG105" i="74" s="1"/>
  <c r="AG101" i="62"/>
  <c r="AH101" i="74" s="1"/>
  <c r="AG99" i="74"/>
  <c r="AG53" i="75"/>
  <c r="AF148" i="63"/>
  <c r="AF54" i="63"/>
  <c r="AG54" i="75" s="1"/>
  <c r="AF126" i="76"/>
  <c r="AE150" i="65"/>
  <c r="AE127" i="65"/>
  <c r="AE127" i="63"/>
  <c r="AF126" i="75"/>
  <c r="AE150" i="63"/>
  <c r="AG117" i="78"/>
  <c r="AF124" i="66"/>
  <c r="AG124" i="78" s="1"/>
  <c r="AF104" i="66"/>
  <c r="AF213" i="66"/>
  <c r="AF166" i="66"/>
  <c r="AG117" i="77"/>
  <c r="AF124" i="70"/>
  <c r="AG124" i="77" s="1"/>
  <c r="AF104" i="70"/>
  <c r="AF166" i="70"/>
  <c r="AF213" i="70"/>
  <c r="AF126" i="78"/>
  <c r="AE150" i="66"/>
  <c r="AE127" i="66"/>
  <c r="AF105" i="65"/>
  <c r="AG105" i="76" s="1"/>
  <c r="AG101" i="65"/>
  <c r="AH101" i="76" s="1"/>
  <c r="AG99" i="76"/>
  <c r="AF105" i="70"/>
  <c r="AG105" i="77" s="1"/>
  <c r="AG101" i="70"/>
  <c r="AH101" i="77" s="1"/>
  <c r="AG99" i="77"/>
  <c r="AG53" i="77"/>
  <c r="AF148" i="70"/>
  <c r="AF54" i="70"/>
  <c r="AG54" i="77" s="1"/>
  <c r="AG53" i="76"/>
  <c r="AF54" i="65"/>
  <c r="AG54" i="76" s="1"/>
  <c r="AF148" i="65"/>
  <c r="AE152" i="48"/>
  <c r="AE155" i="48" s="1"/>
  <c r="AE154" i="48"/>
  <c r="AD138" i="48" s="1"/>
  <c r="AE138" i="72" s="1"/>
  <c r="AE143" i="72" s="1"/>
  <c r="AG92" i="48"/>
  <c r="AH92" i="72" s="1"/>
  <c r="AF114" i="48"/>
  <c r="AG114" i="72" s="1"/>
  <c r="AF112" i="48"/>
  <c r="AG112" i="72" s="1"/>
  <c r="AF107" i="48"/>
  <c r="AG107" i="72" s="1"/>
  <c r="AF121" i="48"/>
  <c r="AG121" i="72" s="1"/>
  <c r="AE153" i="66" l="1"/>
  <c r="AE151" i="66"/>
  <c r="AF120" i="70"/>
  <c r="AF113" i="70"/>
  <c r="AG104" i="77"/>
  <c r="AF109" i="70"/>
  <c r="AG109" i="77" s="1"/>
  <c r="AF106" i="70"/>
  <c r="AG106" i="77" s="1"/>
  <c r="AE151" i="63"/>
  <c r="AE153" i="63"/>
  <c r="AE151" i="65"/>
  <c r="AE153" i="65"/>
  <c r="AF106" i="63"/>
  <c r="AG106" i="75" s="1"/>
  <c r="AF109" i="63"/>
  <c r="AG109" i="75" s="1"/>
  <c r="AG104" i="75"/>
  <c r="AF113" i="63"/>
  <c r="AF120" i="63"/>
  <c r="AF120" i="66"/>
  <c r="AF109" i="66"/>
  <c r="AG109" i="78" s="1"/>
  <c r="AG104" i="78"/>
  <c r="AF113" i="66"/>
  <c r="AF106" i="66"/>
  <c r="AG106" i="78" s="1"/>
  <c r="AF213" i="63"/>
  <c r="AE153" i="70"/>
  <c r="AE151" i="70"/>
  <c r="AF127" i="75"/>
  <c r="AE128" i="63"/>
  <c r="AF127" i="77"/>
  <c r="AE128" i="70"/>
  <c r="AG104" i="76"/>
  <c r="AF113" i="65"/>
  <c r="AF109" i="65"/>
  <c r="AG109" i="76" s="1"/>
  <c r="AF120" i="65"/>
  <c r="AF106" i="65"/>
  <c r="AG106" i="76" s="1"/>
  <c r="AF107" i="65"/>
  <c r="AF127" i="78"/>
  <c r="AE128" i="66"/>
  <c r="AF127" i="76"/>
  <c r="AE128" i="65"/>
  <c r="AF126" i="74"/>
  <c r="AE150" i="62"/>
  <c r="AE127" i="62"/>
  <c r="AF106" i="62"/>
  <c r="AG106" i="74" s="1"/>
  <c r="AF120" i="62"/>
  <c r="AG104" i="74"/>
  <c r="AF109" i="62"/>
  <c r="AG109" i="74" s="1"/>
  <c r="AF113" i="62"/>
  <c r="AF166" i="65"/>
  <c r="AG87" i="48"/>
  <c r="AF110" i="48"/>
  <c r="AG110" i="72" s="1"/>
  <c r="AG93" i="48"/>
  <c r="AH93" i="72" s="1"/>
  <c r="AF127" i="74" l="1"/>
  <c r="AE128" i="62"/>
  <c r="AF107" i="66"/>
  <c r="AG113" i="75"/>
  <c r="AF114" i="63"/>
  <c r="AG114" i="75" s="1"/>
  <c r="AG92" i="63"/>
  <c r="AF112" i="63"/>
  <c r="AF107" i="70"/>
  <c r="AG113" i="77"/>
  <c r="AG92" i="70"/>
  <c r="AF114" i="70"/>
  <c r="AG114" i="77" s="1"/>
  <c r="AF112" i="70"/>
  <c r="AE153" i="62"/>
  <c r="AE151" i="62"/>
  <c r="AF121" i="65"/>
  <c r="AG121" i="76" s="1"/>
  <c r="AG120" i="76"/>
  <c r="AE154" i="70"/>
  <c r="AD138" i="70" s="1"/>
  <c r="AE138" i="77" s="1"/>
  <c r="AE143" i="77" s="1"/>
  <c r="AE152" i="70"/>
  <c r="AE155" i="70" s="1"/>
  <c r="AG120" i="78"/>
  <c r="AF121" i="66"/>
  <c r="AG121" i="78" s="1"/>
  <c r="AE154" i="65"/>
  <c r="AD138" i="65" s="1"/>
  <c r="AE138" i="76" s="1"/>
  <c r="AE143" i="76" s="1"/>
  <c r="AE152" i="65"/>
  <c r="AE155" i="65" s="1"/>
  <c r="AG120" i="77"/>
  <c r="AF121" i="70"/>
  <c r="AG121" i="77" s="1"/>
  <c r="AF107" i="62"/>
  <c r="AG120" i="74"/>
  <c r="AF121" i="62"/>
  <c r="AG121" i="74" s="1"/>
  <c r="AG113" i="78"/>
  <c r="AF112" i="66"/>
  <c r="AF114" i="66"/>
  <c r="AG114" i="78" s="1"/>
  <c r="AG92" i="66"/>
  <c r="AF107" i="63"/>
  <c r="AE152" i="66"/>
  <c r="AE155" i="66" s="1"/>
  <c r="AE154" i="66"/>
  <c r="AD138" i="66" s="1"/>
  <c r="AE138" i="78" s="1"/>
  <c r="AE143" i="78" s="1"/>
  <c r="AG113" i="74"/>
  <c r="AF112" i="62"/>
  <c r="AG92" i="62"/>
  <c r="AF114" i="62"/>
  <c r="AG114" i="74" s="1"/>
  <c r="AG107" i="76"/>
  <c r="AF110" i="65"/>
  <c r="AG113" i="76"/>
  <c r="AG92" i="65"/>
  <c r="AF112" i="65"/>
  <c r="AF114" i="65"/>
  <c r="AG114" i="76" s="1"/>
  <c r="AG120" i="75"/>
  <c r="AF121" i="63"/>
  <c r="AG121" i="75" s="1"/>
  <c r="AE154" i="63"/>
  <c r="AD138" i="63" s="1"/>
  <c r="AE138" i="75" s="1"/>
  <c r="AE143" i="75" s="1"/>
  <c r="AE152" i="63"/>
  <c r="AE155" i="63" s="1"/>
  <c r="AH89" i="48"/>
  <c r="AH87" i="72"/>
  <c r="AG88" i="48"/>
  <c r="AH88" i="72" s="1"/>
  <c r="AG100" i="48"/>
  <c r="AH100" i="72" s="1"/>
  <c r="AF116" i="48"/>
  <c r="AG116" i="72" s="1"/>
  <c r="AF116" i="65" l="1"/>
  <c r="AF123" i="65" s="1"/>
  <c r="AG110" i="76"/>
  <c r="AG87" i="62"/>
  <c r="AG112" i="74"/>
  <c r="AF110" i="63"/>
  <c r="AG107" i="75"/>
  <c r="AG112" i="77"/>
  <c r="AG87" i="70"/>
  <c r="AG107" i="77"/>
  <c r="AF110" i="70"/>
  <c r="AG112" i="76"/>
  <c r="AG87" i="65"/>
  <c r="AH92" i="78"/>
  <c r="AG93" i="66"/>
  <c r="AH93" i="78" s="1"/>
  <c r="AG112" i="75"/>
  <c r="AG87" i="63"/>
  <c r="AG107" i="78"/>
  <c r="AF110" i="66"/>
  <c r="AH92" i="76"/>
  <c r="AG93" i="65"/>
  <c r="AH93" i="76" s="1"/>
  <c r="AE154" i="62"/>
  <c r="AD138" i="62" s="1"/>
  <c r="AE138" i="74" s="1"/>
  <c r="AE143" i="74" s="1"/>
  <c r="AE152" i="62"/>
  <c r="AE155" i="62" s="1"/>
  <c r="AH92" i="77"/>
  <c r="AG93" i="70"/>
  <c r="AH93" i="77" s="1"/>
  <c r="AH92" i="75"/>
  <c r="AG93" i="63"/>
  <c r="AH93" i="75" s="1"/>
  <c r="AH92" i="74"/>
  <c r="AG93" i="62"/>
  <c r="AH93" i="74" s="1"/>
  <c r="AG112" i="78"/>
  <c r="AG87" i="66"/>
  <c r="AG107" i="74"/>
  <c r="AF110" i="62"/>
  <c r="AI90" i="48"/>
  <c r="AJ90" i="72" s="1"/>
  <c r="AI89" i="72"/>
  <c r="AF123" i="48"/>
  <c r="AG123" i="72" s="1"/>
  <c r="AG117" i="48"/>
  <c r="AH117" i="72" s="1"/>
  <c r="AG99" i="48"/>
  <c r="AG55" i="48" s="1"/>
  <c r="AG123" i="76" l="1"/>
  <c r="AF167" i="65"/>
  <c r="AF125" i="65"/>
  <c r="AG125" i="76" s="1"/>
  <c r="AF126" i="65"/>
  <c r="AH55" i="72"/>
  <c r="AG53" i="48"/>
  <c r="AH87" i="74"/>
  <c r="AH89" i="62"/>
  <c r="AG100" i="62"/>
  <c r="AG88" i="62"/>
  <c r="AH88" i="74" s="1"/>
  <c r="AH87" i="78"/>
  <c r="AG88" i="66"/>
  <c r="AH88" i="78" s="1"/>
  <c r="AH89" i="66"/>
  <c r="AG100" i="66"/>
  <c r="AG110" i="78"/>
  <c r="AF116" i="66"/>
  <c r="AG110" i="77"/>
  <c r="AF116" i="70"/>
  <c r="AF123" i="70" s="1"/>
  <c r="AF116" i="63"/>
  <c r="AG110" i="75"/>
  <c r="AG110" i="74"/>
  <c r="AF116" i="62"/>
  <c r="AH87" i="75"/>
  <c r="AG88" i="63"/>
  <c r="AH88" i="75" s="1"/>
  <c r="AH89" i="63"/>
  <c r="AG100" i="63"/>
  <c r="AH89" i="65"/>
  <c r="AG88" i="65"/>
  <c r="AH88" i="76" s="1"/>
  <c r="AH87" i="76"/>
  <c r="AG100" i="65"/>
  <c r="AH87" i="77"/>
  <c r="AG100" i="70"/>
  <c r="AG88" i="70"/>
  <c r="AH88" i="77" s="1"/>
  <c r="AH89" i="70"/>
  <c r="AG117" i="65"/>
  <c r="AG116" i="76"/>
  <c r="AG105" i="48"/>
  <c r="AH105" i="72" s="1"/>
  <c r="AH99" i="72"/>
  <c r="AG104" i="48"/>
  <c r="AH104" i="72" s="1"/>
  <c r="AF167" i="48"/>
  <c r="AF125" i="48"/>
  <c r="AG125" i="72" s="1"/>
  <c r="AF126" i="48"/>
  <c r="AG126" i="72" s="1"/>
  <c r="AH101" i="48"/>
  <c r="AI101" i="72" s="1"/>
  <c r="AG124" i="48"/>
  <c r="AH124" i="72" s="1"/>
  <c r="AG123" i="77" l="1"/>
  <c r="AF125" i="70"/>
  <c r="AG125" i="77" s="1"/>
  <c r="AF167" i="70"/>
  <c r="AF126" i="70"/>
  <c r="AI89" i="75"/>
  <c r="AI90" i="63"/>
  <c r="AJ90" i="75" s="1"/>
  <c r="AG116" i="74"/>
  <c r="AG117" i="62"/>
  <c r="AG116" i="78"/>
  <c r="AG117" i="66"/>
  <c r="AI90" i="62"/>
  <c r="AJ90" i="74" s="1"/>
  <c r="AI89" i="74"/>
  <c r="AF127" i="65"/>
  <c r="AF150" i="65"/>
  <c r="AG126" i="76"/>
  <c r="AH100" i="77"/>
  <c r="AG99" i="70"/>
  <c r="AG116" i="77"/>
  <c r="AG117" i="70"/>
  <c r="AH117" i="76"/>
  <c r="AG124" i="65"/>
  <c r="AH124" i="76" s="1"/>
  <c r="AI89" i="76"/>
  <c r="AI90" i="65"/>
  <c r="AJ90" i="76" s="1"/>
  <c r="AH100" i="78"/>
  <c r="AG99" i="66"/>
  <c r="AH53" i="72"/>
  <c r="AG53" i="63"/>
  <c r="AG53" i="70"/>
  <c r="AG53" i="62"/>
  <c r="AG148" i="48"/>
  <c r="AG53" i="66"/>
  <c r="AG53" i="65"/>
  <c r="AH148" i="48"/>
  <c r="AG54" i="48"/>
  <c r="AH54" i="72" s="1"/>
  <c r="AH54" i="48"/>
  <c r="AI54" i="72" s="1"/>
  <c r="AI89" i="77"/>
  <c r="AI90" i="70"/>
  <c r="AJ90" i="77" s="1"/>
  <c r="AG99" i="65"/>
  <c r="AH100" i="76"/>
  <c r="AG99" i="63"/>
  <c r="AH100" i="75"/>
  <c r="AF123" i="62"/>
  <c r="AF123" i="63"/>
  <c r="AG116" i="75"/>
  <c r="AG117" i="63"/>
  <c r="AF123" i="66"/>
  <c r="AI89" i="78"/>
  <c r="AI90" i="66"/>
  <c r="AJ90" i="78" s="1"/>
  <c r="AH100" i="74"/>
  <c r="AG99" i="62"/>
  <c r="AG106" i="48"/>
  <c r="AH106" i="72" s="1"/>
  <c r="AF150" i="48"/>
  <c r="AF151" i="48" s="1"/>
  <c r="AF152" i="48" s="1"/>
  <c r="AF155" i="48" s="1"/>
  <c r="AF127" i="48"/>
  <c r="AG127" i="72" s="1"/>
  <c r="AG166" i="48"/>
  <c r="AG120" i="48"/>
  <c r="AH120" i="72" s="1"/>
  <c r="AG113" i="48"/>
  <c r="AH113" i="72" s="1"/>
  <c r="AG109" i="48"/>
  <c r="AH109" i="72" s="1"/>
  <c r="AG105" i="62" l="1"/>
  <c r="AH105" i="74" s="1"/>
  <c r="AH99" i="74"/>
  <c r="AH101" i="62"/>
  <c r="AI101" i="74" s="1"/>
  <c r="AG123" i="78"/>
  <c r="AF125" i="66"/>
  <c r="AG125" i="78" s="1"/>
  <c r="AF126" i="66"/>
  <c r="AF167" i="66"/>
  <c r="AG123" i="74"/>
  <c r="AF126" i="62"/>
  <c r="AF125" i="62"/>
  <c r="AG125" i="74" s="1"/>
  <c r="AF167" i="62"/>
  <c r="AG105" i="65"/>
  <c r="AH105" i="76" s="1"/>
  <c r="AH101" i="65"/>
  <c r="AI101" i="76" s="1"/>
  <c r="AH99" i="76"/>
  <c r="AH117" i="75"/>
  <c r="AG104" i="63"/>
  <c r="AG124" i="63"/>
  <c r="AH124" i="75" s="1"/>
  <c r="AH53" i="74"/>
  <c r="AG148" i="62"/>
  <c r="AG54" i="62"/>
  <c r="AH54" i="74" s="1"/>
  <c r="AH54" i="62"/>
  <c r="AI54" i="74" s="1"/>
  <c r="AH148" i="62"/>
  <c r="AG105" i="66"/>
  <c r="AH105" i="78" s="1"/>
  <c r="AH101" i="66"/>
  <c r="AI101" i="78" s="1"/>
  <c r="AH99" i="78"/>
  <c r="AH117" i="74"/>
  <c r="AG104" i="62"/>
  <c r="AG124" i="62"/>
  <c r="AH124" i="74" s="1"/>
  <c r="AG166" i="62"/>
  <c r="AG126" i="77"/>
  <c r="AF127" i="70"/>
  <c r="AF150" i="70"/>
  <c r="AG105" i="63"/>
  <c r="AH105" i="75" s="1"/>
  <c r="AH101" i="63"/>
  <c r="AI101" i="75" s="1"/>
  <c r="AH99" i="75"/>
  <c r="AH53" i="76"/>
  <c r="AG54" i="65"/>
  <c r="AH54" i="76" s="1"/>
  <c r="AG148" i="65"/>
  <c r="AH54" i="65"/>
  <c r="AI54" i="76" s="1"/>
  <c r="AH148" i="65"/>
  <c r="AH53" i="77"/>
  <c r="AG54" i="70"/>
  <c r="AH54" i="77" s="1"/>
  <c r="AG148" i="70"/>
  <c r="AH148" i="70"/>
  <c r="AH54" i="70"/>
  <c r="AI54" i="77" s="1"/>
  <c r="AH117" i="77"/>
  <c r="AG124" i="70"/>
  <c r="AH124" i="77" s="1"/>
  <c r="AG104" i="70"/>
  <c r="AG166" i="70"/>
  <c r="AG123" i="75"/>
  <c r="AF125" i="63"/>
  <c r="AG125" i="75" s="1"/>
  <c r="AF126" i="63"/>
  <c r="AF167" i="63"/>
  <c r="AH53" i="78"/>
  <c r="AG148" i="66"/>
  <c r="AG54" i="66"/>
  <c r="AH54" i="78" s="1"/>
  <c r="AH54" i="66"/>
  <c r="AI54" i="78" s="1"/>
  <c r="AH148" i="66"/>
  <c r="AH53" i="75"/>
  <c r="AG54" i="63"/>
  <c r="AH54" i="75" s="1"/>
  <c r="AG148" i="63"/>
  <c r="AH54" i="63"/>
  <c r="AI54" i="75" s="1"/>
  <c r="AH148" i="63"/>
  <c r="AG104" i="65"/>
  <c r="AF151" i="65"/>
  <c r="AF153" i="65"/>
  <c r="AH117" i="78"/>
  <c r="AG104" i="66"/>
  <c r="AG166" i="66" s="1"/>
  <c r="AG124" i="66"/>
  <c r="AH124" i="78" s="1"/>
  <c r="AH101" i="70"/>
  <c r="AI101" i="77" s="1"/>
  <c r="AH99" i="77"/>
  <c r="AG105" i="70"/>
  <c r="AH105" i="77" s="1"/>
  <c r="AG127" i="76"/>
  <c r="AF128" i="65"/>
  <c r="AF154" i="48"/>
  <c r="AE138" i="48" s="1"/>
  <c r="AF138" i="72" s="1"/>
  <c r="AF143" i="72" s="1"/>
  <c r="AF128" i="48"/>
  <c r="AF153" i="48"/>
  <c r="AH92" i="48"/>
  <c r="AI92" i="72" s="1"/>
  <c r="AG112" i="48"/>
  <c r="AH112" i="72" s="1"/>
  <c r="AG114" i="48"/>
  <c r="AH114" i="72" s="1"/>
  <c r="AG121" i="48"/>
  <c r="AH121" i="72" s="1"/>
  <c r="AG107" i="48"/>
  <c r="AH107" i="72" s="1"/>
  <c r="AH104" i="74" l="1"/>
  <c r="AG120" i="62"/>
  <c r="AG109" i="62"/>
  <c r="AH109" i="74" s="1"/>
  <c r="AG106" i="62"/>
  <c r="AH106" i="74" s="1"/>
  <c r="AG113" i="62"/>
  <c r="AG213" i="63"/>
  <c r="AG106" i="63"/>
  <c r="AH106" i="75" s="1"/>
  <c r="AG109" i="63"/>
  <c r="AH109" i="75" s="1"/>
  <c r="AH104" i="75"/>
  <c r="AG120" i="63"/>
  <c r="AG113" i="63"/>
  <c r="AG107" i="63"/>
  <c r="AF152" i="65"/>
  <c r="AF155" i="65" s="1"/>
  <c r="AF154" i="65"/>
  <c r="AE138" i="65" s="1"/>
  <c r="AF138" i="76" s="1"/>
  <c r="AF143" i="76" s="1"/>
  <c r="AG213" i="62"/>
  <c r="AG120" i="65"/>
  <c r="AG106" i="65"/>
  <c r="AH106" i="76" s="1"/>
  <c r="AH104" i="76"/>
  <c r="AG113" i="65"/>
  <c r="AG109" i="65"/>
  <c r="AH109" i="76" s="1"/>
  <c r="AG107" i="65"/>
  <c r="AG166" i="65"/>
  <c r="AG213" i="65"/>
  <c r="AF127" i="63"/>
  <c r="AG126" i="75"/>
  <c r="AF150" i="63"/>
  <c r="AG213" i="70"/>
  <c r="AG113" i="70"/>
  <c r="AG120" i="70"/>
  <c r="AG109" i="70"/>
  <c r="AH109" i="77" s="1"/>
  <c r="AH104" i="77"/>
  <c r="AG106" i="70"/>
  <c r="AH106" i="77" s="1"/>
  <c r="AF151" i="70"/>
  <c r="AF153" i="70"/>
  <c r="AG166" i="63"/>
  <c r="AG126" i="78"/>
  <c r="AF127" i="66"/>
  <c r="AF150" i="66"/>
  <c r="AH104" i="78"/>
  <c r="AG120" i="66"/>
  <c r="AG106" i="66"/>
  <c r="AH106" i="78" s="1"/>
  <c r="AG109" i="66"/>
  <c r="AH109" i="78" s="1"/>
  <c r="AG113" i="66"/>
  <c r="AG213" i="66"/>
  <c r="AG127" i="77"/>
  <c r="AF128" i="70"/>
  <c r="AG126" i="74"/>
  <c r="AF150" i="62"/>
  <c r="AF127" i="62"/>
  <c r="AH87" i="48"/>
  <c r="AG110" i="48"/>
  <c r="AH110" i="72" s="1"/>
  <c r="AH93" i="48"/>
  <c r="AI93" i="72" s="1"/>
  <c r="AG127" i="74" l="1"/>
  <c r="AF128" i="62"/>
  <c r="AF151" i="66"/>
  <c r="AF153" i="66"/>
  <c r="AG112" i="65"/>
  <c r="AH92" i="65"/>
  <c r="AG114" i="65"/>
  <c r="AH114" i="76" s="1"/>
  <c r="AH113" i="76"/>
  <c r="AH92" i="63"/>
  <c r="AG114" i="63"/>
  <c r="AH114" i="75" s="1"/>
  <c r="AH113" i="75"/>
  <c r="AG112" i="63"/>
  <c r="AG127" i="78"/>
  <c r="AF128" i="66"/>
  <c r="AF152" i="70"/>
  <c r="AF155" i="70" s="1"/>
  <c r="AF154" i="70"/>
  <c r="AE138" i="70" s="1"/>
  <c r="AF138" i="77" s="1"/>
  <c r="AF143" i="77" s="1"/>
  <c r="AH120" i="75"/>
  <c r="AG121" i="63"/>
  <c r="AH121" i="75" s="1"/>
  <c r="AF153" i="62"/>
  <c r="AF151" i="62"/>
  <c r="AF151" i="63"/>
  <c r="AF153" i="63"/>
  <c r="AG107" i="66"/>
  <c r="AH120" i="78"/>
  <c r="AG121" i="66"/>
  <c r="AH121" i="78" s="1"/>
  <c r="AG107" i="70"/>
  <c r="AH120" i="77"/>
  <c r="AG121" i="70"/>
  <c r="AH121" i="77" s="1"/>
  <c r="AH107" i="76"/>
  <c r="AG110" i="65"/>
  <c r="AG107" i="62"/>
  <c r="AH120" i="74"/>
  <c r="AG121" i="62"/>
  <c r="AH121" i="74" s="1"/>
  <c r="AH113" i="78"/>
  <c r="AG112" i="66"/>
  <c r="AH92" i="66"/>
  <c r="AG114" i="66"/>
  <c r="AH114" i="78" s="1"/>
  <c r="AH113" i="77"/>
  <c r="AG114" i="70"/>
  <c r="AH114" i="77" s="1"/>
  <c r="AH92" i="70"/>
  <c r="AG112" i="70"/>
  <c r="AF128" i="63"/>
  <c r="AG127" i="75"/>
  <c r="AG121" i="65"/>
  <c r="AH121" i="76" s="1"/>
  <c r="AH120" i="76"/>
  <c r="AH107" i="75"/>
  <c r="AG110" i="63"/>
  <c r="AH113" i="74"/>
  <c r="AG112" i="62"/>
  <c r="AG114" i="62"/>
  <c r="AH114" i="74" s="1"/>
  <c r="AH92" i="62"/>
  <c r="AI89" i="48"/>
  <c r="AI87" i="72"/>
  <c r="AH100" i="48"/>
  <c r="AI100" i="72" s="1"/>
  <c r="AH88" i="48"/>
  <c r="AI88" i="72" s="1"/>
  <c r="AG116" i="48"/>
  <c r="AH116" i="72" s="1"/>
  <c r="AI92" i="77" l="1"/>
  <c r="AH93" i="70"/>
  <c r="AI93" i="77" s="1"/>
  <c r="AI92" i="78"/>
  <c r="AH93" i="66"/>
  <c r="AI93" i="78" s="1"/>
  <c r="AF154" i="62"/>
  <c r="AE138" i="62" s="1"/>
  <c r="AF138" i="74" s="1"/>
  <c r="AF143" i="74" s="1"/>
  <c r="AF152" i="62"/>
  <c r="AF155" i="62" s="1"/>
  <c r="AH112" i="75"/>
  <c r="AH87" i="63"/>
  <c r="AI92" i="74"/>
  <c r="AH93" i="62"/>
  <c r="AI93" i="74" s="1"/>
  <c r="AH110" i="75"/>
  <c r="AG116" i="63"/>
  <c r="AG123" i="63"/>
  <c r="AH112" i="78"/>
  <c r="AH87" i="66"/>
  <c r="AH107" i="74"/>
  <c r="AG110" i="62"/>
  <c r="AH107" i="78"/>
  <c r="AG110" i="66"/>
  <c r="AF152" i="66"/>
  <c r="AF155" i="66" s="1"/>
  <c r="AF154" i="66"/>
  <c r="AE138" i="66" s="1"/>
  <c r="AF138" i="78" s="1"/>
  <c r="AF143" i="78" s="1"/>
  <c r="AG116" i="65"/>
  <c r="AH110" i="76"/>
  <c r="AG123" i="65"/>
  <c r="AH107" i="77"/>
  <c r="AG110" i="70"/>
  <c r="AI92" i="76"/>
  <c r="AH93" i="65"/>
  <c r="AI93" i="76" s="1"/>
  <c r="AH87" i="62"/>
  <c r="AH112" i="74"/>
  <c r="AH112" i="77"/>
  <c r="AH87" i="70"/>
  <c r="AF152" i="63"/>
  <c r="AF155" i="63" s="1"/>
  <c r="AF154" i="63"/>
  <c r="AE138" i="63" s="1"/>
  <c r="AF138" i="75" s="1"/>
  <c r="AF143" i="75" s="1"/>
  <c r="AI92" i="75"/>
  <c r="AH93" i="63"/>
  <c r="AI93" i="75" s="1"/>
  <c r="AH112" i="76"/>
  <c r="AH87" i="65"/>
  <c r="AJ90" i="48"/>
  <c r="AK90" i="72" s="1"/>
  <c r="AJ89" i="72"/>
  <c r="AG123" i="48"/>
  <c r="AH117" i="48"/>
  <c r="AI117" i="72" s="1"/>
  <c r="AH99" i="48"/>
  <c r="AI87" i="74" l="1"/>
  <c r="AH100" i="62"/>
  <c r="AI89" i="62"/>
  <c r="AH88" i="62"/>
  <c r="AI88" i="74" s="1"/>
  <c r="AI87" i="77"/>
  <c r="AH100" i="70"/>
  <c r="AH88" i="70"/>
  <c r="AI88" i="77" s="1"/>
  <c r="AI89" i="70"/>
  <c r="AG125" i="65"/>
  <c r="AH125" i="76" s="1"/>
  <c r="AG167" i="65"/>
  <c r="AH123" i="76"/>
  <c r="AG126" i="65"/>
  <c r="AH117" i="63"/>
  <c r="AH116" i="75"/>
  <c r="AH88" i="63"/>
  <c r="AI88" i="75" s="1"/>
  <c r="AH100" i="63"/>
  <c r="AI87" i="75"/>
  <c r="AI89" i="63"/>
  <c r="AH110" i="78"/>
  <c r="AG116" i="66"/>
  <c r="AG123" i="66"/>
  <c r="AI87" i="78"/>
  <c r="AH100" i="66"/>
  <c r="AH88" i="66"/>
  <c r="AI88" i="78" s="1"/>
  <c r="AI89" i="66"/>
  <c r="AI87" i="76"/>
  <c r="AH88" i="65"/>
  <c r="AI88" i="76" s="1"/>
  <c r="AI89" i="65"/>
  <c r="AH100" i="65"/>
  <c r="AH110" i="77"/>
  <c r="AG116" i="70"/>
  <c r="AG123" i="70" s="1"/>
  <c r="AH116" i="76"/>
  <c r="AH117" i="65"/>
  <c r="AH110" i="74"/>
  <c r="AG116" i="62"/>
  <c r="AG123" i="62"/>
  <c r="AG167" i="63"/>
  <c r="AG126" i="63"/>
  <c r="AG125" i="63"/>
  <c r="AH125" i="75" s="1"/>
  <c r="AH123" i="75"/>
  <c r="AH105" i="48"/>
  <c r="AI105" i="72" s="1"/>
  <c r="AI99" i="72"/>
  <c r="AG126" i="48"/>
  <c r="AH126" i="72" s="1"/>
  <c r="AH123" i="72"/>
  <c r="AG167" i="48"/>
  <c r="AG125" i="48"/>
  <c r="AH125" i="72" s="1"/>
  <c r="AH104" i="48"/>
  <c r="AI104" i="72" s="1"/>
  <c r="AI101" i="48"/>
  <c r="AJ101" i="72" s="1"/>
  <c r="AH124" i="48"/>
  <c r="AI124" i="72" s="1"/>
  <c r="AH123" i="77" l="1"/>
  <c r="AG126" i="70"/>
  <c r="AG167" i="70"/>
  <c r="AG125" i="70"/>
  <c r="AH125" i="77" s="1"/>
  <c r="AH117" i="62"/>
  <c r="AH116" i="74"/>
  <c r="AJ89" i="76"/>
  <c r="AJ90" i="65"/>
  <c r="AK90" i="76" s="1"/>
  <c r="AH116" i="78"/>
  <c r="AH117" i="66"/>
  <c r="AI100" i="75"/>
  <c r="AH99" i="63"/>
  <c r="AH126" i="76"/>
  <c r="AG150" i="65"/>
  <c r="AG127" i="65"/>
  <c r="AJ89" i="77"/>
  <c r="AJ90" i="70"/>
  <c r="AK90" i="77" s="1"/>
  <c r="AH126" i="75"/>
  <c r="AG150" i="63"/>
  <c r="AG127" i="63"/>
  <c r="AH116" i="77"/>
  <c r="AH117" i="70"/>
  <c r="AI100" i="78"/>
  <c r="AH99" i="66"/>
  <c r="AJ90" i="62"/>
  <c r="AK90" i="74" s="1"/>
  <c r="AJ89" i="74"/>
  <c r="AH104" i="65"/>
  <c r="AI117" i="76"/>
  <c r="AH124" i="65"/>
  <c r="AI124" i="76" s="1"/>
  <c r="AH213" i="65"/>
  <c r="AJ89" i="75"/>
  <c r="AJ90" i="63"/>
  <c r="AK90" i="75" s="1"/>
  <c r="AI100" i="77"/>
  <c r="AH99" i="70"/>
  <c r="AI100" i="74"/>
  <c r="AH99" i="62"/>
  <c r="AH123" i="74"/>
  <c r="AG126" i="62"/>
  <c r="AG167" i="62"/>
  <c r="AG125" i="62"/>
  <c r="AH125" i="74" s="1"/>
  <c r="AI100" i="76"/>
  <c r="AH99" i="65"/>
  <c r="AJ89" i="78"/>
  <c r="AJ90" i="66"/>
  <c r="AK90" i="78" s="1"/>
  <c r="AH123" i="78"/>
  <c r="AG125" i="66"/>
  <c r="AH125" i="78" s="1"/>
  <c r="AG167" i="66"/>
  <c r="AG126" i="66"/>
  <c r="AH124" i="63"/>
  <c r="AI124" i="75" s="1"/>
  <c r="AI117" i="75"/>
  <c r="AH104" i="63"/>
  <c r="AH213" i="63"/>
  <c r="AG150" i="48"/>
  <c r="AG151" i="48" s="1"/>
  <c r="AG153" i="48" s="1"/>
  <c r="AG127" i="48"/>
  <c r="AH127" i="72" s="1"/>
  <c r="AH106" i="48"/>
  <c r="AI106" i="72" s="1"/>
  <c r="AH166" i="48"/>
  <c r="AH109" i="48"/>
  <c r="AI109" i="72" s="1"/>
  <c r="AH120" i="48"/>
  <c r="AI120" i="72" s="1"/>
  <c r="AH113" i="48"/>
  <c r="AI113" i="72" s="1"/>
  <c r="AG152" i="48"/>
  <c r="AG155" i="48" s="1"/>
  <c r="AG154" i="48"/>
  <c r="AF138" i="48" s="1"/>
  <c r="AG138" i="72" s="1"/>
  <c r="AG143" i="72" s="1"/>
  <c r="AH166" i="63" l="1"/>
  <c r="AH109" i="63"/>
  <c r="AI109" i="75" s="1"/>
  <c r="AH120" i="63"/>
  <c r="AI104" i="75"/>
  <c r="AH113" i="63"/>
  <c r="AI99" i="78"/>
  <c r="AH105" i="66"/>
  <c r="AI105" i="78" s="1"/>
  <c r="AI101" i="66"/>
  <c r="AJ101" i="78" s="1"/>
  <c r="AH127" i="75"/>
  <c r="AG128" i="63"/>
  <c r="AH105" i="63"/>
  <c r="AI105" i="75" s="1"/>
  <c r="AI101" i="63"/>
  <c r="AJ101" i="75" s="1"/>
  <c r="AI99" i="75"/>
  <c r="AH105" i="65"/>
  <c r="AI105" i="76" s="1"/>
  <c r="AI99" i="76"/>
  <c r="AI101" i="65"/>
  <c r="AJ101" i="76" s="1"/>
  <c r="AH126" i="74"/>
  <c r="AG127" i="62"/>
  <c r="AG150" i="62"/>
  <c r="AH105" i="70"/>
  <c r="AI105" i="77" s="1"/>
  <c r="AI99" i="77"/>
  <c r="AI101" i="70"/>
  <c r="AJ101" i="77" s="1"/>
  <c r="AI104" i="76"/>
  <c r="AH120" i="65"/>
  <c r="AH106" i="65"/>
  <c r="AI106" i="76" s="1"/>
  <c r="AH109" i="65"/>
  <c r="AI109" i="76" s="1"/>
  <c r="AH113" i="65"/>
  <c r="AG151" i="63"/>
  <c r="AG153" i="63"/>
  <c r="AG128" i="65"/>
  <c r="AH127" i="76"/>
  <c r="AH166" i="65"/>
  <c r="AI117" i="77"/>
  <c r="AH124" i="70"/>
  <c r="AI124" i="77" s="1"/>
  <c r="AH104" i="70"/>
  <c r="AH166" i="70" s="1"/>
  <c r="AG151" i="65"/>
  <c r="AG153" i="65"/>
  <c r="AI117" i="78"/>
  <c r="AH124" i="66"/>
  <c r="AI124" i="78" s="1"/>
  <c r="AH104" i="66"/>
  <c r="AH213" i="66" s="1"/>
  <c r="AH126" i="77"/>
  <c r="AG127" i="70"/>
  <c r="AG150" i="70"/>
  <c r="AH126" i="78"/>
  <c r="AG150" i="66"/>
  <c r="AG127" i="66"/>
  <c r="AH105" i="62"/>
  <c r="AI105" i="74" s="1"/>
  <c r="AI99" i="74"/>
  <c r="AI101" i="62"/>
  <c r="AJ101" i="74" s="1"/>
  <c r="AI117" i="74"/>
  <c r="AH104" i="62"/>
  <c r="AH124" i="62"/>
  <c r="AI124" i="74" s="1"/>
  <c r="AH166" i="62"/>
  <c r="AH213" i="62"/>
  <c r="AG128" i="48"/>
  <c r="AH107" i="48"/>
  <c r="AI107" i="72" s="1"/>
  <c r="AH121" i="48"/>
  <c r="AI121" i="72" s="1"/>
  <c r="AI92" i="48"/>
  <c r="AJ92" i="72" s="1"/>
  <c r="AH114" i="48"/>
  <c r="AI114" i="72" s="1"/>
  <c r="AH112" i="48"/>
  <c r="AI112" i="72" s="1"/>
  <c r="AG151" i="66" l="1"/>
  <c r="AG153" i="66"/>
  <c r="AH213" i="70"/>
  <c r="AH127" i="74"/>
  <c r="AG128" i="62"/>
  <c r="AH166" i="66"/>
  <c r="AG152" i="63"/>
  <c r="AG155" i="63" s="1"/>
  <c r="AG154" i="63"/>
  <c r="AF138" i="63" s="1"/>
  <c r="AG138" i="75" s="1"/>
  <c r="AG143" i="75" s="1"/>
  <c r="AI120" i="75"/>
  <c r="AH121" i="63"/>
  <c r="AI121" i="75" s="1"/>
  <c r="AI104" i="74"/>
  <c r="AH113" i="62"/>
  <c r="AH106" i="62"/>
  <c r="AI106" i="74" s="1"/>
  <c r="AH120" i="62"/>
  <c r="AH109" i="62"/>
  <c r="AI109" i="74" s="1"/>
  <c r="AH107" i="62"/>
  <c r="AG151" i="70"/>
  <c r="AG153" i="70"/>
  <c r="AI104" i="77"/>
  <c r="AH106" i="70"/>
  <c r="AI106" i="77" s="1"/>
  <c r="AH120" i="70"/>
  <c r="AH113" i="70"/>
  <c r="AH109" i="70"/>
  <c r="AI109" i="77" s="1"/>
  <c r="AH107" i="70"/>
  <c r="AH107" i="65"/>
  <c r="AH121" i="65"/>
  <c r="AI121" i="76" s="1"/>
  <c r="AI120" i="76"/>
  <c r="AH106" i="63"/>
  <c r="AH127" i="78"/>
  <c r="AG128" i="66"/>
  <c r="AH127" i="77"/>
  <c r="AG128" i="70"/>
  <c r="AI104" i="78"/>
  <c r="AH106" i="66"/>
  <c r="AI106" i="78" s="1"/>
  <c r="AH113" i="66"/>
  <c r="AH109" i="66"/>
  <c r="AI109" i="78" s="1"/>
  <c r="AH120" i="66"/>
  <c r="AH107" i="66"/>
  <c r="AG152" i="65"/>
  <c r="AG155" i="65" s="1"/>
  <c r="AG154" i="65"/>
  <c r="AF138" i="65" s="1"/>
  <c r="AG138" i="76" s="1"/>
  <c r="AG143" i="76" s="1"/>
  <c r="AH114" i="65"/>
  <c r="AI114" i="76" s="1"/>
  <c r="AI92" i="65"/>
  <c r="AH112" i="65"/>
  <c r="AI113" i="76"/>
  <c r="AG153" i="62"/>
  <c r="AG151" i="62"/>
  <c r="AI92" i="63"/>
  <c r="AH112" i="63"/>
  <c r="AI113" i="75"/>
  <c r="AH114" i="63"/>
  <c r="AI114" i="75" s="1"/>
  <c r="AI87" i="48"/>
  <c r="AJ87" i="72" s="1"/>
  <c r="AI93" i="48"/>
  <c r="AJ93" i="72" s="1"/>
  <c r="AH110" i="48"/>
  <c r="AI110" i="72" s="1"/>
  <c r="AI106" i="75" l="1"/>
  <c r="AH107" i="63"/>
  <c r="AI107" i="77"/>
  <c r="AH110" i="70"/>
  <c r="AI107" i="74"/>
  <c r="AH110" i="62"/>
  <c r="AI113" i="74"/>
  <c r="AH112" i="62"/>
  <c r="AI92" i="62"/>
  <c r="AH114" i="62"/>
  <c r="AI114" i="74" s="1"/>
  <c r="AI112" i="75"/>
  <c r="AI87" i="63"/>
  <c r="AJ92" i="75"/>
  <c r="AI93" i="63"/>
  <c r="AJ93" i="75" s="1"/>
  <c r="AI112" i="76"/>
  <c r="AI87" i="65"/>
  <c r="AI113" i="78"/>
  <c r="AI92" i="66"/>
  <c r="AH112" i="66"/>
  <c r="AH114" i="66"/>
  <c r="AI114" i="78" s="1"/>
  <c r="AG154" i="62"/>
  <c r="AF138" i="62" s="1"/>
  <c r="AG138" i="74" s="1"/>
  <c r="AG143" i="74" s="1"/>
  <c r="AG152" i="62"/>
  <c r="AG155" i="62" s="1"/>
  <c r="AJ92" i="76"/>
  <c r="AI93" i="65"/>
  <c r="AJ93" i="76" s="1"/>
  <c r="AI107" i="78"/>
  <c r="AH110" i="66"/>
  <c r="AI113" i="77"/>
  <c r="AH114" i="70"/>
  <c r="AI114" i="77" s="1"/>
  <c r="AI92" i="70"/>
  <c r="AH112" i="70"/>
  <c r="AI120" i="74"/>
  <c r="AH121" i="62"/>
  <c r="AI121" i="74" s="1"/>
  <c r="AI120" i="78"/>
  <c r="AH121" i="66"/>
  <c r="AI121" i="78" s="1"/>
  <c r="AI107" i="76"/>
  <c r="AH110" i="65"/>
  <c r="AI120" i="77"/>
  <c r="AH121" i="70"/>
  <c r="AI121" i="77" s="1"/>
  <c r="AG152" i="70"/>
  <c r="AG155" i="70" s="1"/>
  <c r="AG154" i="70"/>
  <c r="AF138" i="70" s="1"/>
  <c r="AG138" i="77" s="1"/>
  <c r="AG143" i="77" s="1"/>
  <c r="AG152" i="66"/>
  <c r="AG155" i="66" s="1"/>
  <c r="AG154" i="66"/>
  <c r="AF138" i="66" s="1"/>
  <c r="AG138" i="78" s="1"/>
  <c r="AG143" i="78" s="1"/>
  <c r="AJ89" i="48"/>
  <c r="AH116" i="48"/>
  <c r="AI116" i="72" s="1"/>
  <c r="AI88" i="48"/>
  <c r="AJ88" i="72" s="1"/>
  <c r="AI100" i="48"/>
  <c r="AJ100" i="72" s="1"/>
  <c r="AI110" i="76" l="1"/>
  <c r="AH116" i="65"/>
  <c r="AH123" i="65"/>
  <c r="AJ89" i="65"/>
  <c r="AI88" i="65"/>
  <c r="AJ88" i="76" s="1"/>
  <c r="AJ87" i="76"/>
  <c r="AI100" i="65"/>
  <c r="AI88" i="63"/>
  <c r="AJ88" i="75" s="1"/>
  <c r="AJ89" i="63"/>
  <c r="AI100" i="63"/>
  <c r="AJ87" i="75"/>
  <c r="AI87" i="62"/>
  <c r="AI112" i="74"/>
  <c r="AI110" i="77"/>
  <c r="AH116" i="70"/>
  <c r="AH123" i="70" s="1"/>
  <c r="AI112" i="78"/>
  <c r="AI87" i="66"/>
  <c r="AI112" i="77"/>
  <c r="AI87" i="70"/>
  <c r="AI110" i="78"/>
  <c r="AH116" i="66"/>
  <c r="AH123" i="66"/>
  <c r="AJ92" i="78"/>
  <c r="AI93" i="66"/>
  <c r="AJ93" i="78" s="1"/>
  <c r="AI110" i="74"/>
  <c r="AH116" i="62"/>
  <c r="AH123" i="62" s="1"/>
  <c r="AI107" i="75"/>
  <c r="AH110" i="63"/>
  <c r="AJ92" i="77"/>
  <c r="AI93" i="70"/>
  <c r="AJ93" i="77" s="1"/>
  <c r="AJ92" i="74"/>
  <c r="AI93" i="62"/>
  <c r="AJ93" i="74" s="1"/>
  <c r="AK90" i="48"/>
  <c r="AL90" i="72" s="1"/>
  <c r="AK89" i="72"/>
  <c r="AH123" i="48"/>
  <c r="AI99" i="48"/>
  <c r="AI117" i="48"/>
  <c r="AJ117" i="72" s="1"/>
  <c r="AI123" i="77" l="1"/>
  <c r="AH167" i="70"/>
  <c r="AH126" i="70"/>
  <c r="AH125" i="70"/>
  <c r="AI125" i="77" s="1"/>
  <c r="AI123" i="74"/>
  <c r="AH126" i="62"/>
  <c r="AH167" i="62"/>
  <c r="AH125" i="62"/>
  <c r="AI125" i="74" s="1"/>
  <c r="AJ87" i="77"/>
  <c r="AI88" i="70"/>
  <c r="AJ88" i="77" s="1"/>
  <c r="AI100" i="70"/>
  <c r="AJ89" i="70"/>
  <c r="AJ87" i="74"/>
  <c r="AJ89" i="62"/>
  <c r="AI88" i="62"/>
  <c r="AJ88" i="74" s="1"/>
  <c r="AI100" i="62"/>
  <c r="AK89" i="76"/>
  <c r="AK90" i="65"/>
  <c r="AL90" i="76" s="1"/>
  <c r="AI116" i="74"/>
  <c r="AI117" i="62"/>
  <c r="AI123" i="78"/>
  <c r="AH167" i="66"/>
  <c r="AH126" i="66"/>
  <c r="AH125" i="66"/>
  <c r="AI125" i="78" s="1"/>
  <c r="AI117" i="70"/>
  <c r="AI116" i="77"/>
  <c r="AI99" i="65"/>
  <c r="AJ100" i="76"/>
  <c r="AH126" i="65"/>
  <c r="AH125" i="65"/>
  <c r="AI125" i="76" s="1"/>
  <c r="AH167" i="65"/>
  <c r="AI123" i="76"/>
  <c r="AI110" i="75"/>
  <c r="AH116" i="63"/>
  <c r="AH123" i="63"/>
  <c r="AI116" i="78"/>
  <c r="AI117" i="66"/>
  <c r="AJ87" i="78"/>
  <c r="AI100" i="66"/>
  <c r="AJ89" i="66"/>
  <c r="AI88" i="66"/>
  <c r="AJ88" i="78" s="1"/>
  <c r="AJ100" i="75"/>
  <c r="AI99" i="63"/>
  <c r="AI117" i="65"/>
  <c r="AI116" i="76"/>
  <c r="AK89" i="75"/>
  <c r="AK90" i="63"/>
  <c r="AL90" i="75" s="1"/>
  <c r="AI105" i="48"/>
  <c r="AJ105" i="72" s="1"/>
  <c r="AJ99" i="72"/>
  <c r="AH126" i="48"/>
  <c r="AI126" i="72" s="1"/>
  <c r="AI123" i="72"/>
  <c r="AH125" i="48"/>
  <c r="AI125" i="72" s="1"/>
  <c r="AH167" i="48"/>
  <c r="AI104" i="48"/>
  <c r="AJ104" i="72" s="1"/>
  <c r="AJ101" i="48"/>
  <c r="AK101" i="72" s="1"/>
  <c r="AI124" i="48"/>
  <c r="AJ124" i="72" s="1"/>
  <c r="AI124" i="65" l="1"/>
  <c r="AJ124" i="76" s="1"/>
  <c r="AI104" i="65"/>
  <c r="AJ117" i="76"/>
  <c r="AI166" i="65"/>
  <c r="AI213" i="65"/>
  <c r="AK89" i="78"/>
  <c r="AK90" i="66"/>
  <c r="AL90" i="78" s="1"/>
  <c r="AJ117" i="74"/>
  <c r="AI104" i="62"/>
  <c r="AI166" i="62" s="1"/>
  <c r="AI124" i="62"/>
  <c r="AJ124" i="74" s="1"/>
  <c r="AJ100" i="74"/>
  <c r="AI99" i="62"/>
  <c r="AK89" i="77"/>
  <c r="AK90" i="70"/>
  <c r="AL90" i="77" s="1"/>
  <c r="AI105" i="63"/>
  <c r="AJ105" i="75" s="1"/>
  <c r="AJ101" i="63"/>
  <c r="AK101" i="75" s="1"/>
  <c r="AJ99" i="75"/>
  <c r="AJ100" i="78"/>
  <c r="AI99" i="66"/>
  <c r="AI123" i="75"/>
  <c r="AH126" i="63"/>
  <c r="AH167" i="63"/>
  <c r="AH125" i="63"/>
  <c r="AI125" i="75" s="1"/>
  <c r="AI105" i="65"/>
  <c r="AJ105" i="76" s="1"/>
  <c r="AJ99" i="76"/>
  <c r="AJ101" i="65"/>
  <c r="AK101" i="76" s="1"/>
  <c r="AI126" i="78"/>
  <c r="AH127" i="66"/>
  <c r="AH150" i="66"/>
  <c r="AJ100" i="77"/>
  <c r="AI99" i="70"/>
  <c r="AI126" i="77"/>
  <c r="AH150" i="70"/>
  <c r="AH127" i="70"/>
  <c r="AI117" i="63"/>
  <c r="AI116" i="75"/>
  <c r="AK89" i="74"/>
  <c r="AK90" i="62"/>
  <c r="AL90" i="74" s="1"/>
  <c r="AI126" i="74"/>
  <c r="AH150" i="62"/>
  <c r="AH127" i="62"/>
  <c r="AJ117" i="78"/>
  <c r="AI104" i="66"/>
  <c r="AI213" i="66" s="1"/>
  <c r="AI124" i="66"/>
  <c r="AJ124" i="78" s="1"/>
  <c r="AH127" i="65"/>
  <c r="AH150" i="65"/>
  <c r="AI126" i="76"/>
  <c r="AJ117" i="77"/>
  <c r="AI104" i="70"/>
  <c r="AI124" i="70"/>
  <c r="AJ124" i="77" s="1"/>
  <c r="AH150" i="48"/>
  <c r="AH151" i="48" s="1"/>
  <c r="AH152" i="48" s="1"/>
  <c r="AH155" i="48" s="1"/>
  <c r="AH127" i="48"/>
  <c r="AI127" i="72" s="1"/>
  <c r="AI106" i="48"/>
  <c r="AJ106" i="72" s="1"/>
  <c r="AH153" i="48"/>
  <c r="AH154" i="48"/>
  <c r="AG138" i="48" s="1"/>
  <c r="AH138" i="72" s="1"/>
  <c r="AH143" i="72" s="1"/>
  <c r="AI166" i="48"/>
  <c r="AI109" i="48"/>
  <c r="AJ109" i="72" s="1"/>
  <c r="AI120" i="48"/>
  <c r="AJ120" i="72" s="1"/>
  <c r="AI113" i="48"/>
  <c r="AJ113" i="72" s="1"/>
  <c r="AI120" i="70" l="1"/>
  <c r="AI113" i="70"/>
  <c r="AJ104" i="77"/>
  <c r="AI109" i="70"/>
  <c r="AJ109" i="77" s="1"/>
  <c r="AI166" i="70"/>
  <c r="AI166" i="66"/>
  <c r="AI127" i="77"/>
  <c r="AH128" i="70"/>
  <c r="AI213" i="62"/>
  <c r="AI213" i="70"/>
  <c r="AI127" i="74"/>
  <c r="AH128" i="62"/>
  <c r="AH153" i="70"/>
  <c r="AH151" i="70"/>
  <c r="AH153" i="66"/>
  <c r="AH151" i="66"/>
  <c r="AH127" i="63"/>
  <c r="AI126" i="75"/>
  <c r="AH150" i="63"/>
  <c r="AH153" i="65"/>
  <c r="AH151" i="65"/>
  <c r="AH151" i="62"/>
  <c r="AH153" i="62"/>
  <c r="AI127" i="78"/>
  <c r="AH128" i="66"/>
  <c r="AI105" i="62"/>
  <c r="AJ105" i="74" s="1"/>
  <c r="AJ99" i="74"/>
  <c r="AJ101" i="62"/>
  <c r="AK101" i="74" s="1"/>
  <c r="AI120" i="65"/>
  <c r="AI113" i="65"/>
  <c r="AJ104" i="76"/>
  <c r="AI106" i="65"/>
  <c r="AJ106" i="76" s="1"/>
  <c r="AI109" i="65"/>
  <c r="AJ109" i="76" s="1"/>
  <c r="AI127" i="76"/>
  <c r="AH128" i="65"/>
  <c r="AJ104" i="78"/>
  <c r="AI113" i="66"/>
  <c r="AI120" i="66"/>
  <c r="AI109" i="66"/>
  <c r="AJ109" i="78" s="1"/>
  <c r="AI104" i="63"/>
  <c r="AI213" i="63" s="1"/>
  <c r="AI124" i="63"/>
  <c r="AJ124" i="75" s="1"/>
  <c r="AJ117" i="75"/>
  <c r="AI105" i="70"/>
  <c r="AJ105" i="77" s="1"/>
  <c r="AJ101" i="70"/>
  <c r="AK101" i="77" s="1"/>
  <c r="AJ99" i="77"/>
  <c r="AJ101" i="66"/>
  <c r="AK101" i="78" s="1"/>
  <c r="AI105" i="66"/>
  <c r="AJ105" i="78" s="1"/>
  <c r="AJ99" i="78"/>
  <c r="AJ104" i="74"/>
  <c r="AI120" i="62"/>
  <c r="AI113" i="62"/>
  <c r="AI106" i="62"/>
  <c r="AJ106" i="74" s="1"/>
  <c r="AI109" i="62"/>
  <c r="AJ109" i="74" s="1"/>
  <c r="AH128" i="48"/>
  <c r="AI107" i="48"/>
  <c r="AJ107" i="72" s="1"/>
  <c r="AI121" i="48"/>
  <c r="AJ121" i="72" s="1"/>
  <c r="AJ92" i="48"/>
  <c r="AK92" i="72" s="1"/>
  <c r="AI114" i="48"/>
  <c r="AJ114" i="72" s="1"/>
  <c r="AI112" i="48"/>
  <c r="AJ112" i="72" s="1"/>
  <c r="AJ113" i="74" l="1"/>
  <c r="AI112" i="62"/>
  <c r="AJ92" i="62"/>
  <c r="AI114" i="62"/>
  <c r="AJ114" i="74" s="1"/>
  <c r="AI107" i="62"/>
  <c r="AJ120" i="74"/>
  <c r="AI121" i="62"/>
  <c r="AJ121" i="74" s="1"/>
  <c r="AJ113" i="78"/>
  <c r="AI114" i="66"/>
  <c r="AJ114" i="78" s="1"/>
  <c r="AI112" i="66"/>
  <c r="AJ92" i="66"/>
  <c r="AI107" i="65"/>
  <c r="AI112" i="65"/>
  <c r="AJ113" i="76"/>
  <c r="AJ92" i="65"/>
  <c r="AI114" i="65"/>
  <c r="AJ114" i="76" s="1"/>
  <c r="AH152" i="62"/>
  <c r="AH155" i="62" s="1"/>
  <c r="AH154" i="62"/>
  <c r="AG138" i="62" s="1"/>
  <c r="AH138" i="74" s="1"/>
  <c r="AH143" i="74" s="1"/>
  <c r="AH152" i="70"/>
  <c r="AH155" i="70" s="1"/>
  <c r="AH154" i="70"/>
  <c r="AG138" i="70" s="1"/>
  <c r="AH138" i="77" s="1"/>
  <c r="AH143" i="77" s="1"/>
  <c r="AJ120" i="76"/>
  <c r="AI121" i="65"/>
  <c r="AJ121" i="76" s="1"/>
  <c r="AH154" i="65"/>
  <c r="AG138" i="65" s="1"/>
  <c r="AH138" i="76" s="1"/>
  <c r="AH143" i="76" s="1"/>
  <c r="AH152" i="65"/>
  <c r="AH155" i="65" s="1"/>
  <c r="AI127" i="75"/>
  <c r="AH128" i="63"/>
  <c r="AI106" i="66"/>
  <c r="AH152" i="66"/>
  <c r="AH155" i="66" s="1"/>
  <c r="AH154" i="66"/>
  <c r="AG138" i="66" s="1"/>
  <c r="AH138" i="78" s="1"/>
  <c r="AH143" i="78" s="1"/>
  <c r="AJ113" i="77"/>
  <c r="AJ92" i="70"/>
  <c r="AI112" i="70"/>
  <c r="AI114" i="70"/>
  <c r="AJ114" i="77" s="1"/>
  <c r="AI166" i="63"/>
  <c r="AI109" i="63"/>
  <c r="AJ109" i="75" s="1"/>
  <c r="AI106" i="63"/>
  <c r="AJ106" i="75" s="1"/>
  <c r="AJ104" i="75"/>
  <c r="AI120" i="63"/>
  <c r="AI113" i="63"/>
  <c r="AI107" i="63"/>
  <c r="AJ120" i="78"/>
  <c r="AI121" i="66"/>
  <c r="AJ121" i="78" s="1"/>
  <c r="AH153" i="63"/>
  <c r="AH151" i="63"/>
  <c r="AI106" i="70"/>
  <c r="AJ120" i="77"/>
  <c r="AI121" i="70"/>
  <c r="AJ121" i="77" s="1"/>
  <c r="AJ87" i="48"/>
  <c r="AJ93" i="48"/>
  <c r="AK93" i="72" s="1"/>
  <c r="AI110" i="48"/>
  <c r="AJ110" i="72" s="1"/>
  <c r="AH154" i="63" l="1"/>
  <c r="AG138" i="63" s="1"/>
  <c r="AH138" i="75" s="1"/>
  <c r="AH143" i="75" s="1"/>
  <c r="AH152" i="63"/>
  <c r="AH155" i="63" s="1"/>
  <c r="AJ107" i="75"/>
  <c r="AI110" i="63"/>
  <c r="AJ112" i="77"/>
  <c r="AJ87" i="70"/>
  <c r="AJ107" i="76"/>
  <c r="AI110" i="65"/>
  <c r="AJ113" i="75"/>
  <c r="AI112" i="63"/>
  <c r="AJ92" i="63"/>
  <c r="AI114" i="63"/>
  <c r="AJ114" i="75" s="1"/>
  <c r="AK92" i="77"/>
  <c r="AJ93" i="70"/>
  <c r="AK93" i="77" s="1"/>
  <c r="AJ106" i="78"/>
  <c r="AI107" i="66"/>
  <c r="AK92" i="76"/>
  <c r="AJ93" i="65"/>
  <c r="AK93" i="76" s="1"/>
  <c r="AK92" i="78"/>
  <c r="AJ93" i="66"/>
  <c r="AK93" i="78" s="1"/>
  <c r="AK92" i="74"/>
  <c r="AJ93" i="62"/>
  <c r="AK93" i="74" s="1"/>
  <c r="AJ120" i="75"/>
  <c r="AI121" i="63"/>
  <c r="AJ121" i="75" s="1"/>
  <c r="AJ112" i="78"/>
  <c r="AJ87" i="66"/>
  <c r="AJ87" i="62"/>
  <c r="AJ112" i="74"/>
  <c r="AJ106" i="77"/>
  <c r="AI107" i="70"/>
  <c r="AJ112" i="76"/>
  <c r="AJ87" i="65"/>
  <c r="AJ107" i="74"/>
  <c r="AI110" i="62"/>
  <c r="AK89" i="48"/>
  <c r="AK87" i="72"/>
  <c r="AI116" i="48"/>
  <c r="AJ116" i="72" s="1"/>
  <c r="AJ100" i="48"/>
  <c r="AK100" i="72" s="1"/>
  <c r="AJ88" i="48"/>
  <c r="AK88" i="72" s="1"/>
  <c r="AJ88" i="65" l="1"/>
  <c r="AK88" i="76" s="1"/>
  <c r="AK89" i="65"/>
  <c r="AK87" i="76"/>
  <c r="AJ100" i="65"/>
  <c r="AJ107" i="78"/>
  <c r="AI110" i="66"/>
  <c r="AI116" i="65"/>
  <c r="AJ110" i="76"/>
  <c r="AI123" i="65"/>
  <c r="AI116" i="63"/>
  <c r="AJ110" i="75"/>
  <c r="AI123" i="63"/>
  <c r="AK87" i="74"/>
  <c r="AJ88" i="62"/>
  <c r="AK88" i="74" s="1"/>
  <c r="AJ100" i="62"/>
  <c r="AK89" i="62"/>
  <c r="AJ93" i="63"/>
  <c r="AK93" i="75" s="1"/>
  <c r="AK92" i="75"/>
  <c r="AJ110" i="74"/>
  <c r="AI116" i="62"/>
  <c r="AI123" i="62"/>
  <c r="AJ107" i="77"/>
  <c r="AI110" i="70"/>
  <c r="AK87" i="78"/>
  <c r="AJ88" i="66"/>
  <c r="AK88" i="78" s="1"/>
  <c r="AJ100" i="66"/>
  <c r="AK89" i="66"/>
  <c r="AJ112" i="75"/>
  <c r="AJ87" i="63"/>
  <c r="AK87" i="77"/>
  <c r="AJ100" i="70"/>
  <c r="AJ88" i="70"/>
  <c r="AK88" i="77" s="1"/>
  <c r="AK89" i="70"/>
  <c r="AL90" i="48"/>
  <c r="AM90" i="72" s="1"/>
  <c r="AL89" i="72"/>
  <c r="AI123" i="48"/>
  <c r="AJ123" i="72" s="1"/>
  <c r="AJ99" i="48"/>
  <c r="AJ117" i="48"/>
  <c r="AK117" i="72" s="1"/>
  <c r="AJ117" i="62" l="1"/>
  <c r="AJ116" i="74"/>
  <c r="AL90" i="62"/>
  <c r="AM90" i="74" s="1"/>
  <c r="AL89" i="74"/>
  <c r="AI125" i="63"/>
  <c r="AJ125" i="75" s="1"/>
  <c r="AJ123" i="75"/>
  <c r="AI126" i="63"/>
  <c r="AI167" i="63"/>
  <c r="AK100" i="76"/>
  <c r="AJ99" i="65"/>
  <c r="AK100" i="77"/>
  <c r="AJ99" i="70"/>
  <c r="AL89" i="78"/>
  <c r="AL90" i="66"/>
  <c r="AM90" i="78" s="1"/>
  <c r="AJ110" i="77"/>
  <c r="AI116" i="70"/>
  <c r="AI123" i="70"/>
  <c r="AK100" i="74"/>
  <c r="AJ99" i="62"/>
  <c r="AJ116" i="76"/>
  <c r="AJ117" i="65"/>
  <c r="AK100" i="78"/>
  <c r="AJ99" i="66"/>
  <c r="AJ116" i="75"/>
  <c r="AJ117" i="63"/>
  <c r="AJ110" i="78"/>
  <c r="AI116" i="66"/>
  <c r="AI123" i="66" s="1"/>
  <c r="AL89" i="76"/>
  <c r="AL90" i="65"/>
  <c r="AM90" i="76" s="1"/>
  <c r="AL89" i="77"/>
  <c r="AL90" i="70"/>
  <c r="AM90" i="77" s="1"/>
  <c r="AK89" i="63"/>
  <c r="AJ88" i="63"/>
  <c r="AK88" i="75" s="1"/>
  <c r="AJ100" i="63"/>
  <c r="AK87" i="75"/>
  <c r="AJ123" i="74"/>
  <c r="AI167" i="62"/>
  <c r="AI125" i="62"/>
  <c r="AJ125" i="74" s="1"/>
  <c r="AI126" i="62"/>
  <c r="AI126" i="65"/>
  <c r="AI167" i="65"/>
  <c r="AI125" i="65"/>
  <c r="AJ125" i="76" s="1"/>
  <c r="AJ123" i="76"/>
  <c r="AI167" i="48"/>
  <c r="AJ105" i="48"/>
  <c r="AK105" i="72" s="1"/>
  <c r="AK99" i="72"/>
  <c r="AI125" i="48"/>
  <c r="AJ125" i="72" s="1"/>
  <c r="AI126" i="48"/>
  <c r="AJ104" i="48"/>
  <c r="AK104" i="72" s="1"/>
  <c r="AK101" i="48"/>
  <c r="AL101" i="72" s="1"/>
  <c r="AJ124" i="48"/>
  <c r="AK124" i="72" s="1"/>
  <c r="AJ123" i="78" l="1"/>
  <c r="AI126" i="66"/>
  <c r="AI125" i="66"/>
  <c r="AJ125" i="78" s="1"/>
  <c r="AI167" i="66"/>
  <c r="AJ126" i="74"/>
  <c r="AI127" i="62"/>
  <c r="AI150" i="62"/>
  <c r="AJ116" i="77"/>
  <c r="AJ117" i="70"/>
  <c r="AK101" i="70"/>
  <c r="AL101" i="77" s="1"/>
  <c r="AK99" i="77"/>
  <c r="AJ105" i="70"/>
  <c r="AK105" i="77" s="1"/>
  <c r="AK100" i="75"/>
  <c r="AJ99" i="63"/>
  <c r="AJ116" i="78"/>
  <c r="AJ117" i="66"/>
  <c r="AJ105" i="66"/>
  <c r="AK105" i="78" s="1"/>
  <c r="AK99" i="78"/>
  <c r="AK101" i="66"/>
  <c r="AL101" i="78" s="1"/>
  <c r="AJ105" i="62"/>
  <c r="AK105" i="74" s="1"/>
  <c r="AK99" i="74"/>
  <c r="AK101" i="62"/>
  <c r="AL101" i="74" s="1"/>
  <c r="AI127" i="63"/>
  <c r="AJ126" i="75"/>
  <c r="AI150" i="63"/>
  <c r="AJ105" i="65"/>
  <c r="AK105" i="76" s="1"/>
  <c r="AK101" i="65"/>
  <c r="AL101" i="76" s="1"/>
  <c r="AK99" i="76"/>
  <c r="AJ126" i="76"/>
  <c r="AI150" i="65"/>
  <c r="AI127" i="65"/>
  <c r="AL89" i="75"/>
  <c r="AL90" i="63"/>
  <c r="AM90" i="75" s="1"/>
  <c r="AK117" i="75"/>
  <c r="AJ124" i="63"/>
  <c r="AK124" i="75" s="1"/>
  <c r="AJ104" i="63"/>
  <c r="AJ124" i="65"/>
  <c r="AK124" i="76" s="1"/>
  <c r="AK117" i="76"/>
  <c r="AJ104" i="65"/>
  <c r="AJ166" i="65" s="1"/>
  <c r="AJ213" i="65"/>
  <c r="AJ123" i="77"/>
  <c r="AI167" i="70"/>
  <c r="AI126" i="70"/>
  <c r="AI125" i="70"/>
  <c r="AJ125" i="77" s="1"/>
  <c r="AK117" i="74"/>
  <c r="AJ124" i="62"/>
  <c r="AK124" i="74" s="1"/>
  <c r="AJ104" i="62"/>
  <c r="AJ213" i="62"/>
  <c r="AJ166" i="62"/>
  <c r="AI127" i="48"/>
  <c r="AJ127" i="72" s="1"/>
  <c r="AJ126" i="72"/>
  <c r="AI150" i="48"/>
  <c r="AI151" i="48" s="1"/>
  <c r="AI154" i="48" s="1"/>
  <c r="AH138" i="48" s="1"/>
  <c r="AI138" i="72" s="1"/>
  <c r="AI143" i="72" s="1"/>
  <c r="AJ106" i="48"/>
  <c r="AK106" i="72" s="1"/>
  <c r="AJ166" i="48"/>
  <c r="AJ120" i="48"/>
  <c r="AK120" i="72" s="1"/>
  <c r="AJ109" i="48"/>
  <c r="AK109" i="72" s="1"/>
  <c r="AJ113" i="48"/>
  <c r="AK113" i="72" s="1"/>
  <c r="AJ120" i="63" l="1"/>
  <c r="AK104" i="75"/>
  <c r="AJ109" i="63"/>
  <c r="AK109" i="75" s="1"/>
  <c r="AJ113" i="63"/>
  <c r="AK117" i="78"/>
  <c r="AJ104" i="66"/>
  <c r="AJ124" i="66"/>
  <c r="AK124" i="78" s="1"/>
  <c r="AI128" i="65"/>
  <c r="AJ127" i="76"/>
  <c r="AI128" i="63"/>
  <c r="AJ127" i="75"/>
  <c r="AI151" i="62"/>
  <c r="AI153" i="62"/>
  <c r="AI128" i="48"/>
  <c r="AJ120" i="62"/>
  <c r="AK104" i="74"/>
  <c r="AJ109" i="62"/>
  <c r="AK109" i="74" s="1"/>
  <c r="AJ106" i="62"/>
  <c r="AK106" i="74" s="1"/>
  <c r="AJ113" i="62"/>
  <c r="AJ107" i="62"/>
  <c r="AJ126" i="77"/>
  <c r="AI127" i="70"/>
  <c r="AI150" i="70"/>
  <c r="AJ213" i="63"/>
  <c r="AI153" i="65"/>
  <c r="AI151" i="65"/>
  <c r="AJ105" i="63"/>
  <c r="AK105" i="75" s="1"/>
  <c r="AK101" i="63"/>
  <c r="AL101" i="75" s="1"/>
  <c r="AK99" i="75"/>
  <c r="AJ127" i="74"/>
  <c r="AI128" i="62"/>
  <c r="AJ126" i="78"/>
  <c r="AI127" i="66"/>
  <c r="AI150" i="66"/>
  <c r="AK104" i="76"/>
  <c r="AJ120" i="65"/>
  <c r="AJ106" i="65"/>
  <c r="AK106" i="76" s="1"/>
  <c r="AJ113" i="65"/>
  <c r="AJ109" i="65"/>
  <c r="AK109" i="76" s="1"/>
  <c r="AJ107" i="65"/>
  <c r="AJ166" i="63"/>
  <c r="AI153" i="63"/>
  <c r="AI151" i="63"/>
  <c r="AK117" i="77"/>
  <c r="AJ124" i="70"/>
  <c r="AK124" i="77" s="1"/>
  <c r="AJ104" i="70"/>
  <c r="AJ213" i="70" s="1"/>
  <c r="AI152" i="48"/>
  <c r="AI155" i="48" s="1"/>
  <c r="AI153" i="48"/>
  <c r="AJ121" i="48"/>
  <c r="AK121" i="72" s="1"/>
  <c r="AJ107" i="48"/>
  <c r="AK107" i="72" s="1"/>
  <c r="AK92" i="48"/>
  <c r="AL92" i="72" s="1"/>
  <c r="AJ112" i="48"/>
  <c r="AK112" i="72" s="1"/>
  <c r="AJ114" i="48"/>
  <c r="AK114" i="72" s="1"/>
  <c r="AJ166" i="70" l="1"/>
  <c r="AJ110" i="65"/>
  <c r="AK107" i="76"/>
  <c r="AK120" i="76"/>
  <c r="AJ121" i="65"/>
  <c r="AK121" i="76" s="1"/>
  <c r="AK107" i="74"/>
  <c r="AJ110" i="62"/>
  <c r="AI154" i="62"/>
  <c r="AH138" i="62" s="1"/>
  <c r="AI138" i="74" s="1"/>
  <c r="AI143" i="74" s="1"/>
  <c r="AI152" i="62"/>
  <c r="AI155" i="62" s="1"/>
  <c r="AK104" i="78"/>
  <c r="AJ113" i="66"/>
  <c r="AJ106" i="66"/>
  <c r="AK106" i="78" s="1"/>
  <c r="AJ109" i="66"/>
  <c r="AK109" i="78" s="1"/>
  <c r="AJ120" i="66"/>
  <c r="AJ106" i="63"/>
  <c r="AI152" i="63"/>
  <c r="AI155" i="63" s="1"/>
  <c r="AI154" i="63"/>
  <c r="AH138" i="63" s="1"/>
  <c r="AI138" i="75" s="1"/>
  <c r="AI143" i="75" s="1"/>
  <c r="AI151" i="70"/>
  <c r="AI153" i="70"/>
  <c r="AK113" i="74"/>
  <c r="AJ112" i="62"/>
  <c r="AJ114" i="62"/>
  <c r="AK114" i="74" s="1"/>
  <c r="AK92" i="62"/>
  <c r="AK120" i="74"/>
  <c r="AJ121" i="62"/>
  <c r="AK121" i="74" s="1"/>
  <c r="AJ213" i="66"/>
  <c r="AJ120" i="70"/>
  <c r="AJ109" i="70"/>
  <c r="AK109" i="77" s="1"/>
  <c r="AK104" i="77"/>
  <c r="AJ113" i="70"/>
  <c r="AJ106" i="70"/>
  <c r="AK106" i="77" s="1"/>
  <c r="AJ112" i="65"/>
  <c r="AJ114" i="65"/>
  <c r="AK114" i="76" s="1"/>
  <c r="AK113" i="76"/>
  <c r="AK92" i="65"/>
  <c r="AI153" i="66"/>
  <c r="AI151" i="66"/>
  <c r="AI154" i="65"/>
  <c r="AH138" i="65" s="1"/>
  <c r="AI138" i="76" s="1"/>
  <c r="AI143" i="76" s="1"/>
  <c r="AI152" i="65"/>
  <c r="AI155" i="65" s="1"/>
  <c r="AJ127" i="77"/>
  <c r="AI128" i="70"/>
  <c r="AJ166" i="66"/>
  <c r="AJ127" i="78"/>
  <c r="AI128" i="66"/>
  <c r="AK92" i="63"/>
  <c r="AJ114" i="63"/>
  <c r="AK114" i="75" s="1"/>
  <c r="AJ112" i="63"/>
  <c r="AK113" i="75"/>
  <c r="AK120" i="75"/>
  <c r="AJ121" i="63"/>
  <c r="AK121" i="75" s="1"/>
  <c r="AK87" i="48"/>
  <c r="AK93" i="48"/>
  <c r="AL93" i="72" s="1"/>
  <c r="AJ110" i="48"/>
  <c r="AK110" i="72" s="1"/>
  <c r="AK120" i="77" l="1"/>
  <c r="AJ121" i="70"/>
  <c r="AK121" i="77" s="1"/>
  <c r="AL92" i="74"/>
  <c r="AK93" i="62"/>
  <c r="AL93" i="74" s="1"/>
  <c r="AK106" i="75"/>
  <c r="AJ107" i="63"/>
  <c r="AL92" i="75"/>
  <c r="AK93" i="63"/>
  <c r="AL93" i="75" s="1"/>
  <c r="AI152" i="66"/>
  <c r="AI155" i="66" s="1"/>
  <c r="AI154" i="66"/>
  <c r="AH138" i="66" s="1"/>
  <c r="AI138" i="78" s="1"/>
  <c r="AI143" i="78" s="1"/>
  <c r="AK113" i="77"/>
  <c r="AJ114" i="70"/>
  <c r="AK114" i="77" s="1"/>
  <c r="AK92" i="70"/>
  <c r="AJ112" i="70"/>
  <c r="AI152" i="70"/>
  <c r="AI155" i="70" s="1"/>
  <c r="AI154" i="70"/>
  <c r="AH138" i="70" s="1"/>
  <c r="AI138" i="77" s="1"/>
  <c r="AI143" i="77" s="1"/>
  <c r="AJ107" i="66"/>
  <c r="AK113" i="78"/>
  <c r="AK92" i="66"/>
  <c r="AJ114" i="66"/>
  <c r="AK114" i="78" s="1"/>
  <c r="AJ112" i="66"/>
  <c r="AK110" i="74"/>
  <c r="AJ116" i="62"/>
  <c r="AK112" i="76"/>
  <c r="AK87" i="65"/>
  <c r="AK87" i="62"/>
  <c r="AK112" i="74"/>
  <c r="AK120" i="78"/>
  <c r="AJ121" i="66"/>
  <c r="AK121" i="78" s="1"/>
  <c r="AK110" i="76"/>
  <c r="AJ116" i="65"/>
  <c r="AJ123" i="65"/>
  <c r="AK112" i="75"/>
  <c r="AK87" i="63"/>
  <c r="AL92" i="76"/>
  <c r="AK93" i="65"/>
  <c r="AL93" i="76" s="1"/>
  <c r="AJ107" i="70"/>
  <c r="AL89" i="48"/>
  <c r="AL87" i="72"/>
  <c r="AK100" i="48"/>
  <c r="AL100" i="72" s="1"/>
  <c r="AK88" i="48"/>
  <c r="AL88" i="72" s="1"/>
  <c r="AJ116" i="48"/>
  <c r="AK116" i="72" s="1"/>
  <c r="AJ126" i="65" l="1"/>
  <c r="AJ167" i="65"/>
  <c r="AK123" i="76"/>
  <c r="AJ125" i="65"/>
  <c r="AK125" i="76" s="1"/>
  <c r="AK116" i="76"/>
  <c r="AK117" i="65"/>
  <c r="AJ123" i="62"/>
  <c r="AK117" i="62"/>
  <c r="AK116" i="74"/>
  <c r="AL92" i="78"/>
  <c r="AK93" i="66"/>
  <c r="AL93" i="78" s="1"/>
  <c r="AK100" i="63"/>
  <c r="AL89" i="63"/>
  <c r="AK88" i="63"/>
  <c r="AL88" i="75" s="1"/>
  <c r="AL87" i="75"/>
  <c r="AL87" i="74"/>
  <c r="AL89" i="62"/>
  <c r="AK88" i="62"/>
  <c r="AL88" i="74" s="1"/>
  <c r="AK100" i="62"/>
  <c r="AK112" i="77"/>
  <c r="AK87" i="70"/>
  <c r="AK107" i="75"/>
  <c r="AJ110" i="63"/>
  <c r="AK107" i="77"/>
  <c r="AJ110" i="70"/>
  <c r="AK100" i="65"/>
  <c r="AK88" i="65"/>
  <c r="AL88" i="76" s="1"/>
  <c r="AL87" i="76"/>
  <c r="AL89" i="65"/>
  <c r="AK112" i="78"/>
  <c r="AK87" i="66"/>
  <c r="AK107" i="78"/>
  <c r="AJ110" i="66"/>
  <c r="AL92" i="77"/>
  <c r="AK93" i="70"/>
  <c r="AL93" i="77" s="1"/>
  <c r="AM90" i="48"/>
  <c r="AN90" i="72" s="1"/>
  <c r="AM89" i="72"/>
  <c r="AJ123" i="48"/>
  <c r="AJ126" i="48" s="1"/>
  <c r="AK126" i="72" s="1"/>
  <c r="AK99" i="48"/>
  <c r="AK117" i="48"/>
  <c r="AL117" i="72" s="1"/>
  <c r="AK99" i="63" l="1"/>
  <c r="AL100" i="75"/>
  <c r="AL117" i="74"/>
  <c r="AK104" i="62"/>
  <c r="AK124" i="62"/>
  <c r="AL124" i="74" s="1"/>
  <c r="AL87" i="78"/>
  <c r="AL89" i="66"/>
  <c r="AK88" i="66"/>
  <c r="AL88" i="78" s="1"/>
  <c r="AK100" i="66"/>
  <c r="AJ116" i="63"/>
  <c r="AK110" i="75"/>
  <c r="AL100" i="74"/>
  <c r="AK99" i="62"/>
  <c r="AK123" i="74"/>
  <c r="AJ167" i="62"/>
  <c r="AJ125" i="62"/>
  <c r="AK125" i="74" s="1"/>
  <c r="AJ126" i="62"/>
  <c r="AK99" i="65"/>
  <c r="AL100" i="76"/>
  <c r="AK124" i="65"/>
  <c r="AL124" i="76" s="1"/>
  <c r="AL117" i="76"/>
  <c r="AK104" i="65"/>
  <c r="AK213" i="65"/>
  <c r="AK166" i="65"/>
  <c r="AK110" i="78"/>
  <c r="AJ116" i="66"/>
  <c r="AJ123" i="66"/>
  <c r="AM89" i="76"/>
  <c r="AM90" i="65"/>
  <c r="AN90" i="76" s="1"/>
  <c r="AK110" i="77"/>
  <c r="AJ116" i="70"/>
  <c r="AJ123" i="70"/>
  <c r="AL87" i="77"/>
  <c r="AK88" i="70"/>
  <c r="AL88" i="77" s="1"/>
  <c r="AK100" i="70"/>
  <c r="AL89" i="70"/>
  <c r="AM89" i="74"/>
  <c r="AM90" i="62"/>
  <c r="AN90" i="74" s="1"/>
  <c r="AM89" i="75"/>
  <c r="AM90" i="63"/>
  <c r="AN90" i="75" s="1"/>
  <c r="AJ150" i="65"/>
  <c r="AK126" i="76"/>
  <c r="AJ127" i="65"/>
  <c r="AJ167" i="48"/>
  <c r="AK105" i="48"/>
  <c r="AL105" i="72" s="1"/>
  <c r="AL99" i="72"/>
  <c r="AJ125" i="48"/>
  <c r="AK125" i="72" s="1"/>
  <c r="AK123" i="72"/>
  <c r="AK104" i="48"/>
  <c r="AL104" i="72" s="1"/>
  <c r="AK124" i="48"/>
  <c r="AL124" i="72" s="1"/>
  <c r="AL101" i="48"/>
  <c r="AM101" i="72" s="1"/>
  <c r="AJ127" i="48"/>
  <c r="AK127" i="72" s="1"/>
  <c r="AJ150" i="48"/>
  <c r="AJ151" i="48" s="1"/>
  <c r="AM89" i="77" l="1"/>
  <c r="AM90" i="70"/>
  <c r="AN90" i="77" s="1"/>
  <c r="AK123" i="77"/>
  <c r="AJ125" i="70"/>
  <c r="AK125" i="77" s="1"/>
  <c r="AJ126" i="70"/>
  <c r="AJ167" i="70"/>
  <c r="AL104" i="74"/>
  <c r="AK109" i="62"/>
  <c r="AL109" i="74" s="1"/>
  <c r="AK213" i="62"/>
  <c r="AK120" i="62"/>
  <c r="AK113" i="62"/>
  <c r="AK166" i="62"/>
  <c r="AK127" i="76"/>
  <c r="AJ128" i="65"/>
  <c r="AL100" i="77"/>
  <c r="AK99" i="70"/>
  <c r="AK116" i="77"/>
  <c r="AK117" i="70"/>
  <c r="AK123" i="78"/>
  <c r="AJ167" i="66"/>
  <c r="AJ125" i="66"/>
  <c r="AK125" i="78" s="1"/>
  <c r="AJ126" i="66"/>
  <c r="AM89" i="78"/>
  <c r="AM90" i="66"/>
  <c r="AN90" i="78" s="1"/>
  <c r="AK116" i="78"/>
  <c r="AK117" i="66"/>
  <c r="AK113" i="65"/>
  <c r="AL104" i="76"/>
  <c r="AK120" i="65"/>
  <c r="AK109" i="65"/>
  <c r="AL109" i="76" s="1"/>
  <c r="AK105" i="65"/>
  <c r="AL105" i="76" s="1"/>
  <c r="AL101" i="65"/>
  <c r="AM101" i="76" s="1"/>
  <c r="AL99" i="76"/>
  <c r="AJ123" i="63"/>
  <c r="AK116" i="75"/>
  <c r="AK117" i="63"/>
  <c r="AJ151" i="65"/>
  <c r="AJ153" i="65"/>
  <c r="AK126" i="74"/>
  <c r="AJ150" i="62"/>
  <c r="AJ127" i="62"/>
  <c r="AK105" i="62"/>
  <c r="AL105" i="74" s="1"/>
  <c r="AL101" i="62"/>
  <c r="AM101" i="74" s="1"/>
  <c r="AL99" i="74"/>
  <c r="AL100" i="78"/>
  <c r="AK99" i="66"/>
  <c r="AK105" i="63"/>
  <c r="AL105" i="75" s="1"/>
  <c r="AL101" i="63"/>
  <c r="AM101" i="75" s="1"/>
  <c r="AL99" i="75"/>
  <c r="AK106" i="48"/>
  <c r="AL106" i="72" s="1"/>
  <c r="AJ128" i="48"/>
  <c r="AK166" i="48"/>
  <c r="AK113" i="48"/>
  <c r="AL113" i="72" s="1"/>
  <c r="AK109" i="48"/>
  <c r="AL109" i="72" s="1"/>
  <c r="AK120" i="48"/>
  <c r="AL120" i="72" s="1"/>
  <c r="AJ152" i="48"/>
  <c r="AJ155" i="48" s="1"/>
  <c r="AJ154" i="48"/>
  <c r="AI138" i="48" s="1"/>
  <c r="AJ138" i="72" s="1"/>
  <c r="AJ143" i="72" s="1"/>
  <c r="AJ153" i="48"/>
  <c r="AK127" i="74" l="1"/>
  <c r="AJ128" i="62"/>
  <c r="AJ152" i="65"/>
  <c r="AJ155" i="65" s="1"/>
  <c r="AJ154" i="65"/>
  <c r="AI138" i="65" s="1"/>
  <c r="AJ138" i="76" s="1"/>
  <c r="AJ143" i="76" s="1"/>
  <c r="AL113" i="76"/>
  <c r="AL92" i="65"/>
  <c r="AK114" i="65"/>
  <c r="AL114" i="76" s="1"/>
  <c r="AK112" i="65"/>
  <c r="AJ151" i="62"/>
  <c r="AJ153" i="62"/>
  <c r="AL117" i="75"/>
  <c r="AK124" i="63"/>
  <c r="AL124" i="75" s="1"/>
  <c r="AK104" i="63"/>
  <c r="AK213" i="63" s="1"/>
  <c r="AL120" i="76"/>
  <c r="AK121" i="65"/>
  <c r="AL121" i="76" s="1"/>
  <c r="AL117" i="78"/>
  <c r="AK124" i="66"/>
  <c r="AL124" i="78" s="1"/>
  <c r="AK104" i="66"/>
  <c r="AK213" i="66"/>
  <c r="AK126" i="78"/>
  <c r="AJ127" i="66"/>
  <c r="AJ150" i="66"/>
  <c r="AL117" i="77"/>
  <c r="AK124" i="70"/>
  <c r="AL124" i="77" s="1"/>
  <c r="AK104" i="70"/>
  <c r="AL113" i="74"/>
  <c r="AK112" i="62"/>
  <c r="AL92" i="62"/>
  <c r="AK114" i="62"/>
  <c r="AL114" i="74" s="1"/>
  <c r="AK106" i="65"/>
  <c r="AL120" i="74"/>
  <c r="AK121" i="62"/>
  <c r="AL121" i="74" s="1"/>
  <c r="AL99" i="78"/>
  <c r="AK105" i="66"/>
  <c r="AL105" i="78" s="1"/>
  <c r="AL101" i="66"/>
  <c r="AM101" i="78" s="1"/>
  <c r="AK123" i="75"/>
  <c r="AJ126" i="63"/>
  <c r="AJ167" i="63"/>
  <c r="AJ125" i="63"/>
  <c r="AK125" i="75" s="1"/>
  <c r="AL99" i="77"/>
  <c r="AK105" i="70"/>
  <c r="AL105" i="77" s="1"/>
  <c r="AL101" i="70"/>
  <c r="AM101" i="77" s="1"/>
  <c r="AK106" i="62"/>
  <c r="AK126" i="77"/>
  <c r="AJ150" i="70"/>
  <c r="AJ127" i="70"/>
  <c r="AK121" i="48"/>
  <c r="AL121" i="72" s="1"/>
  <c r="AK107" i="48"/>
  <c r="AL107" i="72" s="1"/>
  <c r="AL92" i="48"/>
  <c r="AM92" i="72" s="1"/>
  <c r="AK112" i="48"/>
  <c r="AL112" i="72" s="1"/>
  <c r="AK114" i="48"/>
  <c r="AL114" i="72" s="1"/>
  <c r="AL106" i="74" l="1"/>
  <c r="AK107" i="62"/>
  <c r="AL87" i="62"/>
  <c r="AL112" i="74"/>
  <c r="AK120" i="70"/>
  <c r="AK106" i="70"/>
  <c r="AL106" i="77" s="1"/>
  <c r="AK113" i="70"/>
  <c r="AL104" i="77"/>
  <c r="AK109" i="70"/>
  <c r="AL109" i="77" s="1"/>
  <c r="AK107" i="70"/>
  <c r="AK127" i="78"/>
  <c r="AJ128" i="66"/>
  <c r="AK109" i="66"/>
  <c r="AL109" i="78" s="1"/>
  <c r="AK120" i="66"/>
  <c r="AL104" i="78"/>
  <c r="AK113" i="66"/>
  <c r="AK106" i="66"/>
  <c r="AL106" i="78" s="1"/>
  <c r="AL112" i="76"/>
  <c r="AL87" i="65"/>
  <c r="AK127" i="77"/>
  <c r="AJ128" i="70"/>
  <c r="AK166" i="63"/>
  <c r="AL106" i="76"/>
  <c r="AK107" i="65"/>
  <c r="AJ151" i="70"/>
  <c r="AJ153" i="70"/>
  <c r="AJ127" i="63"/>
  <c r="AJ150" i="63"/>
  <c r="AK126" i="75"/>
  <c r="AK213" i="70"/>
  <c r="AK166" i="66"/>
  <c r="AM92" i="76"/>
  <c r="AL93" i="65"/>
  <c r="AM93" i="76" s="1"/>
  <c r="AM92" i="74"/>
  <c r="AL93" i="62"/>
  <c r="AM93" i="74" s="1"/>
  <c r="AK166" i="70"/>
  <c r="AJ153" i="66"/>
  <c r="AJ151" i="66"/>
  <c r="AK109" i="63"/>
  <c r="AL109" i="75" s="1"/>
  <c r="AK120" i="63"/>
  <c r="AL104" i="75"/>
  <c r="AK113" i="63"/>
  <c r="AK106" i="63"/>
  <c r="AL106" i="75" s="1"/>
  <c r="AK107" i="63"/>
  <c r="AJ154" i="62"/>
  <c r="AI138" i="62" s="1"/>
  <c r="AJ138" i="74" s="1"/>
  <c r="AJ143" i="74" s="1"/>
  <c r="AJ152" i="62"/>
  <c r="AJ155" i="62" s="1"/>
  <c r="AL87" i="48"/>
  <c r="AL93" i="48"/>
  <c r="AM93" i="72" s="1"/>
  <c r="AK110" i="48"/>
  <c r="AL110" i="72" s="1"/>
  <c r="AK127" i="75" l="1"/>
  <c r="AJ128" i="63"/>
  <c r="AL88" i="65"/>
  <c r="AM88" i="76" s="1"/>
  <c r="AL100" i="65"/>
  <c r="AM87" i="76"/>
  <c r="AM89" i="65"/>
  <c r="AL113" i="78"/>
  <c r="AK114" i="66"/>
  <c r="AL114" i="78" s="1"/>
  <c r="AL92" i="66"/>
  <c r="AK112" i="66"/>
  <c r="AL113" i="75"/>
  <c r="AL92" i="63"/>
  <c r="AK114" i="63"/>
  <c r="AL114" i="75" s="1"/>
  <c r="AK112" i="63"/>
  <c r="AJ152" i="66"/>
  <c r="AJ155" i="66" s="1"/>
  <c r="AJ154" i="66"/>
  <c r="AI138" i="66" s="1"/>
  <c r="AJ138" i="78" s="1"/>
  <c r="AJ143" i="78" s="1"/>
  <c r="AL113" i="77"/>
  <c r="AK112" i="70"/>
  <c r="AL92" i="70"/>
  <c r="AK114" i="70"/>
  <c r="AL114" i="77" s="1"/>
  <c r="AM87" i="74"/>
  <c r="AM89" i="62"/>
  <c r="AL100" i="62"/>
  <c r="AL88" i="62"/>
  <c r="AM88" i="74" s="1"/>
  <c r="AJ154" i="70"/>
  <c r="AI138" i="70" s="1"/>
  <c r="AJ138" i="77" s="1"/>
  <c r="AJ143" i="77" s="1"/>
  <c r="AJ152" i="70"/>
  <c r="AJ155" i="70" s="1"/>
  <c r="AK107" i="66"/>
  <c r="AL120" i="78"/>
  <c r="AK121" i="66"/>
  <c r="AL121" i="78" s="1"/>
  <c r="AL107" i="77"/>
  <c r="AK110" i="70"/>
  <c r="AL107" i="74"/>
  <c r="AK110" i="62"/>
  <c r="AL107" i="75"/>
  <c r="AK110" i="63"/>
  <c r="AL120" i="75"/>
  <c r="AK121" i="63"/>
  <c r="AL121" i="75" s="1"/>
  <c r="AJ153" i="63"/>
  <c r="AJ151" i="63"/>
  <c r="AL107" i="76"/>
  <c r="AK110" i="65"/>
  <c r="AL120" i="77"/>
  <c r="AK121" i="70"/>
  <c r="AL121" i="77" s="1"/>
  <c r="AM89" i="48"/>
  <c r="AM87" i="72"/>
  <c r="AL88" i="48"/>
  <c r="AM88" i="72" s="1"/>
  <c r="AL100" i="48"/>
  <c r="AM100" i="72" s="1"/>
  <c r="AK116" i="48"/>
  <c r="AL116" i="72" s="1"/>
  <c r="AM92" i="75" l="1"/>
  <c r="AL93" i="63"/>
  <c r="AM93" i="75" s="1"/>
  <c r="AM100" i="76"/>
  <c r="AL99" i="65"/>
  <c r="AL110" i="74"/>
  <c r="AK116" i="62"/>
  <c r="AK123" i="62"/>
  <c r="AJ152" i="63"/>
  <c r="AJ155" i="63" s="1"/>
  <c r="AJ154" i="63"/>
  <c r="AI138" i="63" s="1"/>
  <c r="AJ138" i="75" s="1"/>
  <c r="AJ143" i="75" s="1"/>
  <c r="AL110" i="75"/>
  <c r="AK116" i="63"/>
  <c r="AL110" i="77"/>
  <c r="AK116" i="70"/>
  <c r="AK123" i="70" s="1"/>
  <c r="AL107" i="78"/>
  <c r="AK110" i="66"/>
  <c r="AM100" i="74"/>
  <c r="AL99" i="62"/>
  <c r="AM92" i="77"/>
  <c r="AL93" i="70"/>
  <c r="AM93" i="77" s="1"/>
  <c r="AL110" i="76"/>
  <c r="AK116" i="65"/>
  <c r="AK123" i="65"/>
  <c r="AN90" i="62"/>
  <c r="AO90" i="74" s="1"/>
  <c r="AN89" i="74"/>
  <c r="AL112" i="77"/>
  <c r="AL87" i="70"/>
  <c r="AL112" i="75"/>
  <c r="AL87" i="63"/>
  <c r="AL112" i="78"/>
  <c r="AL87" i="66"/>
  <c r="AN90" i="65"/>
  <c r="AO90" i="76" s="1"/>
  <c r="AN89" i="76"/>
  <c r="AM92" i="78"/>
  <c r="AL93" i="66"/>
  <c r="AM93" i="78" s="1"/>
  <c r="AN90" i="48"/>
  <c r="AO90" i="72" s="1"/>
  <c r="AN89" i="72"/>
  <c r="AK123" i="48"/>
  <c r="AL123" i="72" s="1"/>
  <c r="AL117" i="48"/>
  <c r="AM117" i="72" s="1"/>
  <c r="AL99" i="48"/>
  <c r="AL123" i="77" l="1"/>
  <c r="AK125" i="70"/>
  <c r="AL125" i="77" s="1"/>
  <c r="AK126" i="70"/>
  <c r="AK167" i="70"/>
  <c r="AL110" i="78"/>
  <c r="AK116" i="66"/>
  <c r="AK123" i="66" s="1"/>
  <c r="AL105" i="65"/>
  <c r="AM105" i="76" s="1"/>
  <c r="AM99" i="76"/>
  <c r="AM101" i="65"/>
  <c r="AN101" i="76" s="1"/>
  <c r="AM87" i="78"/>
  <c r="AL100" i="66"/>
  <c r="AM89" i="66"/>
  <c r="AL88" i="66"/>
  <c r="AM88" i="78" s="1"/>
  <c r="AM87" i="77"/>
  <c r="AL100" i="70"/>
  <c r="AL88" i="70"/>
  <c r="AM88" i="77" s="1"/>
  <c r="AM89" i="70"/>
  <c r="AK125" i="65"/>
  <c r="AL125" i="76" s="1"/>
  <c r="AK126" i="65"/>
  <c r="AK167" i="65"/>
  <c r="AL123" i="76"/>
  <c r="AK123" i="63"/>
  <c r="AL116" i="75"/>
  <c r="AL117" i="63"/>
  <c r="AL123" i="74"/>
  <c r="AK126" i="62"/>
  <c r="AK167" i="62"/>
  <c r="AK125" i="62"/>
  <c r="AL125" i="74" s="1"/>
  <c r="AL117" i="65"/>
  <c r="AL116" i="76"/>
  <c r="AL105" i="62"/>
  <c r="AM105" i="74" s="1"/>
  <c r="AM101" i="62"/>
  <c r="AN101" i="74" s="1"/>
  <c r="AM99" i="74"/>
  <c r="AL116" i="74"/>
  <c r="AL117" i="62"/>
  <c r="AL88" i="63"/>
  <c r="AM88" i="75" s="1"/>
  <c r="AL100" i="63"/>
  <c r="AM89" i="63"/>
  <c r="AM87" i="75"/>
  <c r="AL116" i="77"/>
  <c r="AL117" i="70"/>
  <c r="AL105" i="48"/>
  <c r="AM105" i="72" s="1"/>
  <c r="AM99" i="72"/>
  <c r="AK167" i="48"/>
  <c r="AK126" i="48"/>
  <c r="AL126" i="72" s="1"/>
  <c r="AK125" i="48"/>
  <c r="AL125" i="72" s="1"/>
  <c r="AL104" i="48"/>
  <c r="AM104" i="72" s="1"/>
  <c r="AM101" i="48"/>
  <c r="AN101" i="72" s="1"/>
  <c r="AL124" i="48"/>
  <c r="AM124" i="72" s="1"/>
  <c r="AL123" i="78" l="1"/>
  <c r="AK126" i="66"/>
  <c r="AK167" i="66"/>
  <c r="AK125" i="66"/>
  <c r="AL125" i="78" s="1"/>
  <c r="AM117" i="74"/>
  <c r="AL124" i="62"/>
  <c r="AM124" i="74" s="1"/>
  <c r="AL104" i="62"/>
  <c r="AL166" i="62"/>
  <c r="AL126" i="76"/>
  <c r="AK150" i="65"/>
  <c r="AK127" i="65"/>
  <c r="AM100" i="77"/>
  <c r="AL99" i="70"/>
  <c r="AM100" i="78"/>
  <c r="AL99" i="66"/>
  <c r="AN89" i="75"/>
  <c r="AN90" i="63"/>
  <c r="AO90" i="75" s="1"/>
  <c r="AL126" i="74"/>
  <c r="AK127" i="62"/>
  <c r="AK150" i="62"/>
  <c r="AL123" i="75"/>
  <c r="AK167" i="63"/>
  <c r="AK126" i="63"/>
  <c r="AK125" i="63"/>
  <c r="AL125" i="75" s="1"/>
  <c r="AL126" i="77"/>
  <c r="AK150" i="70"/>
  <c r="AK127" i="70"/>
  <c r="AM117" i="77"/>
  <c r="AL104" i="70"/>
  <c r="AL124" i="70"/>
  <c r="AM124" i="77" s="1"/>
  <c r="AL213" i="70"/>
  <c r="AM100" i="75"/>
  <c r="AL99" i="63"/>
  <c r="AM117" i="76"/>
  <c r="AL124" i="65"/>
  <c r="AM124" i="76" s="1"/>
  <c r="AL104" i="65"/>
  <c r="AL166" i="65"/>
  <c r="AL213" i="65"/>
  <c r="AN89" i="77"/>
  <c r="AN90" i="70"/>
  <c r="AO90" i="77" s="1"/>
  <c r="AL116" i="78"/>
  <c r="AL117" i="66"/>
  <c r="AL104" i="63"/>
  <c r="AL124" i="63"/>
  <c r="AM124" i="75" s="1"/>
  <c r="AM117" i="75"/>
  <c r="AL213" i="63"/>
  <c r="AL166" i="63"/>
  <c r="AN89" i="78"/>
  <c r="AN90" i="66"/>
  <c r="AO90" i="78" s="1"/>
  <c r="AK127" i="48"/>
  <c r="AL127" i="72" s="1"/>
  <c r="AK150" i="48"/>
  <c r="AK151" i="48" s="1"/>
  <c r="AK152" i="48" s="1"/>
  <c r="AK155" i="48" s="1"/>
  <c r="AL106" i="48"/>
  <c r="AM106" i="72" s="1"/>
  <c r="AL166" i="48"/>
  <c r="AL120" i="48"/>
  <c r="AM120" i="72" s="1"/>
  <c r="AL113" i="48"/>
  <c r="AM113" i="72" s="1"/>
  <c r="AL109" i="48"/>
  <c r="AM109" i="72" s="1"/>
  <c r="AM117" i="78" l="1"/>
  <c r="AL104" i="66"/>
  <c r="AL166" i="66" s="1"/>
  <c r="AL124" i="66"/>
  <c r="AM124" i="78" s="1"/>
  <c r="AL127" i="77"/>
  <c r="AK128" i="70"/>
  <c r="AL126" i="75"/>
  <c r="AK127" i="63"/>
  <c r="AK150" i="63"/>
  <c r="AL127" i="74"/>
  <c r="AK128" i="62"/>
  <c r="AL105" i="66"/>
  <c r="AM105" i="78" s="1"/>
  <c r="AM99" i="78"/>
  <c r="AM101" i="66"/>
  <c r="AN101" i="78" s="1"/>
  <c r="AL127" i="76"/>
  <c r="AK128" i="65"/>
  <c r="AL105" i="63"/>
  <c r="AM105" i="75" s="1"/>
  <c r="AM99" i="75"/>
  <c r="AM101" i="63"/>
  <c r="AN101" i="75" s="1"/>
  <c r="AK153" i="70"/>
  <c r="AK151" i="70"/>
  <c r="AK151" i="65"/>
  <c r="AK153" i="65"/>
  <c r="AL113" i="62"/>
  <c r="AM104" i="74"/>
  <c r="AL120" i="62"/>
  <c r="AL106" i="62"/>
  <c r="AM106" i="74" s="1"/>
  <c r="AL109" i="62"/>
  <c r="AM109" i="74" s="1"/>
  <c r="AL120" i="65"/>
  <c r="AM104" i="76"/>
  <c r="AL106" i="65"/>
  <c r="AM106" i="76" s="1"/>
  <c r="AL113" i="65"/>
  <c r="AL109" i="65"/>
  <c r="AM109" i="76" s="1"/>
  <c r="AL107" i="65"/>
  <c r="AM104" i="77"/>
  <c r="AL109" i="70"/>
  <c r="AM109" i="77" s="1"/>
  <c r="AL120" i="70"/>
  <c r="AL113" i="70"/>
  <c r="AM99" i="77"/>
  <c r="AM101" i="70"/>
  <c r="AN101" i="77" s="1"/>
  <c r="AL105" i="70"/>
  <c r="AM105" i="77" s="1"/>
  <c r="AL126" i="78"/>
  <c r="AK127" i="66"/>
  <c r="AK150" i="66"/>
  <c r="AM104" i="75"/>
  <c r="AL113" i="63"/>
  <c r="AL106" i="63"/>
  <c r="AM106" i="75" s="1"/>
  <c r="AL109" i="63"/>
  <c r="AM109" i="75" s="1"/>
  <c r="AL120" i="63"/>
  <c r="AL166" i="70"/>
  <c r="AK153" i="62"/>
  <c r="AK151" i="62"/>
  <c r="AL213" i="62"/>
  <c r="AK128" i="48"/>
  <c r="AK154" i="48"/>
  <c r="AJ138" i="48" s="1"/>
  <c r="AK138" i="72" s="1"/>
  <c r="AK143" i="72" s="1"/>
  <c r="AK153" i="48"/>
  <c r="AL107" i="48"/>
  <c r="AM107" i="72" s="1"/>
  <c r="AM92" i="48"/>
  <c r="AN92" i="72" s="1"/>
  <c r="AL114" i="48"/>
  <c r="AM114" i="72" s="1"/>
  <c r="AL112" i="48"/>
  <c r="AM112" i="72" s="1"/>
  <c r="AL121" i="48"/>
  <c r="AM121" i="72" s="1"/>
  <c r="AK153" i="66" l="1"/>
  <c r="AK151" i="66"/>
  <c r="AL106" i="70"/>
  <c r="AM107" i="76"/>
  <c r="AL110" i="65"/>
  <c r="AL127" i="78"/>
  <c r="AK128" i="66"/>
  <c r="AM120" i="77"/>
  <c r="AL121" i="70"/>
  <c r="AM121" i="77" s="1"/>
  <c r="AM120" i="76"/>
  <c r="AL121" i="65"/>
  <c r="AM121" i="76" s="1"/>
  <c r="AM120" i="74"/>
  <c r="AL121" i="62"/>
  <c r="AM121" i="74" s="1"/>
  <c r="AK152" i="65"/>
  <c r="AK155" i="65" s="1"/>
  <c r="AK154" i="65"/>
  <c r="AJ138" i="65" s="1"/>
  <c r="AK138" i="76" s="1"/>
  <c r="AK143" i="76" s="1"/>
  <c r="AL107" i="63"/>
  <c r="AM113" i="75"/>
  <c r="AL114" i="63"/>
  <c r="AM114" i="75" s="1"/>
  <c r="AM92" i="63"/>
  <c r="AL112" i="63"/>
  <c r="AL114" i="65"/>
  <c r="AM114" i="76" s="1"/>
  <c r="AL112" i="65"/>
  <c r="AM113" i="76"/>
  <c r="AM92" i="65"/>
  <c r="AL107" i="62"/>
  <c r="AK154" i="70"/>
  <c r="AJ138" i="70" s="1"/>
  <c r="AK138" i="77" s="1"/>
  <c r="AK143" i="77" s="1"/>
  <c r="AK152" i="70"/>
  <c r="AK155" i="70" s="1"/>
  <c r="AK151" i="63"/>
  <c r="AK153" i="63"/>
  <c r="AL106" i="66"/>
  <c r="AM106" i="78" s="1"/>
  <c r="AL109" i="66"/>
  <c r="AM109" i="78" s="1"/>
  <c r="AL113" i="66"/>
  <c r="AM104" i="78"/>
  <c r="AL120" i="66"/>
  <c r="AL107" i="66"/>
  <c r="AK152" i="62"/>
  <c r="AK155" i="62" s="1"/>
  <c r="AK154" i="62"/>
  <c r="AJ138" i="62" s="1"/>
  <c r="AK138" i="74" s="1"/>
  <c r="AK143" i="74" s="1"/>
  <c r="AM120" i="75"/>
  <c r="AL121" i="63"/>
  <c r="AM121" i="75" s="1"/>
  <c r="AM113" i="77"/>
  <c r="AL112" i="70"/>
  <c r="AM92" i="70"/>
  <c r="AL114" i="70"/>
  <c r="AM114" i="77" s="1"/>
  <c r="AM113" i="74"/>
  <c r="AL112" i="62"/>
  <c r="AL114" i="62"/>
  <c r="AM114" i="74" s="1"/>
  <c r="AM92" i="62"/>
  <c r="AK128" i="63"/>
  <c r="AL127" i="75"/>
  <c r="AL213" i="66"/>
  <c r="AM87" i="48"/>
  <c r="AM93" i="48"/>
  <c r="AN93" i="72" s="1"/>
  <c r="AL110" i="48"/>
  <c r="AM110" i="72" s="1"/>
  <c r="AM113" i="78" l="1"/>
  <c r="AL112" i="66"/>
  <c r="AM92" i="66"/>
  <c r="AL114" i="66"/>
  <c r="AM114" i="78" s="1"/>
  <c r="AK154" i="63"/>
  <c r="AJ138" i="63" s="1"/>
  <c r="AK138" i="75" s="1"/>
  <c r="AK143" i="75" s="1"/>
  <c r="AK152" i="63"/>
  <c r="AK155" i="63" s="1"/>
  <c r="AN92" i="76"/>
  <c r="AM93" i="65"/>
  <c r="AN93" i="76" s="1"/>
  <c r="AM112" i="75"/>
  <c r="AM87" i="63"/>
  <c r="AM107" i="75"/>
  <c r="AL110" i="63"/>
  <c r="AN92" i="74"/>
  <c r="AM93" i="62"/>
  <c r="AN93" i="74" s="1"/>
  <c r="AM93" i="63"/>
  <c r="AN93" i="75" s="1"/>
  <c r="AN92" i="75"/>
  <c r="AM106" i="77"/>
  <c r="AL107" i="70"/>
  <c r="AM107" i="78"/>
  <c r="AL110" i="66"/>
  <c r="AN92" i="77"/>
  <c r="AM93" i="70"/>
  <c r="AN93" i="77" s="1"/>
  <c r="AM120" i="78"/>
  <c r="AL121" i="66"/>
  <c r="AM121" i="78" s="1"/>
  <c r="AM112" i="76"/>
  <c r="AM87" i="65"/>
  <c r="AK152" i="66"/>
  <c r="AK155" i="66" s="1"/>
  <c r="AK154" i="66"/>
  <c r="AJ138" i="66" s="1"/>
  <c r="AK138" i="78" s="1"/>
  <c r="AK143" i="78" s="1"/>
  <c r="AM112" i="74"/>
  <c r="AM87" i="62"/>
  <c r="AM112" i="77"/>
  <c r="AM87" i="70"/>
  <c r="AM107" i="74"/>
  <c r="AL110" i="62"/>
  <c r="AL116" i="65"/>
  <c r="AM110" i="76"/>
  <c r="AL123" i="65"/>
  <c r="AN89" i="48"/>
  <c r="AN87" i="72"/>
  <c r="AL116" i="48"/>
  <c r="AM116" i="72" s="1"/>
  <c r="AM100" i="48"/>
  <c r="AN100" i="72" s="1"/>
  <c r="AM88" i="48"/>
  <c r="AN88" i="72" s="1"/>
  <c r="AM110" i="78" l="1"/>
  <c r="AL116" i="66"/>
  <c r="AL123" i="66"/>
  <c r="AL116" i="63"/>
  <c r="AM110" i="75"/>
  <c r="AM116" i="76"/>
  <c r="AM117" i="65"/>
  <c r="AN92" i="78"/>
  <c r="AM93" i="66"/>
  <c r="AN93" i="78" s="1"/>
  <c r="AN87" i="77"/>
  <c r="AN89" i="70"/>
  <c r="AM100" i="70"/>
  <c r="AM88" i="70"/>
  <c r="AN88" i="77" s="1"/>
  <c r="AM110" i="74"/>
  <c r="AL116" i="62"/>
  <c r="AL123" i="62" s="1"/>
  <c r="AN87" i="74"/>
  <c r="AN89" i="62"/>
  <c r="AM100" i="62"/>
  <c r="AM88" i="62"/>
  <c r="AN88" i="74" s="1"/>
  <c r="AM100" i="65"/>
  <c r="AN89" i="65"/>
  <c r="AM88" i="65"/>
  <c r="AN88" i="76" s="1"/>
  <c r="AN87" i="76"/>
  <c r="AM107" i="77"/>
  <c r="AL110" i="70"/>
  <c r="AN87" i="75"/>
  <c r="AN89" i="63"/>
  <c r="AM88" i="63"/>
  <c r="AN88" i="75" s="1"/>
  <c r="AM100" i="63"/>
  <c r="AM112" i="78"/>
  <c r="AM87" i="66"/>
  <c r="AL126" i="65"/>
  <c r="AM123" i="76"/>
  <c r="AL167" i="65"/>
  <c r="AL125" i="65"/>
  <c r="AM125" i="76" s="1"/>
  <c r="AO90" i="48"/>
  <c r="AP90" i="72" s="1"/>
  <c r="AO89" i="72"/>
  <c r="AL123" i="48"/>
  <c r="AL125" i="48" s="1"/>
  <c r="AM125" i="72" s="1"/>
  <c r="AM99" i="48"/>
  <c r="AM117" i="48"/>
  <c r="AN117" i="72" s="1"/>
  <c r="AM123" i="74" l="1"/>
  <c r="AL125" i="62"/>
  <c r="AM125" i="74" s="1"/>
  <c r="AL167" i="62"/>
  <c r="AL126" i="62"/>
  <c r="AN87" i="78"/>
  <c r="AN89" i="66"/>
  <c r="AM100" i="66"/>
  <c r="AM88" i="66"/>
  <c r="AN88" i="78" s="1"/>
  <c r="AO90" i="63"/>
  <c r="AP90" i="75" s="1"/>
  <c r="AO89" i="75"/>
  <c r="AN100" i="77"/>
  <c r="AM99" i="70"/>
  <c r="AL123" i="63"/>
  <c r="AM117" i="63"/>
  <c r="AM116" i="75"/>
  <c r="AN100" i="74"/>
  <c r="AM99" i="62"/>
  <c r="AM116" i="74"/>
  <c r="AM117" i="62"/>
  <c r="AO89" i="77"/>
  <c r="AO90" i="70"/>
  <c r="AP90" i="77" s="1"/>
  <c r="AN117" i="76"/>
  <c r="AM124" i="65"/>
  <c r="AN124" i="76" s="1"/>
  <c r="AM104" i="65"/>
  <c r="AM213" i="65"/>
  <c r="AM123" i="78"/>
  <c r="AL167" i="66"/>
  <c r="AL126" i="66"/>
  <c r="AL125" i="66"/>
  <c r="AM125" i="78" s="1"/>
  <c r="AM99" i="63"/>
  <c r="AN100" i="75"/>
  <c r="AM110" i="77"/>
  <c r="AL116" i="70"/>
  <c r="AL123" i="70" s="1"/>
  <c r="AO89" i="76"/>
  <c r="AO90" i="65"/>
  <c r="AP90" i="76" s="1"/>
  <c r="AO90" i="62"/>
  <c r="AP90" i="74" s="1"/>
  <c r="AO89" i="74"/>
  <c r="AM116" i="78"/>
  <c r="AM117" i="66"/>
  <c r="AL150" i="65"/>
  <c r="AM126" i="76"/>
  <c r="AL127" i="65"/>
  <c r="AN100" i="76"/>
  <c r="AM99" i="65"/>
  <c r="AL126" i="48"/>
  <c r="AM126" i="72" s="1"/>
  <c r="AM105" i="48"/>
  <c r="AN105" i="72" s="1"/>
  <c r="AN99" i="72"/>
  <c r="AL167" i="48"/>
  <c r="AM123" i="72"/>
  <c r="AM104" i="48"/>
  <c r="AN104" i="72" s="1"/>
  <c r="AN101" i="48"/>
  <c r="AO101" i="72" s="1"/>
  <c r="AM124" i="48"/>
  <c r="AN124" i="72" s="1"/>
  <c r="AM123" i="77" l="1"/>
  <c r="AL167" i="70"/>
  <c r="AL125" i="70"/>
  <c r="AM125" i="77" s="1"/>
  <c r="AL126" i="70"/>
  <c r="AN117" i="78"/>
  <c r="AM104" i="66"/>
  <c r="AM166" i="66" s="1"/>
  <c r="AM124" i="66"/>
  <c r="AN124" i="78" s="1"/>
  <c r="AM213" i="66"/>
  <c r="AM126" i="78"/>
  <c r="AL127" i="66"/>
  <c r="AL150" i="66"/>
  <c r="AM166" i="65"/>
  <c r="AM109" i="65"/>
  <c r="AN109" i="76" s="1"/>
  <c r="AN104" i="76"/>
  <c r="AM120" i="65"/>
  <c r="AM113" i="65"/>
  <c r="AN99" i="77"/>
  <c r="AN101" i="70"/>
  <c r="AO101" i="77" s="1"/>
  <c r="AM105" i="70"/>
  <c r="AN105" i="77" s="1"/>
  <c r="AM126" i="74"/>
  <c r="AL150" i="62"/>
  <c r="AL127" i="62"/>
  <c r="AM127" i="76"/>
  <c r="AL128" i="65"/>
  <c r="AN117" i="74"/>
  <c r="AM124" i="62"/>
  <c r="AN124" i="74" s="1"/>
  <c r="AM104" i="62"/>
  <c r="AM166" i="62" s="1"/>
  <c r="AM213" i="62"/>
  <c r="AN100" i="78"/>
  <c r="AM99" i="66"/>
  <c r="AM105" i="63"/>
  <c r="AN105" i="75" s="1"/>
  <c r="AN99" i="75"/>
  <c r="AN101" i="63"/>
  <c r="AO101" i="75" s="1"/>
  <c r="AM124" i="63"/>
  <c r="AN124" i="75" s="1"/>
  <c r="AM104" i="63"/>
  <c r="AN117" i="75"/>
  <c r="AO89" i="78"/>
  <c r="AO90" i="66"/>
  <c r="AP90" i="78" s="1"/>
  <c r="AM105" i="65"/>
  <c r="AN105" i="76" s="1"/>
  <c r="AN99" i="76"/>
  <c r="AN101" i="65"/>
  <c r="AO101" i="76" s="1"/>
  <c r="AL153" i="65"/>
  <c r="AL151" i="65"/>
  <c r="AM116" i="77"/>
  <c r="AM117" i="70"/>
  <c r="AM105" i="62"/>
  <c r="AN105" i="74" s="1"/>
  <c r="AN99" i="74"/>
  <c r="AN101" i="62"/>
  <c r="AO101" i="74" s="1"/>
  <c r="AL126" i="63"/>
  <c r="AL125" i="63"/>
  <c r="AM125" i="75" s="1"/>
  <c r="AL167" i="63"/>
  <c r="AM123" i="75"/>
  <c r="AL150" i="48"/>
  <c r="AL151" i="48" s="1"/>
  <c r="AL152" i="48" s="1"/>
  <c r="AL155" i="48" s="1"/>
  <c r="AL127" i="48"/>
  <c r="AM127" i="72" s="1"/>
  <c r="AM106" i="48"/>
  <c r="AN106" i="72" s="1"/>
  <c r="AM166" i="48"/>
  <c r="AM113" i="48"/>
  <c r="AN113" i="72" s="1"/>
  <c r="AM109" i="48"/>
  <c r="AN109" i="72" s="1"/>
  <c r="AM120" i="48"/>
  <c r="AN120" i="72" s="1"/>
  <c r="AL151" i="62" l="1"/>
  <c r="AL153" i="62"/>
  <c r="AM121" i="65"/>
  <c r="AN121" i="76" s="1"/>
  <c r="AN120" i="76"/>
  <c r="AL151" i="66"/>
  <c r="AL153" i="66"/>
  <c r="AM126" i="77"/>
  <c r="AL127" i="70"/>
  <c r="AL150" i="70"/>
  <c r="AL150" i="63"/>
  <c r="AL127" i="63"/>
  <c r="AM126" i="75"/>
  <c r="AN117" i="77"/>
  <c r="AM104" i="70"/>
  <c r="AM124" i="70"/>
  <c r="AN124" i="77" s="1"/>
  <c r="AM166" i="70"/>
  <c r="AM213" i="70"/>
  <c r="AM106" i="63"/>
  <c r="AN106" i="75" s="1"/>
  <c r="AM120" i="63"/>
  <c r="AM113" i="63"/>
  <c r="AN104" i="75"/>
  <c r="AM109" i="63"/>
  <c r="AN109" i="75" s="1"/>
  <c r="AM107" i="63"/>
  <c r="AM127" i="78"/>
  <c r="AL128" i="66"/>
  <c r="AM166" i="63"/>
  <c r="AN99" i="78"/>
  <c r="AM105" i="66"/>
  <c r="AN105" i="78" s="1"/>
  <c r="AN101" i="66"/>
  <c r="AO101" i="78" s="1"/>
  <c r="AN104" i="74"/>
  <c r="AM120" i="62"/>
  <c r="AM113" i="62"/>
  <c r="AM106" i="62"/>
  <c r="AN106" i="74" s="1"/>
  <c r="AM109" i="62"/>
  <c r="AN109" i="74" s="1"/>
  <c r="AM107" i="62"/>
  <c r="AN113" i="76"/>
  <c r="AN92" i="65"/>
  <c r="AM114" i="65"/>
  <c r="AN114" i="76" s="1"/>
  <c r="AM112" i="65"/>
  <c r="AN104" i="78"/>
  <c r="AM120" i="66"/>
  <c r="AM109" i="66"/>
  <c r="AN109" i="78" s="1"/>
  <c r="AM106" i="66"/>
  <c r="AN106" i="78" s="1"/>
  <c r="AM113" i="66"/>
  <c r="AL154" i="65"/>
  <c r="AK138" i="65" s="1"/>
  <c r="AL138" i="76" s="1"/>
  <c r="AL143" i="76" s="1"/>
  <c r="AL152" i="65"/>
  <c r="AL155" i="65" s="1"/>
  <c r="AM213" i="63"/>
  <c r="AM127" i="74"/>
  <c r="AL128" i="62"/>
  <c r="AM106" i="65"/>
  <c r="AL153" i="48"/>
  <c r="AL154" i="48"/>
  <c r="AK138" i="48" s="1"/>
  <c r="AL138" i="72" s="1"/>
  <c r="AL143" i="72" s="1"/>
  <c r="AL128" i="48"/>
  <c r="AM121" i="48"/>
  <c r="AN121" i="72" s="1"/>
  <c r="AN92" i="48"/>
  <c r="AO92" i="72" s="1"/>
  <c r="AM114" i="48"/>
  <c r="AN114" i="72" s="1"/>
  <c r="AM112" i="48"/>
  <c r="AN112" i="72" s="1"/>
  <c r="AM107" i="48"/>
  <c r="AN107" i="72" s="1"/>
  <c r="AM107" i="66" l="1"/>
  <c r="AN120" i="78"/>
  <c r="AM121" i="66"/>
  <c r="AN121" i="78" s="1"/>
  <c r="AO92" i="76"/>
  <c r="AN93" i="65"/>
  <c r="AO93" i="76" s="1"/>
  <c r="AL153" i="70"/>
  <c r="AL151" i="70"/>
  <c r="AL152" i="66"/>
  <c r="AL155" i="66" s="1"/>
  <c r="AL154" i="66"/>
  <c r="AK138" i="66" s="1"/>
  <c r="AL138" i="78" s="1"/>
  <c r="AL143" i="78" s="1"/>
  <c r="AL154" i="62"/>
  <c r="AK138" i="62" s="1"/>
  <c r="AL138" i="74" s="1"/>
  <c r="AL143" i="74" s="1"/>
  <c r="AL152" i="62"/>
  <c r="AL155" i="62" s="1"/>
  <c r="AN113" i="78"/>
  <c r="AN92" i="66"/>
  <c r="AM112" i="66"/>
  <c r="AM114" i="66"/>
  <c r="AN114" i="78" s="1"/>
  <c r="AN113" i="74"/>
  <c r="AM114" i="62"/>
  <c r="AN114" i="74" s="1"/>
  <c r="AN92" i="62"/>
  <c r="AM112" i="62"/>
  <c r="AN92" i="63"/>
  <c r="AM112" i="63"/>
  <c r="AM114" i="63"/>
  <c r="AN114" i="75" s="1"/>
  <c r="AN113" i="75"/>
  <c r="AM127" i="77"/>
  <c r="AL128" i="70"/>
  <c r="AN106" i="76"/>
  <c r="AM107" i="65"/>
  <c r="AN112" i="76"/>
  <c r="AN87" i="65"/>
  <c r="AN107" i="74"/>
  <c r="AM110" i="62"/>
  <c r="AN120" i="74"/>
  <c r="AM121" i="62"/>
  <c r="AN121" i="74" s="1"/>
  <c r="AN107" i="75"/>
  <c r="AM110" i="63"/>
  <c r="AN120" i="75"/>
  <c r="AM121" i="63"/>
  <c r="AN121" i="75" s="1"/>
  <c r="AM127" i="75"/>
  <c r="AL128" i="63"/>
  <c r="AM113" i="70"/>
  <c r="AN104" i="77"/>
  <c r="AM120" i="70"/>
  <c r="AM106" i="70"/>
  <c r="AN106" i="77" s="1"/>
  <c r="AM109" i="70"/>
  <c r="AN109" i="77" s="1"/>
  <c r="AM107" i="70"/>
  <c r="AL153" i="63"/>
  <c r="AL151" i="63"/>
  <c r="AN87" i="48"/>
  <c r="AN93" i="48"/>
  <c r="AO93" i="72" s="1"/>
  <c r="AM110" i="48"/>
  <c r="AN110" i="72" s="1"/>
  <c r="AN100" i="65" l="1"/>
  <c r="AO89" i="65"/>
  <c r="AO87" i="76"/>
  <c r="AN88" i="65"/>
  <c r="AO88" i="76" s="1"/>
  <c r="AN113" i="77"/>
  <c r="AN92" i="70"/>
  <c r="AM114" i="70"/>
  <c r="AN114" i="77" s="1"/>
  <c r="AM112" i="70"/>
  <c r="AO92" i="75"/>
  <c r="AN93" i="63"/>
  <c r="AO93" i="75" s="1"/>
  <c r="AL152" i="63"/>
  <c r="AL155" i="63" s="1"/>
  <c r="AL154" i="63"/>
  <c r="AK138" i="63" s="1"/>
  <c r="AL138" i="75" s="1"/>
  <c r="AL143" i="75" s="1"/>
  <c r="AN110" i="75"/>
  <c r="AM116" i="63"/>
  <c r="AN110" i="74"/>
  <c r="AM116" i="62"/>
  <c r="AN107" i="76"/>
  <c r="AM110" i="65"/>
  <c r="AN87" i="62"/>
  <c r="AN112" i="74"/>
  <c r="AL152" i="70"/>
  <c r="AL155" i="70" s="1"/>
  <c r="AL154" i="70"/>
  <c r="AK138" i="70" s="1"/>
  <c r="AL138" i="77" s="1"/>
  <c r="AL143" i="77" s="1"/>
  <c r="AN120" i="77"/>
  <c r="AM121" i="70"/>
  <c r="AN121" i="77" s="1"/>
  <c r="AO92" i="74"/>
  <c r="AN93" i="62"/>
  <c r="AO93" i="74" s="1"/>
  <c r="AN112" i="78"/>
  <c r="AN87" i="66"/>
  <c r="AN107" i="77"/>
  <c r="AM110" i="70"/>
  <c r="AN112" i="75"/>
  <c r="AN87" i="63"/>
  <c r="AO92" i="78"/>
  <c r="AN93" i="66"/>
  <c r="AO93" i="78" s="1"/>
  <c r="AN107" i="78"/>
  <c r="AM110" i="66"/>
  <c r="AO89" i="48"/>
  <c r="AO87" i="72"/>
  <c r="AM116" i="48"/>
  <c r="AN116" i="72" s="1"/>
  <c r="AN88" i="48"/>
  <c r="AO88" i="72" s="1"/>
  <c r="AN100" i="48"/>
  <c r="AO100" i="72" s="1"/>
  <c r="AO87" i="74" l="1"/>
  <c r="AO89" i="62"/>
  <c r="AN88" i="62"/>
  <c r="AO88" i="74" s="1"/>
  <c r="AN100" i="62"/>
  <c r="AN110" i="77"/>
  <c r="AM116" i="70"/>
  <c r="AM123" i="70"/>
  <c r="AN110" i="76"/>
  <c r="AM116" i="65"/>
  <c r="AM123" i="65" s="1"/>
  <c r="AN117" i="63"/>
  <c r="AN116" i="75"/>
  <c r="AO92" i="77"/>
  <c r="AN93" i="70"/>
  <c r="AO93" i="77" s="1"/>
  <c r="AP90" i="65"/>
  <c r="AQ90" i="76" s="1"/>
  <c r="AP89" i="76"/>
  <c r="AO100" i="76"/>
  <c r="AN99" i="65"/>
  <c r="AN110" i="78"/>
  <c r="AM116" i="66"/>
  <c r="AO87" i="75"/>
  <c r="AO89" i="63"/>
  <c r="AN100" i="63"/>
  <c r="AN88" i="63"/>
  <c r="AO88" i="75" s="1"/>
  <c r="AO87" i="78"/>
  <c r="AO89" i="66"/>
  <c r="AN100" i="66"/>
  <c r="AN88" i="66"/>
  <c r="AO88" i="78" s="1"/>
  <c r="AN116" i="74"/>
  <c r="AM123" i="62"/>
  <c r="AN117" i="62"/>
  <c r="AN112" i="77"/>
  <c r="AN87" i="70"/>
  <c r="AM123" i="63"/>
  <c r="AP90" i="48"/>
  <c r="AQ90" i="72" s="1"/>
  <c r="AP89" i="72"/>
  <c r="AM123" i="48"/>
  <c r="AN123" i="72" s="1"/>
  <c r="AN99" i="48"/>
  <c r="AN117" i="48"/>
  <c r="AO117" i="72" s="1"/>
  <c r="AN123" i="76" l="1"/>
  <c r="AM167" i="65"/>
  <c r="AM126" i="65"/>
  <c r="AM125" i="65"/>
  <c r="AN125" i="76" s="1"/>
  <c r="AO117" i="74"/>
  <c r="AN104" i="62"/>
  <c r="AN124" i="62"/>
  <c r="AO124" i="74" s="1"/>
  <c r="AO100" i="78"/>
  <c r="AN99" i="66"/>
  <c r="AO100" i="75"/>
  <c r="AN99" i="63"/>
  <c r="AN116" i="78"/>
  <c r="AN117" i="66"/>
  <c r="AO100" i="74"/>
  <c r="AN99" i="62"/>
  <c r="AM125" i="63"/>
  <c r="AN125" i="75" s="1"/>
  <c r="AM167" i="63"/>
  <c r="AN123" i="75"/>
  <c r="AM126" i="63"/>
  <c r="AN123" i="74"/>
  <c r="AM125" i="62"/>
  <c r="AN125" i="74" s="1"/>
  <c r="AM167" i="62"/>
  <c r="AM126" i="62"/>
  <c r="AP89" i="78"/>
  <c r="AP90" i="66"/>
  <c r="AQ90" i="78" s="1"/>
  <c r="AP89" i="75"/>
  <c r="AP90" i="63"/>
  <c r="AQ90" i="75" s="1"/>
  <c r="AN124" i="63"/>
  <c r="AO124" i="75" s="1"/>
  <c r="AN104" i="63"/>
  <c r="AO117" i="75"/>
  <c r="AN123" i="77"/>
  <c r="AM126" i="70"/>
  <c r="AM167" i="70"/>
  <c r="AM125" i="70"/>
  <c r="AN125" i="77" s="1"/>
  <c r="AO87" i="77"/>
  <c r="AO89" i="70"/>
  <c r="AN100" i="70"/>
  <c r="AN88" i="70"/>
  <c r="AO88" i="77" s="1"/>
  <c r="AN105" i="65"/>
  <c r="AO105" i="76" s="1"/>
  <c r="AO101" i="65"/>
  <c r="AP101" i="76" s="1"/>
  <c r="AO99" i="76"/>
  <c r="AN117" i="70"/>
  <c r="AN116" i="77"/>
  <c r="AP90" i="62"/>
  <c r="AQ90" i="74" s="1"/>
  <c r="AP89" i="74"/>
  <c r="AM123" i="66"/>
  <c r="AN116" i="76"/>
  <c r="AN117" i="65"/>
  <c r="AN105" i="48"/>
  <c r="AO105" i="72" s="1"/>
  <c r="AO99" i="72"/>
  <c r="AM167" i="48"/>
  <c r="AM126" i="48"/>
  <c r="AN126" i="72" s="1"/>
  <c r="AM125" i="48"/>
  <c r="AN125" i="72" s="1"/>
  <c r="AN104" i="48"/>
  <c r="AO101" i="48"/>
  <c r="AP101" i="72" s="1"/>
  <c r="AN124" i="48"/>
  <c r="AO124" i="72" s="1"/>
  <c r="AN104" i="65" l="1"/>
  <c r="AN124" i="65"/>
  <c r="AO124" i="76" s="1"/>
  <c r="AO117" i="76"/>
  <c r="AN213" i="65"/>
  <c r="AN166" i="65"/>
  <c r="AP89" i="77"/>
  <c r="AP90" i="70"/>
  <c r="AQ90" i="77" s="1"/>
  <c r="AN126" i="77"/>
  <c r="AM150" i="70"/>
  <c r="AM127" i="70"/>
  <c r="AN126" i="74"/>
  <c r="AM127" i="62"/>
  <c r="AM150" i="62"/>
  <c r="AM150" i="63"/>
  <c r="AN126" i="75"/>
  <c r="AM127" i="63"/>
  <c r="AN105" i="62"/>
  <c r="AO105" i="74" s="1"/>
  <c r="AO101" i="62"/>
  <c r="AP101" i="74" s="1"/>
  <c r="AO99" i="74"/>
  <c r="AN105" i="63"/>
  <c r="AO105" i="75" s="1"/>
  <c r="AO101" i="63"/>
  <c r="AP101" i="75" s="1"/>
  <c r="AO99" i="75"/>
  <c r="AN126" i="76"/>
  <c r="AM150" i="65"/>
  <c r="AM127" i="65"/>
  <c r="AN123" i="78"/>
  <c r="AM125" i="66"/>
  <c r="AN125" i="78" s="1"/>
  <c r="AM126" i="66"/>
  <c r="AM167" i="66"/>
  <c r="AO117" i="77"/>
  <c r="AN104" i="70"/>
  <c r="AN124" i="70"/>
  <c r="AO124" i="77" s="1"/>
  <c r="AN166" i="62"/>
  <c r="AN109" i="62"/>
  <c r="AO109" i="74" s="1"/>
  <c r="AN213" i="62"/>
  <c r="AN120" i="62"/>
  <c r="AO104" i="74"/>
  <c r="AN106" i="62"/>
  <c r="AN113" i="62"/>
  <c r="AO100" i="77"/>
  <c r="AN99" i="70"/>
  <c r="AO104" i="75"/>
  <c r="AN113" i="63"/>
  <c r="AN166" i="63"/>
  <c r="AN109" i="63"/>
  <c r="AO109" i="75" s="1"/>
  <c r="AN120" i="63"/>
  <c r="AN213" i="63"/>
  <c r="AN106" i="63"/>
  <c r="AO117" i="78"/>
  <c r="AN124" i="66"/>
  <c r="AO124" i="78" s="1"/>
  <c r="AN104" i="66"/>
  <c r="AN213" i="66"/>
  <c r="AN166" i="66"/>
  <c r="AN105" i="66"/>
  <c r="AO105" i="78" s="1"/>
  <c r="AO101" i="66"/>
  <c r="AP101" i="78" s="1"/>
  <c r="AO99" i="78"/>
  <c r="AN113" i="48"/>
  <c r="AO104" i="72"/>
  <c r="AM127" i="48"/>
  <c r="AN106" i="48"/>
  <c r="AO106" i="72" s="1"/>
  <c r="AM150" i="48"/>
  <c r="AM151" i="48" s="1"/>
  <c r="AM152" i="48" s="1"/>
  <c r="AM155" i="48" s="1"/>
  <c r="AN166" i="48"/>
  <c r="AN109" i="48"/>
  <c r="AO109" i="72" s="1"/>
  <c r="AN120" i="48"/>
  <c r="AO120" i="72" s="1"/>
  <c r="AO120" i="75" l="1"/>
  <c r="AN121" i="63"/>
  <c r="AO121" i="75" s="1"/>
  <c r="AO106" i="74"/>
  <c r="AN107" i="62"/>
  <c r="AN126" i="78"/>
  <c r="AM150" i="66"/>
  <c r="AM127" i="66"/>
  <c r="AM153" i="65"/>
  <c r="AM151" i="65"/>
  <c r="AN127" i="75"/>
  <c r="AM128" i="63"/>
  <c r="AN127" i="74"/>
  <c r="AM128" i="62"/>
  <c r="AO99" i="77"/>
  <c r="AN105" i="70"/>
  <c r="AO105" i="77" s="1"/>
  <c r="AO101" i="70"/>
  <c r="AP101" i="77" s="1"/>
  <c r="AN109" i="70"/>
  <c r="AO109" i="77" s="1"/>
  <c r="AN106" i="70"/>
  <c r="AO106" i="77" s="1"/>
  <c r="AO104" i="77"/>
  <c r="AN120" i="70"/>
  <c r="AN113" i="70"/>
  <c r="AN107" i="70"/>
  <c r="AO106" i="75"/>
  <c r="AN107" i="63"/>
  <c r="AO120" i="74"/>
  <c r="AN121" i="62"/>
  <c r="AO121" i="74" s="1"/>
  <c r="AN213" i="70"/>
  <c r="AM151" i="63"/>
  <c r="AM153" i="63"/>
  <c r="AN127" i="77"/>
  <c r="AM128" i="70"/>
  <c r="AN106" i="66"/>
  <c r="AO106" i="78" s="1"/>
  <c r="AN109" i="66"/>
  <c r="AO109" i="78" s="1"/>
  <c r="AO104" i="78"/>
  <c r="AN113" i="66"/>
  <c r="AN120" i="66"/>
  <c r="AN112" i="63"/>
  <c r="AO113" i="75"/>
  <c r="AO92" i="63"/>
  <c r="AN114" i="63"/>
  <c r="AO114" i="75" s="1"/>
  <c r="AO113" i="74"/>
  <c r="AN114" i="62"/>
  <c r="AO114" i="74" s="1"/>
  <c r="AN112" i="62"/>
  <c r="AO92" i="62"/>
  <c r="AN166" i="70"/>
  <c r="AN127" i="76"/>
  <c r="AM128" i="65"/>
  <c r="AM151" i="62"/>
  <c r="AM153" i="62"/>
  <c r="AM151" i="70"/>
  <c r="AM153" i="70"/>
  <c r="AO104" i="76"/>
  <c r="AN106" i="65"/>
  <c r="AO106" i="76" s="1"/>
  <c r="AN120" i="65"/>
  <c r="AN109" i="65"/>
  <c r="AO109" i="76" s="1"/>
  <c r="AN113" i="65"/>
  <c r="AN107" i="65"/>
  <c r="AM128" i="48"/>
  <c r="AN127" i="72"/>
  <c r="AN112" i="48"/>
  <c r="AO112" i="72" s="1"/>
  <c r="AO113" i="72"/>
  <c r="AM154" i="48"/>
  <c r="AL138" i="48" s="1"/>
  <c r="AM138" i="72" s="1"/>
  <c r="AM143" i="72" s="1"/>
  <c r="AM153" i="48"/>
  <c r="AO92" i="48"/>
  <c r="AP92" i="72" s="1"/>
  <c r="AN114" i="48"/>
  <c r="AO114" i="72" s="1"/>
  <c r="AN121" i="48"/>
  <c r="AO121" i="72" s="1"/>
  <c r="AN107" i="48"/>
  <c r="AO107" i="72" s="1"/>
  <c r="AO87" i="62" l="1"/>
  <c r="AO112" i="74"/>
  <c r="AP92" i="75"/>
  <c r="AO93" i="63"/>
  <c r="AP93" i="75" s="1"/>
  <c r="AO120" i="78"/>
  <c r="AN121" i="66"/>
  <c r="AO121" i="78" s="1"/>
  <c r="AM152" i="63"/>
  <c r="AM155" i="63" s="1"/>
  <c r="AM154" i="63"/>
  <c r="AL138" i="63" s="1"/>
  <c r="AM138" i="75" s="1"/>
  <c r="AM143" i="75" s="1"/>
  <c r="AO107" i="75"/>
  <c r="AN110" i="63"/>
  <c r="AO120" i="77"/>
  <c r="AN121" i="70"/>
  <c r="AO121" i="77" s="1"/>
  <c r="AO107" i="74"/>
  <c r="AN110" i="62"/>
  <c r="AN121" i="65"/>
  <c r="AO121" i="76" s="1"/>
  <c r="AO120" i="76"/>
  <c r="AM154" i="70"/>
  <c r="AL138" i="70" s="1"/>
  <c r="AM138" i="77" s="1"/>
  <c r="AM143" i="77" s="1"/>
  <c r="AM152" i="70"/>
  <c r="AM155" i="70" s="1"/>
  <c r="AO113" i="78"/>
  <c r="AN114" i="66"/>
  <c r="AO114" i="78" s="1"/>
  <c r="AN112" i="66"/>
  <c r="AO92" i="66"/>
  <c r="AN127" i="78"/>
  <c r="AM128" i="66"/>
  <c r="AO107" i="76"/>
  <c r="AN110" i="65"/>
  <c r="AO112" i="75"/>
  <c r="AO87" i="63"/>
  <c r="AO107" i="77"/>
  <c r="AN110" i="70"/>
  <c r="AM153" i="66"/>
  <c r="AM151" i="66"/>
  <c r="AN114" i="65"/>
  <c r="AO114" i="76" s="1"/>
  <c r="AO92" i="65"/>
  <c r="AN112" i="65"/>
  <c r="AO113" i="76"/>
  <c r="AM152" i="62"/>
  <c r="AM155" i="62" s="1"/>
  <c r="AM154" i="62"/>
  <c r="AL138" i="62" s="1"/>
  <c r="AM138" i="74" s="1"/>
  <c r="AM143" i="74" s="1"/>
  <c r="AP92" i="74"/>
  <c r="AO93" i="62"/>
  <c r="AP93" i="74" s="1"/>
  <c r="AN107" i="66"/>
  <c r="AO113" i="77"/>
  <c r="AN114" i="70"/>
  <c r="AO114" i="77" s="1"/>
  <c r="AO92" i="70"/>
  <c r="AN112" i="70"/>
  <c r="AM152" i="65"/>
  <c r="AM155" i="65" s="1"/>
  <c r="AM154" i="65"/>
  <c r="AL138" i="65" s="1"/>
  <c r="AM138" i="76" s="1"/>
  <c r="AM143" i="76" s="1"/>
  <c r="AO87" i="48"/>
  <c r="AP87" i="72" s="1"/>
  <c r="AN110" i="48"/>
  <c r="AO110" i="72" s="1"/>
  <c r="AO93" i="48"/>
  <c r="AP93" i="72" s="1"/>
  <c r="AO112" i="77" l="1"/>
  <c r="AO87" i="70"/>
  <c r="AO107" i="78"/>
  <c r="AN110" i="66"/>
  <c r="AO112" i="78"/>
  <c r="AO87" i="66"/>
  <c r="AP87" i="74"/>
  <c r="AO88" i="62"/>
  <c r="AP88" i="74" s="1"/>
  <c r="AO100" i="62"/>
  <c r="AP89" i="62"/>
  <c r="AP92" i="77"/>
  <c r="AO93" i="70"/>
  <c r="AP93" i="77" s="1"/>
  <c r="AM152" i="66"/>
  <c r="AM155" i="66" s="1"/>
  <c r="AM154" i="66"/>
  <c r="AL138" i="66" s="1"/>
  <c r="AM138" i="78" s="1"/>
  <c r="AM143" i="78" s="1"/>
  <c r="AO88" i="63"/>
  <c r="AP88" i="75" s="1"/>
  <c r="AO100" i="63"/>
  <c r="AP87" i="75"/>
  <c r="AP89" i="63"/>
  <c r="AO112" i="76"/>
  <c r="AO87" i="65"/>
  <c r="AO93" i="65"/>
  <c r="AP93" i="76" s="1"/>
  <c r="AP92" i="76"/>
  <c r="AO110" i="77"/>
  <c r="AN116" i="70"/>
  <c r="AO110" i="76"/>
  <c r="AN116" i="65"/>
  <c r="AN123" i="65" s="1"/>
  <c r="AP92" i="78"/>
  <c r="AO93" i="66"/>
  <c r="AP93" i="78" s="1"/>
  <c r="AO110" i="74"/>
  <c r="AN116" i="62"/>
  <c r="AO110" i="75"/>
  <c r="AN116" i="63"/>
  <c r="AP89" i="48"/>
  <c r="AO88" i="48"/>
  <c r="AP88" i="72" s="1"/>
  <c r="AO100" i="48"/>
  <c r="AP100" i="72" s="1"/>
  <c r="AN116" i="48"/>
  <c r="AO116" i="72" s="1"/>
  <c r="AO123" i="76" l="1"/>
  <c r="AN125" i="65"/>
  <c r="AO125" i="76" s="1"/>
  <c r="AN167" i="65"/>
  <c r="AN126" i="65"/>
  <c r="AO117" i="70"/>
  <c r="AN123" i="70"/>
  <c r="AO116" i="77"/>
  <c r="AP89" i="65"/>
  <c r="AO100" i="65"/>
  <c r="AP87" i="76"/>
  <c r="AO88" i="65"/>
  <c r="AP88" i="76" s="1"/>
  <c r="AO99" i="63"/>
  <c r="AP100" i="75"/>
  <c r="AO110" i="78"/>
  <c r="AN116" i="66"/>
  <c r="AN123" i="66"/>
  <c r="AO116" i="74"/>
  <c r="AN123" i="62"/>
  <c r="AO117" i="62"/>
  <c r="AO116" i="76"/>
  <c r="AO117" i="65"/>
  <c r="AQ89" i="75"/>
  <c r="AQ90" i="63"/>
  <c r="AR90" i="75" s="1"/>
  <c r="AQ90" i="62"/>
  <c r="AR90" i="74" s="1"/>
  <c r="AQ89" i="74"/>
  <c r="AP87" i="78"/>
  <c r="AP89" i="66"/>
  <c r="AO100" i="66"/>
  <c r="AO88" i="66"/>
  <c r="AP88" i="78" s="1"/>
  <c r="AP87" i="77"/>
  <c r="AP89" i="70"/>
  <c r="AO100" i="70"/>
  <c r="AO88" i="70"/>
  <c r="AP88" i="77" s="1"/>
  <c r="AO116" i="75"/>
  <c r="AO117" i="63"/>
  <c r="AN123" i="63"/>
  <c r="AP100" i="74"/>
  <c r="AO99" i="62"/>
  <c r="AQ90" i="48"/>
  <c r="AR90" i="72" s="1"/>
  <c r="AQ89" i="72"/>
  <c r="AN123" i="48"/>
  <c r="AO123" i="72" s="1"/>
  <c r="AO117" i="48"/>
  <c r="AP117" i="72" s="1"/>
  <c r="AO99" i="48"/>
  <c r="AN126" i="63" l="1"/>
  <c r="AN125" i="63"/>
  <c r="AO125" i="75" s="1"/>
  <c r="AO123" i="75"/>
  <c r="AN167" i="63"/>
  <c r="AP100" i="77"/>
  <c r="AO99" i="70"/>
  <c r="AP100" i="78"/>
  <c r="AO99" i="66"/>
  <c r="AO123" i="78"/>
  <c r="AN125" i="66"/>
  <c r="AO125" i="78" s="1"/>
  <c r="AN126" i="66"/>
  <c r="AN167" i="66"/>
  <c r="AO105" i="63"/>
  <c r="AP105" i="75" s="1"/>
  <c r="AP99" i="75"/>
  <c r="AP101" i="63"/>
  <c r="AQ101" i="75" s="1"/>
  <c r="AQ90" i="65"/>
  <c r="AR90" i="76" s="1"/>
  <c r="AQ89" i="76"/>
  <c r="AN127" i="65"/>
  <c r="AN150" i="65"/>
  <c r="AO126" i="76"/>
  <c r="AO124" i="63"/>
  <c r="AP124" i="75" s="1"/>
  <c r="AP117" i="75"/>
  <c r="AO104" i="63"/>
  <c r="AQ89" i="77"/>
  <c r="AQ90" i="70"/>
  <c r="AR90" i="77" s="1"/>
  <c r="AQ89" i="78"/>
  <c r="AQ90" i="66"/>
  <c r="AR90" i="78" s="1"/>
  <c r="AP117" i="74"/>
  <c r="AO104" i="62"/>
  <c r="AO124" i="62"/>
  <c r="AP124" i="74" s="1"/>
  <c r="AO116" i="78"/>
  <c r="AO117" i="66"/>
  <c r="AO105" i="62"/>
  <c r="AP105" i="74" s="1"/>
  <c r="AP99" i="74"/>
  <c r="AP101" i="62"/>
  <c r="AQ101" i="74" s="1"/>
  <c r="AO123" i="74"/>
  <c r="AN126" i="62"/>
  <c r="AN125" i="62"/>
  <c r="AO125" i="74" s="1"/>
  <c r="AN167" i="62"/>
  <c r="AO123" i="77"/>
  <c r="AN126" i="70"/>
  <c r="AN125" i="70"/>
  <c r="AO125" i="77" s="1"/>
  <c r="AN167" i="70"/>
  <c r="AP117" i="76"/>
  <c r="AO124" i="65"/>
  <c r="AP124" i="76" s="1"/>
  <c r="AO104" i="65"/>
  <c r="AO166" i="65" s="1"/>
  <c r="AP100" i="76"/>
  <c r="AO99" i="65"/>
  <c r="AP117" i="77"/>
  <c r="AO124" i="70"/>
  <c r="AP124" i="77" s="1"/>
  <c r="AO104" i="70"/>
  <c r="AO105" i="48"/>
  <c r="AP105" i="72" s="1"/>
  <c r="AP99" i="72"/>
  <c r="AN126" i="48"/>
  <c r="AO126" i="72" s="1"/>
  <c r="AN167" i="48"/>
  <c r="AN125" i="48"/>
  <c r="AO125" i="72" s="1"/>
  <c r="AO104" i="48"/>
  <c r="AP104" i="72" s="1"/>
  <c r="AO124" i="48"/>
  <c r="AP124" i="72" s="1"/>
  <c r="AP101" i="48"/>
  <c r="AQ101" i="72" s="1"/>
  <c r="AP104" i="77" l="1"/>
  <c r="AO213" i="70"/>
  <c r="AO109" i="70"/>
  <c r="AP109" i="77" s="1"/>
  <c r="AO120" i="70"/>
  <c r="AO166" i="70"/>
  <c r="AO113" i="70"/>
  <c r="AP117" i="78"/>
  <c r="AO124" i="66"/>
  <c r="AP124" i="78" s="1"/>
  <c r="AO104" i="66"/>
  <c r="AO166" i="66"/>
  <c r="AO213" i="66"/>
  <c r="AP101" i="66"/>
  <c r="AQ101" i="78" s="1"/>
  <c r="AP99" i="78"/>
  <c r="AO105" i="66"/>
  <c r="AP105" i="78" s="1"/>
  <c r="AO166" i="63"/>
  <c r="AO120" i="63"/>
  <c r="AP104" i="75"/>
  <c r="AO106" i="63"/>
  <c r="AO113" i="63"/>
  <c r="AO213" i="63"/>
  <c r="AO109" i="63"/>
  <c r="AP109" i="75" s="1"/>
  <c r="AN153" i="65"/>
  <c r="AN151" i="65"/>
  <c r="AO126" i="78"/>
  <c r="AN127" i="66"/>
  <c r="AN150" i="66"/>
  <c r="AO213" i="65"/>
  <c r="AO109" i="65"/>
  <c r="AP109" i="76" s="1"/>
  <c r="AP104" i="76"/>
  <c r="AO113" i="65"/>
  <c r="AO120" i="65"/>
  <c r="AO127" i="76"/>
  <c r="AN128" i="65"/>
  <c r="AP99" i="77"/>
  <c r="AO105" i="70"/>
  <c r="AP105" i="77" s="1"/>
  <c r="AP101" i="70"/>
  <c r="AQ101" i="77" s="1"/>
  <c r="AO105" i="65"/>
  <c r="AP105" i="76" s="1"/>
  <c r="AP99" i="76"/>
  <c r="AP101" i="65"/>
  <c r="AQ101" i="76" s="1"/>
  <c r="AO126" i="77"/>
  <c r="AN150" i="70"/>
  <c r="AN127" i="70"/>
  <c r="AO126" i="74"/>
  <c r="AN127" i="62"/>
  <c r="AN150" i="62"/>
  <c r="AO113" i="62"/>
  <c r="AO213" i="62"/>
  <c r="AO109" i="62"/>
  <c r="AP109" i="74" s="1"/>
  <c r="AO120" i="62"/>
  <c r="AP104" i="74"/>
  <c r="AO166" i="62"/>
  <c r="AO106" i="62"/>
  <c r="AN127" i="63"/>
  <c r="AO126" i="75"/>
  <c r="AN150" i="63"/>
  <c r="AN127" i="48"/>
  <c r="AO127" i="72" s="1"/>
  <c r="AO109" i="48"/>
  <c r="AP109" i="72" s="1"/>
  <c r="AN150" i="48"/>
  <c r="AN151" i="48" s="1"/>
  <c r="AN153" i="48" s="1"/>
  <c r="AO106" i="48"/>
  <c r="AP106" i="72" s="1"/>
  <c r="AO113" i="48"/>
  <c r="AP113" i="72" s="1"/>
  <c r="AO120" i="48"/>
  <c r="AP120" i="72" s="1"/>
  <c r="AO166" i="48"/>
  <c r="AO127" i="75" l="1"/>
  <c r="AN128" i="63"/>
  <c r="AP120" i="74"/>
  <c r="AO121" i="62"/>
  <c r="AP121" i="74" s="1"/>
  <c r="AN151" i="62"/>
  <c r="AN153" i="62"/>
  <c r="AN153" i="70"/>
  <c r="AN151" i="70"/>
  <c r="AP113" i="76"/>
  <c r="AP92" i="65"/>
  <c r="AO114" i="65"/>
  <c r="AP114" i="76" s="1"/>
  <c r="AO112" i="65"/>
  <c r="AN152" i="65"/>
  <c r="AN155" i="65" s="1"/>
  <c r="B161" i="65" s="1"/>
  <c r="AN154" i="65"/>
  <c r="AM138" i="65" s="1"/>
  <c r="AN138" i="76" s="1"/>
  <c r="AN143" i="76" s="1"/>
  <c r="AP113" i="75"/>
  <c r="AO112" i="63"/>
  <c r="AO114" i="63"/>
  <c r="AP114" i="75" s="1"/>
  <c r="AP92" i="63"/>
  <c r="AP120" i="77"/>
  <c r="AO121" i="70"/>
  <c r="AP121" i="77" s="1"/>
  <c r="AP106" i="74"/>
  <c r="AO107" i="62"/>
  <c r="AO127" i="74"/>
  <c r="AN128" i="62"/>
  <c r="AN151" i="66"/>
  <c r="AN153" i="66"/>
  <c r="AP106" i="75"/>
  <c r="AO107" i="63"/>
  <c r="AP113" i="77"/>
  <c r="AP92" i="70"/>
  <c r="AO112" i="70"/>
  <c r="AO114" i="70"/>
  <c r="AP114" i="77" s="1"/>
  <c r="AN151" i="63"/>
  <c r="AN153" i="63"/>
  <c r="AO106" i="65"/>
  <c r="AO127" i="78"/>
  <c r="AN128" i="66"/>
  <c r="AP104" i="78"/>
  <c r="AO109" i="66"/>
  <c r="AP109" i="78" s="1"/>
  <c r="AO120" i="66"/>
  <c r="AO106" i="66"/>
  <c r="AP106" i="78" s="1"/>
  <c r="AO113" i="66"/>
  <c r="AP113" i="74"/>
  <c r="AP92" i="62"/>
  <c r="AO114" i="62"/>
  <c r="AP114" i="74" s="1"/>
  <c r="AO112" i="62"/>
  <c r="AO127" i="77"/>
  <c r="AN128" i="70"/>
  <c r="AP120" i="76"/>
  <c r="AO121" i="65"/>
  <c r="AP121" i="76" s="1"/>
  <c r="AO121" i="63"/>
  <c r="AP121" i="75" s="1"/>
  <c r="AP120" i="75"/>
  <c r="AO106" i="70"/>
  <c r="AN128" i="48"/>
  <c r="AN154" i="48"/>
  <c r="AM138" i="48" s="1"/>
  <c r="AN138" i="72" s="1"/>
  <c r="AN143" i="72" s="1"/>
  <c r="AN152" i="48"/>
  <c r="AN155" i="48" s="1"/>
  <c r="AO107" i="48"/>
  <c r="AP107" i="72" s="1"/>
  <c r="AO121" i="48"/>
  <c r="AP121" i="72" s="1"/>
  <c r="AP92" i="48"/>
  <c r="AQ92" i="72" s="1"/>
  <c r="AO114" i="48"/>
  <c r="AP114" i="72" s="1"/>
  <c r="AO112" i="48"/>
  <c r="AP112" i="72" s="1"/>
  <c r="AP120" i="78" l="1"/>
  <c r="AO121" i="66"/>
  <c r="AP121" i="78" s="1"/>
  <c r="AP107" i="75"/>
  <c r="AO110" i="63"/>
  <c r="AP112" i="75"/>
  <c r="AP87" i="63"/>
  <c r="AP112" i="76"/>
  <c r="AP87" i="65"/>
  <c r="AN154" i="70"/>
  <c r="AM138" i="70" s="1"/>
  <c r="AN138" i="77" s="1"/>
  <c r="AN143" i="77" s="1"/>
  <c r="AN152" i="70"/>
  <c r="AN155" i="70" s="1"/>
  <c r="B161" i="70" s="1"/>
  <c r="AP87" i="62"/>
  <c r="AP112" i="74"/>
  <c r="AO107" i="66"/>
  <c r="AP106" i="76"/>
  <c r="AO107" i="65"/>
  <c r="AP112" i="77"/>
  <c r="AP87" i="70"/>
  <c r="AP106" i="77"/>
  <c r="AO107" i="70"/>
  <c r="AP113" i="78"/>
  <c r="AP92" i="66"/>
  <c r="AO114" i="66"/>
  <c r="AP114" i="78" s="1"/>
  <c r="AO112" i="66"/>
  <c r="AQ92" i="77"/>
  <c r="AP93" i="70"/>
  <c r="AQ93" i="77" s="1"/>
  <c r="AP107" i="74"/>
  <c r="AO110" i="62"/>
  <c r="AQ92" i="75"/>
  <c r="AP93" i="63"/>
  <c r="AQ93" i="75" s="1"/>
  <c r="AP93" i="65"/>
  <c r="AQ93" i="76" s="1"/>
  <c r="AQ92" i="76"/>
  <c r="AQ92" i="74"/>
  <c r="AP93" i="62"/>
  <c r="AQ93" i="74" s="1"/>
  <c r="AN154" i="63"/>
  <c r="AM138" i="63" s="1"/>
  <c r="AN138" i="75" s="1"/>
  <c r="AN143" i="75" s="1"/>
  <c r="AN152" i="63"/>
  <c r="AN155" i="63" s="1"/>
  <c r="B161" i="63" s="1"/>
  <c r="AN154" i="66"/>
  <c r="AM138" i="66" s="1"/>
  <c r="AN138" i="78" s="1"/>
  <c r="AN143" i="78" s="1"/>
  <c r="AN152" i="66"/>
  <c r="AN155" i="66" s="1"/>
  <c r="B161" i="66" s="1"/>
  <c r="AN154" i="62"/>
  <c r="AM138" i="62" s="1"/>
  <c r="AN138" i="74" s="1"/>
  <c r="AN143" i="74" s="1"/>
  <c r="AN152" i="62"/>
  <c r="AN155" i="62" s="1"/>
  <c r="B161" i="62" s="1"/>
  <c r="B161" i="48"/>
  <c r="D161" i="48" s="1"/>
  <c r="D161" i="65"/>
  <c r="F161" i="65" s="1"/>
  <c r="G161" i="65" s="1"/>
  <c r="D161" i="63"/>
  <c r="F161" i="63" s="1"/>
  <c r="G161" i="63" s="1"/>
  <c r="D161" i="66"/>
  <c r="F161" i="66" s="1"/>
  <c r="G161" i="66" s="1"/>
  <c r="D161" i="70"/>
  <c r="F161" i="70" s="1"/>
  <c r="G161" i="70" s="1"/>
  <c r="D161" i="62"/>
  <c r="F161" i="62" s="1"/>
  <c r="G161" i="62" s="1"/>
  <c r="AP87" i="48"/>
  <c r="AQ87" i="72" s="1"/>
  <c r="AP93" i="48"/>
  <c r="AQ93" i="72" s="1"/>
  <c r="AO110" i="48"/>
  <c r="AP110" i="72" s="1"/>
  <c r="AP88" i="65" l="1"/>
  <c r="AQ88" i="76" s="1"/>
  <c r="AP100" i="65"/>
  <c r="AQ87" i="76"/>
  <c r="AQ89" i="65"/>
  <c r="AP110" i="75"/>
  <c r="AO116" i="63"/>
  <c r="AP110" i="74"/>
  <c r="AO116" i="62"/>
  <c r="AP112" i="78"/>
  <c r="AP87" i="66"/>
  <c r="AP107" i="77"/>
  <c r="AO110" i="70"/>
  <c r="AP107" i="76"/>
  <c r="AO110" i="65"/>
  <c r="AQ87" i="74"/>
  <c r="AQ89" i="62"/>
  <c r="AP100" i="62"/>
  <c r="AP88" i="62"/>
  <c r="AQ88" i="74" s="1"/>
  <c r="AQ87" i="75"/>
  <c r="AQ89" i="63"/>
  <c r="AP100" i="63"/>
  <c r="AP88" i="63"/>
  <c r="AQ88" i="75" s="1"/>
  <c r="AQ92" i="78"/>
  <c r="AP93" i="66"/>
  <c r="AQ93" i="78" s="1"/>
  <c r="AQ87" i="77"/>
  <c r="AP88" i="70"/>
  <c r="AQ88" i="77" s="1"/>
  <c r="AP100" i="70"/>
  <c r="AQ89" i="70"/>
  <c r="AP107" i="78"/>
  <c r="AO110" i="66"/>
  <c r="AQ89" i="48"/>
  <c r="AP88" i="48"/>
  <c r="AQ88" i="72" s="1"/>
  <c r="AP100" i="48"/>
  <c r="AQ100" i="72" s="1"/>
  <c r="AO116" i="48"/>
  <c r="AP116" i="72" s="1"/>
  <c r="AR89" i="77" l="1"/>
  <c r="AR90" i="70"/>
  <c r="AS90" i="77" s="1"/>
  <c r="AR89" i="75"/>
  <c r="AR90" i="63"/>
  <c r="AS90" i="75" s="1"/>
  <c r="AR89" i="74"/>
  <c r="AR90" i="62"/>
  <c r="AS90" i="74" s="1"/>
  <c r="AP110" i="77"/>
  <c r="AO116" i="70"/>
  <c r="AP117" i="62"/>
  <c r="AP116" i="74"/>
  <c r="AO123" i="62"/>
  <c r="AR89" i="76"/>
  <c r="AR90" i="65"/>
  <c r="AS90" i="76" s="1"/>
  <c r="AQ100" i="77"/>
  <c r="AP99" i="70"/>
  <c r="AP110" i="78"/>
  <c r="AO116" i="66"/>
  <c r="AO123" i="66" s="1"/>
  <c r="AP110" i="76"/>
  <c r="AO116" i="65"/>
  <c r="AO123" i="65"/>
  <c r="AQ87" i="78"/>
  <c r="AQ89" i="66"/>
  <c r="AP100" i="66"/>
  <c r="AP88" i="66"/>
  <c r="AQ88" i="78" s="1"/>
  <c r="AP117" i="63"/>
  <c r="AO123" i="63"/>
  <c r="AP116" i="75"/>
  <c r="AP99" i="65"/>
  <c r="AQ100" i="76"/>
  <c r="AQ100" i="75"/>
  <c r="AP99" i="63"/>
  <c r="AQ100" i="74"/>
  <c r="AP99" i="62"/>
  <c r="AR90" i="48"/>
  <c r="AS90" i="72" s="1"/>
  <c r="AR89" i="72"/>
  <c r="AO123" i="48"/>
  <c r="AP123" i="72" s="1"/>
  <c r="AP117" i="48"/>
  <c r="AQ117" i="72" s="1"/>
  <c r="AP99" i="48"/>
  <c r="AP123" i="78" l="1"/>
  <c r="AO167" i="66"/>
  <c r="AO126" i="66"/>
  <c r="AO125" i="66"/>
  <c r="AP125" i="78" s="1"/>
  <c r="AO167" i="63"/>
  <c r="AP123" i="75"/>
  <c r="AO125" i="63"/>
  <c r="AP125" i="75" s="1"/>
  <c r="AO126" i="63"/>
  <c r="AR89" i="78"/>
  <c r="AR90" i="66"/>
  <c r="AS90" i="78" s="1"/>
  <c r="AQ99" i="77"/>
  <c r="AP105" i="70"/>
  <c r="AQ105" i="77" s="1"/>
  <c r="AQ101" i="70"/>
  <c r="AR101" i="77" s="1"/>
  <c r="AP123" i="74"/>
  <c r="AO125" i="62"/>
  <c r="AP125" i="74" s="1"/>
  <c r="AO126" i="62"/>
  <c r="AO167" i="62"/>
  <c r="AP116" i="77"/>
  <c r="AP117" i="70"/>
  <c r="AP105" i="62"/>
  <c r="AQ105" i="74" s="1"/>
  <c r="AQ99" i="74"/>
  <c r="AQ101" i="62"/>
  <c r="AR101" i="74" s="1"/>
  <c r="AP104" i="63"/>
  <c r="AP124" i="63"/>
  <c r="AQ124" i="75" s="1"/>
  <c r="AQ117" i="75"/>
  <c r="AP105" i="65"/>
  <c r="AQ105" i="76" s="1"/>
  <c r="AQ101" i="65"/>
  <c r="AR101" i="76" s="1"/>
  <c r="AQ99" i="76"/>
  <c r="AO126" i="65"/>
  <c r="AO167" i="65"/>
  <c r="AP123" i="76"/>
  <c r="AO125" i="65"/>
  <c r="AP125" i="76" s="1"/>
  <c r="AP116" i="78"/>
  <c r="AP117" i="66"/>
  <c r="AQ117" i="74"/>
  <c r="AP124" i="62"/>
  <c r="AQ124" i="74" s="1"/>
  <c r="AP104" i="62"/>
  <c r="AP105" i="63"/>
  <c r="AQ105" i="75" s="1"/>
  <c r="AQ99" i="75"/>
  <c r="AQ101" i="63"/>
  <c r="AR101" i="75" s="1"/>
  <c r="AQ100" i="78"/>
  <c r="AP99" i="66"/>
  <c r="AP117" i="65"/>
  <c r="AP116" i="76"/>
  <c r="AO123" i="70"/>
  <c r="AP105" i="48"/>
  <c r="AQ105" i="72" s="1"/>
  <c r="AQ99" i="72"/>
  <c r="AO125" i="48"/>
  <c r="AP125" i="72" s="1"/>
  <c r="AO126" i="48"/>
  <c r="AO167" i="48"/>
  <c r="AP104" i="48"/>
  <c r="AQ104" i="72" s="1"/>
  <c r="AP124" i="48"/>
  <c r="AQ124" i="72" s="1"/>
  <c r="AQ101" i="48"/>
  <c r="AR101" i="72" s="1"/>
  <c r="AP126" i="74" l="1"/>
  <c r="AO127" i="62"/>
  <c r="AO150" i="62"/>
  <c r="AO127" i="63"/>
  <c r="AP126" i="75"/>
  <c r="AO150" i="63"/>
  <c r="AQ117" i="76"/>
  <c r="AP104" i="65"/>
  <c r="AP124" i="65"/>
  <c r="AQ124" i="76" s="1"/>
  <c r="AQ104" i="75"/>
  <c r="AP213" i="63"/>
  <c r="AP106" i="63"/>
  <c r="AP120" i="63"/>
  <c r="AP109" i="63"/>
  <c r="AQ109" i="75" s="1"/>
  <c r="AP166" i="63"/>
  <c r="AP113" i="63"/>
  <c r="AQ117" i="77"/>
  <c r="AP124" i="70"/>
  <c r="AQ124" i="77" s="1"/>
  <c r="AP104" i="70"/>
  <c r="AP213" i="70"/>
  <c r="AP126" i="78"/>
  <c r="AO127" i="66"/>
  <c r="AO150" i="66"/>
  <c r="AP105" i="66"/>
  <c r="AQ105" i="78" s="1"/>
  <c r="AQ101" i="66"/>
  <c r="AR101" i="78" s="1"/>
  <c r="AQ99" i="78"/>
  <c r="AQ117" i="78"/>
  <c r="AP124" i="66"/>
  <c r="AQ124" i="78" s="1"/>
  <c r="AP104" i="66"/>
  <c r="AP166" i="66" s="1"/>
  <c r="AP123" i="77"/>
  <c r="AO167" i="70"/>
  <c r="AO126" i="70"/>
  <c r="AO125" i="70"/>
  <c r="AP125" i="77" s="1"/>
  <c r="AQ104" i="74"/>
  <c r="AP109" i="62"/>
  <c r="AQ109" i="74" s="1"/>
  <c r="AP106" i="62"/>
  <c r="AP120" i="62"/>
  <c r="AP213" i="62"/>
  <c r="AP166" i="62"/>
  <c r="AP113" i="62"/>
  <c r="AP126" i="76"/>
  <c r="AO127" i="65"/>
  <c r="AO150" i="65"/>
  <c r="AO127" i="48"/>
  <c r="AP127" i="72" s="1"/>
  <c r="AP126" i="72"/>
  <c r="AO150" i="48"/>
  <c r="AO151" i="48" s="1"/>
  <c r="AO152" i="48" s="1"/>
  <c r="AO155" i="48" s="1"/>
  <c r="AP106" i="48"/>
  <c r="AQ106" i="72" s="1"/>
  <c r="AP166" i="48"/>
  <c r="AP113" i="48"/>
  <c r="AQ113" i="72" s="1"/>
  <c r="AP120" i="48"/>
  <c r="AQ120" i="72" s="1"/>
  <c r="AP109" i="48"/>
  <c r="AQ109" i="72" s="1"/>
  <c r="AQ113" i="74" l="1"/>
  <c r="AQ92" i="62"/>
  <c r="AP112" i="62"/>
  <c r="AP114" i="62"/>
  <c r="AQ114" i="74" s="1"/>
  <c r="AQ106" i="74"/>
  <c r="AP107" i="62"/>
  <c r="AP126" i="77"/>
  <c r="AO150" i="70"/>
  <c r="AO127" i="70"/>
  <c r="AP127" i="78"/>
  <c r="AO128" i="66"/>
  <c r="AP120" i="70"/>
  <c r="AP113" i="70"/>
  <c r="AQ104" i="77"/>
  <c r="AP106" i="70"/>
  <c r="AQ106" i="77" s="1"/>
  <c r="AP109" i="70"/>
  <c r="AQ109" i="77" s="1"/>
  <c r="AP213" i="65"/>
  <c r="AQ104" i="76"/>
  <c r="AP113" i="65"/>
  <c r="AP109" i="65"/>
  <c r="AQ109" i="76" s="1"/>
  <c r="AP106" i="65"/>
  <c r="AQ106" i="76" s="1"/>
  <c r="AP120" i="65"/>
  <c r="AP107" i="65"/>
  <c r="AP127" i="75"/>
  <c r="AO128" i="63"/>
  <c r="AO153" i="65"/>
  <c r="AO151" i="65"/>
  <c r="AP109" i="66"/>
  <c r="AQ109" i="78" s="1"/>
  <c r="AQ104" i="78"/>
  <c r="AP113" i="66"/>
  <c r="AP106" i="66"/>
  <c r="AQ106" i="78" s="1"/>
  <c r="AP120" i="66"/>
  <c r="AO153" i="62"/>
  <c r="AO151" i="62"/>
  <c r="AO128" i="65"/>
  <c r="AP127" i="76"/>
  <c r="AP166" i="70"/>
  <c r="AP121" i="63"/>
  <c r="AQ121" i="75" s="1"/>
  <c r="AQ120" i="75"/>
  <c r="AP166" i="65"/>
  <c r="AO151" i="63"/>
  <c r="AO153" i="63"/>
  <c r="AP127" i="74"/>
  <c r="AO128" i="62"/>
  <c r="AQ120" i="74"/>
  <c r="AP121" i="62"/>
  <c r="AQ121" i="74" s="1"/>
  <c r="AP213" i="66"/>
  <c r="AO153" i="66"/>
  <c r="AO151" i="66"/>
  <c r="AP114" i="63"/>
  <c r="AQ114" i="75" s="1"/>
  <c r="AQ92" i="63"/>
  <c r="AP112" i="63"/>
  <c r="AQ113" i="75"/>
  <c r="AQ106" i="75"/>
  <c r="AP107" i="63"/>
  <c r="AO128" i="48"/>
  <c r="AO154" i="48"/>
  <c r="AN138" i="48" s="1"/>
  <c r="AO138" i="72" s="1"/>
  <c r="AO143" i="72" s="1"/>
  <c r="AO153" i="48"/>
  <c r="AP107" i="48"/>
  <c r="AQ107" i="72" s="1"/>
  <c r="AP121" i="48"/>
  <c r="AQ121" i="72" s="1"/>
  <c r="AQ92" i="48"/>
  <c r="AR92" i="72" s="1"/>
  <c r="AP114" i="48"/>
  <c r="AQ114" i="72" s="1"/>
  <c r="AP112" i="48"/>
  <c r="AQ112" i="72" s="1"/>
  <c r="AO152" i="62" l="1"/>
  <c r="AO155" i="62" s="1"/>
  <c r="AO154" i="62"/>
  <c r="AN138" i="62" s="1"/>
  <c r="AO138" i="74" s="1"/>
  <c r="AO143" i="74" s="1"/>
  <c r="AO152" i="65"/>
  <c r="AO155" i="65" s="1"/>
  <c r="AO154" i="65"/>
  <c r="AN138" i="65" s="1"/>
  <c r="AO138" i="76" s="1"/>
  <c r="AO143" i="76" s="1"/>
  <c r="AQ107" i="76"/>
  <c r="AP110" i="65"/>
  <c r="AP114" i="65"/>
  <c r="AQ114" i="76" s="1"/>
  <c r="AP112" i="65"/>
  <c r="AQ113" i="76"/>
  <c r="AQ92" i="65"/>
  <c r="AQ120" i="77"/>
  <c r="AP121" i="70"/>
  <c r="AQ121" i="77" s="1"/>
  <c r="AO153" i="70"/>
  <c r="AO151" i="70"/>
  <c r="AO154" i="66"/>
  <c r="AN138" i="66" s="1"/>
  <c r="AO138" i="78" s="1"/>
  <c r="AO143" i="78" s="1"/>
  <c r="AO152" i="66"/>
  <c r="AO155" i="66" s="1"/>
  <c r="AO152" i="63"/>
  <c r="AO155" i="63" s="1"/>
  <c r="AO154" i="63"/>
  <c r="AN138" i="63" s="1"/>
  <c r="AO138" i="75" s="1"/>
  <c r="AO143" i="75" s="1"/>
  <c r="AQ113" i="78"/>
  <c r="AP112" i="66"/>
  <c r="AQ92" i="66"/>
  <c r="AP114" i="66"/>
  <c r="AQ114" i="78" s="1"/>
  <c r="AQ120" i="76"/>
  <c r="AP121" i="65"/>
  <c r="AQ121" i="76" s="1"/>
  <c r="AQ87" i="62"/>
  <c r="AQ112" i="74"/>
  <c r="AQ112" i="75"/>
  <c r="AQ87" i="63"/>
  <c r="AP107" i="66"/>
  <c r="AQ107" i="74"/>
  <c r="AP110" i="62"/>
  <c r="AR92" i="74"/>
  <c r="AQ93" i="62"/>
  <c r="AR93" i="74" s="1"/>
  <c r="AQ107" i="75"/>
  <c r="AP110" i="63"/>
  <c r="AR92" i="75"/>
  <c r="AQ93" i="63"/>
  <c r="AR93" i="75" s="1"/>
  <c r="AQ120" i="78"/>
  <c r="AP121" i="66"/>
  <c r="AQ121" i="78" s="1"/>
  <c r="AP107" i="70"/>
  <c r="AQ113" i="77"/>
  <c r="AQ92" i="70"/>
  <c r="AP114" i="70"/>
  <c r="AQ114" i="77" s="1"/>
  <c r="AP112" i="70"/>
  <c r="AP127" i="77"/>
  <c r="AO128" i="70"/>
  <c r="AQ87" i="48"/>
  <c r="AQ93" i="48"/>
  <c r="AR93" i="72" s="1"/>
  <c r="AP110" i="48"/>
  <c r="AQ110" i="72" s="1"/>
  <c r="AQ112" i="77" l="1"/>
  <c r="AQ87" i="70"/>
  <c r="AQ107" i="77"/>
  <c r="AP110" i="70"/>
  <c r="AQ88" i="63"/>
  <c r="AR88" i="75" s="1"/>
  <c r="AQ100" i="63"/>
  <c r="AR87" i="75"/>
  <c r="AR89" i="63"/>
  <c r="AQ112" i="78"/>
  <c r="AQ87" i="66"/>
  <c r="AQ87" i="65"/>
  <c r="AQ112" i="76"/>
  <c r="AQ110" i="75"/>
  <c r="AP116" i="63"/>
  <c r="AQ110" i="74"/>
  <c r="AP116" i="62"/>
  <c r="AR92" i="77"/>
  <c r="AQ93" i="70"/>
  <c r="AR93" i="77" s="1"/>
  <c r="AO154" i="70"/>
  <c r="AN138" i="70" s="1"/>
  <c r="AO138" i="77" s="1"/>
  <c r="AO143" i="77" s="1"/>
  <c r="AO152" i="70"/>
  <c r="AO155" i="70" s="1"/>
  <c r="AQ93" i="65"/>
  <c r="AR93" i="76" s="1"/>
  <c r="AR92" i="76"/>
  <c r="AP116" i="65"/>
  <c r="AQ110" i="76"/>
  <c r="AQ107" i="78"/>
  <c r="AP110" i="66"/>
  <c r="AR87" i="74"/>
  <c r="AQ100" i="62"/>
  <c r="AR89" i="62"/>
  <c r="AQ88" i="62"/>
  <c r="AR88" i="74" s="1"/>
  <c r="AR92" i="78"/>
  <c r="AQ93" i="66"/>
  <c r="AR93" i="78" s="1"/>
  <c r="AR89" i="48"/>
  <c r="AR87" i="72"/>
  <c r="AP116" i="48"/>
  <c r="AQ116" i="72" s="1"/>
  <c r="AQ100" i="48"/>
  <c r="AR100" i="72" s="1"/>
  <c r="AQ88" i="48"/>
  <c r="AR88" i="72" s="1"/>
  <c r="AQ116" i="74" l="1"/>
  <c r="AQ117" i="62"/>
  <c r="AP123" i="62"/>
  <c r="AS89" i="75"/>
  <c r="AS90" i="63"/>
  <c r="AT90" i="75" s="1"/>
  <c r="AQ110" i="77"/>
  <c r="AP116" i="70"/>
  <c r="AP123" i="70"/>
  <c r="AQ110" i="78"/>
  <c r="AP116" i="66"/>
  <c r="AP123" i="66"/>
  <c r="AQ116" i="76"/>
  <c r="AQ117" i="65"/>
  <c r="AR87" i="76"/>
  <c r="AR89" i="65"/>
  <c r="AQ100" i="65"/>
  <c r="AQ88" i="65"/>
  <c r="AR88" i="76" s="1"/>
  <c r="AS89" i="74"/>
  <c r="AS90" i="62"/>
  <c r="AT90" i="74" s="1"/>
  <c r="AQ117" i="63"/>
  <c r="AQ116" i="75"/>
  <c r="AP123" i="63"/>
  <c r="AR87" i="78"/>
  <c r="AQ88" i="66"/>
  <c r="AR88" i="78" s="1"/>
  <c r="AQ100" i="66"/>
  <c r="AR89" i="66"/>
  <c r="AQ99" i="63"/>
  <c r="AR100" i="75"/>
  <c r="AR87" i="77"/>
  <c r="AR89" i="70"/>
  <c r="AQ100" i="70"/>
  <c r="AQ88" i="70"/>
  <c r="AR88" i="77" s="1"/>
  <c r="AR100" i="74"/>
  <c r="AQ99" i="62"/>
  <c r="AP123" i="65"/>
  <c r="AS90" i="48"/>
  <c r="AT90" i="72" s="1"/>
  <c r="AS89" i="72"/>
  <c r="AP123" i="48"/>
  <c r="AQ99" i="48"/>
  <c r="AQ117" i="48"/>
  <c r="AR117" i="72" s="1"/>
  <c r="AR117" i="75" l="1"/>
  <c r="AQ104" i="63"/>
  <c r="AQ124" i="63"/>
  <c r="AR124" i="75" s="1"/>
  <c r="AQ166" i="63"/>
  <c r="AR100" i="76"/>
  <c r="AQ99" i="65"/>
  <c r="AQ123" i="77"/>
  <c r="AP167" i="70"/>
  <c r="AP126" i="70"/>
  <c r="AP125" i="70"/>
  <c r="AQ125" i="77" s="1"/>
  <c r="AP126" i="65"/>
  <c r="AP167" i="65"/>
  <c r="AP125" i="65"/>
  <c r="AQ125" i="76" s="1"/>
  <c r="AQ123" i="76"/>
  <c r="AR100" i="77"/>
  <c r="AQ99" i="70"/>
  <c r="AQ105" i="63"/>
  <c r="AR105" i="75" s="1"/>
  <c r="AR101" i="63"/>
  <c r="AS101" i="75" s="1"/>
  <c r="AR99" i="75"/>
  <c r="AS89" i="76"/>
  <c r="AS90" i="65"/>
  <c r="AT90" i="76" s="1"/>
  <c r="AQ123" i="78"/>
  <c r="AP167" i="66"/>
  <c r="AP126" i="66"/>
  <c r="AP125" i="66"/>
  <c r="AQ125" i="78" s="1"/>
  <c r="AQ116" i="77"/>
  <c r="AQ117" i="70"/>
  <c r="AQ123" i="74"/>
  <c r="AP126" i="62"/>
  <c r="AP125" i="62"/>
  <c r="AQ125" i="74" s="1"/>
  <c r="AP167" i="62"/>
  <c r="AQ105" i="62"/>
  <c r="AR105" i="74" s="1"/>
  <c r="AR99" i="74"/>
  <c r="AR101" i="62"/>
  <c r="AS101" i="74" s="1"/>
  <c r="AS89" i="77"/>
  <c r="AS90" i="70"/>
  <c r="AT90" i="77" s="1"/>
  <c r="AS89" i="78"/>
  <c r="AS90" i="66"/>
  <c r="AT90" i="78" s="1"/>
  <c r="AQ123" i="75"/>
  <c r="AP167" i="63"/>
  <c r="AP126" i="63"/>
  <c r="AP125" i="63"/>
  <c r="AQ125" i="75" s="1"/>
  <c r="AQ117" i="66"/>
  <c r="AQ116" i="78"/>
  <c r="AR117" i="74"/>
  <c r="AQ124" i="62"/>
  <c r="AR124" i="74" s="1"/>
  <c r="AQ104" i="62"/>
  <c r="AR100" i="78"/>
  <c r="AQ99" i="66"/>
  <c r="AQ124" i="65"/>
  <c r="AR124" i="76" s="1"/>
  <c r="AQ104" i="65"/>
  <c r="AR117" i="76"/>
  <c r="AQ166" i="65"/>
  <c r="AQ105" i="48"/>
  <c r="AR105" i="72" s="1"/>
  <c r="AR99" i="72"/>
  <c r="AP125" i="48"/>
  <c r="AQ125" i="72" s="1"/>
  <c r="AQ123" i="72"/>
  <c r="AP167" i="48"/>
  <c r="AP126" i="48"/>
  <c r="AQ126" i="72" s="1"/>
  <c r="AQ104" i="48"/>
  <c r="AR104" i="72" s="1"/>
  <c r="AR101" i="48"/>
  <c r="AS101" i="72" s="1"/>
  <c r="AQ124" i="48"/>
  <c r="AR124" i="72" s="1"/>
  <c r="AQ213" i="65" l="1"/>
  <c r="AQ109" i="65"/>
  <c r="AR109" i="76" s="1"/>
  <c r="AR104" i="76"/>
  <c r="AQ113" i="65"/>
  <c r="AQ120" i="65"/>
  <c r="AQ106" i="62"/>
  <c r="AQ213" i="62"/>
  <c r="AQ120" i="62"/>
  <c r="AR104" i="74"/>
  <c r="AQ109" i="62"/>
  <c r="AR109" i="74" s="1"/>
  <c r="AQ166" i="62"/>
  <c r="AQ113" i="62"/>
  <c r="AR117" i="78"/>
  <c r="AQ124" i="66"/>
  <c r="AR124" i="78" s="1"/>
  <c r="AQ104" i="66"/>
  <c r="AQ166" i="66"/>
  <c r="AQ213" i="66"/>
  <c r="AR117" i="77"/>
  <c r="AQ104" i="70"/>
  <c r="AQ124" i="70"/>
  <c r="AR124" i="77" s="1"/>
  <c r="AQ213" i="70"/>
  <c r="AQ166" i="70"/>
  <c r="AP127" i="65"/>
  <c r="AQ126" i="76"/>
  <c r="AP150" i="65"/>
  <c r="AQ105" i="65"/>
  <c r="AR105" i="76" s="1"/>
  <c r="AR101" i="65"/>
  <c r="AS101" i="76" s="1"/>
  <c r="AR99" i="76"/>
  <c r="AQ105" i="66"/>
  <c r="AR105" i="78" s="1"/>
  <c r="AR101" i="66"/>
  <c r="AS101" i="78" s="1"/>
  <c r="AR99" i="78"/>
  <c r="AP127" i="63"/>
  <c r="AQ126" i="75"/>
  <c r="AP150" i="63"/>
  <c r="AQ126" i="74"/>
  <c r="AP127" i="62"/>
  <c r="AP150" i="62"/>
  <c r="AQ126" i="77"/>
  <c r="AP127" i="70"/>
  <c r="AP150" i="70"/>
  <c r="AR104" i="75"/>
  <c r="AQ120" i="63"/>
  <c r="AQ113" i="63"/>
  <c r="AQ109" i="63"/>
  <c r="AR109" i="75" s="1"/>
  <c r="AQ106" i="63"/>
  <c r="AQ126" i="78"/>
  <c r="AP150" i="66"/>
  <c r="AP127" i="66"/>
  <c r="AR101" i="70"/>
  <c r="AS101" i="77" s="1"/>
  <c r="AR99" i="77"/>
  <c r="AQ105" i="70"/>
  <c r="AR105" i="77" s="1"/>
  <c r="AQ213" i="63"/>
  <c r="AP150" i="48"/>
  <c r="AP151" i="48" s="1"/>
  <c r="AP153" i="48" s="1"/>
  <c r="AP127" i="48"/>
  <c r="AQ127" i="72" s="1"/>
  <c r="AQ106" i="48"/>
  <c r="AR106" i="72" s="1"/>
  <c r="AQ166" i="48"/>
  <c r="AQ109" i="48"/>
  <c r="AR109" i="72" s="1"/>
  <c r="AQ120" i="48"/>
  <c r="AR120" i="72" s="1"/>
  <c r="AQ113" i="48"/>
  <c r="AR113" i="72" s="1"/>
  <c r="AR120" i="75" l="1"/>
  <c r="AQ121" i="63"/>
  <c r="AR121" i="75" s="1"/>
  <c r="AP153" i="63"/>
  <c r="AP151" i="63"/>
  <c r="AR106" i="74"/>
  <c r="AQ107" i="62"/>
  <c r="AQ114" i="65"/>
  <c r="AR114" i="76" s="1"/>
  <c r="AR113" i="76"/>
  <c r="AR92" i="65"/>
  <c r="AQ112" i="65"/>
  <c r="AR106" i="75"/>
  <c r="AQ107" i="63"/>
  <c r="AP153" i="62"/>
  <c r="AP151" i="62"/>
  <c r="AP153" i="65"/>
  <c r="AP151" i="65"/>
  <c r="AQ127" i="78"/>
  <c r="AP128" i="66"/>
  <c r="AP153" i="70"/>
  <c r="AP151" i="70"/>
  <c r="AQ127" i="74"/>
  <c r="AP128" i="62"/>
  <c r="AP128" i="63"/>
  <c r="AQ127" i="75"/>
  <c r="AR113" i="74"/>
  <c r="AQ112" i="62"/>
  <c r="AR92" i="62"/>
  <c r="AQ114" i="62"/>
  <c r="AR114" i="74" s="1"/>
  <c r="AR120" i="74"/>
  <c r="AQ121" i="62"/>
  <c r="AR121" i="74" s="1"/>
  <c r="AQ106" i="65"/>
  <c r="AP151" i="66"/>
  <c r="AP153" i="66"/>
  <c r="AR113" i="75"/>
  <c r="AQ114" i="63"/>
  <c r="AR114" i="75" s="1"/>
  <c r="AR92" i="63"/>
  <c r="AQ112" i="63"/>
  <c r="AQ127" i="77"/>
  <c r="AP128" i="70"/>
  <c r="AP128" i="65"/>
  <c r="AQ127" i="76"/>
  <c r="AQ106" i="70"/>
  <c r="AR106" i="77" s="1"/>
  <c r="AQ109" i="70"/>
  <c r="AR109" i="77" s="1"/>
  <c r="AR104" i="77"/>
  <c r="AQ113" i="70"/>
  <c r="AQ120" i="70"/>
  <c r="AR104" i="78"/>
  <c r="AQ120" i="66"/>
  <c r="AQ109" i="66"/>
  <c r="AR109" i="78" s="1"/>
  <c r="AQ106" i="66"/>
  <c r="AR106" i="78" s="1"/>
  <c r="AQ113" i="66"/>
  <c r="AR120" i="76"/>
  <c r="AQ121" i="65"/>
  <c r="AR121" i="76" s="1"/>
  <c r="AP154" i="48"/>
  <c r="AO138" i="48" s="1"/>
  <c r="AP138" i="72" s="1"/>
  <c r="AP143" i="72" s="1"/>
  <c r="AP152" i="48"/>
  <c r="AP155" i="48" s="1"/>
  <c r="AP128" i="48"/>
  <c r="AQ121" i="48"/>
  <c r="AR121" i="72" s="1"/>
  <c r="AR92" i="48"/>
  <c r="AS92" i="72" s="1"/>
  <c r="AQ114" i="48"/>
  <c r="AR114" i="72" s="1"/>
  <c r="AQ112" i="48"/>
  <c r="AR112" i="72" s="1"/>
  <c r="AQ107" i="48"/>
  <c r="AR107" i="72" s="1"/>
  <c r="AR113" i="78" l="1"/>
  <c r="AR92" i="66"/>
  <c r="AQ112" i="66"/>
  <c r="AQ114" i="66"/>
  <c r="AR114" i="78" s="1"/>
  <c r="AS92" i="75"/>
  <c r="AR93" i="63"/>
  <c r="AS93" i="75" s="1"/>
  <c r="AP154" i="66"/>
  <c r="AO138" i="66" s="1"/>
  <c r="AP138" i="78" s="1"/>
  <c r="AP143" i="78" s="1"/>
  <c r="AP152" i="66"/>
  <c r="AP155" i="66" s="1"/>
  <c r="AP154" i="70"/>
  <c r="AO138" i="70" s="1"/>
  <c r="AP138" i="77" s="1"/>
  <c r="AP143" i="77" s="1"/>
  <c r="AP152" i="70"/>
  <c r="AP155" i="70" s="1"/>
  <c r="AP154" i="65"/>
  <c r="AO138" i="65" s="1"/>
  <c r="AP138" i="76" s="1"/>
  <c r="AP143" i="76" s="1"/>
  <c r="AP152" i="65"/>
  <c r="AP155" i="65" s="1"/>
  <c r="AQ110" i="63"/>
  <c r="AR107" i="75"/>
  <c r="AP154" i="63"/>
  <c r="AO138" i="63" s="1"/>
  <c r="AP138" i="75" s="1"/>
  <c r="AP143" i="75" s="1"/>
  <c r="AP152" i="63"/>
  <c r="AP155" i="63" s="1"/>
  <c r="AQ107" i="70"/>
  <c r="AR106" i="76"/>
  <c r="AQ107" i="65"/>
  <c r="AS92" i="74"/>
  <c r="AR93" i="62"/>
  <c r="AS93" i="74" s="1"/>
  <c r="AR120" i="77"/>
  <c r="AQ121" i="70"/>
  <c r="AR121" i="77" s="1"/>
  <c r="AR87" i="62"/>
  <c r="AR112" i="74"/>
  <c r="AP152" i="62"/>
  <c r="AP155" i="62" s="1"/>
  <c r="AP154" i="62"/>
  <c r="AO138" i="62" s="1"/>
  <c r="AP138" i="74" s="1"/>
  <c r="AP143" i="74" s="1"/>
  <c r="AR87" i="65"/>
  <c r="AR112" i="76"/>
  <c r="AR107" i="74"/>
  <c r="AQ110" i="62"/>
  <c r="AQ107" i="66"/>
  <c r="AR120" i="78"/>
  <c r="AQ121" i="66"/>
  <c r="AR121" i="78" s="1"/>
  <c r="AR113" i="77"/>
  <c r="AR92" i="70"/>
  <c r="AQ112" i="70"/>
  <c r="AQ114" i="70"/>
  <c r="AR114" i="77" s="1"/>
  <c r="AR112" i="75"/>
  <c r="AR87" i="63"/>
  <c r="AR93" i="65"/>
  <c r="AS93" i="76" s="1"/>
  <c r="AS92" i="76"/>
  <c r="AR87" i="48"/>
  <c r="AR93" i="48"/>
  <c r="AS93" i="72" s="1"/>
  <c r="AQ110" i="48"/>
  <c r="AR110" i="72" s="1"/>
  <c r="AS87" i="75" l="1"/>
  <c r="AS89" i="63"/>
  <c r="AR88" i="63"/>
  <c r="AS88" i="75" s="1"/>
  <c r="AR100" i="63"/>
  <c r="AS92" i="77"/>
  <c r="AR93" i="70"/>
  <c r="AS93" i="77" s="1"/>
  <c r="AR107" i="78"/>
  <c r="AQ110" i="66"/>
  <c r="AR88" i="65"/>
  <c r="AS88" i="76" s="1"/>
  <c r="AR100" i="65"/>
  <c r="AS89" i="65"/>
  <c r="AS87" i="76"/>
  <c r="AS87" i="74"/>
  <c r="AS89" i="62"/>
  <c r="AR88" i="62"/>
  <c r="AS88" i="74" s="1"/>
  <c r="AR100" i="62"/>
  <c r="AR107" i="76"/>
  <c r="AQ110" i="65"/>
  <c r="AR112" i="78"/>
  <c r="AR87" i="66"/>
  <c r="AS92" i="78"/>
  <c r="AR93" i="66"/>
  <c r="AS93" i="78" s="1"/>
  <c r="AR110" i="74"/>
  <c r="AQ116" i="62"/>
  <c r="AR112" i="77"/>
  <c r="AR87" i="70"/>
  <c r="AR107" i="77"/>
  <c r="AQ110" i="70"/>
  <c r="AR110" i="75"/>
  <c r="AQ116" i="63"/>
  <c r="AS89" i="48"/>
  <c r="AS87" i="72"/>
  <c r="AQ116" i="48"/>
  <c r="AR116" i="72" s="1"/>
  <c r="AR100" i="48"/>
  <c r="AS100" i="72" s="1"/>
  <c r="AR88" i="48"/>
  <c r="AS88" i="72" s="1"/>
  <c r="AR116" i="74" l="1"/>
  <c r="AR117" i="62"/>
  <c r="AS87" i="78"/>
  <c r="AS89" i="66"/>
  <c r="AR100" i="66"/>
  <c r="AR88" i="66"/>
  <c r="AS88" i="78" s="1"/>
  <c r="AS100" i="74"/>
  <c r="AR99" i="62"/>
  <c r="AR110" i="78"/>
  <c r="AQ116" i="66"/>
  <c r="AQ123" i="66"/>
  <c r="AS100" i="75"/>
  <c r="AR99" i="63"/>
  <c r="AQ123" i="63"/>
  <c r="AR116" i="75"/>
  <c r="AR117" i="63"/>
  <c r="AS87" i="77"/>
  <c r="AS89" i="70"/>
  <c r="AR88" i="70"/>
  <c r="AS88" i="77" s="1"/>
  <c r="AR100" i="70"/>
  <c r="AT89" i="76"/>
  <c r="AT90" i="65"/>
  <c r="AU90" i="76" s="1"/>
  <c r="AR110" i="76"/>
  <c r="AQ116" i="65"/>
  <c r="AT90" i="62"/>
  <c r="AU90" i="74" s="1"/>
  <c r="AT89" i="74"/>
  <c r="AS100" i="76"/>
  <c r="AR99" i="65"/>
  <c r="AT89" i="75"/>
  <c r="AT90" i="63"/>
  <c r="AU90" i="75" s="1"/>
  <c r="AR110" i="77"/>
  <c r="AQ116" i="70"/>
  <c r="AQ123" i="70"/>
  <c r="AQ123" i="62"/>
  <c r="AT90" i="48"/>
  <c r="AU90" i="72" s="1"/>
  <c r="AT89" i="72"/>
  <c r="AQ123" i="48"/>
  <c r="AR123" i="72" s="1"/>
  <c r="AR99" i="48"/>
  <c r="AR117" i="48"/>
  <c r="AS117" i="72" s="1"/>
  <c r="AR116" i="76" l="1"/>
  <c r="AR117" i="65"/>
  <c r="AS100" i="77"/>
  <c r="AR99" i="70"/>
  <c r="AR104" i="63"/>
  <c r="AR124" i="63"/>
  <c r="AS124" i="75" s="1"/>
  <c r="AS117" i="75"/>
  <c r="AR105" i="62"/>
  <c r="AS105" i="74" s="1"/>
  <c r="AS101" i="62"/>
  <c r="AT101" i="74" s="1"/>
  <c r="AS99" i="74"/>
  <c r="AT89" i="78"/>
  <c r="AT90" i="66"/>
  <c r="AU90" i="78" s="1"/>
  <c r="AR123" i="74"/>
  <c r="AQ167" i="62"/>
  <c r="AQ125" i="62"/>
  <c r="AR125" i="74" s="1"/>
  <c r="AQ126" i="62"/>
  <c r="AR123" i="78"/>
  <c r="AQ125" i="66"/>
  <c r="AR125" i="78" s="1"/>
  <c r="AQ126" i="66"/>
  <c r="AQ167" i="66"/>
  <c r="AR123" i="77"/>
  <c r="AQ125" i="70"/>
  <c r="AR125" i="77" s="1"/>
  <c r="AQ126" i="70"/>
  <c r="AQ167" i="70"/>
  <c r="AT89" i="77"/>
  <c r="AT90" i="70"/>
  <c r="AU90" i="77" s="1"/>
  <c r="AQ125" i="63"/>
  <c r="AR125" i="75" s="1"/>
  <c r="AQ126" i="63"/>
  <c r="AQ167" i="63"/>
  <c r="AR123" i="75"/>
  <c r="AR116" i="78"/>
  <c r="AR117" i="66"/>
  <c r="AS117" i="74"/>
  <c r="AR124" i="62"/>
  <c r="AS124" i="74" s="1"/>
  <c r="AR104" i="62"/>
  <c r="AR117" i="70"/>
  <c r="AR116" i="77"/>
  <c r="AR105" i="65"/>
  <c r="AS105" i="76" s="1"/>
  <c r="AS99" i="76"/>
  <c r="AS101" i="65"/>
  <c r="AT101" i="76" s="1"/>
  <c r="AQ123" i="65"/>
  <c r="AR105" i="63"/>
  <c r="AS105" i="75" s="1"/>
  <c r="AS101" i="63"/>
  <c r="AT101" i="75" s="1"/>
  <c r="AS99" i="75"/>
  <c r="AS100" i="78"/>
  <c r="AR99" i="66"/>
  <c r="AQ126" i="48"/>
  <c r="AR126" i="72" s="1"/>
  <c r="AQ125" i="48"/>
  <c r="AR125" i="72" s="1"/>
  <c r="AQ167" i="48"/>
  <c r="AR105" i="48"/>
  <c r="AS105" i="72" s="1"/>
  <c r="AS99" i="72"/>
  <c r="AR104" i="48"/>
  <c r="AS104" i="72" s="1"/>
  <c r="AR124" i="48"/>
  <c r="AS124" i="72" s="1"/>
  <c r="AS101" i="48"/>
  <c r="AT101" i="72" s="1"/>
  <c r="AS117" i="77" l="1"/>
  <c r="AR124" i="70"/>
  <c r="AS124" i="77" s="1"/>
  <c r="AR104" i="70"/>
  <c r="AR213" i="70" s="1"/>
  <c r="AS117" i="78"/>
  <c r="AR124" i="66"/>
  <c r="AS124" i="78" s="1"/>
  <c r="AR104" i="66"/>
  <c r="AR126" i="75"/>
  <c r="AQ127" i="63"/>
  <c r="AQ150" i="63"/>
  <c r="AR126" i="74"/>
  <c r="AQ150" i="62"/>
  <c r="AQ127" i="62"/>
  <c r="AS101" i="70"/>
  <c r="AT101" i="77" s="1"/>
  <c r="AS99" i="77"/>
  <c r="AR105" i="70"/>
  <c r="AS105" i="77" s="1"/>
  <c r="AR213" i="62"/>
  <c r="AR106" i="62"/>
  <c r="AR120" i="62"/>
  <c r="AR166" i="62"/>
  <c r="AR113" i="62"/>
  <c r="AS104" i="74"/>
  <c r="AR109" i="62"/>
  <c r="AS109" i="74" s="1"/>
  <c r="AR126" i="77"/>
  <c r="AQ127" i="70"/>
  <c r="AQ150" i="70"/>
  <c r="AR126" i="78"/>
  <c r="AQ127" i="66"/>
  <c r="AQ150" i="66"/>
  <c r="AR105" i="66"/>
  <c r="AS105" i="78" s="1"/>
  <c r="AS101" i="66"/>
  <c r="AT101" i="78" s="1"/>
  <c r="AS99" i="78"/>
  <c r="AR124" i="65"/>
  <c r="AS124" i="76" s="1"/>
  <c r="AS117" i="76"/>
  <c r="AR104" i="65"/>
  <c r="AR166" i="65"/>
  <c r="AR213" i="65"/>
  <c r="AQ126" i="65"/>
  <c r="AQ125" i="65"/>
  <c r="AR125" i="76" s="1"/>
  <c r="AR123" i="76"/>
  <c r="AQ167" i="65"/>
  <c r="AR213" i="63"/>
  <c r="AR113" i="63"/>
  <c r="AR109" i="63"/>
  <c r="AS109" i="75" s="1"/>
  <c r="AS104" i="75"/>
  <c r="AR120" i="63"/>
  <c r="AR166" i="63"/>
  <c r="AR106" i="63"/>
  <c r="AQ150" i="48"/>
  <c r="AQ151" i="48" s="1"/>
  <c r="AQ152" i="48" s="1"/>
  <c r="AQ155" i="48" s="1"/>
  <c r="AQ127" i="48"/>
  <c r="AR127" i="72" s="1"/>
  <c r="AR106" i="48"/>
  <c r="AS106" i="72" s="1"/>
  <c r="AR109" i="48"/>
  <c r="AS109" i="72" s="1"/>
  <c r="AR113" i="48"/>
  <c r="AS113" i="72" s="1"/>
  <c r="AR120" i="48"/>
  <c r="AS120" i="72" s="1"/>
  <c r="AQ128" i="48"/>
  <c r="AR166" i="48"/>
  <c r="AQ153" i="66" l="1"/>
  <c r="AQ151" i="66"/>
  <c r="AR127" i="77"/>
  <c r="AQ128" i="70"/>
  <c r="AS113" i="74"/>
  <c r="AS92" i="62"/>
  <c r="AR112" i="62"/>
  <c r="AR114" i="62"/>
  <c r="AS114" i="74" s="1"/>
  <c r="AR127" i="74"/>
  <c r="AQ128" i="62"/>
  <c r="AR127" i="75"/>
  <c r="AQ128" i="63"/>
  <c r="AS104" i="78"/>
  <c r="AR109" i="66"/>
  <c r="AS109" i="78" s="1"/>
  <c r="AR106" i="66"/>
  <c r="AS106" i="78" s="1"/>
  <c r="AR120" i="66"/>
  <c r="AR113" i="66"/>
  <c r="AR107" i="63"/>
  <c r="AS106" i="75"/>
  <c r="AR127" i="78"/>
  <c r="AQ128" i="66"/>
  <c r="AQ153" i="62"/>
  <c r="AQ151" i="62"/>
  <c r="AR120" i="70"/>
  <c r="AS104" i="77"/>
  <c r="AR106" i="70"/>
  <c r="AS106" i="77" s="1"/>
  <c r="AR113" i="70"/>
  <c r="AR109" i="70"/>
  <c r="AS109" i="77" s="1"/>
  <c r="AS92" i="63"/>
  <c r="AR112" i="63"/>
  <c r="AR114" i="63"/>
  <c r="AS114" i="75" s="1"/>
  <c r="AS113" i="75"/>
  <c r="AS104" i="76"/>
  <c r="AR120" i="65"/>
  <c r="AR109" i="65"/>
  <c r="AS109" i="76" s="1"/>
  <c r="AR106" i="65"/>
  <c r="AS106" i="76" s="1"/>
  <c r="AR113" i="65"/>
  <c r="AS120" i="74"/>
  <c r="AR121" i="62"/>
  <c r="AS121" i="74" s="1"/>
  <c r="AR166" i="66"/>
  <c r="AS120" i="75"/>
  <c r="AR121" i="63"/>
  <c r="AS121" i="75" s="1"/>
  <c r="AQ150" i="65"/>
  <c r="AR126" i="76"/>
  <c r="AQ127" i="65"/>
  <c r="AQ153" i="70"/>
  <c r="AQ151" i="70"/>
  <c r="AS106" i="74"/>
  <c r="AR107" i="62"/>
  <c r="AQ153" i="63"/>
  <c r="AQ151" i="63"/>
  <c r="AR213" i="66"/>
  <c r="AR166" i="70"/>
  <c r="AQ153" i="48"/>
  <c r="AQ154" i="48"/>
  <c r="AP138" i="48" s="1"/>
  <c r="AQ138" i="72" s="1"/>
  <c r="AQ143" i="72" s="1"/>
  <c r="AS92" i="48"/>
  <c r="AT92" i="72" s="1"/>
  <c r="AR112" i="48"/>
  <c r="AS112" i="72" s="1"/>
  <c r="AR114" i="48"/>
  <c r="AS114" i="72" s="1"/>
  <c r="AR107" i="48"/>
  <c r="AS107" i="72" s="1"/>
  <c r="AR121" i="48"/>
  <c r="AS121" i="72" s="1"/>
  <c r="AS107" i="74" l="1"/>
  <c r="AR110" i="62"/>
  <c r="AR127" i="76"/>
  <c r="AQ128" i="65"/>
  <c r="AR107" i="65"/>
  <c r="AS120" i="76"/>
  <c r="AR121" i="65"/>
  <c r="AS121" i="76" s="1"/>
  <c r="AS112" i="75"/>
  <c r="AS87" i="63"/>
  <c r="AS113" i="77"/>
  <c r="AR112" i="70"/>
  <c r="AR114" i="70"/>
  <c r="AS114" i="77" s="1"/>
  <c r="AS92" i="70"/>
  <c r="AQ152" i="62"/>
  <c r="AQ155" i="62" s="1"/>
  <c r="AQ154" i="62"/>
  <c r="AP138" i="62" s="1"/>
  <c r="AQ138" i="74" s="1"/>
  <c r="AQ143" i="74" s="1"/>
  <c r="AS120" i="78"/>
  <c r="AR121" i="66"/>
  <c r="AS121" i="78" s="1"/>
  <c r="AS92" i="65"/>
  <c r="AR114" i="65"/>
  <c r="AS114" i="76" s="1"/>
  <c r="AS113" i="76"/>
  <c r="AR112" i="65"/>
  <c r="AT92" i="75"/>
  <c r="AS93" i="63"/>
  <c r="AT93" i="75" s="1"/>
  <c r="AS107" i="75"/>
  <c r="AR110" i="63"/>
  <c r="AS87" i="62"/>
  <c r="AS112" i="74"/>
  <c r="AQ152" i="63"/>
  <c r="AQ155" i="63" s="1"/>
  <c r="AQ154" i="63"/>
  <c r="AP138" i="63" s="1"/>
  <c r="AQ138" i="75" s="1"/>
  <c r="AQ143" i="75" s="1"/>
  <c r="AQ152" i="70"/>
  <c r="AQ155" i="70" s="1"/>
  <c r="AQ154" i="70"/>
  <c r="AP138" i="70" s="1"/>
  <c r="AQ138" i="77" s="1"/>
  <c r="AQ143" i="77" s="1"/>
  <c r="AQ151" i="65"/>
  <c r="AQ153" i="65"/>
  <c r="AR107" i="70"/>
  <c r="AR107" i="66"/>
  <c r="AT92" i="74"/>
  <c r="AS93" i="62"/>
  <c r="AT93" i="74" s="1"/>
  <c r="AQ152" i="66"/>
  <c r="AQ155" i="66" s="1"/>
  <c r="AQ154" i="66"/>
  <c r="AP138" i="66" s="1"/>
  <c r="AQ138" i="78" s="1"/>
  <c r="AQ143" i="78" s="1"/>
  <c r="AS120" i="77"/>
  <c r="AR121" i="70"/>
  <c r="AS121" i="77" s="1"/>
  <c r="AS113" i="78"/>
  <c r="AR114" i="66"/>
  <c r="AS114" i="78" s="1"/>
  <c r="AS92" i="66"/>
  <c r="AR112" i="66"/>
  <c r="AS87" i="48"/>
  <c r="AR110" i="48"/>
  <c r="AS110" i="72" s="1"/>
  <c r="AS93" i="48"/>
  <c r="AT93" i="72" s="1"/>
  <c r="AS112" i="78" l="1"/>
  <c r="AS87" i="66"/>
  <c r="AT92" i="78"/>
  <c r="AS93" i="66"/>
  <c r="AT93" i="78" s="1"/>
  <c r="AQ152" i="65"/>
  <c r="AQ155" i="65" s="1"/>
  <c r="AQ154" i="65"/>
  <c r="AP138" i="65" s="1"/>
  <c r="AQ138" i="76" s="1"/>
  <c r="AQ143" i="76" s="1"/>
  <c r="AS112" i="77"/>
  <c r="AS87" i="70"/>
  <c r="AS107" i="78"/>
  <c r="AR110" i="66"/>
  <c r="AS107" i="77"/>
  <c r="AR110" i="70"/>
  <c r="AT87" i="74"/>
  <c r="AS88" i="62"/>
  <c r="AT88" i="74" s="1"/>
  <c r="AS100" i="62"/>
  <c r="AT89" i="62"/>
  <c r="AS93" i="65"/>
  <c r="AT93" i="76" s="1"/>
  <c r="AT92" i="76"/>
  <c r="AS110" i="74"/>
  <c r="AR116" i="62"/>
  <c r="AS110" i="75"/>
  <c r="AR116" i="63"/>
  <c r="AS112" i="76"/>
  <c r="AS87" i="65"/>
  <c r="AT92" i="77"/>
  <c r="AS93" i="70"/>
  <c r="AT93" i="77" s="1"/>
  <c r="AS88" i="63"/>
  <c r="AT88" i="75" s="1"/>
  <c r="AS100" i="63"/>
  <c r="AT89" i="63"/>
  <c r="AT87" i="75"/>
  <c r="AS107" i="76"/>
  <c r="AR110" i="65"/>
  <c r="AT89" i="48"/>
  <c r="AT87" i="72"/>
  <c r="AS100" i="48"/>
  <c r="AT100" i="72" s="1"/>
  <c r="AS88" i="48"/>
  <c r="AT88" i="72" s="1"/>
  <c r="AR116" i="48"/>
  <c r="AS116" i="72" s="1"/>
  <c r="AS110" i="76" l="1"/>
  <c r="AR116" i="65"/>
  <c r="AR123" i="65"/>
  <c r="AT100" i="75"/>
  <c r="AS99" i="63"/>
  <c r="AS100" i="65"/>
  <c r="AS88" i="65"/>
  <c r="AT88" i="76" s="1"/>
  <c r="AT87" i="76"/>
  <c r="AT89" i="65"/>
  <c r="AS116" i="74"/>
  <c r="AS117" i="62"/>
  <c r="AR123" i="62"/>
  <c r="AU89" i="74"/>
  <c r="AU90" i="62"/>
  <c r="AV90" i="74" s="1"/>
  <c r="AS110" i="77"/>
  <c r="AR116" i="70"/>
  <c r="AR123" i="70"/>
  <c r="AT87" i="77"/>
  <c r="AT89" i="70"/>
  <c r="AS100" i="70"/>
  <c r="AS88" i="70"/>
  <c r="AT88" i="77" s="1"/>
  <c r="AT100" i="74"/>
  <c r="AS99" i="62"/>
  <c r="AR123" i="63"/>
  <c r="AS116" i="75"/>
  <c r="AS117" i="63"/>
  <c r="AS110" i="78"/>
  <c r="AR116" i="66"/>
  <c r="AT87" i="78"/>
  <c r="AS88" i="66"/>
  <c r="AT88" i="78" s="1"/>
  <c r="AT89" i="66"/>
  <c r="AS100" i="66"/>
  <c r="AU90" i="63"/>
  <c r="AV90" i="75" s="1"/>
  <c r="AU89" i="75"/>
  <c r="AU90" i="48"/>
  <c r="AV90" i="72" s="1"/>
  <c r="AU89" i="72"/>
  <c r="AR123" i="48"/>
  <c r="AS117" i="48"/>
  <c r="AT117" i="72" s="1"/>
  <c r="AS99" i="48"/>
  <c r="AU89" i="78" l="1"/>
  <c r="AU90" i="66"/>
  <c r="AV90" i="78" s="1"/>
  <c r="AS116" i="78"/>
  <c r="AS117" i="66"/>
  <c r="AS123" i="75"/>
  <c r="AR167" i="63"/>
  <c r="AR126" i="63"/>
  <c r="AR125" i="63"/>
  <c r="AS125" i="75" s="1"/>
  <c r="AT100" i="77"/>
  <c r="AS99" i="70"/>
  <c r="AS117" i="70"/>
  <c r="AS116" i="77"/>
  <c r="AS123" i="74"/>
  <c r="AR126" i="62"/>
  <c r="AR125" i="62"/>
  <c r="AS125" i="74" s="1"/>
  <c r="AR167" i="62"/>
  <c r="AS105" i="62"/>
  <c r="AT105" i="74" s="1"/>
  <c r="AT99" i="74"/>
  <c r="AT101" i="62"/>
  <c r="AU101" i="74" s="1"/>
  <c r="AU89" i="77"/>
  <c r="AU90" i="70"/>
  <c r="AV90" i="77" s="1"/>
  <c r="AT117" i="74"/>
  <c r="AS104" i="62"/>
  <c r="AS124" i="62"/>
  <c r="AT124" i="74" s="1"/>
  <c r="AS123" i="76"/>
  <c r="AR125" i="65"/>
  <c r="AS125" i="76" s="1"/>
  <c r="AR126" i="65"/>
  <c r="AR167" i="65"/>
  <c r="AS104" i="63"/>
  <c r="AS124" i="63"/>
  <c r="AT124" i="75" s="1"/>
  <c r="AT117" i="75"/>
  <c r="AS99" i="65"/>
  <c r="AT100" i="76"/>
  <c r="AS116" i="76"/>
  <c r="AS117" i="65"/>
  <c r="AT100" i="78"/>
  <c r="AS99" i="66"/>
  <c r="AR123" i="66"/>
  <c r="AS123" i="77"/>
  <c r="AR126" i="70"/>
  <c r="AR125" i="70"/>
  <c r="AS125" i="77" s="1"/>
  <c r="AR167" i="70"/>
  <c r="AU89" i="76"/>
  <c r="AU90" i="65"/>
  <c r="AV90" i="76" s="1"/>
  <c r="AS105" i="63"/>
  <c r="AT105" i="75" s="1"/>
  <c r="AT99" i="75"/>
  <c r="AT101" i="63"/>
  <c r="AU101" i="75" s="1"/>
  <c r="AS105" i="48"/>
  <c r="AT105" i="72" s="1"/>
  <c r="AT99" i="72"/>
  <c r="AR126" i="48"/>
  <c r="AS126" i="72" s="1"/>
  <c r="AS123" i="72"/>
  <c r="AR167" i="48"/>
  <c r="AR125" i="48"/>
  <c r="AS125" i="72" s="1"/>
  <c r="AS104" i="48"/>
  <c r="AT104" i="72" s="1"/>
  <c r="AS124" i="48"/>
  <c r="AT124" i="72" s="1"/>
  <c r="AT101" i="48"/>
  <c r="AU101" i="72" s="1"/>
  <c r="AS126" i="77" l="1"/>
  <c r="AR127" i="70"/>
  <c r="AR150" i="70"/>
  <c r="AS105" i="65"/>
  <c r="AT105" i="76" s="1"/>
  <c r="AT101" i="65"/>
  <c r="AU101" i="76" s="1"/>
  <c r="AT99" i="76"/>
  <c r="AT117" i="78"/>
  <c r="AS104" i="66"/>
  <c r="AS124" i="66"/>
  <c r="AT124" i="78" s="1"/>
  <c r="AS166" i="66"/>
  <c r="AS124" i="65"/>
  <c r="AT124" i="76" s="1"/>
  <c r="AS104" i="65"/>
  <c r="AS166" i="65" s="1"/>
  <c r="AT117" i="76"/>
  <c r="AS213" i="65"/>
  <c r="AR127" i="65"/>
  <c r="AS126" i="76"/>
  <c r="AR150" i="65"/>
  <c r="AT104" i="74"/>
  <c r="AS113" i="62"/>
  <c r="AS120" i="62"/>
  <c r="AS106" i="62"/>
  <c r="AS109" i="62"/>
  <c r="AT109" i="74" s="1"/>
  <c r="AS213" i="62"/>
  <c r="AS166" i="62"/>
  <c r="AT117" i="77"/>
  <c r="AS104" i="70"/>
  <c r="AS124" i="70"/>
  <c r="AT124" i="77" s="1"/>
  <c r="AS126" i="75"/>
  <c r="AR150" i="63"/>
  <c r="AR127" i="63"/>
  <c r="AS123" i="78"/>
  <c r="AR167" i="66"/>
  <c r="AR125" i="66"/>
  <c r="AS125" i="78" s="1"/>
  <c r="AR126" i="66"/>
  <c r="AS126" i="74"/>
  <c r="AR150" i="62"/>
  <c r="AR127" i="62"/>
  <c r="AT99" i="77"/>
  <c r="AT101" i="70"/>
  <c r="AU101" i="77" s="1"/>
  <c r="AS105" i="70"/>
  <c r="AT105" i="77" s="1"/>
  <c r="AS105" i="66"/>
  <c r="AT105" i="78" s="1"/>
  <c r="AT99" i="78"/>
  <c r="AT101" i="66"/>
  <c r="AU101" i="78" s="1"/>
  <c r="AT104" i="75"/>
  <c r="AS166" i="63"/>
  <c r="AS109" i="63"/>
  <c r="AT109" i="75" s="1"/>
  <c r="AS106" i="63"/>
  <c r="AS120" i="63"/>
  <c r="AS213" i="63"/>
  <c r="AS113" i="63"/>
  <c r="AR150" i="48"/>
  <c r="AR151" i="48" s="1"/>
  <c r="AR152" i="48" s="1"/>
  <c r="AR155" i="48" s="1"/>
  <c r="AR127" i="48"/>
  <c r="AS127" i="72" s="1"/>
  <c r="AS106" i="48"/>
  <c r="AT106" i="72" s="1"/>
  <c r="AS109" i="48"/>
  <c r="AT109" i="72" s="1"/>
  <c r="AS120" i="48"/>
  <c r="AT120" i="72" s="1"/>
  <c r="AS113" i="48"/>
  <c r="AT113" i="72" s="1"/>
  <c r="AS166" i="48"/>
  <c r="AS121" i="63" l="1"/>
  <c r="AT121" i="75" s="1"/>
  <c r="AT120" i="75"/>
  <c r="AR153" i="62"/>
  <c r="AR151" i="62"/>
  <c r="AS120" i="70"/>
  <c r="AT104" i="77"/>
  <c r="AS106" i="70"/>
  <c r="AT106" i="77" s="1"/>
  <c r="AS113" i="70"/>
  <c r="AS109" i="70"/>
  <c r="AT109" i="77" s="1"/>
  <c r="AS109" i="66"/>
  <c r="AT109" i="78" s="1"/>
  <c r="AT104" i="78"/>
  <c r="AS106" i="66"/>
  <c r="AT106" i="78" s="1"/>
  <c r="AS120" i="66"/>
  <c r="AS113" i="66"/>
  <c r="AT106" i="75"/>
  <c r="AS107" i="63"/>
  <c r="AS213" i="70"/>
  <c r="AT106" i="74"/>
  <c r="AS107" i="62"/>
  <c r="AR151" i="65"/>
  <c r="AR153" i="65"/>
  <c r="AR153" i="70"/>
  <c r="AR151" i="70"/>
  <c r="AS114" i="63"/>
  <c r="AT114" i="75" s="1"/>
  <c r="AT92" i="63"/>
  <c r="AS112" i="63"/>
  <c r="AT113" i="75"/>
  <c r="AS126" i="78"/>
  <c r="AR150" i="66"/>
  <c r="AR127" i="66"/>
  <c r="AS127" i="75"/>
  <c r="AR128" i="63"/>
  <c r="AS166" i="70"/>
  <c r="AT120" i="74"/>
  <c r="AS121" i="62"/>
  <c r="AT121" i="74" s="1"/>
  <c r="AS213" i="66"/>
  <c r="AS127" i="77"/>
  <c r="AR128" i="70"/>
  <c r="AS127" i="74"/>
  <c r="AR128" i="62"/>
  <c r="AR151" i="63"/>
  <c r="AR153" i="63"/>
  <c r="AT113" i="74"/>
  <c r="AT92" i="62"/>
  <c r="AS114" i="62"/>
  <c r="AT114" i="74" s="1"/>
  <c r="AS112" i="62"/>
  <c r="AS127" i="76"/>
  <c r="AR128" i="65"/>
  <c r="AS120" i="65"/>
  <c r="AS109" i="65"/>
  <c r="AT109" i="76" s="1"/>
  <c r="AT104" i="76"/>
  <c r="AS106" i="65"/>
  <c r="AT106" i="76" s="1"/>
  <c r="AS113" i="65"/>
  <c r="AS107" i="65"/>
  <c r="AR128" i="48"/>
  <c r="AR154" i="48"/>
  <c r="AQ138" i="48" s="1"/>
  <c r="AR138" i="72" s="1"/>
  <c r="AR143" i="72" s="1"/>
  <c r="AR153" i="48"/>
  <c r="AS107" i="48"/>
  <c r="AT107" i="72" s="1"/>
  <c r="AS121" i="48"/>
  <c r="AT121" i="72" s="1"/>
  <c r="AT92" i="48"/>
  <c r="AU92" i="72" s="1"/>
  <c r="AS112" i="48"/>
  <c r="AT112" i="72" s="1"/>
  <c r="AS114" i="48"/>
  <c r="AT114" i="72" s="1"/>
  <c r="AS110" i="65" l="1"/>
  <c r="AT107" i="76"/>
  <c r="AT87" i="62"/>
  <c r="AT112" i="74"/>
  <c r="AS127" i="78"/>
  <c r="AR128" i="66"/>
  <c r="AT112" i="75"/>
  <c r="AT87" i="63"/>
  <c r="AS107" i="66"/>
  <c r="AT113" i="77"/>
  <c r="AS112" i="70"/>
  <c r="AT92" i="70"/>
  <c r="AS114" i="70"/>
  <c r="AT114" i="77" s="1"/>
  <c r="AR152" i="62"/>
  <c r="AR155" i="62" s="1"/>
  <c r="AR154" i="62"/>
  <c r="AQ138" i="62" s="1"/>
  <c r="AR138" i="74" s="1"/>
  <c r="AR143" i="74" s="1"/>
  <c r="AT113" i="76"/>
  <c r="AT92" i="65"/>
  <c r="AS112" i="65"/>
  <c r="AS114" i="65"/>
  <c r="AT114" i="76" s="1"/>
  <c r="AT120" i="76"/>
  <c r="AS121" i="65"/>
  <c r="AT121" i="76" s="1"/>
  <c r="AR154" i="63"/>
  <c r="AQ138" i="63" s="1"/>
  <c r="AR138" i="75" s="1"/>
  <c r="AR143" i="75" s="1"/>
  <c r="AR152" i="63"/>
  <c r="AR155" i="63" s="1"/>
  <c r="AR153" i="66"/>
  <c r="AR151" i="66"/>
  <c r="AU92" i="75"/>
  <c r="AT93" i="63"/>
  <c r="AU93" i="75" s="1"/>
  <c r="AT113" i="78"/>
  <c r="AT92" i="66"/>
  <c r="AS112" i="66"/>
  <c r="AS114" i="66"/>
  <c r="AT114" i="78" s="1"/>
  <c r="AU92" i="74"/>
  <c r="AT93" i="62"/>
  <c r="AU93" i="74" s="1"/>
  <c r="AR154" i="65"/>
  <c r="AQ138" i="65" s="1"/>
  <c r="AR138" i="76" s="1"/>
  <c r="AR143" i="76" s="1"/>
  <c r="AR152" i="65"/>
  <c r="AR155" i="65" s="1"/>
  <c r="AT107" i="75"/>
  <c r="AS110" i="63"/>
  <c r="AT120" i="78"/>
  <c r="AS121" i="66"/>
  <c r="AT121" i="78" s="1"/>
  <c r="AS107" i="70"/>
  <c r="AR154" i="70"/>
  <c r="AQ138" i="70" s="1"/>
  <c r="AR138" i="77" s="1"/>
  <c r="AR143" i="77" s="1"/>
  <c r="AR152" i="70"/>
  <c r="AR155" i="70" s="1"/>
  <c r="AT107" i="74"/>
  <c r="AS110" i="62"/>
  <c r="AT120" i="77"/>
  <c r="AS121" i="70"/>
  <c r="AT121" i="77" s="1"/>
  <c r="AT87" i="48"/>
  <c r="AT93" i="48"/>
  <c r="AU93" i="72" s="1"/>
  <c r="AS110" i="48"/>
  <c r="AT110" i="72" s="1"/>
  <c r="AT110" i="74" l="1"/>
  <c r="AS116" i="62"/>
  <c r="AT107" i="77"/>
  <c r="AS110" i="70"/>
  <c r="AU92" i="77"/>
  <c r="AT93" i="70"/>
  <c r="AU93" i="77" s="1"/>
  <c r="AU89" i="63"/>
  <c r="AT88" i="63"/>
  <c r="AU88" i="75" s="1"/>
  <c r="AU87" i="75"/>
  <c r="AT100" i="63"/>
  <c r="AT112" i="77"/>
  <c r="AT87" i="70"/>
  <c r="AU87" i="74"/>
  <c r="AU89" i="62"/>
  <c r="AT100" i="62"/>
  <c r="AT88" i="62"/>
  <c r="AU88" i="74" s="1"/>
  <c r="AT112" i="78"/>
  <c r="AT87" i="66"/>
  <c r="AT112" i="76"/>
  <c r="AT87" i="65"/>
  <c r="AT110" i="75"/>
  <c r="AS116" i="63"/>
  <c r="AS123" i="63"/>
  <c r="AU92" i="78"/>
  <c r="AT93" i="66"/>
  <c r="AU93" i="78" s="1"/>
  <c r="AR152" i="66"/>
  <c r="AR155" i="66" s="1"/>
  <c r="AR154" i="66"/>
  <c r="AQ138" i="66" s="1"/>
  <c r="AR138" i="78" s="1"/>
  <c r="AR143" i="78" s="1"/>
  <c r="AT93" i="65"/>
  <c r="AU93" i="76" s="1"/>
  <c r="AU92" i="76"/>
  <c r="AT107" i="78"/>
  <c r="AS110" i="66"/>
  <c r="AT110" i="76"/>
  <c r="AS116" i="65"/>
  <c r="AS123" i="65"/>
  <c r="AU89" i="48"/>
  <c r="AU87" i="72"/>
  <c r="AS116" i="48"/>
  <c r="AT116" i="72" s="1"/>
  <c r="AT100" i="48"/>
  <c r="AU100" i="72" s="1"/>
  <c r="AT88" i="48"/>
  <c r="AU88" i="72" s="1"/>
  <c r="AT100" i="65" l="1"/>
  <c r="AU89" i="65"/>
  <c r="AU87" i="76"/>
  <c r="AT88" i="65"/>
  <c r="AU88" i="76" s="1"/>
  <c r="AU87" i="77"/>
  <c r="AU89" i="70"/>
  <c r="AT100" i="70"/>
  <c r="AT88" i="70"/>
  <c r="AU88" i="77" s="1"/>
  <c r="AT110" i="77"/>
  <c r="AS116" i="70"/>
  <c r="AS123" i="70"/>
  <c r="AS125" i="63"/>
  <c r="AT125" i="75" s="1"/>
  <c r="AS126" i="63"/>
  <c r="AS167" i="63"/>
  <c r="AT123" i="75"/>
  <c r="AU100" i="74"/>
  <c r="AT99" i="62"/>
  <c r="AV90" i="63"/>
  <c r="AW90" i="75" s="1"/>
  <c r="AV89" i="75"/>
  <c r="AT110" i="78"/>
  <c r="AS116" i="66"/>
  <c r="AS123" i="66" s="1"/>
  <c r="AS126" i="65"/>
  <c r="AT123" i="76"/>
  <c r="AS125" i="65"/>
  <c r="AT125" i="76" s="1"/>
  <c r="AS167" i="65"/>
  <c r="AT116" i="75"/>
  <c r="AT117" i="63"/>
  <c r="AU87" i="78"/>
  <c r="AT88" i="66"/>
  <c r="AU88" i="78" s="1"/>
  <c r="AU89" i="66"/>
  <c r="AT100" i="66"/>
  <c r="AV89" i="74"/>
  <c r="AV90" i="62"/>
  <c r="AW90" i="74" s="1"/>
  <c r="AU100" i="75"/>
  <c r="AT99" i="63"/>
  <c r="AT116" i="74"/>
  <c r="AS123" i="62"/>
  <c r="AT117" i="62"/>
  <c r="AT116" i="76"/>
  <c r="AT117" i="65"/>
  <c r="AV90" i="48"/>
  <c r="AW90" i="72" s="1"/>
  <c r="AV89" i="72"/>
  <c r="AS123" i="48"/>
  <c r="AT99" i="48"/>
  <c r="AT117" i="48"/>
  <c r="AU117" i="72" s="1"/>
  <c r="AT123" i="78" l="1"/>
  <c r="AS167" i="66"/>
  <c r="AS126" i="66"/>
  <c r="AS125" i="66"/>
  <c r="AT125" i="78" s="1"/>
  <c r="AT105" i="63"/>
  <c r="AU105" i="75" s="1"/>
  <c r="AU101" i="63"/>
  <c r="AV101" i="75" s="1"/>
  <c r="AU99" i="75"/>
  <c r="AU100" i="78"/>
  <c r="AT99" i="66"/>
  <c r="AT104" i="63"/>
  <c r="AU117" i="75"/>
  <c r="AT124" i="63"/>
  <c r="AU124" i="75" s="1"/>
  <c r="AT104" i="62"/>
  <c r="AT124" i="62"/>
  <c r="AU124" i="74" s="1"/>
  <c r="AU117" i="74"/>
  <c r="AV89" i="78"/>
  <c r="AV90" i="66"/>
  <c r="AW90" i="78" s="1"/>
  <c r="AT126" i="76"/>
  <c r="AS127" i="65"/>
  <c r="AS150" i="65"/>
  <c r="AT123" i="77"/>
  <c r="AS126" i="70"/>
  <c r="AS167" i="70"/>
  <c r="AS125" i="70"/>
  <c r="AT125" i="77" s="1"/>
  <c r="AU100" i="77"/>
  <c r="AT99" i="70"/>
  <c r="AT166" i="62"/>
  <c r="AT213" i="63"/>
  <c r="AT123" i="74"/>
  <c r="AS126" i="62"/>
  <c r="AS125" i="62"/>
  <c r="AT125" i="74" s="1"/>
  <c r="AS167" i="62"/>
  <c r="AT116" i="77"/>
  <c r="AT117" i="70"/>
  <c r="AV89" i="77"/>
  <c r="AV90" i="70"/>
  <c r="AW90" i="77" s="1"/>
  <c r="AV90" i="65"/>
  <c r="AW90" i="76" s="1"/>
  <c r="AV89" i="76"/>
  <c r="AT124" i="65"/>
  <c r="AU124" i="76" s="1"/>
  <c r="AU117" i="76"/>
  <c r="AT104" i="65"/>
  <c r="AT166" i="65"/>
  <c r="AT213" i="65"/>
  <c r="AT116" i="78"/>
  <c r="AT117" i="66"/>
  <c r="AT105" i="62"/>
  <c r="AU105" i="74" s="1"/>
  <c r="AU99" i="74"/>
  <c r="AU101" i="62"/>
  <c r="AV101" i="74" s="1"/>
  <c r="AS150" i="63"/>
  <c r="AT126" i="75"/>
  <c r="AS127" i="63"/>
  <c r="AU100" i="76"/>
  <c r="AT99" i="65"/>
  <c r="AS125" i="48"/>
  <c r="AT125" i="72" s="1"/>
  <c r="AT123" i="72"/>
  <c r="AT105" i="48"/>
  <c r="AU105" i="72" s="1"/>
  <c r="AU99" i="72"/>
  <c r="AS167" i="48"/>
  <c r="AS126" i="48"/>
  <c r="AT126" i="72" s="1"/>
  <c r="AT104" i="48"/>
  <c r="AU101" i="48"/>
  <c r="AV101" i="72" s="1"/>
  <c r="AT124" i="48"/>
  <c r="AU124" i="72" s="1"/>
  <c r="AS151" i="65" l="1"/>
  <c r="AS153" i="65"/>
  <c r="AS128" i="63"/>
  <c r="AT127" i="75"/>
  <c r="AT127" i="76"/>
  <c r="AS128" i="65"/>
  <c r="AT126" i="78"/>
  <c r="AS150" i="66"/>
  <c r="AS127" i="66"/>
  <c r="AU117" i="77"/>
  <c r="AT124" i="70"/>
  <c r="AU124" i="77" s="1"/>
  <c r="AT104" i="70"/>
  <c r="AT126" i="74"/>
  <c r="AS127" i="62"/>
  <c r="AS150" i="62"/>
  <c r="AT105" i="70"/>
  <c r="AU105" i="77" s="1"/>
  <c r="AU101" i="70"/>
  <c r="AV101" i="77" s="1"/>
  <c r="AU99" i="77"/>
  <c r="AT126" i="77"/>
  <c r="AS127" i="70"/>
  <c r="AS150" i="70"/>
  <c r="AT109" i="63"/>
  <c r="AU109" i="75" s="1"/>
  <c r="AT106" i="63"/>
  <c r="AT120" i="63"/>
  <c r="AU104" i="75"/>
  <c r="AT113" i="63"/>
  <c r="AT166" i="63"/>
  <c r="AT105" i="65"/>
  <c r="AU105" i="76" s="1"/>
  <c r="AU101" i="65"/>
  <c r="AV101" i="76" s="1"/>
  <c r="AU99" i="76"/>
  <c r="AS151" i="63"/>
  <c r="AS153" i="63"/>
  <c r="AU117" i="78"/>
  <c r="AT124" i="66"/>
  <c r="AU124" i="78" s="1"/>
  <c r="AT104" i="66"/>
  <c r="AT106" i="65"/>
  <c r="AU106" i="76" s="1"/>
  <c r="AT109" i="65"/>
  <c r="AU109" i="76" s="1"/>
  <c r="AT120" i="65"/>
  <c r="AU104" i="76"/>
  <c r="AT113" i="65"/>
  <c r="AT107" i="65"/>
  <c r="AU104" i="74"/>
  <c r="AT109" i="62"/>
  <c r="AU109" i="74" s="1"/>
  <c r="AT120" i="62"/>
  <c r="AT106" i="62"/>
  <c r="AT113" i="62"/>
  <c r="AT213" i="62"/>
  <c r="AU99" i="78"/>
  <c r="AU101" i="66"/>
  <c r="AV101" i="78" s="1"/>
  <c r="AT105" i="66"/>
  <c r="AU105" i="78" s="1"/>
  <c r="AU104" i="72"/>
  <c r="AT113" i="48"/>
  <c r="AU113" i="72" s="1"/>
  <c r="AS150" i="48"/>
  <c r="AS151" i="48" s="1"/>
  <c r="AS154" i="48" s="1"/>
  <c r="AR138" i="48" s="1"/>
  <c r="AS138" i="72" s="1"/>
  <c r="AS143" i="72" s="1"/>
  <c r="AS127" i="48"/>
  <c r="AT127" i="72" s="1"/>
  <c r="AT106" i="48"/>
  <c r="AU106" i="72" s="1"/>
  <c r="AT109" i="48"/>
  <c r="AU109" i="72" s="1"/>
  <c r="AT120" i="48"/>
  <c r="AU120" i="72" s="1"/>
  <c r="AT166" i="48"/>
  <c r="AU106" i="74" l="1"/>
  <c r="AT107" i="62"/>
  <c r="AU107" i="76"/>
  <c r="AT110" i="65"/>
  <c r="AT113" i="66"/>
  <c r="AT120" i="66"/>
  <c r="AT109" i="66"/>
  <c r="AU109" i="78" s="1"/>
  <c r="AT106" i="66"/>
  <c r="AU106" i="78" s="1"/>
  <c r="AU104" i="78"/>
  <c r="AS154" i="63"/>
  <c r="AR138" i="63" s="1"/>
  <c r="AS138" i="75" s="1"/>
  <c r="AS143" i="75" s="1"/>
  <c r="AS152" i="63"/>
  <c r="AS155" i="63" s="1"/>
  <c r="AU106" i="75"/>
  <c r="AT107" i="63"/>
  <c r="AS151" i="62"/>
  <c r="AS153" i="62"/>
  <c r="AT166" i="70"/>
  <c r="AT120" i="70"/>
  <c r="AT109" i="70"/>
  <c r="AU109" i="77" s="1"/>
  <c r="AT106" i="70"/>
  <c r="AU106" i="77" s="1"/>
  <c r="AT113" i="70"/>
  <c r="AU104" i="77"/>
  <c r="AT107" i="70"/>
  <c r="AS153" i="66"/>
  <c r="AS151" i="66"/>
  <c r="AU120" i="74"/>
  <c r="AT121" i="62"/>
  <c r="AU121" i="74" s="1"/>
  <c r="AU113" i="76"/>
  <c r="AT112" i="65"/>
  <c r="AU92" i="65"/>
  <c r="AT114" i="65"/>
  <c r="AU114" i="76" s="1"/>
  <c r="AU92" i="63"/>
  <c r="AU113" i="75"/>
  <c r="AT114" i="63"/>
  <c r="AU114" i="75" s="1"/>
  <c r="AT112" i="63"/>
  <c r="AT127" i="74"/>
  <c r="AS128" i="62"/>
  <c r="AT166" i="66"/>
  <c r="AS151" i="70"/>
  <c r="AS153" i="70"/>
  <c r="AU92" i="62"/>
  <c r="AT112" i="62"/>
  <c r="AT114" i="62"/>
  <c r="AU114" i="74" s="1"/>
  <c r="AU113" i="74"/>
  <c r="AU120" i="76"/>
  <c r="AT121" i="65"/>
  <c r="AU121" i="76" s="1"/>
  <c r="AT213" i="66"/>
  <c r="AU120" i="75"/>
  <c r="AT121" i="63"/>
  <c r="AU121" i="75" s="1"/>
  <c r="AT127" i="77"/>
  <c r="AS128" i="70"/>
  <c r="AT213" i="70"/>
  <c r="AT127" i="78"/>
  <c r="AS128" i="66"/>
  <c r="AS152" i="65"/>
  <c r="AS155" i="65" s="1"/>
  <c r="AS154" i="65"/>
  <c r="AR138" i="65" s="1"/>
  <c r="AS138" i="76" s="1"/>
  <c r="AS143" i="76" s="1"/>
  <c r="AS152" i="48"/>
  <c r="AS155" i="48" s="1"/>
  <c r="AS153" i="48"/>
  <c r="AS128" i="48"/>
  <c r="AT121" i="48"/>
  <c r="AU121" i="72" s="1"/>
  <c r="AU92" i="48"/>
  <c r="AV92" i="72" s="1"/>
  <c r="AT112" i="48"/>
  <c r="AU112" i="72" s="1"/>
  <c r="AT114" i="48"/>
  <c r="AU114" i="72" s="1"/>
  <c r="AT107" i="48"/>
  <c r="AU107" i="72" s="1"/>
  <c r="AV92" i="75" l="1"/>
  <c r="AU93" i="63"/>
  <c r="AV93" i="75" s="1"/>
  <c r="AU110" i="76"/>
  <c r="AT116" i="65"/>
  <c r="AS152" i="70"/>
  <c r="AS155" i="70" s="1"/>
  <c r="AS154" i="70"/>
  <c r="AR138" i="70" s="1"/>
  <c r="AS138" i="77" s="1"/>
  <c r="AS143" i="77" s="1"/>
  <c r="AU87" i="63"/>
  <c r="AU112" i="75"/>
  <c r="AU107" i="77"/>
  <c r="AT110" i="70"/>
  <c r="AS154" i="62"/>
  <c r="AR138" i="62" s="1"/>
  <c r="AS138" i="74" s="1"/>
  <c r="AS143" i="74" s="1"/>
  <c r="AS152" i="62"/>
  <c r="AS155" i="62" s="1"/>
  <c r="AU87" i="62"/>
  <c r="AU112" i="74"/>
  <c r="AV92" i="76"/>
  <c r="AU93" i="65"/>
  <c r="AV93" i="76" s="1"/>
  <c r="AU120" i="77"/>
  <c r="AT121" i="70"/>
  <c r="AU121" i="77" s="1"/>
  <c r="AT110" i="63"/>
  <c r="AU107" i="75"/>
  <c r="AT107" i="66"/>
  <c r="AU120" i="78"/>
  <c r="AT121" i="66"/>
  <c r="AU121" i="78" s="1"/>
  <c r="AU107" i="74"/>
  <c r="AT110" i="62"/>
  <c r="AV92" i="74"/>
  <c r="AU93" i="62"/>
  <c r="AV93" i="74" s="1"/>
  <c r="AU112" i="76"/>
  <c r="AU87" i="65"/>
  <c r="AS154" i="66"/>
  <c r="AR138" i="66" s="1"/>
  <c r="AS138" i="78" s="1"/>
  <c r="AS143" i="78" s="1"/>
  <c r="AS152" i="66"/>
  <c r="AS155" i="66" s="1"/>
  <c r="AU113" i="77"/>
  <c r="AT114" i="70"/>
  <c r="AU114" i="77" s="1"/>
  <c r="AU92" i="70"/>
  <c r="AT112" i="70"/>
  <c r="AU113" i="78"/>
  <c r="AU92" i="66"/>
  <c r="AT112" i="66"/>
  <c r="AT114" i="66"/>
  <c r="AU114" i="78" s="1"/>
  <c r="AU87" i="48"/>
  <c r="AV87" i="72" s="1"/>
  <c r="AU93" i="48"/>
  <c r="AV93" i="72" s="1"/>
  <c r="AT110" i="48"/>
  <c r="AU110" i="72" s="1"/>
  <c r="AU116" i="76" l="1"/>
  <c r="AT123" i="65"/>
  <c r="AU117" i="65"/>
  <c r="AU112" i="77"/>
  <c r="AU87" i="70"/>
  <c r="AT116" i="63"/>
  <c r="AU110" i="75"/>
  <c r="AV87" i="75"/>
  <c r="AV89" i="63"/>
  <c r="AU100" i="63"/>
  <c r="AU88" i="63"/>
  <c r="AV88" i="75" s="1"/>
  <c r="AU112" i="78"/>
  <c r="AU87" i="66"/>
  <c r="AV92" i="77"/>
  <c r="AU93" i="70"/>
  <c r="AV93" i="77" s="1"/>
  <c r="AU110" i="77"/>
  <c r="AT116" i="70"/>
  <c r="AV92" i="78"/>
  <c r="AU93" i="66"/>
  <c r="AV93" i="78" s="1"/>
  <c r="AU88" i="65"/>
  <c r="AV88" i="76" s="1"/>
  <c r="AV87" i="76"/>
  <c r="AV89" i="65"/>
  <c r="AU100" i="65"/>
  <c r="AU110" i="74"/>
  <c r="AT116" i="62"/>
  <c r="AU107" i="78"/>
  <c r="AT110" i="66"/>
  <c r="AV87" i="74"/>
  <c r="AV89" i="62"/>
  <c r="AU100" i="62"/>
  <c r="AU88" i="62"/>
  <c r="AV88" i="74" s="1"/>
  <c r="AV89" i="48"/>
  <c r="AU88" i="48"/>
  <c r="AV88" i="72" s="1"/>
  <c r="AU100" i="48"/>
  <c r="AV100" i="72" s="1"/>
  <c r="AT116" i="48"/>
  <c r="AU116" i="72" s="1"/>
  <c r="AU110" i="78" l="1"/>
  <c r="AT116" i="66"/>
  <c r="AT123" i="66"/>
  <c r="AU99" i="65"/>
  <c r="AV100" i="76"/>
  <c r="AU104" i="65"/>
  <c r="AV117" i="76"/>
  <c r="AU124" i="65"/>
  <c r="AV124" i="76" s="1"/>
  <c r="AV100" i="74"/>
  <c r="AU99" i="62"/>
  <c r="AW89" i="76"/>
  <c r="AW90" i="65"/>
  <c r="AX90" i="76" s="1"/>
  <c r="AV100" i="75"/>
  <c r="AU99" i="63"/>
  <c r="AT123" i="63"/>
  <c r="AU117" i="63"/>
  <c r="AU116" i="75"/>
  <c r="AU123" i="76"/>
  <c r="AT125" i="65"/>
  <c r="AU125" i="76" s="1"/>
  <c r="AT167" i="65"/>
  <c r="AT126" i="65"/>
  <c r="AW89" i="74"/>
  <c r="AW90" i="62"/>
  <c r="AX90" i="74" s="1"/>
  <c r="AU117" i="62"/>
  <c r="AT123" i="62"/>
  <c r="AU116" i="74"/>
  <c r="AU117" i="70"/>
  <c r="AU116" i="77"/>
  <c r="AT123" i="70"/>
  <c r="AV87" i="78"/>
  <c r="AV89" i="66"/>
  <c r="AU100" i="66"/>
  <c r="AU88" i="66"/>
  <c r="AV88" i="78" s="1"/>
  <c r="AW89" i="75"/>
  <c r="AW90" i="63"/>
  <c r="AX90" i="75" s="1"/>
  <c r="AV87" i="77"/>
  <c r="AU100" i="70"/>
  <c r="AV89" i="70"/>
  <c r="AU88" i="70"/>
  <c r="AV88" i="77" s="1"/>
  <c r="AW90" i="48"/>
  <c r="AX90" i="72" s="1"/>
  <c r="AW89" i="72"/>
  <c r="AT123" i="48"/>
  <c r="AT126" i="48" s="1"/>
  <c r="AU126" i="72" s="1"/>
  <c r="AU99" i="48"/>
  <c r="AU117" i="48"/>
  <c r="AV117" i="72" s="1"/>
  <c r="AV100" i="78" l="1"/>
  <c r="AU99" i="66"/>
  <c r="AU104" i="62"/>
  <c r="AV117" i="74"/>
  <c r="AU124" i="62"/>
  <c r="AV124" i="74" s="1"/>
  <c r="AV117" i="75"/>
  <c r="AU104" i="63"/>
  <c r="AU124" i="63"/>
  <c r="AV124" i="75" s="1"/>
  <c r="AU105" i="65"/>
  <c r="AV105" i="76" s="1"/>
  <c r="AV99" i="76"/>
  <c r="AV101" i="65"/>
  <c r="AW101" i="76" s="1"/>
  <c r="AW89" i="78"/>
  <c r="AW90" i="66"/>
  <c r="AX90" i="78" s="1"/>
  <c r="AV117" i="77"/>
  <c r="AU124" i="70"/>
  <c r="AV124" i="77" s="1"/>
  <c r="AU104" i="70"/>
  <c r="AT125" i="63"/>
  <c r="AU125" i="75" s="1"/>
  <c r="AT167" i="63"/>
  <c r="AU123" i="75"/>
  <c r="AT126" i="63"/>
  <c r="AU123" i="78"/>
  <c r="AT126" i="66"/>
  <c r="AT125" i="66"/>
  <c r="AU125" i="78" s="1"/>
  <c r="AT167" i="66"/>
  <c r="AW89" i="77"/>
  <c r="AW90" i="70"/>
  <c r="AX90" i="77" s="1"/>
  <c r="AU105" i="63"/>
  <c r="AV105" i="75" s="1"/>
  <c r="AV101" i="63"/>
  <c r="AW101" i="75" s="1"/>
  <c r="AV99" i="75"/>
  <c r="AU105" i="62"/>
  <c r="AV105" i="74" s="1"/>
  <c r="AV101" i="62"/>
  <c r="AW101" i="74" s="1"/>
  <c r="AV99" i="74"/>
  <c r="AV104" i="76"/>
  <c r="AU213" i="65"/>
  <c r="AU109" i="65"/>
  <c r="AV109" i="76" s="1"/>
  <c r="AU106" i="65"/>
  <c r="AU113" i="65"/>
  <c r="AU166" i="65"/>
  <c r="AU120" i="65"/>
  <c r="AU116" i="78"/>
  <c r="AU117" i="66"/>
  <c r="AV100" i="77"/>
  <c r="AU99" i="70"/>
  <c r="AU123" i="77"/>
  <c r="AT126" i="70"/>
  <c r="AT125" i="70"/>
  <c r="AU125" i="77" s="1"/>
  <c r="AT167" i="70"/>
  <c r="AU123" i="74"/>
  <c r="AT167" i="62"/>
  <c r="AT125" i="62"/>
  <c r="AU125" i="74" s="1"/>
  <c r="AT126" i="62"/>
  <c r="AU126" i="76"/>
  <c r="AT127" i="65"/>
  <c r="AT150" i="65"/>
  <c r="AU105" i="48"/>
  <c r="AV105" i="72" s="1"/>
  <c r="AV99" i="72"/>
  <c r="AT125" i="48"/>
  <c r="AU125" i="72" s="1"/>
  <c r="AU123" i="72"/>
  <c r="AT167" i="48"/>
  <c r="AU104" i="48"/>
  <c r="AV104" i="72" s="1"/>
  <c r="AU124" i="48"/>
  <c r="AV124" i="72" s="1"/>
  <c r="AT127" i="48"/>
  <c r="AU127" i="72" s="1"/>
  <c r="AT150" i="48"/>
  <c r="AT151" i="48" s="1"/>
  <c r="AV101" i="48"/>
  <c r="AW101" i="72" s="1"/>
  <c r="AV106" i="76" l="1"/>
  <c r="AU107" i="65"/>
  <c r="AT150" i="63"/>
  <c r="AU126" i="75"/>
  <c r="AT127" i="63"/>
  <c r="AV104" i="77"/>
  <c r="AU113" i="70"/>
  <c r="AU166" i="70"/>
  <c r="AU109" i="70"/>
  <c r="AV109" i="77" s="1"/>
  <c r="AU213" i="70"/>
  <c r="AU120" i="70"/>
  <c r="AU126" i="74"/>
  <c r="AT127" i="62"/>
  <c r="AT150" i="62"/>
  <c r="AV99" i="77"/>
  <c r="AV101" i="70"/>
  <c r="AW101" i="77" s="1"/>
  <c r="AU105" i="70"/>
  <c r="AV105" i="77" s="1"/>
  <c r="AU121" i="65"/>
  <c r="AV121" i="76" s="1"/>
  <c r="AV120" i="76"/>
  <c r="AU166" i="63"/>
  <c r="AU113" i="63"/>
  <c r="AU213" i="63"/>
  <c r="AU106" i="63"/>
  <c r="AV104" i="75"/>
  <c r="AU109" i="63"/>
  <c r="AV109" i="75" s="1"/>
  <c r="AU120" i="63"/>
  <c r="AV104" i="74"/>
  <c r="AU213" i="62"/>
  <c r="AU120" i="62"/>
  <c r="AU109" i="62"/>
  <c r="AV109" i="74" s="1"/>
  <c r="AU166" i="62"/>
  <c r="AU113" i="62"/>
  <c r="AU106" i="62"/>
  <c r="AT153" i="65"/>
  <c r="AT151" i="65"/>
  <c r="AU126" i="78"/>
  <c r="AT150" i="66"/>
  <c r="AT127" i="66"/>
  <c r="AU105" i="66"/>
  <c r="AV105" i="78" s="1"/>
  <c r="AV99" i="78"/>
  <c r="AV101" i="66"/>
  <c r="AW101" i="78" s="1"/>
  <c r="AT128" i="65"/>
  <c r="AU127" i="76"/>
  <c r="AU126" i="77"/>
  <c r="AT127" i="70"/>
  <c r="AT150" i="70"/>
  <c r="AV117" i="78"/>
  <c r="AU124" i="66"/>
  <c r="AV124" i="78" s="1"/>
  <c r="AU104" i="66"/>
  <c r="AU213" i="66" s="1"/>
  <c r="AU166" i="66"/>
  <c r="AU112" i="65"/>
  <c r="AV113" i="76"/>
  <c r="AV92" i="65"/>
  <c r="AU114" i="65"/>
  <c r="AV114" i="76" s="1"/>
  <c r="AU113" i="48"/>
  <c r="AV113" i="72" s="1"/>
  <c r="AU106" i="48"/>
  <c r="AV106" i="72" s="1"/>
  <c r="AU166" i="48"/>
  <c r="AU109" i="48"/>
  <c r="AV109" i="72" s="1"/>
  <c r="AU120" i="48"/>
  <c r="AV120" i="72" s="1"/>
  <c r="AT152" i="48"/>
  <c r="AT155" i="48" s="1"/>
  <c r="AT154" i="48"/>
  <c r="AS138" i="48" s="1"/>
  <c r="AT138" i="72" s="1"/>
  <c r="AT143" i="72" s="1"/>
  <c r="AT153" i="48"/>
  <c r="AT128" i="48"/>
  <c r="AT152" i="65" l="1"/>
  <c r="AT155" i="65" s="1"/>
  <c r="AT154" i="65"/>
  <c r="AS138" i="65" s="1"/>
  <c r="AT138" i="76" s="1"/>
  <c r="AT143" i="76" s="1"/>
  <c r="AV106" i="75"/>
  <c r="AU107" i="63"/>
  <c r="AV120" i="77"/>
  <c r="AU121" i="70"/>
  <c r="AV121" i="77" s="1"/>
  <c r="AW92" i="76"/>
  <c r="AV93" i="65"/>
  <c r="AW93" i="76" s="1"/>
  <c r="AT153" i="70"/>
  <c r="AT151" i="70"/>
  <c r="AU127" i="78"/>
  <c r="AT128" i="66"/>
  <c r="AV120" i="75"/>
  <c r="AU121" i="63"/>
  <c r="AV121" i="75" s="1"/>
  <c r="AT151" i="62"/>
  <c r="AT153" i="62"/>
  <c r="AU106" i="70"/>
  <c r="AV113" i="77"/>
  <c r="AU114" i="70"/>
  <c r="AV114" i="77" s="1"/>
  <c r="AU112" i="70"/>
  <c r="AV92" i="70"/>
  <c r="AT153" i="63"/>
  <c r="AT151" i="63"/>
  <c r="AV104" i="78"/>
  <c r="AU106" i="66"/>
  <c r="AV106" i="78" s="1"/>
  <c r="AU109" i="66"/>
  <c r="AV109" i="78" s="1"/>
  <c r="AU120" i="66"/>
  <c r="AU113" i="66"/>
  <c r="AU107" i="66"/>
  <c r="AU127" i="77"/>
  <c r="AT128" i="70"/>
  <c r="AT153" i="66"/>
  <c r="AT151" i="66"/>
  <c r="AV106" i="74"/>
  <c r="AU107" i="62"/>
  <c r="AV120" i="74"/>
  <c r="AU121" i="62"/>
  <c r="AV121" i="74" s="1"/>
  <c r="AV113" i="75"/>
  <c r="AV92" i="63"/>
  <c r="AU114" i="63"/>
  <c r="AV114" i="75" s="1"/>
  <c r="AU112" i="63"/>
  <c r="AU127" i="74"/>
  <c r="AT128" i="62"/>
  <c r="AV107" i="76"/>
  <c r="AU110" i="65"/>
  <c r="AV112" i="76"/>
  <c r="AV87" i="65"/>
  <c r="AV113" i="74"/>
  <c r="AV92" i="62"/>
  <c r="AU112" i="62"/>
  <c r="AU114" i="62"/>
  <c r="AV114" i="74" s="1"/>
  <c r="AU127" i="75"/>
  <c r="AT128" i="63"/>
  <c r="AV92" i="48"/>
  <c r="AW92" i="72" s="1"/>
  <c r="AU114" i="48"/>
  <c r="AV114" i="72" s="1"/>
  <c r="AU112" i="48"/>
  <c r="AV112" i="72" s="1"/>
  <c r="AU121" i="48"/>
  <c r="AV121" i="72" s="1"/>
  <c r="AU107" i="48"/>
  <c r="AV107" i="72" s="1"/>
  <c r="AV87" i="62" l="1"/>
  <c r="AV112" i="74"/>
  <c r="AV113" i="78"/>
  <c r="AU114" i="66"/>
  <c r="AV114" i="78" s="1"/>
  <c r="AV92" i="66"/>
  <c r="AU112" i="66"/>
  <c r="AV112" i="77"/>
  <c r="AV87" i="70"/>
  <c r="AV107" i="75"/>
  <c r="AU110" i="63"/>
  <c r="AW87" i="76"/>
  <c r="AV88" i="65"/>
  <c r="AW88" i="76" s="1"/>
  <c r="AV100" i="65"/>
  <c r="AW89" i="65"/>
  <c r="AW92" i="75"/>
  <c r="AV93" i="63"/>
  <c r="AW93" i="75" s="1"/>
  <c r="AV107" i="74"/>
  <c r="AU110" i="62"/>
  <c r="AV120" i="78"/>
  <c r="AU121" i="66"/>
  <c r="AV121" i="78" s="1"/>
  <c r="AT152" i="63"/>
  <c r="AT155" i="63" s="1"/>
  <c r="AT154" i="63"/>
  <c r="AS138" i="63" s="1"/>
  <c r="AT138" i="75" s="1"/>
  <c r="AT143" i="75" s="1"/>
  <c r="AT154" i="62"/>
  <c r="AS138" i="62" s="1"/>
  <c r="AT138" i="74" s="1"/>
  <c r="AT143" i="74" s="1"/>
  <c r="AT152" i="62"/>
  <c r="AT155" i="62" s="1"/>
  <c r="AT154" i="70"/>
  <c r="AS138" i="70" s="1"/>
  <c r="AT138" i="77" s="1"/>
  <c r="AT143" i="77" s="1"/>
  <c r="AT152" i="70"/>
  <c r="AT155" i="70" s="1"/>
  <c r="AW92" i="74"/>
  <c r="AV93" i="62"/>
  <c r="AW93" i="74" s="1"/>
  <c r="AV110" i="76"/>
  <c r="AU116" i="65"/>
  <c r="AV112" i="75"/>
  <c r="AV87" i="63"/>
  <c r="AT152" i="66"/>
  <c r="AT155" i="66" s="1"/>
  <c r="AT154" i="66"/>
  <c r="AS138" i="66" s="1"/>
  <c r="AT138" i="78" s="1"/>
  <c r="AT143" i="78" s="1"/>
  <c r="AV107" i="78"/>
  <c r="AU110" i="66"/>
  <c r="AW92" i="77"/>
  <c r="AV93" i="70"/>
  <c r="AW93" i="77" s="1"/>
  <c r="AV106" i="77"/>
  <c r="AU107" i="70"/>
  <c r="AV87" i="48"/>
  <c r="AU110" i="48"/>
  <c r="AV110" i="72" s="1"/>
  <c r="AV93" i="48"/>
  <c r="AW93" i="72" s="1"/>
  <c r="AV107" i="77" l="1"/>
  <c r="AU110" i="70"/>
  <c r="AV110" i="78"/>
  <c r="AU116" i="66"/>
  <c r="AW87" i="75"/>
  <c r="AV88" i="63"/>
  <c r="AW88" i="75" s="1"/>
  <c r="AW89" i="63"/>
  <c r="AV100" i="63"/>
  <c r="AW87" i="77"/>
  <c r="AW89" i="70"/>
  <c r="AV100" i="70"/>
  <c r="AV88" i="70"/>
  <c r="AW88" i="77" s="1"/>
  <c r="AU123" i="65"/>
  <c r="AV117" i="65"/>
  <c r="AV116" i="76"/>
  <c r="AV110" i="74"/>
  <c r="AU116" i="62"/>
  <c r="AX90" i="65"/>
  <c r="AY90" i="76" s="1"/>
  <c r="AX89" i="76"/>
  <c r="AV110" i="75"/>
  <c r="AU116" i="63"/>
  <c r="AV112" i="78"/>
  <c r="AV87" i="66"/>
  <c r="AV99" i="65"/>
  <c r="AW100" i="76"/>
  <c r="AW92" i="78"/>
  <c r="AV93" i="66"/>
  <c r="AW93" i="78" s="1"/>
  <c r="AW87" i="74"/>
  <c r="AV88" i="62"/>
  <c r="AW88" i="74" s="1"/>
  <c r="AV100" i="62"/>
  <c r="AW89" i="62"/>
  <c r="AW89" i="48"/>
  <c r="AW87" i="72"/>
  <c r="AV100" i="48"/>
  <c r="AW100" i="72" s="1"/>
  <c r="AV88" i="48"/>
  <c r="AW88" i="72" s="1"/>
  <c r="AU116" i="48"/>
  <c r="AV116" i="72" s="1"/>
  <c r="AX90" i="62" l="1"/>
  <c r="AY90" i="74" s="1"/>
  <c r="AX89" i="74"/>
  <c r="AW87" i="78"/>
  <c r="AV88" i="66"/>
  <c r="AW88" i="78" s="1"/>
  <c r="AV100" i="66"/>
  <c r="AW89" i="66"/>
  <c r="AW100" i="77"/>
  <c r="AV99" i="70"/>
  <c r="AX89" i="75"/>
  <c r="AX90" i="63"/>
  <c r="AY90" i="75" s="1"/>
  <c r="AV116" i="78"/>
  <c r="AV117" i="66"/>
  <c r="AW100" i="74"/>
  <c r="AV99" i="62"/>
  <c r="AV124" i="65"/>
  <c r="AW124" i="76" s="1"/>
  <c r="AV104" i="65"/>
  <c r="AW117" i="76"/>
  <c r="AX89" i="77"/>
  <c r="AX90" i="70"/>
  <c r="AY90" i="77" s="1"/>
  <c r="AU123" i="63"/>
  <c r="AV116" i="75"/>
  <c r="AV117" i="63"/>
  <c r="AU123" i="62"/>
  <c r="AV117" i="62"/>
  <c r="AV116" i="74"/>
  <c r="AU126" i="65"/>
  <c r="AV123" i="76"/>
  <c r="AU167" i="65"/>
  <c r="AU125" i="65"/>
  <c r="AV125" i="76" s="1"/>
  <c r="AV110" i="77"/>
  <c r="AU116" i="70"/>
  <c r="AU123" i="70" s="1"/>
  <c r="AV105" i="65"/>
  <c r="AW105" i="76" s="1"/>
  <c r="AW101" i="65"/>
  <c r="AX101" i="76" s="1"/>
  <c r="AW99" i="76"/>
  <c r="AW100" i="75"/>
  <c r="AV99" i="63"/>
  <c r="AU123" i="66"/>
  <c r="AX90" i="48"/>
  <c r="AY90" i="72" s="1"/>
  <c r="AX89" i="72"/>
  <c r="AU123" i="48"/>
  <c r="AV123" i="72" s="1"/>
  <c r="AV99" i="48"/>
  <c r="AV117" i="48"/>
  <c r="AW117" i="72" s="1"/>
  <c r="AV123" i="77" l="1"/>
  <c r="AU126" i="70"/>
  <c r="AU125" i="70"/>
  <c r="AV125" i="77" s="1"/>
  <c r="AU167" i="70"/>
  <c r="AW117" i="74"/>
  <c r="AV104" i="62"/>
  <c r="AV124" i="62"/>
  <c r="AW124" i="74" s="1"/>
  <c r="AV123" i="75"/>
  <c r="AU125" i="63"/>
  <c r="AV125" i="75" s="1"/>
  <c r="AU126" i="63"/>
  <c r="AU167" i="63"/>
  <c r="AV120" i="65"/>
  <c r="AV113" i="65"/>
  <c r="AW104" i="76"/>
  <c r="AV106" i="65"/>
  <c r="AV109" i="65"/>
  <c r="AW109" i="76" s="1"/>
  <c r="AW117" i="78"/>
  <c r="AV104" i="66"/>
  <c r="AV124" i="66"/>
  <c r="AW124" i="78" s="1"/>
  <c r="AV105" i="70"/>
  <c r="AW105" i="77" s="1"/>
  <c r="AW101" i="70"/>
  <c r="AX101" i="77" s="1"/>
  <c r="AW99" i="77"/>
  <c r="AV116" i="77"/>
  <c r="AV117" i="70"/>
  <c r="AV123" i="74"/>
  <c r="AU126" i="62"/>
  <c r="AU167" i="62"/>
  <c r="AU125" i="62"/>
  <c r="AV125" i="74" s="1"/>
  <c r="AV123" i="78"/>
  <c r="AU167" i="66"/>
  <c r="AU125" i="66"/>
  <c r="AV125" i="78" s="1"/>
  <c r="AU126" i="66"/>
  <c r="AV126" i="76"/>
  <c r="AU127" i="65"/>
  <c r="AU150" i="65"/>
  <c r="AV124" i="63"/>
  <c r="AW124" i="75" s="1"/>
  <c r="AV104" i="63"/>
  <c r="AW117" i="75"/>
  <c r="AV105" i="62"/>
  <c r="AW105" i="74" s="1"/>
  <c r="AW99" i="74"/>
  <c r="AW101" i="62"/>
  <c r="AX101" i="74" s="1"/>
  <c r="AX89" i="78"/>
  <c r="AX90" i="66"/>
  <c r="AY90" i="78" s="1"/>
  <c r="AV105" i="63"/>
  <c r="AW105" i="75" s="1"/>
  <c r="AW99" i="75"/>
  <c r="AW101" i="63"/>
  <c r="AX101" i="75" s="1"/>
  <c r="AW100" i="78"/>
  <c r="AV99" i="66"/>
  <c r="AU126" i="48"/>
  <c r="AV126" i="72" s="1"/>
  <c r="AU125" i="48"/>
  <c r="AV125" i="72" s="1"/>
  <c r="AU167" i="48"/>
  <c r="AV105" i="48"/>
  <c r="AW105" i="72" s="1"/>
  <c r="AW99" i="72"/>
  <c r="AV104" i="48"/>
  <c r="AW101" i="48"/>
  <c r="AX101" i="72" s="1"/>
  <c r="AV124" i="48"/>
  <c r="AW124" i="72" s="1"/>
  <c r="AV105" i="66" l="1"/>
  <c r="AW105" i="78" s="1"/>
  <c r="AW101" i="66"/>
  <c r="AX101" i="78" s="1"/>
  <c r="AW99" i="78"/>
  <c r="AV126" i="78"/>
  <c r="AU150" i="66"/>
  <c r="AU127" i="66"/>
  <c r="AW117" i="77"/>
  <c r="AV104" i="70"/>
  <c r="AV124" i="70"/>
  <c r="AW124" i="77" s="1"/>
  <c r="AW120" i="76"/>
  <c r="AV121" i="65"/>
  <c r="AW121" i="76" s="1"/>
  <c r="AU153" i="65"/>
  <c r="AU151" i="65"/>
  <c r="AV107" i="65"/>
  <c r="AW106" i="76"/>
  <c r="AU128" i="65"/>
  <c r="AV127" i="76"/>
  <c r="AV126" i="74"/>
  <c r="AU150" i="62"/>
  <c r="AU127" i="62"/>
  <c r="AW104" i="78"/>
  <c r="AV120" i="66"/>
  <c r="AV113" i="66"/>
  <c r="AV106" i="66"/>
  <c r="AW106" i="78" s="1"/>
  <c r="AV109" i="66"/>
  <c r="AW109" i="78" s="1"/>
  <c r="AU127" i="63"/>
  <c r="AU150" i="63"/>
  <c r="AV126" i="75"/>
  <c r="AW104" i="74"/>
  <c r="AV109" i="62"/>
  <c r="AW109" i="74" s="1"/>
  <c r="AV120" i="62"/>
  <c r="AV106" i="62"/>
  <c r="AV113" i="62"/>
  <c r="AV126" i="77"/>
  <c r="AU127" i="70"/>
  <c r="AU150" i="70"/>
  <c r="AV113" i="63"/>
  <c r="AV109" i="63"/>
  <c r="AW109" i="75" s="1"/>
  <c r="AW104" i="75"/>
  <c r="AV120" i="63"/>
  <c r="AV106" i="63"/>
  <c r="AV112" i="65"/>
  <c r="AV114" i="65"/>
  <c r="AW114" i="76" s="1"/>
  <c r="AW92" i="65"/>
  <c r="AW113" i="76"/>
  <c r="AU127" i="48"/>
  <c r="AV127" i="72" s="1"/>
  <c r="AU150" i="48"/>
  <c r="AU151" i="48" s="1"/>
  <c r="AU153" i="48" s="1"/>
  <c r="AV113" i="48"/>
  <c r="AW113" i="72" s="1"/>
  <c r="AW104" i="72"/>
  <c r="AV106" i="48"/>
  <c r="AW106" i="72" s="1"/>
  <c r="AU128" i="48"/>
  <c r="AV109" i="48"/>
  <c r="AW109" i="72" s="1"/>
  <c r="AV120" i="48"/>
  <c r="AW120" i="72" s="1"/>
  <c r="AU152" i="48"/>
  <c r="AU155" i="48" s="1"/>
  <c r="AV127" i="77" l="1"/>
  <c r="AU128" i="70"/>
  <c r="AW120" i="74"/>
  <c r="AV121" i="62"/>
  <c r="AW121" i="74" s="1"/>
  <c r="AU151" i="63"/>
  <c r="AU153" i="63"/>
  <c r="AV127" i="74"/>
  <c r="AU128" i="62"/>
  <c r="AW104" i="77"/>
  <c r="AV113" i="70"/>
  <c r="AV106" i="70"/>
  <c r="AW106" i="77" s="1"/>
  <c r="AV109" i="70"/>
  <c r="AW109" i="77" s="1"/>
  <c r="AV120" i="70"/>
  <c r="AW112" i="76"/>
  <c r="AW87" i="65"/>
  <c r="AV127" i="75"/>
  <c r="AU128" i="63"/>
  <c r="AW113" i="78"/>
  <c r="AW92" i="66"/>
  <c r="AV114" i="66"/>
  <c r="AW114" i="78" s="1"/>
  <c r="AV112" i="66"/>
  <c r="AU151" i="62"/>
  <c r="AU153" i="62"/>
  <c r="AW106" i="75"/>
  <c r="AV107" i="63"/>
  <c r="AW113" i="75"/>
  <c r="AW92" i="63"/>
  <c r="AV114" i="63"/>
  <c r="AW114" i="75" s="1"/>
  <c r="AV112" i="63"/>
  <c r="AW113" i="74"/>
  <c r="AW92" i="62"/>
  <c r="AV114" i="62"/>
  <c r="AW114" i="74" s="1"/>
  <c r="AV112" i="62"/>
  <c r="AV107" i="66"/>
  <c r="AW120" i="78"/>
  <c r="AV121" i="66"/>
  <c r="AW121" i="78" s="1"/>
  <c r="AW107" i="76"/>
  <c r="AV110" i="65"/>
  <c r="AV127" i="78"/>
  <c r="AU128" i="66"/>
  <c r="AX92" i="76"/>
  <c r="AW93" i="65"/>
  <c r="AX93" i="76" s="1"/>
  <c r="AW120" i="75"/>
  <c r="AV121" i="63"/>
  <c r="AW121" i="75" s="1"/>
  <c r="AU153" i="70"/>
  <c r="AU151" i="70"/>
  <c r="AW106" i="74"/>
  <c r="AV107" i="62"/>
  <c r="AU152" i="65"/>
  <c r="AU155" i="65" s="1"/>
  <c r="AU154" i="65"/>
  <c r="AT138" i="65" s="1"/>
  <c r="AU138" i="76" s="1"/>
  <c r="AU143" i="76" s="1"/>
  <c r="AU151" i="66"/>
  <c r="AU153" i="66"/>
  <c r="AU154" i="48"/>
  <c r="AT138" i="48" s="1"/>
  <c r="AU138" i="72" s="1"/>
  <c r="AU143" i="72" s="1"/>
  <c r="AW92" i="48"/>
  <c r="AX92" i="72" s="1"/>
  <c r="AV114" i="48"/>
  <c r="AW114" i="72" s="1"/>
  <c r="AV112" i="48"/>
  <c r="AW112" i="72" s="1"/>
  <c r="AV121" i="48"/>
  <c r="AW121" i="72" s="1"/>
  <c r="AV107" i="48"/>
  <c r="AW107" i="72" s="1"/>
  <c r="AU154" i="66" l="1"/>
  <c r="AT138" i="66" s="1"/>
  <c r="AU138" i="78" s="1"/>
  <c r="AU143" i="78" s="1"/>
  <c r="AU152" i="66"/>
  <c r="AU155" i="66" s="1"/>
  <c r="AX92" i="74"/>
  <c r="AW93" i="62"/>
  <c r="AX93" i="74" s="1"/>
  <c r="AW93" i="63"/>
  <c r="AX93" i="75" s="1"/>
  <c r="AX92" i="75"/>
  <c r="AX92" i="78"/>
  <c r="AW93" i="66"/>
  <c r="AX93" i="78" s="1"/>
  <c r="AW88" i="65"/>
  <c r="AX88" i="76" s="1"/>
  <c r="AX87" i="76"/>
  <c r="AX89" i="65"/>
  <c r="AW100" i="65"/>
  <c r="AU154" i="70"/>
  <c r="AT138" i="70" s="1"/>
  <c r="AU138" i="77" s="1"/>
  <c r="AU143" i="77" s="1"/>
  <c r="AU152" i="70"/>
  <c r="AU155" i="70" s="1"/>
  <c r="AW110" i="76"/>
  <c r="AV116" i="65"/>
  <c r="AW107" i="78"/>
  <c r="AV110" i="66"/>
  <c r="AU152" i="62"/>
  <c r="AU155" i="62" s="1"/>
  <c r="AU154" i="62"/>
  <c r="AT138" i="62" s="1"/>
  <c r="AU138" i="74" s="1"/>
  <c r="AU143" i="74" s="1"/>
  <c r="AW112" i="74"/>
  <c r="AW87" i="62"/>
  <c r="AW112" i="75"/>
  <c r="AW87" i="63"/>
  <c r="AW107" i="75"/>
  <c r="AV110" i="63"/>
  <c r="AW112" i="78"/>
  <c r="AW87" i="66"/>
  <c r="AV107" i="70"/>
  <c r="AW113" i="77"/>
  <c r="AW92" i="70"/>
  <c r="AV114" i="70"/>
  <c r="AW114" i="77" s="1"/>
  <c r="AV112" i="70"/>
  <c r="AW107" i="74"/>
  <c r="AV110" i="62"/>
  <c r="AW120" i="77"/>
  <c r="AV121" i="70"/>
  <c r="AW121" i="77" s="1"/>
  <c r="AU154" i="63"/>
  <c r="AT138" i="63" s="1"/>
  <c r="AU138" i="75" s="1"/>
  <c r="AU143" i="75" s="1"/>
  <c r="AU152" i="63"/>
  <c r="AU155" i="63" s="1"/>
  <c r="AW87" i="48"/>
  <c r="AV110" i="48"/>
  <c r="AW110" i="72" s="1"/>
  <c r="AW93" i="48"/>
  <c r="AX93" i="72" s="1"/>
  <c r="AX87" i="78" l="1"/>
  <c r="AX89" i="66"/>
  <c r="AW100" i="66"/>
  <c r="AW88" i="66"/>
  <c r="AX88" i="78" s="1"/>
  <c r="AW88" i="63"/>
  <c r="AX88" i="75" s="1"/>
  <c r="AW100" i="63"/>
  <c r="AX89" i="63"/>
  <c r="AX87" i="75"/>
  <c r="AV123" i="65"/>
  <c r="AW117" i="65"/>
  <c r="AW116" i="76"/>
  <c r="AW99" i="65"/>
  <c r="AX100" i="76"/>
  <c r="AW107" i="77"/>
  <c r="AV110" i="70"/>
  <c r="AW110" i="74"/>
  <c r="AV116" i="62"/>
  <c r="AX92" i="77"/>
  <c r="AW93" i="70"/>
  <c r="AX93" i="77" s="1"/>
  <c r="AY89" i="76"/>
  <c r="AY90" i="65"/>
  <c r="AZ90" i="76" s="1"/>
  <c r="AV116" i="63"/>
  <c r="AW110" i="75"/>
  <c r="AX87" i="74"/>
  <c r="AX89" i="62"/>
  <c r="AW88" i="62"/>
  <c r="AX88" i="74" s="1"/>
  <c r="AW100" i="62"/>
  <c r="AW110" i="78"/>
  <c r="AV116" i="66"/>
  <c r="AV123" i="66"/>
  <c r="AW112" i="77"/>
  <c r="AW87" i="70"/>
  <c r="AX89" i="48"/>
  <c r="AX87" i="72"/>
  <c r="AW100" i="48"/>
  <c r="AX100" i="72" s="1"/>
  <c r="AW88" i="48"/>
  <c r="AX88" i="72" s="1"/>
  <c r="AV116" i="48"/>
  <c r="AW116" i="72" s="1"/>
  <c r="AX87" i="77" l="1"/>
  <c r="AX89" i="70"/>
  <c r="AW100" i="70"/>
  <c r="AW88" i="70"/>
  <c r="AX88" i="77" s="1"/>
  <c r="AW105" i="65"/>
  <c r="AX105" i="76" s="1"/>
  <c r="AX99" i="76"/>
  <c r="AX101" i="65"/>
  <c r="AY101" i="76" s="1"/>
  <c r="AX100" i="74"/>
  <c r="AW99" i="62"/>
  <c r="AW110" i="77"/>
  <c r="AV116" i="70"/>
  <c r="AV123" i="70" s="1"/>
  <c r="AY90" i="63"/>
  <c r="AZ90" i="75" s="1"/>
  <c r="AY89" i="75"/>
  <c r="AX100" i="78"/>
  <c r="AW99" i="66"/>
  <c r="AW123" i="78"/>
  <c r="AV125" i="66"/>
  <c r="AW125" i="78" s="1"/>
  <c r="AV126" i="66"/>
  <c r="AW117" i="63"/>
  <c r="AW116" i="75"/>
  <c r="AV123" i="63"/>
  <c r="AX117" i="76"/>
  <c r="AW104" i="65"/>
  <c r="AW124" i="65"/>
  <c r="AX124" i="76" s="1"/>
  <c r="AX100" i="75"/>
  <c r="AW99" i="63"/>
  <c r="AY89" i="78"/>
  <c r="AY90" i="66"/>
  <c r="AZ90" i="78" s="1"/>
  <c r="AW116" i="78"/>
  <c r="AW117" i="66"/>
  <c r="AY90" i="62"/>
  <c r="AZ90" i="74" s="1"/>
  <c r="AY89" i="74"/>
  <c r="AV123" i="62"/>
  <c r="AW117" i="62"/>
  <c r="AW116" i="74"/>
  <c r="AW123" i="76"/>
  <c r="AV126" i="65"/>
  <c r="AV125" i="65"/>
  <c r="AW125" i="76" s="1"/>
  <c r="AY90" i="48"/>
  <c r="AZ90" i="72" s="1"/>
  <c r="AY89" i="72"/>
  <c r="AV123" i="48"/>
  <c r="AW117" i="48"/>
  <c r="AX117" i="72" s="1"/>
  <c r="AW99" i="48"/>
  <c r="AW123" i="77" l="1"/>
  <c r="AV125" i="70"/>
  <c r="AW125" i="77" s="1"/>
  <c r="AV126" i="70"/>
  <c r="AW106" i="65"/>
  <c r="AW113" i="65"/>
  <c r="AX104" i="76"/>
  <c r="AW109" i="65"/>
  <c r="AX109" i="76" s="1"/>
  <c r="AW120" i="65"/>
  <c r="AW124" i="63"/>
  <c r="AX124" i="75" s="1"/>
  <c r="AW104" i="63"/>
  <c r="AX117" i="75"/>
  <c r="AX101" i="66"/>
  <c r="AY101" i="78" s="1"/>
  <c r="AW105" i="66"/>
  <c r="AX105" i="78" s="1"/>
  <c r="AX99" i="78"/>
  <c r="AX117" i="74"/>
  <c r="AW124" i="62"/>
  <c r="AX124" i="74" s="1"/>
  <c r="AW104" i="62"/>
  <c r="AX117" i="78"/>
  <c r="AW124" i="66"/>
  <c r="AX124" i="78" s="1"/>
  <c r="AW104" i="66"/>
  <c r="AW105" i="63"/>
  <c r="AX105" i="75" s="1"/>
  <c r="AX99" i="75"/>
  <c r="AX101" i="63"/>
  <c r="AY101" i="75" s="1"/>
  <c r="AW126" i="78"/>
  <c r="AV127" i="66"/>
  <c r="AV150" i="66"/>
  <c r="AW116" i="77"/>
  <c r="AW117" i="70"/>
  <c r="AX100" i="77"/>
  <c r="AW99" i="70"/>
  <c r="AW126" i="76"/>
  <c r="AV127" i="65"/>
  <c r="AV150" i="65"/>
  <c r="AW123" i="74"/>
  <c r="AV125" i="62"/>
  <c r="AW125" i="74" s="1"/>
  <c r="AV126" i="62"/>
  <c r="AV125" i="63"/>
  <c r="AW125" i="75" s="1"/>
  <c r="AW123" i="75"/>
  <c r="AV126" i="63"/>
  <c r="AY89" i="77"/>
  <c r="AY90" i="70"/>
  <c r="AZ90" i="77" s="1"/>
  <c r="AW105" i="62"/>
  <c r="AX105" i="74" s="1"/>
  <c r="AX101" i="62"/>
  <c r="AY101" i="74" s="1"/>
  <c r="AX99" i="74"/>
  <c r="AW105" i="48"/>
  <c r="AX105" i="72" s="1"/>
  <c r="AX99" i="72"/>
  <c r="AV126" i="48"/>
  <c r="AW126" i="72" s="1"/>
  <c r="AW123" i="72"/>
  <c r="AV125" i="48"/>
  <c r="AW125" i="72" s="1"/>
  <c r="AW104" i="48"/>
  <c r="AX101" i="48"/>
  <c r="AY101" i="72" s="1"/>
  <c r="AW124" i="48"/>
  <c r="AX124" i="72" s="1"/>
  <c r="AW126" i="74" l="1"/>
  <c r="AV127" i="62"/>
  <c r="AV150" i="62"/>
  <c r="AW127" i="76"/>
  <c r="AV128" i="65"/>
  <c r="AX117" i="77"/>
  <c r="AW104" i="70"/>
  <c r="AW124" i="70"/>
  <c r="AX124" i="77" s="1"/>
  <c r="AX104" i="78"/>
  <c r="AW113" i="66"/>
  <c r="AW106" i="66"/>
  <c r="AX106" i="78" s="1"/>
  <c r="AW120" i="66"/>
  <c r="AW109" i="66"/>
  <c r="AX109" i="78" s="1"/>
  <c r="AW121" i="65"/>
  <c r="AX121" i="76" s="1"/>
  <c r="AX120" i="76"/>
  <c r="AX106" i="76"/>
  <c r="AW107" i="65"/>
  <c r="AW126" i="75"/>
  <c r="AV127" i="63"/>
  <c r="AV150" i="63"/>
  <c r="AW126" i="77"/>
  <c r="AV150" i="70"/>
  <c r="AV127" i="70"/>
  <c r="AX99" i="77"/>
  <c r="AW105" i="70"/>
  <c r="AX105" i="77" s="1"/>
  <c r="AX101" i="70"/>
  <c r="AY101" i="77" s="1"/>
  <c r="AV153" i="66"/>
  <c r="AV151" i="66"/>
  <c r="AW120" i="63"/>
  <c r="AX104" i="75"/>
  <c r="AW109" i="63"/>
  <c r="AX109" i="75" s="1"/>
  <c r="AW113" i="63"/>
  <c r="AW106" i="63"/>
  <c r="AV151" i="65"/>
  <c r="AV153" i="65"/>
  <c r="AW127" i="78"/>
  <c r="AV128" i="66"/>
  <c r="AX104" i="74"/>
  <c r="AW120" i="62"/>
  <c r="AW113" i="62"/>
  <c r="AW106" i="62"/>
  <c r="AW109" i="62"/>
  <c r="AX109" i="74" s="1"/>
  <c r="AW114" i="65"/>
  <c r="AX114" i="76" s="1"/>
  <c r="AX113" i="76"/>
  <c r="AX92" i="65"/>
  <c r="AW112" i="65"/>
  <c r="AV150" i="48"/>
  <c r="AV151" i="48" s="1"/>
  <c r="AV153" i="48" s="1"/>
  <c r="AV127" i="48"/>
  <c r="AW127" i="72" s="1"/>
  <c r="AW113" i="48"/>
  <c r="AX104" i="72"/>
  <c r="AW106" i="48"/>
  <c r="AX106" i="72" s="1"/>
  <c r="AW109" i="48"/>
  <c r="AX109" i="72" s="1"/>
  <c r="AW120" i="48"/>
  <c r="AX120" i="72" s="1"/>
  <c r="AV154" i="48"/>
  <c r="AU138" i="48" s="1"/>
  <c r="AV138" i="72" s="1"/>
  <c r="AV143" i="72" s="1"/>
  <c r="AV152" i="48"/>
  <c r="AV155" i="48" s="1"/>
  <c r="AX120" i="74" l="1"/>
  <c r="AW121" i="62"/>
  <c r="AX121" i="74" s="1"/>
  <c r="AW127" i="77"/>
  <c r="AV128" i="70"/>
  <c r="AW127" i="75"/>
  <c r="AV128" i="63"/>
  <c r="AX120" i="78"/>
  <c r="AW121" i="66"/>
  <c r="AX121" i="78" s="1"/>
  <c r="AX112" i="76"/>
  <c r="AX87" i="65"/>
  <c r="AV154" i="65"/>
  <c r="AU138" i="65" s="1"/>
  <c r="AV138" i="76" s="1"/>
  <c r="AV143" i="76" s="1"/>
  <c r="AV152" i="65"/>
  <c r="AV155" i="65" s="1"/>
  <c r="AV151" i="70"/>
  <c r="AV153" i="70"/>
  <c r="AX104" i="77"/>
  <c r="AW106" i="70"/>
  <c r="AX106" i="77" s="1"/>
  <c r="AW120" i="70"/>
  <c r="AW113" i="70"/>
  <c r="AW109" i="70"/>
  <c r="AX109" i="77" s="1"/>
  <c r="AW107" i="70"/>
  <c r="AV153" i="62"/>
  <c r="AV151" i="62"/>
  <c r="AX93" i="65"/>
  <c r="AY93" i="76" s="1"/>
  <c r="AY92" i="76"/>
  <c r="AW107" i="62"/>
  <c r="AX106" i="74"/>
  <c r="AW107" i="63"/>
  <c r="AX106" i="75"/>
  <c r="AW121" i="63"/>
  <c r="AX121" i="75" s="1"/>
  <c r="AX120" i="75"/>
  <c r="AW110" i="65"/>
  <c r="AX107" i="76"/>
  <c r="AW107" i="66"/>
  <c r="AX113" i="78"/>
  <c r="AX92" i="66"/>
  <c r="AW114" i="66"/>
  <c r="AX114" i="78" s="1"/>
  <c r="AW112" i="66"/>
  <c r="AW127" i="74"/>
  <c r="AV128" i="62"/>
  <c r="AX113" i="74"/>
  <c r="AW112" i="62"/>
  <c r="AX92" i="62"/>
  <c r="AW114" i="62"/>
  <c r="AX114" i="74" s="1"/>
  <c r="AW112" i="63"/>
  <c r="AX92" i="63"/>
  <c r="AW114" i="63"/>
  <c r="AX114" i="75" s="1"/>
  <c r="AX113" i="75"/>
  <c r="AV154" i="66"/>
  <c r="AU138" i="66" s="1"/>
  <c r="AV138" i="78" s="1"/>
  <c r="AV143" i="78" s="1"/>
  <c r="AV152" i="66"/>
  <c r="AV155" i="66" s="1"/>
  <c r="AV153" i="63"/>
  <c r="AV151" i="63"/>
  <c r="AV128" i="48"/>
  <c r="AW112" i="48"/>
  <c r="AX112" i="72" s="1"/>
  <c r="AX113" i="72"/>
  <c r="AW121" i="48"/>
  <c r="AX121" i="72" s="1"/>
  <c r="AX92" i="48"/>
  <c r="AY92" i="72" s="1"/>
  <c r="AW114" i="48"/>
  <c r="AX114" i="72" s="1"/>
  <c r="AW107" i="48"/>
  <c r="AX107" i="72" s="1"/>
  <c r="AX112" i="75" l="1"/>
  <c r="AX87" i="63"/>
  <c r="AX107" i="77"/>
  <c r="AW110" i="70"/>
  <c r="AV154" i="63"/>
  <c r="AU138" i="63" s="1"/>
  <c r="AV138" i="75" s="1"/>
  <c r="AV143" i="75" s="1"/>
  <c r="AV152" i="63"/>
  <c r="AV155" i="63" s="1"/>
  <c r="AY92" i="78"/>
  <c r="AX93" i="66"/>
  <c r="AY93" i="78" s="1"/>
  <c r="AX110" i="76"/>
  <c r="AW116" i="65"/>
  <c r="AW110" i="63"/>
  <c r="AX107" i="75"/>
  <c r="AY92" i="74"/>
  <c r="AX93" i="62"/>
  <c r="AY93" i="74" s="1"/>
  <c r="AV152" i="62"/>
  <c r="AV155" i="62" s="1"/>
  <c r="AV154" i="62"/>
  <c r="AU138" i="62" s="1"/>
  <c r="AV138" i="74" s="1"/>
  <c r="AV143" i="74" s="1"/>
  <c r="AX113" i="77"/>
  <c r="AX92" i="70"/>
  <c r="AW114" i="70"/>
  <c r="AX114" i="77" s="1"/>
  <c r="AW112" i="70"/>
  <c r="AX88" i="65"/>
  <c r="AY88" i="76" s="1"/>
  <c r="AY87" i="76"/>
  <c r="AX100" i="65"/>
  <c r="AY89" i="65"/>
  <c r="AX93" i="63"/>
  <c r="AY93" i="75" s="1"/>
  <c r="AY92" i="75"/>
  <c r="AX87" i="62"/>
  <c r="AX112" i="74"/>
  <c r="AX112" i="78"/>
  <c r="AX87" i="66"/>
  <c r="AX107" i="78"/>
  <c r="AW110" i="66"/>
  <c r="AX107" i="74"/>
  <c r="AW110" i="62"/>
  <c r="AX120" i="77"/>
  <c r="AW121" i="70"/>
  <c r="AX121" i="77" s="1"/>
  <c r="AV152" i="70"/>
  <c r="AV155" i="70" s="1"/>
  <c r="AV154" i="70"/>
  <c r="AU138" i="70" s="1"/>
  <c r="AV138" i="77" s="1"/>
  <c r="AV143" i="77" s="1"/>
  <c r="AX87" i="48"/>
  <c r="AY87" i="72" s="1"/>
  <c r="AW110" i="48"/>
  <c r="AX110" i="72" s="1"/>
  <c r="AX93" i="48"/>
  <c r="AY93" i="72" s="1"/>
  <c r="AX110" i="78" l="1"/>
  <c r="AW116" i="66"/>
  <c r="AW123" i="66"/>
  <c r="AZ89" i="76"/>
  <c r="AZ90" i="65"/>
  <c r="BA90" i="76" s="1"/>
  <c r="AX112" i="77"/>
  <c r="AX87" i="70"/>
  <c r="AX110" i="77"/>
  <c r="AW116" i="70"/>
  <c r="AY87" i="74"/>
  <c r="AX88" i="62"/>
  <c r="AY88" i="74" s="1"/>
  <c r="AY89" i="62"/>
  <c r="AX100" i="62"/>
  <c r="AX99" i="65"/>
  <c r="AY100" i="76"/>
  <c r="AX110" i="75"/>
  <c r="AW116" i="63"/>
  <c r="AW116" i="62"/>
  <c r="AX110" i="74"/>
  <c r="AY87" i="78"/>
  <c r="AX100" i="66"/>
  <c r="AY89" i="66"/>
  <c r="AX88" i="66"/>
  <c r="AY88" i="78" s="1"/>
  <c r="AY92" i="77"/>
  <c r="AX93" i="70"/>
  <c r="AY93" i="77" s="1"/>
  <c r="AW123" i="65"/>
  <c r="AX117" i="65"/>
  <c r="AX116" i="76"/>
  <c r="AY87" i="75"/>
  <c r="AX100" i="63"/>
  <c r="AY89" i="63"/>
  <c r="AX88" i="63"/>
  <c r="AY88" i="75" s="1"/>
  <c r="AY89" i="48"/>
  <c r="AX100" i="48"/>
  <c r="AY100" i="72" s="1"/>
  <c r="AX88" i="48"/>
  <c r="AY88" i="72" s="1"/>
  <c r="AW116" i="48"/>
  <c r="AX116" i="72" s="1"/>
  <c r="AZ89" i="74" l="1"/>
  <c r="AZ90" i="62"/>
  <c r="BA90" i="74" s="1"/>
  <c r="AZ89" i="75"/>
  <c r="AZ90" i="63"/>
  <c r="BA90" i="75" s="1"/>
  <c r="AX124" i="65"/>
  <c r="AY124" i="76" s="1"/>
  <c r="AY117" i="76"/>
  <c r="AX104" i="65"/>
  <c r="AY87" i="77"/>
  <c r="AX88" i="70"/>
  <c r="AY88" i="77" s="1"/>
  <c r="AX100" i="70"/>
  <c r="AY89" i="70"/>
  <c r="AX123" i="78"/>
  <c r="AW125" i="66"/>
  <c r="AX125" i="78" s="1"/>
  <c r="AW126" i="66"/>
  <c r="AY100" i="75"/>
  <c r="AX99" i="63"/>
  <c r="AX123" i="76"/>
  <c r="AW126" i="65"/>
  <c r="AW125" i="65"/>
  <c r="AX125" i="76" s="1"/>
  <c r="AZ89" i="78"/>
  <c r="AZ90" i="66"/>
  <c r="BA90" i="78" s="1"/>
  <c r="AX116" i="74"/>
  <c r="AW123" i="62"/>
  <c r="AX117" i="62"/>
  <c r="AX105" i="65"/>
  <c r="AY105" i="76" s="1"/>
  <c r="AY101" i="65"/>
  <c r="AZ101" i="76" s="1"/>
  <c r="AY99" i="76"/>
  <c r="AX116" i="78"/>
  <c r="AX117" i="66"/>
  <c r="AY100" i="78"/>
  <c r="AX99" i="66"/>
  <c r="AW123" i="63"/>
  <c r="AX116" i="75"/>
  <c r="AX117" i="63"/>
  <c r="AY100" i="74"/>
  <c r="AX99" i="62"/>
  <c r="AX116" i="77"/>
  <c r="AX117" i="70"/>
  <c r="AW123" i="70"/>
  <c r="AZ90" i="48"/>
  <c r="BA90" i="72" s="1"/>
  <c r="AZ89" i="72"/>
  <c r="AW123" i="48"/>
  <c r="AX117" i="48"/>
  <c r="AY117" i="72" s="1"/>
  <c r="AX99" i="48"/>
  <c r="AX105" i="62" l="1"/>
  <c r="AY105" i="74" s="1"/>
  <c r="AY101" i="62"/>
  <c r="AZ101" i="74" s="1"/>
  <c r="AY99" i="74"/>
  <c r="AX123" i="75"/>
  <c r="AW125" i="63"/>
  <c r="AX125" i="75" s="1"/>
  <c r="AW126" i="63"/>
  <c r="AY117" i="74"/>
  <c r="AX124" i="62"/>
  <c r="AY124" i="74" s="1"/>
  <c r="AX104" i="62"/>
  <c r="AX105" i="63"/>
  <c r="AY105" i="75" s="1"/>
  <c r="AY99" i="75"/>
  <c r="AY101" i="63"/>
  <c r="AZ101" i="75" s="1"/>
  <c r="AX123" i="77"/>
  <c r="AW126" i="70"/>
  <c r="AW125" i="70"/>
  <c r="AX125" i="77" s="1"/>
  <c r="AY101" i="66"/>
  <c r="AZ101" i="78" s="1"/>
  <c r="AY99" i="78"/>
  <c r="AX105" i="66"/>
  <c r="AY105" i="78" s="1"/>
  <c r="AX123" i="74"/>
  <c r="AW126" i="62"/>
  <c r="AW125" i="62"/>
  <c r="AX125" i="74" s="1"/>
  <c r="AZ89" i="77"/>
  <c r="AZ90" i="70"/>
  <c r="BA90" i="77" s="1"/>
  <c r="AX106" i="65"/>
  <c r="AX113" i="65"/>
  <c r="AX109" i="65"/>
  <c r="AY109" i="76" s="1"/>
  <c r="AY104" i="76"/>
  <c r="AX120" i="65"/>
  <c r="AY117" i="77"/>
  <c r="AX124" i="70"/>
  <c r="AY124" i="77" s="1"/>
  <c r="AX104" i="70"/>
  <c r="AY117" i="75"/>
  <c r="AX104" i="63"/>
  <c r="AX124" i="63"/>
  <c r="AY124" i="75" s="1"/>
  <c r="AW150" i="65"/>
  <c r="AW127" i="65"/>
  <c r="AX126" i="76"/>
  <c r="AX126" i="78"/>
  <c r="AW127" i="66"/>
  <c r="AW150" i="66"/>
  <c r="AY100" i="77"/>
  <c r="AX99" i="70"/>
  <c r="AY117" i="78"/>
  <c r="AX124" i="66"/>
  <c r="AY124" i="78" s="1"/>
  <c r="AX104" i="66"/>
  <c r="AW126" i="48"/>
  <c r="AX126" i="72" s="1"/>
  <c r="AX123" i="72"/>
  <c r="AX105" i="48"/>
  <c r="AY105" i="72" s="1"/>
  <c r="AY99" i="72"/>
  <c r="AW125" i="48"/>
  <c r="AX125" i="72" s="1"/>
  <c r="AX104" i="48"/>
  <c r="AY104" i="72" s="1"/>
  <c r="AY101" i="48"/>
  <c r="AZ101" i="72" s="1"/>
  <c r="AX124" i="48"/>
  <c r="AY124" i="72" s="1"/>
  <c r="AW153" i="66" l="1"/>
  <c r="AW151" i="66"/>
  <c r="AX127" i="76"/>
  <c r="AW128" i="65"/>
  <c r="AX121" i="65"/>
  <c r="AY121" i="76" s="1"/>
  <c r="AY120" i="76"/>
  <c r="AY106" i="76"/>
  <c r="AX107" i="65"/>
  <c r="AX126" i="74"/>
  <c r="AW150" i="62"/>
  <c r="AW127" i="62"/>
  <c r="AX127" i="78"/>
  <c r="AW128" i="66"/>
  <c r="AW151" i="65"/>
  <c r="AW153" i="65"/>
  <c r="AY104" i="77"/>
  <c r="AX120" i="70"/>
  <c r="AX113" i="70"/>
  <c r="AX109" i="70"/>
  <c r="AY109" i="77" s="1"/>
  <c r="AY99" i="77"/>
  <c r="AY101" i="70"/>
  <c r="AZ101" i="77" s="1"/>
  <c r="AX105" i="70"/>
  <c r="AY105" i="77" s="1"/>
  <c r="AX126" i="77"/>
  <c r="AW150" i="70"/>
  <c r="AW127" i="70"/>
  <c r="AX126" i="75"/>
  <c r="AW127" i="63"/>
  <c r="AW150" i="63"/>
  <c r="AY104" i="78"/>
  <c r="AX113" i="66"/>
  <c r="AX120" i="66"/>
  <c r="AX106" i="66"/>
  <c r="AY106" i="78" s="1"/>
  <c r="AX109" i="66"/>
  <c r="AY109" i="78" s="1"/>
  <c r="AX113" i="63"/>
  <c r="AX109" i="63"/>
  <c r="AY109" i="75" s="1"/>
  <c r="AY104" i="75"/>
  <c r="AX106" i="63"/>
  <c r="AX120" i="63"/>
  <c r="AY113" i="76"/>
  <c r="AY92" i="65"/>
  <c r="AX114" i="65"/>
  <c r="AY114" i="76" s="1"/>
  <c r="AX112" i="65"/>
  <c r="AY104" i="74"/>
  <c r="AX106" i="62"/>
  <c r="AX120" i="62"/>
  <c r="AX113" i="62"/>
  <c r="AX109" i="62"/>
  <c r="AY109" i="74" s="1"/>
  <c r="AW127" i="48"/>
  <c r="AX127" i="72" s="1"/>
  <c r="AW150" i="48"/>
  <c r="AW151" i="48" s="1"/>
  <c r="AW153" i="48" s="1"/>
  <c r="AX106" i="48"/>
  <c r="AY106" i="72" s="1"/>
  <c r="AX109" i="48"/>
  <c r="AY109" i="72" s="1"/>
  <c r="AX113" i="48"/>
  <c r="AY113" i="72" s="1"/>
  <c r="AX120" i="48"/>
  <c r="AY120" i="72" s="1"/>
  <c r="AY113" i="74" l="1"/>
  <c r="AY92" i="62"/>
  <c r="AX112" i="62"/>
  <c r="AX114" i="62"/>
  <c r="AY114" i="74" s="1"/>
  <c r="AY112" i="76"/>
  <c r="AY87" i="65"/>
  <c r="AY120" i="75"/>
  <c r="AX121" i="63"/>
  <c r="AY121" i="75" s="1"/>
  <c r="AY113" i="75"/>
  <c r="AY92" i="63"/>
  <c r="AX112" i="63"/>
  <c r="AX114" i="63"/>
  <c r="AY114" i="75" s="1"/>
  <c r="AY120" i="78"/>
  <c r="AX121" i="66"/>
  <c r="AY121" i="78" s="1"/>
  <c r="AX127" i="75"/>
  <c r="AW128" i="63"/>
  <c r="AY107" i="76"/>
  <c r="AX110" i="65"/>
  <c r="AY120" i="74"/>
  <c r="AX121" i="62"/>
  <c r="AY121" i="74" s="1"/>
  <c r="AY106" i="75"/>
  <c r="AX107" i="63"/>
  <c r="AX107" i="66"/>
  <c r="AY113" i="78"/>
  <c r="AY92" i="66"/>
  <c r="AX112" i="66"/>
  <c r="AX114" i="66"/>
  <c r="AY114" i="78" s="1"/>
  <c r="AX106" i="70"/>
  <c r="AX127" i="74"/>
  <c r="AW128" i="62"/>
  <c r="AY106" i="74"/>
  <c r="AX107" i="62"/>
  <c r="AZ92" i="76"/>
  <c r="AY93" i="65"/>
  <c r="AZ93" i="76" s="1"/>
  <c r="AX127" i="77"/>
  <c r="AW128" i="70"/>
  <c r="AY113" i="77"/>
  <c r="AY92" i="70"/>
  <c r="AX112" i="70"/>
  <c r="AX114" i="70"/>
  <c r="AY114" i="77" s="1"/>
  <c r="AW152" i="65"/>
  <c r="AW155" i="65" s="1"/>
  <c r="AW154" i="65"/>
  <c r="AV138" i="65" s="1"/>
  <c r="AW138" i="76" s="1"/>
  <c r="AW143" i="76" s="1"/>
  <c r="AW153" i="62"/>
  <c r="AW151" i="62"/>
  <c r="AW152" i="66"/>
  <c r="AW155" i="66" s="1"/>
  <c r="AW154" i="66"/>
  <c r="AV138" i="66" s="1"/>
  <c r="AW138" i="78" s="1"/>
  <c r="AW143" i="78" s="1"/>
  <c r="AW153" i="63"/>
  <c r="AW151" i="63"/>
  <c r="AW151" i="70"/>
  <c r="AW153" i="70"/>
  <c r="AY120" i="77"/>
  <c r="AX121" i="70"/>
  <c r="AY121" i="77" s="1"/>
  <c r="AW128" i="48"/>
  <c r="AW154" i="48"/>
  <c r="AV138" i="48" s="1"/>
  <c r="AW138" i="72" s="1"/>
  <c r="AW143" i="72" s="1"/>
  <c r="AW152" i="48"/>
  <c r="AW155" i="48" s="1"/>
  <c r="AX121" i="48"/>
  <c r="AY121" i="72" s="1"/>
  <c r="AX107" i="48"/>
  <c r="AY107" i="72" s="1"/>
  <c r="AY92" i="48"/>
  <c r="AZ92" i="72" s="1"/>
  <c r="AX112" i="48"/>
  <c r="AY112" i="72" s="1"/>
  <c r="AX114" i="48"/>
  <c r="AY114" i="72" s="1"/>
  <c r="AW154" i="63" l="1"/>
  <c r="AV138" i="63" s="1"/>
  <c r="AW138" i="75" s="1"/>
  <c r="AW143" i="75" s="1"/>
  <c r="AW152" i="63"/>
  <c r="AW155" i="63" s="1"/>
  <c r="AW154" i="62"/>
  <c r="AV138" i="62" s="1"/>
  <c r="AW138" i="74" s="1"/>
  <c r="AW143" i="74" s="1"/>
  <c r="AW152" i="62"/>
  <c r="AW155" i="62" s="1"/>
  <c r="AY107" i="74"/>
  <c r="AX110" i="62"/>
  <c r="AY106" i="77"/>
  <c r="AX107" i="70"/>
  <c r="AY112" i="77"/>
  <c r="AY87" i="70"/>
  <c r="AY107" i="78"/>
  <c r="AX110" i="66"/>
  <c r="AY112" i="75"/>
  <c r="AY87" i="63"/>
  <c r="AY112" i="74"/>
  <c r="AY87" i="62"/>
  <c r="AZ92" i="77"/>
  <c r="AY93" i="70"/>
  <c r="AZ93" i="77" s="1"/>
  <c r="AY112" i="78"/>
  <c r="AY87" i="66"/>
  <c r="AY107" i="75"/>
  <c r="AX110" i="63"/>
  <c r="AY110" i="76"/>
  <c r="AX116" i="65"/>
  <c r="AY93" i="63"/>
  <c r="AZ93" i="75" s="1"/>
  <c r="AZ92" i="75"/>
  <c r="AY100" i="65"/>
  <c r="AY88" i="65"/>
  <c r="AZ88" i="76" s="1"/>
  <c r="AZ89" i="65"/>
  <c r="AZ87" i="76"/>
  <c r="AZ92" i="74"/>
  <c r="AY93" i="62"/>
  <c r="AZ93" i="74" s="1"/>
  <c r="AW154" i="70"/>
  <c r="AV138" i="70" s="1"/>
  <c r="AW138" i="77" s="1"/>
  <c r="AW143" i="77" s="1"/>
  <c r="AW152" i="70"/>
  <c r="AW155" i="70" s="1"/>
  <c r="AZ92" i="78"/>
  <c r="AY93" i="66"/>
  <c r="AZ93" i="78" s="1"/>
  <c r="AY87" i="48"/>
  <c r="AX110" i="48"/>
  <c r="AY110" i="72" s="1"/>
  <c r="AY93" i="48"/>
  <c r="AZ93" i="72" s="1"/>
  <c r="AY117" i="65" l="1"/>
  <c r="AX123" i="65"/>
  <c r="AY116" i="76"/>
  <c r="AZ87" i="78"/>
  <c r="AY100" i="66"/>
  <c r="AZ89" i="66"/>
  <c r="AY88" i="66"/>
  <c r="AZ88" i="78" s="1"/>
  <c r="AZ87" i="74"/>
  <c r="AY88" i="62"/>
  <c r="AZ88" i="74" s="1"/>
  <c r="AY100" i="62"/>
  <c r="AZ89" i="62"/>
  <c r="AY110" i="78"/>
  <c r="AX116" i="66"/>
  <c r="AX123" i="66" s="1"/>
  <c r="AY107" i="77"/>
  <c r="AX110" i="70"/>
  <c r="AY99" i="65"/>
  <c r="AZ100" i="76"/>
  <c r="AX116" i="63"/>
  <c r="AY110" i="75"/>
  <c r="AZ89" i="63"/>
  <c r="AY100" i="63"/>
  <c r="AY88" i="63"/>
  <c r="AZ88" i="75" s="1"/>
  <c r="AZ87" i="75"/>
  <c r="AZ87" i="77"/>
  <c r="AZ89" i="70"/>
  <c r="AY88" i="70"/>
  <c r="AZ88" i="77" s="1"/>
  <c r="AY100" i="70"/>
  <c r="AY110" i="74"/>
  <c r="AX116" i="62"/>
  <c r="BA90" i="65"/>
  <c r="BB90" i="76" s="1"/>
  <c r="BA89" i="76"/>
  <c r="AZ89" i="48"/>
  <c r="AZ87" i="72"/>
  <c r="AY88" i="48"/>
  <c r="AZ88" i="72" s="1"/>
  <c r="AY100" i="48"/>
  <c r="AZ100" i="72" s="1"/>
  <c r="AX116" i="48"/>
  <c r="AY116" i="72" s="1"/>
  <c r="AY123" i="78" l="1"/>
  <c r="AX126" i="66"/>
  <c r="AX125" i="66"/>
  <c r="AY125" i="78" s="1"/>
  <c r="AZ100" i="77"/>
  <c r="AY99" i="70"/>
  <c r="AY110" i="77"/>
  <c r="AX116" i="70"/>
  <c r="AX123" i="70" s="1"/>
  <c r="AX123" i="63"/>
  <c r="AY116" i="75"/>
  <c r="AY117" i="63"/>
  <c r="BA89" i="74"/>
  <c r="BA90" i="62"/>
  <c r="BB90" i="74" s="1"/>
  <c r="AY117" i="62"/>
  <c r="AX123" i="62"/>
  <c r="AY116" i="74"/>
  <c r="BA89" i="77"/>
  <c r="BA90" i="70"/>
  <c r="BB90" i="77" s="1"/>
  <c r="AZ100" i="75"/>
  <c r="AY99" i="63"/>
  <c r="AZ100" i="74"/>
  <c r="AY99" i="62"/>
  <c r="BA89" i="78"/>
  <c r="BA90" i="66"/>
  <c r="BB90" i="78" s="1"/>
  <c r="AY123" i="76"/>
  <c r="AX126" i="65"/>
  <c r="AX125" i="65"/>
  <c r="AY125" i="76" s="1"/>
  <c r="BA89" i="75"/>
  <c r="BA90" i="63"/>
  <c r="BB90" i="75" s="1"/>
  <c r="AY105" i="65"/>
  <c r="AZ105" i="76" s="1"/>
  <c r="AZ101" i="65"/>
  <c r="BA101" i="76" s="1"/>
  <c r="AZ99" i="76"/>
  <c r="AY116" i="78"/>
  <c r="AY117" i="66"/>
  <c r="AZ100" i="78"/>
  <c r="AY99" i="66"/>
  <c r="AY104" i="65"/>
  <c r="AY124" i="65"/>
  <c r="AZ124" i="76" s="1"/>
  <c r="AZ117" i="76"/>
  <c r="BA90" i="48"/>
  <c r="BB90" i="72" s="1"/>
  <c r="BA89" i="72"/>
  <c r="AX123" i="48"/>
  <c r="AY117" i="48"/>
  <c r="AZ117" i="72" s="1"/>
  <c r="AY99" i="48"/>
  <c r="AY123" i="77" l="1"/>
  <c r="AX125" i="70"/>
  <c r="AY125" i="77" s="1"/>
  <c r="AX126" i="70"/>
  <c r="AY105" i="66"/>
  <c r="AZ105" i="78" s="1"/>
  <c r="AZ99" i="78"/>
  <c r="AZ101" i="66"/>
  <c r="BA101" i="78" s="1"/>
  <c r="AY105" i="63"/>
  <c r="AZ105" i="75" s="1"/>
  <c r="C98" i="63"/>
  <c r="D98" i="75" s="1"/>
  <c r="AZ101" i="63"/>
  <c r="BA101" i="75" s="1"/>
  <c r="AZ99" i="75"/>
  <c r="AY123" i="74"/>
  <c r="AX125" i="62"/>
  <c r="AY125" i="74" s="1"/>
  <c r="AX126" i="62"/>
  <c r="AY124" i="63"/>
  <c r="AZ124" i="75" s="1"/>
  <c r="AY104" i="63"/>
  <c r="AZ117" i="75"/>
  <c r="AY116" i="77"/>
  <c r="AY117" i="70"/>
  <c r="AZ117" i="78"/>
  <c r="AY104" i="66"/>
  <c r="AY124" i="66"/>
  <c r="AZ124" i="78" s="1"/>
  <c r="AY126" i="76"/>
  <c r="AX127" i="65"/>
  <c r="AX150" i="65"/>
  <c r="AY105" i="62"/>
  <c r="AZ105" i="74" s="1"/>
  <c r="AZ99" i="74"/>
  <c r="AZ101" i="62"/>
  <c r="BA101" i="74" s="1"/>
  <c r="AZ117" i="74"/>
  <c r="AY124" i="62"/>
  <c r="AZ124" i="74" s="1"/>
  <c r="AY104" i="62"/>
  <c r="AY126" i="78"/>
  <c r="AX150" i="66"/>
  <c r="AX127" i="66"/>
  <c r="AY120" i="65"/>
  <c r="AZ104" i="76"/>
  <c r="AY109" i="65"/>
  <c r="AZ109" i="76" s="1"/>
  <c r="AY106" i="65"/>
  <c r="AY113" i="65"/>
  <c r="AX126" i="63"/>
  <c r="AX125" i="63"/>
  <c r="AY125" i="75" s="1"/>
  <c r="AY123" i="75"/>
  <c r="AZ99" i="77"/>
  <c r="AZ101" i="70"/>
  <c r="BA101" i="77" s="1"/>
  <c r="AY105" i="70"/>
  <c r="AZ105" i="77" s="1"/>
  <c r="AX125" i="48"/>
  <c r="AY125" i="72" s="1"/>
  <c r="AY123" i="72"/>
  <c r="AY105" i="48"/>
  <c r="AZ105" i="72" s="1"/>
  <c r="AZ99" i="72"/>
  <c r="AX126" i="48"/>
  <c r="AY126" i="72" s="1"/>
  <c r="AY104" i="48"/>
  <c r="AZ104" i="72" s="1"/>
  <c r="AZ101" i="48"/>
  <c r="BA101" i="72" s="1"/>
  <c r="AY124" i="48"/>
  <c r="AZ124" i="72" s="1"/>
  <c r="AX151" i="66" l="1"/>
  <c r="AX153" i="66"/>
  <c r="AX153" i="65"/>
  <c r="AX151" i="65"/>
  <c r="AZ104" i="78"/>
  <c r="AY109" i="66"/>
  <c r="AZ109" i="78" s="1"/>
  <c r="AY113" i="66"/>
  <c r="AY120" i="66"/>
  <c r="AY106" i="66"/>
  <c r="AZ106" i="78" s="1"/>
  <c r="AY107" i="66"/>
  <c r="AX150" i="63"/>
  <c r="AY126" i="75"/>
  <c r="AX127" i="63"/>
  <c r="AY127" i="76"/>
  <c r="AX128" i="65"/>
  <c r="AY106" i="63"/>
  <c r="AY109" i="63"/>
  <c r="AZ109" i="75" s="1"/>
  <c r="AY120" i="63"/>
  <c r="AZ104" i="75"/>
  <c r="AY113" i="63"/>
  <c r="AY126" i="77"/>
  <c r="AX127" i="70"/>
  <c r="AX150" i="70"/>
  <c r="AY112" i="65"/>
  <c r="AZ92" i="65"/>
  <c r="AY114" i="65"/>
  <c r="AZ114" i="76" s="1"/>
  <c r="AZ113" i="76"/>
  <c r="AZ120" i="76"/>
  <c r="AY121" i="65"/>
  <c r="AZ121" i="76" s="1"/>
  <c r="AZ104" i="74"/>
  <c r="AY106" i="62"/>
  <c r="AY109" i="62"/>
  <c r="AZ109" i="74" s="1"/>
  <c r="AY113" i="62"/>
  <c r="AY120" i="62"/>
  <c r="AZ117" i="77"/>
  <c r="AY104" i="70"/>
  <c r="AY124" i="70"/>
  <c r="AZ124" i="77" s="1"/>
  <c r="AZ106" i="76"/>
  <c r="AY107" i="65"/>
  <c r="AY127" i="78"/>
  <c r="AX128" i="66"/>
  <c r="AY126" i="74"/>
  <c r="AX150" i="62"/>
  <c r="AX127" i="62"/>
  <c r="AX127" i="48"/>
  <c r="AY127" i="72" s="1"/>
  <c r="AX150" i="48"/>
  <c r="AX151" i="48" s="1"/>
  <c r="AX153" i="48" s="1"/>
  <c r="AY106" i="48"/>
  <c r="AZ106" i="72" s="1"/>
  <c r="AY113" i="48"/>
  <c r="AZ113" i="72" s="1"/>
  <c r="AY120" i="48"/>
  <c r="AZ120" i="72" s="1"/>
  <c r="AY109" i="48"/>
  <c r="AZ109" i="72" s="1"/>
  <c r="AY127" i="74" l="1"/>
  <c r="AX128" i="62"/>
  <c r="AZ104" i="77"/>
  <c r="AY113" i="70"/>
  <c r="AY106" i="70"/>
  <c r="AZ106" i="77" s="1"/>
  <c r="AY109" i="70"/>
  <c r="AZ109" i="77" s="1"/>
  <c r="AY120" i="70"/>
  <c r="AZ112" i="76"/>
  <c r="AZ87" i="65"/>
  <c r="AZ92" i="63"/>
  <c r="AY112" i="63"/>
  <c r="AY114" i="63"/>
  <c r="AZ114" i="75" s="1"/>
  <c r="AZ113" i="75"/>
  <c r="AY107" i="63"/>
  <c r="AZ106" i="75"/>
  <c r="AZ120" i="78"/>
  <c r="AY121" i="66"/>
  <c r="AZ121" i="78" s="1"/>
  <c r="AX154" i="65"/>
  <c r="AW138" i="65" s="1"/>
  <c r="AX138" i="76" s="1"/>
  <c r="AX143" i="76" s="1"/>
  <c r="AX152" i="65"/>
  <c r="AX155" i="65" s="1"/>
  <c r="AX153" i="62"/>
  <c r="AX151" i="62"/>
  <c r="AZ107" i="76"/>
  <c r="AY110" i="65"/>
  <c r="AZ106" i="74"/>
  <c r="AY107" i="62"/>
  <c r="AX151" i="70"/>
  <c r="AX153" i="70"/>
  <c r="AX153" i="63"/>
  <c r="AX151" i="63"/>
  <c r="AZ113" i="78"/>
  <c r="AZ92" i="66"/>
  <c r="AY112" i="66"/>
  <c r="AY114" i="66"/>
  <c r="AZ114" i="78" s="1"/>
  <c r="AZ120" i="74"/>
  <c r="AY121" i="62"/>
  <c r="AZ121" i="74" s="1"/>
  <c r="AY127" i="77"/>
  <c r="AX128" i="70"/>
  <c r="AY121" i="63"/>
  <c r="AZ121" i="75" s="1"/>
  <c r="AZ120" i="75"/>
  <c r="AZ107" i="78"/>
  <c r="AY110" i="66"/>
  <c r="AZ113" i="74"/>
  <c r="AZ92" i="62"/>
  <c r="AY112" i="62"/>
  <c r="AY114" i="62"/>
  <c r="AZ114" i="74" s="1"/>
  <c r="BA92" i="76"/>
  <c r="AZ93" i="65"/>
  <c r="BA93" i="76" s="1"/>
  <c r="AX128" i="63"/>
  <c r="AY127" i="75"/>
  <c r="AX154" i="66"/>
  <c r="AW138" i="66" s="1"/>
  <c r="AX138" i="78" s="1"/>
  <c r="AX143" i="78" s="1"/>
  <c r="AX152" i="66"/>
  <c r="AX155" i="66" s="1"/>
  <c r="AX128" i="48"/>
  <c r="AX152" i="48"/>
  <c r="AX155" i="48" s="1"/>
  <c r="AX154" i="48"/>
  <c r="AW138" i="48" s="1"/>
  <c r="AX138" i="72" s="1"/>
  <c r="AX143" i="72" s="1"/>
  <c r="AY121" i="48"/>
  <c r="AZ121" i="72" s="1"/>
  <c r="AY112" i="48"/>
  <c r="AZ112" i="72" s="1"/>
  <c r="AZ92" i="48"/>
  <c r="BA92" i="72" s="1"/>
  <c r="AY114" i="48"/>
  <c r="AZ114" i="72" s="1"/>
  <c r="AY107" i="48"/>
  <c r="AZ107" i="72" s="1"/>
  <c r="BA92" i="74" l="1"/>
  <c r="AZ93" i="62"/>
  <c r="BA93" i="74" s="1"/>
  <c r="BA92" i="78"/>
  <c r="AZ93" i="66"/>
  <c r="BA93" i="78" s="1"/>
  <c r="AZ110" i="76"/>
  <c r="AY116" i="65"/>
  <c r="AZ112" i="75"/>
  <c r="AZ87" i="63"/>
  <c r="AY107" i="70"/>
  <c r="AZ113" i="77"/>
  <c r="AZ92" i="70"/>
  <c r="AY114" i="70"/>
  <c r="AZ114" i="77" s="1"/>
  <c r="AY112" i="70"/>
  <c r="AX152" i="70"/>
  <c r="AX155" i="70" s="1"/>
  <c r="AX154" i="70"/>
  <c r="AW138" i="70" s="1"/>
  <c r="AX138" i="77" s="1"/>
  <c r="AX143" i="77" s="1"/>
  <c r="AY110" i="63"/>
  <c r="AZ107" i="75"/>
  <c r="AZ93" i="63"/>
  <c r="BA93" i="75" s="1"/>
  <c r="BA92" i="75"/>
  <c r="AZ120" i="77"/>
  <c r="AY121" i="70"/>
  <c r="AZ121" i="77" s="1"/>
  <c r="AZ110" i="78"/>
  <c r="AY116" i="66"/>
  <c r="AX152" i="63"/>
  <c r="AX155" i="63" s="1"/>
  <c r="AX154" i="63"/>
  <c r="AW138" i="63" s="1"/>
  <c r="AX138" i="75" s="1"/>
  <c r="AX143" i="75" s="1"/>
  <c r="AZ107" i="74"/>
  <c r="AY110" i="62"/>
  <c r="AX152" i="62"/>
  <c r="AX155" i="62" s="1"/>
  <c r="AX154" i="62"/>
  <c r="AW138" i="62" s="1"/>
  <c r="AX138" i="74" s="1"/>
  <c r="AX143" i="74" s="1"/>
  <c r="AZ100" i="65"/>
  <c r="BA87" i="76"/>
  <c r="BA89" i="65"/>
  <c r="AZ88" i="65"/>
  <c r="BA88" i="76" s="1"/>
  <c r="AZ87" i="62"/>
  <c r="AZ112" i="74"/>
  <c r="AZ112" i="78"/>
  <c r="AZ87" i="66"/>
  <c r="AZ87" i="48"/>
  <c r="AZ93" i="48"/>
  <c r="BA93" i="72" s="1"/>
  <c r="AY110" i="48"/>
  <c r="AZ110" i="72" s="1"/>
  <c r="BA87" i="78" l="1"/>
  <c r="AZ100" i="66"/>
  <c r="BA89" i="66"/>
  <c r="AZ88" i="66"/>
  <c r="BA88" i="78" s="1"/>
  <c r="BB89" i="76"/>
  <c r="BB90" i="65"/>
  <c r="BC90" i="76" s="1"/>
  <c r="AZ110" i="75"/>
  <c r="AY116" i="63"/>
  <c r="BA89" i="63"/>
  <c r="AZ88" i="63"/>
  <c r="BA88" i="75" s="1"/>
  <c r="AZ100" i="63"/>
  <c r="BA87" i="75"/>
  <c r="AZ110" i="74"/>
  <c r="AY116" i="62"/>
  <c r="AZ116" i="78"/>
  <c r="AY123" i="66"/>
  <c r="AZ117" i="66"/>
  <c r="BA92" i="77"/>
  <c r="AZ93" i="70"/>
  <c r="BA93" i="77" s="1"/>
  <c r="BA87" i="74"/>
  <c r="AZ100" i="62"/>
  <c r="AZ88" i="62"/>
  <c r="BA88" i="74" s="1"/>
  <c r="BA89" i="62"/>
  <c r="BA100" i="76"/>
  <c r="AZ99" i="65"/>
  <c r="AZ116" i="76"/>
  <c r="AY123" i="65"/>
  <c r="AZ117" i="65"/>
  <c r="AZ112" i="77"/>
  <c r="AZ87" i="70"/>
  <c r="AZ107" i="77"/>
  <c r="AY110" i="70"/>
  <c r="BA89" i="48"/>
  <c r="BA87" i="72"/>
  <c r="AZ88" i="48"/>
  <c r="BA88" i="72" s="1"/>
  <c r="AZ100" i="48"/>
  <c r="BA100" i="72" s="1"/>
  <c r="AY116" i="48"/>
  <c r="AZ116" i="72" s="1"/>
  <c r="AZ123" i="76" l="1"/>
  <c r="AY126" i="65"/>
  <c r="AY125" i="65"/>
  <c r="AZ125" i="76" s="1"/>
  <c r="BB90" i="62"/>
  <c r="BC90" i="74" s="1"/>
  <c r="BB89" i="74"/>
  <c r="BA100" i="75"/>
  <c r="AZ99" i="63"/>
  <c r="BB89" i="78"/>
  <c r="BB90" i="66"/>
  <c r="BC90" i="78" s="1"/>
  <c r="BA87" i="77"/>
  <c r="AZ88" i="70"/>
  <c r="BA88" i="77" s="1"/>
  <c r="AZ100" i="70"/>
  <c r="BA89" i="70"/>
  <c r="AZ116" i="74"/>
  <c r="AZ117" i="62"/>
  <c r="BA100" i="78"/>
  <c r="AZ99" i="66"/>
  <c r="AZ105" i="65"/>
  <c r="BA105" i="76" s="1"/>
  <c r="BA99" i="76"/>
  <c r="BA101" i="65"/>
  <c r="BB101" i="76" s="1"/>
  <c r="BA100" i="74"/>
  <c r="AZ99" i="62"/>
  <c r="BA117" i="78"/>
  <c r="AZ124" i="66"/>
  <c r="BA124" i="78" s="1"/>
  <c r="AZ104" i="66"/>
  <c r="BB89" i="75"/>
  <c r="BB90" i="63"/>
  <c r="BC90" i="75" s="1"/>
  <c r="AZ110" i="77"/>
  <c r="AY116" i="70"/>
  <c r="AY123" i="70" s="1"/>
  <c r="BA117" i="76"/>
  <c r="AZ124" i="65"/>
  <c r="BA124" i="76" s="1"/>
  <c r="AZ104" i="65"/>
  <c r="AZ123" i="78"/>
  <c r="AY125" i="66"/>
  <c r="AZ125" i="78" s="1"/>
  <c r="AY126" i="66"/>
  <c r="AY123" i="63"/>
  <c r="AZ116" i="75"/>
  <c r="AZ117" i="63"/>
  <c r="AY123" i="62"/>
  <c r="BB90" i="48"/>
  <c r="BC90" i="72" s="1"/>
  <c r="BB89" i="72"/>
  <c r="AY123" i="48"/>
  <c r="AZ123" i="72" s="1"/>
  <c r="AZ117" i="48"/>
  <c r="BA117" i="72" s="1"/>
  <c r="AZ99" i="48"/>
  <c r="AZ105" i="48" s="1"/>
  <c r="AZ123" i="77" l="1"/>
  <c r="AY125" i="70"/>
  <c r="AZ125" i="77" s="1"/>
  <c r="AY126" i="70"/>
  <c r="AZ123" i="74"/>
  <c r="AY125" i="62"/>
  <c r="AZ125" i="74" s="1"/>
  <c r="AY126" i="62"/>
  <c r="AZ126" i="78"/>
  <c r="AY150" i="66"/>
  <c r="AY127" i="66"/>
  <c r="BA100" i="77"/>
  <c r="AZ99" i="70"/>
  <c r="BA117" i="75"/>
  <c r="AZ104" i="63"/>
  <c r="AZ124" i="63"/>
  <c r="BA124" i="75" s="1"/>
  <c r="BA117" i="74"/>
  <c r="AZ124" i="62"/>
  <c r="BA124" i="74" s="1"/>
  <c r="AZ104" i="62"/>
  <c r="AZ105" i="63"/>
  <c r="BA105" i="75" s="1"/>
  <c r="BA101" i="63"/>
  <c r="BB101" i="75" s="1"/>
  <c r="BA99" i="75"/>
  <c r="AZ105" i="62"/>
  <c r="BA105" i="74" s="1"/>
  <c r="BA99" i="74"/>
  <c r="BA101" i="62"/>
  <c r="BB101" i="74" s="1"/>
  <c r="AY127" i="65"/>
  <c r="AZ126" i="76"/>
  <c r="AY150" i="65"/>
  <c r="AZ123" i="75"/>
  <c r="AY125" i="63"/>
  <c r="AZ125" i="75" s="1"/>
  <c r="AY126" i="63"/>
  <c r="AZ120" i="65"/>
  <c r="AZ113" i="65"/>
  <c r="BA104" i="76"/>
  <c r="AZ106" i="65"/>
  <c r="AZ109" i="65"/>
  <c r="BA109" i="76" s="1"/>
  <c r="AZ117" i="70"/>
  <c r="AZ116" i="77"/>
  <c r="BA104" i="78"/>
  <c r="AZ109" i="66"/>
  <c r="BA109" i="78" s="1"/>
  <c r="AZ113" i="66"/>
  <c r="AZ120" i="66"/>
  <c r="BA99" i="78"/>
  <c r="BA101" i="66"/>
  <c r="BB101" i="78" s="1"/>
  <c r="AZ105" i="66"/>
  <c r="BA105" i="78" s="1"/>
  <c r="BB89" i="77"/>
  <c r="BB90" i="70"/>
  <c r="BC90" i="77" s="1"/>
  <c r="BA105" i="72"/>
  <c r="BA99" i="72"/>
  <c r="AY125" i="48"/>
  <c r="AZ125" i="72" s="1"/>
  <c r="AY126" i="48"/>
  <c r="AZ104" i="48"/>
  <c r="BA104" i="72" s="1"/>
  <c r="BA101" i="48"/>
  <c r="BB101" i="72" s="1"/>
  <c r="AZ124" i="48"/>
  <c r="BA124" i="72" s="1"/>
  <c r="BA113" i="78" l="1"/>
  <c r="BA92" i="66"/>
  <c r="AZ112" i="66"/>
  <c r="AZ114" i="66"/>
  <c r="BA114" i="78" s="1"/>
  <c r="AZ127" i="76"/>
  <c r="AY128" i="65"/>
  <c r="AY151" i="66"/>
  <c r="AY153" i="66"/>
  <c r="AZ106" i="66"/>
  <c r="BA117" i="77"/>
  <c r="AZ124" i="70"/>
  <c r="BA124" i="77" s="1"/>
  <c r="AZ104" i="70"/>
  <c r="AZ112" i="65"/>
  <c r="BA113" i="76"/>
  <c r="AZ114" i="65"/>
  <c r="BA114" i="76" s="1"/>
  <c r="BA92" i="65"/>
  <c r="AZ105" i="70"/>
  <c r="BA105" i="77" s="1"/>
  <c r="BA99" i="77"/>
  <c r="BA101" i="70"/>
  <c r="BB101" i="77" s="1"/>
  <c r="AZ126" i="77"/>
  <c r="AY150" i="70"/>
  <c r="AY127" i="70"/>
  <c r="AZ121" i="65"/>
  <c r="BA121" i="76" s="1"/>
  <c r="BA120" i="76"/>
  <c r="AY151" i="65"/>
  <c r="AY153" i="65"/>
  <c r="AZ126" i="74"/>
  <c r="AY127" i="62"/>
  <c r="AY150" i="62"/>
  <c r="BA120" i="78"/>
  <c r="AZ121" i="66"/>
  <c r="BA121" i="78" s="1"/>
  <c r="AZ107" i="65"/>
  <c r="BA106" i="76"/>
  <c r="AY150" i="63"/>
  <c r="AZ126" i="75"/>
  <c r="AY127" i="63"/>
  <c r="BA104" i="74"/>
  <c r="AZ120" i="62"/>
  <c r="AZ106" i="62"/>
  <c r="AZ113" i="62"/>
  <c r="AZ109" i="62"/>
  <c r="BA109" i="74" s="1"/>
  <c r="AZ109" i="63"/>
  <c r="BA109" i="75" s="1"/>
  <c r="BA104" i="75"/>
  <c r="AZ106" i="63"/>
  <c r="AZ113" i="63"/>
  <c r="AZ120" i="63"/>
  <c r="AZ127" i="78"/>
  <c r="AY128" i="66"/>
  <c r="AY127" i="48"/>
  <c r="AZ127" i="72" s="1"/>
  <c r="AZ126" i="72"/>
  <c r="AY150" i="48"/>
  <c r="AY151" i="48" s="1"/>
  <c r="AY152" i="48" s="1"/>
  <c r="AY155" i="48" s="1"/>
  <c r="AZ106" i="48"/>
  <c r="BA106" i="72" s="1"/>
  <c r="AZ120" i="48"/>
  <c r="BA120" i="72" s="1"/>
  <c r="AZ113" i="48"/>
  <c r="BA113" i="72" s="1"/>
  <c r="AZ109" i="48"/>
  <c r="BA109" i="72" s="1"/>
  <c r="BA106" i="75" l="1"/>
  <c r="AZ107" i="63"/>
  <c r="BA113" i="74"/>
  <c r="BA92" i="62"/>
  <c r="AZ112" i="62"/>
  <c r="AZ114" i="62"/>
  <c r="BA114" i="74" s="1"/>
  <c r="AZ127" i="75"/>
  <c r="AY128" i="63"/>
  <c r="BA107" i="76"/>
  <c r="AZ110" i="65"/>
  <c r="AZ127" i="74"/>
  <c r="AY128" i="62"/>
  <c r="BB92" i="76"/>
  <c r="BA93" i="65"/>
  <c r="BB93" i="76" s="1"/>
  <c r="BA104" i="77"/>
  <c r="AZ120" i="70"/>
  <c r="AZ113" i="70"/>
  <c r="AZ106" i="70"/>
  <c r="BA106" i="77" s="1"/>
  <c r="AZ109" i="70"/>
  <c r="BA109" i="77" s="1"/>
  <c r="AZ107" i="70"/>
  <c r="BA106" i="74"/>
  <c r="AZ107" i="62"/>
  <c r="AY154" i="66"/>
  <c r="AX138" i="66" s="1"/>
  <c r="AY138" i="78" s="1"/>
  <c r="AY143" i="78" s="1"/>
  <c r="AY152" i="66"/>
  <c r="AY155" i="66" s="1"/>
  <c r="BA112" i="78"/>
  <c r="BA87" i="66"/>
  <c r="BA120" i="75"/>
  <c r="AZ121" i="63"/>
  <c r="BA121" i="75" s="1"/>
  <c r="BA120" i="74"/>
  <c r="AZ121" i="62"/>
  <c r="BA121" i="74" s="1"/>
  <c r="AY153" i="63"/>
  <c r="AY151" i="63"/>
  <c r="AZ127" i="77"/>
  <c r="AY128" i="70"/>
  <c r="BB92" i="78"/>
  <c r="BA93" i="66"/>
  <c r="BB93" i="78" s="1"/>
  <c r="BA113" i="75"/>
  <c r="AZ114" i="63"/>
  <c r="BA114" i="75" s="1"/>
  <c r="AZ112" i="63"/>
  <c r="BA92" i="63"/>
  <c r="AY151" i="62"/>
  <c r="AY153" i="62"/>
  <c r="AY152" i="65"/>
  <c r="AY155" i="65" s="1"/>
  <c r="AY154" i="65"/>
  <c r="AX138" i="65" s="1"/>
  <c r="AY138" i="76" s="1"/>
  <c r="AY143" i="76" s="1"/>
  <c r="AY151" i="70"/>
  <c r="AY153" i="70"/>
  <c r="BA87" i="65"/>
  <c r="BA112" i="76"/>
  <c r="BA106" i="78"/>
  <c r="AZ107" i="66"/>
  <c r="AY128" i="48"/>
  <c r="AY153" i="48"/>
  <c r="AY154" i="48"/>
  <c r="AX138" i="48" s="1"/>
  <c r="AY138" i="72" s="1"/>
  <c r="AY143" i="72" s="1"/>
  <c r="AZ121" i="48"/>
  <c r="BA121" i="72" s="1"/>
  <c r="BA92" i="48"/>
  <c r="BB92" i="72" s="1"/>
  <c r="AZ114" i="48"/>
  <c r="BA114" i="72" s="1"/>
  <c r="AZ112" i="48"/>
  <c r="BA112" i="72" s="1"/>
  <c r="AZ107" i="48"/>
  <c r="BA107" i="72" s="1"/>
  <c r="BB92" i="75" l="1"/>
  <c r="BA93" i="63"/>
  <c r="BB93" i="75" s="1"/>
  <c r="AY154" i="63"/>
  <c r="AX138" i="63" s="1"/>
  <c r="AY138" i="75" s="1"/>
  <c r="AY143" i="75" s="1"/>
  <c r="AY152" i="63"/>
  <c r="AY155" i="63" s="1"/>
  <c r="BA107" i="77"/>
  <c r="AZ110" i="70"/>
  <c r="BA120" i="77"/>
  <c r="AZ121" i="70"/>
  <c r="BA121" i="77" s="1"/>
  <c r="BB92" i="74"/>
  <c r="BA93" i="62"/>
  <c r="BB93" i="74" s="1"/>
  <c r="BB87" i="76"/>
  <c r="BA88" i="65"/>
  <c r="BB88" i="76" s="1"/>
  <c r="BA100" i="65"/>
  <c r="BB89" i="65"/>
  <c r="BA112" i="75"/>
  <c r="BA87" i="63"/>
  <c r="BA107" i="78"/>
  <c r="AZ110" i="66"/>
  <c r="BB87" i="78"/>
  <c r="BA88" i="66"/>
  <c r="BB88" i="78" s="1"/>
  <c r="BA100" i="66"/>
  <c r="BB89" i="66"/>
  <c r="BA107" i="74"/>
  <c r="AZ110" i="62"/>
  <c r="BA110" i="76"/>
  <c r="AZ116" i="65"/>
  <c r="BA107" i="75"/>
  <c r="AZ110" i="63"/>
  <c r="AY152" i="70"/>
  <c r="AY155" i="70" s="1"/>
  <c r="AY154" i="70"/>
  <c r="AX138" i="70" s="1"/>
  <c r="AY138" i="77" s="1"/>
  <c r="AY143" i="77" s="1"/>
  <c r="AY154" i="62"/>
  <c r="AX138" i="62" s="1"/>
  <c r="AY138" i="74" s="1"/>
  <c r="AY143" i="74" s="1"/>
  <c r="AY152" i="62"/>
  <c r="AY155" i="62" s="1"/>
  <c r="BA113" i="77"/>
  <c r="AZ112" i="70"/>
  <c r="AZ114" i="70"/>
  <c r="BA114" i="77" s="1"/>
  <c r="BA92" i="70"/>
  <c r="BA87" i="62"/>
  <c r="BA112" i="74"/>
  <c r="BA87" i="48"/>
  <c r="AZ110" i="48"/>
  <c r="BA110" i="72" s="1"/>
  <c r="BA93" i="48"/>
  <c r="BB93" i="72" s="1"/>
  <c r="BB92" i="77" l="1"/>
  <c r="BA93" i="70"/>
  <c r="BB93" i="77" s="1"/>
  <c r="AZ116" i="63"/>
  <c r="BA110" i="75"/>
  <c r="BA110" i="74"/>
  <c r="AZ116" i="62"/>
  <c r="BA88" i="63"/>
  <c r="BB88" i="75" s="1"/>
  <c r="BA100" i="63"/>
  <c r="BB87" i="75"/>
  <c r="BB89" i="63"/>
  <c r="BA112" i="77"/>
  <c r="BA87" i="70"/>
  <c r="AZ123" i="65"/>
  <c r="BA116" i="76"/>
  <c r="BA117" i="65"/>
  <c r="BC89" i="78"/>
  <c r="BC90" i="66"/>
  <c r="BD90" i="78" s="1"/>
  <c r="BA110" i="78"/>
  <c r="AZ116" i="66"/>
  <c r="AZ123" i="66"/>
  <c r="BC89" i="76"/>
  <c r="BC90" i="65"/>
  <c r="BD90" i="76" s="1"/>
  <c r="BA110" i="77"/>
  <c r="AZ116" i="70"/>
  <c r="BB87" i="74"/>
  <c r="BA88" i="62"/>
  <c r="BB88" i="74" s="1"/>
  <c r="BA100" i="62"/>
  <c r="BB89" i="62"/>
  <c r="BB100" i="78"/>
  <c r="BA99" i="66"/>
  <c r="BB100" i="76"/>
  <c r="BA99" i="65"/>
  <c r="BB89" i="48"/>
  <c r="BB87" i="72"/>
  <c r="BA100" i="48"/>
  <c r="BB100" i="72" s="1"/>
  <c r="BA88" i="48"/>
  <c r="BB88" i="72" s="1"/>
  <c r="AZ116" i="48"/>
  <c r="BA116" i="72" s="1"/>
  <c r="BB101" i="65" l="1"/>
  <c r="BC101" i="76" s="1"/>
  <c r="BA105" i="65"/>
  <c r="BB105" i="76" s="1"/>
  <c r="BB99" i="76"/>
  <c r="BC89" i="74"/>
  <c r="BC90" i="62"/>
  <c r="BD90" i="74" s="1"/>
  <c r="BA116" i="77"/>
  <c r="BA117" i="70"/>
  <c r="AZ123" i="70"/>
  <c r="BA123" i="78"/>
  <c r="AZ125" i="66"/>
  <c r="BA125" i="78" s="1"/>
  <c r="AZ126" i="66"/>
  <c r="BB87" i="77"/>
  <c r="BA88" i="70"/>
  <c r="BB88" i="77" s="1"/>
  <c r="BB89" i="70"/>
  <c r="BA100" i="70"/>
  <c r="BA99" i="63"/>
  <c r="BB100" i="75"/>
  <c r="BB100" i="74"/>
  <c r="BA99" i="62"/>
  <c r="BA116" i="78"/>
  <c r="BA117" i="66"/>
  <c r="BA104" i="65"/>
  <c r="BA124" i="65"/>
  <c r="BB124" i="76" s="1"/>
  <c r="BB117" i="76"/>
  <c r="AZ123" i="63"/>
  <c r="BA116" i="75"/>
  <c r="BA117" i="63"/>
  <c r="BA105" i="66"/>
  <c r="BB105" i="78" s="1"/>
  <c r="BB99" i="78"/>
  <c r="BB101" i="66"/>
  <c r="BC101" i="78" s="1"/>
  <c r="BC89" i="75"/>
  <c r="BC90" i="63"/>
  <c r="BD90" i="75" s="1"/>
  <c r="BA116" i="74"/>
  <c r="AZ123" i="62"/>
  <c r="BA117" i="62"/>
  <c r="BA123" i="76"/>
  <c r="AZ126" i="65"/>
  <c r="AZ125" i="65"/>
  <c r="BA125" i="76" s="1"/>
  <c r="BC90" i="48"/>
  <c r="BD90" i="72" s="1"/>
  <c r="BC89" i="72"/>
  <c r="AZ123" i="48"/>
  <c r="BA99" i="48"/>
  <c r="BA117" i="48"/>
  <c r="BB117" i="72" s="1"/>
  <c r="BA105" i="63" l="1"/>
  <c r="BB105" i="75" s="1"/>
  <c r="BB99" i="75"/>
  <c r="BB101" i="63"/>
  <c r="BC101" i="75" s="1"/>
  <c r="BA123" i="77"/>
  <c r="AZ126" i="70"/>
  <c r="AZ125" i="70"/>
  <c r="BA125" i="77" s="1"/>
  <c r="BB117" i="74"/>
  <c r="BA104" i="62"/>
  <c r="BA124" i="62"/>
  <c r="BB124" i="74" s="1"/>
  <c r="BA104" i="63"/>
  <c r="BA124" i="63"/>
  <c r="BB124" i="75" s="1"/>
  <c r="BB117" i="75"/>
  <c r="BA105" i="62"/>
  <c r="BB105" i="74" s="1"/>
  <c r="BB101" i="62"/>
  <c r="BC101" i="74" s="1"/>
  <c r="BB99" i="74"/>
  <c r="BB100" i="77"/>
  <c r="BA99" i="70"/>
  <c r="BA126" i="78"/>
  <c r="AZ150" i="66"/>
  <c r="AZ127" i="66"/>
  <c r="BB117" i="77"/>
  <c r="BA124" i="70"/>
  <c r="BB124" i="77" s="1"/>
  <c r="BA104" i="70"/>
  <c r="BA123" i="74"/>
  <c r="AZ125" i="62"/>
  <c r="BA125" i="74" s="1"/>
  <c r="AZ126" i="62"/>
  <c r="BB104" i="76"/>
  <c r="BA113" i="65"/>
  <c r="BA106" i="65"/>
  <c r="BA109" i="65"/>
  <c r="BB109" i="76" s="1"/>
  <c r="BA120" i="65"/>
  <c r="BC89" i="77"/>
  <c r="BC90" i="70"/>
  <c r="BD90" i="77" s="1"/>
  <c r="BA126" i="76"/>
  <c r="AZ150" i="65"/>
  <c r="AZ127" i="65"/>
  <c r="BA123" i="75"/>
  <c r="AZ126" i="63"/>
  <c r="AZ125" i="63"/>
  <c r="BA125" i="75" s="1"/>
  <c r="BB117" i="78"/>
  <c r="BA124" i="66"/>
  <c r="BB124" i="78" s="1"/>
  <c r="BA104" i="66"/>
  <c r="BA105" i="48"/>
  <c r="BB105" i="72" s="1"/>
  <c r="BB99" i="72"/>
  <c r="AZ126" i="48"/>
  <c r="BA126" i="72" s="1"/>
  <c r="BA123" i="72"/>
  <c r="AZ125" i="48"/>
  <c r="BA125" i="72" s="1"/>
  <c r="BA104" i="48"/>
  <c r="BB104" i="72" s="1"/>
  <c r="BA124" i="48"/>
  <c r="BB124" i="72" s="1"/>
  <c r="BB101" i="48"/>
  <c r="BC101" i="72" s="1"/>
  <c r="BA127" i="76" l="1"/>
  <c r="AZ128" i="65"/>
  <c r="BB113" i="76"/>
  <c r="BA112" i="65"/>
  <c r="BA114" i="65"/>
  <c r="BB114" i="76" s="1"/>
  <c r="BB92" i="65"/>
  <c r="BA127" i="78"/>
  <c r="AZ128" i="66"/>
  <c r="BB104" i="74"/>
  <c r="BA113" i="62"/>
  <c r="BA109" i="62"/>
  <c r="BB109" i="74" s="1"/>
  <c r="BA120" i="62"/>
  <c r="BA106" i="62"/>
  <c r="AZ153" i="65"/>
  <c r="AZ151" i="65"/>
  <c r="BA121" i="65"/>
  <c r="BB121" i="76" s="1"/>
  <c r="BB120" i="76"/>
  <c r="BB104" i="77"/>
  <c r="BA109" i="70"/>
  <c r="BB109" i="77" s="1"/>
  <c r="BA120" i="70"/>
  <c r="BA113" i="70"/>
  <c r="AZ151" i="66"/>
  <c r="AZ153" i="66"/>
  <c r="BB104" i="78"/>
  <c r="BA120" i="66"/>
  <c r="BA113" i="66"/>
  <c r="BA106" i="66"/>
  <c r="BB106" i="78" s="1"/>
  <c r="BA109" i="66"/>
  <c r="BB109" i="78" s="1"/>
  <c r="BA126" i="75"/>
  <c r="AZ127" i="63"/>
  <c r="AZ150" i="63"/>
  <c r="BA126" i="74"/>
  <c r="AZ127" i="62"/>
  <c r="AZ150" i="62"/>
  <c r="BB104" i="75"/>
  <c r="BA106" i="63"/>
  <c r="BA109" i="63"/>
  <c r="BB109" i="75" s="1"/>
  <c r="BA120" i="63"/>
  <c r="BA113" i="63"/>
  <c r="BB106" i="76"/>
  <c r="BA107" i="65"/>
  <c r="BB101" i="70"/>
  <c r="BC101" i="77" s="1"/>
  <c r="BB99" i="77"/>
  <c r="BA105" i="70"/>
  <c r="BB105" i="77" s="1"/>
  <c r="BA126" i="77"/>
  <c r="AZ150" i="70"/>
  <c r="AZ127" i="70"/>
  <c r="AZ150" i="48"/>
  <c r="AZ151" i="48" s="1"/>
  <c r="AZ152" i="48" s="1"/>
  <c r="AZ155" i="48" s="1"/>
  <c r="AZ127" i="48"/>
  <c r="BA127" i="72" s="1"/>
  <c r="BA106" i="48"/>
  <c r="BB106" i="72" s="1"/>
  <c r="BA120" i="48"/>
  <c r="BB120" i="72" s="1"/>
  <c r="BA109" i="48"/>
  <c r="BB109" i="72" s="1"/>
  <c r="BA113" i="48"/>
  <c r="BB113" i="72" s="1"/>
  <c r="AZ151" i="70" l="1"/>
  <c r="AZ153" i="70"/>
  <c r="BB120" i="75"/>
  <c r="BA121" i="63"/>
  <c r="BB121" i="75" s="1"/>
  <c r="AZ151" i="62"/>
  <c r="AZ153" i="62"/>
  <c r="BA127" i="75"/>
  <c r="AZ128" i="63"/>
  <c r="BB120" i="77"/>
  <c r="BA121" i="70"/>
  <c r="BB121" i="77" s="1"/>
  <c r="BB120" i="74"/>
  <c r="BA121" i="62"/>
  <c r="BB121" i="74" s="1"/>
  <c r="BB87" i="65"/>
  <c r="BB112" i="76"/>
  <c r="BB107" i="76"/>
  <c r="BA110" i="65"/>
  <c r="BA127" i="74"/>
  <c r="AZ128" i="62"/>
  <c r="BB113" i="78"/>
  <c r="BB92" i="66"/>
  <c r="BA112" i="66"/>
  <c r="BA114" i="66"/>
  <c r="BB114" i="78" s="1"/>
  <c r="AZ154" i="66"/>
  <c r="AY138" i="66" s="1"/>
  <c r="AZ138" i="78" s="1"/>
  <c r="AZ143" i="78" s="1"/>
  <c r="AZ152" i="66"/>
  <c r="AZ155" i="66" s="1"/>
  <c r="AZ154" i="65"/>
  <c r="AY138" i="65" s="1"/>
  <c r="AZ138" i="76" s="1"/>
  <c r="AZ143" i="76" s="1"/>
  <c r="AZ152" i="65"/>
  <c r="AZ155" i="65" s="1"/>
  <c r="BB106" i="75"/>
  <c r="BA107" i="63"/>
  <c r="BA107" i="66"/>
  <c r="BB120" i="78"/>
  <c r="BA121" i="66"/>
  <c r="BB121" i="78" s="1"/>
  <c r="BA106" i="70"/>
  <c r="BB113" i="74"/>
  <c r="BA112" i="62"/>
  <c r="BA114" i="62"/>
  <c r="BB114" i="74" s="1"/>
  <c r="BB92" i="62"/>
  <c r="BB93" i="65"/>
  <c r="BC93" i="76" s="1"/>
  <c r="BC92" i="76"/>
  <c r="BA127" i="77"/>
  <c r="AZ128" i="70"/>
  <c r="BB92" i="63"/>
  <c r="BA112" i="63"/>
  <c r="BA114" i="63"/>
  <c r="BB114" i="75" s="1"/>
  <c r="BB113" i="75"/>
  <c r="AZ151" i="63"/>
  <c r="AZ153" i="63"/>
  <c r="BB113" i="77"/>
  <c r="BA112" i="70"/>
  <c r="BB92" i="70"/>
  <c r="BA114" i="70"/>
  <c r="BB114" i="77" s="1"/>
  <c r="BB106" i="74"/>
  <c r="BA107" i="62"/>
  <c r="AZ154" i="48"/>
  <c r="AY138" i="48" s="1"/>
  <c r="AZ138" i="72" s="1"/>
  <c r="AZ143" i="72" s="1"/>
  <c r="AZ153" i="48"/>
  <c r="AZ128" i="48"/>
  <c r="BA121" i="48"/>
  <c r="BB121" i="72" s="1"/>
  <c r="BA107" i="48"/>
  <c r="BB107" i="72" s="1"/>
  <c r="BB92" i="48"/>
  <c r="BC92" i="72" s="1"/>
  <c r="BA112" i="48"/>
  <c r="BB112" i="72" s="1"/>
  <c r="BA114" i="48"/>
  <c r="BB114" i="72" s="1"/>
  <c r="BB107" i="74" l="1"/>
  <c r="BA110" i="62"/>
  <c r="BB112" i="77"/>
  <c r="BB87" i="70"/>
  <c r="BC92" i="74"/>
  <c r="BB93" i="62"/>
  <c r="BC93" i="74" s="1"/>
  <c r="BB106" i="77"/>
  <c r="BA107" i="70"/>
  <c r="BB107" i="75"/>
  <c r="BA110" i="63"/>
  <c r="BC92" i="78"/>
  <c r="BB93" i="66"/>
  <c r="BC93" i="78" s="1"/>
  <c r="BB110" i="76"/>
  <c r="BA116" i="65"/>
  <c r="BB87" i="63"/>
  <c r="BB112" i="75"/>
  <c r="BB112" i="74"/>
  <c r="BB87" i="62"/>
  <c r="BC92" i="77"/>
  <c r="BB93" i="70"/>
  <c r="BC93" i="77" s="1"/>
  <c r="AZ154" i="63"/>
  <c r="AY138" i="63" s="1"/>
  <c r="AZ138" i="75" s="1"/>
  <c r="AZ143" i="75" s="1"/>
  <c r="AZ152" i="63"/>
  <c r="AZ155" i="63" s="1"/>
  <c r="BB93" i="63"/>
  <c r="BC93" i="75" s="1"/>
  <c r="BC92" i="75"/>
  <c r="BB107" i="78"/>
  <c r="BA110" i="66"/>
  <c r="BB112" i="78"/>
  <c r="BB87" i="66"/>
  <c r="BB100" i="65"/>
  <c r="BB88" i="65"/>
  <c r="BC88" i="76" s="1"/>
  <c r="BC89" i="65"/>
  <c r="BC87" i="76"/>
  <c r="AZ152" i="62"/>
  <c r="AZ155" i="62" s="1"/>
  <c r="AZ154" i="62"/>
  <c r="AY138" i="62" s="1"/>
  <c r="AZ138" i="74" s="1"/>
  <c r="AZ143" i="74" s="1"/>
  <c r="AZ152" i="70"/>
  <c r="AZ155" i="70" s="1"/>
  <c r="AZ154" i="70"/>
  <c r="AY138" i="70" s="1"/>
  <c r="AZ138" i="77" s="1"/>
  <c r="AZ143" i="77" s="1"/>
  <c r="BB87" i="48"/>
  <c r="BA110" i="48"/>
  <c r="BB110" i="72" s="1"/>
  <c r="BB93" i="48"/>
  <c r="BC93" i="72" s="1"/>
  <c r="BC87" i="78" l="1"/>
  <c r="BB88" i="66"/>
  <c r="BC88" i="78" s="1"/>
  <c r="BB100" i="66"/>
  <c r="BC89" i="66"/>
  <c r="BB107" i="77"/>
  <c r="BA110" i="70"/>
  <c r="BC87" i="77"/>
  <c r="BB100" i="70"/>
  <c r="BB88" i="70"/>
  <c r="BC88" i="77" s="1"/>
  <c r="BC89" i="70"/>
  <c r="BD89" i="76"/>
  <c r="BD90" i="65"/>
  <c r="BE90" i="76" s="1"/>
  <c r="BB100" i="63"/>
  <c r="BC89" i="63"/>
  <c r="BB88" i="63"/>
  <c r="BC88" i="75" s="1"/>
  <c r="BC87" i="75"/>
  <c r="BB110" i="78"/>
  <c r="BA116" i="66"/>
  <c r="BA123" i="66"/>
  <c r="BC87" i="74"/>
  <c r="BC89" i="62"/>
  <c r="BB88" i="62"/>
  <c r="BC88" i="74" s="1"/>
  <c r="BB100" i="62"/>
  <c r="BB117" i="65"/>
  <c r="BA123" i="65"/>
  <c r="BB116" i="76"/>
  <c r="BB110" i="75"/>
  <c r="BA116" i="63"/>
  <c r="BB110" i="74"/>
  <c r="BA116" i="62"/>
  <c r="BC100" i="76"/>
  <c r="BB99" i="65"/>
  <c r="BC89" i="48"/>
  <c r="BC87" i="72"/>
  <c r="BB88" i="48"/>
  <c r="BC88" i="72" s="1"/>
  <c r="BB100" i="48"/>
  <c r="BC100" i="72" s="1"/>
  <c r="BA116" i="48"/>
  <c r="BB116" i="72" s="1"/>
  <c r="BB105" i="65" l="1"/>
  <c r="BC105" i="76" s="1"/>
  <c r="BC99" i="76"/>
  <c r="BC101" i="65"/>
  <c r="BD101" i="76" s="1"/>
  <c r="BB116" i="75"/>
  <c r="BB117" i="63"/>
  <c r="BA123" i="63"/>
  <c r="BC117" i="76"/>
  <c r="BB104" i="65"/>
  <c r="BB124" i="65"/>
  <c r="BC124" i="76" s="1"/>
  <c r="BC100" i="77"/>
  <c r="BB99" i="70"/>
  <c r="BD89" i="78"/>
  <c r="BD90" i="66"/>
  <c r="BE90" i="78" s="1"/>
  <c r="BC100" i="74"/>
  <c r="BB99" i="62"/>
  <c r="BB123" i="78"/>
  <c r="BA125" i="66"/>
  <c r="BB125" i="78" s="1"/>
  <c r="BA126" i="66"/>
  <c r="BC100" i="78"/>
  <c r="BB99" i="66"/>
  <c r="BA123" i="62"/>
  <c r="BB116" i="74"/>
  <c r="BB117" i="62"/>
  <c r="BB116" i="78"/>
  <c r="BB117" i="66"/>
  <c r="BD89" i="75"/>
  <c r="BD90" i="63"/>
  <c r="BE90" i="75" s="1"/>
  <c r="BD89" i="77"/>
  <c r="BD90" i="70"/>
  <c r="BE90" i="77" s="1"/>
  <c r="BB110" i="77"/>
  <c r="BA116" i="70"/>
  <c r="BA123" i="70" s="1"/>
  <c r="BB123" i="76"/>
  <c r="BA125" i="65"/>
  <c r="BB125" i="76" s="1"/>
  <c r="BA126" i="65"/>
  <c r="BD90" i="62"/>
  <c r="BE90" i="74" s="1"/>
  <c r="BD89" i="74"/>
  <c r="BB99" i="63"/>
  <c r="BC100" i="75"/>
  <c r="BD90" i="48"/>
  <c r="BE90" i="72" s="1"/>
  <c r="BD89" i="72"/>
  <c r="BA123" i="48"/>
  <c r="BB99" i="48"/>
  <c r="BB117" i="48"/>
  <c r="BC117" i="72" s="1"/>
  <c r="BB123" i="77" l="1"/>
  <c r="BA125" i="70"/>
  <c r="BB125" i="77" s="1"/>
  <c r="BA126" i="70"/>
  <c r="BC99" i="78"/>
  <c r="BB105" i="66"/>
  <c r="BC105" i="78" s="1"/>
  <c r="BC101" i="66"/>
  <c r="BD101" i="78" s="1"/>
  <c r="BB106" i="65"/>
  <c r="BB113" i="65"/>
  <c r="BB120" i="65"/>
  <c r="BC104" i="76"/>
  <c r="BB109" i="65"/>
  <c r="BC109" i="76" s="1"/>
  <c r="BA127" i="65"/>
  <c r="BA150" i="65"/>
  <c r="BB126" i="76"/>
  <c r="BB116" i="77"/>
  <c r="BB117" i="70"/>
  <c r="BC117" i="74"/>
  <c r="BB104" i="62"/>
  <c r="BB124" i="62"/>
  <c r="BC124" i="74" s="1"/>
  <c r="BB105" i="62"/>
  <c r="BC105" i="74" s="1"/>
  <c r="BC99" i="74"/>
  <c r="BC101" i="62"/>
  <c r="BD101" i="74" s="1"/>
  <c r="BC101" i="70"/>
  <c r="BD101" i="77" s="1"/>
  <c r="BC99" i="77"/>
  <c r="BB105" i="70"/>
  <c r="BC105" i="77" s="1"/>
  <c r="BB105" i="63"/>
  <c r="BC105" i="75" s="1"/>
  <c r="BC99" i="75"/>
  <c r="BC101" i="63"/>
  <c r="BD101" i="75" s="1"/>
  <c r="BB126" i="78"/>
  <c r="BA150" i="66"/>
  <c r="BA127" i="66"/>
  <c r="BB123" i="75"/>
  <c r="BA125" i="63"/>
  <c r="BB125" i="75" s="1"/>
  <c r="BA126" i="63"/>
  <c r="BC117" i="78"/>
  <c r="BB104" i="66"/>
  <c r="BB124" i="66"/>
  <c r="BC124" i="78" s="1"/>
  <c r="BB123" i="74"/>
  <c r="BA125" i="62"/>
  <c r="BB125" i="74" s="1"/>
  <c r="BA126" i="62"/>
  <c r="BC117" i="75"/>
  <c r="BB124" i="63"/>
  <c r="BC124" i="75" s="1"/>
  <c r="BB104" i="63"/>
  <c r="BB105" i="48"/>
  <c r="BC105" i="72" s="1"/>
  <c r="BC99" i="72"/>
  <c r="BA125" i="48"/>
  <c r="BB125" i="72" s="1"/>
  <c r="BB123" i="72"/>
  <c r="BA126" i="48"/>
  <c r="BB126" i="72" s="1"/>
  <c r="BB104" i="48"/>
  <c r="BC104" i="72" s="1"/>
  <c r="BB124" i="48"/>
  <c r="BC124" i="72" s="1"/>
  <c r="BC101" i="48"/>
  <c r="BD101" i="72" s="1"/>
  <c r="BB126" i="74" l="1"/>
  <c r="BA127" i="62"/>
  <c r="BA150" i="62"/>
  <c r="BC104" i="78"/>
  <c r="BB120" i="66"/>
  <c r="BB113" i="66"/>
  <c r="BB109" i="66"/>
  <c r="BC109" i="78" s="1"/>
  <c r="BB106" i="66"/>
  <c r="BC106" i="78" s="1"/>
  <c r="BC117" i="77"/>
  <c r="BB104" i="70"/>
  <c r="BB124" i="70"/>
  <c r="BC124" i="77" s="1"/>
  <c r="BB127" i="76"/>
  <c r="BA128" i="65"/>
  <c r="BC113" i="76"/>
  <c r="BB114" i="65"/>
  <c r="BC114" i="76" s="1"/>
  <c r="BC92" i="65"/>
  <c r="BB112" i="65"/>
  <c r="BB109" i="63"/>
  <c r="BC109" i="75" s="1"/>
  <c r="BC104" i="75"/>
  <c r="BB113" i="63"/>
  <c r="BB120" i="63"/>
  <c r="BB106" i="63"/>
  <c r="BB127" i="78"/>
  <c r="BA128" i="66"/>
  <c r="BC106" i="76"/>
  <c r="BB107" i="65"/>
  <c r="BB126" i="77"/>
  <c r="BA150" i="70"/>
  <c r="BA127" i="70"/>
  <c r="BB126" i="75"/>
  <c r="BA150" i="63"/>
  <c r="BA127" i="63"/>
  <c r="BA151" i="66"/>
  <c r="BA153" i="66"/>
  <c r="BC104" i="74"/>
  <c r="BB106" i="62"/>
  <c r="BB120" i="62"/>
  <c r="BB109" i="62"/>
  <c r="BC109" i="74" s="1"/>
  <c r="BB113" i="62"/>
  <c r="BA151" i="65"/>
  <c r="BA153" i="65"/>
  <c r="BB121" i="65"/>
  <c r="BC121" i="76" s="1"/>
  <c r="BC120" i="76"/>
  <c r="BA150" i="48"/>
  <c r="BA151" i="48" s="1"/>
  <c r="BA152" i="48" s="1"/>
  <c r="BA155" i="48" s="1"/>
  <c r="BA127" i="48"/>
  <c r="BB127" i="72" s="1"/>
  <c r="BB106" i="48"/>
  <c r="BC106" i="72" s="1"/>
  <c r="BB109" i="48"/>
  <c r="BC109" i="72" s="1"/>
  <c r="BB120" i="48"/>
  <c r="BC120" i="72" s="1"/>
  <c r="BB113" i="48"/>
  <c r="BC113" i="72" s="1"/>
  <c r="BC113" i="74" l="1"/>
  <c r="BC92" i="62"/>
  <c r="BB112" i="62"/>
  <c r="BB114" i="62"/>
  <c r="BC114" i="74" s="1"/>
  <c r="BA153" i="63"/>
  <c r="BA151" i="63"/>
  <c r="BC107" i="76"/>
  <c r="BB110" i="65"/>
  <c r="BC106" i="75"/>
  <c r="BB107" i="63"/>
  <c r="BC104" i="77"/>
  <c r="BB120" i="70"/>
  <c r="BB106" i="70"/>
  <c r="BC106" i="77" s="1"/>
  <c r="BB113" i="70"/>
  <c r="BB109" i="70"/>
  <c r="BC109" i="77" s="1"/>
  <c r="BB107" i="70"/>
  <c r="BA151" i="62"/>
  <c r="BA153" i="62"/>
  <c r="BC120" i="74"/>
  <c r="BB121" i="62"/>
  <c r="BC121" i="74" s="1"/>
  <c r="BA152" i="66"/>
  <c r="BA155" i="66" s="1"/>
  <c r="BA154" i="66"/>
  <c r="AZ138" i="66" s="1"/>
  <c r="BA138" i="78" s="1"/>
  <c r="BA143" i="78" s="1"/>
  <c r="BB127" i="77"/>
  <c r="BA128" i="70"/>
  <c r="BC120" i="75"/>
  <c r="BB121" i="63"/>
  <c r="BC121" i="75" s="1"/>
  <c r="BC112" i="76"/>
  <c r="BC87" i="65"/>
  <c r="BC113" i="78"/>
  <c r="BB114" i="66"/>
  <c r="BC114" i="78" s="1"/>
  <c r="BB112" i="66"/>
  <c r="BC92" i="66"/>
  <c r="BB127" i="74"/>
  <c r="BA128" i="62"/>
  <c r="BA154" i="65"/>
  <c r="AZ138" i="65" s="1"/>
  <c r="BA138" i="76" s="1"/>
  <c r="BA143" i="76" s="1"/>
  <c r="BA152" i="65"/>
  <c r="BA155" i="65" s="1"/>
  <c r="BC106" i="74"/>
  <c r="BB107" i="62"/>
  <c r="BB127" i="75"/>
  <c r="BA128" i="63"/>
  <c r="BA151" i="70"/>
  <c r="BA153" i="70"/>
  <c r="BB112" i="63"/>
  <c r="BB114" i="63"/>
  <c r="BC114" i="75" s="1"/>
  <c r="BC113" i="75"/>
  <c r="BC92" i="63"/>
  <c r="BD92" i="76"/>
  <c r="BC93" i="65"/>
  <c r="BD93" i="76" s="1"/>
  <c r="BB107" i="66"/>
  <c r="BC120" i="78"/>
  <c r="BB121" i="66"/>
  <c r="BC121" i="78" s="1"/>
  <c r="BA153" i="48"/>
  <c r="BA154" i="48"/>
  <c r="AZ138" i="48" s="1"/>
  <c r="BA138" i="72" s="1"/>
  <c r="BA143" i="72" s="1"/>
  <c r="BA128" i="48"/>
  <c r="BB121" i="48"/>
  <c r="BC121" i="72" s="1"/>
  <c r="BC92" i="48"/>
  <c r="BD92" i="72" s="1"/>
  <c r="BB114" i="48"/>
  <c r="BC114" i="72" s="1"/>
  <c r="BB112" i="48"/>
  <c r="BC112" i="72" s="1"/>
  <c r="BB107" i="48"/>
  <c r="BC107" i="72" s="1"/>
  <c r="BD92" i="78" l="1"/>
  <c r="BC93" i="66"/>
  <c r="BD93" i="78" s="1"/>
  <c r="BD87" i="76"/>
  <c r="BC100" i="65"/>
  <c r="BC88" i="65"/>
  <c r="BD88" i="76" s="1"/>
  <c r="BD89" i="65"/>
  <c r="BC107" i="77"/>
  <c r="BB110" i="70"/>
  <c r="BC120" i="77"/>
  <c r="BB121" i="70"/>
  <c r="BC121" i="77" s="1"/>
  <c r="BC110" i="76"/>
  <c r="BB116" i="65"/>
  <c r="BC112" i="75"/>
  <c r="BC87" i="63"/>
  <c r="BC112" i="78"/>
  <c r="BC87" i="66"/>
  <c r="BC87" i="62"/>
  <c r="BC112" i="74"/>
  <c r="BD92" i="75"/>
  <c r="BC93" i="63"/>
  <c r="BD93" i="75" s="1"/>
  <c r="BC107" i="74"/>
  <c r="BB110" i="62"/>
  <c r="BC113" i="77"/>
  <c r="BB114" i="70"/>
  <c r="BC114" i="77" s="1"/>
  <c r="BB112" i="70"/>
  <c r="BC92" i="70"/>
  <c r="BC107" i="75"/>
  <c r="BB110" i="63"/>
  <c r="BA154" i="63"/>
  <c r="AZ138" i="63" s="1"/>
  <c r="BA138" i="75" s="1"/>
  <c r="BA143" i="75" s="1"/>
  <c r="BA152" i="63"/>
  <c r="BA155" i="63" s="1"/>
  <c r="BD92" i="74"/>
  <c r="BC93" i="62"/>
  <c r="BD93" i="74" s="1"/>
  <c r="BC107" i="78"/>
  <c r="BB110" i="66"/>
  <c r="BA154" i="70"/>
  <c r="AZ138" i="70" s="1"/>
  <c r="BA138" i="77" s="1"/>
  <c r="BA143" i="77" s="1"/>
  <c r="BA152" i="70"/>
  <c r="BA155" i="70" s="1"/>
  <c r="BA154" i="62"/>
  <c r="AZ138" i="62" s="1"/>
  <c r="BA138" i="74" s="1"/>
  <c r="BA143" i="74" s="1"/>
  <c r="BA152" i="62"/>
  <c r="BA155" i="62" s="1"/>
  <c r="BC87" i="48"/>
  <c r="BB110" i="48"/>
  <c r="BC110" i="72" s="1"/>
  <c r="BC93" i="48"/>
  <c r="BD93" i="72" s="1"/>
  <c r="BC110" i="75" l="1"/>
  <c r="BB116" i="63"/>
  <c r="BD87" i="78"/>
  <c r="BD89" i="66"/>
  <c r="BC100" i="66"/>
  <c r="BC88" i="66"/>
  <c r="BD88" i="78" s="1"/>
  <c r="BB123" i="65"/>
  <c r="BC116" i="76"/>
  <c r="BC117" i="65"/>
  <c r="BC110" i="77"/>
  <c r="BB116" i="70"/>
  <c r="BD100" i="76"/>
  <c r="BC99" i="65"/>
  <c r="BC110" i="78"/>
  <c r="BB116" i="66"/>
  <c r="BB123" i="66" s="1"/>
  <c r="BD92" i="77"/>
  <c r="BC93" i="70"/>
  <c r="BD93" i="77" s="1"/>
  <c r="BC110" i="74"/>
  <c r="BB116" i="62"/>
  <c r="BC88" i="63"/>
  <c r="BD88" i="75" s="1"/>
  <c r="BD89" i="63"/>
  <c r="BD87" i="75"/>
  <c r="BC100" i="63"/>
  <c r="BE89" i="76"/>
  <c r="BE90" i="65"/>
  <c r="BF90" i="76" s="1"/>
  <c r="BC112" i="77"/>
  <c r="BC87" i="70"/>
  <c r="BD87" i="74"/>
  <c r="BC88" i="62"/>
  <c r="BD88" i="74" s="1"/>
  <c r="BC100" i="62"/>
  <c r="BD89" i="62"/>
  <c r="BD89" i="48"/>
  <c r="BD87" i="72"/>
  <c r="BC88" i="48"/>
  <c r="BD88" i="72" s="1"/>
  <c r="BC100" i="48"/>
  <c r="BD100" i="72" s="1"/>
  <c r="BB116" i="48"/>
  <c r="BC116" i="72" s="1"/>
  <c r="BC123" i="78" l="1"/>
  <c r="BB126" i="66"/>
  <c r="BB125" i="66"/>
  <c r="BC125" i="78" s="1"/>
  <c r="BE90" i="62"/>
  <c r="BF90" i="74" s="1"/>
  <c r="BE89" i="74"/>
  <c r="BD87" i="77"/>
  <c r="BC100" i="70"/>
  <c r="BD89" i="70"/>
  <c r="BC88" i="70"/>
  <c r="BD88" i="77" s="1"/>
  <c r="BD100" i="75"/>
  <c r="BC99" i="63"/>
  <c r="BB123" i="62"/>
  <c r="BC117" i="62"/>
  <c r="BC116" i="74"/>
  <c r="BE89" i="78"/>
  <c r="BE90" i="66"/>
  <c r="BF90" i="78" s="1"/>
  <c r="BD100" i="74"/>
  <c r="BC99" i="62"/>
  <c r="BC116" i="78"/>
  <c r="BC117" i="66"/>
  <c r="BB123" i="70"/>
  <c r="BC117" i="70"/>
  <c r="BC116" i="77"/>
  <c r="BB125" i="65"/>
  <c r="BC125" i="76" s="1"/>
  <c r="BB126" i="65"/>
  <c r="BC123" i="76"/>
  <c r="BE89" i="75"/>
  <c r="BE90" i="63"/>
  <c r="BF90" i="75" s="1"/>
  <c r="BC117" i="63"/>
  <c r="BB123" i="63"/>
  <c r="BC116" i="75"/>
  <c r="BC105" i="65"/>
  <c r="BD105" i="76" s="1"/>
  <c r="BD99" i="76"/>
  <c r="BD101" i="65"/>
  <c r="BE101" i="76" s="1"/>
  <c r="BD117" i="76"/>
  <c r="BC124" i="65"/>
  <c r="BD124" i="76" s="1"/>
  <c r="BC104" i="65"/>
  <c r="BD100" i="78"/>
  <c r="BC99" i="66"/>
  <c r="BE90" i="48"/>
  <c r="BF90" i="72" s="1"/>
  <c r="BE89" i="72"/>
  <c r="BB123" i="48"/>
  <c r="BC123" i="72" s="1"/>
  <c r="BC99" i="48"/>
  <c r="BC117" i="48"/>
  <c r="BD117" i="72" s="1"/>
  <c r="BD117" i="78" l="1"/>
  <c r="BC104" i="66"/>
  <c r="BC124" i="66"/>
  <c r="BD124" i="78" s="1"/>
  <c r="BC123" i="74"/>
  <c r="BB125" i="62"/>
  <c r="BC125" i="74" s="1"/>
  <c r="BB126" i="62"/>
  <c r="BE89" i="77"/>
  <c r="BE90" i="70"/>
  <c r="BF90" i="77" s="1"/>
  <c r="BC105" i="66"/>
  <c r="BD105" i="78" s="1"/>
  <c r="BD101" i="66"/>
  <c r="BE101" i="78" s="1"/>
  <c r="BD99" i="78"/>
  <c r="BC105" i="63"/>
  <c r="BD105" i="75" s="1"/>
  <c r="BD99" i="75"/>
  <c r="BD101" i="63"/>
  <c r="BE101" i="75" s="1"/>
  <c r="BD100" i="77"/>
  <c r="BC99" i="70"/>
  <c r="BB125" i="63"/>
  <c r="BC125" i="75" s="1"/>
  <c r="BC123" i="75"/>
  <c r="BB126" i="63"/>
  <c r="BD117" i="77"/>
  <c r="BC124" i="70"/>
  <c r="BD124" i="77" s="1"/>
  <c r="BC104" i="70"/>
  <c r="BC105" i="62"/>
  <c r="BD105" i="74" s="1"/>
  <c r="BD101" i="62"/>
  <c r="BE101" i="74" s="1"/>
  <c r="BD99" i="74"/>
  <c r="BC126" i="78"/>
  <c r="BB127" i="66"/>
  <c r="BB150" i="66"/>
  <c r="BC113" i="65"/>
  <c r="BC109" i="65"/>
  <c r="BD109" i="76" s="1"/>
  <c r="BC106" i="65"/>
  <c r="BD104" i="76"/>
  <c r="BC120" i="65"/>
  <c r="BD117" i="75"/>
  <c r="BC124" i="63"/>
  <c r="BD124" i="75" s="1"/>
  <c r="BC104" i="63"/>
  <c r="BB127" i="65"/>
  <c r="BB150" i="65"/>
  <c r="BC126" i="76"/>
  <c r="BC123" i="77"/>
  <c r="BB125" i="70"/>
  <c r="BC125" i="77" s="1"/>
  <c r="BB126" i="70"/>
  <c r="BD117" i="74"/>
  <c r="BC104" i="62"/>
  <c r="BC124" i="62"/>
  <c r="BD124" i="74" s="1"/>
  <c r="BC105" i="48"/>
  <c r="BD105" i="72" s="1"/>
  <c r="BD99" i="72"/>
  <c r="BB125" i="48"/>
  <c r="BC125" i="72" s="1"/>
  <c r="BB126" i="48"/>
  <c r="BC104" i="48"/>
  <c r="BD104" i="72" s="1"/>
  <c r="BC124" i="48"/>
  <c r="BD124" i="72" s="1"/>
  <c r="BD101" i="48"/>
  <c r="BE101" i="72" s="1"/>
  <c r="BD104" i="74" l="1"/>
  <c r="BC113" i="62"/>
  <c r="BC120" i="62"/>
  <c r="BC106" i="62"/>
  <c r="BC109" i="62"/>
  <c r="BD109" i="74" s="1"/>
  <c r="BD104" i="75"/>
  <c r="BC120" i="63"/>
  <c r="BC113" i="63"/>
  <c r="BC106" i="63"/>
  <c r="BC109" i="63"/>
  <c r="BD109" i="75" s="1"/>
  <c r="BB151" i="66"/>
  <c r="BB153" i="66"/>
  <c r="BC105" i="70"/>
  <c r="BD105" i="77" s="1"/>
  <c r="BD101" i="70"/>
  <c r="BE101" i="77" s="1"/>
  <c r="BD99" i="77"/>
  <c r="BD106" i="76"/>
  <c r="BC107" i="65"/>
  <c r="BC127" i="78"/>
  <c r="BB128" i="66"/>
  <c r="BB127" i="63"/>
  <c r="BB150" i="63"/>
  <c r="BC126" i="75"/>
  <c r="BC126" i="77"/>
  <c r="BB150" i="70"/>
  <c r="BB127" i="70"/>
  <c r="BB153" i="65"/>
  <c r="BB151" i="65"/>
  <c r="BD104" i="77"/>
  <c r="BC113" i="70"/>
  <c r="BC120" i="70"/>
  <c r="BC106" i="70"/>
  <c r="BC109" i="70"/>
  <c r="BD109" i="77" s="1"/>
  <c r="BC126" i="74"/>
  <c r="BB127" i="62"/>
  <c r="BB150" i="62"/>
  <c r="BD104" i="78"/>
  <c r="BC120" i="66"/>
  <c r="BC113" i="66"/>
  <c r="BC109" i="66"/>
  <c r="BD109" i="78" s="1"/>
  <c r="BC106" i="66"/>
  <c r="BD106" i="78" s="1"/>
  <c r="BC127" i="76"/>
  <c r="BB128" i="65"/>
  <c r="BD120" i="76"/>
  <c r="BC121" i="65"/>
  <c r="BD121" i="76" s="1"/>
  <c r="BC114" i="65"/>
  <c r="BD114" i="76" s="1"/>
  <c r="BC112" i="65"/>
  <c r="BD113" i="76"/>
  <c r="BD92" i="65"/>
  <c r="BB127" i="48"/>
  <c r="BC127" i="72" s="1"/>
  <c r="BC126" i="72"/>
  <c r="BB150" i="48"/>
  <c r="BB151" i="48" s="1"/>
  <c r="BB152" i="48" s="1"/>
  <c r="BB155" i="48" s="1"/>
  <c r="BC106" i="48"/>
  <c r="BD106" i="72" s="1"/>
  <c r="BC109" i="48"/>
  <c r="BD109" i="72" s="1"/>
  <c r="BC120" i="48"/>
  <c r="BD120" i="72" s="1"/>
  <c r="BC113" i="48"/>
  <c r="BD113" i="72" s="1"/>
  <c r="BB128" i="48"/>
  <c r="BB153" i="70" l="1"/>
  <c r="BB151" i="70"/>
  <c r="BC127" i="75"/>
  <c r="BB128" i="63"/>
  <c r="BD113" i="75"/>
  <c r="BC114" i="63"/>
  <c r="BD114" i="75" s="1"/>
  <c r="BC112" i="63"/>
  <c r="BD92" i="63"/>
  <c r="BD106" i="74"/>
  <c r="BC107" i="62"/>
  <c r="BD112" i="76"/>
  <c r="BD87" i="65"/>
  <c r="BB151" i="62"/>
  <c r="BB153" i="62"/>
  <c r="BD106" i="77"/>
  <c r="BC107" i="70"/>
  <c r="BB154" i="65"/>
  <c r="BA138" i="65" s="1"/>
  <c r="BB138" i="76" s="1"/>
  <c r="BB143" i="76" s="1"/>
  <c r="BB152" i="65"/>
  <c r="BB155" i="65" s="1"/>
  <c r="BB154" i="66"/>
  <c r="BA138" i="66" s="1"/>
  <c r="BB138" i="78" s="1"/>
  <c r="BB143" i="78" s="1"/>
  <c r="BB152" i="66"/>
  <c r="BB155" i="66" s="1"/>
  <c r="BD120" i="75"/>
  <c r="BC121" i="63"/>
  <c r="BD121" i="75" s="1"/>
  <c r="BD120" i="74"/>
  <c r="BC121" i="62"/>
  <c r="BD121" i="74" s="1"/>
  <c r="BD113" i="78"/>
  <c r="BC112" i="66"/>
  <c r="BD92" i="66"/>
  <c r="BC114" i="66"/>
  <c r="BD114" i="78" s="1"/>
  <c r="BC127" i="74"/>
  <c r="BB128" i="62"/>
  <c r="BD120" i="77"/>
  <c r="BC121" i="70"/>
  <c r="BD121" i="77" s="1"/>
  <c r="BD113" i="74"/>
  <c r="BC112" i="62"/>
  <c r="BC114" i="62"/>
  <c r="BD114" i="74" s="1"/>
  <c r="BD92" i="62"/>
  <c r="BE92" i="76"/>
  <c r="BD93" i="65"/>
  <c r="BE93" i="76" s="1"/>
  <c r="BC107" i="66"/>
  <c r="BD120" i="78"/>
  <c r="BC121" i="66"/>
  <c r="BD121" i="78" s="1"/>
  <c r="BD113" i="77"/>
  <c r="BC114" i="70"/>
  <c r="BD114" i="77" s="1"/>
  <c r="BD92" i="70"/>
  <c r="BC112" i="70"/>
  <c r="BC127" i="77"/>
  <c r="BB128" i="70"/>
  <c r="BB153" i="63"/>
  <c r="BB151" i="63"/>
  <c r="BD107" i="76"/>
  <c r="BC110" i="65"/>
  <c r="BD106" i="75"/>
  <c r="BC107" i="63"/>
  <c r="BB153" i="48"/>
  <c r="BB154" i="48"/>
  <c r="BA138" i="48" s="1"/>
  <c r="BB138" i="72" s="1"/>
  <c r="BB143" i="72" s="1"/>
  <c r="BD92" i="48"/>
  <c r="BE92" i="72" s="1"/>
  <c r="BC114" i="48"/>
  <c r="BD114" i="72" s="1"/>
  <c r="BC112" i="48"/>
  <c r="BD112" i="72" s="1"/>
  <c r="BC121" i="48"/>
  <c r="BD121" i="72" s="1"/>
  <c r="BC107" i="48"/>
  <c r="BD107" i="72" s="1"/>
  <c r="BE92" i="77" l="1"/>
  <c r="BD93" i="70"/>
  <c r="BE93" i="77" s="1"/>
  <c r="BE92" i="74"/>
  <c r="BD93" i="62"/>
  <c r="BE93" i="74" s="1"/>
  <c r="BD107" i="77"/>
  <c r="BC110" i="70"/>
  <c r="BE89" i="65"/>
  <c r="BD88" i="65"/>
  <c r="BE88" i="76" s="1"/>
  <c r="BD100" i="65"/>
  <c r="BE87" i="76"/>
  <c r="BD93" i="63"/>
  <c r="BE93" i="75" s="1"/>
  <c r="BE92" i="75"/>
  <c r="BD110" i="76"/>
  <c r="BC116" i="65"/>
  <c r="BD107" i="78"/>
  <c r="BC110" i="66"/>
  <c r="BE92" i="78"/>
  <c r="BD93" i="66"/>
  <c r="BE93" i="78" s="1"/>
  <c r="BD112" i="75"/>
  <c r="BD87" i="63"/>
  <c r="BD87" i="62"/>
  <c r="BD112" i="74"/>
  <c r="BD112" i="78"/>
  <c r="BD87" i="66"/>
  <c r="BD107" i="74"/>
  <c r="BC110" i="62"/>
  <c r="BB152" i="70"/>
  <c r="BB155" i="70" s="1"/>
  <c r="BB154" i="70"/>
  <c r="BA138" i="70" s="1"/>
  <c r="BB138" i="77" s="1"/>
  <c r="BB143" i="77" s="1"/>
  <c r="BC110" i="63"/>
  <c r="BD107" i="75"/>
  <c r="BB154" i="63"/>
  <c r="BA138" i="63" s="1"/>
  <c r="BB138" i="75" s="1"/>
  <c r="BB143" i="75" s="1"/>
  <c r="BB152" i="63"/>
  <c r="BB155" i="63" s="1"/>
  <c r="BD112" i="77"/>
  <c r="BD87" i="70"/>
  <c r="BB152" i="62"/>
  <c r="BB155" i="62" s="1"/>
  <c r="BB154" i="62"/>
  <c r="BA138" i="62" s="1"/>
  <c r="BB138" i="74" s="1"/>
  <c r="BB143" i="74" s="1"/>
  <c r="BD87" i="48"/>
  <c r="BE87" i="72" s="1"/>
  <c r="BC110" i="48"/>
  <c r="BD110" i="72" s="1"/>
  <c r="BD93" i="48"/>
  <c r="BE93" i="72" s="1"/>
  <c r="BE87" i="78" l="1"/>
  <c r="BD100" i="66"/>
  <c r="BE89" i="66"/>
  <c r="BD88" i="66"/>
  <c r="BE88" i="78" s="1"/>
  <c r="BD88" i="63"/>
  <c r="BE88" i="75" s="1"/>
  <c r="BE89" i="63"/>
  <c r="BD100" i="63"/>
  <c r="BE87" i="75"/>
  <c r="BD110" i="78"/>
  <c r="BC116" i="66"/>
  <c r="BC123" i="66"/>
  <c r="BF90" i="65"/>
  <c r="BG90" i="76" s="1"/>
  <c r="BF89" i="76"/>
  <c r="BE87" i="77"/>
  <c r="BD88" i="70"/>
  <c r="BE88" i="77" s="1"/>
  <c r="BE89" i="70"/>
  <c r="BD100" i="70"/>
  <c r="BD110" i="74"/>
  <c r="BC116" i="62"/>
  <c r="BD116" i="76"/>
  <c r="BD117" i="65"/>
  <c r="BC123" i="65"/>
  <c r="BD110" i="77"/>
  <c r="BC116" i="70"/>
  <c r="BD110" i="75"/>
  <c r="BC116" i="63"/>
  <c r="BE87" i="74"/>
  <c r="BD100" i="62"/>
  <c r="BE89" i="62"/>
  <c r="BD88" i="62"/>
  <c r="BE88" i="74" s="1"/>
  <c r="BE100" i="76"/>
  <c r="BD99" i="65"/>
  <c r="BE89" i="48"/>
  <c r="BC116" i="48"/>
  <c r="BD116" i="72" s="1"/>
  <c r="BD88" i="48"/>
  <c r="BE88" i="72" s="1"/>
  <c r="BD100" i="48"/>
  <c r="BE100" i="72" s="1"/>
  <c r="BD105" i="65" l="1"/>
  <c r="BE105" i="76" s="1"/>
  <c r="BE101" i="65"/>
  <c r="BF101" i="76" s="1"/>
  <c r="BE99" i="76"/>
  <c r="BE100" i="74"/>
  <c r="BD99" i="62"/>
  <c r="BC123" i="70"/>
  <c r="BD116" i="77"/>
  <c r="BD117" i="70"/>
  <c r="BF89" i="77"/>
  <c r="BF90" i="70"/>
  <c r="BG90" i="77" s="1"/>
  <c r="BC123" i="62"/>
  <c r="BD116" i="74"/>
  <c r="BD117" i="62"/>
  <c r="BD123" i="78"/>
  <c r="BC126" i="66"/>
  <c r="BC125" i="66"/>
  <c r="BD125" i="78" s="1"/>
  <c r="BD99" i="63"/>
  <c r="BE100" i="75"/>
  <c r="BF89" i="78"/>
  <c r="BF90" i="66"/>
  <c r="BG90" i="78" s="1"/>
  <c r="BD116" i="75"/>
  <c r="BD117" i="63"/>
  <c r="BC123" i="63"/>
  <c r="BC125" i="65"/>
  <c r="BD125" i="76" s="1"/>
  <c r="BC126" i="65"/>
  <c r="BD123" i="76"/>
  <c r="BD116" i="78"/>
  <c r="BD117" i="66"/>
  <c r="BF90" i="63"/>
  <c r="BG90" i="75" s="1"/>
  <c r="BF89" i="75"/>
  <c r="BE100" i="78"/>
  <c r="BD99" i="66"/>
  <c r="BF89" i="74"/>
  <c r="BF90" i="62"/>
  <c r="BG90" i="74" s="1"/>
  <c r="BE117" i="76"/>
  <c r="BD104" i="65"/>
  <c r="BD124" i="65"/>
  <c r="BE124" i="76" s="1"/>
  <c r="BE100" i="77"/>
  <c r="BD99" i="70"/>
  <c r="BF90" i="48"/>
  <c r="BG90" i="72" s="1"/>
  <c r="BF89" i="72"/>
  <c r="BC123" i="48"/>
  <c r="BD99" i="48"/>
  <c r="BD117" i="48"/>
  <c r="BE117" i="72" s="1"/>
  <c r="BD113" i="65" l="1"/>
  <c r="BE104" i="76"/>
  <c r="BD120" i="65"/>
  <c r="BD109" i="65"/>
  <c r="BE109" i="76" s="1"/>
  <c r="BD106" i="65"/>
  <c r="BE101" i="66"/>
  <c r="BF101" i="78" s="1"/>
  <c r="BD105" i="66"/>
  <c r="BE105" i="78" s="1"/>
  <c r="BE99" i="78"/>
  <c r="BE117" i="78"/>
  <c r="BD104" i="66"/>
  <c r="BD124" i="66"/>
  <c r="BE124" i="78" s="1"/>
  <c r="BE117" i="77"/>
  <c r="BD124" i="70"/>
  <c r="BE124" i="77" s="1"/>
  <c r="BD104" i="70"/>
  <c r="BE101" i="70"/>
  <c r="BF101" i="77" s="1"/>
  <c r="BE99" i="77"/>
  <c r="BD105" i="70"/>
  <c r="BE105" i="77" s="1"/>
  <c r="BC125" i="63"/>
  <c r="BD125" i="75" s="1"/>
  <c r="BD123" i="75"/>
  <c r="BC126" i="63"/>
  <c r="BD126" i="78"/>
  <c r="BC127" i="66"/>
  <c r="BC150" i="66"/>
  <c r="BD123" i="74"/>
  <c r="BC126" i="62"/>
  <c r="BC125" i="62"/>
  <c r="BD125" i="74" s="1"/>
  <c r="BE117" i="75"/>
  <c r="BD104" i="63"/>
  <c r="BD124" i="63"/>
  <c r="BE124" i="75" s="1"/>
  <c r="BD123" i="77"/>
  <c r="BC125" i="70"/>
  <c r="BD125" i="77" s="1"/>
  <c r="BC126" i="70"/>
  <c r="BD126" i="76"/>
  <c r="BC127" i="65"/>
  <c r="BC150" i="65"/>
  <c r="BD105" i="63"/>
  <c r="BE105" i="75" s="1"/>
  <c r="BE99" i="75"/>
  <c r="BE101" i="63"/>
  <c r="BF101" i="75" s="1"/>
  <c r="BE117" i="74"/>
  <c r="BD124" i="62"/>
  <c r="BE124" i="74" s="1"/>
  <c r="BD104" i="62"/>
  <c r="BD105" i="62"/>
  <c r="BE105" i="74" s="1"/>
  <c r="BE101" i="62"/>
  <c r="BF101" i="74" s="1"/>
  <c r="BE99" i="74"/>
  <c r="BC125" i="48"/>
  <c r="BD125" i="72" s="1"/>
  <c r="BD123" i="72"/>
  <c r="BD105" i="48"/>
  <c r="BE105" i="72" s="1"/>
  <c r="BE99" i="72"/>
  <c r="BC126" i="48"/>
  <c r="BD126" i="72" s="1"/>
  <c r="BD104" i="48"/>
  <c r="BE104" i="72" s="1"/>
  <c r="BD124" i="48"/>
  <c r="BE124" i="72" s="1"/>
  <c r="BE101" i="48"/>
  <c r="BF101" i="72" s="1"/>
  <c r="BD126" i="77" l="1"/>
  <c r="BC150" i="70"/>
  <c r="BC127" i="70"/>
  <c r="BD106" i="63"/>
  <c r="BE104" i="75"/>
  <c r="BD113" i="63"/>
  <c r="BD120" i="63"/>
  <c r="BD109" i="63"/>
  <c r="BE109" i="75" s="1"/>
  <c r="BC150" i="63"/>
  <c r="BD126" i="75"/>
  <c r="BC127" i="63"/>
  <c r="BC151" i="65"/>
  <c r="BC153" i="65"/>
  <c r="BC153" i="66"/>
  <c r="BC151" i="66"/>
  <c r="BE120" i="76"/>
  <c r="BD121" i="65"/>
  <c r="BE121" i="76" s="1"/>
  <c r="BD127" i="76"/>
  <c r="BC128" i="65"/>
  <c r="BD127" i="78"/>
  <c r="BC128" i="66"/>
  <c r="BE104" i="77"/>
  <c r="BD109" i="70"/>
  <c r="BE109" i="77" s="1"/>
  <c r="BD120" i="70"/>
  <c r="BD106" i="70"/>
  <c r="BD113" i="70"/>
  <c r="BE104" i="78"/>
  <c r="BD113" i="66"/>
  <c r="BD109" i="66"/>
  <c r="BE109" i="78" s="1"/>
  <c r="BD106" i="66"/>
  <c r="BE106" i="78" s="1"/>
  <c r="BD120" i="66"/>
  <c r="BD107" i="66"/>
  <c r="BE104" i="74"/>
  <c r="BD106" i="62"/>
  <c r="BD120" i="62"/>
  <c r="BD113" i="62"/>
  <c r="BD109" i="62"/>
  <c r="BE109" i="74" s="1"/>
  <c r="BD126" i="74"/>
  <c r="BC150" i="62"/>
  <c r="BC127" i="62"/>
  <c r="BE106" i="76"/>
  <c r="BD107" i="65"/>
  <c r="BE113" i="76"/>
  <c r="BD114" i="65"/>
  <c r="BE114" i="76" s="1"/>
  <c r="BD112" i="65"/>
  <c r="BE92" i="65"/>
  <c r="BC150" i="48"/>
  <c r="BC151" i="48" s="1"/>
  <c r="BC153" i="48" s="1"/>
  <c r="BC127" i="48"/>
  <c r="BD127" i="72" s="1"/>
  <c r="BD106" i="48"/>
  <c r="BE106" i="72" s="1"/>
  <c r="BD113" i="48"/>
  <c r="BE113" i="72" s="1"/>
  <c r="BD109" i="48"/>
  <c r="BE109" i="72" s="1"/>
  <c r="BD120" i="48"/>
  <c r="BE120" i="72" s="1"/>
  <c r="BD127" i="74" l="1"/>
  <c r="BC128" i="62"/>
  <c r="BE113" i="74"/>
  <c r="BD112" i="62"/>
  <c r="BE92" i="62"/>
  <c r="BD114" i="62"/>
  <c r="BE114" i="74" s="1"/>
  <c r="BE107" i="78"/>
  <c r="BD110" i="66"/>
  <c r="BE113" i="78"/>
  <c r="BE92" i="66"/>
  <c r="BD114" i="66"/>
  <c r="BE114" i="78" s="1"/>
  <c r="BD112" i="66"/>
  <c r="BE120" i="77"/>
  <c r="BD121" i="70"/>
  <c r="BE121" i="77" s="1"/>
  <c r="BC152" i="65"/>
  <c r="BC155" i="65" s="1"/>
  <c r="BC154" i="65"/>
  <c r="BB138" i="65" s="1"/>
  <c r="BC138" i="76" s="1"/>
  <c r="BC143" i="76" s="1"/>
  <c r="BE106" i="75"/>
  <c r="BD107" i="63"/>
  <c r="BC153" i="62"/>
  <c r="BC151" i="62"/>
  <c r="BE120" i="74"/>
  <c r="BD121" i="62"/>
  <c r="BE121" i="74" s="1"/>
  <c r="BE120" i="78"/>
  <c r="BD121" i="66"/>
  <c r="BE121" i="78" s="1"/>
  <c r="BC152" i="66"/>
  <c r="BC155" i="66" s="1"/>
  <c r="BC154" i="66"/>
  <c r="BB138" i="66" s="1"/>
  <c r="BC138" i="78" s="1"/>
  <c r="BC143" i="78" s="1"/>
  <c r="BD127" i="75"/>
  <c r="BC128" i="63"/>
  <c r="BE120" i="75"/>
  <c r="BD121" i="63"/>
  <c r="BE121" i="75" s="1"/>
  <c r="BD127" i="77"/>
  <c r="BC128" i="70"/>
  <c r="BE93" i="65"/>
  <c r="BF93" i="76" s="1"/>
  <c r="BF92" i="76"/>
  <c r="BE107" i="76"/>
  <c r="BD110" i="65"/>
  <c r="BE106" i="74"/>
  <c r="BD107" i="62"/>
  <c r="BE113" i="77"/>
  <c r="BE92" i="70"/>
  <c r="BD112" i="70"/>
  <c r="BD114" i="70"/>
  <c r="BE114" i="77" s="1"/>
  <c r="BD112" i="63"/>
  <c r="BE92" i="63"/>
  <c r="BD114" i="63"/>
  <c r="BE114" i="75" s="1"/>
  <c r="BE113" i="75"/>
  <c r="BC153" i="70"/>
  <c r="BC151" i="70"/>
  <c r="BE87" i="65"/>
  <c r="BE112" i="76"/>
  <c r="BE106" i="77"/>
  <c r="BD107" i="70"/>
  <c r="BC153" i="63"/>
  <c r="BC151" i="63"/>
  <c r="BC128" i="48"/>
  <c r="BC154" i="48"/>
  <c r="BB138" i="48" s="1"/>
  <c r="BC138" i="72" s="1"/>
  <c r="BC143" i="72" s="1"/>
  <c r="BC152" i="48"/>
  <c r="BC155" i="48" s="1"/>
  <c r="BE92" i="48"/>
  <c r="BF92" i="72" s="1"/>
  <c r="BD112" i="48"/>
  <c r="BE112" i="72" s="1"/>
  <c r="BD114" i="48"/>
  <c r="BE114" i="72" s="1"/>
  <c r="BD107" i="48"/>
  <c r="BE107" i="72" s="1"/>
  <c r="BD121" i="48"/>
  <c r="BE121" i="72" s="1"/>
  <c r="BC154" i="70" l="1"/>
  <c r="BB138" i="70" s="1"/>
  <c r="BC138" i="77" s="1"/>
  <c r="BC143" i="77" s="1"/>
  <c r="BC152" i="70"/>
  <c r="BC155" i="70" s="1"/>
  <c r="BF92" i="75"/>
  <c r="BE93" i="63"/>
  <c r="BF93" i="75" s="1"/>
  <c r="BF92" i="77"/>
  <c r="BE93" i="70"/>
  <c r="BF93" i="77" s="1"/>
  <c r="BD116" i="65"/>
  <c r="BE110" i="76"/>
  <c r="BC154" i="62"/>
  <c r="BB138" i="62" s="1"/>
  <c r="BC138" i="74" s="1"/>
  <c r="BC143" i="74" s="1"/>
  <c r="BC152" i="62"/>
  <c r="BC155" i="62" s="1"/>
  <c r="BE112" i="78"/>
  <c r="BE87" i="66"/>
  <c r="BE110" i="78"/>
  <c r="BD116" i="66"/>
  <c r="BE112" i="74"/>
  <c r="BE87" i="62"/>
  <c r="BE107" i="77"/>
  <c r="BD110" i="70"/>
  <c r="BE87" i="63"/>
  <c r="BE112" i="75"/>
  <c r="BC154" i="63"/>
  <c r="BB138" i="63" s="1"/>
  <c r="BC138" i="75" s="1"/>
  <c r="BC143" i="75" s="1"/>
  <c r="BC152" i="63"/>
  <c r="BC155" i="63" s="1"/>
  <c r="BE107" i="74"/>
  <c r="BD110" i="62"/>
  <c r="BE107" i="75"/>
  <c r="BD110" i="63"/>
  <c r="BF92" i="78"/>
  <c r="BE93" i="66"/>
  <c r="BF93" i="78" s="1"/>
  <c r="BE100" i="65"/>
  <c r="BF87" i="76"/>
  <c r="BF89" i="65"/>
  <c r="BE88" i="65"/>
  <c r="BF88" i="76" s="1"/>
  <c r="BE112" i="77"/>
  <c r="BE87" i="70"/>
  <c r="BF92" i="74"/>
  <c r="BE93" i="62"/>
  <c r="BF93" i="74" s="1"/>
  <c r="BE87" i="48"/>
  <c r="BD110" i="48"/>
  <c r="BE110" i="72" s="1"/>
  <c r="BE93" i="48"/>
  <c r="BF93" i="72" s="1"/>
  <c r="BE110" i="74" l="1"/>
  <c r="BD116" i="62"/>
  <c r="BF87" i="74"/>
  <c r="BE88" i="62"/>
  <c r="BF88" i="74" s="1"/>
  <c r="BE100" i="62"/>
  <c r="BF89" i="62"/>
  <c r="BF87" i="78"/>
  <c r="BE88" i="66"/>
  <c r="BF88" i="78" s="1"/>
  <c r="BE100" i="66"/>
  <c r="BF89" i="66"/>
  <c r="BG89" i="76"/>
  <c r="BG90" i="65"/>
  <c r="BH90" i="76" s="1"/>
  <c r="BE100" i="63"/>
  <c r="BF87" i="75"/>
  <c r="BF89" i="63"/>
  <c r="BE88" i="63"/>
  <c r="BF88" i="75" s="1"/>
  <c r="BD123" i="65"/>
  <c r="BE116" i="76"/>
  <c r="BE117" i="65"/>
  <c r="BF100" i="76"/>
  <c r="BE99" i="65"/>
  <c r="BF87" i="77"/>
  <c r="BE100" i="70"/>
  <c r="BE88" i="70"/>
  <c r="BF88" i="77" s="1"/>
  <c r="BF89" i="70"/>
  <c r="BE110" i="75"/>
  <c r="BD116" i="63"/>
  <c r="BE110" i="77"/>
  <c r="BD116" i="70"/>
  <c r="BE116" i="78"/>
  <c r="BD123" i="66"/>
  <c r="BE117" i="66"/>
  <c r="BF89" i="48"/>
  <c r="BF87" i="72"/>
  <c r="BD116" i="48"/>
  <c r="BE116" i="72" s="1"/>
  <c r="BE100" i="48"/>
  <c r="BF100" i="72" s="1"/>
  <c r="BE88" i="48"/>
  <c r="BF88" i="72" s="1"/>
  <c r="BF117" i="78" l="1"/>
  <c r="BE104" i="66"/>
  <c r="BE124" i="66"/>
  <c r="BF124" i="78" s="1"/>
  <c r="BE123" i="78"/>
  <c r="BD125" i="66"/>
  <c r="BE125" i="78" s="1"/>
  <c r="BD126" i="66"/>
  <c r="BD123" i="63"/>
  <c r="BE116" i="75"/>
  <c r="BE117" i="63"/>
  <c r="BF100" i="77"/>
  <c r="BE99" i="70"/>
  <c r="BE124" i="65"/>
  <c r="BF124" i="76" s="1"/>
  <c r="BE104" i="65"/>
  <c r="BF117" i="76"/>
  <c r="BG89" i="75"/>
  <c r="BG90" i="63"/>
  <c r="BH90" i="75" s="1"/>
  <c r="BG89" i="78"/>
  <c r="BG90" i="66"/>
  <c r="BH90" i="78" s="1"/>
  <c r="BG90" i="62"/>
  <c r="BH90" i="74" s="1"/>
  <c r="BG89" i="74"/>
  <c r="BE117" i="62"/>
  <c r="BD123" i="62"/>
  <c r="BE116" i="74"/>
  <c r="BE116" i="77"/>
  <c r="BE117" i="70"/>
  <c r="BD123" i="70"/>
  <c r="BG89" i="77"/>
  <c r="BG90" i="70"/>
  <c r="BH90" i="77" s="1"/>
  <c r="BE105" i="65"/>
  <c r="BF105" i="76" s="1"/>
  <c r="BF101" i="65"/>
  <c r="BG101" i="76" s="1"/>
  <c r="BF99" i="76"/>
  <c r="BD125" i="65"/>
  <c r="BE125" i="76" s="1"/>
  <c r="BE123" i="76"/>
  <c r="BD126" i="65"/>
  <c r="BF100" i="75"/>
  <c r="BE99" i="63"/>
  <c r="BF100" i="78"/>
  <c r="BE99" i="66"/>
  <c r="BF100" i="74"/>
  <c r="BE99" i="62"/>
  <c r="BG90" i="48"/>
  <c r="BH90" i="72" s="1"/>
  <c r="BG89" i="72"/>
  <c r="BD123" i="48"/>
  <c r="BE99" i="48"/>
  <c r="BE117" i="48"/>
  <c r="BF117" i="72" s="1"/>
  <c r="BE105" i="62" l="1"/>
  <c r="BF105" i="74" s="1"/>
  <c r="BF99" i="74"/>
  <c r="BF101" i="62"/>
  <c r="BG101" i="74" s="1"/>
  <c r="BE105" i="63"/>
  <c r="BF105" i="75" s="1"/>
  <c r="BF101" i="63"/>
  <c r="BG101" i="75" s="1"/>
  <c r="BF99" i="75"/>
  <c r="BF101" i="70"/>
  <c r="BG101" i="77" s="1"/>
  <c r="BF99" i="77"/>
  <c r="BE105" i="70"/>
  <c r="BF105" i="77" s="1"/>
  <c r="BE123" i="75"/>
  <c r="BD125" i="63"/>
  <c r="BE125" i="75" s="1"/>
  <c r="BD126" i="63"/>
  <c r="BF99" i="78"/>
  <c r="BF101" i="66"/>
  <c r="BG101" i="78" s="1"/>
  <c r="BE105" i="66"/>
  <c r="BF105" i="78" s="1"/>
  <c r="BE126" i="76"/>
  <c r="BD150" i="65"/>
  <c r="BD127" i="65"/>
  <c r="BE123" i="77"/>
  <c r="BD126" i="70"/>
  <c r="BD125" i="70"/>
  <c r="BE125" i="77" s="1"/>
  <c r="BE123" i="74"/>
  <c r="BD125" i="62"/>
  <c r="BE125" i="74" s="1"/>
  <c r="BD126" i="62"/>
  <c r="BE126" i="78"/>
  <c r="BD150" i="66"/>
  <c r="BD127" i="66"/>
  <c r="BF104" i="78"/>
  <c r="BE120" i="66"/>
  <c r="BE109" i="66"/>
  <c r="BF109" i="78" s="1"/>
  <c r="BE106" i="66"/>
  <c r="BE113" i="66"/>
  <c r="BF117" i="77"/>
  <c r="BE124" i="70"/>
  <c r="BF124" i="77" s="1"/>
  <c r="BE104" i="70"/>
  <c r="BF117" i="74"/>
  <c r="BE104" i="62"/>
  <c r="BE124" i="62"/>
  <c r="BF124" i="74" s="1"/>
  <c r="BE120" i="65"/>
  <c r="BE106" i="65"/>
  <c r="BE109" i="65"/>
  <c r="BF109" i="76" s="1"/>
  <c r="BF104" i="76"/>
  <c r="BE113" i="65"/>
  <c r="BF117" i="75"/>
  <c r="BE104" i="63"/>
  <c r="BE124" i="63"/>
  <c r="BF124" i="75" s="1"/>
  <c r="BD125" i="48"/>
  <c r="BE125" i="72" s="1"/>
  <c r="BE123" i="72"/>
  <c r="BE105" i="48"/>
  <c r="BF105" i="72" s="1"/>
  <c r="BF99" i="72"/>
  <c r="BD126" i="48"/>
  <c r="BE126" i="72" s="1"/>
  <c r="BE104" i="48"/>
  <c r="BF104" i="72" s="1"/>
  <c r="BE124" i="48"/>
  <c r="BF124" i="72" s="1"/>
  <c r="BF101" i="48"/>
  <c r="BG101" i="72" s="1"/>
  <c r="BF106" i="76" l="1"/>
  <c r="BE107" i="65"/>
  <c r="BF113" i="78"/>
  <c r="BE114" i="66"/>
  <c r="BF114" i="78" s="1"/>
  <c r="BF92" i="66"/>
  <c r="BE112" i="66"/>
  <c r="BE126" i="74"/>
  <c r="BD127" i="62"/>
  <c r="BD150" i="62"/>
  <c r="BE126" i="77"/>
  <c r="BD150" i="70"/>
  <c r="BD127" i="70"/>
  <c r="BE126" i="75"/>
  <c r="BD127" i="63"/>
  <c r="BD150" i="63"/>
  <c r="BE114" i="65"/>
  <c r="BF114" i="76" s="1"/>
  <c r="BE112" i="65"/>
  <c r="BF113" i="76"/>
  <c r="BF92" i="65"/>
  <c r="BF120" i="76"/>
  <c r="BE121" i="65"/>
  <c r="BF121" i="76" s="1"/>
  <c r="BF104" i="77"/>
  <c r="BE113" i="70"/>
  <c r="BE109" i="70"/>
  <c r="BF109" i="77" s="1"/>
  <c r="BE120" i="70"/>
  <c r="BE106" i="70"/>
  <c r="BF106" i="78"/>
  <c r="BE107" i="66"/>
  <c r="BE127" i="78"/>
  <c r="BD128" i="66"/>
  <c r="BD151" i="66"/>
  <c r="BD153" i="66"/>
  <c r="BE127" i="76"/>
  <c r="BD128" i="65"/>
  <c r="BE113" i="63"/>
  <c r="BE120" i="63"/>
  <c r="BE109" i="63"/>
  <c r="BF109" i="75" s="1"/>
  <c r="BF104" i="75"/>
  <c r="BE106" i="63"/>
  <c r="BF104" i="74"/>
  <c r="BE120" i="62"/>
  <c r="BE113" i="62"/>
  <c r="BE106" i="62"/>
  <c r="BE109" i="62"/>
  <c r="BF109" i="74" s="1"/>
  <c r="BF120" i="78"/>
  <c r="BE121" i="66"/>
  <c r="BF121" i="78" s="1"/>
  <c r="BD153" i="65"/>
  <c r="BD151" i="65"/>
  <c r="BD127" i="48"/>
  <c r="BE127" i="72" s="1"/>
  <c r="BD150" i="48"/>
  <c r="BD151" i="48" s="1"/>
  <c r="BD154" i="48" s="1"/>
  <c r="BC138" i="48" s="1"/>
  <c r="BD138" i="72" s="1"/>
  <c r="BD143" i="72" s="1"/>
  <c r="BE106" i="48"/>
  <c r="BF106" i="72" s="1"/>
  <c r="BE113" i="48"/>
  <c r="BF113" i="72" s="1"/>
  <c r="BE120" i="48"/>
  <c r="BF120" i="72" s="1"/>
  <c r="BE109" i="48"/>
  <c r="BF109" i="72" s="1"/>
  <c r="BD154" i="65" l="1"/>
  <c r="BC138" i="65" s="1"/>
  <c r="BD138" i="76" s="1"/>
  <c r="BD143" i="76" s="1"/>
  <c r="BD152" i="65"/>
  <c r="BD155" i="65" s="1"/>
  <c r="BF120" i="75"/>
  <c r="BE121" i="63"/>
  <c r="BF121" i="75" s="1"/>
  <c r="BF107" i="78"/>
  <c r="BE110" i="66"/>
  <c r="BE127" i="77"/>
  <c r="BD128" i="70"/>
  <c r="BE127" i="74"/>
  <c r="BD128" i="62"/>
  <c r="BF106" i="74"/>
  <c r="BE107" i="62"/>
  <c r="BF92" i="63"/>
  <c r="BE112" i="63"/>
  <c r="BE114" i="63"/>
  <c r="BF114" i="75" s="1"/>
  <c r="BF113" i="75"/>
  <c r="BF113" i="77"/>
  <c r="BE114" i="70"/>
  <c r="BF114" i="77" s="1"/>
  <c r="BE112" i="70"/>
  <c r="BF92" i="70"/>
  <c r="BD151" i="63"/>
  <c r="BD153" i="63"/>
  <c r="BD153" i="70"/>
  <c r="BD151" i="70"/>
  <c r="BF113" i="74"/>
  <c r="BF92" i="62"/>
  <c r="BE114" i="62"/>
  <c r="BF114" i="74" s="1"/>
  <c r="BE112" i="62"/>
  <c r="BF106" i="77"/>
  <c r="BE107" i="70"/>
  <c r="BE127" i="75"/>
  <c r="BD128" i="63"/>
  <c r="BF112" i="78"/>
  <c r="BF87" i="66"/>
  <c r="BE110" i="65"/>
  <c r="BF107" i="76"/>
  <c r="BE107" i="63"/>
  <c r="BF106" i="75"/>
  <c r="BD152" i="66"/>
  <c r="BD155" i="66" s="1"/>
  <c r="BD154" i="66"/>
  <c r="BC138" i="66" s="1"/>
  <c r="BD138" i="78" s="1"/>
  <c r="BD143" i="78" s="1"/>
  <c r="BG92" i="76"/>
  <c r="BF93" i="65"/>
  <c r="BG93" i="76" s="1"/>
  <c r="BF120" i="74"/>
  <c r="BE121" i="62"/>
  <c r="BF121" i="74" s="1"/>
  <c r="BF120" i="77"/>
  <c r="BE121" i="70"/>
  <c r="BF121" i="77" s="1"/>
  <c r="BF112" i="76"/>
  <c r="BF87" i="65"/>
  <c r="BD153" i="62"/>
  <c r="BD151" i="62"/>
  <c r="BG92" i="78"/>
  <c r="BF93" i="66"/>
  <c r="BG93" i="78" s="1"/>
  <c r="BD128" i="48"/>
  <c r="BD152" i="48"/>
  <c r="BD155" i="48" s="1"/>
  <c r="BD153" i="48"/>
  <c r="BE121" i="48"/>
  <c r="BF121" i="72" s="1"/>
  <c r="BF92" i="48"/>
  <c r="BG92" i="72" s="1"/>
  <c r="BE112" i="48"/>
  <c r="BF112" i="72" s="1"/>
  <c r="BE114" i="48"/>
  <c r="BF114" i="72" s="1"/>
  <c r="BE107" i="48"/>
  <c r="BF107" i="72" s="1"/>
  <c r="BG87" i="76" l="1"/>
  <c r="BF88" i="65"/>
  <c r="BG88" i="76" s="1"/>
  <c r="BF100" i="65"/>
  <c r="BG89" i="65"/>
  <c r="BF87" i="62"/>
  <c r="BF112" i="74"/>
  <c r="BD152" i="70"/>
  <c r="BD155" i="70" s="1"/>
  <c r="BD154" i="70"/>
  <c r="BC138" i="70" s="1"/>
  <c r="BD138" i="77" s="1"/>
  <c r="BD143" i="77" s="1"/>
  <c r="BG92" i="77"/>
  <c r="BF93" i="70"/>
  <c r="BG93" i="77" s="1"/>
  <c r="BF107" i="74"/>
  <c r="BE110" i="62"/>
  <c r="BF110" i="76"/>
  <c r="BE116" i="65"/>
  <c r="BF112" i="77"/>
  <c r="BF87" i="70"/>
  <c r="BD152" i="62"/>
  <c r="BD155" i="62" s="1"/>
  <c r="BD154" i="62"/>
  <c r="BC138" i="62" s="1"/>
  <c r="BD138" i="74" s="1"/>
  <c r="BD143" i="74" s="1"/>
  <c r="BG87" i="78"/>
  <c r="BF100" i="66"/>
  <c r="BG89" i="66"/>
  <c r="BF88" i="66"/>
  <c r="BG88" i="78" s="1"/>
  <c r="BF107" i="77"/>
  <c r="BE110" i="70"/>
  <c r="BG92" i="74"/>
  <c r="BF93" i="62"/>
  <c r="BG93" i="74" s="1"/>
  <c r="BF112" i="75"/>
  <c r="BF87" i="63"/>
  <c r="BF110" i="78"/>
  <c r="BE116" i="66"/>
  <c r="BE110" i="63"/>
  <c r="BF107" i="75"/>
  <c r="BD154" i="63"/>
  <c r="BC138" i="63" s="1"/>
  <c r="BD138" i="75" s="1"/>
  <c r="BD143" i="75" s="1"/>
  <c r="BD152" i="63"/>
  <c r="BD155" i="63" s="1"/>
  <c r="BG92" i="75"/>
  <c r="BF93" i="63"/>
  <c r="BG93" i="75" s="1"/>
  <c r="BF87" i="48"/>
  <c r="BG87" i="72" s="1"/>
  <c r="BF93" i="48"/>
  <c r="BG93" i="72" s="1"/>
  <c r="BE110" i="48"/>
  <c r="BF110" i="72" s="1"/>
  <c r="BG87" i="75" l="1"/>
  <c r="BG89" i="63"/>
  <c r="BF88" i="63"/>
  <c r="BG88" i="75" s="1"/>
  <c r="BF100" i="63"/>
  <c r="BG100" i="78"/>
  <c r="BF99" i="66"/>
  <c r="BG87" i="77"/>
  <c r="BG89" i="70"/>
  <c r="BF100" i="70"/>
  <c r="BF88" i="70"/>
  <c r="BG88" i="77" s="1"/>
  <c r="BF110" i="74"/>
  <c r="BE116" i="62"/>
  <c r="BH90" i="65"/>
  <c r="BI90" i="76" s="1"/>
  <c r="BH89" i="76"/>
  <c r="BF110" i="77"/>
  <c r="BE116" i="70"/>
  <c r="BF110" i="75"/>
  <c r="BE116" i="63"/>
  <c r="BF99" i="65"/>
  <c r="BG100" i="76"/>
  <c r="BF116" i="78"/>
  <c r="BF117" i="66"/>
  <c r="BE123" i="66"/>
  <c r="BE123" i="65"/>
  <c r="BF117" i="65"/>
  <c r="BF116" i="76"/>
  <c r="BH89" i="78"/>
  <c r="BH90" i="66"/>
  <c r="BI90" i="78" s="1"/>
  <c r="BG87" i="74"/>
  <c r="BG89" i="62"/>
  <c r="BF88" i="62"/>
  <c r="BG88" i="74" s="1"/>
  <c r="BF100" i="62"/>
  <c r="BG89" i="48"/>
  <c r="BF88" i="48"/>
  <c r="BG88" i="72" s="1"/>
  <c r="BF100" i="48"/>
  <c r="BG100" i="72" s="1"/>
  <c r="BE116" i="48"/>
  <c r="BF116" i="72" s="1"/>
  <c r="BH90" i="62" l="1"/>
  <c r="BI90" i="74" s="1"/>
  <c r="BH89" i="74"/>
  <c r="BG117" i="78"/>
  <c r="BF104" i="66"/>
  <c r="BF124" i="66"/>
  <c r="BG124" i="78" s="1"/>
  <c r="BE123" i="63"/>
  <c r="BF116" i="75"/>
  <c r="BF117" i="63"/>
  <c r="BF116" i="77"/>
  <c r="BF117" i="70"/>
  <c r="BF116" i="74"/>
  <c r="BF117" i="62"/>
  <c r="BH89" i="77"/>
  <c r="BH90" i="70"/>
  <c r="BI90" i="77" s="1"/>
  <c r="BG100" i="75"/>
  <c r="BF99" i="63"/>
  <c r="BG117" i="76"/>
  <c r="BF124" i="65"/>
  <c r="BG124" i="76" s="1"/>
  <c r="BF104" i="65"/>
  <c r="BG100" i="74"/>
  <c r="BF99" i="62"/>
  <c r="BE125" i="65"/>
  <c r="BF125" i="76" s="1"/>
  <c r="BE126" i="65"/>
  <c r="BF123" i="76"/>
  <c r="BE123" i="70"/>
  <c r="BG99" i="78"/>
  <c r="BF105" i="66"/>
  <c r="BG105" i="78" s="1"/>
  <c r="BG101" i="66"/>
  <c r="BH101" i="78" s="1"/>
  <c r="BH89" i="75"/>
  <c r="BH90" i="63"/>
  <c r="BI90" i="75" s="1"/>
  <c r="BF123" i="78"/>
  <c r="BE126" i="66"/>
  <c r="BE125" i="66"/>
  <c r="BF125" i="78" s="1"/>
  <c r="BF105" i="65"/>
  <c r="BG105" i="76" s="1"/>
  <c r="BG99" i="76"/>
  <c r="BG101" i="65"/>
  <c r="BH101" i="76" s="1"/>
  <c r="BE123" i="62"/>
  <c r="BG100" i="77"/>
  <c r="BF99" i="70"/>
  <c r="BH90" i="48"/>
  <c r="BI90" i="72" s="1"/>
  <c r="BH89" i="72"/>
  <c r="BE123" i="48"/>
  <c r="BF117" i="48"/>
  <c r="BG117" i="72" s="1"/>
  <c r="BF99" i="48"/>
  <c r="BF126" i="78" l="1"/>
  <c r="BE150" i="66"/>
  <c r="BE127" i="66"/>
  <c r="BF105" i="63"/>
  <c r="BG105" i="75" s="1"/>
  <c r="BG101" i="63"/>
  <c r="BH101" i="75" s="1"/>
  <c r="BG99" i="75"/>
  <c r="BG117" i="74"/>
  <c r="BF124" i="62"/>
  <c r="BG124" i="74" s="1"/>
  <c r="BF104" i="62"/>
  <c r="BG117" i="75"/>
  <c r="BF104" i="63"/>
  <c r="BF124" i="63"/>
  <c r="BG124" i="75" s="1"/>
  <c r="BG104" i="78"/>
  <c r="BF106" i="66"/>
  <c r="BF109" i="66"/>
  <c r="BG109" i="78" s="1"/>
  <c r="BF120" i="66"/>
  <c r="BF113" i="66"/>
  <c r="BG101" i="70"/>
  <c r="BH101" i="77" s="1"/>
  <c r="BG99" i="77"/>
  <c r="BF105" i="70"/>
  <c r="BG105" i="77" s="1"/>
  <c r="BE150" i="65"/>
  <c r="BF126" i="76"/>
  <c r="BE127" i="65"/>
  <c r="BF113" i="65"/>
  <c r="BF106" i="65"/>
  <c r="BG104" i="76"/>
  <c r="BF120" i="65"/>
  <c r="BF109" i="65"/>
  <c r="BG109" i="76" s="1"/>
  <c r="BG117" i="77"/>
  <c r="BF124" i="70"/>
  <c r="BG124" i="77" s="1"/>
  <c r="BF104" i="70"/>
  <c r="BF123" i="75"/>
  <c r="BE126" i="63"/>
  <c r="BE125" i="63"/>
  <c r="BF125" i="75" s="1"/>
  <c r="BF123" i="74"/>
  <c r="BE125" i="62"/>
  <c r="BF125" i="74" s="1"/>
  <c r="BE126" i="62"/>
  <c r="BF123" i="77"/>
  <c r="BE125" i="70"/>
  <c r="BF125" i="77" s="1"/>
  <c r="BE126" i="70"/>
  <c r="BF105" i="62"/>
  <c r="BG105" i="74" s="1"/>
  <c r="BG99" i="74"/>
  <c r="BG101" i="62"/>
  <c r="BH101" i="74" s="1"/>
  <c r="BE126" i="48"/>
  <c r="BF126" i="72" s="1"/>
  <c r="BF123" i="72"/>
  <c r="BF105" i="48"/>
  <c r="BG105" i="72" s="1"/>
  <c r="BG99" i="72"/>
  <c r="BE125" i="48"/>
  <c r="BF125" i="72" s="1"/>
  <c r="BF104" i="48"/>
  <c r="BG104" i="72" s="1"/>
  <c r="BG101" i="48"/>
  <c r="BH101" i="72" s="1"/>
  <c r="BF124" i="48"/>
  <c r="BG124" i="72" s="1"/>
  <c r="BF126" i="77" l="1"/>
  <c r="BE150" i="70"/>
  <c r="BE127" i="70"/>
  <c r="BF112" i="65"/>
  <c r="BG113" i="76"/>
  <c r="BG92" i="65"/>
  <c r="BF114" i="65"/>
  <c r="BG114" i="76" s="1"/>
  <c r="BG120" i="78"/>
  <c r="BF121" i="66"/>
  <c r="BG121" i="78" s="1"/>
  <c r="BG104" i="77"/>
  <c r="BF113" i="70"/>
  <c r="BF120" i="70"/>
  <c r="BF106" i="70"/>
  <c r="BF109" i="70"/>
  <c r="BG109" i="77" s="1"/>
  <c r="BF121" i="65"/>
  <c r="BG121" i="76" s="1"/>
  <c r="BG120" i="76"/>
  <c r="BF127" i="76"/>
  <c r="BE128" i="65"/>
  <c r="BF120" i="63"/>
  <c r="BF109" i="63"/>
  <c r="BG109" i="75" s="1"/>
  <c r="BF106" i="63"/>
  <c r="BG104" i="75"/>
  <c r="BF113" i="63"/>
  <c r="BF127" i="78"/>
  <c r="BE128" i="66"/>
  <c r="BG106" i="78"/>
  <c r="BF107" i="66"/>
  <c r="BE151" i="66"/>
  <c r="BE153" i="66"/>
  <c r="BF126" i="74"/>
  <c r="BE150" i="62"/>
  <c r="BE127" i="62"/>
  <c r="BF126" i="75"/>
  <c r="BE127" i="63"/>
  <c r="BE150" i="63"/>
  <c r="BF107" i="65"/>
  <c r="BG106" i="76"/>
  <c r="BE153" i="65"/>
  <c r="BE151" i="65"/>
  <c r="BG113" i="78"/>
  <c r="BF112" i="66"/>
  <c r="BF114" i="66"/>
  <c r="BG114" i="78" s="1"/>
  <c r="BG92" i="66"/>
  <c r="BG104" i="74"/>
  <c r="BF120" i="62"/>
  <c r="BF109" i="62"/>
  <c r="BG109" i="74" s="1"/>
  <c r="BF106" i="62"/>
  <c r="BF113" i="62"/>
  <c r="BE150" i="48"/>
  <c r="BE151" i="48" s="1"/>
  <c r="BE152" i="48" s="1"/>
  <c r="BE155" i="48" s="1"/>
  <c r="BE127" i="48"/>
  <c r="BF127" i="72" s="1"/>
  <c r="BF106" i="48"/>
  <c r="BG106" i="72" s="1"/>
  <c r="BF120" i="48"/>
  <c r="BG120" i="72" s="1"/>
  <c r="BF109" i="48"/>
  <c r="BG109" i="72" s="1"/>
  <c r="BF113" i="48"/>
  <c r="BG113" i="72" s="1"/>
  <c r="BG113" i="74" l="1"/>
  <c r="BF112" i="62"/>
  <c r="BF114" i="62"/>
  <c r="BG114" i="74" s="1"/>
  <c r="BG92" i="62"/>
  <c r="BG107" i="76"/>
  <c r="BF110" i="65"/>
  <c r="BF127" i="74"/>
  <c r="BE128" i="62"/>
  <c r="BE152" i="66"/>
  <c r="BE155" i="66" s="1"/>
  <c r="BE154" i="66"/>
  <c r="BD138" i="66" s="1"/>
  <c r="BE138" i="78" s="1"/>
  <c r="BE143" i="78" s="1"/>
  <c r="BG120" i="77"/>
  <c r="BF121" i="70"/>
  <c r="BG121" i="77" s="1"/>
  <c r="BG112" i="76"/>
  <c r="BG87" i="65"/>
  <c r="BG106" i="74"/>
  <c r="BF107" i="62"/>
  <c r="BH92" i="78"/>
  <c r="BG93" i="66"/>
  <c r="BH93" i="78" s="1"/>
  <c r="BE152" i="65"/>
  <c r="BE155" i="65" s="1"/>
  <c r="BE154" i="65"/>
  <c r="BD138" i="65" s="1"/>
  <c r="BE138" i="76" s="1"/>
  <c r="BE143" i="76" s="1"/>
  <c r="BE153" i="63"/>
  <c r="BE151" i="63"/>
  <c r="BE151" i="62"/>
  <c r="BE153" i="62"/>
  <c r="BG107" i="78"/>
  <c r="BF110" i="66"/>
  <c r="BG113" i="75"/>
  <c r="BG92" i="63"/>
  <c r="BF112" i="63"/>
  <c r="BF114" i="63"/>
  <c r="BG114" i="75" s="1"/>
  <c r="BG120" i="75"/>
  <c r="BF121" i="63"/>
  <c r="BG121" i="75" s="1"/>
  <c r="BG113" i="77"/>
  <c r="BF112" i="70"/>
  <c r="BG92" i="70"/>
  <c r="BF114" i="70"/>
  <c r="BG114" i="77" s="1"/>
  <c r="BF127" i="77"/>
  <c r="BE128" i="70"/>
  <c r="BF127" i="75"/>
  <c r="BE128" i="63"/>
  <c r="BH92" i="76"/>
  <c r="BG93" i="65"/>
  <c r="BH93" i="76" s="1"/>
  <c r="BE151" i="70"/>
  <c r="BE153" i="70"/>
  <c r="BG120" i="74"/>
  <c r="BF121" i="62"/>
  <c r="BG121" i="74" s="1"/>
  <c r="BG112" i="78"/>
  <c r="BG87" i="66"/>
  <c r="BG106" i="75"/>
  <c r="BF107" i="63"/>
  <c r="BG106" i="77"/>
  <c r="BF107" i="70"/>
  <c r="BE153" i="48"/>
  <c r="BE154" i="48"/>
  <c r="BD138" i="48" s="1"/>
  <c r="BE138" i="72" s="1"/>
  <c r="BE143" i="72" s="1"/>
  <c r="BE128" i="48"/>
  <c r="BF107" i="48"/>
  <c r="BG107" i="72" s="1"/>
  <c r="BG92" i="48"/>
  <c r="BH92" i="72" s="1"/>
  <c r="BF114" i="48"/>
  <c r="BG114" i="72" s="1"/>
  <c r="BF112" i="48"/>
  <c r="BG112" i="72" s="1"/>
  <c r="BF121" i="48"/>
  <c r="BG121" i="72" s="1"/>
  <c r="BH87" i="78" l="1"/>
  <c r="BH89" i="66"/>
  <c r="BG100" i="66"/>
  <c r="BG88" i="66"/>
  <c r="BH88" i="78" s="1"/>
  <c r="BH92" i="75"/>
  <c r="BG93" i="63"/>
  <c r="BH93" i="75" s="1"/>
  <c r="BG107" i="74"/>
  <c r="BF110" i="62"/>
  <c r="BH92" i="74"/>
  <c r="BG93" i="62"/>
  <c r="BH93" i="74" s="1"/>
  <c r="BG107" i="77"/>
  <c r="BF110" i="70"/>
  <c r="BE154" i="70"/>
  <c r="BD138" i="70" s="1"/>
  <c r="BE138" i="77" s="1"/>
  <c r="BE143" i="77" s="1"/>
  <c r="BE152" i="70"/>
  <c r="BE155" i="70" s="1"/>
  <c r="BH92" i="77"/>
  <c r="BG93" i="70"/>
  <c r="BH93" i="77" s="1"/>
  <c r="BE152" i="62"/>
  <c r="BE155" i="62" s="1"/>
  <c r="BE154" i="62"/>
  <c r="BD138" i="62" s="1"/>
  <c r="BE138" i="74" s="1"/>
  <c r="BE143" i="74" s="1"/>
  <c r="BG107" i="75"/>
  <c r="BF110" i="63"/>
  <c r="BG112" i="77"/>
  <c r="BG87" i="70"/>
  <c r="BG110" i="78"/>
  <c r="BF116" i="66"/>
  <c r="BE152" i="63"/>
  <c r="BE155" i="63" s="1"/>
  <c r="BE154" i="63"/>
  <c r="BD138" i="63" s="1"/>
  <c r="BE138" i="75" s="1"/>
  <c r="BE143" i="75" s="1"/>
  <c r="BH87" i="76"/>
  <c r="BG100" i="65"/>
  <c r="BH89" i="65"/>
  <c r="BG88" i="65"/>
  <c r="BH88" i="76" s="1"/>
  <c r="BG110" i="76"/>
  <c r="BF116" i="65"/>
  <c r="BG87" i="62"/>
  <c r="BG112" i="74"/>
  <c r="BG112" i="75"/>
  <c r="BG87" i="63"/>
  <c r="BG87" i="48"/>
  <c r="BG93" i="48"/>
  <c r="BH93" i="72" s="1"/>
  <c r="BF110" i="48"/>
  <c r="BG110" i="72" s="1"/>
  <c r="BG100" i="63" l="1"/>
  <c r="BH89" i="63"/>
  <c r="BH87" i="75"/>
  <c r="BG88" i="63"/>
  <c r="BH88" i="75" s="1"/>
  <c r="BG117" i="65"/>
  <c r="BF123" i="65"/>
  <c r="BG116" i="76"/>
  <c r="BH100" i="76"/>
  <c r="BG99" i="65"/>
  <c r="BF123" i="66"/>
  <c r="BG117" i="66"/>
  <c r="BG116" i="78"/>
  <c r="BF116" i="63"/>
  <c r="BG110" i="75"/>
  <c r="BG110" i="77"/>
  <c r="BF116" i="70"/>
  <c r="BG110" i="74"/>
  <c r="BF116" i="62"/>
  <c r="BH87" i="74"/>
  <c r="BG100" i="62"/>
  <c r="BG88" i="62"/>
  <c r="BH88" i="74" s="1"/>
  <c r="BH89" i="62"/>
  <c r="BH100" i="78"/>
  <c r="BG99" i="66"/>
  <c r="BH87" i="77"/>
  <c r="BG100" i="70"/>
  <c r="BH89" i="70"/>
  <c r="BG88" i="70"/>
  <c r="BH88" i="77" s="1"/>
  <c r="BI89" i="78"/>
  <c r="BI90" i="66"/>
  <c r="BJ90" i="78" s="1"/>
  <c r="BI89" i="76"/>
  <c r="BI90" i="65"/>
  <c r="BJ90" i="76" s="1"/>
  <c r="BH89" i="48"/>
  <c r="BH87" i="72"/>
  <c r="BF116" i="48"/>
  <c r="BG116" i="72" s="1"/>
  <c r="BG88" i="48"/>
  <c r="BH88" i="72" s="1"/>
  <c r="BG100" i="48"/>
  <c r="BH100" i="72" s="1"/>
  <c r="BH99" i="78" l="1"/>
  <c r="BH101" i="66"/>
  <c r="BI101" i="78" s="1"/>
  <c r="BG105" i="66"/>
  <c r="BH105" i="78" s="1"/>
  <c r="BH100" i="74"/>
  <c r="BG99" i="62"/>
  <c r="BG116" i="77"/>
  <c r="BF123" i="70"/>
  <c r="BG117" i="70"/>
  <c r="BI89" i="77"/>
  <c r="BI90" i="70"/>
  <c r="BJ90" i="77" s="1"/>
  <c r="BH117" i="78"/>
  <c r="BG124" i="66"/>
  <c r="BH124" i="78" s="1"/>
  <c r="BG104" i="66"/>
  <c r="BH100" i="77"/>
  <c r="BG99" i="70"/>
  <c r="BI89" i="74"/>
  <c r="BI90" i="62"/>
  <c r="BJ90" i="74" s="1"/>
  <c r="BG116" i="74"/>
  <c r="BG117" i="62"/>
  <c r="BF123" i="62"/>
  <c r="BG123" i="78"/>
  <c r="BF125" i="66"/>
  <c r="BG125" i="78" s="1"/>
  <c r="BF126" i="66"/>
  <c r="BF125" i="65"/>
  <c r="BG125" i="76" s="1"/>
  <c r="BG123" i="76"/>
  <c r="BF126" i="65"/>
  <c r="BI90" i="63"/>
  <c r="BJ90" i="75" s="1"/>
  <c r="BI89" i="75"/>
  <c r="BF123" i="63"/>
  <c r="BG117" i="63"/>
  <c r="BG116" i="75"/>
  <c r="BG105" i="65"/>
  <c r="BH105" i="76" s="1"/>
  <c r="BH101" i="65"/>
  <c r="BI101" i="76" s="1"/>
  <c r="BH99" i="76"/>
  <c r="BG124" i="65"/>
  <c r="BH124" i="76" s="1"/>
  <c r="BG104" i="65"/>
  <c r="BH117" i="76"/>
  <c r="BH100" i="75"/>
  <c r="BG99" i="63"/>
  <c r="BI90" i="48"/>
  <c r="BJ90" i="72" s="1"/>
  <c r="BI89" i="72"/>
  <c r="BF123" i="48"/>
  <c r="BG123" i="72" s="1"/>
  <c r="BG99" i="48"/>
  <c r="BG117" i="48"/>
  <c r="BH117" i="72" s="1"/>
  <c r="BG109" i="65" l="1"/>
  <c r="BH109" i="76" s="1"/>
  <c r="BH104" i="76"/>
  <c r="BG120" i="65"/>
  <c r="BG106" i="65"/>
  <c r="BG113" i="65"/>
  <c r="BG123" i="74"/>
  <c r="BF126" i="62"/>
  <c r="BF125" i="62"/>
  <c r="BG125" i="74" s="1"/>
  <c r="BH117" i="77"/>
  <c r="BG124" i="70"/>
  <c r="BH124" i="77" s="1"/>
  <c r="BG104" i="70"/>
  <c r="BG105" i="63"/>
  <c r="BH105" i="75" s="1"/>
  <c r="BH99" i="75"/>
  <c r="BH101" i="63"/>
  <c r="BI101" i="75" s="1"/>
  <c r="BG126" i="78"/>
  <c r="BF127" i="66"/>
  <c r="BF150" i="66"/>
  <c r="BH117" i="74"/>
  <c r="BG124" i="62"/>
  <c r="BH124" i="74" s="1"/>
  <c r="BG104" i="62"/>
  <c r="BH99" i="77"/>
  <c r="BH101" i="70"/>
  <c r="BI101" i="77" s="1"/>
  <c r="BG105" i="70"/>
  <c r="BH105" i="77" s="1"/>
  <c r="BG123" i="77"/>
  <c r="BF125" i="70"/>
  <c r="BG125" i="77" s="1"/>
  <c r="BF126" i="70"/>
  <c r="BG104" i="63"/>
  <c r="BH117" i="75"/>
  <c r="BG124" i="63"/>
  <c r="BH124" i="75" s="1"/>
  <c r="BF150" i="65"/>
  <c r="BG126" i="76"/>
  <c r="BF127" i="65"/>
  <c r="BG123" i="75"/>
  <c r="BF125" i="63"/>
  <c r="BG125" i="75" s="1"/>
  <c r="BF126" i="63"/>
  <c r="BH104" i="78"/>
  <c r="BG113" i="66"/>
  <c r="BG120" i="66"/>
  <c r="BG106" i="66"/>
  <c r="BG109" i="66"/>
  <c r="BH109" i="78" s="1"/>
  <c r="BG105" i="62"/>
  <c r="BH105" i="74" s="1"/>
  <c r="BH101" i="62"/>
  <c r="BI101" i="74" s="1"/>
  <c r="BH99" i="74"/>
  <c r="BG105" i="48"/>
  <c r="BH105" i="72" s="1"/>
  <c r="BH99" i="72"/>
  <c r="BF125" i="48"/>
  <c r="BG125" i="72" s="1"/>
  <c r="BF126" i="48"/>
  <c r="BG104" i="48"/>
  <c r="BH104" i="72" s="1"/>
  <c r="BH101" i="48"/>
  <c r="BI101" i="72" s="1"/>
  <c r="BG124" i="48"/>
  <c r="BH124" i="72" s="1"/>
  <c r="BG127" i="76" l="1"/>
  <c r="BF128" i="65"/>
  <c r="BH104" i="74"/>
  <c r="BG120" i="62"/>
  <c r="BG106" i="62"/>
  <c r="BG113" i="62"/>
  <c r="BG109" i="62"/>
  <c r="BH109" i="74" s="1"/>
  <c r="BG127" i="78"/>
  <c r="BF128" i="66"/>
  <c r="BH106" i="76"/>
  <c r="BG107" i="65"/>
  <c r="BH106" i="78"/>
  <c r="BG107" i="66"/>
  <c r="BF150" i="63"/>
  <c r="BF127" i="63"/>
  <c r="BG126" i="75"/>
  <c r="BG113" i="63"/>
  <c r="BG109" i="63"/>
  <c r="BH109" i="75" s="1"/>
  <c r="BH104" i="75"/>
  <c r="BG120" i="63"/>
  <c r="BG106" i="63"/>
  <c r="BH104" i="77"/>
  <c r="BG106" i="70"/>
  <c r="BG113" i="70"/>
  <c r="BG109" i="70"/>
  <c r="BH109" i="77" s="1"/>
  <c r="BG120" i="70"/>
  <c r="BG126" i="74"/>
  <c r="BF150" i="62"/>
  <c r="BF127" i="62"/>
  <c r="BH120" i="76"/>
  <c r="BG121" i="65"/>
  <c r="BH121" i="76" s="1"/>
  <c r="BH120" i="78"/>
  <c r="BG121" i="66"/>
  <c r="BH121" i="78" s="1"/>
  <c r="BF151" i="65"/>
  <c r="BF153" i="65"/>
  <c r="BG126" i="77"/>
  <c r="BF127" i="70"/>
  <c r="BF150" i="70"/>
  <c r="BH113" i="78"/>
  <c r="BG112" i="66"/>
  <c r="BG114" i="66"/>
  <c r="BH114" i="78" s="1"/>
  <c r="BH92" i="66"/>
  <c r="BF151" i="66"/>
  <c r="BF153" i="66"/>
  <c r="BH92" i="65"/>
  <c r="BG114" i="65"/>
  <c r="BH114" i="76" s="1"/>
  <c r="BH113" i="76"/>
  <c r="BG112" i="65"/>
  <c r="BF127" i="48"/>
  <c r="BG127" i="72" s="1"/>
  <c r="BG126" i="72"/>
  <c r="BF150" i="48"/>
  <c r="BF151" i="48" s="1"/>
  <c r="BF154" i="48" s="1"/>
  <c r="BE138" i="48" s="1"/>
  <c r="BF138" i="72" s="1"/>
  <c r="BF143" i="72" s="1"/>
  <c r="BG106" i="48"/>
  <c r="BH106" i="72" s="1"/>
  <c r="BG120" i="48"/>
  <c r="BH120" i="72" s="1"/>
  <c r="BG113" i="48"/>
  <c r="BH113" i="72" s="1"/>
  <c r="BG109" i="48"/>
  <c r="BH109" i="72" s="1"/>
  <c r="BH87" i="65" l="1"/>
  <c r="BH112" i="76"/>
  <c r="BH112" i="78"/>
  <c r="BH87" i="66"/>
  <c r="BF153" i="62"/>
  <c r="BF151" i="62"/>
  <c r="BH113" i="77"/>
  <c r="BG112" i="70"/>
  <c r="BG114" i="70"/>
  <c r="BH114" i="77" s="1"/>
  <c r="BH92" i="70"/>
  <c r="BG121" i="63"/>
  <c r="BH121" i="75" s="1"/>
  <c r="BH120" i="75"/>
  <c r="BH120" i="74"/>
  <c r="BG121" i="62"/>
  <c r="BH121" i="74" s="1"/>
  <c r="BF152" i="66"/>
  <c r="BF155" i="66" s="1"/>
  <c r="BF154" i="66"/>
  <c r="BE138" i="66" s="1"/>
  <c r="BF138" i="78" s="1"/>
  <c r="BF143" i="78" s="1"/>
  <c r="BH106" i="77"/>
  <c r="BG107" i="70"/>
  <c r="BG127" i="75"/>
  <c r="BF128" i="63"/>
  <c r="BH107" i="76"/>
  <c r="BG110" i="65"/>
  <c r="BI92" i="78"/>
  <c r="BH93" i="66"/>
  <c r="BI93" i="78" s="1"/>
  <c r="BF151" i="70"/>
  <c r="BF153" i="70"/>
  <c r="BF154" i="65"/>
  <c r="BE138" i="65" s="1"/>
  <c r="BF138" i="76" s="1"/>
  <c r="BF143" i="76" s="1"/>
  <c r="BF152" i="65"/>
  <c r="BF155" i="65" s="1"/>
  <c r="BH120" i="77"/>
  <c r="BG121" i="70"/>
  <c r="BH121" i="77" s="1"/>
  <c r="BF153" i="63"/>
  <c r="BF151" i="63"/>
  <c r="BH113" i="74"/>
  <c r="BH92" i="62"/>
  <c r="BG112" i="62"/>
  <c r="BG114" i="62"/>
  <c r="BH114" i="74" s="1"/>
  <c r="BH93" i="65"/>
  <c r="BI93" i="76" s="1"/>
  <c r="BI92" i="76"/>
  <c r="BG127" i="77"/>
  <c r="BF128" i="70"/>
  <c r="BG127" i="74"/>
  <c r="BF128" i="62"/>
  <c r="BG107" i="63"/>
  <c r="BH106" i="75"/>
  <c r="BG114" i="63"/>
  <c r="BH114" i="75" s="1"/>
  <c r="BG112" i="63"/>
  <c r="BH92" i="63"/>
  <c r="BH113" i="75"/>
  <c r="BH107" i="78"/>
  <c r="BG110" i="66"/>
  <c r="BH106" i="74"/>
  <c r="BG107" i="62"/>
  <c r="BF128" i="48"/>
  <c r="BF153" i="48"/>
  <c r="BF152" i="48"/>
  <c r="BF155" i="48" s="1"/>
  <c r="BG121" i="48"/>
  <c r="BH121" i="72" s="1"/>
  <c r="BG107" i="48"/>
  <c r="BH107" i="72" s="1"/>
  <c r="BH92" i="48"/>
  <c r="BI92" i="72" s="1"/>
  <c r="BG112" i="48"/>
  <c r="BH112" i="72" s="1"/>
  <c r="BG114" i="48"/>
  <c r="BH114" i="72" s="1"/>
  <c r="BH107" i="74" l="1"/>
  <c r="BG110" i="62"/>
  <c r="BF152" i="63"/>
  <c r="BF155" i="63" s="1"/>
  <c r="BF154" i="63"/>
  <c r="BE138" i="63" s="1"/>
  <c r="BF138" i="75" s="1"/>
  <c r="BF143" i="75" s="1"/>
  <c r="BH112" i="77"/>
  <c r="BH87" i="70"/>
  <c r="BI87" i="78"/>
  <c r="BI89" i="66"/>
  <c r="BJ89" i="78" s="1"/>
  <c r="BH100" i="66"/>
  <c r="BH88" i="66"/>
  <c r="BI88" i="78" s="1"/>
  <c r="BI92" i="75"/>
  <c r="BH93" i="63"/>
  <c r="BI93" i="75" s="1"/>
  <c r="BH110" i="78"/>
  <c r="BG116" i="66"/>
  <c r="BH112" i="75"/>
  <c r="BH87" i="63"/>
  <c r="BI92" i="74"/>
  <c r="BH93" i="62"/>
  <c r="BI93" i="74" s="1"/>
  <c r="BH110" i="76"/>
  <c r="BG116" i="65"/>
  <c r="BH107" i="77"/>
  <c r="BG110" i="70"/>
  <c r="BI92" i="77"/>
  <c r="BH93" i="70"/>
  <c r="BI93" i="77" s="1"/>
  <c r="BF154" i="62"/>
  <c r="BE138" i="62" s="1"/>
  <c r="BF138" i="74" s="1"/>
  <c r="BF143" i="74" s="1"/>
  <c r="BF152" i="62"/>
  <c r="BF155" i="62" s="1"/>
  <c r="BH107" i="75"/>
  <c r="BG110" i="63"/>
  <c r="BH112" i="74"/>
  <c r="BH87" i="62"/>
  <c r="BG123" i="66"/>
  <c r="BH123" i="78" s="1"/>
  <c r="BF154" i="70"/>
  <c r="BE138" i="70" s="1"/>
  <c r="BF138" i="77" s="1"/>
  <c r="BF143" i="77" s="1"/>
  <c r="BF152" i="70"/>
  <c r="BF155" i="70" s="1"/>
  <c r="BI87" i="76"/>
  <c r="BH88" i="65"/>
  <c r="BI88" i="76" s="1"/>
  <c r="BH100" i="65"/>
  <c r="BI89" i="65"/>
  <c r="BJ89" i="76" s="1"/>
  <c r="BG126" i="66"/>
  <c r="BH126" i="78" s="1"/>
  <c r="BG125" i="66"/>
  <c r="BH125" i="78" s="1"/>
  <c r="BG127" i="66"/>
  <c r="BH127" i="78" s="1"/>
  <c r="BG150" i="66"/>
  <c r="BH87" i="48"/>
  <c r="BG110" i="48"/>
  <c r="BH110" i="72" s="1"/>
  <c r="BH93" i="48"/>
  <c r="BI93" i="72" s="1"/>
  <c r="BG123" i="65" l="1"/>
  <c r="BH116" i="76"/>
  <c r="BH117" i="65"/>
  <c r="BI87" i="75"/>
  <c r="BH100" i="63"/>
  <c r="BH88" i="63"/>
  <c r="BI88" i="75" s="1"/>
  <c r="BI89" i="63"/>
  <c r="BJ89" i="75" s="1"/>
  <c r="BH99" i="65"/>
  <c r="BI100" i="76"/>
  <c r="BG116" i="63"/>
  <c r="BH110" i="75"/>
  <c r="BG123" i="63"/>
  <c r="BI87" i="74"/>
  <c r="BH88" i="62"/>
  <c r="BI88" i="74" s="1"/>
  <c r="BH100" i="62"/>
  <c r="BI89" i="62"/>
  <c r="BJ89" i="74" s="1"/>
  <c r="BH110" i="77"/>
  <c r="BG116" i="70"/>
  <c r="BH116" i="78"/>
  <c r="BH117" i="66"/>
  <c r="BI87" i="77"/>
  <c r="BI89" i="70"/>
  <c r="BJ89" i="77" s="1"/>
  <c r="BH88" i="70"/>
  <c r="BI88" i="77" s="1"/>
  <c r="BH100" i="70"/>
  <c r="BH110" i="74"/>
  <c r="BG116" i="62"/>
  <c r="BI100" i="78"/>
  <c r="BH99" i="66"/>
  <c r="BH123" i="75"/>
  <c r="BG125" i="63"/>
  <c r="BH125" i="75" s="1"/>
  <c r="BG126" i="63"/>
  <c r="BI89" i="48"/>
  <c r="BJ89" i="72" s="1"/>
  <c r="BI87" i="72"/>
  <c r="BG151" i="66"/>
  <c r="BG153" i="66"/>
  <c r="BG128" i="66"/>
  <c r="BH88" i="48"/>
  <c r="BI88" i="72" s="1"/>
  <c r="BH100" i="48"/>
  <c r="BI100" i="72" s="1"/>
  <c r="BG116" i="48"/>
  <c r="BH116" i="72" s="1"/>
  <c r="BI99" i="78" l="1"/>
  <c r="BI101" i="66"/>
  <c r="BJ101" i="78" s="1"/>
  <c r="BH105" i="66"/>
  <c r="BI105" i="78" s="1"/>
  <c r="BI100" i="77"/>
  <c r="BH99" i="70"/>
  <c r="BI117" i="78"/>
  <c r="BH124" i="66"/>
  <c r="BI124" i="78" s="1"/>
  <c r="BH104" i="66"/>
  <c r="BH105" i="65"/>
  <c r="BI105" i="76" s="1"/>
  <c r="BI101" i="65"/>
  <c r="BJ101" i="76" s="1"/>
  <c r="BI99" i="76"/>
  <c r="BI100" i="74"/>
  <c r="BH99" i="62"/>
  <c r="BH104" i="65"/>
  <c r="BH124" i="65"/>
  <c r="BI124" i="76" s="1"/>
  <c r="BI117" i="76"/>
  <c r="BH116" i="74"/>
  <c r="BG123" i="62"/>
  <c r="BH117" i="62"/>
  <c r="BG123" i="70"/>
  <c r="BH116" i="77"/>
  <c r="BH117" i="70"/>
  <c r="BH117" i="63"/>
  <c r="BH116" i="75"/>
  <c r="BI100" i="75"/>
  <c r="BH99" i="63"/>
  <c r="BG125" i="65"/>
  <c r="BH125" i="76" s="1"/>
  <c r="BH123" i="76"/>
  <c r="BG126" i="65"/>
  <c r="BH126" i="75"/>
  <c r="BG127" i="63"/>
  <c r="BG150" i="63"/>
  <c r="BG152" i="66"/>
  <c r="BG155" i="66" s="1"/>
  <c r="BG154" i="66"/>
  <c r="BF138" i="66" s="1"/>
  <c r="BG138" i="78" s="1"/>
  <c r="BG143" i="78" s="1"/>
  <c r="BG123" i="48"/>
  <c r="BH123" i="72" s="1"/>
  <c r="BH99" i="48"/>
  <c r="BH117" i="48"/>
  <c r="BI117" i="72" s="1"/>
  <c r="BH123" i="77" l="1"/>
  <c r="BG125" i="70"/>
  <c r="BH125" i="77" s="1"/>
  <c r="BG126" i="70"/>
  <c r="BI104" i="78"/>
  <c r="BH106" i="66"/>
  <c r="BH109" i="66"/>
  <c r="BI109" i="78" s="1"/>
  <c r="BH120" i="66"/>
  <c r="BH113" i="66"/>
  <c r="BI117" i="75"/>
  <c r="BH104" i="63"/>
  <c r="BH124" i="63"/>
  <c r="BI124" i="75" s="1"/>
  <c r="BI117" i="74"/>
  <c r="BH124" i="62"/>
  <c r="BI124" i="74" s="1"/>
  <c r="BH104" i="62"/>
  <c r="BH105" i="63"/>
  <c r="BI105" i="75" s="1"/>
  <c r="BI101" i="63"/>
  <c r="BJ101" i="75" s="1"/>
  <c r="BI99" i="75"/>
  <c r="BI117" i="77"/>
  <c r="BH104" i="70"/>
  <c r="BH124" i="70"/>
  <c r="BI124" i="77" s="1"/>
  <c r="BH123" i="74"/>
  <c r="BG126" i="62"/>
  <c r="BG125" i="62"/>
  <c r="BH125" i="74" s="1"/>
  <c r="BH120" i="65"/>
  <c r="BH113" i="65"/>
  <c r="BH106" i="65"/>
  <c r="BI104" i="76"/>
  <c r="BH109" i="65"/>
  <c r="BI109" i="76" s="1"/>
  <c r="BH126" i="76"/>
  <c r="BG127" i="65"/>
  <c r="BG150" i="65"/>
  <c r="BH105" i="62"/>
  <c r="BI105" i="74" s="1"/>
  <c r="BI101" i="62"/>
  <c r="BJ101" i="74" s="1"/>
  <c r="BI99" i="74"/>
  <c r="BI99" i="77"/>
  <c r="BH105" i="70"/>
  <c r="BI105" i="77" s="1"/>
  <c r="BI101" i="70"/>
  <c r="BJ101" i="77" s="1"/>
  <c r="BG151" i="63"/>
  <c r="BG153" i="63"/>
  <c r="BH127" i="75"/>
  <c r="BG128" i="63"/>
  <c r="BH105" i="48"/>
  <c r="BI105" i="72" s="1"/>
  <c r="BI99" i="72"/>
  <c r="BG125" i="48"/>
  <c r="BH125" i="72" s="1"/>
  <c r="BG126" i="48"/>
  <c r="BH104" i="48"/>
  <c r="BI104" i="72" s="1"/>
  <c r="BH124" i="48"/>
  <c r="BI124" i="72" s="1"/>
  <c r="BI101" i="48"/>
  <c r="BJ101" i="72" s="1"/>
  <c r="BH121" i="65" l="1"/>
  <c r="BI121" i="76" s="1"/>
  <c r="BI120" i="76"/>
  <c r="BI113" i="78"/>
  <c r="BI92" i="66"/>
  <c r="BH114" i="66"/>
  <c r="BI114" i="78" s="1"/>
  <c r="BH112" i="66"/>
  <c r="BG151" i="65"/>
  <c r="BG153" i="65"/>
  <c r="BI104" i="77"/>
  <c r="BH109" i="70"/>
  <c r="BI109" i="77" s="1"/>
  <c r="BH106" i="70"/>
  <c r="BH120" i="70"/>
  <c r="BH113" i="70"/>
  <c r="BI120" i="78"/>
  <c r="BH121" i="66"/>
  <c r="BI121" i="78" s="1"/>
  <c r="BH126" i="77"/>
  <c r="BG150" i="70"/>
  <c r="BG127" i="70"/>
  <c r="BH127" i="76"/>
  <c r="BG128" i="65"/>
  <c r="BI106" i="76"/>
  <c r="BH107" i="65"/>
  <c r="BH126" i="74"/>
  <c r="BG127" i="62"/>
  <c r="BG150" i="62"/>
  <c r="BI104" i="74"/>
  <c r="BH113" i="62"/>
  <c r="BH106" i="62"/>
  <c r="BH109" i="62"/>
  <c r="BI109" i="74" s="1"/>
  <c r="BH120" i="62"/>
  <c r="BH113" i="63"/>
  <c r="BH106" i="63"/>
  <c r="BI104" i="75"/>
  <c r="BH109" i="63"/>
  <c r="BI109" i="75" s="1"/>
  <c r="BH120" i="63"/>
  <c r="BH112" i="65"/>
  <c r="BI113" i="76"/>
  <c r="BH114" i="65"/>
  <c r="BI114" i="76" s="1"/>
  <c r="BI92" i="65"/>
  <c r="BI106" i="78"/>
  <c r="BH107" i="66"/>
  <c r="BG152" i="63"/>
  <c r="BG155" i="63" s="1"/>
  <c r="BG154" i="63"/>
  <c r="BF138" i="63" s="1"/>
  <c r="BG138" i="75" s="1"/>
  <c r="BG143" i="75" s="1"/>
  <c r="BG127" i="48"/>
  <c r="BH127" i="72" s="1"/>
  <c r="BH126" i="72"/>
  <c r="BG150" i="48"/>
  <c r="BG151" i="48" s="1"/>
  <c r="BG153" i="48" s="1"/>
  <c r="BH106" i="48"/>
  <c r="BI106" i="72" s="1"/>
  <c r="BH120" i="48"/>
  <c r="BI120" i="72" s="1"/>
  <c r="BH113" i="48"/>
  <c r="BI113" i="72" s="1"/>
  <c r="BH109" i="48"/>
  <c r="BI109" i="72" s="1"/>
  <c r="BI112" i="76" l="1"/>
  <c r="BI87" i="65"/>
  <c r="BI106" i="75"/>
  <c r="BH107" i="63"/>
  <c r="BI106" i="74"/>
  <c r="BH107" i="62"/>
  <c r="BH127" i="74"/>
  <c r="BG128" i="62"/>
  <c r="BI120" i="77"/>
  <c r="BH121" i="70"/>
  <c r="BI121" i="77" s="1"/>
  <c r="BJ92" i="78"/>
  <c r="BI93" i="66"/>
  <c r="BI93" i="65"/>
  <c r="BJ92" i="76"/>
  <c r="BH121" i="63"/>
  <c r="BI121" i="75" s="1"/>
  <c r="BI120" i="75"/>
  <c r="BI92" i="63"/>
  <c r="BI113" i="75"/>
  <c r="BH114" i="63"/>
  <c r="BI114" i="75" s="1"/>
  <c r="BH112" i="63"/>
  <c r="BI113" i="74"/>
  <c r="BI92" i="62"/>
  <c r="BH112" i="62"/>
  <c r="BH114" i="62"/>
  <c r="BI114" i="74" s="1"/>
  <c r="BI106" i="77"/>
  <c r="BH107" i="70"/>
  <c r="BG154" i="65"/>
  <c r="BF138" i="65" s="1"/>
  <c r="BG138" i="76" s="1"/>
  <c r="BG143" i="76" s="1"/>
  <c r="BG152" i="65"/>
  <c r="BG155" i="65" s="1"/>
  <c r="BI120" i="74"/>
  <c r="BH121" i="62"/>
  <c r="BI121" i="74" s="1"/>
  <c r="BI107" i="76"/>
  <c r="BH110" i="65"/>
  <c r="BH127" i="77"/>
  <c r="BG128" i="70"/>
  <c r="BI112" i="78"/>
  <c r="BI87" i="66"/>
  <c r="BI107" i="78"/>
  <c r="BH110" i="66"/>
  <c r="BG153" i="62"/>
  <c r="BG151" i="62"/>
  <c r="BG153" i="70"/>
  <c r="BG151" i="70"/>
  <c r="BI113" i="77"/>
  <c r="BI92" i="70"/>
  <c r="BH112" i="70"/>
  <c r="BH114" i="70"/>
  <c r="BI114" i="77" s="1"/>
  <c r="BG128" i="48"/>
  <c r="BG152" i="48"/>
  <c r="BG155" i="48" s="1"/>
  <c r="BG154" i="48"/>
  <c r="BF138" i="48" s="1"/>
  <c r="BG138" i="72" s="1"/>
  <c r="BG143" i="72" s="1"/>
  <c r="BI92" i="48"/>
  <c r="BJ92" i="72" s="1"/>
  <c r="BH114" i="48"/>
  <c r="BI114" i="72" s="1"/>
  <c r="BH112" i="48"/>
  <c r="BI112" i="72" s="1"/>
  <c r="BH121" i="48"/>
  <c r="BI121" i="72" s="1"/>
  <c r="BH107" i="48"/>
  <c r="BI107" i="72" s="1"/>
  <c r="BJ92" i="77" l="1"/>
  <c r="BI93" i="70"/>
  <c r="BG152" i="62"/>
  <c r="BG155" i="62" s="1"/>
  <c r="BG154" i="62"/>
  <c r="BF138" i="62" s="1"/>
  <c r="BG138" i="74" s="1"/>
  <c r="BG143" i="74" s="1"/>
  <c r="BJ87" i="78"/>
  <c r="BI88" i="66"/>
  <c r="BJ88" i="78" s="1"/>
  <c r="BI100" i="66"/>
  <c r="BI110" i="76"/>
  <c r="BH116" i="65"/>
  <c r="BI112" i="75"/>
  <c r="BI87" i="63"/>
  <c r="BJ93" i="78"/>
  <c r="B94" i="66"/>
  <c r="C94" i="78" s="1"/>
  <c r="BH110" i="63"/>
  <c r="BI107" i="75"/>
  <c r="BI87" i="62"/>
  <c r="BI112" i="74"/>
  <c r="BG152" i="70"/>
  <c r="BG155" i="70" s="1"/>
  <c r="BG154" i="70"/>
  <c r="BF138" i="70" s="1"/>
  <c r="BG138" i="77" s="1"/>
  <c r="BG143" i="77" s="1"/>
  <c r="BI110" i="78"/>
  <c r="BH116" i="66"/>
  <c r="BI107" i="77"/>
  <c r="BH110" i="70"/>
  <c r="BJ92" i="74"/>
  <c r="BI93" i="62"/>
  <c r="BI107" i="74"/>
  <c r="BH110" i="62"/>
  <c r="BJ87" i="76"/>
  <c r="BI88" i="65"/>
  <c r="BJ88" i="76" s="1"/>
  <c r="BI100" i="65"/>
  <c r="BI112" i="77"/>
  <c r="BI87" i="70"/>
  <c r="BI93" i="63"/>
  <c r="BJ92" i="75"/>
  <c r="BJ93" i="76"/>
  <c r="B94" i="65"/>
  <c r="C94" i="76" s="1"/>
  <c r="C143" i="76" s="1"/>
  <c r="BI87" i="48"/>
  <c r="BJ87" i="72" s="1"/>
  <c r="BH110" i="48"/>
  <c r="BI110" i="72" s="1"/>
  <c r="BI93" i="48"/>
  <c r="BJ93" i="72" s="1"/>
  <c r="BJ93" i="75" l="1"/>
  <c r="B94" i="63"/>
  <c r="C94" i="75" s="1"/>
  <c r="BJ93" i="74"/>
  <c r="B94" i="62"/>
  <c r="C94" i="74" s="1"/>
  <c r="BI116" i="78"/>
  <c r="BI117" i="66"/>
  <c r="BI116" i="76"/>
  <c r="BI117" i="65"/>
  <c r="BH123" i="65"/>
  <c r="BJ87" i="75"/>
  <c r="BI100" i="63"/>
  <c r="BI88" i="63"/>
  <c r="BJ88" i="75" s="1"/>
  <c r="BJ100" i="78"/>
  <c r="BI99" i="66"/>
  <c r="BI110" i="74"/>
  <c r="BH116" i="62"/>
  <c r="BI110" i="77"/>
  <c r="BH116" i="70"/>
  <c r="BJ100" i="76"/>
  <c r="BI99" i="65"/>
  <c r="BI110" i="75"/>
  <c r="BH116" i="63"/>
  <c r="BJ93" i="77"/>
  <c r="B94" i="70"/>
  <c r="C94" i="77" s="1"/>
  <c r="BJ87" i="77"/>
  <c r="BI88" i="70"/>
  <c r="BJ88" i="77" s="1"/>
  <c r="BI100" i="70"/>
  <c r="BI88" i="62"/>
  <c r="BJ88" i="74" s="1"/>
  <c r="BI100" i="62"/>
  <c r="BJ87" i="74"/>
  <c r="BH123" i="66"/>
  <c r="BI88" i="48"/>
  <c r="BJ88" i="72" s="1"/>
  <c r="BI100" i="48"/>
  <c r="BJ100" i="72" s="1"/>
  <c r="B94" i="48"/>
  <c r="C94" i="72" s="1"/>
  <c r="BH116" i="48"/>
  <c r="BI116" i="72" s="1"/>
  <c r="BI123" i="78" l="1"/>
  <c r="BH126" i="66"/>
  <c r="BH125" i="66"/>
  <c r="BI125" i="78" s="1"/>
  <c r="BJ100" i="77"/>
  <c r="BI99" i="70"/>
  <c r="BJ100" i="75"/>
  <c r="BI99" i="63"/>
  <c r="BH123" i="63"/>
  <c r="BI116" i="75"/>
  <c r="BI117" i="63"/>
  <c r="BI116" i="77"/>
  <c r="BH123" i="70"/>
  <c r="BI117" i="70"/>
  <c r="BI105" i="66"/>
  <c r="BJ105" i="78" s="1"/>
  <c r="BJ99" i="78"/>
  <c r="BJ117" i="78"/>
  <c r="BI124" i="66"/>
  <c r="BJ124" i="78" s="1"/>
  <c r="BI104" i="66"/>
  <c r="BI105" i="65"/>
  <c r="BJ105" i="76" s="1"/>
  <c r="BJ99" i="76"/>
  <c r="BI117" i="62"/>
  <c r="BH123" i="62"/>
  <c r="BI116" i="74"/>
  <c r="BI104" i="65"/>
  <c r="BI124" i="65"/>
  <c r="BJ124" i="76" s="1"/>
  <c r="BJ117" i="76"/>
  <c r="BJ100" i="74"/>
  <c r="BI99" i="62"/>
  <c r="BH125" i="65"/>
  <c r="BI125" i="76" s="1"/>
  <c r="BI123" i="76"/>
  <c r="BH126" i="65"/>
  <c r="BH123" i="48"/>
  <c r="BI123" i="72" s="1"/>
  <c r="BI117" i="48"/>
  <c r="BJ117" i="72" s="1"/>
  <c r="BI99" i="48"/>
  <c r="BI105" i="62" l="1"/>
  <c r="BJ105" i="74" s="1"/>
  <c r="BJ99" i="74"/>
  <c r="BH126" i="63"/>
  <c r="BI123" i="75"/>
  <c r="BH125" i="63"/>
  <c r="BI125" i="75" s="1"/>
  <c r="BI126" i="76"/>
  <c r="BH150" i="65"/>
  <c r="BH127" i="65"/>
  <c r="BI105" i="63"/>
  <c r="BJ105" i="75" s="1"/>
  <c r="BJ99" i="75"/>
  <c r="BI109" i="65"/>
  <c r="BJ109" i="76" s="1"/>
  <c r="BI120" i="65"/>
  <c r="BJ104" i="76"/>
  <c r="BI113" i="65"/>
  <c r="BI106" i="65"/>
  <c r="BJ106" i="76" s="1"/>
  <c r="BI123" i="77"/>
  <c r="BH125" i="70"/>
  <c r="BI125" i="77" s="1"/>
  <c r="BH126" i="70"/>
  <c r="BI123" i="74"/>
  <c r="BH125" i="62"/>
  <c r="BI125" i="74" s="1"/>
  <c r="BH126" i="62"/>
  <c r="BJ104" i="78"/>
  <c r="BI109" i="66"/>
  <c r="BJ109" i="78" s="1"/>
  <c r="BI106" i="66"/>
  <c r="BI120" i="66"/>
  <c r="BI113" i="66"/>
  <c r="BI124" i="63"/>
  <c r="BJ124" i="75" s="1"/>
  <c r="BJ117" i="75"/>
  <c r="BI104" i="63"/>
  <c r="BI126" i="78"/>
  <c r="BH127" i="66"/>
  <c r="BH150" i="66"/>
  <c r="BI107" i="65"/>
  <c r="BI110" i="65" s="1"/>
  <c r="BJ117" i="74"/>
  <c r="BI124" i="62"/>
  <c r="BJ124" i="74" s="1"/>
  <c r="BI104" i="62"/>
  <c r="BJ117" i="77"/>
  <c r="BI104" i="70"/>
  <c r="BI124" i="70"/>
  <c r="BJ124" i="77" s="1"/>
  <c r="BJ99" i="77"/>
  <c r="BI105" i="70"/>
  <c r="BJ105" i="77" s="1"/>
  <c r="BJ107" i="76"/>
  <c r="BI105" i="48"/>
  <c r="BJ105" i="72" s="1"/>
  <c r="BJ99" i="72"/>
  <c r="BH125" i="48"/>
  <c r="BI125" i="72" s="1"/>
  <c r="BI104" i="48"/>
  <c r="BJ104" i="72" s="1"/>
  <c r="BH126" i="48"/>
  <c r="BI126" i="72" s="1"/>
  <c r="BI124" i="48"/>
  <c r="BJ124" i="72" s="1"/>
  <c r="BJ104" i="74" l="1"/>
  <c r="BI109" i="62"/>
  <c r="BJ109" i="74" s="1"/>
  <c r="BI120" i="62"/>
  <c r="BI106" i="62"/>
  <c r="BJ106" i="74" s="1"/>
  <c r="BI113" i="62"/>
  <c r="BH128" i="65"/>
  <c r="BI127" i="76"/>
  <c r="BI127" i="78"/>
  <c r="BH128" i="66"/>
  <c r="BH151" i="65"/>
  <c r="BH153" i="65"/>
  <c r="BI126" i="75"/>
  <c r="BH127" i="63"/>
  <c r="BH150" i="63"/>
  <c r="BH153" i="66"/>
  <c r="BH151" i="66"/>
  <c r="BJ106" i="78"/>
  <c r="BI107" i="66"/>
  <c r="BJ120" i="76"/>
  <c r="BI121" i="65"/>
  <c r="BJ121" i="76" s="1"/>
  <c r="BJ104" i="77"/>
  <c r="BI106" i="70"/>
  <c r="BI113" i="70"/>
  <c r="BI120" i="70"/>
  <c r="BI109" i="70"/>
  <c r="BJ109" i="77" s="1"/>
  <c r="BJ113" i="78"/>
  <c r="BI114" i="66"/>
  <c r="BJ114" i="78" s="1"/>
  <c r="BI112" i="66"/>
  <c r="BJ112" i="78" s="1"/>
  <c r="BI126" i="77"/>
  <c r="BH127" i="70"/>
  <c r="BH150" i="70"/>
  <c r="BI112" i="65"/>
  <c r="BJ112" i="76" s="1"/>
  <c r="BJ113" i="76"/>
  <c r="BI114" i="65"/>
  <c r="BJ114" i="76" s="1"/>
  <c r="BI120" i="63"/>
  <c r="BI106" i="63"/>
  <c r="BJ104" i="75"/>
  <c r="BI109" i="63"/>
  <c r="BJ109" i="75" s="1"/>
  <c r="BI113" i="63"/>
  <c r="BJ120" i="78"/>
  <c r="BI121" i="66"/>
  <c r="BJ121" i="78" s="1"/>
  <c r="BI126" i="74"/>
  <c r="BH150" i="62"/>
  <c r="BH127" i="62"/>
  <c r="BH150" i="48"/>
  <c r="BH151" i="48" s="1"/>
  <c r="BH154" i="48" s="1"/>
  <c r="BG138" i="48" s="1"/>
  <c r="BH138" i="72" s="1"/>
  <c r="BH143" i="72" s="1"/>
  <c r="BJ110" i="76"/>
  <c r="BI116" i="65"/>
  <c r="BJ116" i="76" s="1"/>
  <c r="BH127" i="48"/>
  <c r="BI127" i="72" s="1"/>
  <c r="BI106" i="48"/>
  <c r="BJ106" i="72" s="1"/>
  <c r="BH153" i="48"/>
  <c r="BH152" i="48"/>
  <c r="BH155" i="48" s="1"/>
  <c r="BI120" i="48"/>
  <c r="BJ120" i="72" s="1"/>
  <c r="BI113" i="48"/>
  <c r="BJ113" i="72" s="1"/>
  <c r="BI109" i="48"/>
  <c r="BJ109" i="72" s="1"/>
  <c r="BH151" i="62" l="1"/>
  <c r="BH153" i="62"/>
  <c r="BJ120" i="75"/>
  <c r="BI121" i="63"/>
  <c r="BJ121" i="75" s="1"/>
  <c r="BJ120" i="77"/>
  <c r="BI121" i="70"/>
  <c r="BJ121" i="77" s="1"/>
  <c r="BH152" i="66"/>
  <c r="BH155" i="66" s="1"/>
  <c r="B162" i="66" s="1"/>
  <c r="BH154" i="66"/>
  <c r="BG138" i="66" s="1"/>
  <c r="BH138" i="78" s="1"/>
  <c r="BH143" i="78" s="1"/>
  <c r="BI107" i="62"/>
  <c r="BH153" i="70"/>
  <c r="BH151" i="70"/>
  <c r="BJ113" i="77"/>
  <c r="BI114" i="70"/>
  <c r="BJ114" i="77" s="1"/>
  <c r="BI112" i="70"/>
  <c r="BJ112" i="77" s="1"/>
  <c r="BJ120" i="74"/>
  <c r="BI121" i="62"/>
  <c r="BJ121" i="74" s="1"/>
  <c r="BI127" i="77"/>
  <c r="BH128" i="70"/>
  <c r="BJ106" i="77"/>
  <c r="BI107" i="70"/>
  <c r="BJ107" i="78"/>
  <c r="BI110" i="66"/>
  <c r="BH151" i="63"/>
  <c r="BH153" i="63"/>
  <c r="BH152" i="65"/>
  <c r="BH155" i="65" s="1"/>
  <c r="B162" i="65" s="1"/>
  <c r="BH154" i="65"/>
  <c r="BG138" i="65" s="1"/>
  <c r="BH138" i="76" s="1"/>
  <c r="BH143" i="76" s="1"/>
  <c r="BI114" i="63"/>
  <c r="BJ114" i="75" s="1"/>
  <c r="BJ113" i="75"/>
  <c r="BI112" i="63"/>
  <c r="BJ112" i="75" s="1"/>
  <c r="BI127" i="74"/>
  <c r="BH128" i="62"/>
  <c r="BI107" i="63"/>
  <c r="BJ106" i="75"/>
  <c r="BI127" i="75"/>
  <c r="BH128" i="63"/>
  <c r="BJ113" i="74"/>
  <c r="BI112" i="62"/>
  <c r="BJ112" i="74" s="1"/>
  <c r="BI114" i="62"/>
  <c r="BJ114" i="74" s="1"/>
  <c r="BI123" i="65"/>
  <c r="BI125" i="65" s="1"/>
  <c r="BJ125" i="76" s="1"/>
  <c r="B162" i="48"/>
  <c r="D162" i="48" s="1"/>
  <c r="D162" i="63"/>
  <c r="F162" i="63" s="1"/>
  <c r="G162" i="63" s="1"/>
  <c r="D162" i="65"/>
  <c r="F162" i="65" s="1"/>
  <c r="G162" i="65" s="1"/>
  <c r="D162" i="66"/>
  <c r="F162" i="66" s="1"/>
  <c r="G162" i="66" s="1"/>
  <c r="D162" i="70"/>
  <c r="F162" i="70" s="1"/>
  <c r="G162" i="70" s="1"/>
  <c r="D162" i="62"/>
  <c r="F162" i="62" s="1"/>
  <c r="G162" i="62" s="1"/>
  <c r="BH128" i="48"/>
  <c r="BI121" i="48"/>
  <c r="BJ121" i="72" s="1"/>
  <c r="BI114" i="48"/>
  <c r="BJ114" i="72" s="1"/>
  <c r="BI112" i="48"/>
  <c r="BJ112" i="72" s="1"/>
  <c r="BI107" i="48"/>
  <c r="BJ107" i="72" s="1"/>
  <c r="BH154" i="63" l="1"/>
  <c r="BG138" i="63" s="1"/>
  <c r="BH138" i="75" s="1"/>
  <c r="BH143" i="75" s="1"/>
  <c r="BH152" i="63"/>
  <c r="BH155" i="63" s="1"/>
  <c r="B162" i="63" s="1"/>
  <c r="BH154" i="70"/>
  <c r="BG138" i="70" s="1"/>
  <c r="BH138" i="77" s="1"/>
  <c r="BH143" i="77" s="1"/>
  <c r="BH152" i="70"/>
  <c r="BH155" i="70" s="1"/>
  <c r="B162" i="70" s="1"/>
  <c r="BJ107" i="75"/>
  <c r="BI110" i="63"/>
  <c r="BJ107" i="77"/>
  <c r="BI110" i="70"/>
  <c r="BJ110" i="78"/>
  <c r="BI116" i="66"/>
  <c r="BJ107" i="74"/>
  <c r="BI110" i="62"/>
  <c r="BH152" i="62"/>
  <c r="BH155" i="62" s="1"/>
  <c r="B162" i="62" s="1"/>
  <c r="BH154" i="62"/>
  <c r="BG138" i="62" s="1"/>
  <c r="BH138" i="74" s="1"/>
  <c r="BH143" i="74" s="1"/>
  <c r="BI126" i="65"/>
  <c r="BJ126" i="76" s="1"/>
  <c r="BJ123" i="76"/>
  <c r="BI110" i="48"/>
  <c r="BJ110" i="72" s="1"/>
  <c r="BJ116" i="78" l="1"/>
  <c r="BI123" i="66"/>
  <c r="BI116" i="63"/>
  <c r="BJ110" i="75"/>
  <c r="BJ110" i="74"/>
  <c r="BI116" i="62"/>
  <c r="BJ116" i="74" s="1"/>
  <c r="BJ110" i="77"/>
  <c r="BI116" i="70"/>
  <c r="BJ116" i="77" s="1"/>
  <c r="BI127" i="65"/>
  <c r="BJ127" i="76" s="1"/>
  <c r="BI150" i="65"/>
  <c r="BI151" i="65" s="1"/>
  <c r="BI116" i="48"/>
  <c r="BJ116" i="72" s="1"/>
  <c r="BJ123" i="78" l="1"/>
  <c r="BI125" i="66"/>
  <c r="BJ125" i="78" s="1"/>
  <c r="BI126" i="66"/>
  <c r="BJ116" i="75"/>
  <c r="BI123" i="63"/>
  <c r="BI123" i="62"/>
  <c r="BI123" i="70"/>
  <c r="BI153" i="65"/>
  <c r="BI128" i="65"/>
  <c r="B129" i="65" s="1"/>
  <c r="BI154" i="65"/>
  <c r="BH138" i="65" s="1"/>
  <c r="BI138" i="76" s="1"/>
  <c r="BI143" i="76" s="1"/>
  <c r="BI152" i="65"/>
  <c r="BI155" i="65" s="1"/>
  <c r="B163" i="65" s="1"/>
  <c r="BI123" i="48"/>
  <c r="BJ123" i="77" l="1"/>
  <c r="BI126" i="70"/>
  <c r="BI125" i="70"/>
  <c r="BJ125" i="77" s="1"/>
  <c r="BJ126" i="78"/>
  <c r="BI150" i="66"/>
  <c r="BI127" i="66"/>
  <c r="BJ123" i="74"/>
  <c r="BI126" i="62"/>
  <c r="BI125" i="62"/>
  <c r="BJ125" i="74" s="1"/>
  <c r="BJ123" i="75"/>
  <c r="BI126" i="63"/>
  <c r="BI125" i="63"/>
  <c r="BJ125" i="75" s="1"/>
  <c r="D164" i="65"/>
  <c r="F164" i="65" s="1"/>
  <c r="G164" i="65" s="1"/>
  <c r="D129" i="65"/>
  <c r="B164" i="65"/>
  <c r="D51" i="65"/>
  <c r="F129" i="65"/>
  <c r="BI125" i="48"/>
  <c r="BJ125" i="72" s="1"/>
  <c r="BJ123" i="72"/>
  <c r="BI126" i="48"/>
  <c r="BJ126" i="72" s="1"/>
  <c r="BJ126" i="75" l="1"/>
  <c r="BI150" i="63"/>
  <c r="BI127" i="63"/>
  <c r="BJ126" i="74"/>
  <c r="BI150" i="62"/>
  <c r="BI127" i="62"/>
  <c r="BJ127" i="78"/>
  <c r="BI128" i="66"/>
  <c r="B129" i="66" s="1"/>
  <c r="C129" i="78" s="1"/>
  <c r="BJ126" i="77"/>
  <c r="BI127" i="70"/>
  <c r="BI150" i="70"/>
  <c r="BI153" i="66"/>
  <c r="BI151" i="66"/>
  <c r="C49" i="65"/>
  <c r="D49" i="76" s="1"/>
  <c r="D143" i="76" s="1"/>
  <c r="U129" i="65"/>
  <c r="E51" i="76"/>
  <c r="E143" i="76" s="1"/>
  <c r="G51" i="65"/>
  <c r="H51" i="76" s="1"/>
  <c r="H143" i="76" s="1"/>
  <c r="BI150" i="48"/>
  <c r="BI151" i="48" s="1"/>
  <c r="BI154" i="48" s="1"/>
  <c r="BH138" i="48" s="1"/>
  <c r="BI138" i="72" s="1"/>
  <c r="BI143" i="72" s="1"/>
  <c r="BI127" i="48"/>
  <c r="BI151" i="70" l="1"/>
  <c r="BI153" i="70"/>
  <c r="BJ127" i="75"/>
  <c r="BI128" i="63"/>
  <c r="B129" i="63" s="1"/>
  <c r="B164" i="66"/>
  <c r="BJ127" i="77"/>
  <c r="BI128" i="70"/>
  <c r="B129" i="70" s="1"/>
  <c r="C129" i="77" s="1"/>
  <c r="C143" i="77" s="1"/>
  <c r="BJ127" i="74"/>
  <c r="BI128" i="62"/>
  <c r="B129" i="62" s="1"/>
  <c r="BI151" i="63"/>
  <c r="BI153" i="63"/>
  <c r="D129" i="66"/>
  <c r="E129" i="78" s="1"/>
  <c r="E143" i="78" s="1"/>
  <c r="D164" i="66"/>
  <c r="F164" i="66" s="1"/>
  <c r="G164" i="66" s="1"/>
  <c r="BI152" i="66"/>
  <c r="BI155" i="66" s="1"/>
  <c r="B163" i="66" s="1"/>
  <c r="BI154" i="66"/>
  <c r="BH138" i="66" s="1"/>
  <c r="BI138" i="78" s="1"/>
  <c r="BI143" i="78" s="1"/>
  <c r="BI153" i="62"/>
  <c r="BI151" i="62"/>
  <c r="BI128" i="48"/>
  <c r="BJ127" i="72"/>
  <c r="D51" i="70"/>
  <c r="E51" i="77" s="1"/>
  <c r="D129" i="70"/>
  <c r="E129" i="77" s="1"/>
  <c r="D164" i="70"/>
  <c r="F164" i="70" s="1"/>
  <c r="G164" i="70" s="1"/>
  <c r="BI153" i="48"/>
  <c r="BI152" i="48"/>
  <c r="BI155" i="48" s="1"/>
  <c r="BI152" i="63" l="1"/>
  <c r="BI155" i="63" s="1"/>
  <c r="B163" i="63" s="1"/>
  <c r="BI154" i="63"/>
  <c r="BH138" i="63" s="1"/>
  <c r="BI138" i="75" s="1"/>
  <c r="BI143" i="75" s="1"/>
  <c r="C129" i="75"/>
  <c r="C143" i="75" s="1"/>
  <c r="B164" i="63"/>
  <c r="D51" i="63"/>
  <c r="E51" i="75" s="1"/>
  <c r="D164" i="63"/>
  <c r="F164" i="63" s="1"/>
  <c r="G164" i="63" s="1"/>
  <c r="B164" i="70"/>
  <c r="U129" i="66"/>
  <c r="V129" i="78" s="1"/>
  <c r="V143" i="78" s="1"/>
  <c r="BI152" i="62"/>
  <c r="BI155" i="62" s="1"/>
  <c r="B163" i="62" s="1"/>
  <c r="BI154" i="62"/>
  <c r="BH138" i="62" s="1"/>
  <c r="BI138" i="74" s="1"/>
  <c r="BI143" i="74" s="1"/>
  <c r="C129" i="74"/>
  <c r="C143" i="74" s="1"/>
  <c r="B164" i="62"/>
  <c r="D164" i="62"/>
  <c r="F164" i="62" s="1"/>
  <c r="G164" i="62" s="1"/>
  <c r="D129" i="62"/>
  <c r="D51" i="62"/>
  <c r="E51" i="74" s="1"/>
  <c r="F129" i="62"/>
  <c r="G129" i="74" s="1"/>
  <c r="G143" i="74" s="1"/>
  <c r="BI152" i="70"/>
  <c r="BI155" i="70" s="1"/>
  <c r="B163" i="70" s="1"/>
  <c r="BI154" i="70"/>
  <c r="BH138" i="70" s="1"/>
  <c r="BI138" i="77" s="1"/>
  <c r="BI143" i="77" s="1"/>
  <c r="E143" i="77"/>
  <c r="B129" i="48"/>
  <c r="C129" i="72" s="1"/>
  <c r="C143" i="72" s="1"/>
  <c r="B163" i="48"/>
  <c r="D163" i="48" s="1"/>
  <c r="D163" i="65"/>
  <c r="F163" i="65" s="1"/>
  <c r="G163" i="65" s="1"/>
  <c r="D163" i="63"/>
  <c r="F163" i="63" s="1"/>
  <c r="G163" i="63" s="1"/>
  <c r="D163" i="62"/>
  <c r="F163" i="62" s="1"/>
  <c r="G163" i="62" s="1"/>
  <c r="D163" i="66"/>
  <c r="F163" i="66" s="1"/>
  <c r="G163" i="66" s="1"/>
  <c r="D163" i="70"/>
  <c r="F163" i="70" s="1"/>
  <c r="G163" i="70" s="1"/>
  <c r="U129" i="70"/>
  <c r="V129" i="77" s="1"/>
  <c r="V143" i="77" s="1"/>
  <c r="C129" i="63"/>
  <c r="E143" i="74" l="1"/>
  <c r="E129" i="74"/>
  <c r="U129" i="62"/>
  <c r="V129" i="74" s="1"/>
  <c r="V143" i="74" s="1"/>
  <c r="D129" i="48"/>
  <c r="E129" i="72" s="1"/>
  <c r="B164" i="48"/>
  <c r="D164" i="48" s="1"/>
  <c r="D129" i="63"/>
  <c r="E129" i="75" s="1"/>
  <c r="E143" i="75" s="1"/>
  <c r="D129" i="75"/>
  <c r="D143" i="75" s="1"/>
  <c r="D50" i="48"/>
  <c r="B133" i="66"/>
  <c r="B134" i="66"/>
  <c r="C134" i="78" s="1"/>
  <c r="U129" i="63" l="1"/>
  <c r="V129" i="75" s="1"/>
  <c r="V143" i="75" s="1"/>
  <c r="C133" i="78"/>
  <c r="B136" i="66"/>
  <c r="C136" i="78" s="1"/>
  <c r="D51" i="48"/>
  <c r="E51" i="72" s="1"/>
  <c r="E50" i="72"/>
  <c r="E143" i="72" s="1"/>
  <c r="B137" i="66"/>
  <c r="C137" i="78" s="1"/>
  <c r="C143" i="78" s="1"/>
</calcChain>
</file>

<file path=xl/sharedStrings.xml><?xml version="1.0" encoding="utf-8"?>
<sst xmlns="http://schemas.openxmlformats.org/spreadsheetml/2006/main" count="2237" uniqueCount="497">
  <si>
    <t xml:space="preserve">           Decline rate of land emissions per decade</t>
  </si>
  <si>
    <t>Concentration in biosphere and upper oceans (GTC)</t>
  </si>
  <si>
    <t>Concentration in deep oceans (GTC)</t>
  </si>
  <si>
    <t>PARTICIPATION</t>
  </si>
  <si>
    <t>Consumption discount rate</t>
  </si>
  <si>
    <t>Initial temperature of deep oceans (deg. C above 1900)</t>
  </si>
  <si>
    <t>Cumulative Emissions to date</t>
  </si>
  <si>
    <t>Ratio to Max</t>
  </si>
  <si>
    <t>CARBON LIMITS</t>
  </si>
  <si>
    <t>Output after damages before abatement</t>
  </si>
  <si>
    <t>CONCENTRATIONS</t>
  </si>
  <si>
    <t>Net output (net of damages and abatement, $trill p.a.)</t>
  </si>
  <si>
    <t>CAPITAL ACCUMULATION</t>
  </si>
  <si>
    <t>Initial K</t>
  </si>
  <si>
    <t>Atmospheric temperature (degrees Celsius above preindustrial)</t>
  </si>
  <si>
    <t>PRODUCTIVITY</t>
  </si>
  <si>
    <t>Coefficient of heat gain by deep oceans</t>
  </si>
  <si>
    <t>POPULATION</t>
  </si>
  <si>
    <t>Population (millions)</t>
  </si>
  <si>
    <t>FCO22x</t>
  </si>
  <si>
    <t>Exponent on damages</t>
  </si>
  <si>
    <t>Initial output (2005 US International $, trillions)</t>
  </si>
  <si>
    <t>Japan</t>
  </si>
  <si>
    <t>Russia</t>
  </si>
  <si>
    <t>China</t>
  </si>
  <si>
    <t>India</t>
  </si>
  <si>
    <t>Control variables: Optimized for 2015 and beyond.</t>
  </si>
  <si>
    <t>Maximum carbon resources (GtC)</t>
  </si>
  <si>
    <t>Maximum ratio</t>
  </si>
  <si>
    <t>Rate of social time preference (% py)</t>
  </si>
  <si>
    <t>Calculated A</t>
  </si>
  <si>
    <t>First period gross MPK</t>
  </si>
  <si>
    <t>All period gross MPK</t>
  </si>
  <si>
    <t>Elasticity of MU of consumption (set)</t>
  </si>
  <si>
    <t>OUTPUT AND CAPITAL ACCUMULATION</t>
  </si>
  <si>
    <t>Abatement cost function coefficient</t>
  </si>
  <si>
    <t>Exponent of control cost function</t>
  </si>
  <si>
    <t>EMISSIONS</t>
  </si>
  <si>
    <t>Speed of adjustment parameter for atmospheric temperature</t>
  </si>
  <si>
    <t>Initial emissions controls</t>
  </si>
  <si>
    <t>2100 forcings other ghg</t>
  </si>
  <si>
    <t>Exogenous forcing (Watts per square meter)</t>
  </si>
  <si>
    <t>Lower ocean temperature (degrees Celsius above preindustrial)</t>
  </si>
  <si>
    <t>Consumption ($trill per year)</t>
  </si>
  <si>
    <t>US</t>
  </si>
  <si>
    <t>Rate of depreciation (percent per year)</t>
  </si>
  <si>
    <t>ABATEMENT COST</t>
  </si>
  <si>
    <t>DAMAGE FUNCTION</t>
  </si>
  <si>
    <t>Capital share</t>
  </si>
  <si>
    <t>WELFARE</t>
  </si>
  <si>
    <t>Social time preference factor</t>
  </si>
  <si>
    <t>Multiplicative scaling coefficient in utility function</t>
  </si>
  <si>
    <t>Additive scaling coefficient in utility function</t>
  </si>
  <si>
    <t xml:space="preserve">OUTPUT  </t>
  </si>
  <si>
    <t>Output gross of abatement cost and climate damage ($trill)</t>
  </si>
  <si>
    <t>Elasticity of MU of consumption</t>
  </si>
  <si>
    <t>Calibration</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</si>
  <si>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</si>
  <si>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</si>
  <si>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</si>
  <si>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</si>
  <si>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</si>
  <si>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</si>
  <si>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</si>
  <si>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</si>
  <si>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</si>
  <si>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Abatement cost (fraction of output)</t>
  </si>
  <si>
    <t xml:space="preserve">    Abatement cost ($ trillion)</t>
  </si>
  <si>
    <t>Initial A</t>
  </si>
  <si>
    <t>Equilibrium temperature increase for CO2 doubling</t>
  </si>
  <si>
    <t>Coefficient of heat loss from atmosphere to oceans</t>
  </si>
  <si>
    <t>TEMPERATURE</t>
  </si>
  <si>
    <t>Threshold for catastrophic damages</t>
  </si>
  <si>
    <t>Exponent for catastrophic damages</t>
  </si>
  <si>
    <t>Damage rate at threshold for catastrophic damages</t>
  </si>
  <si>
    <t xml:space="preserve">   Ratio asymptotic to initial price</t>
  </si>
  <si>
    <t xml:space="preserve">      Initial sigma (tC per $1000 GDP US $, 2005 prices) 2005</t>
  </si>
  <si>
    <t>Damage coefficient on temperature</t>
  </si>
  <si>
    <t>Damage coefficient on temperature squared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</si>
  <si>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</si>
  <si>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</si>
  <si>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</si>
  <si>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</si>
  <si>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</si>
  <si>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</si>
  <si>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</si>
  <si>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</si>
  <si>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assumed</t>
  </si>
  <si>
    <t>data</t>
  </si>
  <si>
    <t>calibrated</t>
  </si>
  <si>
    <t>calculated</t>
  </si>
  <si>
    <t>DISCOUNT RATES</t>
  </si>
  <si>
    <t>Utility discount rate (per year)</t>
  </si>
  <si>
    <t>SCALING</t>
  </si>
  <si>
    <t>Other</t>
  </si>
  <si>
    <t>World emissions intensity (sigma)</t>
  </si>
  <si>
    <t>Exponent on Hotelling</t>
  </si>
  <si>
    <t>Assumed</t>
  </si>
  <si>
    <t>OUTPUT and PRODUCTION</t>
  </si>
  <si>
    <t>KEY PARAMETERS</t>
  </si>
  <si>
    <t>Trend sigma growth (per year)</t>
  </si>
  <si>
    <t>Calibrated</t>
  </si>
  <si>
    <t>If damage function is on (1=yes, 0=no)</t>
  </si>
  <si>
    <t>Net capital accumulation ($trill per year)</t>
  </si>
  <si>
    <t>Coefficient of Hotelling rent on ratio</t>
  </si>
  <si>
    <t>HOTELLING PARAMETERS</t>
  </si>
  <si>
    <t>Notes</t>
  </si>
  <si>
    <t>This parameter is part of the calibration for the real interest rate. It should be adjusted along with the EMUC</t>
  </si>
  <si>
    <t>Damage coefficients are calibrated to impact analysis and should be adjusted together</t>
  </si>
  <si>
    <t xml:space="preserve">Backstop inflection year </t>
  </si>
  <si>
    <t>Backstop price and abatement costs fall rapidly after this year.</t>
  </si>
  <si>
    <t>Base</t>
  </si>
  <si>
    <t>Equil. conc. of CO2 in atmos. (GTC)</t>
  </si>
  <si>
    <t>Equil. conc. of CO2 in biosphere/shallow oceans (GTC)</t>
  </si>
  <si>
    <t>Equil. conc. of CO2 in deep oceans (GTC)</t>
  </si>
  <si>
    <t>Carbon cycle adjustment coefficient</t>
  </si>
  <si>
    <t>Parameter value</t>
  </si>
  <si>
    <t xml:space="preserve">     Total damage (fraction of gross output)</t>
  </si>
  <si>
    <t xml:space="preserve">     Climate damages (trillion $)</t>
  </si>
  <si>
    <t xml:space="preserve">EU </t>
  </si>
  <si>
    <t>c1</t>
  </si>
  <si>
    <t>Gross investment ($trill per year, 2005$)</t>
  </si>
  <si>
    <t>Capital ($trill, 2005$)</t>
  </si>
  <si>
    <t>Time step</t>
  </si>
  <si>
    <t>Time preference plus risk (per year)</t>
  </si>
  <si>
    <t>LargeAdv (CAK)</t>
  </si>
  <si>
    <t>LargeMid (9)</t>
  </si>
  <si>
    <t>LargeDev(10)</t>
  </si>
  <si>
    <t>OilExport</t>
  </si>
  <si>
    <t>Atmospheric concentration of carbon (GTC)</t>
  </si>
  <si>
    <t>5 year</t>
  </si>
  <si>
    <t>Damage function multiplier</t>
  </si>
  <si>
    <t xml:space="preserve">   Time premium</t>
  </si>
  <si>
    <t>Depreciation</t>
  </si>
  <si>
    <t xml:space="preserve">     Rate of growth of productivity (per 5 year, log)</t>
  </si>
  <si>
    <t>PV-W(0)</t>
  </si>
  <si>
    <t>Initial concentration of CO2 in biosphere/shallow oceans (GTC, end 2007)</t>
  </si>
  <si>
    <t>Initial concentration of CO2 in deep oceans (GTC, end 2007)</t>
  </si>
  <si>
    <t>ppm</t>
  </si>
  <si>
    <t>GtC</t>
  </si>
  <si>
    <t>CARBON CYCLE (beginning of period)</t>
  </si>
  <si>
    <t>Initial atmospheric temperature, 2010 (deg. C above 1900)</t>
  </si>
  <si>
    <t>Backstop price (1000$ per ton CO2)</t>
  </si>
  <si>
    <t>From Tol study using quadratic only</t>
  </si>
  <si>
    <t>If catastrophic damages (=1 if on)</t>
  </si>
  <si>
    <t>Decline rate of backstop price (per 5 years)</t>
  </si>
  <si>
    <t xml:space="preserve">     Rate of pop growth (per half-decade)</t>
  </si>
  <si>
    <t>Backstop competitive year (pback declines rapidly for periods beyond)</t>
  </si>
  <si>
    <t>Initial capital-output ratio</t>
  </si>
  <si>
    <t>New FAO report</t>
  </si>
  <si>
    <t>Carbon emissions from land use change (GTCO2 per year)</t>
  </si>
  <si>
    <t>Initial carbon emissions from land use change (GTCO2 per year)</t>
  </si>
  <si>
    <t>World risk as fraction of US risk (pure number)</t>
  </si>
  <si>
    <t>World capital risk premium (percent per year)</t>
  </si>
  <si>
    <t>Fraction diversifiable risk</t>
  </si>
  <si>
    <t xml:space="preserve">  Non-diversifiable global risk (percent per year)</t>
  </si>
  <si>
    <t>Fraction global or non-diversifiable risk (pure number)</t>
  </si>
  <si>
    <t>Mature economy capital risk premium (percent per year)</t>
  </si>
  <si>
    <t>Represents missing sectors. Also corresponds to RICE-2010 version Tol at 3 degC.</t>
  </si>
  <si>
    <t>Technological change in backstop. Relatively slow here.</t>
  </si>
  <si>
    <t>PARTICIPATION RATE</t>
  </si>
  <si>
    <t>Year</t>
  </si>
  <si>
    <t>Participation group</t>
  </si>
  <si>
    <t>1 = Copenhagen; 2 = Copenhagen rich; 3 = Realistically optimistic; 4 = All</t>
  </si>
  <si>
    <t>All immediate</t>
  </si>
  <si>
    <t>Diversifiable risk ( per year)</t>
  </si>
  <si>
    <t>Industrial CO2 emissions for 2010 (MtC)</t>
  </si>
  <si>
    <t xml:space="preserve">  MtCO2</t>
  </si>
  <si>
    <t>Carbon cycle transition coefficients</t>
  </si>
  <si>
    <t>per five years</t>
  </si>
  <si>
    <t>estimated</t>
  </si>
  <si>
    <t>2100 forcings, non-CO2 GHG and influences</t>
  </si>
  <si>
    <t>Initial temperature (2008-2011)</t>
  </si>
  <si>
    <t>Adjustment exponent in damage function</t>
  </si>
  <si>
    <t>[Technical correction so that damages approach 100% in formula. It reads Damage fraction = x/(1+x^10). Earlier versions would have too low damages at catastrophic threshold.</t>
  </si>
  <si>
    <t>Climate model parameters</t>
  </si>
  <si>
    <t>Population (time scale below)</t>
  </si>
  <si>
    <t>Carbon tax (of participants per ton CO2)</t>
  </si>
  <si>
    <t>Limit 2 deg C carbon price</t>
  </si>
  <si>
    <t>Optimal</t>
  </si>
  <si>
    <t>World economic parameters</t>
  </si>
  <si>
    <t>Economic Endogenous Variables</t>
  </si>
  <si>
    <t>Global parameters</t>
  </si>
  <si>
    <t>Global Environmental Variables</t>
  </si>
  <si>
    <t>CLIMATE MODULE</t>
  </si>
  <si>
    <t>If Hotelling rents are calculated (1=yes, 0=no)</t>
  </si>
  <si>
    <t xml:space="preserve">   Price of backstop technology (1000$ per tC)</t>
  </si>
  <si>
    <t xml:space="preserve">   Ratio of asymptotic to initial backstop price</t>
  </si>
  <si>
    <t xml:space="preserve">   Decline rate of backstop price (per half-decade)</t>
  </si>
  <si>
    <t>Sigma (industrial, MTCO2/$1000 2000 US$)</t>
  </si>
  <si>
    <t xml:space="preserve">      Sigma, 2010</t>
  </si>
  <si>
    <t xml:space="preserve">     Growth rate of sigma (per year, log)</t>
  </si>
  <si>
    <t xml:space="preserve">      CO2 emissions, land use (GTCO2 per year, 2010)</t>
  </si>
  <si>
    <t>CARBON CYCLE INITIAL CONDITIONS</t>
  </si>
  <si>
    <t>CARBON CYCLE PARAMETERS (per 5 year period)</t>
  </si>
  <si>
    <t xml:space="preserve">      Atmosphere to atmosphere (b11)</t>
  </si>
  <si>
    <t xml:space="preserve">       Biosphere/shallow oceans to atmosphere (b21)</t>
  </si>
  <si>
    <t xml:space="preserve">      Atmosphere to biosphere/shallow oceans (b12)</t>
  </si>
  <si>
    <t xml:space="preserve">      Deep oceans to biosphere/shallow oceans (b32)</t>
  </si>
  <si>
    <t xml:space="preserve">      Biosphere/shallow oceans to deep oceans (b23)</t>
  </si>
  <si>
    <t xml:space="preserve">      Deep oceans to deep oceans (b33)</t>
  </si>
  <si>
    <t xml:space="preserve">      Biosphere/shallow oceans to B/SO (b22)</t>
  </si>
  <si>
    <t>TEMPERATURE DATA</t>
  </si>
  <si>
    <t>Forcings at CO2 doubling (W/m2)</t>
  </si>
  <si>
    <t>CLIMATE MODEL PARAMETERS</t>
  </si>
  <si>
    <t>CLIMATE MODULE TRANSITION PARAMETERS (per 5 years)</t>
  </si>
  <si>
    <t>Net National Income (Consumption basis)</t>
  </si>
  <si>
    <t>Utility of p. c. consumption</t>
  </si>
  <si>
    <t>Total period utility</t>
  </si>
  <si>
    <t xml:space="preserve">Discounted utility (in trillions 2000$) </t>
  </si>
  <si>
    <t>Capital output ratio</t>
  </si>
  <si>
    <t>CUMULATIVE EMISSIONS/HOTELLING RENTS</t>
  </si>
  <si>
    <t>Total carbon emissions (GTCO2 per year)</t>
  </si>
  <si>
    <t>Industrial emissions (GTCO2 per year)</t>
  </si>
  <si>
    <t>Components of discount rate</t>
  </si>
  <si>
    <t xml:space="preserve">   Population growth</t>
  </si>
  <si>
    <t xml:space="preserve">   Time and risk preference</t>
  </si>
  <si>
    <t xml:space="preserve">   Ratio MU</t>
  </si>
  <si>
    <t>Product</t>
  </si>
  <si>
    <t>Risk-free rate of return</t>
  </si>
  <si>
    <t>Real rate of return on capital (with full risks)</t>
  </si>
  <si>
    <t xml:space="preserve">  through 2100</t>
  </si>
  <si>
    <t>Consumption discount factor</t>
  </si>
  <si>
    <t>Base discounting</t>
  </si>
  <si>
    <t>Value</t>
  </si>
  <si>
    <t>Diff</t>
  </si>
  <si>
    <t>PDV utility</t>
  </si>
  <si>
    <t>Diff using base discounting</t>
  </si>
  <si>
    <t>x1</t>
  </si>
  <si>
    <t>x1000000</t>
  </si>
  <si>
    <t>Hotelling on (1) or off(0)</t>
  </si>
  <si>
    <t>Hotelling rent on carbon fuels (2005$/t CO2)</t>
  </si>
  <si>
    <t>Current settings</t>
  </si>
  <si>
    <t>1. The current settings are optimized for each of the scenarios.</t>
  </si>
  <si>
    <t>2. You can generally make small changes without doing any renormalization or other settings.</t>
  </si>
  <si>
    <t>3. You will only need to reoptimize and look at the results.</t>
  </si>
  <si>
    <t>4. If you use Risk Solver Platform, you may need to check the settings. Make sure that it uses "Excel Interpreter" in third line of "Platform" in Risk Solver Platform</t>
  </si>
  <si>
    <t>Hotelling rents</t>
  </si>
  <si>
    <t>Net savings rate (delta K/delta K + C)</t>
  </si>
  <si>
    <t>CDIAC preliminary data/Edgar/updated 010813</t>
  </si>
  <si>
    <t>data*</t>
  </si>
  <si>
    <t>*IMF from Fall 2012.</t>
  </si>
  <si>
    <t>Decline rate of sigma (per year)</t>
  </si>
  <si>
    <t>Price backstop technology (2005 US 000 $ per tCO2)</t>
  </si>
  <si>
    <t>Decline fraction backstop cost after inflection year (per 5 years)</t>
  </si>
  <si>
    <t>Cumulative carbon fuels emissions, 2008 (GtC)</t>
  </si>
  <si>
    <t>MaxT=</t>
  </si>
  <si>
    <t>New parameter sheet of January 24, 2013</t>
  </si>
  <si>
    <t>Asymptotic population</t>
  </si>
  <si>
    <t>Population adjustment</t>
  </si>
  <si>
    <t xml:space="preserve">A0       Initial level of total factor productivity     </t>
  </si>
  <si>
    <t>ga(T)=ga0*EXP(-dela*T_STEP*(ORD(T)-1)*exp(-ddela*T_STEP*(ORD(T)-1)));</t>
  </si>
  <si>
    <t>al("1") = a0;</t>
  </si>
  <si>
    <t>LOOP(T, al(T+1)=al(T)/((1-ga(T))););</t>
  </si>
  <si>
    <t>ga</t>
  </si>
  <si>
    <t>Al</t>
  </si>
  <si>
    <t>AL excel</t>
  </si>
  <si>
    <t>Ratio (new gams to excel)</t>
  </si>
  <si>
    <t>SIGMA</t>
  </si>
  <si>
    <t>Sigma new</t>
  </si>
  <si>
    <t>g sigma (per year)</t>
  </si>
  <si>
    <t>simga old</t>
  </si>
  <si>
    <t>g sig</t>
  </si>
  <si>
    <t>new</t>
  </si>
  <si>
    <t>old</t>
  </si>
  <si>
    <t>lim</t>
  </si>
  <si>
    <t>base</t>
  </si>
  <si>
    <t xml:space="preserve"> GA0      Initial growth rate for technology per half-decade</t>
  </si>
  <si>
    <t xml:space="preserve"> DELA     Decline rate of technol change per half-decade    </t>
  </si>
  <si>
    <t xml:space="preserve"> DDELA     Decline rate of technol change per half-decade  </t>
  </si>
  <si>
    <t>Rate of growth of Hotelling rent</t>
  </si>
  <si>
    <t>Copenhagen: All</t>
  </si>
  <si>
    <t>Copenhagen: Rich only</t>
  </si>
  <si>
    <t>Realistically optimistic</t>
  </si>
  <si>
    <t>Carbon price (per t CO2)</t>
  </si>
  <si>
    <t>Carbon price (per ton CO2 plus Hotelling rent)</t>
  </si>
  <si>
    <t>Emissions control rate (total)</t>
  </si>
  <si>
    <t>Emissions control rate (participants)</t>
  </si>
  <si>
    <t xml:space="preserve">    Carbon price [per t C]</t>
  </si>
  <si>
    <t>Global average carbon price (per t CO2)</t>
  </si>
  <si>
    <t>Copenhagen estimates</t>
  </si>
  <si>
    <t xml:space="preserve">   Participation rate</t>
  </si>
  <si>
    <t xml:space="preserve">    Global emissions control rate</t>
  </si>
  <si>
    <t>From worksheet</t>
  </si>
  <si>
    <t>Copy paste for this program</t>
  </si>
  <si>
    <r>
      <t>Depreciation</t>
    </r>
    <r>
      <rPr>
        <sz val="11"/>
        <color theme="2" tint="-9.9978637043366805E-2"/>
        <rFont val="Book Antiqua"/>
        <family val="1"/>
      </rPr>
      <t xml:space="preserve"> (with no risk)</t>
    </r>
  </si>
  <si>
    <t>Consumption discount rate (end of period, % per year)</t>
  </si>
  <si>
    <t>1. Hotelling rents are only included in the "Base" case. In other cases, resource limits are not reached, so Hotelling rents are turned off.</t>
  </si>
  <si>
    <t>Reference should be to:</t>
  </si>
  <si>
    <t>This is a version in development. It is subject to modification before publication and may contain errors. Please send comments or suggestions to</t>
  </si>
  <si>
    <t xml:space="preserve">  Hotelling rent, 2010</t>
  </si>
  <si>
    <t>Scenarios</t>
  </si>
  <si>
    <t xml:space="preserve">1. Base: This is a no controls or "reference" run. The carbon price is set equal to the Hotelling rents for the first 45 period, and </t>
  </si>
  <si>
    <t>the carbon policy has zero carbon price. Then the carbon price is optimized.</t>
  </si>
  <si>
    <t>2. Opt: Carbon price is optimized from the second  period.</t>
  </si>
  <si>
    <t>3. Limt2: Same as 2 + limit temperature change to 2 degrees C from 1900.</t>
  </si>
  <si>
    <t>4. Stern. Same as 2 with Stern discounting.</t>
  </si>
  <si>
    <t>5. Sterncalib. Same as 2 with Stern social rate of time preference but elasticity calibrated to get same interest rate as optimal.</t>
  </si>
  <si>
    <t>6. Copen: The emissions control rate and the participation rate are set to match the Copenhagen pledges with optimistic phase in.</t>
  </si>
  <si>
    <t>Note that the solutions in the Excel are sensitive and need careful nudging to find the optimal solution. They are</t>
  </si>
  <si>
    <t xml:space="preserve">particularly apt to crash or find the wrong solution in the Limt2 case and the Sterncalib case. I have found that </t>
  </si>
  <si>
    <t xml:space="preserve">moving slowly, one variable at a time, is the best way to get a solution. </t>
  </si>
  <si>
    <t>Comparison with GAMS solution</t>
  </si>
  <si>
    <t>We have done extensive comparisons with a GAMS version of the same model. The answers are as of now the</t>
  </si>
  <si>
    <t>same (up to 4 digits of accuracy) for all solutions except the Copenhagen. There are small differences due to the</t>
  </si>
  <si>
    <t xml:space="preserve">treatment of the Hotelling rents in the base case as well. </t>
  </si>
  <si>
    <t>Version notes</t>
  </si>
  <si>
    <t xml:space="preserve">DERIVATION OF DISCOUNT RATES  </t>
  </si>
  <si>
    <t>Base discount rate and base values</t>
  </si>
  <si>
    <t>Difference using base discount rate</t>
  </si>
  <si>
    <t>Using discount rate</t>
  </si>
  <si>
    <t>Using base discount rate</t>
  </si>
  <si>
    <t>Period</t>
  </si>
  <si>
    <t>** World Economic Parameters</t>
  </si>
  <si>
    <t>* OUTPUT AND CAPTIAL ACCUMULATION</t>
  </si>
  <si>
    <t>Capital Share</t>
  </si>
  <si>
    <t>World Capital Risk Premium</t>
  </si>
  <si>
    <t>Not Supported ?</t>
  </si>
  <si>
    <t>Fraction Diversifiable Risk</t>
  </si>
  <si>
    <t>Diversifiable Risk ( per year)</t>
  </si>
  <si>
    <t>Depreciation with no Risk (per year)</t>
  </si>
  <si>
    <t>Initial Output (2005 US International $, trillions)</t>
  </si>
  <si>
    <t>Initial K (Capital Stock)</t>
  </si>
  <si>
    <t>Initial A (Total Factor Productivity)</t>
  </si>
  <si>
    <t>* WELFARE</t>
  </si>
  <si>
    <t>Time Preference plus Risk (per year)</t>
  </si>
  <si>
    <t>Time Premium</t>
  </si>
  <si>
    <t>Non-Diversifiable Global Risk (per year)</t>
  </si>
  <si>
    <t>Social Time Preference Factor</t>
  </si>
  <si>
    <t>Elasticity of MU of Consumption</t>
  </si>
  <si>
    <t>* PRODUCTIVITY</t>
  </si>
  <si>
    <t>Total Factor Productivity</t>
  </si>
  <si>
    <t>Initial Total Factor Productivity</t>
  </si>
  <si>
    <t>Rate of Growth of Productivity</t>
  </si>
  <si>
    <t>* DAMAGE FUNCTION</t>
  </si>
  <si>
    <t>Damage Coefficient on Temperature</t>
  </si>
  <si>
    <t>Damage Coefficient on Temperature ^2</t>
  </si>
  <si>
    <t>Exponent on Damages</t>
  </si>
  <si>
    <t>Threshold for Catastrophic Damages</t>
  </si>
  <si>
    <t>THRESH</t>
  </si>
  <si>
    <t>Exponent for Catastrophic Damages</t>
  </si>
  <si>
    <t>ASL3</t>
  </si>
  <si>
    <t>Damage Rate at Threshold for Catastrophic Damages</t>
  </si>
  <si>
    <t>DamCat</t>
  </si>
  <si>
    <t>* ABATEMENT COST</t>
  </si>
  <si>
    <t xml:space="preserve"> Price of Backstop Technology (1000 USD per ton C)</t>
  </si>
  <si>
    <t xml:space="preserve"> Backstop Price (1000 USD per ton CO2)</t>
  </si>
  <si>
    <t>Ratio of Asymptotic to Initial Backstop Price</t>
  </si>
  <si>
    <t>Decline Rate of Backstop Price (per period)</t>
  </si>
  <si>
    <t>Upper limit of Control Rate</t>
  </si>
  <si>
    <t>Backstop Competitive Year (Henceforth pBack declines rapidly)</t>
  </si>
  <si>
    <t>* EMISSIONS</t>
  </si>
  <si>
    <t>Sigma (Industrial MTCO2 per 1000 USD [2000]</t>
  </si>
  <si>
    <t>Initial Sigma</t>
  </si>
  <si>
    <t>Growth Rate of Sigma</t>
  </si>
  <si>
    <t>Carbon Emissions from Land Use Change</t>
  </si>
  <si>
    <t>Initial Carbon Emissions from Land</t>
  </si>
  <si>
    <t>* PARTICIPATION</t>
  </si>
  <si>
    <t>Proportion of World in Participation</t>
  </si>
  <si>
    <t>* SCALING</t>
  </si>
  <si>
    <t>Multiplicative Scaling Coefficient in Utility Function</t>
  </si>
  <si>
    <t>Additive Scaling Coefficient in Utility Function</t>
  </si>
  <si>
    <t>Hotelling</t>
  </si>
  <si>
    <t>* POPULATION</t>
  </si>
  <si>
    <t>Rate of Population Growth (per period)</t>
  </si>
  <si>
    <t xml:space="preserve"> </t>
  </si>
  <si>
    <t>** Global Parameters</t>
  </si>
  <si>
    <t>* CARBON LIMITS</t>
  </si>
  <si>
    <t>Maximum Carbon Resources (GtC)</t>
  </si>
  <si>
    <t>* CARBON CYCLE INITIAL CONDITIONS</t>
  </si>
  <si>
    <t>Initial Concentration of CO2 (GtC)..</t>
  </si>
  <si>
    <t>...Atmospheric, Year 2007</t>
  </si>
  <si>
    <t>...Atmospheric, Year 2012</t>
  </si>
  <si>
    <t>...Biosphere and Shallow Oceans, Year 2008</t>
  </si>
  <si>
    <t>...Deep Oceans, Year 2008</t>
  </si>
  <si>
    <t>* CARBON CYCLE PARAMETERS</t>
  </si>
  <si>
    <t>AtA b11</t>
  </si>
  <si>
    <t>BtA b21</t>
  </si>
  <si>
    <t>AtB b12</t>
  </si>
  <si>
    <t>BtB b22</t>
  </si>
  <si>
    <t>DtB b32</t>
  </si>
  <si>
    <t>BtD b23</t>
  </si>
  <si>
    <t>DtD b33</t>
  </si>
  <si>
    <t>* TEMPERATURE DATA</t>
  </si>
  <si>
    <t>Exogenous Forcing (Watts per Square Meter)</t>
  </si>
  <si>
    <t>2000 Forcings, non-CO2 GHG</t>
  </si>
  <si>
    <t>2100 Forcings, non-CO2 GHG</t>
  </si>
  <si>
    <t>Initial Temperature (2008-2011)</t>
  </si>
  <si>
    <t>Initial Temperature of Deep Oceans (deg C above 1900 level)</t>
  </si>
  <si>
    <t>* CLIMATE MODEL PARAMETERS</t>
  </si>
  <si>
    <t>Temperature Sensitivity Coefficient (temp increase per doubling CO2)</t>
  </si>
  <si>
    <t>Forcings at CO2 doubling (Watts per Meter 2)</t>
  </si>
  <si>
    <t>* CLIMATE MODULE TRANSITION PARAMETERS</t>
  </si>
  <si>
    <t>Speed of Adjustment Parameter for Atmospheric Temperature</t>
  </si>
  <si>
    <t>Coefficient of Heat Loss from Atmosphere to Oceans</t>
  </si>
  <si>
    <t>Coefficient of Heat Gain by Deep Oceans</t>
  </si>
  <si>
    <t>** Global Environmental Variables</t>
  </si>
  <si>
    <t>* CARBON CYCLE</t>
  </si>
  <si>
    <t>* CUMULATIVE EMISSIONS</t>
  </si>
  <si>
    <t xml:space="preserve"> Cumulative Emissions to date</t>
  </si>
  <si>
    <t>Ratio To Max</t>
  </si>
  <si>
    <t>Max Ratio</t>
  </si>
  <si>
    <t>Hotelling Rent on Carbon Fuels (2005 USD / tCO2)</t>
  </si>
  <si>
    <t>* CLIMATE MODULE</t>
  </si>
  <si>
    <t>Atmospheric Temperature (deg C above preindustrial)</t>
  </si>
  <si>
    <t>Total Increase in Forcing (Watts per Meter2, preindustrial)</t>
  </si>
  <si>
    <t>Lower Ocean Temperature (deg C above preindustrial)</t>
  </si>
  <si>
    <t>** Economic Endogenous Variables</t>
  </si>
  <si>
    <t>* OUTPUT</t>
  </si>
  <si>
    <t>Gross Output (trillion USD)</t>
  </si>
  <si>
    <t>Climate Damages (fraction of gross output)</t>
  </si>
  <si>
    <t>Climate damages (trillion USD)</t>
  </si>
  <si>
    <t>Output post-damages yet pre-abatement</t>
  </si>
  <si>
    <t>Abatement cost (fraction of gross output)</t>
  </si>
  <si>
    <t>Abatement cost (trillion USD)</t>
  </si>
  <si>
    <t xml:space="preserve">Output (Net of Damages and Abatement, trillion USD pa) </t>
  </si>
  <si>
    <t>Total Carbon Emissions (GTCO2 per year)</t>
  </si>
  <si>
    <t>Industrial Emissions (GTCO2 per year)</t>
  </si>
  <si>
    <t>World Emissions Intensity (sigma)</t>
  </si>
  <si>
    <t>* CAPITAL ACCUMULATION</t>
  </si>
  <si>
    <t>Gross Investment (trillion 2005USD per year)</t>
  </si>
  <si>
    <t>Capital (trillion 2005USD per year)</t>
  </si>
  <si>
    <t>* DISCOUNT RATES</t>
  </si>
  <si>
    <t>Utility Discount Rate (per year)</t>
  </si>
  <si>
    <t>First Period gross MPK</t>
  </si>
  <si>
    <t>All Periods gross MPK</t>
  </si>
  <si>
    <t>Consumption (trillion USD per year)</t>
  </si>
  <si>
    <t>Net Capial Accumulation (trillion USD per year)</t>
  </si>
  <si>
    <t>Net National Income (consumption basis)</t>
  </si>
  <si>
    <t>Consumption Per Capita (thousand USD per year)</t>
  </si>
  <si>
    <t>Utility of Per Capita Consumption</t>
  </si>
  <si>
    <t>Utility of Consumption</t>
  </si>
  <si>
    <t>Total Discounted Utility (trillions 2000USD)</t>
  </si>
  <si>
    <t>** CONTROL VARIABLES</t>
  </si>
  <si>
    <t>Savings Rate (proportion of gross output)</t>
  </si>
  <si>
    <t>Social Cost of Carbon</t>
  </si>
  <si>
    <t>Carbon Price (per t CO2)</t>
  </si>
  <si>
    <t>Emissions Control Rate (total)</t>
  </si>
  <si>
    <t>Interest Rate (Real Rate of Return)</t>
  </si>
  <si>
    <t>Initial concentration of CO2 in deep oceans (GTC), 2010</t>
  </si>
  <si>
    <t>CO2 in biosphere/shallow oceans (GTC), 2010</t>
  </si>
  <si>
    <t xml:space="preserve">  At end 2010</t>
  </si>
  <si>
    <t>Initial atmospheric concentration of CO2 (GTC), 2010</t>
  </si>
  <si>
    <t>Carbon Price (per t CO2) [repeat]</t>
  </si>
  <si>
    <t>Carbon Price (per t C)</t>
  </si>
  <si>
    <t>Emissions Control Rate (participants)</t>
  </si>
  <si>
    <t>Carbon Price (Global Average)</t>
  </si>
  <si>
    <t>UNDF</t>
  </si>
  <si>
    <t>2010 forcings, non-CO2 GHG and influences</t>
  </si>
  <si>
    <t xml:space="preserve"> Year</t>
  </si>
  <si>
    <t xml:space="preserve"> Period</t>
  </si>
  <si>
    <t>This is a fully updated version of the DICE model. It replaces earlier versions.</t>
  </si>
  <si>
    <t>The prior closest relative is the DICE-2013 from March 2013.</t>
  </si>
  <si>
    <t>http://www.econ.yale.edu/~nordhaus/homepage/documents/DICE_Manual_103113r2.pdf</t>
  </si>
  <si>
    <t>The full documentation is available in the "DICE 2013R: A User's Manual," available at</t>
  </si>
  <si>
    <t>Solution notes for DICE-2013R, November 18, 2013</t>
  </si>
  <si>
    <t>Note that the authoritative version is the GAMS version. There are two GAMS versions:</t>
  </si>
  <si>
    <t>"Vanilla" is the basic set of runs, and "RockyRoad" contains all the different scenarios.</t>
  </si>
  <si>
    <t>They are available at http://www.econ.yale.edu/~nordhaus/homepage/Web-DICE-2013-April.htm.</t>
  </si>
  <si>
    <t>Excel is a secondary model</t>
  </si>
  <si>
    <t>DICE-2013R model, beta version of November 25, 2013, developed by William Nordhaus and Paul Sztorc, Yale University.</t>
  </si>
  <si>
    <t>William Nordhaus (william.nordhaus@yale.edu) or Paul Sztorc (paul.sztorc@yale.edu).</t>
  </si>
  <si>
    <t>Excluded this version</t>
  </si>
  <si>
    <t>5 years</t>
  </si>
  <si>
    <t>Adjustable parameter</t>
  </si>
  <si>
    <r>
      <t xml:space="preserve"> See </t>
    </r>
    <r>
      <rPr>
        <i/>
        <sz val="11"/>
        <rFont val="Cambria"/>
        <family val="1"/>
      </rPr>
      <t>DICE-2013R: A User's Manual</t>
    </r>
    <r>
      <rPr>
        <sz val="11"/>
        <rFont val="Cambria"/>
        <family val="1"/>
      </rPr>
      <t xml:space="preserve"> for discussion. More background is in </t>
    </r>
    <r>
      <rPr>
        <i/>
        <sz val="11"/>
        <rFont val="Cambria"/>
        <family val="1"/>
      </rPr>
      <t>A Question of Balance.</t>
    </r>
  </si>
  <si>
    <t xml:space="preserve">   Upper limit of control rate after 2150</t>
  </si>
  <si>
    <t>Upper limit of control rate after 2150</t>
  </si>
  <si>
    <t>2010 forcings other ghg</t>
  </si>
  <si>
    <t>Coefficient of heat loss from atmosphere to oceans (c3)</t>
  </si>
  <si>
    <t>Speed of adjustment parameter for atmospheric temperature (c1)</t>
  </si>
  <si>
    <t>Coefficient of heat gain by deep oceans (c4)</t>
  </si>
  <si>
    <t>Initial atmospheric concentration of CO2 (GTC, end 2010)</t>
  </si>
  <si>
    <t>*Stern is uncalibrated, making these results inaccurate.</t>
  </si>
  <si>
    <t>Note as well that the Stern runs are not harmonized with the GAMS runs. Suggestions for improving this are welcome.  Parallel GAMS results, as well as comparisons, exist in hidden tabs, which are viewable as follows: 1] tab mouseover, 2] rightclick, 3] "Unhide".</t>
  </si>
  <si>
    <t>Coal and coal products</t>
  </si>
  <si>
    <t>Natural Gas</t>
  </si>
  <si>
    <t>Oil and Oil products</t>
  </si>
  <si>
    <t>Biomass</t>
  </si>
  <si>
    <t>Nuclear</t>
  </si>
  <si>
    <t>Hydro</t>
  </si>
  <si>
    <t>Geothermal</t>
  </si>
  <si>
    <t>Solar</t>
  </si>
  <si>
    <t>Wind</t>
  </si>
  <si>
    <t>Exergy coefficients</t>
  </si>
  <si>
    <t>Energy sources</t>
  </si>
  <si>
    <t>Source</t>
  </si>
  <si>
    <t>Exergy</t>
  </si>
  <si>
    <t>Wind (valeur à revoir)</t>
  </si>
  <si>
    <t xml:space="preserve">Total Exergy </t>
  </si>
  <si>
    <t>Energy in MTOE (2018)</t>
  </si>
  <si>
    <t>TFP</t>
  </si>
  <si>
    <t>Approximate emissions all sector</t>
  </si>
  <si>
    <t>Less than 2 degrees scenario</t>
  </si>
  <si>
    <t>Base scenario</t>
  </si>
  <si>
    <t>Evolution per 5 year</t>
  </si>
  <si>
    <t>Evolution per yezar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</si>
</sst>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_(* #,##0.00_);_(* \(#,##0.00\);_(* &quot;-&quot;??_);_(@_)"/>
    <numFmt numFmtId="165" formatCode="0.00000"/>
    <numFmt numFmtId="166" formatCode="_(* #,##0.0000_);_(* \(#,##0.0000\);_(* &quot;-&quot;??_);_(@_)"/>
    <numFmt numFmtId="167" formatCode="_(* #,##0.0_);_(* \(#,##0.0\);_(* &quot;-&quot;??_);_(@_)"/>
    <numFmt numFmtId="168" formatCode="_(* #,##0.000_);_(* \(#,##0.000\);_(* &quot;-&quot;??_);_(@_)"/>
    <numFmt numFmtId="169" formatCode="_(* #,##0.00000_);_(* \(#,##0.00000\);_(* &quot;-&quot;??_);_(@_)"/>
    <numFmt numFmtId="170" formatCode="_(* #,##0.000000_);_(* \(#,##0.000000\);_(* &quot;-&quot;??_);_(@_)"/>
    <numFmt numFmtId="171" formatCode="#,##0.000000"/>
    <numFmt numFmtId="172" formatCode="0.0000000"/>
    <numFmt numFmtId="173" formatCode="#,##0.0000"/>
    <numFmt numFmtId="174" formatCode="#,##0.0"/>
    <numFmt numFmtId="175" formatCode="_(* #,##0.00000000_);_(* \(#,##0.00000000\);_(* &quot;-&quot;??_);_(@_)"/>
    <numFmt numFmtId="176" formatCode="0.000"/>
    <numFmt numFmtId="177" formatCode="0.000000"/>
    <numFmt numFmtId="178" formatCode="#,##0.0000_);\(#,##0.0000\)"/>
    <numFmt numFmtId="179" formatCode="#,##0.0000000_);\(#,##0.0000000\)"/>
    <numFmt numFmtId="180" formatCode="#,##0.000_);\(#,##0.000\)"/>
    <numFmt numFmtId="181" formatCode="_-* #,##0.0000\ _€_-;\-* #,##0.0000\ _€_-;_-* &quot;-&quot;????\ _€_-;_-@_-"/>
  </numFmts>
  <fonts count="45"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sz val="11"/>
      <name val="Book Antiqua"/>
      <family val="1"/>
    </font>
    <font>
      <sz val="10"/>
      <name val="Arial"/>
      <family val="2"/>
    </font>
    <font>
      <sz val="10"/>
      <name val="Book Antiqua"/>
      <family val="1"/>
    </font>
    <font>
      <sz val="8"/>
      <name val="Verdana"/>
      <family val="2"/>
    </font>
    <font>
      <b/>
      <sz val="10"/>
      <name val="Book Antiqua"/>
      <family val="1"/>
    </font>
    <font>
      <sz val="10"/>
      <color indexed="21"/>
      <name val="Book Antiqua"/>
      <family val="1"/>
    </font>
    <font>
      <i/>
      <sz val="11"/>
      <name val="Book Antiqua"/>
      <family val="1"/>
    </font>
    <font>
      <i/>
      <sz val="10"/>
      <name val="Book Antiqua"/>
      <family val="1"/>
    </font>
    <font>
      <b/>
      <sz val="15"/>
      <color theme="3"/>
      <name val="Calibri"/>
      <family val="2"/>
      <scheme val="minor"/>
    </font>
    <font>
      <b/>
      <sz val="13"/>
      <color theme="3"/>
      <name val="Calibri"/>
      <family val="2"/>
      <scheme val="minor"/>
    </font>
    <font>
      <b/>
      <sz val="18"/>
      <color theme="3"/>
      <name val="Cambria"/>
      <family val="2"/>
      <scheme val="major"/>
    </font>
    <font>
      <sz val="11"/>
      <color theme="3"/>
      <name val="Calibri"/>
      <family val="2"/>
      <scheme val="minor"/>
    </font>
    <font>
      <b/>
      <sz val="11"/>
      <color theme="3"/>
      <name val="Calibri"/>
      <family val="2"/>
      <scheme val="minor"/>
    </font>
    <font>
      <b/>
      <sz val="11"/>
      <name val="Book Antiqua"/>
      <family val="1"/>
    </font>
    <font>
      <sz val="11"/>
      <color theme="2" tint="-9.9978637043366805E-2"/>
      <name val="Book Antiqua"/>
      <family val="1"/>
    </font>
    <font>
      <sz val="11"/>
      <color theme="2"/>
      <name val="Book Antiqua"/>
      <family val="1"/>
    </font>
    <font>
      <b/>
      <sz val="11"/>
      <name val="Cambria"/>
      <family val="1"/>
      <scheme val="major"/>
    </font>
    <font>
      <b/>
      <sz val="15"/>
      <color theme="3"/>
      <name val="Cambria"/>
      <family val="1"/>
      <scheme val="major"/>
    </font>
    <font>
      <sz val="10"/>
      <name val="Cambria"/>
      <family val="1"/>
      <scheme val="major"/>
    </font>
    <font>
      <b/>
      <sz val="13"/>
      <color theme="3"/>
      <name val="Cambria"/>
      <family val="1"/>
      <scheme val="maj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5"/>
      <color theme="3"/>
      <name val="Cambria"/>
      <family val="1"/>
    </font>
    <font>
      <sz val="11"/>
      <name val="Cambria"/>
      <family val="1"/>
    </font>
    <font>
      <i/>
      <sz val="11"/>
      <name val="Cambria"/>
      <family val="1"/>
    </font>
    <font>
      <sz val="10"/>
      <name val="Cambria"/>
      <family val="1"/>
    </font>
    <font>
      <b/>
      <sz val="13"/>
      <color theme="3"/>
      <name val="Cambria"/>
      <family val="1"/>
    </font>
    <font>
      <sz val="11"/>
      <color theme="0" tint="-0.249977111117893"/>
      <name val="Cambria"/>
      <family val="1"/>
    </font>
    <font>
      <sz val="11"/>
      <name val="Arial"/>
      <family val="2"/>
    </font>
    <font>
      <sz val="11"/>
      <color indexed="21"/>
      <name val="Book Antiqua"/>
      <family val="1"/>
    </font>
  </fonts>
  <fills count="40">
    <fill>
      <patternFill patternType="none"/>
    </fill>
    <fill>
      <patternFill patternType="gray125"/>
    </fill>
    <fill>
      <patternFill patternType="solid">
        <fgColor theme="0"/>
        <bgColor indexed="64"/>
      </patternFill>
    </fill>
    <fill>
      <patternFill patternType="solid">
        <fgColor theme="0"/>
        <bgColor indexed="9"/>
      </patternFill>
    </fill>
    <fill>
      <patternFill patternType="solid">
        <fgColor rgb="FFFFCCFF"/>
        <bgColor indexed="64"/>
      </patternFill>
    </fill>
    <fill>
      <patternFill patternType="solid">
        <fgColor theme="3" tint="0.79998168889431442"/>
        <bgColor indexed="9"/>
      </patternFill>
    </fill>
    <fill>
      <patternFill patternType="solid">
        <fgColor theme="3"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9">
    <xf numFmtId="0" fontId="0" fillId="0" borderId="0"/>
    <xf numFmtId="164" fontId="4" fillId="0" borderId="0" applyFont="0" applyFill="0" applyBorder="0" applyAlignment="0" applyProtection="0"/>
    <xf numFmtId="0" fontId="3" fillId="0" borderId="0"/>
    <xf numFmtId="0" fontId="3" fillId="0" borderId="0"/>
    <xf numFmtId="0" fontId="3" fillId="0" borderId="0"/>
    <xf numFmtId="9" fontId="6"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0" applyNumberFormat="0" applyFill="0" applyBorder="0" applyAlignment="0" applyProtection="0"/>
    <xf numFmtId="0" fontId="17" fillId="0" borderId="6" applyNumberFormat="0" applyFill="0" applyAlignment="0" applyProtection="0"/>
    <xf numFmtId="0" fontId="17"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7" applyNumberFormat="0" applyAlignment="0" applyProtection="0"/>
    <xf numFmtId="0" fontId="29" fillId="13" borderId="8" applyNumberFormat="0" applyAlignment="0" applyProtection="0"/>
    <xf numFmtId="0" fontId="30" fillId="13" borderId="7" applyNumberFormat="0" applyAlignment="0" applyProtection="0"/>
    <xf numFmtId="0" fontId="31" fillId="0" borderId="9" applyNumberFormat="0" applyFill="0" applyAlignment="0" applyProtection="0"/>
    <xf numFmtId="0" fontId="32" fillId="14" borderId="10"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5" fillId="0" borderId="12" applyNumberFormat="0" applyFill="0" applyAlignment="0" applyProtection="0"/>
    <xf numFmtId="0" fontId="36"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36" fillId="19" borderId="0" applyNumberFormat="0" applyBorder="0" applyAlignment="0" applyProtection="0"/>
    <xf numFmtId="0" fontId="36"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36" fillId="31" borderId="0" applyNumberFormat="0" applyBorder="0" applyAlignment="0" applyProtection="0"/>
    <xf numFmtId="0" fontId="36"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36" fillId="39" borderId="0" applyNumberFormat="0" applyBorder="0" applyAlignment="0" applyProtection="0"/>
    <xf numFmtId="0" fontId="2" fillId="0" borderId="0"/>
    <xf numFmtId="0" fontId="2" fillId="15" borderId="11" applyNumberFormat="0" applyFont="0" applyAlignment="0" applyProtection="0"/>
    <xf numFmtId="0" fontId="1" fillId="0" borderId="0"/>
    <xf numFmtId="0" fontId="1" fillId="15" borderId="11" applyNumberFormat="0" applyFont="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159">
    <xf numFmtId="0" fontId="0" fillId="0" borderId="0" xfId="0"/>
    <xf numFmtId="0" fontId="3" fillId="0" borderId="0" xfId="0" applyFont="1"/>
    <xf numFmtId="168" fontId="5" fillId="2" borderId="2" xfId="1" applyNumberFormat="1" applyFont="1" applyFill="1" applyBorder="1"/>
    <xf numFmtId="166" fontId="5" fillId="2" borderId="2" xfId="1" applyNumberFormat="1" applyFont="1" applyFill="1" applyBorder="1"/>
    <xf numFmtId="167" fontId="5" fillId="2" borderId="2" xfId="1" applyNumberFormat="1" applyFont="1" applyFill="1" applyBorder="1"/>
    <xf numFmtId="168" fontId="5" fillId="2" borderId="2" xfId="1" applyNumberFormat="1" applyFont="1" applyFill="1" applyBorder="1" applyAlignment="1">
      <alignment horizontal="right"/>
    </xf>
    <xf numFmtId="168" fontId="7" fillId="2" borderId="2" xfId="1" applyNumberFormat="1" applyFont="1" applyFill="1" applyBorder="1"/>
    <xf numFmtId="168" fontId="5" fillId="6" borderId="2" xfId="1" applyNumberFormat="1" applyFont="1" applyFill="1" applyBorder="1"/>
    <xf numFmtId="168" fontId="5" fillId="2" borderId="2" xfId="1" applyNumberFormat="1" applyFont="1" applyFill="1" applyBorder="1" applyAlignment="1">
      <alignment horizontal="left" vertical="center" wrapText="1"/>
    </xf>
    <xf numFmtId="166" fontId="5" fillId="2" borderId="2" xfId="1" applyNumberFormat="1" applyFont="1" applyFill="1" applyBorder="1" applyAlignment="1">
      <alignment horizontal="left" vertical="center" wrapText="1"/>
    </xf>
    <xf numFmtId="166" fontId="5" fillId="4" borderId="2" xfId="1" applyNumberFormat="1" applyFont="1" applyFill="1" applyBorder="1" applyAlignment="1">
      <alignment horizontal="left" vertical="center" wrapText="1"/>
    </xf>
    <xf numFmtId="166" fontId="5" fillId="4" borderId="2" xfId="1" applyNumberFormat="1" applyFont="1" applyFill="1" applyBorder="1" applyAlignment="1">
      <alignment horizontal="right"/>
    </xf>
    <xf numFmtId="166" fontId="5" fillId="4" borderId="2" xfId="1" applyNumberFormat="1" applyFont="1" applyFill="1" applyBorder="1"/>
    <xf numFmtId="166" fontId="7" fillId="2" borderId="2" xfId="1" applyNumberFormat="1" applyFont="1" applyFill="1" applyBorder="1"/>
    <xf numFmtId="166" fontId="11" fillId="2" borderId="2" xfId="1" applyNumberFormat="1" applyFont="1" applyFill="1" applyBorder="1"/>
    <xf numFmtId="168" fontId="5" fillId="4" borderId="2" xfId="1" applyNumberFormat="1" applyFont="1" applyFill="1" applyBorder="1" applyAlignment="1"/>
    <xf numFmtId="168" fontId="5" fillId="4" borderId="2" xfId="1" applyNumberFormat="1" applyFont="1" applyFill="1" applyBorder="1" applyAlignment="1">
      <alignment horizontal="right"/>
    </xf>
    <xf numFmtId="168" fontId="5" fillId="4" borderId="2" xfId="1" applyNumberFormat="1" applyFont="1" applyFill="1" applyBorder="1"/>
    <xf numFmtId="168" fontId="5" fillId="4" borderId="2" xfId="1" applyNumberFormat="1" applyFont="1" applyFill="1" applyBorder="1" applyAlignment="1">
      <alignment horizontal="left" vertical="center" wrapText="1"/>
    </xf>
    <xf numFmtId="168" fontId="15" fillId="2" borderId="3" xfId="1" applyNumberFormat="1" applyFont="1" applyFill="1" applyBorder="1" applyAlignment="1">
      <alignment horizontal="left" vertical="center" wrapText="1"/>
    </xf>
    <xf numFmtId="168" fontId="14" fillId="2" borderId="4" xfId="1" applyNumberFormat="1" applyFont="1" applyFill="1" applyBorder="1" applyAlignment="1">
      <alignment horizontal="left" vertical="center" wrapText="1"/>
    </xf>
    <xf numFmtId="168" fontId="14" fillId="3" borderId="4" xfId="1" applyNumberFormat="1" applyFont="1" applyFill="1" applyBorder="1" applyAlignment="1">
      <alignment horizontal="left" vertical="center" wrapText="1"/>
    </xf>
    <xf numFmtId="168" fontId="5" fillId="2" borderId="2" xfId="1" applyNumberFormat="1" applyFont="1" applyFill="1" applyBorder="1" applyAlignment="1">
      <alignment horizontal="left"/>
    </xf>
    <xf numFmtId="168" fontId="5" fillId="2" borderId="2" xfId="1" applyNumberFormat="1" applyFont="1" applyFill="1" applyBorder="1" applyAlignment="1">
      <alignment wrapText="1"/>
    </xf>
    <xf numFmtId="168" fontId="7" fillId="2" borderId="1" xfId="1" applyNumberFormat="1" applyFont="1" applyFill="1" applyBorder="1"/>
    <xf numFmtId="168" fontId="3" fillId="2" borderId="2" xfId="1" applyNumberFormat="1" applyFont="1" applyFill="1" applyBorder="1"/>
    <xf numFmtId="168" fontId="9" fillId="2" borderId="2" xfId="1" applyNumberFormat="1" applyFont="1" applyFill="1" applyBorder="1"/>
    <xf numFmtId="168" fontId="3" fillId="2" borderId="2" xfId="1" applyNumberFormat="1" applyFont="1" applyFill="1" applyBorder="1" applyAlignment="1"/>
    <xf numFmtId="168" fontId="13" fillId="2" borderId="3" xfId="1" applyNumberFormat="1" applyFont="1" applyFill="1" applyBorder="1" applyAlignment="1">
      <alignment horizontal="left" vertical="center" wrapText="1"/>
    </xf>
    <xf numFmtId="168" fontId="5" fillId="2" borderId="2" xfId="1" applyNumberFormat="1" applyFont="1" applyFill="1" applyBorder="1" applyAlignment="1">
      <alignment horizontal="center"/>
    </xf>
    <xf numFmtId="168" fontId="7" fillId="2" borderId="0" xfId="1" applyNumberFormat="1" applyFont="1" applyFill="1"/>
    <xf numFmtId="168" fontId="15" fillId="2" borderId="2" xfId="1" applyNumberFormat="1" applyFont="1" applyFill="1" applyBorder="1" applyAlignment="1">
      <alignment horizontal="left" vertical="center" wrapText="1"/>
    </xf>
    <xf numFmtId="168" fontId="5" fillId="5" borderId="2" xfId="1" applyNumberFormat="1" applyFont="1" applyFill="1" applyBorder="1" applyAlignment="1">
      <alignment horizontal="left" vertical="center" wrapText="1"/>
    </xf>
    <xf numFmtId="168" fontId="15" fillId="2" borderId="3" xfId="1" applyNumberFormat="1" applyFont="1" applyFill="1" applyBorder="1" applyAlignment="1">
      <alignment horizontal="left" vertical="center"/>
    </xf>
    <xf numFmtId="168" fontId="5" fillId="2" borderId="2" xfId="1" applyNumberFormat="1" applyFont="1" applyFill="1" applyBorder="1" applyAlignment="1"/>
    <xf numFmtId="168" fontId="11" fillId="2" borderId="2" xfId="1" applyNumberFormat="1" applyFont="1" applyFill="1" applyBorder="1"/>
    <xf numFmtId="166" fontId="7" fillId="2" borderId="2" xfId="1" applyNumberFormat="1" applyFont="1" applyFill="1" applyBorder="1" applyAlignment="1">
      <alignment horizontal="left" vertical="center" wrapText="1"/>
    </xf>
    <xf numFmtId="166" fontId="5" fillId="2" borderId="2" xfId="1" applyNumberFormat="1" applyFont="1" applyFill="1" applyBorder="1" applyAlignment="1">
      <alignment horizontal="right"/>
    </xf>
    <xf numFmtId="166" fontId="5" fillId="2" borderId="2" xfId="1" applyNumberFormat="1" applyFont="1" applyFill="1" applyBorder="1" applyAlignment="1">
      <alignment wrapText="1"/>
    </xf>
    <xf numFmtId="166" fontId="3" fillId="2" borderId="2" xfId="1" applyNumberFormat="1" applyFont="1" applyFill="1" applyBorder="1"/>
    <xf numFmtId="166" fontId="9" fillId="2" borderId="2" xfId="1" applyNumberFormat="1" applyFont="1" applyFill="1" applyBorder="1"/>
    <xf numFmtId="166" fontId="5" fillId="2" borderId="2" xfId="1" applyNumberFormat="1" applyFont="1" applyFill="1" applyBorder="1" applyAlignment="1">
      <alignment horizontal="center"/>
    </xf>
    <xf numFmtId="166" fontId="7" fillId="2" borderId="0" xfId="1" applyNumberFormat="1" applyFont="1" applyFill="1"/>
    <xf numFmtId="166" fontId="10" fillId="2" borderId="2" xfId="1" applyNumberFormat="1" applyFont="1" applyFill="1" applyBorder="1"/>
    <xf numFmtId="166" fontId="12" fillId="2" borderId="2" xfId="1" applyNumberFormat="1" applyFont="1" applyFill="1" applyBorder="1"/>
    <xf numFmtId="166" fontId="13" fillId="2" borderId="3" xfId="1" applyNumberFormat="1" applyFont="1" applyFill="1" applyBorder="1" applyAlignment="1">
      <alignment horizontal="left" vertical="center" wrapText="1"/>
    </xf>
    <xf numFmtId="166" fontId="16" fillId="2" borderId="3" xfId="1" applyNumberFormat="1" applyFont="1" applyFill="1" applyBorder="1" applyAlignment="1">
      <alignment horizontal="left" vertical="center" wrapText="1"/>
    </xf>
    <xf numFmtId="166" fontId="17" fillId="2" borderId="2" xfId="1" applyNumberFormat="1" applyFont="1" applyFill="1" applyBorder="1" applyAlignment="1">
      <alignment horizontal="left"/>
    </xf>
    <xf numFmtId="166" fontId="13" fillId="2" borderId="3" xfId="1" applyNumberFormat="1" applyFont="1" applyFill="1" applyBorder="1" applyAlignment="1">
      <alignment horizontal="left" vertical="center"/>
    </xf>
    <xf numFmtId="168" fontId="20" fillId="2" borderId="2" xfId="1" applyNumberFormat="1" applyFont="1" applyFill="1" applyBorder="1" applyAlignment="1">
      <alignment horizontal="left" vertical="center" wrapText="1"/>
    </xf>
    <xf numFmtId="168" fontId="20" fillId="2" borderId="2" xfId="1" applyNumberFormat="1" applyFont="1" applyFill="1" applyBorder="1" applyAlignment="1">
      <alignment horizontal="right"/>
    </xf>
    <xf numFmtId="168" fontId="20" fillId="2" borderId="2" xfId="1" applyNumberFormat="1" applyFont="1" applyFill="1" applyBorder="1"/>
    <xf numFmtId="0" fontId="22" fillId="0" borderId="3" xfId="13" applyFont="1"/>
    <xf numFmtId="0" fontId="23" fillId="0" borderId="0" xfId="0" applyFont="1"/>
    <xf numFmtId="0" fontId="24" fillId="0" borderId="4" xfId="14" applyFont="1"/>
    <xf numFmtId="0" fontId="23" fillId="0" borderId="0" xfId="2" applyFont="1"/>
    <xf numFmtId="166" fontId="5" fillId="2" borderId="2" xfId="1" applyNumberFormat="1" applyFont="1" applyFill="1" applyBorder="1" applyAlignment="1">
      <alignment vertical="center"/>
    </xf>
    <xf numFmtId="166" fontId="5" fillId="7" borderId="2" xfId="1" applyNumberFormat="1" applyFont="1" applyFill="1" applyBorder="1"/>
    <xf numFmtId="166" fontId="5" fillId="7" borderId="2" xfId="1" applyNumberFormat="1" applyFont="1" applyFill="1" applyBorder="1" applyAlignment="1">
      <alignment horizontal="right"/>
    </xf>
    <xf numFmtId="10" fontId="5" fillId="8" borderId="5" xfId="5" applyNumberFormat="1" applyFont="1" applyFill="1" applyBorder="1"/>
    <xf numFmtId="168" fontId="0" fillId="4" borderId="0" xfId="1" applyNumberFormat="1" applyFont="1" applyFill="1"/>
    <xf numFmtId="172" fontId="0" fillId="0" borderId="0" xfId="0" applyNumberFormat="1"/>
    <xf numFmtId="168" fontId="5" fillId="4" borderId="0" xfId="1" applyNumberFormat="1" applyFont="1" applyFill="1"/>
    <xf numFmtId="168" fontId="18" fillId="2" borderId="2" xfId="1" applyNumberFormat="1" applyFont="1" applyFill="1" applyBorder="1" applyAlignment="1">
      <alignment horizontal="center"/>
    </xf>
    <xf numFmtId="168" fontId="10" fillId="2" borderId="2" xfId="1" applyNumberFormat="1" applyFont="1" applyFill="1" applyBorder="1"/>
    <xf numFmtId="168" fontId="5" fillId="6" borderId="2" xfId="1" applyNumberFormat="1" applyFont="1" applyFill="1" applyBorder="1" applyAlignment="1">
      <alignment horizontal="right"/>
    </xf>
    <xf numFmtId="168" fontId="21" fillId="8" borderId="5" xfId="5" applyNumberFormat="1" applyFont="1" applyFill="1" applyBorder="1" applyAlignment="1">
      <alignment horizontal="left" vertical="center" wrapText="1"/>
    </xf>
    <xf numFmtId="168" fontId="5" fillId="8" borderId="5" xfId="5" applyNumberFormat="1" applyFont="1" applyFill="1" applyBorder="1" applyAlignment="1">
      <alignment horizontal="right"/>
    </xf>
    <xf numFmtId="1" fontId="5" fillId="2" borderId="2" xfId="1" applyNumberFormat="1" applyFont="1" applyFill="1" applyBorder="1" applyAlignment="1">
      <alignment horizontal="center" vertical="center"/>
    </xf>
    <xf numFmtId="1" fontId="5" fillId="2" borderId="2" xfId="1" applyNumberFormat="1" applyFont="1" applyFill="1" applyBorder="1" applyAlignment="1">
      <alignment horizontal="left" vertical="center"/>
    </xf>
    <xf numFmtId="170" fontId="5" fillId="2" borderId="2" xfId="1" applyNumberFormat="1" applyFont="1" applyFill="1" applyBorder="1"/>
    <xf numFmtId="176" fontId="5" fillId="2" borderId="2" xfId="1" applyNumberFormat="1" applyFont="1" applyFill="1" applyBorder="1" applyAlignment="1">
      <alignment horizontal="center" vertical="center"/>
    </xf>
    <xf numFmtId="176" fontId="5" fillId="2" borderId="2" xfId="1" applyNumberFormat="1" applyFont="1" applyFill="1" applyBorder="1" applyAlignment="1">
      <alignment horizontal="right"/>
    </xf>
    <xf numFmtId="176" fontId="20" fillId="2" borderId="2" xfId="1" applyNumberFormat="1" applyFont="1" applyFill="1" applyBorder="1" applyAlignment="1">
      <alignment horizontal="right"/>
    </xf>
    <xf numFmtId="176" fontId="20" fillId="2" borderId="2" xfId="1" applyNumberFormat="1" applyFont="1" applyFill="1" applyBorder="1"/>
    <xf numFmtId="176" fontId="5" fillId="2" borderId="2" xfId="1" applyNumberFormat="1" applyFont="1" applyFill="1" applyBorder="1"/>
    <xf numFmtId="176" fontId="5" fillId="2" borderId="2" xfId="1" applyNumberFormat="1" applyFont="1" applyFill="1" applyBorder="1" applyAlignment="1">
      <alignment horizontal="left"/>
    </xf>
    <xf numFmtId="176" fontId="5" fillId="2" borderId="2" xfId="1" applyNumberFormat="1" applyFont="1" applyFill="1" applyBorder="1" applyAlignment="1">
      <alignment wrapText="1"/>
    </xf>
    <xf numFmtId="176" fontId="3" fillId="2" borderId="2" xfId="1" applyNumberFormat="1" applyFont="1" applyFill="1" applyBorder="1"/>
    <xf numFmtId="176" fontId="9" fillId="2" borderId="2" xfId="1" applyNumberFormat="1" applyFont="1" applyFill="1" applyBorder="1"/>
    <xf numFmtId="176" fontId="7" fillId="2" borderId="2" xfId="1" applyNumberFormat="1" applyFont="1" applyFill="1" applyBorder="1"/>
    <xf numFmtId="176" fontId="3" fillId="2" borderId="2" xfId="1" applyNumberFormat="1" applyFont="1" applyFill="1" applyBorder="1" applyAlignment="1"/>
    <xf numFmtId="176" fontId="18" fillId="2" borderId="2" xfId="1" applyNumberFormat="1" applyFont="1" applyFill="1" applyBorder="1" applyAlignment="1">
      <alignment horizontal="center"/>
    </xf>
    <xf numFmtId="176" fontId="10" fillId="2" borderId="2" xfId="1" applyNumberFormat="1" applyFont="1" applyFill="1" applyBorder="1"/>
    <xf numFmtId="176" fontId="5" fillId="6" borderId="2" xfId="1" applyNumberFormat="1" applyFont="1" applyFill="1" applyBorder="1" applyAlignment="1">
      <alignment horizontal="right"/>
    </xf>
    <xf numFmtId="176" fontId="5" fillId="4" borderId="0" xfId="1" applyNumberFormat="1" applyFont="1" applyFill="1"/>
    <xf numFmtId="176" fontId="0" fillId="4" borderId="0" xfId="1" applyNumberFormat="1" applyFont="1" applyFill="1"/>
    <xf numFmtId="176" fontId="5" fillId="7" borderId="2" xfId="1" applyNumberFormat="1" applyFont="1" applyFill="1" applyBorder="1"/>
    <xf numFmtId="176" fontId="5" fillId="7" borderId="2" xfId="1" applyNumberFormat="1" applyFont="1" applyFill="1" applyBorder="1" applyAlignment="1">
      <alignment horizontal="right"/>
    </xf>
    <xf numFmtId="176" fontId="5" fillId="4" borderId="2" xfId="1" applyNumberFormat="1" applyFont="1" applyFill="1" applyBorder="1" applyAlignment="1">
      <alignment horizontal="right"/>
    </xf>
    <xf numFmtId="177" fontId="5" fillId="2" borderId="2" xfId="1" applyNumberFormat="1" applyFont="1" applyFill="1" applyBorder="1" applyAlignment="1">
      <alignment horizontal="right"/>
    </xf>
    <xf numFmtId="172" fontId="5" fillId="2" borderId="2" xfId="1" applyNumberFormat="1" applyFont="1" applyFill="1" applyBorder="1" applyAlignment="1">
      <alignment horizontal="right"/>
    </xf>
    <xf numFmtId="168" fontId="9" fillId="2" borderId="2" xfId="7" applyNumberFormat="1" applyFont="1" applyFill="1" applyBorder="1"/>
    <xf numFmtId="178" fontId="5" fillId="2" borderId="2" xfId="7" applyNumberFormat="1" applyFont="1" applyFill="1" applyBorder="1"/>
    <xf numFmtId="178" fontId="5" fillId="2" borderId="2" xfId="7" applyNumberFormat="1" applyFont="1" applyFill="1" applyBorder="1" applyAlignment="1">
      <alignment horizontal="left" vertical="center" wrapText="1"/>
    </xf>
    <xf numFmtId="179" fontId="5" fillId="2" borderId="2" xfId="7" applyNumberFormat="1" applyFont="1" applyFill="1" applyBorder="1"/>
    <xf numFmtId="178" fontId="11" fillId="2" borderId="2" xfId="7" applyNumberFormat="1" applyFont="1" applyFill="1" applyBorder="1"/>
    <xf numFmtId="10" fontId="21" fillId="8" borderId="5" xfId="5" applyNumberFormat="1" applyFont="1" applyFill="1" applyBorder="1" applyAlignment="1">
      <alignment horizontal="left" vertical="center" wrapText="1"/>
    </xf>
    <xf numFmtId="10" fontId="5" fillId="8" borderId="5" xfId="5" applyNumberFormat="1" applyFont="1" applyFill="1" applyBorder="1" applyAlignment="1">
      <alignment horizontal="right"/>
    </xf>
    <xf numFmtId="180" fontId="5" fillId="2" borderId="2" xfId="7" applyNumberFormat="1" applyFont="1" applyFill="1" applyBorder="1"/>
    <xf numFmtId="175" fontId="5" fillId="4" borderId="2" xfId="1" applyNumberFormat="1" applyFont="1" applyFill="1" applyBorder="1" applyAlignment="1"/>
    <xf numFmtId="175" fontId="5" fillId="4" borderId="0" xfId="1" applyNumberFormat="1" applyFont="1" applyFill="1"/>
    <xf numFmtId="175" fontId="5" fillId="4" borderId="2" xfId="1" applyNumberFormat="1" applyFont="1" applyFill="1" applyBorder="1" applyAlignment="1">
      <alignment horizontal="right"/>
    </xf>
    <xf numFmtId="175" fontId="5" fillId="4" borderId="2" xfId="1" applyNumberFormat="1" applyFont="1" applyFill="1" applyBorder="1"/>
    <xf numFmtId="177" fontId="0" fillId="0" borderId="0" xfId="0" applyNumberFormat="1"/>
    <xf numFmtId="177" fontId="5" fillId="2" borderId="2" xfId="1" applyNumberFormat="1" applyFont="1" applyFill="1" applyBorder="1"/>
    <xf numFmtId="170" fontId="7" fillId="2" borderId="2" xfId="1" applyNumberFormat="1" applyFont="1" applyFill="1" applyBorder="1"/>
    <xf numFmtId="168" fontId="37" fillId="0" borderId="3" xfId="1" applyNumberFormat="1" applyFont="1" applyFill="1" applyBorder="1"/>
    <xf numFmtId="173" fontId="38" fillId="0" borderId="0" xfId="1" applyNumberFormat="1" applyFont="1" applyFill="1" applyAlignment="1">
      <alignment horizontal="right" vertical="center"/>
    </xf>
    <xf numFmtId="173" fontId="38" fillId="0" borderId="0" xfId="1" applyNumberFormat="1" applyFont="1" applyFill="1"/>
    <xf numFmtId="168" fontId="38" fillId="0" borderId="0" xfId="1" applyNumberFormat="1" applyFont="1" applyFill="1"/>
    <xf numFmtId="170" fontId="38" fillId="0" borderId="0" xfId="1" applyNumberFormat="1" applyFont="1" applyFill="1"/>
    <xf numFmtId="171" fontId="38" fillId="0" borderId="0" xfId="1" applyNumberFormat="1" applyFont="1" applyFill="1" applyAlignment="1">
      <alignment horizontal="right" vertical="center"/>
    </xf>
    <xf numFmtId="0" fontId="38" fillId="0" borderId="0" xfId="0" applyFont="1" applyFill="1" applyAlignment="1">
      <alignment vertical="center"/>
    </xf>
    <xf numFmtId="173" fontId="40" fillId="0" borderId="0" xfId="0" applyNumberFormat="1" applyFont="1" applyFill="1" applyAlignment="1">
      <alignment horizontal="right" vertical="center"/>
    </xf>
    <xf numFmtId="173" fontId="40" fillId="0" borderId="0" xfId="0" applyNumberFormat="1" applyFont="1" applyFill="1"/>
    <xf numFmtId="168" fontId="38" fillId="0" borderId="0" xfId="7" applyNumberFormat="1" applyFont="1" applyFill="1"/>
    <xf numFmtId="3" fontId="38" fillId="0" borderId="0" xfId="1" applyNumberFormat="1" applyFont="1" applyFill="1" applyAlignment="1">
      <alignment horizontal="right" vertical="center"/>
    </xf>
    <xf numFmtId="173" fontId="38" fillId="0" borderId="0" xfId="1" applyNumberFormat="1" applyFont="1" applyFill="1" applyAlignment="1">
      <alignment horizontal="center" vertical="center"/>
    </xf>
    <xf numFmtId="173" fontId="40" fillId="0" borderId="0" xfId="1" applyNumberFormat="1" applyFont="1" applyFill="1" applyAlignment="1">
      <alignment horizontal="right" vertical="center"/>
    </xf>
    <xf numFmtId="173" fontId="40" fillId="0" borderId="0" xfId="1" applyNumberFormat="1" applyFont="1" applyFill="1" applyAlignment="1">
      <alignment horizontal="center" vertical="center"/>
    </xf>
    <xf numFmtId="164" fontId="40" fillId="0" borderId="0" xfId="1" applyFont="1" applyFill="1" applyAlignment="1">
      <alignment horizontal="center" vertical="center"/>
    </xf>
    <xf numFmtId="174" fontId="38" fillId="0" borderId="0" xfId="1" applyNumberFormat="1" applyFont="1" applyFill="1" applyAlignment="1">
      <alignment horizontal="right" vertical="center"/>
    </xf>
    <xf numFmtId="1" fontId="38" fillId="0" borderId="0" xfId="1" applyNumberFormat="1" applyFont="1" applyFill="1"/>
    <xf numFmtId="0" fontId="40" fillId="0" borderId="0" xfId="0" applyFont="1" applyFill="1"/>
    <xf numFmtId="168" fontId="41" fillId="0" borderId="4" xfId="14" applyNumberFormat="1" applyFont="1" applyFill="1"/>
    <xf numFmtId="176" fontId="5" fillId="0" borderId="2" xfId="1" applyNumberFormat="1" applyFont="1" applyFill="1" applyBorder="1" applyAlignment="1">
      <alignment horizontal="right"/>
    </xf>
    <xf numFmtId="168" fontId="37" fillId="0" borderId="3" xfId="13" applyNumberFormat="1" applyFont="1" applyFill="1"/>
    <xf numFmtId="173" fontId="38" fillId="0" borderId="0" xfId="1" applyNumberFormat="1" applyFont="1" applyFill="1" applyAlignment="1">
      <alignment horizontal="right"/>
    </xf>
    <xf numFmtId="168" fontId="38" fillId="0" borderId="0" xfId="1" quotePrefix="1" applyNumberFormat="1" applyFont="1" applyFill="1"/>
    <xf numFmtId="0" fontId="40" fillId="0" borderId="0" xfId="2" applyFont="1" applyFill="1"/>
    <xf numFmtId="168" fontId="42" fillId="0" borderId="0" xfId="1" applyNumberFormat="1" applyFont="1" applyFill="1"/>
    <xf numFmtId="173" fontId="42" fillId="0" borderId="0" xfId="1" applyNumberFormat="1" applyFont="1" applyFill="1" applyAlignment="1">
      <alignment horizontal="right" vertical="center"/>
    </xf>
    <xf numFmtId="173" fontId="42" fillId="0" borderId="0" xfId="1" applyNumberFormat="1" applyFont="1" applyFill="1"/>
    <xf numFmtId="168" fontId="38" fillId="0" borderId="0" xfId="1" applyNumberFormat="1" applyFont="1" applyFill="1" applyAlignment="1">
      <alignment horizontal="right" vertical="center"/>
    </xf>
    <xf numFmtId="164" fontId="38" fillId="0" borderId="0" xfId="1" applyFont="1" applyFill="1"/>
    <xf numFmtId="171" fontId="38" fillId="0" borderId="0" xfId="1" applyNumberFormat="1" applyFont="1" applyFill="1"/>
    <xf numFmtId="169" fontId="38" fillId="0" borderId="0" xfId="1" applyNumberFormat="1" applyFont="1" applyFill="1"/>
    <xf numFmtId="10" fontId="38" fillId="0" borderId="0" xfId="5" applyNumberFormat="1" applyFont="1" applyFill="1"/>
    <xf numFmtId="165" fontId="38" fillId="0" borderId="2" xfId="2" applyNumberFormat="1" applyFont="1" applyFill="1" applyBorder="1" applyAlignment="1">
      <alignment horizontal="left" vertical="center" wrapText="1"/>
    </xf>
    <xf numFmtId="173" fontId="38" fillId="0" borderId="2" xfId="1" applyNumberFormat="1" applyFont="1" applyFill="1" applyBorder="1" applyAlignment="1">
      <alignment horizontal="right" vertical="center"/>
    </xf>
    <xf numFmtId="173" fontId="38" fillId="0" borderId="2" xfId="1" applyNumberFormat="1" applyFont="1" applyFill="1" applyBorder="1" applyAlignment="1">
      <alignment horizontal="right"/>
    </xf>
    <xf numFmtId="165" fontId="38" fillId="0" borderId="2" xfId="2" applyNumberFormat="1" applyFont="1" applyFill="1" applyBorder="1"/>
    <xf numFmtId="168" fontId="5" fillId="2" borderId="2" xfId="1" applyNumberFormat="1" applyFont="1" applyFill="1" applyBorder="1" applyAlignment="1">
      <alignment horizontal="left" vertical="center"/>
    </xf>
    <xf numFmtId="168" fontId="5" fillId="2" borderId="1" xfId="1" applyNumberFormat="1" applyFont="1" applyFill="1" applyBorder="1"/>
    <xf numFmtId="168" fontId="43" fillId="2" borderId="2" xfId="1" applyNumberFormat="1" applyFont="1" applyFill="1" applyBorder="1"/>
    <xf numFmtId="166" fontId="43" fillId="2" borderId="2" xfId="1" applyNumberFormat="1" applyFont="1" applyFill="1" applyBorder="1"/>
    <xf numFmtId="168" fontId="18" fillId="2" borderId="2" xfId="1" applyNumberFormat="1" applyFont="1" applyFill="1" applyBorder="1"/>
    <xf numFmtId="166" fontId="18" fillId="2" borderId="2" xfId="1" applyNumberFormat="1" applyFont="1" applyFill="1" applyBorder="1"/>
    <xf numFmtId="168" fontId="43" fillId="2" borderId="2" xfId="1" applyNumberFormat="1" applyFont="1" applyFill="1" applyBorder="1" applyAlignment="1"/>
    <xf numFmtId="168" fontId="5" fillId="2" borderId="0" xfId="1" applyNumberFormat="1" applyFont="1" applyFill="1"/>
    <xf numFmtId="166" fontId="5" fillId="2" borderId="0" xfId="1" applyNumberFormat="1" applyFont="1" applyFill="1"/>
    <xf numFmtId="168" fontId="44" fillId="2" borderId="2" xfId="1" applyNumberFormat="1" applyFont="1" applyFill="1" applyBorder="1"/>
    <xf numFmtId="166" fontId="44" fillId="2" borderId="2" xfId="1" applyNumberFormat="1" applyFont="1" applyFill="1" applyBorder="1"/>
    <xf numFmtId="168" fontId="43" fillId="4" borderId="0" xfId="1" applyNumberFormat="1" applyFont="1" applyFill="1"/>
    <xf numFmtId="169" fontId="5" fillId="2" borderId="2" xfId="1" applyNumberFormat="1" applyFont="1" applyFill="1" applyBorder="1"/>
    <xf numFmtId="0" fontId="38" fillId="0" borderId="0" xfId="1" applyNumberFormat="1" applyFont="1" applyFill="1"/>
    <xf numFmtId="181" fontId="38" fillId="0" borderId="0" xfId="1" applyNumberFormat="1" applyFont="1" applyFill="1"/>
    <xf numFmtId="176" fontId="0" fillId="0" borderId="0" xfId="0" applyNumberFormat="1"/>
  </cellXfs>
  <cellStyles count="69">
    <cellStyle name="20 % - Accent1" xfId="30" builtinId="30" customBuiltin="1"/>
    <cellStyle name="20 % - Accent2" xfId="34" builtinId="34" customBuiltin="1"/>
    <cellStyle name="20 % - Accent3" xfId="38" builtinId="38" customBuiltin="1"/>
    <cellStyle name="20 % - Accent4" xfId="42" builtinId="42" customBuiltin="1"/>
    <cellStyle name="20 % - Accent5" xfId="46" builtinId="46" customBuiltin="1"/>
    <cellStyle name="20 % - Accent6" xfId="50" builtinId="50" customBuiltin="1"/>
    <cellStyle name="20% - Accent1 2" xfId="57" xr:uid="{00000000-0005-0000-0000-000001000000}"/>
    <cellStyle name="20% - Accent2 2" xfId="59" xr:uid="{00000000-0005-0000-0000-000003000000}"/>
    <cellStyle name="20% - Accent3 2" xfId="61" xr:uid="{00000000-0005-0000-0000-000005000000}"/>
    <cellStyle name="20% - Accent4 2" xfId="63" xr:uid="{00000000-0005-0000-0000-000007000000}"/>
    <cellStyle name="20% - Accent5 2" xfId="65" xr:uid="{00000000-0005-0000-0000-000009000000}"/>
    <cellStyle name="20% - Accent6 2" xfId="67" xr:uid="{00000000-0005-0000-0000-00000B000000}"/>
    <cellStyle name="40 % - Accent1" xfId="31" builtinId="31" customBuiltin="1"/>
    <cellStyle name="40 % - Accent2" xfId="35" builtinId="35" customBuiltin="1"/>
    <cellStyle name="40 % - Accent3" xfId="39" builtinId="39" customBuiltin="1"/>
    <cellStyle name="40 % - Accent4" xfId="43" builtinId="43" customBuiltin="1"/>
    <cellStyle name="40 % - Accent5" xfId="47" builtinId="47" customBuiltin="1"/>
    <cellStyle name="40 % - Accent6" xfId="51" builtinId="51" customBuiltin="1"/>
    <cellStyle name="40% - Accent1 2" xfId="58" xr:uid="{00000000-0005-0000-0000-00000D000000}"/>
    <cellStyle name="40% - Accent2 2" xfId="60" xr:uid="{00000000-0005-0000-0000-00000F000000}"/>
    <cellStyle name="40% - Accent3 2" xfId="62" xr:uid="{00000000-0005-0000-0000-000011000000}"/>
    <cellStyle name="40% - Accent4 2" xfId="64" xr:uid="{00000000-0005-0000-0000-000013000000}"/>
    <cellStyle name="40% - Accent5 2" xfId="66" xr:uid="{00000000-0005-0000-0000-000015000000}"/>
    <cellStyle name="40% - Accent6 2" xfId="68" xr:uid="{00000000-0005-0000-0000-000017000000}"/>
    <cellStyle name="60 % - Accent1" xfId="32" builtinId="32" customBuiltin="1"/>
    <cellStyle name="60 % - Accent2" xfId="36" builtinId="36" customBuiltin="1"/>
    <cellStyle name="60 % - Accent3" xfId="40" builtinId="40" customBuiltin="1"/>
    <cellStyle name="60 % - Accent4" xfId="44" builtinId="44" customBuiltin="1"/>
    <cellStyle name="60 % - Accent5" xfId="48" builtinId="48" customBuiltin="1"/>
    <cellStyle name="60 %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Avertissement" xfId="26" builtinId="11" customBuiltin="1"/>
    <cellStyle name="Calcul" xfId="23" builtinId="22" customBuiltin="1"/>
    <cellStyle name="Cellule liée" xfId="24" builtinId="24" customBuiltin="1"/>
    <cellStyle name="Comma 2" xfId="7" xr:uid="{00000000-0005-0000-0000-000028000000}"/>
    <cellStyle name="Entrée" xfId="21" builtinId="20" customBuiltin="1"/>
    <cellStyle name="Insatisfaisant" xfId="19" builtinId="27" customBuiltin="1"/>
    <cellStyle name="Milliers" xfId="1" builtinId="3"/>
    <cellStyle name="Neutre" xfId="20" builtinId="28" customBuiltin="1"/>
    <cellStyle name="Normal" xfId="0" builtinId="0"/>
    <cellStyle name="Normal 2" xfId="2" xr:uid="{00000000-0005-0000-0000-000033000000}"/>
    <cellStyle name="Normal 2 2" xfId="3" xr:uid="{00000000-0005-0000-0000-000034000000}"/>
    <cellStyle name="Normal 3" xfId="4" xr:uid="{00000000-0005-0000-0000-000035000000}"/>
    <cellStyle name="Normal 4" xfId="6" xr:uid="{00000000-0005-0000-0000-000036000000}"/>
    <cellStyle name="Normal 5" xfId="8" xr:uid="{00000000-0005-0000-0000-000037000000}"/>
    <cellStyle name="Normal 6" xfId="9" xr:uid="{00000000-0005-0000-0000-000038000000}"/>
    <cellStyle name="Normal 6 2" xfId="11" xr:uid="{00000000-0005-0000-0000-000039000000}"/>
    <cellStyle name="Normal 7" xfId="10" xr:uid="{00000000-0005-0000-0000-00003A000000}"/>
    <cellStyle name="Normal 8" xfId="53" xr:uid="{00000000-0005-0000-0000-00003B000000}"/>
    <cellStyle name="Normal 9" xfId="55" xr:uid="{00000000-0005-0000-0000-00003C000000}"/>
    <cellStyle name="Note 2" xfId="54" xr:uid="{00000000-0005-0000-0000-00003D000000}"/>
    <cellStyle name="Note 3" xfId="56" xr:uid="{00000000-0005-0000-0000-00003E000000}"/>
    <cellStyle name="Percent 2" xfId="12" xr:uid="{00000000-0005-0000-0000-000041000000}"/>
    <cellStyle name="Pourcentage" xfId="5" builtinId="5"/>
    <cellStyle name="Satisfaisant" xfId="18" builtinId="26" customBuiltin="1"/>
    <cellStyle name="Sortie" xfId="22" builtinId="21" customBuiltin="1"/>
    <cellStyle name="Texte explicatif" xfId="27" builtinId="53" customBuiltin="1"/>
    <cellStyle name="Titre" xfId="15" builtinId="15" customBuiltin="1"/>
    <cellStyle name="Titre 1" xfId="13" builtinId="16" customBuiltin="1"/>
    <cellStyle name="Titre 2" xfId="14" builtinId="17" customBuiltin="1"/>
    <cellStyle name="Titre 3" xfId="16" builtinId="18" customBuiltin="1"/>
    <cellStyle name="Titre 4" xfId="17" builtinId="19" customBuiltin="1"/>
    <cellStyle name="Total" xfId="28" builtinId="25" customBuiltin="1"/>
    <cellStyle name="Vérification" xfId="25" builtinId="23" customBuiltin="1"/>
  </cellStyles>
  <dxfs count="0"/>
  <tableStyles count="1" defaultTableStyle="TableStyleMedium9"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00"/>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972462817147857"/>
          <c:y val="0.19480351414406533"/>
          <c:w val="0.84971784776902892"/>
          <c:h val="0.68921660834062404"/>
        </c:manualLayout>
      </c:layout>
      <c:lineChart>
        <c:grouping val="standard"/>
        <c:varyColors val="0"/>
        <c:ser>
          <c:idx val="0"/>
          <c:order val="0"/>
          <c:tx>
            <c:strRef>
              <c:f>Parameters!$A$108</c:f>
              <c:strCache>
                <c:ptCount val="1"/>
                <c:pt idx="0">
                  <c:v> Ratio (new gams to excel) </c:v>
                </c:pt>
              </c:strCache>
            </c:strRef>
          </c:tx>
          <c:cat>
            <c:numRef>
              <c:f>Parameters!$B$102:$CG$102</c:f>
              <c:numCache>
                <c:formatCode>_(* #\ ##0.000_);_(* \(#\ ##0.000\);_(* "-"??_);_(@_)</c:formatCode>
                <c:ptCount val="84"/>
                <c:pt idx="0">
                  <c:v>2010</c:v>
                </c:pt>
                <c:pt idx="2">
                  <c:v>2015</c:v>
                </c:pt>
                <c:pt idx="3">
                  <c:v>2020</c:v>
                </c:pt>
                <c:pt idx="4">
                  <c:v>2025</c:v>
                </c:pt>
                <c:pt idx="5">
                  <c:v>2030</c:v>
                </c:pt>
                <c:pt idx="6">
                  <c:v>2035</c:v>
                </c:pt>
                <c:pt idx="7">
                  <c:v>2040</c:v>
                </c:pt>
                <c:pt idx="8">
                  <c:v>2045</c:v>
                </c:pt>
                <c:pt idx="9">
                  <c:v>2050</c:v>
                </c:pt>
                <c:pt idx="10">
                  <c:v>2055</c:v>
                </c:pt>
                <c:pt idx="11">
                  <c:v>2060</c:v>
                </c:pt>
                <c:pt idx="12">
                  <c:v>2065</c:v>
                </c:pt>
                <c:pt idx="13">
                  <c:v>2070</c:v>
                </c:pt>
                <c:pt idx="14">
                  <c:v>2075</c:v>
                </c:pt>
                <c:pt idx="15">
                  <c:v>2080</c:v>
                </c:pt>
                <c:pt idx="16">
                  <c:v>2085</c:v>
                </c:pt>
                <c:pt idx="17">
                  <c:v>2090</c:v>
                </c:pt>
                <c:pt idx="18">
                  <c:v>2095</c:v>
                </c:pt>
                <c:pt idx="19">
                  <c:v>2100</c:v>
                </c:pt>
                <c:pt idx="20">
                  <c:v>2105</c:v>
                </c:pt>
                <c:pt idx="21">
                  <c:v>2110</c:v>
                </c:pt>
                <c:pt idx="22">
                  <c:v>2115</c:v>
                </c:pt>
                <c:pt idx="23">
                  <c:v>2120</c:v>
                </c:pt>
                <c:pt idx="24">
                  <c:v>2125</c:v>
                </c:pt>
                <c:pt idx="25">
                  <c:v>2130</c:v>
                </c:pt>
                <c:pt idx="26">
                  <c:v>2135</c:v>
                </c:pt>
                <c:pt idx="27">
                  <c:v>2140</c:v>
                </c:pt>
                <c:pt idx="28">
                  <c:v>2145</c:v>
                </c:pt>
                <c:pt idx="29">
                  <c:v>2150</c:v>
                </c:pt>
                <c:pt idx="30">
                  <c:v>2155</c:v>
                </c:pt>
                <c:pt idx="31">
                  <c:v>2160</c:v>
                </c:pt>
                <c:pt idx="32">
                  <c:v>2165</c:v>
                </c:pt>
                <c:pt idx="33">
                  <c:v>2170</c:v>
                </c:pt>
                <c:pt idx="34">
                  <c:v>2175</c:v>
                </c:pt>
                <c:pt idx="35">
                  <c:v>2180</c:v>
                </c:pt>
                <c:pt idx="36">
                  <c:v>2185</c:v>
                </c:pt>
                <c:pt idx="37">
                  <c:v>2190</c:v>
                </c:pt>
                <c:pt idx="38">
                  <c:v>2195</c:v>
                </c:pt>
                <c:pt idx="39">
                  <c:v>2200</c:v>
                </c:pt>
                <c:pt idx="40">
                  <c:v>2205</c:v>
                </c:pt>
                <c:pt idx="41">
                  <c:v>2210</c:v>
                </c:pt>
                <c:pt idx="42">
                  <c:v>2215</c:v>
                </c:pt>
                <c:pt idx="43">
                  <c:v>2220</c:v>
                </c:pt>
                <c:pt idx="44">
                  <c:v>2225</c:v>
                </c:pt>
                <c:pt idx="45">
                  <c:v>2230</c:v>
                </c:pt>
                <c:pt idx="46">
                  <c:v>2235</c:v>
                </c:pt>
                <c:pt idx="47">
                  <c:v>2240</c:v>
                </c:pt>
                <c:pt idx="48">
                  <c:v>2245</c:v>
                </c:pt>
                <c:pt idx="49">
                  <c:v>2250</c:v>
                </c:pt>
                <c:pt idx="50">
                  <c:v>2255</c:v>
                </c:pt>
                <c:pt idx="51">
                  <c:v>2260</c:v>
                </c:pt>
                <c:pt idx="52">
                  <c:v>2265</c:v>
                </c:pt>
                <c:pt idx="53">
                  <c:v>2270</c:v>
                </c:pt>
                <c:pt idx="54">
                  <c:v>2275</c:v>
                </c:pt>
                <c:pt idx="55">
                  <c:v>2280</c:v>
                </c:pt>
                <c:pt idx="56">
                  <c:v>2285</c:v>
                </c:pt>
                <c:pt idx="57">
                  <c:v>2290</c:v>
                </c:pt>
                <c:pt idx="58">
                  <c:v>2295</c:v>
                </c:pt>
                <c:pt idx="59">
                  <c:v>2300</c:v>
                </c:pt>
                <c:pt idx="60">
                  <c:v>2305</c:v>
                </c:pt>
                <c:pt idx="61">
                  <c:v>2310</c:v>
                </c:pt>
                <c:pt idx="62">
                  <c:v>2315</c:v>
                </c:pt>
                <c:pt idx="63">
                  <c:v>2320</c:v>
                </c:pt>
                <c:pt idx="64">
                  <c:v>2325</c:v>
                </c:pt>
                <c:pt idx="65">
                  <c:v>2330</c:v>
                </c:pt>
                <c:pt idx="66">
                  <c:v>2335</c:v>
                </c:pt>
                <c:pt idx="67">
                  <c:v>2340</c:v>
                </c:pt>
                <c:pt idx="68">
                  <c:v>2345</c:v>
                </c:pt>
                <c:pt idx="69">
                  <c:v>2350</c:v>
                </c:pt>
                <c:pt idx="70">
                  <c:v>2355</c:v>
                </c:pt>
                <c:pt idx="71">
                  <c:v>2360</c:v>
                </c:pt>
                <c:pt idx="72">
                  <c:v>2365</c:v>
                </c:pt>
                <c:pt idx="73">
                  <c:v>2370</c:v>
                </c:pt>
                <c:pt idx="74">
                  <c:v>2375</c:v>
                </c:pt>
                <c:pt idx="75">
                  <c:v>2380</c:v>
                </c:pt>
                <c:pt idx="76">
                  <c:v>2385</c:v>
                </c:pt>
                <c:pt idx="77">
                  <c:v>2390</c:v>
                </c:pt>
                <c:pt idx="78">
                  <c:v>2395</c:v>
                </c:pt>
                <c:pt idx="79">
                  <c:v>2400</c:v>
                </c:pt>
                <c:pt idx="80">
                  <c:v>2405</c:v>
                </c:pt>
                <c:pt idx="81">
                  <c:v>2410</c:v>
                </c:pt>
                <c:pt idx="82">
                  <c:v>2415</c:v>
                </c:pt>
                <c:pt idx="83">
                  <c:v>2420</c:v>
                </c:pt>
              </c:numCache>
            </c:numRef>
          </c:cat>
          <c:val>
            <c:numRef>
              <c:f>Parameters!$B$108:$CG$108</c:f>
              <c:numCache>
                <c:formatCode>#\ ##0.0000</c:formatCode>
                <c:ptCount val="84"/>
                <c:pt idx="0">
                  <c:v>1</c:v>
                </c:pt>
                <c:pt idx="2" formatCode="_(* #\ ##0.000_);_(* \(#\ ##0.000\);_(* &quot;-&quot;??_);_(@_)">
                  <c:v>1</c:v>
                </c:pt>
                <c:pt idx="3" formatCode="_(* #\ ##0.000_);_(* \(#\ ##0.000\);_(* &quot;-&quot;??_);_(@_)">
                  <c:v>1</c:v>
                </c:pt>
                <c:pt idx="4" formatCode="_(* #\ ##0.000_);_(* \(#\ ##0.000\);_(* &quot;-&quot;??_);_(@_)">
                  <c:v>1</c:v>
                </c:pt>
                <c:pt idx="5" formatCode="_(* #\ ##0.000_);_(* \(#\ ##0.000\);_(* &quot;-&quot;??_);_(@_)">
                  <c:v>1</c:v>
                </c:pt>
                <c:pt idx="6" formatCode="_(* #\ ##0.000_);_(* \(#\ ##0.000\);_(* &quot;-&quot;??_);_(@_)">
                  <c:v>1</c:v>
                </c:pt>
                <c:pt idx="7" formatCode="_(* #\ ##0.000_);_(* \(#\ ##0.000\);_(* &quot;-&quot;??_);_(@_)">
                  <c:v>1</c:v>
                </c:pt>
                <c:pt idx="8" formatCode="_(* #\ ##0.000_);_(* \(#\ ##0.000\);_(* &quot;-&quot;??_);_(@_)">
                  <c:v>1</c:v>
                </c:pt>
                <c:pt idx="9" formatCode="_(* #\ ##0.000_);_(* \(#\ ##0.000\);_(* &quot;-&quot;??_);_(@_)">
                  <c:v>1</c:v>
                </c:pt>
                <c:pt idx="10" formatCode="_(* #\ ##0.000_);_(* \(#\ ##0.000\);_(* &quot;-&quot;??_);_(@_)">
                  <c:v>1</c:v>
                </c:pt>
                <c:pt idx="11" formatCode="_(* #\ ##0.000_);_(* \(#\ ##0.000\);_(* &quot;-&quot;??_);_(@_)">
                  <c:v>1</c:v>
                </c:pt>
                <c:pt idx="12" formatCode="_(* #\ ##0.000_);_(* \(#\ ##0.000\);_(* &quot;-&quot;??_);_(@_)">
                  <c:v>1</c:v>
                </c:pt>
                <c:pt idx="13" formatCode="_(* #\ ##0.000_);_(* \(#\ ##0.000\);_(* &quot;-&quot;??_);_(@_)">
                  <c:v>1</c:v>
                </c:pt>
                <c:pt idx="14" formatCode="_(* #\ ##0.000_);_(* \(#\ ##0.000\);_(* &quot;-&quot;??_);_(@_)">
                  <c:v>1</c:v>
                </c:pt>
                <c:pt idx="15" formatCode="_(* #\ ##0.000_);_(* \(#\ ##0.000\);_(* &quot;-&quot;??_);_(@_)">
                  <c:v>1</c:v>
                </c:pt>
                <c:pt idx="16" formatCode="_(* #\ ##0.000_);_(* \(#\ ##0.000\);_(* &quot;-&quot;??_);_(@_)">
                  <c:v>1</c:v>
                </c:pt>
                <c:pt idx="17" formatCode="_(* #\ ##0.000_);_(* \(#\ ##0.000\);_(* &quot;-&quot;??_);_(@_)">
                  <c:v>1</c:v>
                </c:pt>
                <c:pt idx="18" formatCode="_(* #\ ##0.000_);_(* \(#\ ##0.000\);_(* &quot;-&quot;??_);_(@_)">
                  <c:v>1</c:v>
                </c:pt>
                <c:pt idx="19" formatCode="_(* #\ ##0.000_);_(* \(#\ ##0.000\);_(* &quot;-&quot;??_);_(@_)">
                  <c:v>1</c:v>
                </c:pt>
                <c:pt idx="20" formatCode="_(* #\ ##0.000_);_(* \(#\ ##0.000\);_(* &quot;-&quot;??_);_(@_)">
                  <c:v>1</c:v>
                </c:pt>
                <c:pt idx="21" formatCode="_(* #\ ##0.000_);_(* \(#\ ##0.000\);_(* &quot;-&quot;??_);_(@_)">
                  <c:v>1</c:v>
                </c:pt>
                <c:pt idx="22" formatCode="_(* #\ ##0.000_);_(* \(#\ ##0.000\);_(* &quot;-&quot;??_);_(@_)">
                  <c:v>1</c:v>
                </c:pt>
                <c:pt idx="23" formatCode="_(* #\ ##0.000_);_(* \(#\ ##0.000\);_(* &quot;-&quot;??_);_(@_)">
                  <c:v>1</c:v>
                </c:pt>
                <c:pt idx="24" formatCode="_(* #\ ##0.000_);_(* \(#\ ##0.000\);_(* &quot;-&quot;??_);_(@_)">
                  <c:v>1</c:v>
                </c:pt>
                <c:pt idx="25" formatCode="_(* #\ ##0.000_);_(* \(#\ ##0.000\);_(* &quot;-&quot;??_);_(@_)">
                  <c:v>1</c:v>
                </c:pt>
                <c:pt idx="26" formatCode="_(* #\ ##0.000_);_(* \(#\ ##0.000\);_(* &quot;-&quot;??_);_(@_)">
                  <c:v>1</c:v>
                </c:pt>
                <c:pt idx="27" formatCode="_(* #\ ##0.000_);_(* \(#\ ##0.000\);_(* &quot;-&quot;??_);_(@_)">
                  <c:v>1</c:v>
                </c:pt>
                <c:pt idx="28" formatCode="_(* #\ ##0.000_);_(* \(#\ ##0.000\);_(* &quot;-&quot;??_);_(@_)">
                  <c:v>1</c:v>
                </c:pt>
                <c:pt idx="29" formatCode="_(* #\ ##0.000_);_(* \(#\ ##0.000\);_(* &quot;-&quot;??_);_(@_)">
                  <c:v>1</c:v>
                </c:pt>
                <c:pt idx="30" formatCode="_(* #\ ##0.000_);_(* \(#\ ##0.000\);_(* &quot;-&quot;??_);_(@_)">
                  <c:v>1</c:v>
                </c:pt>
                <c:pt idx="31" formatCode="_(* #\ ##0.000_);_(* \(#\ ##0.000\);_(* &quot;-&quot;??_);_(@_)">
                  <c:v>1</c:v>
                </c:pt>
                <c:pt idx="32" formatCode="_(* #\ ##0.000_);_(* \(#\ ##0.000\);_(* &quot;-&quot;??_);_(@_)">
                  <c:v>1</c:v>
                </c:pt>
                <c:pt idx="33" formatCode="_(* #\ ##0.000_);_(* \(#\ ##0.000\);_(* &quot;-&quot;??_);_(@_)">
                  <c:v>1</c:v>
                </c:pt>
                <c:pt idx="34" formatCode="_(* #\ ##0.000_);_(* \(#\ ##0.000\);_(* &quot;-&quot;??_);_(@_)">
                  <c:v>1</c:v>
                </c:pt>
                <c:pt idx="35" formatCode="_(* #\ ##0.000_);_(* \(#\ ##0.000\);_(* &quot;-&quot;??_);_(@_)">
                  <c:v>1</c:v>
                </c:pt>
                <c:pt idx="36" formatCode="_(* #\ ##0.000_);_(* \(#\ ##0.000\);_(* &quot;-&quot;??_);_(@_)">
                  <c:v>1</c:v>
                </c:pt>
                <c:pt idx="37" formatCode="_(* #\ ##0.000_);_(* \(#\ ##0.000\);_(* &quot;-&quot;??_);_(@_)">
                  <c:v>1</c:v>
                </c:pt>
                <c:pt idx="38" formatCode="_(* #\ ##0.000_);_(* \(#\ ##0.000\);_(* &quot;-&quot;??_);_(@_)">
                  <c:v>1</c:v>
                </c:pt>
                <c:pt idx="39" formatCode="_(* #\ ##0.000_);_(* \(#\ ##0.000\);_(* &quot;-&quot;??_);_(@_)">
                  <c:v>1</c:v>
                </c:pt>
                <c:pt idx="40" formatCode="_(* #\ ##0.000_);_(* \(#\ ##0.000\);_(* &quot;-&quot;??_);_(@_)">
                  <c:v>1</c:v>
                </c:pt>
                <c:pt idx="41" formatCode="_(* #\ ##0.000_);_(* \(#\ ##0.000\);_(* &quot;-&quot;??_);_(@_)">
                  <c:v>1</c:v>
                </c:pt>
                <c:pt idx="42" formatCode="_(* #\ ##0.000_);_(* \(#\ ##0.000\);_(* &quot;-&quot;??_);_(@_)">
                  <c:v>1</c:v>
                </c:pt>
                <c:pt idx="43" formatCode="_(* #\ ##0.000_);_(* \(#\ ##0.000\);_(* &quot;-&quot;??_);_(@_)">
                  <c:v>1</c:v>
                </c:pt>
                <c:pt idx="44" formatCode="_(* #\ ##0.000_);_(* \(#\ ##0.000\);_(* &quot;-&quot;??_);_(@_)">
                  <c:v>1</c:v>
                </c:pt>
                <c:pt idx="45" formatCode="_(* #\ ##0.000_);_(* \(#\ ##0.000\);_(* &quot;-&quot;??_);_(@_)">
                  <c:v>1</c:v>
                </c:pt>
                <c:pt idx="46" formatCode="_(* #\ ##0.000_);_(* \(#\ ##0.000\);_(* &quot;-&quot;??_);_(@_)">
                  <c:v>1</c:v>
                </c:pt>
                <c:pt idx="47" formatCode="_(* #\ ##0.000_);_(* \(#\ ##0.000\);_(* &quot;-&quot;??_);_(@_)">
                  <c:v>1</c:v>
                </c:pt>
                <c:pt idx="48" formatCode="_(* #\ ##0.000_);_(* \(#\ ##0.000\);_(* &quot;-&quot;??_);_(@_)">
                  <c:v>1</c:v>
                </c:pt>
                <c:pt idx="49" formatCode="_(* #\ ##0.000_);_(* \(#\ ##0.000\);_(* &quot;-&quot;??_);_(@_)">
                  <c:v>1</c:v>
                </c:pt>
                <c:pt idx="50" formatCode="_(* #\ ##0.000_);_(* \(#\ ##0.000\);_(* &quot;-&quot;??_);_(@_)">
                  <c:v>1</c:v>
                </c:pt>
                <c:pt idx="51" formatCode="_(* #\ ##0.000_);_(* \(#\ ##0.000\);_(* &quot;-&quot;??_);_(@_)">
                  <c:v>1</c:v>
                </c:pt>
                <c:pt idx="52" formatCode="_(* #\ ##0.000_);_(* \(#\ ##0.000\);_(* &quot;-&quot;??_);_(@_)">
                  <c:v>1</c:v>
                </c:pt>
                <c:pt idx="53" formatCode="_(* #\ ##0.000_);_(* \(#\ ##0.000\);_(* &quot;-&quot;??_);_(@_)">
                  <c:v>1</c:v>
                </c:pt>
                <c:pt idx="54" formatCode="_(* #\ ##0.000_);_(* \(#\ ##0.000\);_(* &quot;-&quot;??_);_(@_)">
                  <c:v>1</c:v>
                </c:pt>
                <c:pt idx="55" formatCode="_(* #\ ##0.000_);_(* \(#\ ##0.000\);_(* &quot;-&quot;??_);_(@_)">
                  <c:v>1</c:v>
                </c:pt>
                <c:pt idx="56" formatCode="_(* #\ ##0.000_);_(* \(#\ ##0.000\);_(* &quot;-&quot;??_);_(@_)">
                  <c:v>1</c:v>
                </c:pt>
                <c:pt idx="57" formatCode="_(* #\ ##0.000_);_(* \(#\ ##0.000\);_(* &quot;-&quot;??_);_(@_)">
                  <c:v>1</c:v>
                </c:pt>
                <c:pt idx="58" formatCode="_(* #\ ##0.000_);_(* \(#\ ##0.000\);_(* &quot;-&quot;??_);_(@_)">
                  <c:v>1</c:v>
                </c:pt>
                <c:pt idx="59" formatCode="_(* #\ ##0.000_);_(* \(#\ ##0.000\);_(* &quot;-&quot;??_);_(@_)">
                  <c:v>1</c:v>
                </c:pt>
                <c:pt idx="60" formatCode="_(* #\ ##0.000_);_(* \(#\ ##0.000\);_(* &quot;-&quot;??_);_(@_)">
                  <c:v>1</c:v>
                </c:pt>
                <c:pt idx="61" formatCode="_(* #\ ##0.000_);_(* \(#\ ##0.000\);_(* &quot;-&quot;??_);_(@_)">
                  <c:v>0</c:v>
                </c:pt>
                <c:pt idx="62" formatCode="_(* #\ ##0.000_);_(* \(#\ ##0.000\);_(* &quot;-&quot;??_);_(@_)">
                  <c:v>0</c:v>
                </c:pt>
                <c:pt idx="63" formatCode="_(* #\ ##0.000_);_(* \(#\ ##0.000\);_(* &quot;-&quot;??_);_(@_)">
                  <c:v>0</c:v>
                </c:pt>
                <c:pt idx="64" formatCode="_(* #\ ##0.000_);_(* \(#\ ##0.000\);_(* &quot;-&quot;??_);_(@_)">
                  <c:v>0</c:v>
                </c:pt>
                <c:pt idx="65" formatCode="_(* #\ ##0.000_);_(* \(#\ ##0.000\);_(* &quot;-&quot;??_);_(@_)">
                  <c:v>0</c:v>
                </c:pt>
                <c:pt idx="66" formatCode="_(* #\ ##0.000_);_(* \(#\ ##0.000\);_(* &quot;-&quot;??_);_(@_)">
                  <c:v>0</c:v>
                </c:pt>
                <c:pt idx="67" formatCode="_(* #\ ##0.000_);_(* \(#\ ##0.000\);_(* &quot;-&quot;??_);_(@_)">
                  <c:v>0</c:v>
                </c:pt>
                <c:pt idx="68" formatCode="_(* #\ ##0.000_);_(* \(#\ ##0.000\);_(* &quot;-&quot;??_);_(@_)">
                  <c:v>0</c:v>
                </c:pt>
                <c:pt idx="69" formatCode="_(* #\ ##0.000_);_(* \(#\ ##0.000\);_(* &quot;-&quot;??_);_(@_)">
                  <c:v>0</c:v>
                </c:pt>
                <c:pt idx="70" formatCode="_(* #\ ##0.000_);_(* \(#\ ##0.000\);_(* &quot;-&quot;??_);_(@_)">
                  <c:v>0</c:v>
                </c:pt>
                <c:pt idx="71" formatCode="_(* #\ ##0.000_);_(* \(#\ ##0.000\);_(* &quot;-&quot;??_);_(@_)">
                  <c:v>0</c:v>
                </c:pt>
                <c:pt idx="72" formatCode="_(* #\ ##0.000_);_(* \(#\ ##0.000\);_(* &quot;-&quot;??_);_(@_)">
                  <c:v>0</c:v>
                </c:pt>
                <c:pt idx="73" formatCode="_(* #\ ##0.000_);_(* \(#\ ##0.000\);_(* &quot;-&quot;??_);_(@_)">
                  <c:v>0</c:v>
                </c:pt>
                <c:pt idx="74" formatCode="_(* #\ ##0.000_);_(* \(#\ ##0.000\);_(* &quot;-&quot;??_);_(@_)">
                  <c:v>0</c:v>
                </c:pt>
                <c:pt idx="75" formatCode="_(* #\ ##0.000_);_(* \(#\ ##0.000\);_(* &quot;-&quot;??_);_(@_)">
                  <c:v>0</c:v>
                </c:pt>
                <c:pt idx="76" formatCode="_(* #\ ##0.000_);_(* \(#\ ##0.000\);_(* &quot;-&quot;??_);_(@_)">
                  <c:v>0</c:v>
                </c:pt>
                <c:pt idx="77" formatCode="_(* #\ ##0.000_);_(* \(#\ ##0.000\);_(* &quot;-&quot;??_);_(@_)">
                  <c:v>0</c:v>
                </c:pt>
                <c:pt idx="78" formatCode="_(* #\ ##0.000_);_(* \(#\ ##0.000\);_(* &quot;-&quot;??_);_(@_)">
                  <c:v>0</c:v>
                </c:pt>
                <c:pt idx="79" formatCode="_(* #\ ##0.000_);_(* \(#\ ##0.000\);_(* &quot;-&quot;??_);_(@_)">
                  <c:v>0</c:v>
                </c:pt>
                <c:pt idx="80" formatCode="_(* #\ ##0.000_);_(* \(#\ ##0.000\);_(* &quot;-&quot;??_);_(@_)">
                  <c:v>0</c:v>
                </c:pt>
                <c:pt idx="81" formatCode="_(* #\ ##0.000_);_(* \(#\ ##0.000\);_(* &quot;-&quot;??_);_(@_)">
                  <c:v>0</c:v>
                </c:pt>
                <c:pt idx="82" formatCode="_(* #\ ##0.000_);_(* \(#\ ##0.000\);_(* &quot;-&quot;??_);_(@_)">
                  <c:v>0</c:v>
                </c:pt>
                <c:pt idx="83" formatCode="_(* #\ ##0.000_);_(* \(#\ ##0.000\);_(* &quot;-&quot;??_);_(@_)">
                  <c:v>0</c:v>
                </c:pt>
              </c:numCache>
            </c:numRef>
          </c:val>
          <c:smooth val="0"/>
          <c:extLst>
            <c:ext xmlns:c16="http://schemas.microsoft.com/office/drawing/2014/chart" uri="{C3380CC4-5D6E-409C-BE32-E72D297353CC}">
              <c16:uniqueId val="{00000000-2363-42D9-8180-6619DA61321F}"/>
            </c:ext>
          </c:extLst>
        </c:ser>
        <c:dLbls>
          <c:showLegendKey val="0"/>
          <c:showVal val="0"/>
          <c:showCatName val="0"/>
          <c:showSerName val="0"/>
          <c:showPercent val="0"/>
          <c:showBubbleSize val="0"/>
        </c:dLbls>
        <c:marker val="1"/>
        <c:smooth val="0"/>
        <c:axId val="46977408"/>
        <c:axId val="46978944"/>
      </c:lineChart>
      <c:catAx>
        <c:axId val="46977408"/>
        <c:scaling>
          <c:orientation val="minMax"/>
        </c:scaling>
        <c:delete val="0"/>
        <c:axPos val="b"/>
        <c:numFmt formatCode="_(* #\ ##0.000_);_(* \(#\ ##0.000\);_(* &quot;-&quot;??_);_(@_)" sourceLinked="1"/>
        <c:majorTickMark val="out"/>
        <c:minorTickMark val="none"/>
        <c:tickLblPos val="nextTo"/>
        <c:crossAx val="46978944"/>
        <c:crosses val="autoZero"/>
        <c:auto val="1"/>
        <c:lblAlgn val="ctr"/>
        <c:lblOffset val="100"/>
        <c:noMultiLvlLbl val="0"/>
      </c:catAx>
      <c:valAx>
        <c:axId val="46978944"/>
        <c:scaling>
          <c:orientation val="minMax"/>
        </c:scaling>
        <c:delete val="0"/>
        <c:axPos val="l"/>
        <c:majorGridlines/>
        <c:numFmt formatCode="#\ ##0.0000" sourceLinked="1"/>
        <c:majorTickMark val="out"/>
        <c:minorTickMark val="none"/>
        <c:tickLblPos val="nextTo"/>
        <c:crossAx val="46977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Output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0.11401068842298327"/>
          <c:y val="2.6590499716947148E-2"/>
          <c:w val="0.85064794611520222"/>
          <c:h val="0.80675964524042365"/>
        </c:manualLayout>
      </c:layout>
      <c:lineChart>
        <c:grouping val="standard"/>
        <c:varyColors val="0"/>
        <c:ser>
          <c:idx val="0"/>
          <c:order val="0"/>
          <c:tx>
            <c:v>Base</c:v>
          </c:tx>
          <c:spPr>
            <a:ln w="28575" cap="rnd" cmpd="sng" algn="ctr">
              <a:solidFill>
                <a:schemeClr val="accent1">
                  <a:shade val="53000"/>
                  <a:shade val="95000"/>
                  <a:satMod val="105000"/>
                </a:schemeClr>
              </a:solidFill>
              <a:prstDash val="solid"/>
              <a:round/>
            </a:ln>
            <a:effectLst/>
          </c:spPr>
          <c:marker>
            <c:symbol val="circle"/>
            <c:size val="5"/>
            <c:spPr>
              <a:solidFill>
                <a:schemeClr val="accent1">
                  <a:shade val="53000"/>
                </a:schemeClr>
              </a:solidFill>
              <a:ln w="9525" cap="flat" cmpd="sng" algn="ctr">
                <a:solidFill>
                  <a:schemeClr val="accent1">
                    <a:shade val="53000"/>
                    <a:shade val="95000"/>
                    <a:satMod val="105000"/>
                  </a:schemeClr>
                </a:solidFill>
                <a:prstDash val="solid"/>
                <a:round/>
              </a:ln>
              <a:effectLst/>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Base!$B$110:$T$110</c:f>
              <c:numCache>
                <c:formatCode>_(* #\ ##0.000_);_(* \(#\ ##0.000\);_(* "-"??_);_(@_)</c:formatCode>
                <c:ptCount val="19"/>
                <c:pt idx="0" formatCode="0.000">
                  <c:v>63.472851903798087</c:v>
                </c:pt>
                <c:pt idx="1">
                  <c:v>75.685443077597654</c:v>
                </c:pt>
                <c:pt idx="2">
                  <c:v>88.416905333530323</c:v>
                </c:pt>
                <c:pt idx="3">
                  <c:v>103.06027491868882</c:v>
                </c:pt>
                <c:pt idx="4">
                  <c:v>119.04783367999106</c:v>
                </c:pt>
                <c:pt idx="5">
                  <c:v>136.34060133146571</c:v>
                </c:pt>
                <c:pt idx="6">
                  <c:v>154.88534172415282</c:v>
                </c:pt>
                <c:pt idx="7">
                  <c:v>174.61161190770048</c:v>
                </c:pt>
                <c:pt idx="8">
                  <c:v>195.42833454721656</c:v>
                </c:pt>
                <c:pt idx="9">
                  <c:v>217.21987449919496</c:v>
                </c:pt>
                <c:pt idx="10">
                  <c:v>239.8416182885353</c:v>
                </c:pt>
                <c:pt idx="11">
                  <c:v>263.1151063855504</c:v>
                </c:pt>
                <c:pt idx="12">
                  <c:v>286.82285420836206</c:v>
                </c:pt>
                <c:pt idx="13">
                  <c:v>310.70312123781241</c:v>
                </c:pt>
                <c:pt idx="14">
                  <c:v>334.44504990438753</c:v>
                </c:pt>
                <c:pt idx="15">
                  <c:v>357.68479346557911</c:v>
                </c:pt>
                <c:pt idx="16">
                  <c:v>380.00347454958148</c:v>
                </c:pt>
                <c:pt idx="17">
                  <c:v>400.92803789361727</c:v>
                </c:pt>
                <c:pt idx="18">
                  <c:v>419.93624303034778</c:v>
                </c:pt>
              </c:numCache>
            </c:numRef>
          </c:val>
          <c:smooth val="0"/>
          <c:extLst>
            <c:ext xmlns:c16="http://schemas.microsoft.com/office/drawing/2014/chart" uri="{C3380CC4-5D6E-409C-BE32-E72D297353CC}">
              <c16:uniqueId val="{00000000-BEAA-45E4-9CB2-84375DF4E962}"/>
            </c:ext>
          </c:extLst>
        </c:ser>
        <c:ser>
          <c:idx val="1"/>
          <c:order val="1"/>
          <c:tx>
            <c:v>Optimal</c:v>
          </c:tx>
          <c:spPr>
            <a:ln w="28575" cap="rnd" cmpd="sng" algn="ctr">
              <a:solidFill>
                <a:schemeClr val="accent1">
                  <a:shade val="76000"/>
                  <a:shade val="95000"/>
                  <a:satMod val="105000"/>
                </a:schemeClr>
              </a:solidFill>
              <a:prstDash val="solid"/>
              <a:round/>
            </a:ln>
            <a:effectLst/>
          </c:spPr>
          <c:marker>
            <c:spPr>
              <a:solidFill>
                <a:schemeClr val="accent1">
                  <a:shade val="76000"/>
                </a:schemeClr>
              </a:solidFill>
              <a:ln w="9525" cap="flat" cmpd="sng" algn="ctr">
                <a:solidFill>
                  <a:schemeClr val="accent1">
                    <a:shade val="76000"/>
                    <a:shade val="95000"/>
                    <a:satMod val="105000"/>
                  </a:schemeClr>
                </a:solidFill>
                <a:prstDash val="solid"/>
                <a:round/>
              </a:ln>
              <a:effectLst/>
            </c:spPr>
          </c:marker>
          <c:val>
            <c:numRef>
              <c:f>Limt2!$B$110:$T$110</c:f>
              <c:numCache>
                <c:formatCode>_(* #\ ##0.000_);_(* \(#\ ##0.000\);_(* "-"??_);_(@_)</c:formatCode>
                <c:ptCount val="19"/>
                <c:pt idx="0">
                  <c:v>63.343710408368423</c:v>
                </c:pt>
                <c:pt idx="1">
                  <c:v>75.375187772378752</c:v>
                </c:pt>
                <c:pt idx="2">
                  <c:v>87.896157731100658</c:v>
                </c:pt>
                <c:pt idx="3">
                  <c:v>102.2751168256593</c:v>
                </c:pt>
                <c:pt idx="4">
                  <c:v>117.92489722684525</c:v>
                </c:pt>
                <c:pt idx="5">
                  <c:v>134.77952565385837</c:v>
                </c:pt>
                <c:pt idx="6">
                  <c:v>152.74648901463419</c:v>
                </c:pt>
                <c:pt idx="7">
                  <c:v>171.69083622131456</c:v>
                </c:pt>
                <c:pt idx="8">
                  <c:v>191.40549444757156</c:v>
                </c:pt>
                <c:pt idx="9">
                  <c:v>211.55413891495098</c:v>
                </c:pt>
                <c:pt idx="10">
                  <c:v>233.16846455331896</c:v>
                </c:pt>
                <c:pt idx="11">
                  <c:v>256.55637884059888</c:v>
                </c:pt>
                <c:pt idx="12">
                  <c:v>280.94649598647351</c:v>
                </c:pt>
                <c:pt idx="13">
                  <c:v>306.02160496454843</c:v>
                </c:pt>
                <c:pt idx="14">
                  <c:v>331.43123756055502</c:v>
                </c:pt>
                <c:pt idx="15">
                  <c:v>356.77587063466268</c:v>
                </c:pt>
                <c:pt idx="16">
                  <c:v>381.5949348942375</c:v>
                </c:pt>
                <c:pt idx="17">
                  <c:v>405.35845145652155</c:v>
                </c:pt>
                <c:pt idx="18">
                  <c:v>427.8835132057344</c:v>
                </c:pt>
              </c:numCache>
            </c:numRef>
          </c:val>
          <c:smooth val="0"/>
          <c:extLst>
            <c:ext xmlns:c16="http://schemas.microsoft.com/office/drawing/2014/chart" uri="{C3380CC4-5D6E-409C-BE32-E72D297353CC}">
              <c16:uniqueId val="{00000001-BEAA-45E4-9CB2-84375DF4E962}"/>
            </c:ext>
          </c:extLst>
        </c:ser>
        <c:ser>
          <c:idx val="2"/>
          <c:order val="2"/>
          <c:tx>
            <c:v>Limit t &lt; 2</c:v>
          </c:tx>
          <c:spPr>
            <a:ln w="28575" cap="rnd" cmpd="sng" algn="ctr">
              <a:solidFill>
                <a:schemeClr val="accent1">
                  <a:shade val="95000"/>
                  <a:satMod val="105000"/>
                </a:schemeClr>
              </a:solidFill>
              <a:prstDash val="solid"/>
              <a:round/>
            </a:ln>
            <a:effectLst/>
          </c:spPr>
          <c:marker>
            <c:spPr>
              <a:solidFill>
                <a:schemeClr val="accent1"/>
              </a:solidFill>
              <a:ln w="9525" cap="flat" cmpd="sng" algn="ctr">
                <a:solidFill>
                  <a:schemeClr val="accent1">
                    <a:shade val="95000"/>
                    <a:satMod val="105000"/>
                  </a:schemeClr>
                </a:solidFill>
                <a:prstDash val="solid"/>
                <a:round/>
              </a:ln>
              <a:effectLst/>
            </c:spPr>
          </c:marker>
          <c:val>
            <c:numRef>
              <c:f>Limt2!$B$110:$T$110</c:f>
              <c:numCache>
                <c:formatCode>_(* #\ ##0.000_);_(* \(#\ ##0.000\);_(* "-"??_);_(@_)</c:formatCode>
                <c:ptCount val="19"/>
                <c:pt idx="0">
                  <c:v>63.343710408368423</c:v>
                </c:pt>
                <c:pt idx="1">
                  <c:v>75.375187772378752</c:v>
                </c:pt>
                <c:pt idx="2">
                  <c:v>87.896157731100658</c:v>
                </c:pt>
                <c:pt idx="3">
                  <c:v>102.2751168256593</c:v>
                </c:pt>
                <c:pt idx="4">
                  <c:v>117.92489722684525</c:v>
                </c:pt>
                <c:pt idx="5">
                  <c:v>134.77952565385837</c:v>
                </c:pt>
                <c:pt idx="6">
                  <c:v>152.74648901463419</c:v>
                </c:pt>
                <c:pt idx="7">
                  <c:v>171.69083622131456</c:v>
                </c:pt>
                <c:pt idx="8">
                  <c:v>191.40549444757156</c:v>
                </c:pt>
                <c:pt idx="9">
                  <c:v>211.55413891495098</c:v>
                </c:pt>
                <c:pt idx="10">
                  <c:v>233.16846455331896</c:v>
                </c:pt>
                <c:pt idx="11">
                  <c:v>256.55637884059888</c:v>
                </c:pt>
                <c:pt idx="12">
                  <c:v>280.94649598647351</c:v>
                </c:pt>
                <c:pt idx="13">
                  <c:v>306.02160496454843</c:v>
                </c:pt>
                <c:pt idx="14">
                  <c:v>331.43123756055502</c:v>
                </c:pt>
                <c:pt idx="15">
                  <c:v>356.77587063466268</c:v>
                </c:pt>
                <c:pt idx="16">
                  <c:v>381.5949348942375</c:v>
                </c:pt>
                <c:pt idx="17">
                  <c:v>405.35845145652155</c:v>
                </c:pt>
                <c:pt idx="18">
                  <c:v>427.8835132057344</c:v>
                </c:pt>
              </c:numCache>
            </c:numRef>
          </c:val>
          <c:smooth val="0"/>
          <c:extLst>
            <c:ext xmlns:c16="http://schemas.microsoft.com/office/drawing/2014/chart" uri="{C3380CC4-5D6E-409C-BE32-E72D297353CC}">
              <c16:uniqueId val="{00000007-BEAA-45E4-9CB2-84375DF4E962}"/>
            </c:ext>
          </c:extLst>
        </c:ser>
        <c:ser>
          <c:idx val="3"/>
          <c:order val="3"/>
          <c:tx>
            <c:v>DICE_v2</c:v>
          </c:tx>
          <c:spPr>
            <a:ln w="28575" cap="rnd" cmpd="sng" algn="ctr">
              <a:solidFill>
                <a:schemeClr val="accent1">
                  <a:tint val="77000"/>
                  <a:shade val="95000"/>
                  <a:satMod val="105000"/>
                </a:schemeClr>
              </a:solidFill>
              <a:prstDash val="solid"/>
              <a:round/>
            </a:ln>
            <a:effectLst/>
          </c:spPr>
          <c:marker>
            <c:spPr>
              <a:noFill/>
              <a:ln w="9525" cap="flat" cmpd="sng" algn="ctr">
                <a:solidFill>
                  <a:schemeClr val="accent1">
                    <a:tint val="77000"/>
                    <a:shade val="95000"/>
                    <a:satMod val="105000"/>
                  </a:schemeClr>
                </a:solidFill>
                <a:prstDash val="solid"/>
                <a:round/>
              </a:ln>
              <a:effectLst/>
            </c:spPr>
          </c:marker>
          <c:val>
            <c:numRef>
              <c:f>Limit2new!$B$110:$T$110</c:f>
              <c:numCache>
                <c:formatCode>_(* #\ ##0.000_);_(* \(#\ ##0.000\);_(* "-"??_);_(@_)</c:formatCode>
                <c:ptCount val="19"/>
                <c:pt idx="0" formatCode="0.000">
                  <c:v>64.525164974834738</c:v>
                </c:pt>
                <c:pt idx="1">
                  <c:v>69.109657940605018</c:v>
                </c:pt>
                <c:pt idx="2">
                  <c:v>72.402877636167759</c:v>
                </c:pt>
                <c:pt idx="3">
                  <c:v>75.894469502417692</c:v>
                </c:pt>
                <c:pt idx="4">
                  <c:v>78.91982826045124</c:v>
                </c:pt>
                <c:pt idx="5">
                  <c:v>82.553832700454649</c:v>
                </c:pt>
                <c:pt idx="6">
                  <c:v>86.524232596152373</c:v>
                </c:pt>
                <c:pt idx="7">
                  <c:v>91.13261612981519</c:v>
                </c:pt>
                <c:pt idx="8">
                  <c:v>93.854178791054323</c:v>
                </c:pt>
                <c:pt idx="9">
                  <c:v>98.028551071854906</c:v>
                </c:pt>
                <c:pt idx="10">
                  <c:v>103.22491362945081</c:v>
                </c:pt>
                <c:pt idx="11">
                  <c:v>107.04706238688678</c:v>
                </c:pt>
                <c:pt idx="12">
                  <c:v>112.32415899327781</c:v>
                </c:pt>
                <c:pt idx="13">
                  <c:v>116.81499439673644</c:v>
                </c:pt>
                <c:pt idx="14">
                  <c:v>120.68713134233226</c:v>
                </c:pt>
                <c:pt idx="15">
                  <c:v>124.00827741148035</c:v>
                </c:pt>
                <c:pt idx="16">
                  <c:v>129.50730368428231</c:v>
                </c:pt>
                <c:pt idx="17">
                  <c:v>133.09106592586681</c:v>
                </c:pt>
                <c:pt idx="18">
                  <c:v>136.0189536727955</c:v>
                </c:pt>
              </c:numCache>
            </c:numRef>
          </c:val>
          <c:smooth val="0"/>
          <c:extLst>
            <c:ext xmlns:c16="http://schemas.microsoft.com/office/drawing/2014/chart" uri="{C3380CC4-5D6E-409C-BE32-E72D297353CC}">
              <c16:uniqueId val="{00000008-BEAA-45E4-9CB2-84375DF4E962}"/>
            </c:ext>
          </c:extLst>
        </c:ser>
        <c:ser>
          <c:idx val="4"/>
          <c:order val="4"/>
          <c:tx>
            <c:v>Base_v2</c:v>
          </c:tx>
          <c:spPr>
            <a:ln w="28575" cap="rnd" cmpd="sng" algn="ctr">
              <a:solidFill>
                <a:schemeClr val="accent1">
                  <a:tint val="54000"/>
                  <a:shade val="95000"/>
                  <a:satMod val="105000"/>
                </a:schemeClr>
              </a:solidFill>
              <a:prstDash val="solid"/>
              <a:round/>
            </a:ln>
            <a:effectLst/>
          </c:spPr>
          <c:marker>
            <c:spPr>
              <a:noFill/>
              <a:ln w="9525" cap="flat" cmpd="sng" algn="ctr">
                <a:solidFill>
                  <a:schemeClr val="accent1">
                    <a:tint val="54000"/>
                    <a:shade val="95000"/>
                    <a:satMod val="105000"/>
                  </a:schemeClr>
                </a:solidFill>
                <a:prstDash val="solid"/>
                <a:round/>
              </a:ln>
              <a:effectLst/>
            </c:spPr>
          </c:marker>
          <c:val>
            <c:numRef>
              <c:f>'Base scenario new'!$B$110:$T$110</c:f>
              <c:numCache>
                <c:formatCode>_(* #\ ##0.000_);_(* \(#\ ##0.000\);_(* "-"??_);_(@_)</c:formatCode>
                <c:ptCount val="19"/>
                <c:pt idx="0" formatCode="0.000">
                  <c:v>63.472851903798087</c:v>
                </c:pt>
                <c:pt idx="1">
                  <c:v>69.707869176186279</c:v>
                </c:pt>
                <c:pt idx="2">
                  <c:v>78.116518205637078</c:v>
                </c:pt>
                <c:pt idx="3">
                  <c:v>86.91339579665528</c:v>
                </c:pt>
                <c:pt idx="4">
                  <c:v>96.176227563883174</c:v>
                </c:pt>
                <c:pt idx="5">
                  <c:v>105.9917133231896</c:v>
                </c:pt>
                <c:pt idx="6">
                  <c:v>116.45619644265047</c:v>
                </c:pt>
                <c:pt idx="7">
                  <c:v>127.67649449591107</c:v>
                </c:pt>
                <c:pt idx="8">
                  <c:v>139.77089863011039</c:v>
                </c:pt>
                <c:pt idx="9">
                  <c:v>152.87034170670671</c:v>
                </c:pt>
                <c:pt idx="10">
                  <c:v>167.11973229453801</c:v>
                </c:pt>
                <c:pt idx="11">
                  <c:v>182.67944984303645</c:v>
                </c:pt>
                <c:pt idx="12">
                  <c:v>199.72699431257502</c:v>
                </c:pt>
                <c:pt idx="13">
                  <c:v>218.45878000490299</c:v>
                </c:pt>
                <c:pt idx="14">
                  <c:v>239.0920573775887</c:v>
                </c:pt>
                <c:pt idx="15">
                  <c:v>261.8669364849444</c:v>
                </c:pt>
                <c:pt idx="16">
                  <c:v>287.04846918675361</c:v>
                </c:pt>
                <c:pt idx="17">
                  <c:v>314.92871765132901</c:v>
                </c:pt>
                <c:pt idx="18">
                  <c:v>345.82868420798047</c:v>
                </c:pt>
              </c:numCache>
            </c:numRef>
          </c:val>
          <c:smooth val="0"/>
          <c:extLst>
            <c:ext xmlns:c16="http://schemas.microsoft.com/office/drawing/2014/chart" uri="{C3380CC4-5D6E-409C-BE32-E72D297353CC}">
              <c16:uniqueId val="{00000009-BEAA-45E4-9CB2-84375DF4E962}"/>
            </c:ext>
          </c:extLst>
        </c:ser>
        <c:dLbls>
          <c:showLegendKey val="0"/>
          <c:showVal val="0"/>
          <c:showCatName val="0"/>
          <c:showSerName val="0"/>
          <c:showPercent val="0"/>
          <c:showBubbleSize val="0"/>
        </c:dLbls>
        <c:marker val="1"/>
        <c:smooth val="0"/>
        <c:axId val="46773760"/>
        <c:axId val="46775296"/>
      </c:lineChart>
      <c:catAx>
        <c:axId val="46773760"/>
        <c:scaling>
          <c:orientation val="minMax"/>
        </c:scaling>
        <c:delete val="0"/>
        <c:axPos val="b"/>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6775296"/>
        <c:crosses val="autoZero"/>
        <c:auto val="1"/>
        <c:lblAlgn val="ctr"/>
        <c:lblOffset val="100"/>
        <c:tickLblSkip val="2"/>
        <c:noMultiLvlLbl val="0"/>
      </c:catAx>
      <c:valAx>
        <c:axId val="46775296"/>
        <c:scaling>
          <c:orientation val="minMax"/>
        </c:scaling>
        <c:delete val="0"/>
        <c:axPos val="l"/>
        <c:majorGridlines>
          <c:spPr>
            <a:ln w="9525" cap="flat" cmpd="sng" algn="ctr">
              <a:solidFill>
                <a:schemeClr val="tx1">
                  <a:tint val="75000"/>
                  <a:shade val="95000"/>
                  <a:satMod val="105000"/>
                </a:schemeClr>
              </a:solidFill>
              <a:prstDash val="sysDot"/>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6773760"/>
        <c:crosses val="autoZero"/>
        <c:crossBetween val="between"/>
      </c:valAx>
      <c:spPr>
        <a:solidFill>
          <a:schemeClr val="bg1"/>
        </a:solidFill>
        <a:ln>
          <a:noFill/>
        </a:ln>
        <a:effectLst/>
      </c:spPr>
    </c:plotArea>
    <c:legend>
      <c:legendPos val="r"/>
      <c:layout>
        <c:manualLayout>
          <c:xMode val="edge"/>
          <c:yMode val="edge"/>
          <c:x val="0.14443383601089613"/>
          <c:y val="0.14196988225523097"/>
          <c:w val="0.21299068543492816"/>
          <c:h val="0.3870439631705472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fr-F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25199110830538285"/>
          <c:y val="5.467624564635485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Base!$B$135:$BT$135</c:f>
              <c:numCache>
                <c:formatCode>_(* #\ ##0.000_);_(* \(#\ ##0.000\);_(* "-"??_);_(@_)</c:formatCode>
                <c:ptCount val="71"/>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pt idx="25">
                  <c:v>0.21915363890262818</c:v>
                </c:pt>
                <c:pt idx="26">
                  <c:v>0.23482622635097872</c:v>
                </c:pt>
                <c:pt idx="27">
                  <c:v>0.25161962565837315</c:v>
                </c:pt>
                <c:pt idx="28">
                  <c:v>0.26961399073885811</c:v>
                </c:pt>
                <c:pt idx="29">
                  <c:v>0.28889520764374826</c:v>
                </c:pt>
                <c:pt idx="30">
                  <c:v>0.30955530449675772</c:v>
                </c:pt>
                <c:pt idx="31">
                  <c:v>0.33169289073156716</c:v>
                </c:pt>
                <c:pt idx="32">
                  <c:v>0.35541362775511665</c:v>
                </c:pt>
                <c:pt idx="33">
                  <c:v>0.38083073325887362</c:v>
                </c:pt>
                <c:pt idx="34">
                  <c:v>0.40806552160225951</c:v>
                </c:pt>
                <c:pt idx="35">
                  <c:v>0.43724798283859007</c:v>
                </c:pt>
                <c:pt idx="36">
                  <c:v>0.4685174031514211</c:v>
                </c:pt>
                <c:pt idx="37">
                  <c:v>0.50202302965577317</c:v>
                </c:pt>
                <c:pt idx="38">
                  <c:v>0.53792478274989508</c:v>
                </c:pt>
                <c:pt idx="39">
                  <c:v>0.5763940194045446</c:v>
                </c:pt>
                <c:pt idx="40">
                  <c:v>0.6176143510369575</c:v>
                </c:pt>
                <c:pt idx="41">
                  <c:v>0.66178251988334214</c:v>
                </c:pt>
                <c:pt idx="42">
                  <c:v>0.70910933803147658</c:v>
                </c:pt>
                <c:pt idx="43">
                  <c:v>0.75982069362106486</c:v>
                </c:pt>
                <c:pt idx="44">
                  <c:v>0.81415862898843427</c:v>
                </c:pt>
                <c:pt idx="45">
                  <c:v>1.2</c:v>
                </c:pt>
                <c:pt idx="46">
                  <c:v>1.2</c:v>
                </c:pt>
                <c:pt idx="47">
                  <c:v>1.2</c:v>
                </c:pt>
                <c:pt idx="48">
                  <c:v>1.2</c:v>
                </c:pt>
                <c:pt idx="49">
                  <c:v>1.2</c:v>
                </c:pt>
                <c:pt idx="50">
                  <c:v>1.2</c:v>
                </c:pt>
                <c:pt idx="51">
                  <c:v>1.2</c:v>
                </c:pt>
                <c:pt idx="52">
                  <c:v>1.2</c:v>
                </c:pt>
                <c:pt idx="53">
                  <c:v>1.2</c:v>
                </c:pt>
                <c:pt idx="54">
                  <c:v>1.2</c:v>
                </c:pt>
                <c:pt idx="55">
                  <c:v>1.2</c:v>
                </c:pt>
                <c:pt idx="56">
                  <c:v>1.2</c:v>
                </c:pt>
                <c:pt idx="57">
                  <c:v>0.87202403622467362</c:v>
                </c:pt>
                <c:pt idx="58">
                  <c:v>0.52215042772676967</c:v>
                </c:pt>
                <c:pt idx="59">
                  <c:v>0</c:v>
                </c:pt>
              </c:numCache>
            </c:numRef>
          </c:val>
          <c:smooth val="0"/>
          <c:extLst>
            <c:ext xmlns:c16="http://schemas.microsoft.com/office/drawing/2014/chart" uri="{C3380CC4-5D6E-409C-BE32-E72D297353CC}">
              <c16:uniqueId val="{00000000-73A5-4C6F-BA1E-0DECC786B90D}"/>
            </c:ext>
          </c:extLst>
        </c:ser>
        <c:ser>
          <c:idx val="0"/>
          <c:order val="1"/>
          <c:tx>
            <c:v>Optimal</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Opttax!$B$135:$BT$135</c:f>
              <c:numCache>
                <c:formatCode>_(* #\ ##0.000_);_(* \(#\ ##0.000\);_(* "-"??_);_(@_)</c:formatCode>
                <c:ptCount val="71"/>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1.1832864871</c:v>
                </c:pt>
                <c:pt idx="54">
                  <c:v>1.0574198131999999</c:v>
                </c:pt>
                <c:pt idx="55">
                  <c:v>0.91005680209999995</c:v>
                </c:pt>
                <c:pt idx="56">
                  <c:v>0.74109477040000005</c:v>
                </c:pt>
                <c:pt idx="57">
                  <c:v>0.5486345641</c:v>
                </c:pt>
                <c:pt idx="58">
                  <c:v>0.32755901300000001</c:v>
                </c:pt>
                <c:pt idx="59">
                  <c:v>0</c:v>
                </c:pt>
              </c:numCache>
            </c:numRef>
          </c:val>
          <c:smooth val="0"/>
          <c:extLst>
            <c:ext xmlns:c16="http://schemas.microsoft.com/office/drawing/2014/chart" uri="{C3380CC4-5D6E-409C-BE32-E72D297353CC}">
              <c16:uniqueId val="{00000001-73A5-4C6F-BA1E-0DECC786B90D}"/>
            </c:ext>
          </c:extLst>
        </c:ser>
        <c:ser>
          <c:idx val="2"/>
          <c:order val="2"/>
          <c:tx>
            <c:v>Limit t = 2</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Limt2!$B$135:$BT$135</c:f>
              <c:numCache>
                <c:formatCode>_(* #\ ##0.000_);_(* \(#\ ##0.000\);_(* "-"??_);_(@_)</c:formatCode>
                <c:ptCount val="71"/>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pt idx="25">
                  <c:v>0.97757993450000003</c:v>
                </c:pt>
                <c:pt idx="26">
                  <c:v>1</c:v>
                </c:pt>
                <c:pt idx="27">
                  <c:v>1</c:v>
                </c:pt>
                <c:pt idx="28">
                  <c:v>1</c:v>
                </c:pt>
                <c:pt idx="29">
                  <c:v>1.0976478698000001</c:v>
                </c:pt>
                <c:pt idx="30">
                  <c:v>1.1245349864</c:v>
                </c:pt>
                <c:pt idx="31">
                  <c:v>1.1477919460999999</c:v>
                </c:pt>
                <c:pt idx="32">
                  <c:v>1.1668661927999999</c:v>
                </c:pt>
                <c:pt idx="33">
                  <c:v>1.1812669867000001</c:v>
                </c:pt>
                <c:pt idx="34">
                  <c:v>1.1906180902000001</c:v>
                </c:pt>
                <c:pt idx="35">
                  <c:v>1.1947228465999999</c:v>
                </c:pt>
                <c:pt idx="36">
                  <c:v>1.1936339437000001</c:v>
                </c:pt>
                <c:pt idx="37">
                  <c:v>1.1877132659</c:v>
                </c:pt>
                <c:pt idx="38">
                  <c:v>1.1776608154999999</c:v>
                </c:pt>
                <c:pt idx="39">
                  <c:v>1.1644917751999999</c:v>
                </c:pt>
                <c:pt idx="40">
                  <c:v>1.1494493562999999</c:v>
                </c:pt>
                <c:pt idx="41">
                  <c:v>1.1338602591</c:v>
                </c:pt>
                <c:pt idx="42">
                  <c:v>1.1189608854999999</c:v>
                </c:pt>
                <c:pt idx="43">
                  <c:v>1.1057336326</c:v>
                </c:pt>
                <c:pt idx="44">
                  <c:v>1.0947856533</c:v>
                </c:pt>
                <c:pt idx="45">
                  <c:v>1.0862811725999999</c:v>
                </c:pt>
                <c:pt idx="46">
                  <c:v>1.0799149507000001</c:v>
                </c:pt>
                <c:pt idx="47">
                  <c:v>1.0748993162</c:v>
                </c:pt>
                <c:pt idx="48">
                  <c:v>1.0699383734000001</c:v>
                </c:pt>
                <c:pt idx="49">
                  <c:v>1.0631691941000001</c:v>
                </c:pt>
                <c:pt idx="50">
                  <c:v>1.0388483100000001</c:v>
                </c:pt>
                <c:pt idx="51">
                  <c:v>1.0244607979</c:v>
                </c:pt>
                <c:pt idx="52">
                  <c:v>0.99637077590000001</c:v>
                </c:pt>
                <c:pt idx="53">
                  <c:v>0.95044686300000003</c:v>
                </c:pt>
                <c:pt idx="54">
                  <c:v>0.88219461749999994</c:v>
                </c:pt>
                <c:pt idx="55">
                  <c:v>0.78725724829999999</c:v>
                </c:pt>
                <c:pt idx="56">
                  <c:v>0.66192152589999997</c:v>
                </c:pt>
                <c:pt idx="57">
                  <c:v>0.50316283240000004</c:v>
                </c:pt>
                <c:pt idx="58">
                  <c:v>0.30673349039999998</c:v>
                </c:pt>
                <c:pt idx="59">
                  <c:v>1E-4</c:v>
                </c:pt>
              </c:numCache>
            </c:numRef>
          </c:val>
          <c:smooth val="0"/>
          <c:extLst>
            <c:ext xmlns:c16="http://schemas.microsoft.com/office/drawing/2014/chart" uri="{C3380CC4-5D6E-409C-BE32-E72D297353CC}">
              <c16:uniqueId val="{00000002-73A5-4C6F-BA1E-0DECC786B90D}"/>
            </c:ext>
          </c:extLst>
        </c:ser>
        <c:ser>
          <c:idx val="3"/>
          <c:order val="3"/>
          <c:tx>
            <c:v>Stern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stern!$B$135:$BT$135</c:f>
              <c:numCache>
                <c:formatCode>_(* #\ ##0.000_);_(* \(#\ ##0.000\);_(* "-"??_);_(@_)</c:formatCode>
                <c:ptCount val="71"/>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1.1722757758</c:v>
                </c:pt>
                <c:pt idx="40">
                  <c:v>1.1286769337</c:v>
                </c:pt>
                <c:pt idx="41">
                  <c:v>1.0941529875</c:v>
                </c:pt>
                <c:pt idx="42">
                  <c:v>1.0698650706999999</c:v>
                </c:pt>
                <c:pt idx="43">
                  <c:v>1.0551774622000001</c:v>
                </c:pt>
                <c:pt idx="44">
                  <c:v>1.0483344332</c:v>
                </c:pt>
                <c:pt idx="45">
                  <c:v>1.0470895501999999</c:v>
                </c:pt>
                <c:pt idx="46">
                  <c:v>1.0490809987</c:v>
                </c:pt>
                <c:pt idx="47">
                  <c:v>1.0519466441000001</c:v>
                </c:pt>
                <c:pt idx="48">
                  <c:v>1.0532547986</c:v>
                </c:pt>
                <c:pt idx="49">
                  <c:v>1.0503383442000001</c:v>
                </c:pt>
                <c:pt idx="50">
                  <c:v>1.0644651781000001</c:v>
                </c:pt>
                <c:pt idx="51">
                  <c:v>1.0351644308000001</c:v>
                </c:pt>
                <c:pt idx="52">
                  <c:v>0.99620314649999997</c:v>
                </c:pt>
                <c:pt idx="53">
                  <c:v>0.9421207828</c:v>
                </c:pt>
                <c:pt idx="54">
                  <c:v>0.86758598229999995</c:v>
                </c:pt>
                <c:pt idx="55">
                  <c:v>0.76803907660000004</c:v>
                </c:pt>
                <c:pt idx="56">
                  <c:v>0.64020312530000001</c:v>
                </c:pt>
                <c:pt idx="57">
                  <c:v>0.48201189249999998</c:v>
                </c:pt>
                <c:pt idx="58">
                  <c:v>0.29065444540000002</c:v>
                </c:pt>
                <c:pt idx="59">
                  <c:v>1E-4</c:v>
                </c:pt>
              </c:numCache>
            </c:numRef>
          </c:val>
          <c:smooth val="0"/>
          <c:extLst>
            <c:ext xmlns:c16="http://schemas.microsoft.com/office/drawing/2014/chart" uri="{C3380CC4-5D6E-409C-BE32-E72D297353CC}">
              <c16:uniqueId val="{00000003-73A5-4C6F-BA1E-0DECC786B90D}"/>
            </c:ext>
          </c:extLst>
        </c:ser>
        <c:ser>
          <c:idx val="4"/>
          <c:order val="4"/>
          <c:tx>
            <c:v>Copen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Copen!$B$135:$BT$135</c:f>
              <c:numCache>
                <c:formatCode>_(* #\ ##0.000_);_(* \(#\ ##0.000\);_(* "-"??_);_(@_)</c:formatCode>
                <c:ptCount val="71"/>
                <c:pt idx="0">
                  <c:v>3.5016848500000003E-2</c:v>
                </c:pt>
                <c:pt idx="1">
                  <c:v>5.5874801000000002E-2</c:v>
                </c:pt>
                <c:pt idx="2">
                  <c:v>0.110937151</c:v>
                </c:pt>
                <c:pt idx="3">
                  <c:v>0.16318975699999999</c:v>
                </c:pt>
                <c:pt idx="4">
                  <c:v>0.20624748200000001</c:v>
                </c:pt>
                <c:pt idx="5">
                  <c:v>0.24193921900000001</c:v>
                </c:pt>
                <c:pt idx="6">
                  <c:v>0.30180913999999998</c:v>
                </c:pt>
                <c:pt idx="7">
                  <c:v>0.36448497899999999</c:v>
                </c:pt>
                <c:pt idx="8">
                  <c:v>0.423670192</c:v>
                </c:pt>
                <c:pt idx="9">
                  <c:v>0.47828388100000002</c:v>
                </c:pt>
                <c:pt idx="10">
                  <c:v>0.53407364300000004</c:v>
                </c:pt>
                <c:pt idx="11">
                  <c:v>0.58815684700000004</c:v>
                </c:pt>
                <c:pt idx="12">
                  <c:v>0.63362200000000002</c:v>
                </c:pt>
                <c:pt idx="13">
                  <c:v>0.67245699999999997</c:v>
                </c:pt>
                <c:pt idx="14">
                  <c:v>0.70517310200000005</c:v>
                </c:pt>
                <c:pt idx="15">
                  <c:v>0.73301857299999995</c:v>
                </c:pt>
                <c:pt idx="16">
                  <c:v>0.75645711800000004</c:v>
                </c:pt>
                <c:pt idx="17">
                  <c:v>0.77629758100000001</c:v>
                </c:pt>
                <c:pt idx="18">
                  <c:v>0.79411081500000003</c:v>
                </c:pt>
                <c:pt idx="19">
                  <c:v>0.822197128</c:v>
                </c:pt>
                <c:pt idx="20">
                  <c:v>0.83912581100000005</c:v>
                </c:pt>
                <c:pt idx="21">
                  <c:v>0.85445375400000001</c:v>
                </c:pt>
                <c:pt idx="22">
                  <c:v>0.86810641300000002</c:v>
                </c:pt>
                <c:pt idx="23">
                  <c:v>0.88048582500000006</c:v>
                </c:pt>
                <c:pt idx="24">
                  <c:v>0.891631752</c:v>
                </c:pt>
                <c:pt idx="25">
                  <c:v>0.90174179399999999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numCache>
            </c:numRef>
          </c:val>
          <c:smooth val="0"/>
          <c:extLst>
            <c:ext xmlns:c16="http://schemas.microsoft.com/office/drawing/2014/chart" uri="{C3380CC4-5D6E-409C-BE32-E72D297353CC}">
              <c16:uniqueId val="{00000004-73A5-4C6F-BA1E-0DECC786B90D}"/>
            </c:ext>
          </c:extLst>
        </c:ser>
        <c:dLbls>
          <c:showLegendKey val="0"/>
          <c:showVal val="0"/>
          <c:showCatName val="0"/>
          <c:showSerName val="0"/>
          <c:showPercent val="0"/>
          <c:showBubbleSize val="0"/>
        </c:dLbls>
        <c:marker val="1"/>
        <c:smooth val="0"/>
        <c:axId val="49397120"/>
        <c:axId val="49403008"/>
      </c:lineChart>
      <c:catAx>
        <c:axId val="49397120"/>
        <c:scaling>
          <c:orientation val="minMax"/>
        </c:scaling>
        <c:delete val="0"/>
        <c:axPos val="b"/>
        <c:numFmt formatCode="#,##0" sourceLinked="0"/>
        <c:majorTickMark val="out"/>
        <c:minorTickMark val="none"/>
        <c:tickLblPos val="nextTo"/>
        <c:crossAx val="49403008"/>
        <c:crosses val="autoZero"/>
        <c:auto val="1"/>
        <c:lblAlgn val="ctr"/>
        <c:lblOffset val="100"/>
        <c:tickLblSkip val="10"/>
        <c:noMultiLvlLbl val="0"/>
      </c:catAx>
      <c:valAx>
        <c:axId val="49403008"/>
        <c:scaling>
          <c:orientation val="minMax"/>
        </c:scaling>
        <c:delete val="0"/>
        <c:axPos val="l"/>
        <c:majorGridlines/>
        <c:numFmt formatCode="0.0%" sourceLinked="0"/>
        <c:majorTickMark val="out"/>
        <c:minorTickMark val="none"/>
        <c:tickLblPos val="nextTo"/>
        <c:crossAx val="49397120"/>
        <c:crosses val="autoZero"/>
        <c:crossBetween val="between"/>
      </c:valAx>
    </c:plotArea>
    <c:legend>
      <c:legendPos val="l"/>
      <c:layout>
        <c:manualLayout>
          <c:xMode val="edge"/>
          <c:yMode val="edge"/>
          <c:x val="0.72489545719496074"/>
          <c:y val="0.63640814108780064"/>
          <c:w val="0.18620371293916965"/>
          <c:h val="0.26364919238183759"/>
        </c:manualLayout>
      </c:layout>
      <c:overlay val="1"/>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Per</a:t>
            </a:r>
            <a:r>
              <a:rPr lang="en-US" baseline="0"/>
              <a:t> capita consumption</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8.6787666412016559E-2"/>
          <c:y val="3.9432619523607756E-2"/>
          <c:w val="0.85064794611520222"/>
          <c:h val="0.80675964524042365"/>
        </c:manualLayout>
      </c:layout>
      <c:lineChart>
        <c:grouping val="standard"/>
        <c:varyColors val="0"/>
        <c:ser>
          <c:idx val="0"/>
          <c:order val="0"/>
          <c:tx>
            <c:v>Base</c:v>
          </c:tx>
          <c:spPr>
            <a:ln w="28575" cap="rnd" cmpd="sng" algn="ctr">
              <a:solidFill>
                <a:schemeClr val="accent1">
                  <a:shade val="53000"/>
                  <a:shade val="95000"/>
                  <a:satMod val="105000"/>
                </a:schemeClr>
              </a:solidFill>
              <a:prstDash val="solid"/>
              <a:round/>
            </a:ln>
            <a:effectLst/>
          </c:spPr>
          <c:marker>
            <c:symbol val="circle"/>
            <c:size val="5"/>
            <c:spPr>
              <a:solidFill>
                <a:schemeClr val="accent1">
                  <a:shade val="53000"/>
                </a:schemeClr>
              </a:solidFill>
              <a:ln w="9525" cap="flat" cmpd="sng" algn="ctr">
                <a:solidFill>
                  <a:schemeClr val="accent1">
                    <a:shade val="53000"/>
                    <a:shade val="95000"/>
                    <a:satMod val="105000"/>
                  </a:schemeClr>
                </a:solidFill>
                <a:prstDash val="solid"/>
                <a:round/>
              </a:ln>
              <a:effectLst/>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Base!$B$126:$T$126</c:f>
              <c:numCache>
                <c:formatCode>_(* #\ ##0.000_);_(* \(#\ ##0.000\);_(* "-"??_);_(@_)</c:formatCode>
                <c:ptCount val="19"/>
                <c:pt idx="0" formatCode="0.000">
                  <c:v>6.8862295864021492</c:v>
                </c:pt>
                <c:pt idx="1">
                  <c:v>7.7819962471159396</c:v>
                </c:pt>
                <c:pt idx="2">
                  <c:v>8.8061050999612451</c:v>
                </c:pt>
                <c:pt idx="3">
                  <c:v>9.8763998024250803</c:v>
                </c:pt>
                <c:pt idx="4">
                  <c:v>11.040967814217543</c:v>
                </c:pt>
                <c:pt idx="5">
                  <c:v>12.300331929718254</c:v>
                </c:pt>
                <c:pt idx="6">
                  <c:v>13.655240550665956</c:v>
                </c:pt>
                <c:pt idx="7">
                  <c:v>15.106489580109063</c:v>
                </c:pt>
                <c:pt idx="8">
                  <c:v>16.654824513514114</c:v>
                </c:pt>
                <c:pt idx="9">
                  <c:v>18.30090383537264</c:v>
                </c:pt>
                <c:pt idx="10">
                  <c:v>20.045310944846882</c:v>
                </c:pt>
                <c:pt idx="11">
                  <c:v>21.888605722182479</c:v>
                </c:pt>
                <c:pt idx="12">
                  <c:v>23.8314092979695</c:v>
                </c:pt>
                <c:pt idx="13">
                  <c:v>25.874517059977244</c:v>
                </c:pt>
                <c:pt idx="14">
                  <c:v>28.019035897288642</c:v>
                </c:pt>
                <c:pt idx="15">
                  <c:v>30.266542255266021</c:v>
                </c:pt>
                <c:pt idx="16">
                  <c:v>32.619258672428096</c:v>
                </c:pt>
                <c:pt idx="17">
                  <c:v>35.080248057007395</c:v>
                </c:pt>
                <c:pt idx="18">
                  <c:v>37.653628672001851</c:v>
                </c:pt>
              </c:numCache>
            </c:numRef>
          </c:val>
          <c:smooth val="0"/>
          <c:extLst>
            <c:ext xmlns:c16="http://schemas.microsoft.com/office/drawing/2014/chart" uri="{C3380CC4-5D6E-409C-BE32-E72D297353CC}">
              <c16:uniqueId val="{00000000-9F54-4659-8A7C-E79626F7AEA7}"/>
            </c:ext>
          </c:extLst>
        </c:ser>
        <c:ser>
          <c:idx val="1"/>
          <c:order val="1"/>
          <c:tx>
            <c:v>Optimal</c:v>
          </c:tx>
          <c:spPr>
            <a:ln w="28575" cap="rnd" cmpd="sng" algn="ctr">
              <a:solidFill>
                <a:schemeClr val="accent1">
                  <a:shade val="76000"/>
                  <a:shade val="95000"/>
                  <a:satMod val="105000"/>
                </a:schemeClr>
              </a:solidFill>
              <a:prstDash val="solid"/>
              <a:round/>
            </a:ln>
            <a:effectLst/>
          </c:spPr>
          <c:marker>
            <c:spPr>
              <a:solidFill>
                <a:schemeClr val="accent1">
                  <a:shade val="76000"/>
                </a:schemeClr>
              </a:solidFill>
              <a:ln w="9525" cap="flat" cmpd="sng" algn="ctr">
                <a:solidFill>
                  <a:schemeClr val="accent1">
                    <a:shade val="76000"/>
                    <a:shade val="95000"/>
                    <a:satMod val="105000"/>
                  </a:schemeClr>
                </a:solidFill>
                <a:prstDash val="solid"/>
                <a:round/>
              </a:ln>
              <a:effectLst/>
            </c:spPr>
          </c:marker>
          <c:val>
            <c:numRef>
              <c:f>Opttax!$B$126:$T$126</c:f>
              <c:numCache>
                <c:formatCode>_(* #\ ##0.000_);_(* \(#\ ##0.000\);_(* "-"??_);_(@_)</c:formatCode>
                <c:ptCount val="19"/>
                <c:pt idx="0">
                  <c:v>6.8775894214319866</c:v>
                </c:pt>
                <c:pt idx="1">
                  <c:v>7.7720831145557341</c:v>
                </c:pt>
                <c:pt idx="2">
                  <c:v>8.7939665829892526</c:v>
                </c:pt>
                <c:pt idx="3">
                  <c:v>9.8613302222382924</c:v>
                </c:pt>
                <c:pt idx="4">
                  <c:v>11.022371786094205</c:v>
                </c:pt>
                <c:pt idx="5">
                  <c:v>12.277806253850748</c:v>
                </c:pt>
                <c:pt idx="6">
                  <c:v>13.628644264801418</c:v>
                </c:pt>
                <c:pt idx="7">
                  <c:v>15.076041641294493</c:v>
                </c:pt>
                <c:pt idx="8">
                  <c:v>16.62122759871988</c:v>
                </c:pt>
                <c:pt idx="9">
                  <c:v>18.265492859818153</c:v>
                </c:pt>
                <c:pt idx="10">
                  <c:v>20.010224789693538</c:v>
                </c:pt>
                <c:pt idx="11">
                  <c:v>21.856980508215848</c:v>
                </c:pt>
                <c:pt idx="12">
                  <c:v>23.80759163315512</c:v>
                </c:pt>
                <c:pt idx="13">
                  <c:v>25.864296111915039</c:v>
                </c:pt>
                <c:pt idx="14">
                  <c:v>28.02989468474189</c:v>
                </c:pt>
                <c:pt idx="15">
                  <c:v>30.307931895326366</c:v>
                </c:pt>
                <c:pt idx="16">
                  <c:v>32.702906630024295</c:v>
                </c:pt>
                <c:pt idx="17">
                  <c:v>35.22052648163195</c:v>
                </c:pt>
                <c:pt idx="18">
                  <c:v>37.868039552585422</c:v>
                </c:pt>
              </c:numCache>
            </c:numRef>
          </c:val>
          <c:smooth val="0"/>
          <c:extLst>
            <c:ext xmlns:c16="http://schemas.microsoft.com/office/drawing/2014/chart" uri="{C3380CC4-5D6E-409C-BE32-E72D297353CC}">
              <c16:uniqueId val="{00000008-9F54-4659-8A7C-E79626F7AEA7}"/>
            </c:ext>
          </c:extLst>
        </c:ser>
        <c:ser>
          <c:idx val="2"/>
          <c:order val="2"/>
          <c:tx>
            <c:v>Limit  t &lt; 2</c:v>
          </c:tx>
          <c:spPr>
            <a:ln w="28575" cap="rnd" cmpd="sng" algn="ctr">
              <a:solidFill>
                <a:schemeClr val="accent1">
                  <a:shade val="95000"/>
                  <a:satMod val="105000"/>
                </a:schemeClr>
              </a:solidFill>
              <a:prstDash val="solid"/>
              <a:round/>
            </a:ln>
            <a:effectLst/>
          </c:spPr>
          <c:marker>
            <c:spPr>
              <a:solidFill>
                <a:schemeClr val="accent1"/>
              </a:solidFill>
              <a:ln w="9525" cap="flat" cmpd="sng" algn="ctr">
                <a:solidFill>
                  <a:schemeClr val="accent1">
                    <a:shade val="95000"/>
                    <a:satMod val="105000"/>
                  </a:schemeClr>
                </a:solidFill>
                <a:prstDash val="solid"/>
                <a:round/>
              </a:ln>
              <a:effectLst/>
            </c:spPr>
          </c:marker>
          <c:val>
            <c:numRef>
              <c:f>Limt2!$B$126:$T$126</c:f>
              <c:numCache>
                <c:formatCode>_(* #\ ##0.000_);_(* \(#\ ##0.000\);_(* "-"??_);_(@_)</c:formatCode>
                <c:ptCount val="19"/>
                <c:pt idx="0">
                  <c:v>6.8878454932400865</c:v>
                </c:pt>
                <c:pt idx="1">
                  <c:v>7.7645815834067236</c:v>
                </c:pt>
                <c:pt idx="2">
                  <c:v>8.7655515014983862</c:v>
                </c:pt>
                <c:pt idx="3">
                  <c:v>9.8053916173880218</c:v>
                </c:pt>
                <c:pt idx="4">
                  <c:v>10.928113331170875</c:v>
                </c:pt>
                <c:pt idx="5">
                  <c:v>12.130045535134354</c:v>
                </c:pt>
                <c:pt idx="6">
                  <c:v>13.408086067499365</c:v>
                </c:pt>
                <c:pt idx="7">
                  <c:v>14.761187673532199</c:v>
                </c:pt>
                <c:pt idx="8">
                  <c:v>16.193887957215395</c:v>
                </c:pt>
                <c:pt idx="9">
                  <c:v>17.723731010341723</c:v>
                </c:pt>
                <c:pt idx="10">
                  <c:v>19.393832665915085</c:v>
                </c:pt>
                <c:pt idx="11">
                  <c:v>21.220501915237353</c:v>
                </c:pt>
                <c:pt idx="12">
                  <c:v>23.194167187568532</c:v>
                </c:pt>
                <c:pt idx="13">
                  <c:v>25.310266980807842</c:v>
                </c:pt>
                <c:pt idx="14">
                  <c:v>27.567492519570138</c:v>
                </c:pt>
                <c:pt idx="15">
                  <c:v>29.966991239865802</c:v>
                </c:pt>
                <c:pt idx="16">
                  <c:v>32.512092384968646</c:v>
                </c:pt>
                <c:pt idx="17">
                  <c:v>35.208545897520239</c:v>
                </c:pt>
                <c:pt idx="18">
                  <c:v>38.065670548007297</c:v>
                </c:pt>
              </c:numCache>
            </c:numRef>
          </c:val>
          <c:smooth val="0"/>
          <c:extLst>
            <c:ext xmlns:c16="http://schemas.microsoft.com/office/drawing/2014/chart" uri="{C3380CC4-5D6E-409C-BE32-E72D297353CC}">
              <c16:uniqueId val="{00000009-9F54-4659-8A7C-E79626F7AEA7}"/>
            </c:ext>
          </c:extLst>
        </c:ser>
        <c:ser>
          <c:idx val="3"/>
          <c:order val="3"/>
          <c:tx>
            <c:v>DICE_v2</c:v>
          </c:tx>
          <c:spPr>
            <a:ln w="28575" cap="rnd" cmpd="sng" algn="ctr">
              <a:solidFill>
                <a:schemeClr val="accent1">
                  <a:tint val="77000"/>
                  <a:shade val="95000"/>
                  <a:satMod val="105000"/>
                </a:schemeClr>
              </a:solidFill>
              <a:prstDash val="solid"/>
              <a:round/>
            </a:ln>
            <a:effectLst/>
          </c:spPr>
          <c:marker>
            <c:spPr>
              <a:noFill/>
              <a:ln w="9525" cap="flat" cmpd="sng" algn="ctr">
                <a:solidFill>
                  <a:schemeClr val="accent1">
                    <a:tint val="77000"/>
                    <a:shade val="95000"/>
                    <a:satMod val="105000"/>
                  </a:schemeClr>
                </a:solidFill>
                <a:prstDash val="solid"/>
                <a:round/>
              </a:ln>
              <a:effectLst/>
            </c:spPr>
          </c:marker>
          <c:val>
            <c:numRef>
              <c:f>Limit2new!$B$126:$T$126</c:f>
              <c:numCache>
                <c:formatCode>_(* #\ ##0.000_);_(* \(#\ ##0.000\);_(* "-"??_);_(@_)</c:formatCode>
                <c:ptCount val="19"/>
                <c:pt idx="0" formatCode="0.000">
                  <c:v>7.0003960242819741</c:v>
                </c:pt>
                <c:pt idx="1">
                  <c:v>7.1058723694311405</c:v>
                </c:pt>
                <c:pt idx="2">
                  <c:v>7.2098258609804624</c:v>
                </c:pt>
                <c:pt idx="3">
                  <c:v>7.2687403967811788</c:v>
                </c:pt>
                <c:pt idx="4">
                  <c:v>7.3093164160215194</c:v>
                </c:pt>
                <c:pt idx="5">
                  <c:v>7.4282502182830479</c:v>
                </c:pt>
                <c:pt idx="6">
                  <c:v>7.5939814408097925</c:v>
                </c:pt>
                <c:pt idx="7">
                  <c:v>7.8282021094657219</c:v>
                </c:pt>
                <c:pt idx="8">
                  <c:v>7.913329309532922</c:v>
                </c:pt>
                <c:pt idx="9">
                  <c:v>8.1330883899091955</c:v>
                </c:pt>
                <c:pt idx="10">
                  <c:v>8.4452127704982178</c:v>
                </c:pt>
                <c:pt idx="11">
                  <c:v>8.6520511162956737</c:v>
                </c:pt>
                <c:pt idx="12">
                  <c:v>8.9829663511792859</c:v>
                </c:pt>
                <c:pt idx="13">
                  <c:v>9.2562928172254662</c:v>
                </c:pt>
                <c:pt idx="14">
                  <c:v>9.4863836530755794</c:v>
                </c:pt>
                <c:pt idx="15">
                  <c:v>9.6790482689523625</c:v>
                </c:pt>
                <c:pt idx="16">
                  <c:v>10.046193676698993</c:v>
                </c:pt>
                <c:pt idx="17">
                  <c:v>10.268704346862378</c:v>
                </c:pt>
                <c:pt idx="18">
                  <c:v>10.445262552947604</c:v>
                </c:pt>
              </c:numCache>
            </c:numRef>
          </c:val>
          <c:smooth val="0"/>
          <c:extLst>
            <c:ext xmlns:c16="http://schemas.microsoft.com/office/drawing/2014/chart" uri="{C3380CC4-5D6E-409C-BE32-E72D297353CC}">
              <c16:uniqueId val="{0000000A-9F54-4659-8A7C-E79626F7AEA7}"/>
            </c:ext>
          </c:extLst>
        </c:ser>
        <c:ser>
          <c:idx val="4"/>
          <c:order val="4"/>
          <c:tx>
            <c:v>Base_b2</c:v>
          </c:tx>
          <c:spPr>
            <a:ln w="28575" cap="rnd" cmpd="sng" algn="ctr">
              <a:solidFill>
                <a:schemeClr val="accent1">
                  <a:tint val="54000"/>
                  <a:shade val="95000"/>
                  <a:satMod val="105000"/>
                </a:schemeClr>
              </a:solidFill>
              <a:prstDash val="solid"/>
              <a:round/>
            </a:ln>
            <a:effectLst/>
          </c:spPr>
          <c:marker>
            <c:spPr>
              <a:noFill/>
              <a:ln w="9525" cap="flat" cmpd="sng" algn="ctr">
                <a:solidFill>
                  <a:schemeClr val="accent1">
                    <a:tint val="54000"/>
                    <a:shade val="95000"/>
                    <a:satMod val="105000"/>
                  </a:schemeClr>
                </a:solidFill>
                <a:prstDash val="solid"/>
                <a:round/>
              </a:ln>
              <a:effectLst/>
            </c:spPr>
          </c:marker>
          <c:val>
            <c:numRef>
              <c:f>'Base scenario new'!$B$126:$T$126</c:f>
              <c:numCache>
                <c:formatCode>_(* #\ ##0.000_);_(* \(#\ ##0.000\);_(* "-"??_);_(@_)</c:formatCode>
                <c:ptCount val="19"/>
                <c:pt idx="0" formatCode="0.000">
                  <c:v>6.8862295864021492</c:v>
                </c:pt>
                <c:pt idx="1">
                  <c:v>7.167380598767962</c:v>
                </c:pt>
                <c:pt idx="2">
                  <c:v>7.6681574066415124</c:v>
                </c:pt>
                <c:pt idx="3">
                  <c:v>8.1966127200955334</c:v>
                </c:pt>
                <c:pt idx="4">
                  <c:v>8.7611951465615299</c:v>
                </c:pt>
                <c:pt idx="5">
                  <c:v>9.370003462686384</c:v>
                </c:pt>
                <c:pt idx="6">
                  <c:v>10.031132812215388</c:v>
                </c:pt>
                <c:pt idx="7">
                  <c:v>10.752943185032942</c:v>
                </c:pt>
                <c:pt idx="8">
                  <c:v>11.544279141036482</c:v>
                </c:pt>
                <c:pt idx="9">
                  <c:v>12.414659264795391</c:v>
                </c:pt>
                <c:pt idx="10">
                  <c:v>13.374447558679041</c:v>
                </c:pt>
                <c:pt idx="11">
                  <c:v>14.435015013887114</c:v>
                </c:pt>
                <c:pt idx="12">
                  <c:v>15.608897023680651</c:v>
                </c:pt>
                <c:pt idx="13">
                  <c:v>16.909950564495841</c:v>
                </c:pt>
                <c:pt idx="14">
                  <c:v>18.353513972759789</c:v>
                </c:pt>
                <c:pt idx="15">
                  <c:v>19.956571487367295</c:v>
                </c:pt>
                <c:pt idx="16">
                  <c:v>21.737925009555294</c:v>
                </c:pt>
                <c:pt idx="17">
                  <c:v>23.718376824253561</c:v>
                </c:pt>
                <c:pt idx="18">
                  <c:v>25.920930766716964</c:v>
                </c:pt>
              </c:numCache>
            </c:numRef>
          </c:val>
          <c:smooth val="0"/>
          <c:extLst>
            <c:ext xmlns:c16="http://schemas.microsoft.com/office/drawing/2014/chart" uri="{C3380CC4-5D6E-409C-BE32-E72D297353CC}">
              <c16:uniqueId val="{0000000B-9F54-4659-8A7C-E79626F7AEA7}"/>
            </c:ext>
          </c:extLst>
        </c:ser>
        <c:dLbls>
          <c:showLegendKey val="0"/>
          <c:showVal val="0"/>
          <c:showCatName val="0"/>
          <c:showSerName val="0"/>
          <c:showPercent val="0"/>
          <c:showBubbleSize val="0"/>
        </c:dLbls>
        <c:marker val="1"/>
        <c:smooth val="0"/>
        <c:axId val="49497600"/>
        <c:axId val="49499520"/>
      </c:lineChart>
      <c:catAx>
        <c:axId val="49497600"/>
        <c:scaling>
          <c:orientation val="minMax"/>
        </c:scaling>
        <c:delete val="0"/>
        <c:axPos val="b"/>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499520"/>
        <c:crosses val="autoZero"/>
        <c:auto val="1"/>
        <c:lblAlgn val="ctr"/>
        <c:lblOffset val="100"/>
        <c:tickLblSkip val="2"/>
        <c:noMultiLvlLbl val="0"/>
      </c:catAx>
      <c:valAx>
        <c:axId val="49499520"/>
        <c:scaling>
          <c:orientation val="minMax"/>
        </c:scaling>
        <c:delete val="0"/>
        <c:axPos val="l"/>
        <c:majorGridlines>
          <c:spPr>
            <a:ln w="9525" cap="flat" cmpd="sng" algn="ctr">
              <a:solidFill>
                <a:schemeClr val="tx1">
                  <a:tint val="75000"/>
                  <a:shade val="95000"/>
                  <a:satMod val="105000"/>
                </a:schemeClr>
              </a:solidFill>
              <a:prstDash val="sysDot"/>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497600"/>
        <c:crosses val="autoZero"/>
        <c:crossBetween val="between"/>
      </c:valAx>
      <c:spPr>
        <a:solidFill>
          <a:schemeClr val="bg1"/>
        </a:solidFill>
        <a:ln>
          <a:noFill/>
        </a:ln>
        <a:effectLst/>
      </c:spPr>
    </c:plotArea>
    <c:legend>
      <c:legendPos val="r"/>
      <c:layout>
        <c:manualLayout>
          <c:xMode val="edge"/>
          <c:yMode val="edge"/>
          <c:x val="0.1583976935044665"/>
          <c:y val="0.16337367704871009"/>
          <c:w val="0.21983642447398219"/>
          <c:h val="0.3870438327102624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fr-FR"/>
    </a:p>
  </c:tx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228418461801014"/>
          <c:y val="6.0369782091095218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Base!$B$135:$Z$135</c:f>
              <c:numCache>
                <c:formatCode>_(* #\ ##0.000_);_(* \(#\ ##0.000\);_(* "-"??_);_(@_)</c:formatCode>
                <c:ptCount val="25"/>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numCache>
            </c:numRef>
          </c:val>
          <c:smooth val="0"/>
          <c:extLst>
            <c:ext xmlns:c16="http://schemas.microsoft.com/office/drawing/2014/chart" uri="{C3380CC4-5D6E-409C-BE32-E72D297353CC}">
              <c16:uniqueId val="{00000000-78AF-4154-B618-5F5BAACE61C7}"/>
            </c:ext>
          </c:extLst>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Opttax!$B$135:$Z$135</c:f>
              <c:numCache>
                <c:formatCode>_(* #\ ##0.000_);_(* \(#\ ##0.000\);_(* "-"??_);_(@_)</c:formatCode>
                <c:ptCount val="25"/>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numCache>
            </c:numRef>
          </c:val>
          <c:smooth val="0"/>
          <c:extLst>
            <c:ext xmlns:c16="http://schemas.microsoft.com/office/drawing/2014/chart" uri="{C3380CC4-5D6E-409C-BE32-E72D297353CC}">
              <c16:uniqueId val="{00000001-78AF-4154-B618-5F5BAACE61C7}"/>
            </c:ext>
          </c:extLst>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Limt2!$B$135:$Z$135</c:f>
              <c:numCache>
                <c:formatCode>_(* #\ ##0.000_);_(* \(#\ ##0.000\);_(* "-"??_);_(@_)</c:formatCode>
                <c:ptCount val="25"/>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numCache>
            </c:numRef>
          </c:val>
          <c:smooth val="0"/>
          <c:extLst>
            <c:ext xmlns:c16="http://schemas.microsoft.com/office/drawing/2014/chart" uri="{C3380CC4-5D6E-409C-BE32-E72D297353CC}">
              <c16:uniqueId val="{00000002-78AF-4154-B618-5F5BAACE61C7}"/>
            </c:ext>
          </c:extLst>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stern!$B$135:$Z$135</c:f>
              <c:numCache>
                <c:formatCode>_(* #\ ##0.000_);_(* \(#\ ##0.000\);_(* "-"??_);_(@_)</c:formatCode>
                <c:ptCount val="25"/>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numCache>
            </c:numRef>
          </c:val>
          <c:smooth val="0"/>
          <c:extLst>
            <c:ext xmlns:c16="http://schemas.microsoft.com/office/drawing/2014/chart" uri="{C3380CC4-5D6E-409C-BE32-E72D297353CC}">
              <c16:uniqueId val="{00000003-78AF-4154-B618-5F5BAACE61C7}"/>
            </c:ext>
          </c:extLst>
        </c:ser>
        <c:ser>
          <c:idx val="4"/>
          <c:order val="4"/>
          <c:tx>
            <c:v>Stern Calibrated</c:v>
          </c:tx>
          <c:val>
            <c:numRef>
              <c:f>sterncalib!$B$135:$M$135</c:f>
              <c:numCache>
                <c:formatCode>_(* #\ ##0.000_);_(* \(#\ ##0.000\);_(* "-"??_);_(@_)</c:formatCode>
                <c:ptCount val="12"/>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numCache>
            </c:numRef>
          </c:val>
          <c:smooth val="0"/>
          <c:extLst>
            <c:ext xmlns:c16="http://schemas.microsoft.com/office/drawing/2014/chart" uri="{C3380CC4-5D6E-409C-BE32-E72D297353CC}">
              <c16:uniqueId val="{00000004-78AF-4154-B618-5F5BAACE61C7}"/>
            </c:ext>
          </c:extLst>
        </c:ser>
        <c:dLbls>
          <c:showLegendKey val="0"/>
          <c:showVal val="0"/>
          <c:showCatName val="0"/>
          <c:showSerName val="0"/>
          <c:showPercent val="0"/>
          <c:showBubbleSize val="0"/>
        </c:dLbls>
        <c:marker val="1"/>
        <c:smooth val="0"/>
        <c:axId val="49539328"/>
        <c:axId val="49553408"/>
      </c:lineChart>
      <c:catAx>
        <c:axId val="49539328"/>
        <c:scaling>
          <c:orientation val="minMax"/>
        </c:scaling>
        <c:delete val="0"/>
        <c:axPos val="b"/>
        <c:numFmt formatCode="#,##0" sourceLinked="0"/>
        <c:majorTickMark val="out"/>
        <c:minorTickMark val="none"/>
        <c:tickLblPos val="nextTo"/>
        <c:crossAx val="49553408"/>
        <c:crosses val="autoZero"/>
        <c:auto val="1"/>
        <c:lblAlgn val="ctr"/>
        <c:lblOffset val="100"/>
        <c:tickLblSkip val="4"/>
        <c:noMultiLvlLbl val="0"/>
      </c:catAx>
      <c:valAx>
        <c:axId val="49553408"/>
        <c:scaling>
          <c:orientation val="minMax"/>
        </c:scaling>
        <c:delete val="0"/>
        <c:axPos val="l"/>
        <c:majorGridlines/>
        <c:numFmt formatCode="0.0%" sourceLinked="0"/>
        <c:majorTickMark val="out"/>
        <c:minorTickMark val="none"/>
        <c:tickLblPos val="nextTo"/>
        <c:crossAx val="49539328"/>
        <c:crosses val="autoZero"/>
        <c:crossBetween val="between"/>
      </c:valAx>
    </c:plotArea>
    <c:legend>
      <c:legendPos val="l"/>
      <c:layout>
        <c:manualLayout>
          <c:xMode val="edge"/>
          <c:yMode val="edge"/>
          <c:x val="0.14156207581585092"/>
          <c:y val="5.1577123935997837E-2"/>
          <c:w val="0.23367601502948762"/>
          <c:h val="0.25738799817628444"/>
        </c:manualLayout>
      </c:layout>
      <c:overlay val="1"/>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Global average carbon price</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Base!$B$137:$Z$137</c:f>
              <c:numCache>
                <c:formatCode>_(* #\ ##0.000_);_(* \(#\ ##0.000\);_(* "-"??_);_(@_)</c:formatCode>
                <c:ptCount val="25"/>
                <c:pt idx="0" formatCode="0.000">
                  <c:v>1</c:v>
                </c:pt>
                <c:pt idx="1">
                  <c:v>1.1040808032</c:v>
                </c:pt>
                <c:pt idx="2">
                  <c:v>1.21899442</c:v>
                </c:pt>
                <c:pt idx="3">
                  <c:v>1.3458683383000001</c:v>
                </c:pt>
                <c:pt idx="4">
                  <c:v>1.485947396</c:v>
                </c:pt>
                <c:pt idx="5">
                  <c:v>1.6406059945</c:v>
                </c:pt>
                <c:pt idx="6">
                  <c:v>1.8113615840999999</c:v>
                </c:pt>
                <c:pt idx="7">
                  <c:v>1.9998895527</c:v>
                </c:pt>
                <c:pt idx="8">
                  <c:v>2.2080396636000001</c:v>
                </c:pt>
                <c:pt idx="9">
                  <c:v>2.4378542052999999</c:v>
                </c:pt>
                <c:pt idx="10">
                  <c:v>2.6915880291000001</c:v>
                </c:pt>
                <c:pt idx="11">
                  <c:v>2.9717306730000002</c:v>
                </c:pt>
                <c:pt idx="12">
                  <c:v>3.2810307883999998</c:v>
                </c:pt>
                <c:pt idx="13">
                  <c:v>3.6225231081000002</c:v>
                </c:pt>
                <c:pt idx="14">
                  <c:v>3.9995582228000002</c:v>
                </c:pt>
                <c:pt idx="15">
                  <c:v>4.4158354550999999</c:v>
                </c:pt>
                <c:pt idx="16">
                  <c:v>4.8754391560999997</c:v>
                </c:pt>
                <c:pt idx="17">
                  <c:v>5.3828787794000004</c:v>
                </c:pt>
                <c:pt idx="18">
                  <c:v>5.9431331263000002</c:v>
                </c:pt>
                <c:pt idx="19">
                  <c:v>6.5616991956000001</c:v>
                </c:pt>
                <c:pt idx="20">
                  <c:v>7.2446461183000004</c:v>
                </c:pt>
                <c:pt idx="21">
                  <c:v>7.9986747051</c:v>
                </c:pt>
                <c:pt idx="22">
                  <c:v>8.8311831929999993</c:v>
                </c:pt>
                <c:pt idx="23">
                  <c:v>9.7503398328999999</c:v>
                </c:pt>
                <c:pt idx="24">
                  <c:v>10.7651630342</c:v>
                </c:pt>
              </c:numCache>
            </c:numRef>
          </c:val>
          <c:smooth val="0"/>
          <c:extLst>
            <c:ext xmlns:c16="http://schemas.microsoft.com/office/drawing/2014/chart" uri="{C3380CC4-5D6E-409C-BE32-E72D297353CC}">
              <c16:uniqueId val="{00000000-C707-4AA9-B4B1-B2B273D41434}"/>
            </c:ext>
          </c:extLst>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Opttax!$B$137:$Z$137</c:f>
              <c:numCache>
                <c:formatCode>_(* #\ ##0.000_);_(* \(#\ ##0.000\);_(* "-"??_);_(@_)</c:formatCode>
                <c:ptCount val="25"/>
                <c:pt idx="0">
                  <c:v>1</c:v>
                </c:pt>
                <c:pt idx="1">
                  <c:v>17.734822387600001</c:v>
                </c:pt>
                <c:pt idx="2">
                  <c:v>21.155819359700001</c:v>
                </c:pt>
                <c:pt idx="3">
                  <c:v>25.0217163895</c:v>
                </c:pt>
                <c:pt idx="4">
                  <c:v>29.347813888400001</c:v>
                </c:pt>
                <c:pt idx="5">
                  <c:v>34.148482125999998</c:v>
                </c:pt>
                <c:pt idx="6">
                  <c:v>39.4368527333</c:v>
                </c:pt>
                <c:pt idx="7">
                  <c:v>45.224532202200002</c:v>
                </c:pt>
                <c:pt idx="8">
                  <c:v>51.5213210195</c:v>
                </c:pt>
                <c:pt idx="9">
                  <c:v>58.334929554699997</c:v>
                </c:pt>
                <c:pt idx="10">
                  <c:v>65.670685103500006</c:v>
                </c:pt>
                <c:pt idx="11">
                  <c:v>73.531226533500003</c:v>
                </c:pt>
                <c:pt idx="12">
                  <c:v>81.916184254399994</c:v>
                </c:pt>
                <c:pt idx="13">
                  <c:v>90.821845276000005</c:v>
                </c:pt>
                <c:pt idx="14">
                  <c:v>100.24080747550001</c:v>
                </c:pt>
                <c:pt idx="15">
                  <c:v>110.1616365751</c:v>
                </c:pt>
                <c:pt idx="16">
                  <c:v>120.5685579355</c:v>
                </c:pt>
                <c:pt idx="17">
                  <c:v>131.4412512289</c:v>
                </c:pt>
                <c:pt idx="18">
                  <c:v>142.7548830854</c:v>
                </c:pt>
                <c:pt idx="19">
                  <c:v>154.48398706219999</c:v>
                </c:pt>
                <c:pt idx="20">
                  <c:v>166.59155941189999</c:v>
                </c:pt>
                <c:pt idx="21">
                  <c:v>179.0262181112</c:v>
                </c:pt>
                <c:pt idx="22">
                  <c:v>191.71875920389999</c:v>
                </c:pt>
                <c:pt idx="23">
                  <c:v>192.16071395317775</c:v>
                </c:pt>
                <c:pt idx="24">
                  <c:v>187.3566961043</c:v>
                </c:pt>
              </c:numCache>
            </c:numRef>
          </c:val>
          <c:smooth val="0"/>
          <c:extLst>
            <c:ext xmlns:c16="http://schemas.microsoft.com/office/drawing/2014/chart" uri="{C3380CC4-5D6E-409C-BE32-E72D297353CC}">
              <c16:uniqueId val="{00000001-C707-4AA9-B4B1-B2B273D41434}"/>
            </c:ext>
          </c:extLst>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Limt2!$B$137:$Z$137</c:f>
              <c:numCache>
                <c:formatCode>_(* #\ ##0.000_);_(* \(#\ ##0.000\);_(* "-"??_);_(@_)</c:formatCode>
                <c:ptCount val="25"/>
                <c:pt idx="0">
                  <c:v>1</c:v>
                </c:pt>
                <c:pt idx="1">
                  <c:v>45.9219331221</c:v>
                </c:pt>
                <c:pt idx="2">
                  <c:v>57.931041421499998</c:v>
                </c:pt>
                <c:pt idx="3">
                  <c:v>72.746842454299994</c:v>
                </c:pt>
                <c:pt idx="4">
                  <c:v>90.873724672700007</c:v>
                </c:pt>
                <c:pt idx="5">
                  <c:v>112.86372607760001</c:v>
                </c:pt>
                <c:pt idx="6">
                  <c:v>139.29718185990001</c:v>
                </c:pt>
                <c:pt idx="7">
                  <c:v>170.7590088144</c:v>
                </c:pt>
                <c:pt idx="8">
                  <c:v>207.8235071933</c:v>
                </c:pt>
                <c:pt idx="9">
                  <c:v>251.0818502061</c:v>
                </c:pt>
                <c:pt idx="10">
                  <c:v>267.05738957459999</c:v>
                </c:pt>
                <c:pt idx="11">
                  <c:v>260.38095483519999</c:v>
                </c:pt>
                <c:pt idx="12">
                  <c:v>253.87143096436787</c:v>
                </c:pt>
                <c:pt idx="13">
                  <c:v>247.52464519025867</c:v>
                </c:pt>
                <c:pt idx="14">
                  <c:v>241.3365290605</c:v>
                </c:pt>
                <c:pt idx="15">
                  <c:v>235.30311583398964</c:v>
                </c:pt>
                <c:pt idx="16">
                  <c:v>229.42053793810001</c:v>
                </c:pt>
                <c:pt idx="17">
                  <c:v>223.68502448968638</c:v>
                </c:pt>
                <c:pt idx="18">
                  <c:v>210.5828496467</c:v>
                </c:pt>
                <c:pt idx="19">
                  <c:v>200.54537440870001</c:v>
                </c:pt>
                <c:pt idx="20">
                  <c:v>196.2658868874</c:v>
                </c:pt>
                <c:pt idx="21">
                  <c:v>192.00668997</c:v>
                </c:pt>
                <c:pt idx="22">
                  <c:v>187.77896746010001</c:v>
                </c:pt>
                <c:pt idx="23">
                  <c:v>183.59176535290001</c:v>
                </c:pt>
                <c:pt idx="24">
                  <c:v>179.45244520930001</c:v>
                </c:pt>
              </c:numCache>
            </c:numRef>
          </c:val>
          <c:smooth val="0"/>
          <c:extLst>
            <c:ext xmlns:c16="http://schemas.microsoft.com/office/drawing/2014/chart" uri="{C3380CC4-5D6E-409C-BE32-E72D297353CC}">
              <c16:uniqueId val="{00000002-C707-4AA9-B4B1-B2B273D41434}"/>
            </c:ext>
          </c:extLst>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stern!$B$137:$Z$137</c:f>
              <c:numCache>
                <c:formatCode>_(* #\ ##0.000_);_(* \(#\ ##0.000\);_(* "-"??_);_(@_)</c:formatCode>
                <c:ptCount val="25"/>
                <c:pt idx="0">
                  <c:v>1</c:v>
                </c:pt>
                <c:pt idx="1">
                  <c:v>88.880125692899995</c:v>
                </c:pt>
                <c:pt idx="2">
                  <c:v>102.6743337371</c:v>
                </c:pt>
                <c:pt idx="3">
                  <c:v>116.3205446801</c:v>
                </c:pt>
                <c:pt idx="4">
                  <c:v>130.0916439712</c:v>
                </c:pt>
                <c:pt idx="5">
                  <c:v>144.13694436270001</c:v>
                </c:pt>
                <c:pt idx="6">
                  <c:v>158.52328738720001</c:v>
                </c:pt>
                <c:pt idx="7">
                  <c:v>173.26308668460001</c:v>
                </c:pt>
                <c:pt idx="8">
                  <c:v>188.3326395512</c:v>
                </c:pt>
                <c:pt idx="9">
                  <c:v>203.6842193729</c:v>
                </c:pt>
                <c:pt idx="10">
                  <c:v>219.2550427207</c:v>
                </c:pt>
                <c:pt idx="11">
                  <c:v>234.9762274862</c:v>
                </c:pt>
                <c:pt idx="12">
                  <c:v>250.78585869130001</c:v>
                </c:pt>
                <c:pt idx="13">
                  <c:v>247.52464519025867</c:v>
                </c:pt>
                <c:pt idx="14">
                  <c:v>241.3365290605</c:v>
                </c:pt>
                <c:pt idx="15">
                  <c:v>235.30311583398964</c:v>
                </c:pt>
                <c:pt idx="16">
                  <c:v>229.42053793810001</c:v>
                </c:pt>
                <c:pt idx="17">
                  <c:v>223.68502448968638</c:v>
                </c:pt>
                <c:pt idx="18">
                  <c:v>218.09289887739999</c:v>
                </c:pt>
                <c:pt idx="19">
                  <c:v>212.64057640550001</c:v>
                </c:pt>
                <c:pt idx="20">
                  <c:v>207.3245619953704</c:v>
                </c:pt>
                <c:pt idx="21">
                  <c:v>202.14144794548614</c:v>
                </c:pt>
                <c:pt idx="22">
                  <c:v>197.08791174679999</c:v>
                </c:pt>
                <c:pt idx="23">
                  <c:v>192.16071395317775</c:v>
                </c:pt>
                <c:pt idx="24">
                  <c:v>187.3566961043</c:v>
                </c:pt>
              </c:numCache>
            </c:numRef>
          </c:val>
          <c:smooth val="0"/>
          <c:extLst>
            <c:ext xmlns:c16="http://schemas.microsoft.com/office/drawing/2014/chart" uri="{C3380CC4-5D6E-409C-BE32-E72D297353CC}">
              <c16:uniqueId val="{00000003-C707-4AA9-B4B1-B2B273D41434}"/>
            </c:ext>
          </c:extLst>
        </c:ser>
        <c:ser>
          <c:idx val="4"/>
          <c:order val="4"/>
          <c:tx>
            <c:v>Copen</c:v>
          </c:tx>
          <c:val>
            <c:numRef>
              <c:f>Copen!$B$137:$Z$137</c:f>
              <c:numCache>
                <c:formatCode>_(* #\ ##0.000_);_(* \(#\ ##0.000\);_(* "-"??_);_(@_)</c:formatCode>
                <c:ptCount val="25"/>
                <c:pt idx="0">
                  <c:v>2.9883616192200004</c:v>
                </c:pt>
                <c:pt idx="1">
                  <c:v>3.9566118850926508</c:v>
                </c:pt>
                <c:pt idx="2">
                  <c:v>13.575237733407398</c:v>
                </c:pt>
                <c:pt idx="3">
                  <c:v>23.759801007255255</c:v>
                </c:pt>
                <c:pt idx="4">
                  <c:v>36.110414380979662</c:v>
                </c:pt>
                <c:pt idx="5">
                  <c:v>48.047714059079134</c:v>
                </c:pt>
                <c:pt idx="6">
                  <c:v>45.101137988755802</c:v>
                </c:pt>
                <c:pt idx="7">
                  <c:v>62.871641913298539</c:v>
                </c:pt>
                <c:pt idx="8">
                  <c:v>68.8169244670556</c:v>
                </c:pt>
                <c:pt idx="9">
                  <c:v>83.960433979720989</c:v>
                </c:pt>
                <c:pt idx="10">
                  <c:v>90.763345224666182</c:v>
                </c:pt>
                <c:pt idx="11">
                  <c:v>105.5370504820435</c:v>
                </c:pt>
                <c:pt idx="12">
                  <c:v>117.94375385255002</c:v>
                </c:pt>
                <c:pt idx="13">
                  <c:v>128.31447742567664</c:v>
                </c:pt>
                <c:pt idx="14">
                  <c:v>136.61048929707587</c:v>
                </c:pt>
                <c:pt idx="15">
                  <c:v>143.17377826990531</c:v>
                </c:pt>
                <c:pt idx="16">
                  <c:v>148.09688106174775</c:v>
                </c:pt>
                <c:pt idx="17">
                  <c:v>151.66740461540735</c:v>
                </c:pt>
                <c:pt idx="18">
                  <c:v>144.02156453629999</c:v>
                </c:pt>
                <c:pt idx="19">
                  <c:v>149.48680529009999</c:v>
                </c:pt>
                <c:pt idx="20">
                  <c:v>151.19572102629999</c:v>
                </c:pt>
                <c:pt idx="21">
                  <c:v>152.29820479399999</c:v>
                </c:pt>
                <c:pt idx="22">
                  <c:v>152.78873107960001</c:v>
                </c:pt>
                <c:pt idx="23">
                  <c:v>152.81460639669999</c:v>
                </c:pt>
                <c:pt idx="24">
                  <c:v>152.4063863335</c:v>
                </c:pt>
              </c:numCache>
            </c:numRef>
          </c:val>
          <c:smooth val="0"/>
          <c:extLst>
            <c:ext xmlns:c16="http://schemas.microsoft.com/office/drawing/2014/chart" uri="{C3380CC4-5D6E-409C-BE32-E72D297353CC}">
              <c16:uniqueId val="{00000004-C707-4AA9-B4B1-B2B273D41434}"/>
            </c:ext>
          </c:extLst>
        </c:ser>
        <c:dLbls>
          <c:showLegendKey val="0"/>
          <c:showVal val="0"/>
          <c:showCatName val="0"/>
          <c:showSerName val="0"/>
          <c:showPercent val="0"/>
          <c:showBubbleSize val="0"/>
        </c:dLbls>
        <c:marker val="1"/>
        <c:smooth val="0"/>
        <c:axId val="49601536"/>
        <c:axId val="49603328"/>
      </c:lineChart>
      <c:catAx>
        <c:axId val="49601536"/>
        <c:scaling>
          <c:orientation val="minMax"/>
        </c:scaling>
        <c:delete val="0"/>
        <c:axPos val="b"/>
        <c:numFmt formatCode="#,##0" sourceLinked="0"/>
        <c:majorTickMark val="out"/>
        <c:minorTickMark val="none"/>
        <c:tickLblPos val="nextTo"/>
        <c:crossAx val="49603328"/>
        <c:crosses val="autoZero"/>
        <c:auto val="1"/>
        <c:lblAlgn val="ctr"/>
        <c:lblOffset val="100"/>
        <c:tickLblSkip val="4"/>
        <c:noMultiLvlLbl val="0"/>
      </c:catAx>
      <c:valAx>
        <c:axId val="49603328"/>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601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Carbon tax participants</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marker>
            <c:spPr>
              <a:noFill/>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D03-4170-A33E-7A9F98D59836}"/>
            </c:ext>
          </c:extLst>
        </c:ser>
        <c:ser>
          <c:idx val="0"/>
          <c:order val="1"/>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D03-4170-A33E-7A9F98D59836}"/>
            </c:ext>
          </c:extLst>
        </c:ser>
        <c:ser>
          <c:idx val="2"/>
          <c:order val="2"/>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D03-4170-A33E-7A9F98D59836}"/>
            </c:ext>
          </c:extLst>
        </c:ser>
        <c:ser>
          <c:idx val="3"/>
          <c:order val="3"/>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6D03-4170-A33E-7A9F98D59836}"/>
            </c:ext>
          </c:extLst>
        </c:ser>
        <c:ser>
          <c:idx val="4"/>
          <c:order val="4"/>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6D03-4170-A33E-7A9F98D59836}"/>
            </c:ext>
          </c:extLst>
        </c:ser>
        <c:dLbls>
          <c:showLegendKey val="0"/>
          <c:showVal val="0"/>
          <c:showCatName val="0"/>
          <c:showSerName val="0"/>
          <c:showPercent val="0"/>
          <c:showBubbleSize val="0"/>
        </c:dLbls>
        <c:marker val="1"/>
        <c:smooth val="0"/>
        <c:axId val="49713536"/>
        <c:axId val="49715072"/>
      </c:lineChart>
      <c:catAx>
        <c:axId val="49713536"/>
        <c:scaling>
          <c:orientation val="minMax"/>
        </c:scaling>
        <c:delete val="0"/>
        <c:axPos val="b"/>
        <c:numFmt formatCode="0" sourceLinked="1"/>
        <c:majorTickMark val="out"/>
        <c:minorTickMark val="none"/>
        <c:tickLblPos val="nextTo"/>
        <c:crossAx val="49715072"/>
        <c:crosses val="autoZero"/>
        <c:auto val="1"/>
        <c:lblAlgn val="ctr"/>
        <c:lblOffset val="100"/>
        <c:tickLblSkip val="1"/>
        <c:noMultiLvlLbl val="0"/>
      </c:catAx>
      <c:valAx>
        <c:axId val="49715072"/>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713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CO2 concentrations </a:t>
            </a:r>
          </a:p>
        </c:rich>
      </c:tx>
      <c:overlay val="1"/>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0.10868035998042454"/>
          <c:y val="2.6590423126194328E-2"/>
          <c:w val="0.85064794611520322"/>
          <c:h val="0.80675964524042365"/>
        </c:manualLayout>
      </c:layout>
      <c:lineChart>
        <c:grouping val="standard"/>
        <c:varyColors val="0"/>
        <c:ser>
          <c:idx val="0"/>
          <c:order val="0"/>
          <c:tx>
            <c:v>Base</c:v>
          </c:tx>
          <c:spPr>
            <a:ln w="28575" cap="rnd" cmpd="sng" algn="ctr">
              <a:solidFill>
                <a:schemeClr val="accent1">
                  <a:shade val="50000"/>
                  <a:shade val="95000"/>
                  <a:satMod val="105000"/>
                </a:schemeClr>
              </a:solidFill>
              <a:prstDash val="solid"/>
              <a:round/>
            </a:ln>
            <a:effectLst/>
          </c:spPr>
          <c:marker>
            <c:symbol val="circle"/>
            <c:size val="5"/>
            <c:spPr>
              <a:solidFill>
                <a:schemeClr val="accent1">
                  <a:shade val="50000"/>
                </a:schemeClr>
              </a:solidFill>
              <a:ln w="9525" cap="flat" cmpd="sng" algn="ctr">
                <a:solidFill>
                  <a:schemeClr val="accent1">
                    <a:shade val="50000"/>
                    <a:shade val="95000"/>
                    <a:satMod val="105000"/>
                  </a:schemeClr>
                </a:solidFill>
                <a:prstDash val="solid"/>
                <a:round/>
              </a:ln>
              <a:effectLst/>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Base!$B$88:$V$88</c:f>
              <c:numCache>
                <c:formatCode>_(* #\ ##0.000_);_(* \(#\ ##0.000\);_(* "-"??_);_(@_)</c:formatCode>
                <c:ptCount val="21"/>
                <c:pt idx="0" formatCode="0.000">
                  <c:v>389.85915492957747</c:v>
                </c:pt>
                <c:pt idx="1">
                  <c:v>406.62787354616097</c:v>
                </c:pt>
                <c:pt idx="2">
                  <c:v>424.58005742507049</c:v>
                </c:pt>
                <c:pt idx="3">
                  <c:v>443.56077866953302</c:v>
                </c:pt>
                <c:pt idx="4">
                  <c:v>463.82180741009876</c:v>
                </c:pt>
                <c:pt idx="5">
                  <c:v>485.36851223603782</c:v>
                </c:pt>
                <c:pt idx="6">
                  <c:v>508.1611298470703</c:v>
                </c:pt>
                <c:pt idx="7">
                  <c:v>532.12274707562142</c:v>
                </c:pt>
                <c:pt idx="8">
                  <c:v>557.14546918740768</c:v>
                </c:pt>
                <c:pt idx="9">
                  <c:v>583.09508190423094</c:v>
                </c:pt>
                <c:pt idx="10">
                  <c:v>609.8144769860204</c:v>
                </c:pt>
                <c:pt idx="11">
                  <c:v>637.12608397054044</c:v>
                </c:pt>
                <c:pt idx="12">
                  <c:v>664.83353678732169</c:v>
                </c:pt>
                <c:pt idx="13">
                  <c:v>692.72280400142165</c:v>
                </c:pt>
                <c:pt idx="14">
                  <c:v>720.56302444545622</c:v>
                </c:pt>
                <c:pt idx="15">
                  <c:v>748.10731369557402</c:v>
                </c:pt>
                <c:pt idx="16">
                  <c:v>775.09383726808528</c:v>
                </c:pt>
                <c:pt idx="17">
                  <c:v>801.24747752872031</c:v>
                </c:pt>
                <c:pt idx="18">
                  <c:v>826.28244401712539</c:v>
                </c:pt>
                <c:pt idx="19">
                  <c:v>849.90617926894117</c:v>
                </c:pt>
                <c:pt idx="20">
                  <c:v>871.8474212590927</c:v>
                </c:pt>
              </c:numCache>
            </c:numRef>
          </c:val>
          <c:smooth val="0"/>
          <c:extLst>
            <c:ext xmlns:c16="http://schemas.microsoft.com/office/drawing/2014/chart" uri="{C3380CC4-5D6E-409C-BE32-E72D297353CC}">
              <c16:uniqueId val="{00000000-FC22-4D62-A1A1-3D5B3228EFD7}"/>
            </c:ext>
          </c:extLst>
        </c:ser>
        <c:ser>
          <c:idx val="1"/>
          <c:order val="1"/>
          <c:tx>
            <c:v>Optimal</c:v>
          </c:tx>
          <c:spPr>
            <a:ln w="28575" cap="rnd" cmpd="sng" algn="ctr">
              <a:solidFill>
                <a:schemeClr val="accent1">
                  <a:shade val="70000"/>
                  <a:shade val="95000"/>
                  <a:satMod val="105000"/>
                </a:schemeClr>
              </a:solidFill>
              <a:prstDash val="solid"/>
              <a:round/>
            </a:ln>
            <a:effectLst/>
          </c:spPr>
          <c:marker>
            <c:symbol val="square"/>
            <c:size val="5"/>
            <c:spPr>
              <a:solidFill>
                <a:schemeClr val="accent1">
                  <a:shade val="70000"/>
                </a:schemeClr>
              </a:solidFill>
              <a:ln w="9525" cap="flat" cmpd="sng" algn="ctr">
                <a:solidFill>
                  <a:schemeClr val="accent1">
                    <a:shade val="70000"/>
                    <a:shade val="95000"/>
                    <a:satMod val="105000"/>
                  </a:schemeClr>
                </a:solidFill>
                <a:prstDash val="solid"/>
                <a:round/>
              </a:ln>
              <a:effectLst/>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Opttax!$B$88:$V$88</c:f>
              <c:numCache>
                <c:formatCode>_(* #\ ##0.000_);_(* \(#\ ##0.000\);_(* "-"??_);_(@_)</c:formatCode>
                <c:ptCount val="21"/>
                <c:pt idx="0">
                  <c:v>389.85915492957747</c:v>
                </c:pt>
                <c:pt idx="1">
                  <c:v>406.62734420789639</c:v>
                </c:pt>
                <c:pt idx="2">
                  <c:v>420.69512527302089</c:v>
                </c:pt>
                <c:pt idx="3">
                  <c:v>435.13244236319701</c:v>
                </c:pt>
                <c:pt idx="4">
                  <c:v>450.0274471323919</c:v>
                </c:pt>
                <c:pt idx="5">
                  <c:v>465.25455954918334</c:v>
                </c:pt>
                <c:pt idx="6">
                  <c:v>480.64712469323638</c:v>
                </c:pt>
                <c:pt idx="7">
                  <c:v>496.00758596741508</c:v>
                </c:pt>
                <c:pt idx="8">
                  <c:v>511.11608816449342</c:v>
                </c:pt>
                <c:pt idx="9">
                  <c:v>525.73786029877124</c:v>
                </c:pt>
                <c:pt idx="10">
                  <c:v>539.62969640954668</c:v>
                </c:pt>
                <c:pt idx="11">
                  <c:v>552.54582526396928</c:v>
                </c:pt>
                <c:pt idx="12">
                  <c:v>564.24343731043439</c:v>
                </c:pt>
                <c:pt idx="13">
                  <c:v>574.4881162756559</c:v>
                </c:pt>
                <c:pt idx="14">
                  <c:v>583.0593983148392</c:v>
                </c:pt>
                <c:pt idx="15">
                  <c:v>589.75664650186343</c:v>
                </c:pt>
                <c:pt idx="16">
                  <c:v>594.40537390818145</c:v>
                </c:pt>
                <c:pt idx="17">
                  <c:v>596.8640657796202</c:v>
                </c:pt>
                <c:pt idx="18">
                  <c:v>597.03143119377512</c:v>
                </c:pt>
                <c:pt idx="19">
                  <c:v>594.85385064760817</c:v>
                </c:pt>
                <c:pt idx="20">
                  <c:v>590.33625039165599</c:v>
                </c:pt>
              </c:numCache>
            </c:numRef>
          </c:val>
          <c:smooth val="0"/>
          <c:extLst>
            <c:ext xmlns:c16="http://schemas.microsoft.com/office/drawing/2014/chart" uri="{C3380CC4-5D6E-409C-BE32-E72D297353CC}">
              <c16:uniqueId val="{00000001-FC22-4D62-A1A1-3D5B3228EFD7}"/>
            </c:ext>
          </c:extLst>
        </c:ser>
        <c:ser>
          <c:idx val="2"/>
          <c:order val="2"/>
          <c:tx>
            <c:v>Limit t &lt; 2</c:v>
          </c:tx>
          <c:spPr>
            <a:ln w="28575" cap="rnd" cmpd="sng" algn="ctr">
              <a:solidFill>
                <a:schemeClr val="accent1">
                  <a:shade val="90000"/>
                  <a:shade val="95000"/>
                  <a:satMod val="105000"/>
                </a:schemeClr>
              </a:solidFill>
              <a:prstDash val="solid"/>
              <a:round/>
            </a:ln>
            <a:effectLst/>
          </c:spPr>
          <c:marker>
            <c:spPr>
              <a:solidFill>
                <a:schemeClr val="accent1">
                  <a:shade val="90000"/>
                </a:schemeClr>
              </a:solidFill>
              <a:ln w="9525" cap="flat" cmpd="sng" algn="ctr">
                <a:solidFill>
                  <a:schemeClr val="accent1">
                    <a:shade val="90000"/>
                    <a:shade val="95000"/>
                    <a:satMod val="105000"/>
                  </a:schemeClr>
                </a:solidFill>
                <a:prstDash val="solid"/>
                <a:round/>
              </a:ln>
              <a:effectLst/>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Limt2!$B$88:$V$88</c:f>
              <c:numCache>
                <c:formatCode>_(* #\ ##0.000_);_(* \(#\ ##0.000\);_(* "-"??_);_(@_)</c:formatCode>
                <c:ptCount val="21"/>
                <c:pt idx="0">
                  <c:v>389.85915492957747</c:v>
                </c:pt>
                <c:pt idx="1">
                  <c:v>401.09229340446302</c:v>
                </c:pt>
                <c:pt idx="2">
                  <c:v>412.16254200499469</c:v>
                </c:pt>
                <c:pt idx="3">
                  <c:v>422.65422481033778</c:v>
                </c:pt>
                <c:pt idx="4">
                  <c:v>432.36616466069444</c:v>
                </c:pt>
                <c:pt idx="5">
                  <c:v>440.86443230601338</c:v>
                </c:pt>
                <c:pt idx="6">
                  <c:v>447.62838657513117</c:v>
                </c:pt>
                <c:pt idx="7">
                  <c:v>452.06398134835126</c:v>
                </c:pt>
                <c:pt idx="8">
                  <c:v>453.51863684811826</c:v>
                </c:pt>
                <c:pt idx="9">
                  <c:v>451.29809003829354</c:v>
                </c:pt>
                <c:pt idx="10">
                  <c:v>444.68444109064745</c:v>
                </c:pt>
                <c:pt idx="11">
                  <c:v>436.58648927770031</c:v>
                </c:pt>
                <c:pt idx="12">
                  <c:v>429.45867462117775</c:v>
                </c:pt>
                <c:pt idx="13">
                  <c:v>423.18502524833053</c:v>
                </c:pt>
                <c:pt idx="14">
                  <c:v>417.66285207612253</c:v>
                </c:pt>
                <c:pt idx="15">
                  <c:v>412.80135199671025</c:v>
                </c:pt>
                <c:pt idx="16">
                  <c:v>408.52033031245651</c:v>
                </c:pt>
                <c:pt idx="17">
                  <c:v>404.7490389209828</c:v>
                </c:pt>
                <c:pt idx="18">
                  <c:v>401.42512486412869</c:v>
                </c:pt>
                <c:pt idx="19">
                  <c:v>399.75250894276883</c:v>
                </c:pt>
                <c:pt idx="20">
                  <c:v>399.14287449331391</c:v>
                </c:pt>
              </c:numCache>
            </c:numRef>
          </c:val>
          <c:smooth val="0"/>
          <c:extLst>
            <c:ext xmlns:c16="http://schemas.microsoft.com/office/drawing/2014/chart" uri="{C3380CC4-5D6E-409C-BE32-E72D297353CC}">
              <c16:uniqueId val="{00000002-FC22-4D62-A1A1-3D5B3228EFD7}"/>
            </c:ext>
          </c:extLst>
        </c:ser>
        <c:ser>
          <c:idx val="5"/>
          <c:order val="3"/>
          <c:tx>
            <c:v>DICE_v2</c:v>
          </c:tx>
          <c:spPr>
            <a:ln w="28575" cap="rnd" cmpd="sng" algn="ctr">
              <a:solidFill>
                <a:schemeClr val="accent1">
                  <a:tint val="50000"/>
                  <a:shade val="95000"/>
                  <a:satMod val="105000"/>
                </a:schemeClr>
              </a:solidFill>
              <a:prstDash val="solid"/>
              <a:round/>
            </a:ln>
            <a:effectLst/>
          </c:spPr>
          <c:marker>
            <c:spPr>
              <a:solidFill>
                <a:schemeClr val="accent1">
                  <a:tint val="50000"/>
                </a:schemeClr>
              </a:solidFill>
              <a:ln w="9525" cap="flat" cmpd="sng" algn="ctr">
                <a:solidFill>
                  <a:schemeClr val="accent1">
                    <a:tint val="50000"/>
                    <a:shade val="95000"/>
                    <a:satMod val="105000"/>
                  </a:schemeClr>
                </a:solidFill>
                <a:prstDash val="solid"/>
                <a:round/>
              </a:ln>
              <a:effectLst/>
            </c:spPr>
          </c:marker>
          <c:val>
            <c:numRef>
              <c:f>Limit2new!$B$88:$V$88</c:f>
              <c:numCache>
                <c:formatCode>_(* #\ ##0.000_);_(* \(#\ ##0.000\);_(* "-"??_);_(@_)</c:formatCode>
                <c:ptCount val="21"/>
                <c:pt idx="0" formatCode="0.000">
                  <c:v>389.85915492957747</c:v>
                </c:pt>
                <c:pt idx="1">
                  <c:v>405.44082879089416</c:v>
                </c:pt>
                <c:pt idx="2">
                  <c:v>415.76745554895825</c:v>
                </c:pt>
                <c:pt idx="3">
                  <c:v>422.10761046348227</c:v>
                </c:pt>
                <c:pt idx="4">
                  <c:v>425.45774297513162</c:v>
                </c:pt>
                <c:pt idx="5">
                  <c:v>426.59723718473515</c:v>
                </c:pt>
                <c:pt idx="6">
                  <c:v>426.13269421768189</c:v>
                </c:pt>
                <c:pt idx="7">
                  <c:v>424.53350424979948</c:v>
                </c:pt>
                <c:pt idx="8">
                  <c:v>422.16038430932599</c:v>
                </c:pt>
                <c:pt idx="9">
                  <c:v>419.28823987683774</c:v>
                </c:pt>
                <c:pt idx="10">
                  <c:v>416.12445003851525</c:v>
                </c:pt>
                <c:pt idx="11">
                  <c:v>412.8234663228472</c:v>
                </c:pt>
                <c:pt idx="12">
                  <c:v>409.49844526450829</c:v>
                </c:pt>
                <c:pt idx="13">
                  <c:v>406.23049678543998</c:v>
                </c:pt>
                <c:pt idx="14">
                  <c:v>403.07601863675194</c:v>
                </c:pt>
                <c:pt idx="15">
                  <c:v>400.07249650483072</c:v>
                </c:pt>
                <c:pt idx="16">
                  <c:v>397.24307596504781</c:v>
                </c:pt>
                <c:pt idx="17">
                  <c:v>394.60015302566029</c:v>
                </c:pt>
                <c:pt idx="18">
                  <c:v>392.14818190807631</c:v>
                </c:pt>
                <c:pt idx="19">
                  <c:v>389.88585981611459</c:v>
                </c:pt>
                <c:pt idx="20">
                  <c:v>387.80781701606111</c:v>
                </c:pt>
              </c:numCache>
            </c:numRef>
          </c:val>
          <c:smooth val="0"/>
          <c:extLst>
            <c:ext xmlns:c16="http://schemas.microsoft.com/office/drawing/2014/chart" uri="{C3380CC4-5D6E-409C-BE32-E72D297353CC}">
              <c16:uniqueId val="{00000008-FC22-4D62-A1A1-3D5B3228EFD7}"/>
            </c:ext>
          </c:extLst>
        </c:ser>
        <c:ser>
          <c:idx val="3"/>
          <c:order val="4"/>
          <c:tx>
            <c:v>Base_v2</c:v>
          </c:tx>
          <c:spPr>
            <a:ln w="28575" cap="rnd" cmpd="sng" algn="ctr">
              <a:solidFill>
                <a:schemeClr val="accent1">
                  <a:tint val="90000"/>
                  <a:shade val="95000"/>
                  <a:satMod val="105000"/>
                </a:schemeClr>
              </a:solidFill>
              <a:prstDash val="solid"/>
              <a:round/>
            </a:ln>
            <a:effectLst/>
          </c:spPr>
          <c:marker>
            <c:spPr>
              <a:noFill/>
              <a:ln w="9525" cap="flat" cmpd="sng" algn="ctr">
                <a:solidFill>
                  <a:schemeClr val="accent1">
                    <a:tint val="90000"/>
                    <a:shade val="95000"/>
                    <a:satMod val="105000"/>
                  </a:schemeClr>
                </a:solidFill>
                <a:prstDash val="solid"/>
                <a:round/>
              </a:ln>
              <a:effectLst/>
            </c:spPr>
          </c:marker>
          <c:val>
            <c:numRef>
              <c:f>'Base scenario new'!$B$88:$T$88</c:f>
              <c:numCache>
                <c:formatCode>_(* #\ ##0.000_);_(* \(#\ ##0.000\);_(* "-"??_);_(@_)</c:formatCode>
                <c:ptCount val="19"/>
                <c:pt idx="0" formatCode="0.000">
                  <c:v>389.85915492957747</c:v>
                </c:pt>
                <c:pt idx="1">
                  <c:v>405.44082879089416</c:v>
                </c:pt>
                <c:pt idx="2">
                  <c:v>422.23776365619415</c:v>
                </c:pt>
                <c:pt idx="3">
                  <c:v>440.42798700496996</c:v>
                </c:pt>
                <c:pt idx="4">
                  <c:v>460.20150480738357</c:v>
                </c:pt>
                <c:pt idx="5">
                  <c:v>481.76238085540575</c:v>
                </c:pt>
                <c:pt idx="6">
                  <c:v>505.33092668891169</c:v>
                </c:pt>
                <c:pt idx="7">
                  <c:v>531.14602707771303</c:v>
                </c:pt>
                <c:pt idx="8">
                  <c:v>559.46762690894832</c:v>
                </c:pt>
                <c:pt idx="9">
                  <c:v>590.5794065274473</c:v>
                </c:pt>
                <c:pt idx="10">
                  <c:v>624.7916740892457</c:v>
                </c:pt>
                <c:pt idx="11">
                  <c:v>662.44450532397877</c:v>
                </c:pt>
                <c:pt idx="12">
                  <c:v>703.91116327299108</c:v>
                </c:pt>
                <c:pt idx="13">
                  <c:v>749.60183309322781</c:v>
                </c:pt>
                <c:pt idx="14">
                  <c:v>799.96770991293511</c:v>
                </c:pt>
                <c:pt idx="15">
                  <c:v>855.5054810186881</c:v>
                </c:pt>
                <c:pt idx="16">
                  <c:v>916.76224737345206</c:v>
                </c:pt>
                <c:pt idx="17">
                  <c:v>984.34093364600301</c:v>
                </c:pt>
                <c:pt idx="18">
                  <c:v>1058.906240611708</c:v>
                </c:pt>
              </c:numCache>
            </c:numRef>
          </c:val>
          <c:smooth val="0"/>
          <c:extLst>
            <c:ext xmlns:c16="http://schemas.microsoft.com/office/drawing/2014/chart" uri="{C3380CC4-5D6E-409C-BE32-E72D297353CC}">
              <c16:uniqueId val="{00000009-FC22-4D62-A1A1-3D5B3228EFD7}"/>
            </c:ext>
          </c:extLst>
        </c:ser>
        <c:dLbls>
          <c:showLegendKey val="0"/>
          <c:showVal val="0"/>
          <c:showCatName val="0"/>
          <c:showSerName val="0"/>
          <c:showPercent val="0"/>
          <c:showBubbleSize val="0"/>
        </c:dLbls>
        <c:marker val="1"/>
        <c:smooth val="0"/>
        <c:axId val="49739264"/>
        <c:axId val="49740800"/>
      </c:lineChart>
      <c:catAx>
        <c:axId val="49739264"/>
        <c:scaling>
          <c:orientation val="minMax"/>
        </c:scaling>
        <c:delete val="0"/>
        <c:axPos val="b"/>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740800"/>
        <c:crosses val="autoZero"/>
        <c:auto val="1"/>
        <c:lblAlgn val="ctr"/>
        <c:lblOffset val="100"/>
        <c:tickLblSkip val="2"/>
        <c:noMultiLvlLbl val="0"/>
      </c:catAx>
      <c:valAx>
        <c:axId val="49740800"/>
        <c:scaling>
          <c:orientation val="minMax"/>
        </c:scaling>
        <c:delete val="0"/>
        <c:axPos val="l"/>
        <c:majorGridlines>
          <c:spPr>
            <a:ln w="9525" cap="flat" cmpd="sng" algn="ctr">
              <a:solidFill>
                <a:schemeClr val="tx1">
                  <a:tint val="75000"/>
                  <a:shade val="95000"/>
                  <a:satMod val="105000"/>
                </a:schemeClr>
              </a:solidFill>
              <a:prstDash val="sysDot"/>
              <a:round/>
            </a:ln>
            <a:effectLst/>
          </c:spPr>
        </c:majorGridlines>
        <c:numFmt formatCode="0.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739264"/>
        <c:crosses val="autoZero"/>
        <c:crossBetween val="between"/>
      </c:valAx>
      <c:spPr>
        <a:solidFill>
          <a:schemeClr val="bg1"/>
        </a:solidFill>
        <a:ln>
          <a:noFill/>
        </a:ln>
        <a:effectLst/>
      </c:spPr>
    </c:plotArea>
    <c:legend>
      <c:legendPos val="l"/>
      <c:layout>
        <c:manualLayout>
          <c:xMode val="edge"/>
          <c:yMode val="edge"/>
          <c:x val="0.14779373064593165"/>
          <c:y val="0.11025960848572965"/>
          <c:w val="0.18740278371206939"/>
          <c:h val="0.33987702132798497"/>
        </c:manualLayout>
      </c:layout>
      <c:overlay val="1"/>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fr-FR"/>
    </a:p>
  </c:txPr>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Temperature</a:t>
            </a:r>
          </a:p>
        </c:rich>
      </c:tx>
      <c:overlay val="1"/>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0.12449818431804056"/>
          <c:y val="2.6590586771627903E-2"/>
          <c:w val="0.85064794611520322"/>
          <c:h val="0.80675964524042365"/>
        </c:manualLayout>
      </c:layout>
      <c:lineChart>
        <c:grouping val="standard"/>
        <c:varyColors val="0"/>
        <c:ser>
          <c:idx val="0"/>
          <c:order val="0"/>
          <c:tx>
            <c:v>Base</c:v>
          </c:tx>
          <c:spPr>
            <a:ln w="28575" cap="rnd" cmpd="sng" algn="ctr">
              <a:solidFill>
                <a:schemeClr val="accent1">
                  <a:shade val="50000"/>
                  <a:shade val="95000"/>
                  <a:satMod val="105000"/>
                </a:schemeClr>
              </a:solidFill>
              <a:prstDash val="solid"/>
              <a:round/>
            </a:ln>
            <a:effectLst/>
          </c:spPr>
          <c:marker>
            <c:symbol val="circle"/>
            <c:size val="5"/>
            <c:spPr>
              <a:solidFill>
                <a:schemeClr val="accent1">
                  <a:shade val="50000"/>
                </a:schemeClr>
              </a:solidFill>
              <a:ln w="9525" cap="flat" cmpd="sng" algn="ctr">
                <a:solidFill>
                  <a:schemeClr val="accent1">
                    <a:shade val="50000"/>
                    <a:shade val="95000"/>
                    <a:satMod val="105000"/>
                  </a:schemeClr>
                </a:solidFill>
                <a:prstDash val="solid"/>
                <a:round/>
              </a:ln>
              <a:effectLst/>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Base!$B$99:$T$99</c:f>
              <c:numCache>
                <c:formatCode>_(* #\ ##0.000_);_(* \(#\ ##0.000\);_(* "-"??_);_(@_)</c:formatCode>
                <c:ptCount val="19"/>
                <c:pt idx="0" formatCode="0.000">
                  <c:v>0.8</c:v>
                </c:pt>
                <c:pt idx="1">
                  <c:v>0.92545556356662961</c:v>
                </c:pt>
                <c:pt idx="2">
                  <c:v>1.0595507472910457</c:v>
                </c:pt>
                <c:pt idx="3">
                  <c:v>1.2014102597405767</c:v>
                </c:pt>
                <c:pt idx="4">
                  <c:v>1.3504945384201676</c:v>
                </c:pt>
                <c:pt idx="5">
                  <c:v>1.5062375022016172</c:v>
                </c:pt>
                <c:pt idx="6">
                  <c:v>1.6680117841740947</c:v>
                </c:pt>
                <c:pt idx="7">
                  <c:v>1.8351173510802119</c:v>
                </c:pt>
                <c:pt idx="8">
                  <c:v>2.0067847836676753</c:v>
                </c:pt>
                <c:pt idx="9">
                  <c:v>2.1821867749391468</c:v>
                </c:pt>
                <c:pt idx="10">
                  <c:v>2.3604532827294582</c:v>
                </c:pt>
                <c:pt idx="11">
                  <c:v>2.5406872787201475</c:v>
                </c:pt>
                <c:pt idx="12">
                  <c:v>2.7219792024854232</c:v>
                </c:pt>
                <c:pt idx="13">
                  <c:v>2.9034191011306762</c:v>
                </c:pt>
                <c:pt idx="14">
                  <c:v>3.0841060637068081</c:v>
                </c:pt>
                <c:pt idx="15">
                  <c:v>3.2631549967092019</c:v>
                </c:pt>
                <c:pt idx="16">
                  <c:v>3.4397010800445051</c:v>
                </c:pt>
                <c:pt idx="17">
                  <c:v>3.6129024317694909</c:v>
                </c:pt>
                <c:pt idx="18">
                  <c:v>3.7819416252321858</c:v>
                </c:pt>
              </c:numCache>
            </c:numRef>
          </c:val>
          <c:smooth val="0"/>
          <c:extLst>
            <c:ext xmlns:c16="http://schemas.microsoft.com/office/drawing/2014/chart" uri="{C3380CC4-5D6E-409C-BE32-E72D297353CC}">
              <c16:uniqueId val="{00000000-8147-4B9A-9AD4-41367D6D643D}"/>
            </c:ext>
          </c:extLst>
        </c:ser>
        <c:ser>
          <c:idx val="1"/>
          <c:order val="1"/>
          <c:tx>
            <c:v>Optimal tax</c:v>
          </c:tx>
          <c:spPr>
            <a:ln w="28575" cap="rnd" cmpd="sng" algn="ctr">
              <a:solidFill>
                <a:schemeClr val="accent1">
                  <a:shade val="70000"/>
                  <a:shade val="95000"/>
                  <a:satMod val="105000"/>
                </a:schemeClr>
              </a:solidFill>
              <a:prstDash val="solid"/>
              <a:round/>
            </a:ln>
            <a:effectLst/>
          </c:spPr>
          <c:marker>
            <c:symbol val="square"/>
            <c:size val="5"/>
            <c:spPr>
              <a:solidFill>
                <a:schemeClr val="accent1">
                  <a:shade val="70000"/>
                </a:schemeClr>
              </a:solidFill>
              <a:ln w="9525" cap="flat" cmpd="sng" algn="ctr">
                <a:solidFill>
                  <a:schemeClr val="accent1">
                    <a:shade val="70000"/>
                    <a:shade val="95000"/>
                    <a:satMod val="105000"/>
                  </a:schemeClr>
                </a:solidFill>
                <a:prstDash val="solid"/>
                <a:round/>
              </a:ln>
              <a:effectLst/>
            </c:spPr>
          </c:marker>
          <c:val>
            <c:numRef>
              <c:f>Opttax!$B$99:$T$99</c:f>
              <c:numCache>
                <c:formatCode>_(* #\ ##0.000_);_(* \(#\ ##0.000\);_(* "-"??_);_(@_)</c:formatCode>
                <c:ptCount val="19"/>
                <c:pt idx="0">
                  <c:v>0.8</c:v>
                </c:pt>
                <c:pt idx="1">
                  <c:v>0.92545486417466594</c:v>
                </c:pt>
                <c:pt idx="2">
                  <c:v>1.0546115581486992</c:v>
                </c:pt>
                <c:pt idx="3">
                  <c:v>1.186840930038864</c:v>
                </c:pt>
                <c:pt idx="4">
                  <c:v>1.3216998204469241</c:v>
                </c:pt>
                <c:pt idx="5">
                  <c:v>1.4586457398869399</c:v>
                </c:pt>
                <c:pt idx="6">
                  <c:v>1.5970249386057209</c:v>
                </c:pt>
                <c:pt idx="7">
                  <c:v>1.7360778968832102</c:v>
                </c:pt>
                <c:pt idx="8">
                  <c:v>1.8749546946019664</c:v>
                </c:pt>
                <c:pt idx="9">
                  <c:v>2.0127349168252251</c:v>
                </c:pt>
                <c:pt idx="10">
                  <c:v>2.1484485348521791</c:v>
                </c:pt>
                <c:pt idx="11">
                  <c:v>2.2810955973751956</c:v>
                </c:pt>
                <c:pt idx="12">
                  <c:v>2.40966361932094</c:v>
                </c:pt>
                <c:pt idx="13">
                  <c:v>2.5331423238130446</c:v>
                </c:pt>
                <c:pt idx="14">
                  <c:v>2.6505359356780649</c:v>
                </c:pt>
                <c:pt idx="15">
                  <c:v>2.7608735984933785</c:v>
                </c:pt>
                <c:pt idx="16">
                  <c:v>2.8632187364398995</c:v>
                </c:pt>
                <c:pt idx="17">
                  <c:v>2.9566783392190379</c:v>
                </c:pt>
                <c:pt idx="18">
                  <c:v>3.0404132288672492</c:v>
                </c:pt>
              </c:numCache>
            </c:numRef>
          </c:val>
          <c:smooth val="0"/>
          <c:extLst>
            <c:ext xmlns:c16="http://schemas.microsoft.com/office/drawing/2014/chart" uri="{C3380CC4-5D6E-409C-BE32-E72D297353CC}">
              <c16:uniqueId val="{00000001-8147-4B9A-9AD4-41367D6D643D}"/>
            </c:ext>
          </c:extLst>
        </c:ser>
        <c:ser>
          <c:idx val="2"/>
          <c:order val="2"/>
          <c:tx>
            <c:v>Limit t &lt; 2</c:v>
          </c:tx>
          <c:spPr>
            <a:ln w="28575" cap="rnd" cmpd="sng" algn="ctr">
              <a:solidFill>
                <a:schemeClr val="accent1">
                  <a:shade val="90000"/>
                  <a:shade val="95000"/>
                  <a:satMod val="105000"/>
                </a:schemeClr>
              </a:solidFill>
              <a:prstDash val="solid"/>
              <a:round/>
            </a:ln>
            <a:effectLst/>
          </c:spPr>
          <c:marker>
            <c:spPr>
              <a:solidFill>
                <a:schemeClr val="accent1">
                  <a:shade val="90000"/>
                </a:schemeClr>
              </a:solidFill>
              <a:ln w="9525" cap="flat" cmpd="sng" algn="ctr">
                <a:solidFill>
                  <a:schemeClr val="accent1">
                    <a:shade val="90000"/>
                    <a:shade val="95000"/>
                    <a:satMod val="105000"/>
                  </a:schemeClr>
                </a:solidFill>
                <a:prstDash val="solid"/>
                <a:round/>
              </a:ln>
              <a:effectLst/>
            </c:spPr>
          </c:marker>
          <c:val>
            <c:numRef>
              <c:f>Limt2!$B$99:$T$99</c:f>
              <c:numCache>
                <c:formatCode>_(* #\ ##0.000_);_(* \(#\ ##0.000\);_(* "-"??_);_(@_)</c:formatCode>
                <c:ptCount val="19"/>
                <c:pt idx="0">
                  <c:v>0.8</c:v>
                </c:pt>
                <c:pt idx="1">
                  <c:v>0.9180914034490224</c:v>
                </c:pt>
                <c:pt idx="2">
                  <c:v>1.037248390943081</c:v>
                </c:pt>
                <c:pt idx="3">
                  <c:v>1.1562234572721855</c:v>
                </c:pt>
                <c:pt idx="4">
                  <c:v>1.2737632191870707</c:v>
                </c:pt>
                <c:pt idx="5">
                  <c:v>1.3883365360388744</c:v>
                </c:pt>
                <c:pt idx="6">
                  <c:v>1.4980921950391679</c:v>
                </c:pt>
                <c:pt idx="7">
                  <c:v>1.6008260304718362</c:v>
                </c:pt>
                <c:pt idx="8">
                  <c:v>1.6939456458731716</c:v>
                </c:pt>
                <c:pt idx="9">
                  <c:v>1.7744204486051556</c:v>
                </c:pt>
                <c:pt idx="10">
                  <c:v>1.8387011276293559</c:v>
                </c:pt>
                <c:pt idx="11">
                  <c:v>1.887074024122833</c:v>
                </c:pt>
                <c:pt idx="12">
                  <c:v>1.9227549963766017</c:v>
                </c:pt>
                <c:pt idx="13">
                  <c:v>1.9484229704520921</c:v>
                </c:pt>
                <c:pt idx="14">
                  <c:v>1.9662989147830983</c:v>
                </c:pt>
                <c:pt idx="15">
                  <c:v>1.9782144832184319</c:v>
                </c:pt>
                <c:pt idx="16">
                  <c:v>1.9856715182073814</c:v>
                </c:pt>
                <c:pt idx="17">
                  <c:v>1.989893480733016</c:v>
                </c:pt>
                <c:pt idx="18">
                  <c:v>1.9918697646617689</c:v>
                </c:pt>
              </c:numCache>
            </c:numRef>
          </c:val>
          <c:smooth val="0"/>
          <c:extLst>
            <c:ext xmlns:c16="http://schemas.microsoft.com/office/drawing/2014/chart" uri="{C3380CC4-5D6E-409C-BE32-E72D297353CC}">
              <c16:uniqueId val="{00000002-8147-4B9A-9AD4-41367D6D643D}"/>
            </c:ext>
          </c:extLst>
        </c:ser>
        <c:ser>
          <c:idx val="5"/>
          <c:order val="3"/>
          <c:tx>
            <c:v>DICE_v2</c:v>
          </c:tx>
          <c:spPr>
            <a:ln w="28575" cap="rnd" cmpd="sng" algn="ctr">
              <a:solidFill>
                <a:schemeClr val="accent1">
                  <a:tint val="50000"/>
                  <a:shade val="95000"/>
                  <a:satMod val="105000"/>
                </a:schemeClr>
              </a:solidFill>
              <a:prstDash val="solid"/>
              <a:round/>
            </a:ln>
            <a:effectLst/>
          </c:spPr>
          <c:marker>
            <c:spPr>
              <a:solidFill>
                <a:schemeClr val="accent1">
                  <a:tint val="50000"/>
                </a:schemeClr>
              </a:solidFill>
              <a:ln w="9525" cap="flat" cmpd="sng" algn="ctr">
                <a:solidFill>
                  <a:schemeClr val="accent1">
                    <a:tint val="50000"/>
                    <a:shade val="95000"/>
                    <a:satMod val="105000"/>
                  </a:schemeClr>
                </a:solidFill>
                <a:prstDash val="solid"/>
                <a:round/>
              </a:ln>
              <a:effectLst/>
            </c:spPr>
          </c:marker>
          <c:val>
            <c:numRef>
              <c:f>Limit2new!$B$99:$T$99</c:f>
              <c:numCache>
                <c:formatCode>_(* #\ ##0.000_);_(* \(#\ ##0.000\);_(* "-"??_);_(@_)</c:formatCode>
                <c:ptCount val="19"/>
                <c:pt idx="0" formatCode="0.000">
                  <c:v>0.8</c:v>
                </c:pt>
                <c:pt idx="1">
                  <c:v>0.92388487950446363</c:v>
                </c:pt>
                <c:pt idx="2">
                  <c:v>1.0469265662833773</c:v>
                </c:pt>
                <c:pt idx="3">
                  <c:v>1.1638813238597512</c:v>
                </c:pt>
                <c:pt idx="4">
                  <c:v>1.2717212242039238</c:v>
                </c:pt>
                <c:pt idx="5">
                  <c:v>1.3689049665678703</c:v>
                </c:pt>
                <c:pt idx="6">
                  <c:v>1.4548878483717218</c:v>
                </c:pt>
                <c:pt idx="7">
                  <c:v>1.5297848026906919</c:v>
                </c:pt>
                <c:pt idx="8">
                  <c:v>1.5941352247358893</c:v>
                </c:pt>
                <c:pt idx="9">
                  <c:v>1.6487375363912866</c:v>
                </c:pt>
                <c:pt idx="10">
                  <c:v>1.6945326472962925</c:v>
                </c:pt>
                <c:pt idx="11">
                  <c:v>1.7325223057450201</c:v>
                </c:pt>
                <c:pt idx="12">
                  <c:v>1.7637126610521265</c:v>
                </c:pt>
                <c:pt idx="13">
                  <c:v>1.7890761913362758</c:v>
                </c:pt>
                <c:pt idx="14">
                  <c:v>1.8095270583045959</c:v>
                </c:pt>
                <c:pt idx="15">
                  <c:v>1.8259062692423649</c:v>
                </c:pt>
                <c:pt idx="16">
                  <c:v>1.8389739596139325</c:v>
                </c:pt>
                <c:pt idx="17">
                  <c:v>1.8494067843558522</c:v>
                </c:pt>
                <c:pt idx="18">
                  <c:v>1.8577989030575754</c:v>
                </c:pt>
              </c:numCache>
            </c:numRef>
          </c:val>
          <c:smooth val="0"/>
          <c:extLst>
            <c:ext xmlns:c16="http://schemas.microsoft.com/office/drawing/2014/chart" uri="{C3380CC4-5D6E-409C-BE32-E72D297353CC}">
              <c16:uniqueId val="{00000006-8147-4B9A-9AD4-41367D6D643D}"/>
            </c:ext>
          </c:extLst>
        </c:ser>
        <c:ser>
          <c:idx val="3"/>
          <c:order val="4"/>
          <c:tx>
            <c:v>Base_v2</c:v>
          </c:tx>
          <c:spPr>
            <a:ln w="28575" cap="rnd" cmpd="sng" algn="ctr">
              <a:solidFill>
                <a:schemeClr val="accent1">
                  <a:tint val="90000"/>
                  <a:shade val="95000"/>
                  <a:satMod val="105000"/>
                </a:schemeClr>
              </a:solidFill>
              <a:prstDash val="solid"/>
              <a:round/>
            </a:ln>
            <a:effectLst/>
          </c:spPr>
          <c:marker>
            <c:spPr>
              <a:noFill/>
              <a:ln w="9525" cap="flat" cmpd="sng" algn="ctr">
                <a:solidFill>
                  <a:schemeClr val="accent1">
                    <a:tint val="90000"/>
                    <a:shade val="95000"/>
                    <a:satMod val="105000"/>
                  </a:schemeClr>
                </a:solidFill>
                <a:prstDash val="solid"/>
                <a:round/>
              </a:ln>
              <a:effectLst/>
            </c:spPr>
          </c:marker>
          <c:val>
            <c:numRef>
              <c:f>'Base scenario new'!$B$99:$T$99</c:f>
              <c:numCache>
                <c:formatCode>_(* #\ ##0.000_);_(* \(#\ ##0.000\);_(* "-"??_);_(@_)</c:formatCode>
                <c:ptCount val="19"/>
                <c:pt idx="0" formatCode="0.000">
                  <c:v>0.8</c:v>
                </c:pt>
                <c:pt idx="1">
                  <c:v>0.92388487950446363</c:v>
                </c:pt>
                <c:pt idx="2">
                  <c:v>1.0552231839227419</c:v>
                </c:pt>
                <c:pt idx="3">
                  <c:v>1.1938673636712172</c:v>
                </c:pt>
                <c:pt idx="4">
                  <c:v>1.339774077069392</c:v>
                </c:pt>
                <c:pt idx="5">
                  <c:v>1.4929767234381459</c:v>
                </c:pt>
                <c:pt idx="6">
                  <c:v>1.6535625044748616</c:v>
                </c:pt>
                <c:pt idx="7">
                  <c:v>1.8216532844616866</c:v>
                </c:pt>
                <c:pt idx="8">
                  <c:v>1.9973896749265903</c:v>
                </c:pt>
                <c:pt idx="9">
                  <c:v>2.1809178895183008</c:v>
                </c:pt>
                <c:pt idx="10">
                  <c:v>2.3723790065433419</c:v>
                </c:pt>
                <c:pt idx="11">
                  <c:v>2.5719003451351639</c:v>
                </c:pt>
                <c:pt idx="12">
                  <c:v>2.7795887108736954</c:v>
                </c:pt>
                <c:pt idx="13">
                  <c:v>2.9955253017729548</c:v>
                </c:pt>
                <c:pt idx="14">
                  <c:v>3.2197620893812213</c:v>
                </c:pt>
                <c:pt idx="15">
                  <c:v>3.4523195053659266</c:v>
                </c:pt>
                <c:pt idx="16">
                  <c:v>3.6931852740536817</c:v>
                </c:pt>
                <c:pt idx="17">
                  <c:v>3.9423142382115572</c:v>
                </c:pt>
                <c:pt idx="18">
                  <c:v>4.1996290306936759</c:v>
                </c:pt>
              </c:numCache>
            </c:numRef>
          </c:val>
          <c:smooth val="0"/>
          <c:extLst>
            <c:ext xmlns:c16="http://schemas.microsoft.com/office/drawing/2014/chart" uri="{C3380CC4-5D6E-409C-BE32-E72D297353CC}">
              <c16:uniqueId val="{00000007-8147-4B9A-9AD4-41367D6D643D}"/>
            </c:ext>
          </c:extLst>
        </c:ser>
        <c:dLbls>
          <c:showLegendKey val="0"/>
          <c:showVal val="0"/>
          <c:showCatName val="0"/>
          <c:showSerName val="0"/>
          <c:showPercent val="0"/>
          <c:showBubbleSize val="0"/>
        </c:dLbls>
        <c:marker val="1"/>
        <c:smooth val="0"/>
        <c:axId val="49789184"/>
        <c:axId val="49790976"/>
      </c:lineChart>
      <c:catAx>
        <c:axId val="49789184"/>
        <c:scaling>
          <c:orientation val="minMax"/>
        </c:scaling>
        <c:delete val="0"/>
        <c:axPos val="b"/>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790976"/>
        <c:crosses val="autoZero"/>
        <c:auto val="1"/>
        <c:lblAlgn val="ctr"/>
        <c:lblOffset val="100"/>
        <c:tickLblSkip val="2"/>
        <c:noMultiLvlLbl val="0"/>
      </c:catAx>
      <c:valAx>
        <c:axId val="49790976"/>
        <c:scaling>
          <c:orientation val="minMax"/>
        </c:scaling>
        <c:delete val="0"/>
        <c:axPos val="l"/>
        <c:majorGridlines>
          <c:spPr>
            <a:ln w="9525" cap="flat" cmpd="sng" algn="ctr">
              <a:solidFill>
                <a:schemeClr val="tx1">
                  <a:tint val="75000"/>
                  <a:shade val="95000"/>
                  <a:satMod val="105000"/>
                </a:schemeClr>
              </a:solidFill>
              <a:prstDash val="sysDot"/>
              <a:round/>
            </a:ln>
            <a:effectLst/>
          </c:spPr>
        </c:majorGridlines>
        <c:numFmt formatCode="0.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789184"/>
        <c:crosses val="autoZero"/>
        <c:crossBetween val="between"/>
      </c:valAx>
      <c:spPr>
        <a:solidFill>
          <a:schemeClr val="bg1"/>
        </a:solidFill>
        <a:ln>
          <a:noFill/>
        </a:ln>
        <a:effectLst/>
      </c:spPr>
    </c:plotArea>
    <c:legend>
      <c:legendPos val="l"/>
      <c:layout>
        <c:manualLayout>
          <c:xMode val="edge"/>
          <c:yMode val="edge"/>
          <c:x val="0.16378479750923969"/>
          <c:y val="9.1464175007329646E-2"/>
          <c:w val="0.20273477418036256"/>
          <c:h val="0.31480281798644522"/>
        </c:manualLayout>
      </c:layout>
      <c:overlay val="1"/>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fr-F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985043349782286"/>
          <c:y val="6.9519390325629191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Base!$B$135:$T$135</c:f>
              <c:numCache>
                <c:formatCode>_(* #\ ##0.000_);_(* \(#\ ##0.000\);_(* "-"??_);_(@_)</c:formatCode>
                <c:ptCount val="19"/>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numCache>
            </c:numRef>
          </c:val>
          <c:smooth val="0"/>
          <c:extLst>
            <c:ext xmlns:c16="http://schemas.microsoft.com/office/drawing/2014/chart" uri="{C3380CC4-5D6E-409C-BE32-E72D297353CC}">
              <c16:uniqueId val="{00000000-4DA8-4C26-8E9F-4435A8E05CD8}"/>
            </c:ext>
          </c:extLst>
        </c:ser>
        <c:ser>
          <c:idx val="0"/>
          <c:order val="1"/>
          <c:tx>
            <c:v>Optimal</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Opttax!$B$135:$T$135</c:f>
              <c:numCache>
                <c:formatCode>_(* #\ ##0.000_);_(* \(#\ ##0.000\);_(* "-"??_);_(@_)</c:formatCode>
                <c:ptCount val="19"/>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numCache>
            </c:numRef>
          </c:val>
          <c:smooth val="0"/>
          <c:extLst>
            <c:ext xmlns:c16="http://schemas.microsoft.com/office/drawing/2014/chart" uri="{C3380CC4-5D6E-409C-BE32-E72D297353CC}">
              <c16:uniqueId val="{00000001-4DA8-4C26-8E9F-4435A8E05CD8}"/>
            </c:ext>
          </c:extLst>
        </c:ser>
        <c:ser>
          <c:idx val="2"/>
          <c:order val="2"/>
          <c:tx>
            <c:v>Limit t = 2</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Limt2!$B$135:$T$135</c:f>
              <c:numCache>
                <c:formatCode>_(* #\ ##0.000_);_(* \(#\ ##0.000\);_(* "-"??_);_(@_)</c:formatCode>
                <c:ptCount val="19"/>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numCache>
            </c:numRef>
          </c:val>
          <c:smooth val="0"/>
          <c:extLst>
            <c:ext xmlns:c16="http://schemas.microsoft.com/office/drawing/2014/chart" uri="{C3380CC4-5D6E-409C-BE32-E72D297353CC}">
              <c16:uniqueId val="{00000002-4DA8-4C26-8E9F-4435A8E05CD8}"/>
            </c:ext>
          </c:extLst>
        </c:ser>
        <c:ser>
          <c:idx val="3"/>
          <c:order val="3"/>
          <c:tx>
            <c:v>Stern</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stern!$B$135:$T$135</c:f>
              <c:numCache>
                <c:formatCode>_(* #\ ##0.000_);_(* \(#\ ##0.000\);_(* "-"??_);_(@_)</c:formatCode>
                <c:ptCount val="19"/>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4DA8-4C26-8E9F-4435A8E05CD8}"/>
            </c:ext>
          </c:extLst>
        </c:ser>
        <c:ser>
          <c:idx val="4"/>
          <c:order val="4"/>
          <c:tx>
            <c:v>Stern calibrated</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sterncalib!$B$135:$T$135</c:f>
              <c:numCache>
                <c:formatCode>_(* #\ ##0.000_);_(* \(#\ ##0.000\);_(* "-"??_);_(@_)</c:formatCode>
                <c:ptCount val="19"/>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pt idx="12">
                  <c:v>0.63189728590000005</c:v>
                </c:pt>
                <c:pt idx="13">
                  <c:v>0.68163054609999996</c:v>
                </c:pt>
                <c:pt idx="14">
                  <c:v>0.73292734260000003</c:v>
                </c:pt>
                <c:pt idx="15">
                  <c:v>0.78567901490000003</c:v>
                </c:pt>
                <c:pt idx="16">
                  <c:v>0.83977427979999997</c:v>
                </c:pt>
                <c:pt idx="17">
                  <c:v>0.89510267349999995</c:v>
                </c:pt>
                <c:pt idx="18">
                  <c:v>0.95155937879999997</c:v>
                </c:pt>
              </c:numCache>
            </c:numRef>
          </c:val>
          <c:smooth val="0"/>
          <c:extLst>
            <c:ext xmlns:c16="http://schemas.microsoft.com/office/drawing/2014/chart" uri="{C3380CC4-5D6E-409C-BE32-E72D297353CC}">
              <c16:uniqueId val="{00000004-4DA8-4C26-8E9F-4435A8E05CD8}"/>
            </c:ext>
          </c:extLst>
        </c:ser>
        <c:dLbls>
          <c:showLegendKey val="0"/>
          <c:showVal val="0"/>
          <c:showCatName val="0"/>
          <c:showSerName val="0"/>
          <c:showPercent val="0"/>
          <c:showBubbleSize val="0"/>
        </c:dLbls>
        <c:marker val="1"/>
        <c:smooth val="0"/>
        <c:axId val="49839104"/>
        <c:axId val="49840896"/>
      </c:lineChart>
      <c:catAx>
        <c:axId val="49839104"/>
        <c:scaling>
          <c:orientation val="minMax"/>
        </c:scaling>
        <c:delete val="0"/>
        <c:axPos val="b"/>
        <c:numFmt formatCode="#,##0" sourceLinked="0"/>
        <c:majorTickMark val="out"/>
        <c:minorTickMark val="none"/>
        <c:tickLblPos val="nextTo"/>
        <c:crossAx val="49840896"/>
        <c:crosses val="autoZero"/>
        <c:auto val="1"/>
        <c:lblAlgn val="ctr"/>
        <c:lblOffset val="100"/>
        <c:tickLblSkip val="4"/>
        <c:noMultiLvlLbl val="0"/>
      </c:catAx>
      <c:valAx>
        <c:axId val="49840896"/>
        <c:scaling>
          <c:orientation val="minMax"/>
        </c:scaling>
        <c:delete val="0"/>
        <c:axPos val="l"/>
        <c:majorGridlines/>
        <c:numFmt formatCode="0.0%" sourceLinked="0"/>
        <c:majorTickMark val="out"/>
        <c:minorTickMark val="none"/>
        <c:tickLblPos val="nextTo"/>
        <c:crossAx val="49839104"/>
        <c:crosses val="autoZero"/>
        <c:crossBetween val="between"/>
      </c:valAx>
    </c:plotArea>
    <c:legend>
      <c:legendPos val="l"/>
      <c:layout>
        <c:manualLayout>
          <c:xMode val="edge"/>
          <c:yMode val="edge"/>
          <c:x val="0.11471409591974126"/>
          <c:y val="3.6747499524904463E-2"/>
          <c:w val="0.18620371293916965"/>
          <c:h val="0.3230214813303236"/>
        </c:manualLayout>
      </c:layout>
      <c:overlay val="1"/>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en-US"/>
              <a:t>Emissions</a:t>
            </a:r>
          </a:p>
        </c:rich>
      </c:tx>
      <c:overlay val="1"/>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manualLayout>
          <c:layoutTarget val="inner"/>
          <c:xMode val="edge"/>
          <c:yMode val="edge"/>
          <c:x val="9.0414148900371791E-2"/>
          <c:y val="4.3999441820017658E-2"/>
          <c:w val="0.85064794611520322"/>
          <c:h val="0.80675964524042365"/>
        </c:manualLayout>
      </c:layout>
      <c:lineChart>
        <c:grouping val="standard"/>
        <c:varyColors val="0"/>
        <c:ser>
          <c:idx val="0"/>
          <c:order val="0"/>
          <c:tx>
            <c:v>Base</c:v>
          </c:tx>
          <c:spPr>
            <a:ln w="28575" cap="rnd" cmpd="sng" algn="ctr">
              <a:solidFill>
                <a:schemeClr val="accent1">
                  <a:shade val="50000"/>
                  <a:shade val="95000"/>
                  <a:satMod val="105000"/>
                </a:schemeClr>
              </a:solidFill>
              <a:prstDash val="solid"/>
              <a:round/>
            </a:ln>
            <a:effectLst/>
          </c:spPr>
          <c:marker>
            <c:symbol val="circle"/>
            <c:size val="5"/>
            <c:spPr>
              <a:solidFill>
                <a:schemeClr val="accent1">
                  <a:shade val="50000"/>
                </a:schemeClr>
              </a:solidFill>
              <a:ln w="9525" cap="flat" cmpd="sng" algn="ctr">
                <a:solidFill>
                  <a:schemeClr val="accent1">
                    <a:shade val="50000"/>
                    <a:shade val="95000"/>
                    <a:satMod val="105000"/>
                  </a:schemeClr>
                </a:solidFill>
                <a:prstDash val="solid"/>
                <a:round/>
              </a:ln>
              <a:effectLst/>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Base!$B$113:$T$113</c:f>
              <c:numCache>
                <c:formatCode>_(* #\ ##0.000_);_(* \(#\ ##0.000\);_(* "-"??_);_(@_)</c:formatCode>
                <c:ptCount val="19"/>
                <c:pt idx="0" formatCode="0.000">
                  <c:v>33.55382678701632</c:v>
                </c:pt>
                <c:pt idx="1">
                  <c:v>37.970135737795644</c:v>
                </c:pt>
                <c:pt idx="2">
                  <c:v>42.102988854522934</c:v>
                </c:pt>
                <c:pt idx="3">
                  <c:v>46.58935242150703</c:v>
                </c:pt>
                <c:pt idx="4">
                  <c:v>51.097799902332966</c:v>
                </c:pt>
                <c:pt idx="5">
                  <c:v>55.571912772949055</c:v>
                </c:pt>
                <c:pt idx="6">
                  <c:v>59.958273819215329</c:v>
                </c:pt>
                <c:pt idx="7">
                  <c:v>64.20564037641239</c:v>
                </c:pt>
                <c:pt idx="8">
                  <c:v>68.264161722654563</c:v>
                </c:pt>
                <c:pt idx="9">
                  <c:v>72.084662840048807</c:v>
                </c:pt>
                <c:pt idx="10">
                  <c:v>75.618020279012995</c:v>
                </c:pt>
                <c:pt idx="11">
                  <c:v>78.81466683994806</c:v>
                </c:pt>
                <c:pt idx="12">
                  <c:v>81.624276564436599</c:v>
                </c:pt>
                <c:pt idx="13">
                  <c:v>83.995697554825156</c:v>
                </c:pt>
                <c:pt idx="14">
                  <c:v>85.87721501811852</c:v>
                </c:pt>
                <c:pt idx="15">
                  <c:v>87.21723750745781</c:v>
                </c:pt>
                <c:pt idx="16">
                  <c:v>87.965501706374468</c:v>
                </c:pt>
                <c:pt idx="17">
                  <c:v>88.074879541990526</c:v>
                </c:pt>
                <c:pt idx="18">
                  <c:v>87.503840201026463</c:v>
                </c:pt>
              </c:numCache>
            </c:numRef>
          </c:val>
          <c:smooth val="0"/>
          <c:extLst>
            <c:ext xmlns:c16="http://schemas.microsoft.com/office/drawing/2014/chart" uri="{C3380CC4-5D6E-409C-BE32-E72D297353CC}">
              <c16:uniqueId val="{00000000-1AD3-4D38-B718-8D1E1DAE6414}"/>
            </c:ext>
          </c:extLst>
        </c:ser>
        <c:ser>
          <c:idx val="1"/>
          <c:order val="1"/>
          <c:tx>
            <c:v>Optimal tax</c:v>
          </c:tx>
          <c:spPr>
            <a:ln w="28575" cap="rnd" cmpd="sng" algn="ctr">
              <a:solidFill>
                <a:schemeClr val="accent1">
                  <a:shade val="70000"/>
                  <a:shade val="95000"/>
                  <a:satMod val="105000"/>
                </a:schemeClr>
              </a:solidFill>
              <a:prstDash val="solid"/>
              <a:round/>
            </a:ln>
            <a:effectLst/>
          </c:spPr>
          <c:marker>
            <c:symbol val="square"/>
            <c:size val="5"/>
            <c:spPr>
              <a:solidFill>
                <a:schemeClr val="accent1">
                  <a:shade val="70000"/>
                </a:schemeClr>
              </a:solidFill>
              <a:ln w="9525" cap="flat" cmpd="sng" algn="ctr">
                <a:solidFill>
                  <a:schemeClr val="accent1">
                    <a:shade val="70000"/>
                    <a:shade val="95000"/>
                    <a:satMod val="105000"/>
                  </a:schemeClr>
                </a:solidFill>
                <a:prstDash val="solid"/>
                <a:round/>
              </a:ln>
              <a:effectLst/>
            </c:spPr>
          </c:marker>
          <c:val>
            <c:numRef>
              <c:f>Opttax!$B$113:$T$113</c:f>
              <c:numCache>
                <c:formatCode>_(* #\ ##0.000_);_(* \(#\ ##0.000\);_(* "-"??_);_(@_)</c:formatCode>
                <c:ptCount val="19"/>
                <c:pt idx="0">
                  <c:v>33.553000110979056</c:v>
                </c:pt>
                <c:pt idx="1">
                  <c:v>31.903728965571304</c:v>
                </c:pt>
                <c:pt idx="2">
                  <c:v>34.473574538970077</c:v>
                </c:pt>
                <c:pt idx="3">
                  <c:v>37.071299031673561</c:v>
                </c:pt>
                <c:pt idx="4">
                  <c:v>39.396646621281171</c:v>
                </c:pt>
                <c:pt idx="5">
                  <c:v>41.384928463378259</c:v>
                </c:pt>
                <c:pt idx="6">
                  <c:v>42.978987980934136</c:v>
                </c:pt>
                <c:pt idx="7">
                  <c:v>44.129011758105676</c:v>
                </c:pt>
                <c:pt idx="8">
                  <c:v>44.792474633158818</c:v>
                </c:pt>
                <c:pt idx="9">
                  <c:v>44.934255375106524</c:v>
                </c:pt>
                <c:pt idx="10">
                  <c:v>44.526954190709112</c:v>
                </c:pt>
                <c:pt idx="11">
                  <c:v>43.551440556017589</c:v>
                </c:pt>
                <c:pt idx="12">
                  <c:v>41.997654034433317</c:v>
                </c:pt>
                <c:pt idx="13">
                  <c:v>39.865667984280158</c:v>
                </c:pt>
                <c:pt idx="14">
                  <c:v>37.167002436274792</c:v>
                </c:pt>
                <c:pt idx="15">
                  <c:v>33.926134259772475</c:v>
                </c:pt>
                <c:pt idx="16">
                  <c:v>30.182098776180336</c:v>
                </c:pt>
                <c:pt idx="17">
                  <c:v>25.990005408173605</c:v>
                </c:pt>
                <c:pt idx="18">
                  <c:v>21.422203910049848</c:v>
                </c:pt>
              </c:numCache>
            </c:numRef>
          </c:val>
          <c:smooth val="0"/>
          <c:extLst>
            <c:ext xmlns:c16="http://schemas.microsoft.com/office/drawing/2014/chart" uri="{C3380CC4-5D6E-409C-BE32-E72D297353CC}">
              <c16:uniqueId val="{00000001-1AD3-4D38-B718-8D1E1DAE6414}"/>
            </c:ext>
          </c:extLst>
        </c:ser>
        <c:ser>
          <c:idx val="2"/>
          <c:order val="2"/>
          <c:tx>
            <c:v>Limit t&lt; 2</c:v>
          </c:tx>
          <c:spPr>
            <a:ln w="28575" cap="rnd" cmpd="sng" algn="ctr">
              <a:solidFill>
                <a:schemeClr val="accent1">
                  <a:shade val="90000"/>
                  <a:shade val="95000"/>
                  <a:satMod val="105000"/>
                </a:schemeClr>
              </a:solidFill>
              <a:prstDash val="solid"/>
              <a:round/>
            </a:ln>
            <a:effectLst/>
          </c:spPr>
          <c:marker>
            <c:spPr>
              <a:solidFill>
                <a:schemeClr val="accent1">
                  <a:shade val="90000"/>
                </a:schemeClr>
              </a:solidFill>
              <a:ln w="9525" cap="flat" cmpd="sng" algn="ctr">
                <a:solidFill>
                  <a:schemeClr val="accent1">
                    <a:shade val="90000"/>
                    <a:shade val="95000"/>
                    <a:satMod val="105000"/>
                  </a:schemeClr>
                </a:solidFill>
                <a:prstDash val="solid"/>
                <a:round/>
              </a:ln>
              <a:effectLst/>
            </c:spPr>
          </c:marker>
          <c:val>
            <c:numRef>
              <c:f>Limt2!$B$113:$T$113</c:f>
              <c:numCache>
                <c:formatCode>_(* #\ ##0.000_);_(* \(#\ ##0.000\);_(* "-"??_);_(@_)</c:formatCode>
                <c:ptCount val="19"/>
                <c:pt idx="0">
                  <c:v>24.908822710444298</c:v>
                </c:pt>
                <c:pt idx="1">
                  <c:v>26.461746943850216</c:v>
                </c:pt>
                <c:pt idx="2">
                  <c:v>27.168129137759696</c:v>
                </c:pt>
                <c:pt idx="3">
                  <c:v>27.334841540206135</c:v>
                </c:pt>
                <c:pt idx="4">
                  <c:v>26.596559258559513</c:v>
                </c:pt>
                <c:pt idx="5">
                  <c:v>24.78068727472931</c:v>
                </c:pt>
                <c:pt idx="6">
                  <c:v>21.72217474189317</c:v>
                </c:pt>
                <c:pt idx="7">
                  <c:v>17.268835353284476</c:v>
                </c:pt>
                <c:pt idx="8">
                  <c:v>11.287310002345079</c:v>
                </c:pt>
                <c:pt idx="9">
                  <c:v>3.6678803430002929</c:v>
                </c:pt>
                <c:pt idx="10">
                  <c:v>0</c:v>
                </c:pt>
                <c:pt idx="11">
                  <c:v>0</c:v>
                </c:pt>
                <c:pt idx="12">
                  <c:v>0</c:v>
                </c:pt>
                <c:pt idx="13">
                  <c:v>0</c:v>
                </c:pt>
                <c:pt idx="14">
                  <c:v>0</c:v>
                </c:pt>
                <c:pt idx="15">
                  <c:v>0</c:v>
                </c:pt>
                <c:pt idx="16">
                  <c:v>0</c:v>
                </c:pt>
                <c:pt idx="17">
                  <c:v>0</c:v>
                </c:pt>
                <c:pt idx="18">
                  <c:v>1.9659291249697262</c:v>
                </c:pt>
              </c:numCache>
            </c:numRef>
          </c:val>
          <c:smooth val="0"/>
          <c:extLst>
            <c:ext xmlns:c16="http://schemas.microsoft.com/office/drawing/2014/chart" uri="{C3380CC4-5D6E-409C-BE32-E72D297353CC}">
              <c16:uniqueId val="{00000002-1AD3-4D38-B718-8D1E1DAE6414}"/>
            </c:ext>
          </c:extLst>
        </c:ser>
        <c:ser>
          <c:idx val="5"/>
          <c:order val="3"/>
          <c:tx>
            <c:v>DIVE_v2</c:v>
          </c:tx>
          <c:spPr>
            <a:ln w="28575" cap="rnd" cmpd="sng" algn="ctr">
              <a:solidFill>
                <a:schemeClr val="accent1">
                  <a:tint val="50000"/>
                  <a:shade val="95000"/>
                  <a:satMod val="105000"/>
                </a:schemeClr>
              </a:solidFill>
              <a:prstDash val="solid"/>
              <a:round/>
            </a:ln>
            <a:effectLst/>
          </c:spPr>
          <c:marker>
            <c:spPr>
              <a:solidFill>
                <a:schemeClr val="accent1">
                  <a:tint val="50000"/>
                </a:schemeClr>
              </a:solidFill>
              <a:ln w="9525" cap="flat" cmpd="sng" algn="ctr">
                <a:solidFill>
                  <a:schemeClr val="accent1">
                    <a:tint val="50000"/>
                    <a:shade val="95000"/>
                    <a:satMod val="105000"/>
                  </a:schemeClr>
                </a:solidFill>
                <a:prstDash val="solid"/>
                <a:round/>
              </a:ln>
              <a:effectLst/>
            </c:spPr>
          </c:marker>
          <c:val>
            <c:numRef>
              <c:f>Limit2new!$B$112:$T$112</c:f>
              <c:numCache>
                <c:formatCode>0.000</c:formatCode>
                <c:ptCount val="19"/>
                <c:pt idx="0">
                  <c:v>35</c:v>
                </c:pt>
                <c:pt idx="1">
                  <c:v>28.538044415999998</c:v>
                </c:pt>
                <c:pt idx="2">
                  <c:v>23.269142259702534</c:v>
                </c:pt>
                <c:pt idx="3">
                  <c:v>18.973023295131814</c:v>
                </c:pt>
                <c:pt idx="4">
                  <c:v>15.470085185779267</c:v>
                </c:pt>
                <c:pt idx="5">
                  <c:v>12.613885090030637</c:v>
                </c:pt>
                <c:pt idx="6">
                  <c:v>10.285017513074699</c:v>
                </c:pt>
                <c:pt idx="7">
                  <c:v>8.3861224744989595</c:v>
                </c:pt>
                <c:pt idx="8">
                  <c:v>6.8378153044362033</c:v>
                </c:pt>
                <c:pt idx="9">
                  <c:v>5.5753679104687119</c:v>
                </c:pt>
                <c:pt idx="10">
                  <c:v>4.5460027732713488</c:v>
                </c:pt>
                <c:pt idx="11">
                  <c:v>3.7066865445393407</c:v>
                </c:pt>
                <c:pt idx="12">
                  <c:v>3.0223310069786646</c:v>
                </c:pt>
                <c:pt idx="13">
                  <c:v>2.4643261862003181</c:v>
                </c:pt>
                <c:pt idx="14">
                  <c:v>2.0093442902084733</c:v>
                </c:pt>
                <c:pt idx="15">
                  <c:v>1.6383644743144401</c:v>
                </c:pt>
                <c:pt idx="16">
                  <c:v>1.3358776610737708</c:v>
                </c:pt>
                <c:pt idx="17">
                  <c:v>1.0892381721732989</c:v>
                </c:pt>
                <c:pt idx="18">
                  <c:v>0.88813506677383591</c:v>
                </c:pt>
              </c:numCache>
            </c:numRef>
          </c:val>
          <c:smooth val="0"/>
          <c:extLst>
            <c:ext xmlns:c16="http://schemas.microsoft.com/office/drawing/2014/chart" uri="{C3380CC4-5D6E-409C-BE32-E72D297353CC}">
              <c16:uniqueId val="{00000006-1AD3-4D38-B718-8D1E1DAE6414}"/>
            </c:ext>
          </c:extLst>
        </c:ser>
        <c:ser>
          <c:idx val="3"/>
          <c:order val="4"/>
          <c:tx>
            <c:v>Base_v2</c:v>
          </c:tx>
          <c:spPr>
            <a:ln w="28575" cap="rnd" cmpd="sng" algn="ctr">
              <a:solidFill>
                <a:schemeClr val="accent1">
                  <a:tint val="90000"/>
                  <a:shade val="95000"/>
                  <a:satMod val="105000"/>
                </a:schemeClr>
              </a:solidFill>
              <a:prstDash val="solid"/>
              <a:round/>
            </a:ln>
            <a:effectLst/>
          </c:spPr>
          <c:marker>
            <c:spPr>
              <a:noFill/>
              <a:ln w="9525" cap="flat" cmpd="sng" algn="ctr">
                <a:solidFill>
                  <a:schemeClr val="accent1">
                    <a:tint val="90000"/>
                    <a:shade val="95000"/>
                    <a:satMod val="105000"/>
                  </a:schemeClr>
                </a:solidFill>
                <a:prstDash val="solid"/>
                <a:round/>
              </a:ln>
              <a:effectLst/>
            </c:spPr>
          </c:marker>
          <c:val>
            <c:numRef>
              <c:f>'Base scenario new'!$B$112:$T$112</c:f>
              <c:numCache>
                <c:formatCode>0.000</c:formatCode>
                <c:ptCount val="19"/>
                <c:pt idx="0">
                  <c:v>35</c:v>
                </c:pt>
                <c:pt idx="1">
                  <c:v>38.642828112000004</c:v>
                </c:pt>
                <c:pt idx="2">
                  <c:v>42.664804699816507</c:v>
                </c:pt>
                <c:pt idx="3">
                  <c:v>47.105391841344542</c:v>
                </c:pt>
                <c:pt idx="4">
                  <c:v>52.008158859242407</c:v>
                </c:pt>
                <c:pt idx="5">
                  <c:v>57.421209806265551</c:v>
                </c:pt>
                <c:pt idx="6">
                  <c:v>63.397655443617388</c:v>
                </c:pt>
                <c:pt idx="7">
                  <c:v>69.996134343185943</c:v>
                </c:pt>
                <c:pt idx="8">
                  <c:v>77.281388226519837</c:v>
                </c:pt>
                <c:pt idx="9">
                  <c:v>85.324897185547044</c:v>
                </c:pt>
                <c:pt idx="10">
                  <c:v>94.205581017576208</c:v>
                </c:pt>
                <c:pt idx="11">
                  <c:v>104.01057355580821</c:v>
                </c:pt>
                <c:pt idx="12">
                  <c:v>114.83607759278941</c:v>
                </c:pt>
                <c:pt idx="13">
                  <c:v>126.78830878498445</c:v>
                </c:pt>
                <c:pt idx="14">
                  <c:v>139.98453779969526</c:v>
                </c:pt>
                <c:pt idx="15">
                  <c:v>154.55424092946831</c:v>
                </c:pt>
                <c:pt idx="16">
                  <c:v>170.6403704633737</c:v>
                </c:pt>
                <c:pt idx="17">
                  <c:v>188.40075727954718</c:v>
                </c:pt>
                <c:pt idx="18">
                  <c:v>208.0096594206907</c:v>
                </c:pt>
              </c:numCache>
            </c:numRef>
          </c:val>
          <c:smooth val="0"/>
          <c:extLst>
            <c:ext xmlns:c16="http://schemas.microsoft.com/office/drawing/2014/chart" uri="{C3380CC4-5D6E-409C-BE32-E72D297353CC}">
              <c16:uniqueId val="{00000007-1AD3-4D38-B718-8D1E1DAE6414}"/>
            </c:ext>
          </c:extLst>
        </c:ser>
        <c:dLbls>
          <c:showLegendKey val="0"/>
          <c:showVal val="0"/>
          <c:showCatName val="0"/>
          <c:showSerName val="0"/>
          <c:showPercent val="0"/>
          <c:showBubbleSize val="0"/>
        </c:dLbls>
        <c:marker val="1"/>
        <c:smooth val="0"/>
        <c:axId val="49942528"/>
        <c:axId val="49944064"/>
      </c:lineChart>
      <c:catAx>
        <c:axId val="49942528"/>
        <c:scaling>
          <c:orientation val="minMax"/>
        </c:scaling>
        <c:delete val="0"/>
        <c:axPos val="b"/>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944064"/>
        <c:crosses val="autoZero"/>
        <c:auto val="1"/>
        <c:lblAlgn val="ctr"/>
        <c:lblOffset val="100"/>
        <c:tickLblSkip val="2"/>
        <c:noMultiLvlLbl val="0"/>
      </c:catAx>
      <c:valAx>
        <c:axId val="49944064"/>
        <c:scaling>
          <c:orientation val="minMax"/>
          <c:max val="100"/>
          <c:min val="0"/>
        </c:scaling>
        <c:delete val="0"/>
        <c:axPos val="l"/>
        <c:majorGridlines>
          <c:spPr>
            <a:ln w="9525" cap="flat" cmpd="sng" algn="ctr">
              <a:solidFill>
                <a:schemeClr val="tx1">
                  <a:tint val="75000"/>
                  <a:shade val="95000"/>
                  <a:satMod val="105000"/>
                </a:schemeClr>
              </a:solidFill>
              <a:prstDash val="sysDot"/>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crossAx val="49942528"/>
        <c:crosses val="autoZero"/>
        <c:crossBetween val="between"/>
      </c:valAx>
      <c:spPr>
        <a:solidFill>
          <a:schemeClr val="bg1"/>
        </a:solidFill>
        <a:ln>
          <a:noFill/>
        </a:ln>
        <a:effectLst/>
      </c:spPr>
    </c:plotArea>
    <c:legend>
      <c:legendPos val="l"/>
      <c:layout>
        <c:manualLayout>
          <c:xMode val="edge"/>
          <c:yMode val="edge"/>
          <c:x val="0.16378479750923969"/>
          <c:y val="9.1464175007329646E-2"/>
          <c:w val="0.20273477418036256"/>
          <c:h val="0.31480281798644522"/>
        </c:manualLayout>
      </c:layout>
      <c:overlay val="1"/>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hade val="95000"/>
          <a:satMod val="105000"/>
        </a:schemeClr>
      </a:solidFill>
      <a:prstDash val="solid"/>
      <a:round/>
    </a:ln>
    <a:effectLst/>
  </c:spPr>
  <c:txPr>
    <a:bodyPr/>
    <a:lstStyle/>
    <a:p>
      <a:pPr>
        <a:defRPr/>
      </a:pPr>
      <a:endParaRPr lang="fr-FR"/>
    </a:p>
  </c:txPr>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fr-FR"/>
              <a:t>TPES (MTOE)</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9817861280489999E-2"/>
          <c:y val="8.8968709402044502E-2"/>
          <c:w val="0.87753018372703417"/>
          <c:h val="0.8416746864975212"/>
        </c:manualLayout>
      </c:layout>
      <c:lineChart>
        <c:grouping val="standard"/>
        <c:varyColors val="0"/>
        <c:ser>
          <c:idx val="0"/>
          <c:order val="0"/>
          <c:tx>
            <c:v>Coal</c:v>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Parameters!$D$191:$K$191</c:f>
              <c:numCache>
                <c:formatCode>General</c:formatCode>
                <c:ptCount val="8"/>
                <c:pt idx="0">
                  <c:v>3655.68</c:v>
                </c:pt>
                <c:pt idx="1">
                  <c:v>3509.4527999999996</c:v>
                </c:pt>
                <c:pt idx="2">
                  <c:v>3369.0746879999992</c:v>
                </c:pt>
                <c:pt idx="3">
                  <c:v>3234.3117004799992</c:v>
                </c:pt>
                <c:pt idx="4">
                  <c:v>3104.9392324607993</c:v>
                </c:pt>
                <c:pt idx="5">
                  <c:v>2980.7416631623673</c:v>
                </c:pt>
                <c:pt idx="6">
                  <c:v>2861.5119966358725</c:v>
                </c:pt>
                <c:pt idx="7">
                  <c:v>2747.0515167704375</c:v>
                </c:pt>
              </c:numCache>
            </c:numRef>
          </c:val>
          <c:smooth val="0"/>
          <c:extLst>
            <c:ext xmlns:c16="http://schemas.microsoft.com/office/drawing/2014/chart" uri="{C3380CC4-5D6E-409C-BE32-E72D297353CC}">
              <c16:uniqueId val="{00000003-C9C9-4B2A-B951-5B8EFEBD1093}"/>
            </c:ext>
          </c:extLst>
        </c:ser>
        <c:ser>
          <c:idx val="1"/>
          <c:order val="1"/>
          <c:tx>
            <c:v>Oil</c:v>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Parameters!$D$193:$K$193</c:f>
              <c:numCache>
                <c:formatCode>General</c:formatCode>
                <c:ptCount val="8"/>
                <c:pt idx="0">
                  <c:v>4317.12</c:v>
                </c:pt>
                <c:pt idx="1">
                  <c:v>4144.4351999999999</c:v>
                </c:pt>
                <c:pt idx="2">
                  <c:v>3978.657792</c:v>
                </c:pt>
                <c:pt idx="3">
                  <c:v>3819.5114803199999</c:v>
                </c:pt>
                <c:pt idx="4">
                  <c:v>3666.7310211071999</c:v>
                </c:pt>
                <c:pt idx="5">
                  <c:v>3520.0617802629117</c:v>
                </c:pt>
                <c:pt idx="6">
                  <c:v>3379.2593090523951</c:v>
                </c:pt>
                <c:pt idx="7">
                  <c:v>3244.0889366902993</c:v>
                </c:pt>
              </c:numCache>
            </c:numRef>
          </c:val>
          <c:smooth val="0"/>
          <c:extLst>
            <c:ext xmlns:c16="http://schemas.microsoft.com/office/drawing/2014/chart" uri="{C3380CC4-5D6E-409C-BE32-E72D297353CC}">
              <c16:uniqueId val="{00000004-C9C9-4B2A-B951-5B8EFEBD1093}"/>
            </c:ext>
          </c:extLst>
        </c:ser>
        <c:ser>
          <c:idx val="2"/>
          <c:order val="2"/>
          <c:tx>
            <c:v>Natural Gas</c:v>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Parameters!$D$192:$K$192</c:f>
              <c:numCache>
                <c:formatCode>General</c:formatCode>
                <c:ptCount val="8"/>
                <c:pt idx="0">
                  <c:v>3131.52</c:v>
                </c:pt>
                <c:pt idx="1">
                  <c:v>3006.2592</c:v>
                </c:pt>
                <c:pt idx="2">
                  <c:v>2886.008832</c:v>
                </c:pt>
                <c:pt idx="3">
                  <c:v>2770.5684787199998</c:v>
                </c:pt>
                <c:pt idx="4">
                  <c:v>2659.7457395711999</c:v>
                </c:pt>
                <c:pt idx="5">
                  <c:v>2553.3559099883519</c:v>
                </c:pt>
                <c:pt idx="6">
                  <c:v>2451.2216735888178</c:v>
                </c:pt>
                <c:pt idx="7">
                  <c:v>2353.1728066452652</c:v>
                </c:pt>
              </c:numCache>
            </c:numRef>
          </c:val>
          <c:smooth val="0"/>
          <c:extLst>
            <c:ext xmlns:c16="http://schemas.microsoft.com/office/drawing/2014/chart" uri="{C3380CC4-5D6E-409C-BE32-E72D297353CC}">
              <c16:uniqueId val="{00000005-C9C9-4B2A-B951-5B8EFEBD1093}"/>
            </c:ext>
          </c:extLst>
        </c:ser>
        <c:ser>
          <c:idx val="3"/>
          <c:order val="3"/>
          <c:tx>
            <c:v>Biomass</c:v>
          </c:tx>
          <c:spPr>
            <a:ln w="22225" cap="rnd">
              <a:solidFill>
                <a:schemeClr val="accent4"/>
              </a:solidFill>
              <a:round/>
            </a:ln>
            <a:effectLst/>
          </c:spPr>
          <c:marker>
            <c:symbol val="x"/>
            <c:size val="6"/>
            <c:spPr>
              <a:noFill/>
              <a:ln w="9525">
                <a:solidFill>
                  <a:schemeClr val="accent4"/>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Parameters!$D$194:$K$194</c:f>
              <c:numCache>
                <c:formatCode>General</c:formatCode>
                <c:ptCount val="8"/>
                <c:pt idx="0">
                  <c:v>1327</c:v>
                </c:pt>
                <c:pt idx="1">
                  <c:v>1327</c:v>
                </c:pt>
                <c:pt idx="2">
                  <c:v>1327</c:v>
                </c:pt>
                <c:pt idx="3">
                  <c:v>1327</c:v>
                </c:pt>
                <c:pt idx="4">
                  <c:v>1327</c:v>
                </c:pt>
                <c:pt idx="5">
                  <c:v>1327</c:v>
                </c:pt>
                <c:pt idx="6">
                  <c:v>1327</c:v>
                </c:pt>
                <c:pt idx="7">
                  <c:v>1327</c:v>
                </c:pt>
              </c:numCache>
            </c:numRef>
          </c:val>
          <c:smooth val="0"/>
          <c:extLst>
            <c:ext xmlns:c16="http://schemas.microsoft.com/office/drawing/2014/chart" uri="{C3380CC4-5D6E-409C-BE32-E72D297353CC}">
              <c16:uniqueId val="{00000006-C9C9-4B2A-B951-5B8EFEBD1093}"/>
            </c:ext>
          </c:extLst>
        </c:ser>
        <c:ser>
          <c:idx val="4"/>
          <c:order val="4"/>
          <c:tx>
            <c:v>Nuclear</c:v>
          </c:tx>
          <c:spPr>
            <a:ln w="22225" cap="rnd">
              <a:solidFill>
                <a:schemeClr val="accent5"/>
              </a:solidFill>
              <a:round/>
            </a:ln>
            <a:effectLst/>
          </c:spPr>
          <c:marker>
            <c:symbol val="star"/>
            <c:size val="6"/>
            <c:spPr>
              <a:noFill/>
              <a:ln w="9525">
                <a:solidFill>
                  <a:schemeClr val="accent5"/>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Parameters!$D$195:$K$195</c:f>
              <c:numCache>
                <c:formatCode>General</c:formatCode>
                <c:ptCount val="8"/>
                <c:pt idx="0">
                  <c:v>721.14</c:v>
                </c:pt>
                <c:pt idx="1">
                  <c:v>735.56280000000004</c:v>
                </c:pt>
                <c:pt idx="2">
                  <c:v>750.27405600000009</c:v>
                </c:pt>
                <c:pt idx="3">
                  <c:v>765.2795371200001</c:v>
                </c:pt>
                <c:pt idx="4">
                  <c:v>780.5851278624001</c:v>
                </c:pt>
                <c:pt idx="5">
                  <c:v>796.19683041964811</c:v>
                </c:pt>
                <c:pt idx="6">
                  <c:v>812.12076702804109</c:v>
                </c:pt>
                <c:pt idx="7">
                  <c:v>828.36318236860188</c:v>
                </c:pt>
              </c:numCache>
            </c:numRef>
          </c:val>
          <c:smooth val="0"/>
          <c:extLst>
            <c:ext xmlns:c16="http://schemas.microsoft.com/office/drawing/2014/chart" uri="{C3380CC4-5D6E-409C-BE32-E72D297353CC}">
              <c16:uniqueId val="{00000007-C9C9-4B2A-B951-5B8EFEBD1093}"/>
            </c:ext>
          </c:extLst>
        </c:ser>
        <c:ser>
          <c:idx val="5"/>
          <c:order val="5"/>
          <c:tx>
            <c:v>Hydro</c:v>
          </c:tx>
          <c:spPr>
            <a:ln w="22225" cap="rnd">
              <a:solidFill>
                <a:schemeClr val="accent6"/>
              </a:solidFill>
              <a:round/>
            </a:ln>
            <a:effectLst/>
          </c:spPr>
          <c:marker>
            <c:symbol val="circle"/>
            <c:size val="6"/>
            <c:spPr>
              <a:solidFill>
                <a:schemeClr val="accent6"/>
              </a:solidFill>
              <a:ln w="9525">
                <a:solidFill>
                  <a:schemeClr val="accent6"/>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Parameters!$D$196:$K$196</c:f>
              <c:numCache>
                <c:formatCode>General</c:formatCode>
                <c:ptCount val="8"/>
                <c:pt idx="0">
                  <c:v>369.24</c:v>
                </c:pt>
                <c:pt idx="1">
                  <c:v>376.62479999999999</c:v>
                </c:pt>
                <c:pt idx="2">
                  <c:v>384.15729599999997</c:v>
                </c:pt>
                <c:pt idx="3">
                  <c:v>391.84044191999999</c:v>
                </c:pt>
                <c:pt idx="4">
                  <c:v>399.67725075840002</c:v>
                </c:pt>
                <c:pt idx="5">
                  <c:v>407.67079577356805</c:v>
                </c:pt>
                <c:pt idx="6">
                  <c:v>415.82421168903943</c:v>
                </c:pt>
                <c:pt idx="7">
                  <c:v>424.14069592282021</c:v>
                </c:pt>
              </c:numCache>
            </c:numRef>
          </c:val>
          <c:smooth val="0"/>
          <c:extLst>
            <c:ext xmlns:c16="http://schemas.microsoft.com/office/drawing/2014/chart" uri="{C3380CC4-5D6E-409C-BE32-E72D297353CC}">
              <c16:uniqueId val="{00000008-C9C9-4B2A-B951-5B8EFEBD1093}"/>
            </c:ext>
          </c:extLst>
        </c:ser>
        <c:ser>
          <c:idx val="6"/>
          <c:order val="6"/>
          <c:tx>
            <c:v>Wind</c:v>
          </c:tx>
          <c:spPr>
            <a:ln w="22225" cap="rnd">
              <a:solidFill>
                <a:schemeClr val="accent1">
                  <a:lumMod val="60000"/>
                </a:schemeClr>
              </a:solidFill>
              <a:round/>
            </a:ln>
            <a:effectLst/>
          </c:spPr>
          <c:marker>
            <c:symbol val="plus"/>
            <c:size val="6"/>
            <c:spPr>
              <a:noFill/>
              <a:ln w="9525">
                <a:solidFill>
                  <a:schemeClr val="accent1">
                    <a:lumMod val="60000"/>
                  </a:schemeClr>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Parameters!$D$252:$K$252</c:f>
              <c:numCache>
                <c:formatCode>General</c:formatCode>
                <c:ptCount val="8"/>
                <c:pt idx="0">
                  <c:v>210</c:v>
                </c:pt>
                <c:pt idx="1">
                  <c:v>220.5</c:v>
                </c:pt>
                <c:pt idx="2">
                  <c:v>231.52500000000001</c:v>
                </c:pt>
                <c:pt idx="3">
                  <c:v>243.10125000000002</c:v>
                </c:pt>
                <c:pt idx="4">
                  <c:v>255.25631250000004</c:v>
                </c:pt>
                <c:pt idx="5">
                  <c:v>268.01912812500007</c:v>
                </c:pt>
                <c:pt idx="6">
                  <c:v>281.4200845312501</c:v>
                </c:pt>
                <c:pt idx="7">
                  <c:v>295.49108875781263</c:v>
                </c:pt>
              </c:numCache>
            </c:numRef>
          </c:val>
          <c:smooth val="0"/>
          <c:extLst>
            <c:ext xmlns:c16="http://schemas.microsoft.com/office/drawing/2014/chart" uri="{C3380CC4-5D6E-409C-BE32-E72D297353CC}">
              <c16:uniqueId val="{00000009-C9C9-4B2A-B951-5B8EFEBD1093}"/>
            </c:ext>
          </c:extLst>
        </c:ser>
        <c:ser>
          <c:idx val="7"/>
          <c:order val="7"/>
          <c:tx>
            <c:v>Solar</c:v>
          </c:tx>
          <c:spPr>
            <a:ln w="22225" cap="rnd">
              <a:solidFill>
                <a:schemeClr val="accent2">
                  <a:lumMod val="60000"/>
                </a:schemeClr>
              </a:solidFill>
              <a:round/>
            </a:ln>
            <a:effectLst/>
          </c:spPr>
          <c:marker>
            <c:symbol val="dot"/>
            <c:size val="6"/>
            <c:spPr>
              <a:solidFill>
                <a:schemeClr val="accent2">
                  <a:lumMod val="60000"/>
                </a:schemeClr>
              </a:solidFill>
              <a:ln w="9525">
                <a:solidFill>
                  <a:schemeClr val="accent2">
                    <a:lumMod val="60000"/>
                  </a:schemeClr>
                </a:solidFill>
                <a:round/>
              </a:ln>
              <a:effectLst/>
            </c:spPr>
          </c:marker>
          <c:cat>
            <c:numRef>
              <c:f>Base!$C$2:$J$2</c:f>
              <c:numCache>
                <c:formatCode>0</c:formatCode>
                <c:ptCount val="8"/>
                <c:pt idx="0">
                  <c:v>2015</c:v>
                </c:pt>
                <c:pt idx="1">
                  <c:v>2020</c:v>
                </c:pt>
                <c:pt idx="2">
                  <c:v>2025</c:v>
                </c:pt>
                <c:pt idx="3">
                  <c:v>2030</c:v>
                </c:pt>
                <c:pt idx="4">
                  <c:v>2035</c:v>
                </c:pt>
                <c:pt idx="5">
                  <c:v>2040</c:v>
                </c:pt>
                <c:pt idx="6">
                  <c:v>2045</c:v>
                </c:pt>
                <c:pt idx="7">
                  <c:v>2050</c:v>
                </c:pt>
              </c:numCache>
            </c:numRef>
          </c:cat>
          <c:val>
            <c:numRef>
              <c:f>Parameters!$D$252:$K$252</c:f>
              <c:numCache>
                <c:formatCode>General</c:formatCode>
                <c:ptCount val="8"/>
                <c:pt idx="0">
                  <c:v>210</c:v>
                </c:pt>
                <c:pt idx="1">
                  <c:v>220.5</c:v>
                </c:pt>
                <c:pt idx="2">
                  <c:v>231.52500000000001</c:v>
                </c:pt>
                <c:pt idx="3">
                  <c:v>243.10125000000002</c:v>
                </c:pt>
                <c:pt idx="4">
                  <c:v>255.25631250000004</c:v>
                </c:pt>
                <c:pt idx="5">
                  <c:v>268.01912812500007</c:v>
                </c:pt>
                <c:pt idx="6">
                  <c:v>281.4200845312501</c:v>
                </c:pt>
                <c:pt idx="7">
                  <c:v>295.49108875781263</c:v>
                </c:pt>
              </c:numCache>
            </c:numRef>
          </c:val>
          <c:smooth val="0"/>
          <c:extLst>
            <c:ext xmlns:c16="http://schemas.microsoft.com/office/drawing/2014/chart" uri="{C3380CC4-5D6E-409C-BE32-E72D297353CC}">
              <c16:uniqueId val="{0000000A-C9C9-4B2A-B951-5B8EFEBD1093}"/>
            </c:ext>
          </c:extLst>
        </c:ser>
        <c:dLbls>
          <c:showLegendKey val="0"/>
          <c:showVal val="0"/>
          <c:showCatName val="0"/>
          <c:showSerName val="0"/>
          <c:showPercent val="0"/>
          <c:showBubbleSize val="0"/>
        </c:dLbls>
        <c:marker val="1"/>
        <c:smooth val="0"/>
        <c:axId val="649932120"/>
        <c:axId val="649929168"/>
      </c:lineChart>
      <c:catAx>
        <c:axId val="649932120"/>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fr-FR"/>
          </a:p>
        </c:txPr>
        <c:crossAx val="649929168"/>
        <c:crosses val="autoZero"/>
        <c:auto val="1"/>
        <c:lblAlgn val="ctr"/>
        <c:lblOffset val="100"/>
        <c:noMultiLvlLbl val="0"/>
      </c:catAx>
      <c:valAx>
        <c:axId val="649929168"/>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499321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80683</xdr:colOff>
      <xdr:row>129</xdr:row>
      <xdr:rowOff>85165</xdr:rowOff>
    </xdr:from>
    <xdr:to>
      <xdr:col>9</xdr:col>
      <xdr:colOff>412376</xdr:colOff>
      <xdr:row>145</xdr:row>
      <xdr:rowOff>170329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138545</xdr:colOff>
      <xdr:row>94</xdr:row>
      <xdr:rowOff>83128</xdr:rowOff>
    </xdr:from>
    <xdr:to>
      <xdr:col>17</xdr:col>
      <xdr:colOff>465116</xdr:colOff>
      <xdr:row>120</xdr:row>
      <xdr:rowOff>115786</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21</xdr:row>
      <xdr:rowOff>0</xdr:rowOff>
    </xdr:from>
    <xdr:to>
      <xdr:col>6</xdr:col>
      <xdr:colOff>561975</xdr:colOff>
      <xdr:row>39</xdr:row>
      <xdr:rowOff>142874</xdr:rowOff>
    </xdr:to>
    <xdr:graphicFrame macro="">
      <xdr:nvGraphicFramePr>
        <xdr:cNvPr id="26" name="Chart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123</xdr:row>
      <xdr:rowOff>124690</xdr:rowOff>
    </xdr:from>
    <xdr:to>
      <xdr:col>8</xdr:col>
      <xdr:colOff>326571</xdr:colOff>
      <xdr:row>149</xdr:row>
      <xdr:rowOff>157348</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235527</xdr:colOff>
      <xdr:row>123</xdr:row>
      <xdr:rowOff>92092</xdr:rowOff>
    </xdr:from>
    <xdr:to>
      <xdr:col>18</xdr:col>
      <xdr:colOff>197427</xdr:colOff>
      <xdr:row>150</xdr:row>
      <xdr:rowOff>164217</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178</xdr:row>
      <xdr:rowOff>0</xdr:rowOff>
    </xdr:from>
    <xdr:to>
      <xdr:col>9</xdr:col>
      <xdr:colOff>97970</xdr:colOff>
      <xdr:row>203</xdr:row>
      <xdr:rowOff>43543</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355386</xdr:colOff>
      <xdr:row>0</xdr:row>
      <xdr:rowOff>0</xdr:rowOff>
    </xdr:from>
    <xdr:to>
      <xdr:col>15</xdr:col>
      <xdr:colOff>279593</xdr:colOff>
      <xdr:row>21</xdr:row>
      <xdr:rowOff>83943</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100854</xdr:colOff>
      <xdr:row>0</xdr:row>
      <xdr:rowOff>0</xdr:rowOff>
    </xdr:from>
    <xdr:to>
      <xdr:col>24</xdr:col>
      <xdr:colOff>103822</xdr:colOff>
      <xdr:row>23</xdr:row>
      <xdr:rowOff>39275</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93</xdr:row>
      <xdr:rowOff>10886</xdr:rowOff>
    </xdr:from>
    <xdr:to>
      <xdr:col>8</xdr:col>
      <xdr:colOff>326571</xdr:colOff>
      <xdr:row>119</xdr:row>
      <xdr:rowOff>43544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549088</xdr:colOff>
      <xdr:row>20</xdr:row>
      <xdr:rowOff>1</xdr:rowOff>
    </xdr:from>
    <xdr:to>
      <xdr:col>15</xdr:col>
      <xdr:colOff>552057</xdr:colOff>
      <xdr:row>43</xdr:row>
      <xdr:rowOff>39276</xdr:rowOff>
    </xdr:to>
    <xdr:graphicFrame macro="">
      <xdr:nvGraphicFramePr>
        <xdr:cNvPr id="33" name="Chart 32">
          <a:extLst>
            <a:ext uri="{FF2B5EF4-FFF2-40B4-BE49-F238E27FC236}">
              <a16:creationId xmlns:a16="http://schemas.microsoft.com/office/drawing/2014/main" id="{00000000-0008-0000-0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112058</xdr:colOff>
      <xdr:row>19</xdr:row>
      <xdr:rowOff>33617</xdr:rowOff>
    </xdr:from>
    <xdr:to>
      <xdr:col>27</xdr:col>
      <xdr:colOff>504264</xdr:colOff>
      <xdr:row>45</xdr:row>
      <xdr:rowOff>112059</xdr:rowOff>
    </xdr:to>
    <xdr:graphicFrame macro="">
      <xdr:nvGraphicFramePr>
        <xdr:cNvPr id="3" name="Graphique 2">
          <a:extLst>
            <a:ext uri="{FF2B5EF4-FFF2-40B4-BE49-F238E27FC236}">
              <a16:creationId xmlns:a16="http://schemas.microsoft.com/office/drawing/2014/main" id="{80E87964-7CC5-4093-A870-193011D218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9"/>
  <sheetViews>
    <sheetView topLeftCell="A31" workbookViewId="0">
      <selection activeCell="A50" sqref="A50"/>
    </sheetView>
  </sheetViews>
  <sheetFormatPr baseColWidth="10" defaultColWidth="8.88671875" defaultRowHeight="19.2" customHeight="1" x14ac:dyDescent="0.25"/>
  <cols>
    <col min="1" max="16384" width="8.88671875" style="53"/>
  </cols>
  <sheetData>
    <row r="1" spans="1:1" ht="20.399999999999999" customHeight="1" thickBot="1" x14ac:dyDescent="0.4">
      <c r="A1" s="52" t="s">
        <v>455</v>
      </c>
    </row>
    <row r="2" spans="1:1" ht="19.2" customHeight="1" thickTop="1" x14ac:dyDescent="0.25"/>
    <row r="3" spans="1:1" ht="19.2" customHeight="1" x14ac:dyDescent="0.25">
      <c r="A3" s="53" t="s">
        <v>451</v>
      </c>
    </row>
    <row r="4" spans="1:1" ht="19.2" customHeight="1" x14ac:dyDescent="0.25">
      <c r="A4" s="53" t="s">
        <v>452</v>
      </c>
    </row>
    <row r="5" spans="1:1" ht="19.2" customHeight="1" x14ac:dyDescent="0.25">
      <c r="A5" s="53" t="s">
        <v>454</v>
      </c>
    </row>
    <row r="6" spans="1:1" ht="19.2" customHeight="1" x14ac:dyDescent="0.25">
      <c r="A6" s="53" t="s">
        <v>453</v>
      </c>
    </row>
    <row r="8" spans="1:1" ht="19.2" customHeight="1" thickBot="1" x14ac:dyDescent="0.35">
      <c r="A8" s="54" t="s">
        <v>459</v>
      </c>
    </row>
    <row r="9" spans="1:1" ht="19.2" customHeight="1" thickTop="1" x14ac:dyDescent="0.25">
      <c r="A9" s="53" t="s">
        <v>456</v>
      </c>
    </row>
    <row r="10" spans="1:1" ht="19.2" customHeight="1" x14ac:dyDescent="0.25">
      <c r="A10" s="53" t="s">
        <v>457</v>
      </c>
    </row>
    <row r="11" spans="1:1" ht="19.2" customHeight="1" x14ac:dyDescent="0.25">
      <c r="A11" s="53" t="s">
        <v>458</v>
      </c>
    </row>
    <row r="13" spans="1:1" ht="19.2" customHeight="1" thickBot="1" x14ac:dyDescent="0.35">
      <c r="A13" s="54" t="s">
        <v>291</v>
      </c>
    </row>
    <row r="14" spans="1:1" ht="19.2" customHeight="1" thickTop="1" x14ac:dyDescent="0.25">
      <c r="A14" s="53" t="s">
        <v>292</v>
      </c>
    </row>
    <row r="15" spans="1:1" ht="19.2" customHeight="1" x14ac:dyDescent="0.25">
      <c r="A15" s="53" t="s">
        <v>293</v>
      </c>
    </row>
    <row r="16" spans="1:1" ht="19.2" customHeight="1" x14ac:dyDescent="0.25">
      <c r="A16" s="53" t="s">
        <v>294</v>
      </c>
    </row>
    <row r="17" spans="1:1" ht="19.2" customHeight="1" x14ac:dyDescent="0.25">
      <c r="A17" s="53" t="s">
        <v>295</v>
      </c>
    </row>
    <row r="18" spans="1:1" ht="19.2" customHeight="1" x14ac:dyDescent="0.25">
      <c r="A18" s="53" t="s">
        <v>296</v>
      </c>
    </row>
    <row r="19" spans="1:1" ht="19.2" customHeight="1" x14ac:dyDescent="0.25">
      <c r="A19" s="53" t="s">
        <v>297</v>
      </c>
    </row>
    <row r="20" spans="1:1" ht="19.2" customHeight="1" x14ac:dyDescent="0.25">
      <c r="A20" s="53" t="s">
        <v>298</v>
      </c>
    </row>
    <row r="23" spans="1:1" ht="19.2" customHeight="1" thickBot="1" x14ac:dyDescent="0.35">
      <c r="A23" s="54" t="s">
        <v>232</v>
      </c>
    </row>
    <row r="24" spans="1:1" ht="19.2" customHeight="1" thickTop="1" x14ac:dyDescent="0.25">
      <c r="A24" s="55" t="s">
        <v>233</v>
      </c>
    </row>
    <row r="25" spans="1:1" ht="19.2" customHeight="1" x14ac:dyDescent="0.25">
      <c r="A25" s="55" t="s">
        <v>234</v>
      </c>
    </row>
    <row r="26" spans="1:1" ht="19.2" customHeight="1" x14ac:dyDescent="0.25">
      <c r="A26" s="55" t="s">
        <v>235</v>
      </c>
    </row>
    <row r="27" spans="1:1" ht="19.2" customHeight="1" x14ac:dyDescent="0.25">
      <c r="A27" s="55" t="s">
        <v>236</v>
      </c>
    </row>
    <row r="28" spans="1:1" ht="19.2" customHeight="1" x14ac:dyDescent="0.25">
      <c r="A28" s="55"/>
    </row>
    <row r="29" spans="1:1" ht="19.2" customHeight="1" thickBot="1" x14ac:dyDescent="0.35">
      <c r="A29" s="54" t="s">
        <v>237</v>
      </c>
    </row>
    <row r="30" spans="1:1" ht="19.2" customHeight="1" thickTop="1" x14ac:dyDescent="0.25">
      <c r="A30" s="53" t="s">
        <v>287</v>
      </c>
    </row>
    <row r="32" spans="1:1" ht="19.2" customHeight="1" thickBot="1" x14ac:dyDescent="0.35">
      <c r="A32" s="54" t="s">
        <v>237</v>
      </c>
    </row>
    <row r="33" spans="1:1" ht="19.2" customHeight="1" thickTop="1" x14ac:dyDescent="0.25">
      <c r="A33" s="53" t="s">
        <v>299</v>
      </c>
    </row>
    <row r="34" spans="1:1" ht="19.2" customHeight="1" x14ac:dyDescent="0.25">
      <c r="A34" s="53" t="s">
        <v>300</v>
      </c>
    </row>
    <row r="35" spans="1:1" ht="19.2" customHeight="1" x14ac:dyDescent="0.25">
      <c r="A35" s="53" t="s">
        <v>301</v>
      </c>
    </row>
    <row r="37" spans="1:1" ht="19.2" customHeight="1" thickBot="1" x14ac:dyDescent="0.35">
      <c r="A37" s="54" t="s">
        <v>302</v>
      </c>
    </row>
    <row r="38" spans="1:1" ht="19.2" customHeight="1" thickTop="1" x14ac:dyDescent="0.25">
      <c r="A38" s="53" t="s">
        <v>303</v>
      </c>
    </row>
    <row r="39" spans="1:1" ht="19.2" customHeight="1" x14ac:dyDescent="0.25">
      <c r="A39" s="53" t="s">
        <v>304</v>
      </c>
    </row>
    <row r="40" spans="1:1" ht="19.2" customHeight="1" x14ac:dyDescent="0.25">
      <c r="A40" s="53" t="s">
        <v>305</v>
      </c>
    </row>
    <row r="42" spans="1:1" ht="19.2" customHeight="1" thickBot="1" x14ac:dyDescent="0.35">
      <c r="A42" s="54" t="s">
        <v>306</v>
      </c>
    </row>
    <row r="43" spans="1:1" ht="19.2" customHeight="1" thickTop="1" x14ac:dyDescent="0.25">
      <c r="A43" s="53" t="s">
        <v>289</v>
      </c>
    </row>
    <row r="44" spans="1:1" ht="19.2" customHeight="1" x14ac:dyDescent="0.25">
      <c r="A44" s="53" t="s">
        <v>461</v>
      </c>
    </row>
    <row r="46" spans="1:1" ht="19.2" customHeight="1" x14ac:dyDescent="0.25">
      <c r="A46" s="53" t="s">
        <v>288</v>
      </c>
    </row>
    <row r="47" spans="1:1" ht="19.2" customHeight="1" x14ac:dyDescent="0.25">
      <c r="A47" s="53" t="s">
        <v>460</v>
      </c>
    </row>
    <row r="49" spans="1:1" ht="19.2" customHeight="1" x14ac:dyDescent="0.25">
      <c r="A49" s="53" t="s">
        <v>474</v>
      </c>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K288"/>
  <sheetViews>
    <sheetView tabSelected="1" topLeftCell="A219" zoomScale="85" zoomScaleNormal="85" workbookViewId="0">
      <selection activeCell="D228" sqref="D228:W228"/>
    </sheetView>
  </sheetViews>
  <sheetFormatPr baseColWidth="10" defaultColWidth="10.5546875" defaultRowHeight="14.25" customHeight="1" x14ac:dyDescent="0.25"/>
  <cols>
    <col min="1" max="1" width="62" style="110" customWidth="1"/>
    <col min="2" max="2" width="18" style="108" customWidth="1"/>
    <col min="3" max="3" width="2.6640625" style="109" customWidth="1"/>
    <col min="4" max="4" width="12.5546875" style="110" customWidth="1"/>
    <col min="5" max="8" width="10.6640625" style="110" customWidth="1"/>
    <col min="9" max="9" width="10.33203125" style="110" customWidth="1"/>
    <col min="10" max="10" width="11.6640625" style="110" customWidth="1"/>
    <col min="11" max="11" width="10.33203125" style="110" customWidth="1"/>
    <col min="12" max="13" width="11.109375" style="110" customWidth="1"/>
    <col min="14" max="15" width="9.44140625" style="110" customWidth="1"/>
    <col min="16" max="19" width="7.5546875" style="110" customWidth="1"/>
    <col min="20" max="74" width="12.5546875" style="110" bestFit="1" customWidth="1"/>
    <col min="75" max="101" width="13.88671875" style="110" bestFit="1" customWidth="1"/>
    <col min="102" max="125" width="15.44140625" style="110" bestFit="1" customWidth="1"/>
    <col min="126" max="141" width="10.6640625" style="110" bestFit="1" customWidth="1"/>
    <col min="142" max="16384" width="10.5546875" style="110"/>
  </cols>
  <sheetData>
    <row r="1" spans="1:5" ht="21" customHeight="1" thickBot="1" x14ac:dyDescent="0.4">
      <c r="A1" s="107" t="s">
        <v>247</v>
      </c>
    </row>
    <row r="2" spans="1:5" ht="21" customHeight="1" thickTop="1" x14ac:dyDescent="0.25">
      <c r="B2" s="108" t="s">
        <v>116</v>
      </c>
      <c r="D2" s="110" t="s">
        <v>106</v>
      </c>
    </row>
    <row r="3" spans="1:5" ht="14.25" customHeight="1" x14ac:dyDescent="0.25">
      <c r="E3" s="111">
        <f>+B8/B25</f>
        <v>1.7087999999999999E-3</v>
      </c>
    </row>
    <row r="4" spans="1:5" ht="17.25" customHeight="1" thickBot="1" x14ac:dyDescent="0.4">
      <c r="A4" s="107" t="s">
        <v>99</v>
      </c>
    </row>
    <row r="5" spans="1:5" ht="17.25" customHeight="1" thickTop="1" x14ac:dyDescent="0.25">
      <c r="A5" s="110" t="s">
        <v>29</v>
      </c>
      <c r="B5" s="108">
        <v>1.4999999999999999E-2</v>
      </c>
      <c r="D5" s="110" t="s">
        <v>107</v>
      </c>
    </row>
    <row r="6" spans="1:5" ht="17.25" customHeight="1" x14ac:dyDescent="0.25">
      <c r="A6" s="110" t="s">
        <v>33</v>
      </c>
      <c r="B6" s="108">
        <v>1.45</v>
      </c>
      <c r="D6" s="110" t="s">
        <v>107</v>
      </c>
    </row>
    <row r="7" spans="1:5" ht="17.25" customHeight="1" x14ac:dyDescent="0.25">
      <c r="A7" s="110" t="s">
        <v>77</v>
      </c>
      <c r="B7" s="108">
        <v>0</v>
      </c>
      <c r="D7" s="110" t="s">
        <v>143</v>
      </c>
    </row>
    <row r="8" spans="1:5" ht="17.25" customHeight="1" x14ac:dyDescent="0.25">
      <c r="A8" s="110" t="s">
        <v>78</v>
      </c>
      <c r="B8" s="112">
        <v>2.1359999999999999E-3</v>
      </c>
      <c r="D8" s="110" t="s">
        <v>143</v>
      </c>
    </row>
    <row r="9" spans="1:5" ht="17.25" customHeight="1" x14ac:dyDescent="0.25">
      <c r="A9" s="110" t="s">
        <v>20</v>
      </c>
      <c r="B9" s="108">
        <v>2</v>
      </c>
      <c r="D9" s="110" t="s">
        <v>108</v>
      </c>
    </row>
    <row r="10" spans="1:5" ht="17.25" customHeight="1" x14ac:dyDescent="0.25">
      <c r="A10" s="110" t="s">
        <v>243</v>
      </c>
      <c r="B10" s="108">
        <v>344</v>
      </c>
      <c r="D10" s="113" t="s">
        <v>465</v>
      </c>
    </row>
    <row r="11" spans="1:5" ht="17.25" customHeight="1" x14ac:dyDescent="0.25">
      <c r="A11" s="110" t="s">
        <v>36</v>
      </c>
      <c r="B11" s="108">
        <v>2.8</v>
      </c>
      <c r="D11" s="113" t="s">
        <v>465</v>
      </c>
    </row>
    <row r="12" spans="1:5" ht="17.25" customHeight="1" x14ac:dyDescent="0.25">
      <c r="A12" s="110" t="s">
        <v>109</v>
      </c>
      <c r="B12" s="108">
        <v>2250</v>
      </c>
      <c r="D12" s="110" t="s">
        <v>110</v>
      </c>
    </row>
    <row r="13" spans="1:5" ht="17.25" customHeight="1" x14ac:dyDescent="0.25">
      <c r="A13" s="110" t="s">
        <v>27</v>
      </c>
      <c r="B13" s="108">
        <v>6000</v>
      </c>
      <c r="D13" s="113" t="s">
        <v>465</v>
      </c>
    </row>
    <row r="14" spans="1:5" ht="17.25" customHeight="1" x14ac:dyDescent="0.25">
      <c r="A14" s="110" t="s">
        <v>69</v>
      </c>
      <c r="B14" s="108">
        <v>2.9</v>
      </c>
      <c r="D14" s="113" t="s">
        <v>465</v>
      </c>
    </row>
    <row r="15" spans="1:5" ht="17.25" customHeight="1" x14ac:dyDescent="0.25">
      <c r="A15" s="110" t="s">
        <v>100</v>
      </c>
      <c r="B15" s="108">
        <v>-0.01</v>
      </c>
      <c r="D15" s="113" t="s">
        <v>465</v>
      </c>
    </row>
    <row r="16" spans="1:5" ht="17.25" customHeight="1" x14ac:dyDescent="0.25">
      <c r="A16" s="110" t="s">
        <v>115</v>
      </c>
      <c r="B16" s="108">
        <v>8.8000000000000007</v>
      </c>
      <c r="D16" s="110" t="s">
        <v>56</v>
      </c>
    </row>
    <row r="17" spans="1:17" ht="17.25" customHeight="1" x14ac:dyDescent="0.25">
      <c r="A17" s="110" t="s">
        <v>74</v>
      </c>
      <c r="B17" s="108">
        <v>6.4397046086323555E-3</v>
      </c>
      <c r="D17" s="110" t="s">
        <v>462</v>
      </c>
    </row>
    <row r="18" spans="1:17" ht="17.25" customHeight="1" x14ac:dyDescent="0.25">
      <c r="A18" s="110" t="s">
        <v>72</v>
      </c>
      <c r="B18" s="108">
        <v>4</v>
      </c>
      <c r="D18" s="110" t="s">
        <v>462</v>
      </c>
    </row>
    <row r="19" spans="1:17" ht="17.25" customHeight="1" x14ac:dyDescent="0.25">
      <c r="A19" s="110" t="s">
        <v>73</v>
      </c>
      <c r="B19" s="108">
        <v>3</v>
      </c>
      <c r="D19" s="110" t="s">
        <v>462</v>
      </c>
    </row>
    <row r="20" spans="1:17" ht="17.25" customHeight="1" x14ac:dyDescent="0.25">
      <c r="A20" s="110" t="s">
        <v>144</v>
      </c>
      <c r="B20" s="108">
        <v>0</v>
      </c>
      <c r="D20" s="110" t="s">
        <v>462</v>
      </c>
    </row>
    <row r="21" spans="1:17" ht="17.25" customHeight="1" x14ac:dyDescent="0.25">
      <c r="A21" s="110" t="s">
        <v>123</v>
      </c>
      <c r="B21" s="108">
        <v>5</v>
      </c>
      <c r="D21" s="110" t="s">
        <v>463</v>
      </c>
    </row>
    <row r="22" spans="1:17" ht="17.25" customHeight="1" x14ac:dyDescent="0.25">
      <c r="A22" s="110" t="s">
        <v>157</v>
      </c>
      <c r="B22" s="108">
        <v>0</v>
      </c>
      <c r="D22" s="110" t="s">
        <v>462</v>
      </c>
    </row>
    <row r="23" spans="1:17" ht="17.25" customHeight="1" x14ac:dyDescent="0.25">
      <c r="A23" s="110" t="s">
        <v>152</v>
      </c>
      <c r="B23" s="108">
        <v>1.2</v>
      </c>
      <c r="D23" s="110" t="s">
        <v>462</v>
      </c>
    </row>
    <row r="24" spans="1:17" ht="17.25" customHeight="1" x14ac:dyDescent="0.25">
      <c r="A24" s="110" t="s">
        <v>156</v>
      </c>
      <c r="B24" s="108">
        <v>0.5</v>
      </c>
      <c r="D24" s="110" t="s">
        <v>462</v>
      </c>
    </row>
    <row r="25" spans="1:17" ht="17.25" customHeight="1" x14ac:dyDescent="0.25">
      <c r="A25" s="110" t="s">
        <v>131</v>
      </c>
      <c r="B25" s="108">
        <v>1.25</v>
      </c>
      <c r="D25" s="110" t="s">
        <v>158</v>
      </c>
    </row>
    <row r="26" spans="1:17" ht="17.25" customHeight="1" x14ac:dyDescent="0.25">
      <c r="A26" s="110" t="s">
        <v>145</v>
      </c>
      <c r="B26" s="108">
        <v>2.5000000000000001E-2</v>
      </c>
      <c r="D26" s="110" t="s">
        <v>159</v>
      </c>
    </row>
    <row r="27" spans="1:17" ht="17.25" customHeight="1" x14ac:dyDescent="0.25">
      <c r="A27" s="110" t="s">
        <v>162</v>
      </c>
      <c r="B27" s="108">
        <v>4</v>
      </c>
      <c r="D27" s="110" t="s">
        <v>163</v>
      </c>
    </row>
    <row r="28" spans="1:17" ht="17.25" customHeight="1" x14ac:dyDescent="0.25">
      <c r="A28" s="110" t="s">
        <v>244</v>
      </c>
      <c r="B28" s="108">
        <v>0.8</v>
      </c>
      <c r="D28" s="110" t="s">
        <v>97</v>
      </c>
    </row>
    <row r="29" spans="1:17" ht="17.25" customHeight="1" x14ac:dyDescent="0.25">
      <c r="A29" s="110" t="s">
        <v>102</v>
      </c>
      <c r="B29" s="108">
        <v>1</v>
      </c>
      <c r="D29" s="110" t="s">
        <v>464</v>
      </c>
    </row>
    <row r="30" spans="1:17" ht="17.399999999999999" customHeight="1" x14ac:dyDescent="0.25">
      <c r="A30" s="110" t="s">
        <v>185</v>
      </c>
      <c r="B30" s="108">
        <v>0</v>
      </c>
      <c r="D30" s="110" t="s">
        <v>464</v>
      </c>
    </row>
    <row r="31" spans="1:17" ht="25.95" customHeight="1" thickBot="1" x14ac:dyDescent="0.4">
      <c r="A31" s="107" t="s">
        <v>98</v>
      </c>
      <c r="G31" s="110" t="s">
        <v>44</v>
      </c>
      <c r="H31" s="110" t="s">
        <v>119</v>
      </c>
      <c r="I31" s="110" t="s">
        <v>22</v>
      </c>
      <c r="J31" s="110" t="s">
        <v>23</v>
      </c>
      <c r="K31" s="110" t="s">
        <v>24</v>
      </c>
      <c r="L31" s="110" t="s">
        <v>25</v>
      </c>
      <c r="M31" s="110" t="s">
        <v>125</v>
      </c>
      <c r="N31" s="110" t="s">
        <v>126</v>
      </c>
      <c r="O31" s="110" t="s">
        <v>127</v>
      </c>
      <c r="P31" s="110" t="s">
        <v>128</v>
      </c>
      <c r="Q31" s="110" t="s">
        <v>94</v>
      </c>
    </row>
    <row r="32" spans="1:17" ht="17.25" customHeight="1" thickTop="1" x14ac:dyDescent="0.25">
      <c r="A32" s="110" t="s">
        <v>48</v>
      </c>
      <c r="B32" s="108">
        <v>0.3</v>
      </c>
      <c r="D32" s="110" t="s">
        <v>87</v>
      </c>
    </row>
    <row r="33" spans="1:141" ht="17.25" customHeight="1" x14ac:dyDescent="0.25">
      <c r="A33" s="110" t="s">
        <v>45</v>
      </c>
      <c r="B33" s="108">
        <v>0.1</v>
      </c>
      <c r="D33" s="110" t="s">
        <v>87</v>
      </c>
    </row>
    <row r="34" spans="1:141" ht="17.25" customHeight="1" x14ac:dyDescent="0.25">
      <c r="A34" s="110" t="s">
        <v>21</v>
      </c>
      <c r="B34" s="114">
        <v>63.581986819100003</v>
      </c>
      <c r="C34" s="115"/>
      <c r="D34" s="110" t="s">
        <v>240</v>
      </c>
      <c r="F34" s="110">
        <v>13.0879252558743</v>
      </c>
      <c r="G34" s="110">
        <v>13.643107611359378</v>
      </c>
      <c r="H34" s="110">
        <v>3.8953293931094133</v>
      </c>
      <c r="I34" s="110">
        <v>2.0100133342943636</v>
      </c>
      <c r="J34" s="110">
        <v>9.1176805535534093</v>
      </c>
      <c r="K34" s="110">
        <v>3.6559274542309352</v>
      </c>
      <c r="L34" s="110">
        <v>3.3192257099610778</v>
      </c>
      <c r="M34" s="110">
        <v>6.659702501081159</v>
      </c>
      <c r="N34" s="110">
        <v>2.0179850800057664</v>
      </c>
      <c r="O34" s="110">
        <v>4.1103412858584401</v>
      </c>
      <c r="P34" s="110">
        <v>5.5010892676949883</v>
      </c>
      <c r="Q34" s="110">
        <v>0</v>
      </c>
    </row>
    <row r="35" spans="1:141" s="116" customFormat="1" ht="17.25" customHeight="1" x14ac:dyDescent="0.25">
      <c r="A35" s="116" t="s">
        <v>176</v>
      </c>
      <c r="B35" s="117">
        <v>6838</v>
      </c>
      <c r="C35" s="118"/>
      <c r="D35">
        <v>7242.4909902816999</v>
      </c>
      <c r="E35">
        <v>7612.0624490151004</v>
      </c>
      <c r="F35">
        <v>7947.3144083379002</v>
      </c>
      <c r="G35">
        <v>8249.5494073663995</v>
      </c>
      <c r="H35">
        <v>8520.5561633234993</v>
      </c>
      <c r="I35">
        <v>8762.4308785045996</v>
      </c>
      <c r="J35">
        <v>8977.4350979825995</v>
      </c>
      <c r="K35">
        <v>9167.8866567271998</v>
      </c>
      <c r="L35">
        <v>9336.0791290479992</v>
      </c>
      <c r="M35">
        <v>9484.2248989408999</v>
      </c>
      <c r="N35">
        <v>9614.4171827132996</v>
      </c>
      <c r="O35">
        <v>9728.6068217838001</v>
      </c>
      <c r="P35">
        <v>9828.5902665064004</v>
      </c>
      <c r="Q35">
        <v>9916.0057923349996</v>
      </c>
      <c r="R35">
        <v>9992.3355707250994</v>
      </c>
      <c r="S35">
        <v>10058.9117304096</v>
      </c>
      <c r="T35">
        <v>10116.9249798906</v>
      </c>
      <c r="U35">
        <v>10167.4347198162</v>
      </c>
      <c r="V35">
        <v>10211.379860932801</v>
      </c>
      <c r="W35">
        <v>10249.5897887346</v>
      </c>
      <c r="X35">
        <v>10282.7950896782</v>
      </c>
      <c r="Y35">
        <v>10311.6377853629</v>
      </c>
      <c r="Z35">
        <v>10336.6809188678</v>
      </c>
      <c r="AA35">
        <v>10358.417408748201</v>
      </c>
      <c r="AB35">
        <v>10377.278137043701</v>
      </c>
      <c r="AC35">
        <v>10393.63927294</v>
      </c>
      <c r="AD35">
        <v>10407.8288573315</v>
      </c>
      <c r="AE35">
        <v>10420.132688511099</v>
      </c>
      <c r="AF35">
        <v>10430.799557918001</v>
      </c>
      <c r="AG35">
        <v>10440.0458890952</v>
      </c>
      <c r="AH35">
        <v>10448.0598341152</v>
      </c>
      <c r="AI35">
        <v>10455.0048807149</v>
      </c>
      <c r="AJ35">
        <v>10461.0230210058</v>
      </c>
      <c r="AK35">
        <v>10466.2375294065</v>
      </c>
      <c r="AL35">
        <v>10470.755393793501</v>
      </c>
      <c r="AM35">
        <v>10474.6694400288</v>
      </c>
      <c r="AN35">
        <v>10478.060186201001</v>
      </c>
      <c r="AO35">
        <v>10480.997459222601</v>
      </c>
      <c r="AP35">
        <v>10483.5418029352</v>
      </c>
      <c r="AQ35">
        <v>10485.745703640099</v>
      </c>
      <c r="AR35">
        <v>10487.654655995</v>
      </c>
      <c r="AS35">
        <v>10489.3080895277</v>
      </c>
      <c r="AT35">
        <v>10490.740173583101</v>
      </c>
      <c r="AU35">
        <v>10491.9805163496</v>
      </c>
      <c r="AV35">
        <v>10493.0547716735</v>
      </c>
      <c r="AW35">
        <v>10493.985165654</v>
      </c>
      <c r="AX35">
        <v>10494.7909534956</v>
      </c>
      <c r="AY35">
        <v>10495.488815758201</v>
      </c>
      <c r="AZ35">
        <v>10496.0932019719</v>
      </c>
      <c r="BA35">
        <v>10496.6166285535</v>
      </c>
      <c r="BB35">
        <v>10497.069937063499</v>
      </c>
      <c r="BC35">
        <v>10497.462518050599</v>
      </c>
      <c r="BD35">
        <v>10497.802505048299</v>
      </c>
      <c r="BE35">
        <v>10498.096942685201</v>
      </c>
      <c r="BF35">
        <v>10498.351932351199</v>
      </c>
      <c r="BG35">
        <v>10498.572758406201</v>
      </c>
      <c r="BH35">
        <v>10498.763997522799</v>
      </c>
      <c r="BI35">
        <v>10498.9296134125</v>
      </c>
      <c r="BJ35">
        <v>10499.0730388838</v>
      </c>
    </row>
    <row r="36" spans="1:141" ht="17.25" customHeight="1" x14ac:dyDescent="0.25">
      <c r="A36" s="110" t="s">
        <v>84</v>
      </c>
      <c r="B36" s="119">
        <v>9.85</v>
      </c>
      <c r="C36" s="120"/>
      <c r="D36" s="121">
        <v>11.274567569332813</v>
      </c>
      <c r="E36" s="121">
        <v>12.240950248735528</v>
      </c>
      <c r="F36" s="121">
        <v>13.199900506966344</v>
      </c>
      <c r="G36" s="121">
        <v>14.144552397631209</v>
      </c>
      <c r="H36" s="121">
        <v>15.077263643967758</v>
      </c>
      <c r="I36" s="121">
        <v>16.011846388385912</v>
      </c>
      <c r="J36" s="121">
        <v>17.019882924869691</v>
      </c>
      <c r="K36" s="121">
        <v>18.106149528055862</v>
      </c>
      <c r="L36" s="121">
        <v>19.247081695754691</v>
      </c>
      <c r="M36" s="121">
        <v>20.442549470146115</v>
      </c>
      <c r="N36" s="121">
        <v>21.692078004173116</v>
      </c>
      <c r="O36" s="121">
        <v>22.994835872458694</v>
      </c>
      <c r="P36" s="121">
        <v>24.349625948551221</v>
      </c>
      <c r="Q36" s="121">
        <v>25.754878990107212</v>
      </c>
      <c r="R36" s="121">
        <v>27.208650058279495</v>
      </c>
      <c r="S36" s="121">
        <v>28.708617878361231</v>
      </c>
      <c r="T36" s="121">
        <v>30.252087225687859</v>
      </c>
      <c r="U36" s="121">
        <v>31.835994394203468</v>
      </c>
      <c r="V36" s="121">
        <v>33.452172581415532</v>
      </c>
      <c r="W36" s="121">
        <v>35.087775044837272</v>
      </c>
      <c r="X36" s="121">
        <v>36.737843277901042</v>
      </c>
      <c r="Y36" s="121">
        <v>38.39708864255789</v>
      </c>
      <c r="Z36" s="121">
        <v>40.059929769074095</v>
      </c>
      <c r="AA36" s="121">
        <v>41.720531260150899</v>
      </c>
      <c r="AB36" s="121">
        <v>43.372843730753139</v>
      </c>
      <c r="AC36" s="121">
        <v>45.010645160748489</v>
      </c>
      <c r="AD36" s="121">
        <v>46.627583478858696</v>
      </c>
      <c r="AE36" s="121">
        <v>48.217220238623547</v>
      </c>
      <c r="AF36" s="121">
        <v>49.773075193114906</v>
      </c>
      <c r="AG36" s="121">
        <v>51.288671526762727</v>
      </c>
      <c r="AH36" s="121">
        <v>52.757581460824092</v>
      </c>
      <c r="AI36" s="121">
        <v>54.173471914227314</v>
      </c>
      <c r="AJ36" s="121">
        <v>55.530149873960269</v>
      </c>
      <c r="AK36" s="121">
        <v>56.821607108877942</v>
      </c>
      <c r="AL36" s="121">
        <v>58.042063847707674</v>
      </c>
      <c r="AM36" s="121">
        <v>59.186011035982553</v>
      </c>
      <c r="AN36" s="121">
        <v>60.248250787429562</v>
      </c>
      <c r="AO36" s="121">
        <v>62.140103565330172</v>
      </c>
      <c r="AP36" s="121">
        <v>64.076426105192496</v>
      </c>
      <c r="AQ36" s="121">
        <v>66.058033775697041</v>
      </c>
      <c r="AR36" s="121">
        <v>68.085764864137687</v>
      </c>
      <c r="AS36" s="121">
        <v>70.160480435397375</v>
      </c>
      <c r="AT36" s="121">
        <v>72.283064213334995</v>
      </c>
      <c r="AU36" s="121">
        <v>74.454422487995146</v>
      </c>
      <c r="AV36" s="121">
        <v>76.675484050760176</v>
      </c>
      <c r="AW36" s="121">
        <v>77.830553445007951</v>
      </c>
      <c r="AX36" s="121">
        <v>79.003398265687295</v>
      </c>
      <c r="AY36" s="121">
        <v>80.194260267971501</v>
      </c>
      <c r="AZ36" s="121">
        <v>81.403387065416112</v>
      </c>
      <c r="BA36" s="121">
        <v>82.631032049394662</v>
      </c>
      <c r="BB36" s="121">
        <v>83.877454318029152</v>
      </c>
      <c r="BC36" s="121">
        <v>85.142918614551945</v>
      </c>
      <c r="BD36" s="121">
        <v>86.4276952749169</v>
      </c>
      <c r="BE36" s="121">
        <v>87.732060184395337</v>
      </c>
      <c r="BF36" s="121">
        <v>89.056294742835547</v>
      </c>
      <c r="BG36" s="121">
        <v>90.400685838226593</v>
      </c>
      <c r="BH36" s="121">
        <v>91.765525828187293</v>
      </c>
      <c r="BI36" s="121">
        <v>91.764273139617387</v>
      </c>
    </row>
    <row r="37" spans="1:141" ht="17.25" customHeight="1" x14ac:dyDescent="0.25">
      <c r="A37" s="110" t="s">
        <v>13</v>
      </c>
      <c r="B37" s="122">
        <v>135</v>
      </c>
      <c r="D37" s="110" t="s">
        <v>90</v>
      </c>
    </row>
    <row r="38" spans="1:141" ht="17.25" customHeight="1" x14ac:dyDescent="0.25">
      <c r="A38" s="110" t="s">
        <v>30</v>
      </c>
      <c r="B38" s="108">
        <v>3.8</v>
      </c>
      <c r="D38" s="110">
        <f>+B38*D36/B36</f>
        <v>4.3495793668492073</v>
      </c>
    </row>
    <row r="39" spans="1:141" ht="17.25" customHeight="1" x14ac:dyDescent="0.25">
      <c r="A39" s="110" t="s">
        <v>148</v>
      </c>
      <c r="B39" s="108">
        <v>2.4</v>
      </c>
      <c r="E39" s="110" t="s">
        <v>241</v>
      </c>
    </row>
    <row r="40" spans="1:141" ht="26.4" customHeight="1" thickBot="1" x14ac:dyDescent="0.4">
      <c r="A40" s="107" t="s">
        <v>46</v>
      </c>
      <c r="D40" s="110">
        <f>+LN(D36/B36)/5</f>
        <v>2.7015615283345069E-2</v>
      </c>
      <c r="E40" s="110">
        <f>+LN(E36/D36)/5</f>
        <v>1.6447475434130974E-2</v>
      </c>
      <c r="F40" s="110">
        <f>+LN(F36/E36)/5</f>
        <v>1.5084476688301384E-2</v>
      </c>
      <c r="G40" s="110">
        <f>+LN(G36/F36)/5</f>
        <v>1.3824053636430722E-2</v>
      </c>
    </row>
    <row r="41" spans="1:141" ht="17.25" customHeight="1" thickTop="1" x14ac:dyDescent="0.25">
      <c r="A41" s="110" t="s">
        <v>75</v>
      </c>
      <c r="B41" s="108">
        <v>0.1</v>
      </c>
      <c r="D41" s="110" t="s">
        <v>87</v>
      </c>
    </row>
    <row r="42" spans="1:141" ht="17.25" customHeight="1" x14ac:dyDescent="0.25">
      <c r="A42" s="110" t="s">
        <v>467</v>
      </c>
      <c r="B42" s="108">
        <v>1.2</v>
      </c>
      <c r="D42" s="110" t="s">
        <v>87</v>
      </c>
    </row>
    <row r="43" spans="1:141" ht="29.4" customHeight="1" thickBot="1" x14ac:dyDescent="0.4">
      <c r="A43" s="107" t="s">
        <v>160</v>
      </c>
    </row>
    <row r="44" spans="1:141" s="123" customFormat="1" ht="17.25" customHeight="1" thickTop="1" x14ac:dyDescent="0.25">
      <c r="A44" s="123" t="s">
        <v>161</v>
      </c>
      <c r="B44" s="108">
        <v>2010</v>
      </c>
      <c r="C44" s="109"/>
      <c r="D44" s="123">
        <v>2015</v>
      </c>
      <c r="E44" s="123">
        <v>2020</v>
      </c>
      <c r="F44" s="123">
        <v>2025</v>
      </c>
      <c r="G44" s="123">
        <v>2030</v>
      </c>
      <c r="H44" s="123">
        <v>2035</v>
      </c>
      <c r="I44" s="123">
        <v>2040</v>
      </c>
      <c r="J44" s="123">
        <v>2045</v>
      </c>
      <c r="K44" s="123">
        <v>2050</v>
      </c>
      <c r="L44" s="123">
        <v>2055</v>
      </c>
      <c r="M44" s="123">
        <v>2060</v>
      </c>
      <c r="N44" s="123">
        <v>2065</v>
      </c>
      <c r="O44" s="123">
        <v>2070</v>
      </c>
      <c r="P44" s="123">
        <v>2075</v>
      </c>
      <c r="Q44" s="123">
        <v>2080</v>
      </c>
      <c r="R44" s="123">
        <v>2085</v>
      </c>
      <c r="S44" s="123">
        <v>2090</v>
      </c>
      <c r="T44" s="123">
        <v>2095</v>
      </c>
      <c r="U44" s="123">
        <v>2100</v>
      </c>
      <c r="V44" s="123">
        <v>2105</v>
      </c>
      <c r="W44" s="123">
        <v>2110</v>
      </c>
      <c r="X44" s="123">
        <v>2115</v>
      </c>
      <c r="Y44" s="123">
        <v>2120</v>
      </c>
      <c r="Z44" s="123">
        <v>2125</v>
      </c>
      <c r="AA44" s="123">
        <v>2130</v>
      </c>
      <c r="AB44" s="123">
        <v>2135</v>
      </c>
      <c r="AC44" s="123">
        <v>2140</v>
      </c>
      <c r="AD44" s="123">
        <v>2145</v>
      </c>
      <c r="AE44" s="123">
        <v>2150</v>
      </c>
      <c r="AF44" s="123">
        <v>2155</v>
      </c>
      <c r="AG44" s="123">
        <v>2160</v>
      </c>
      <c r="AH44" s="123">
        <v>2165</v>
      </c>
      <c r="AI44" s="123">
        <v>2170</v>
      </c>
      <c r="AJ44" s="123">
        <v>2175</v>
      </c>
      <c r="AK44" s="123">
        <v>2180</v>
      </c>
      <c r="AL44" s="123">
        <v>2185</v>
      </c>
      <c r="AM44" s="123">
        <v>2190</v>
      </c>
      <c r="AN44" s="123">
        <v>2195</v>
      </c>
      <c r="AO44" s="123">
        <v>2200</v>
      </c>
      <c r="AP44" s="123">
        <f>+AO44+5</f>
        <v>2205</v>
      </c>
      <c r="AQ44" s="123">
        <f t="shared" ref="AQ44:BX44" si="0">+AP44+5</f>
        <v>2210</v>
      </c>
      <c r="AR44" s="123">
        <f t="shared" si="0"/>
        <v>2215</v>
      </c>
      <c r="AS44" s="123">
        <f t="shared" si="0"/>
        <v>2220</v>
      </c>
      <c r="AT44" s="123">
        <f t="shared" si="0"/>
        <v>2225</v>
      </c>
      <c r="AU44" s="123">
        <f t="shared" si="0"/>
        <v>2230</v>
      </c>
      <c r="AV44" s="123">
        <f t="shared" si="0"/>
        <v>2235</v>
      </c>
      <c r="AW44" s="123">
        <f t="shared" si="0"/>
        <v>2240</v>
      </c>
      <c r="AX44" s="123">
        <f t="shared" si="0"/>
        <v>2245</v>
      </c>
      <c r="AY44" s="123">
        <f t="shared" si="0"/>
        <v>2250</v>
      </c>
      <c r="AZ44" s="123">
        <f t="shared" si="0"/>
        <v>2255</v>
      </c>
      <c r="BA44" s="123">
        <f t="shared" si="0"/>
        <v>2260</v>
      </c>
      <c r="BB44" s="123">
        <f t="shared" si="0"/>
        <v>2265</v>
      </c>
      <c r="BC44" s="123">
        <f t="shared" si="0"/>
        <v>2270</v>
      </c>
      <c r="BD44" s="123">
        <f t="shared" si="0"/>
        <v>2275</v>
      </c>
      <c r="BE44" s="123">
        <f t="shared" si="0"/>
        <v>2280</v>
      </c>
      <c r="BF44" s="123">
        <f t="shared" si="0"/>
        <v>2285</v>
      </c>
      <c r="BG44" s="123">
        <f t="shared" si="0"/>
        <v>2290</v>
      </c>
      <c r="BH44" s="123">
        <f t="shared" si="0"/>
        <v>2295</v>
      </c>
      <c r="BI44" s="123">
        <f t="shared" si="0"/>
        <v>2300</v>
      </c>
      <c r="BJ44" s="123">
        <f t="shared" si="0"/>
        <v>2305</v>
      </c>
      <c r="BK44" s="123">
        <f t="shared" si="0"/>
        <v>2310</v>
      </c>
      <c r="BL44" s="123">
        <f t="shared" si="0"/>
        <v>2315</v>
      </c>
      <c r="BM44" s="123">
        <f t="shared" si="0"/>
        <v>2320</v>
      </c>
      <c r="BN44" s="123">
        <f t="shared" si="0"/>
        <v>2325</v>
      </c>
      <c r="BO44" s="123">
        <f t="shared" si="0"/>
        <v>2330</v>
      </c>
      <c r="BP44" s="123">
        <f t="shared" si="0"/>
        <v>2335</v>
      </c>
      <c r="BQ44" s="123">
        <f t="shared" si="0"/>
        <v>2340</v>
      </c>
      <c r="BR44" s="123">
        <f t="shared" si="0"/>
        <v>2345</v>
      </c>
      <c r="BS44" s="123">
        <f t="shared" si="0"/>
        <v>2350</v>
      </c>
      <c r="BT44" s="123">
        <f t="shared" si="0"/>
        <v>2355</v>
      </c>
      <c r="BU44" s="123">
        <f t="shared" si="0"/>
        <v>2360</v>
      </c>
      <c r="BV44" s="123">
        <f t="shared" si="0"/>
        <v>2365</v>
      </c>
      <c r="BW44" s="123">
        <f t="shared" si="0"/>
        <v>2370</v>
      </c>
      <c r="BX44" s="123">
        <f t="shared" si="0"/>
        <v>2375</v>
      </c>
    </row>
    <row r="45" spans="1:141" ht="17.25" customHeight="1" x14ac:dyDescent="0.25">
      <c r="A45" s="110" t="s">
        <v>271</v>
      </c>
      <c r="B45" s="108">
        <v>0.1</v>
      </c>
      <c r="D45" s="110">
        <v>0.39896937886013067</v>
      </c>
      <c r="E45" s="110">
        <v>0.39615601060895211</v>
      </c>
      <c r="F45" s="110">
        <v>0.39334264235777361</v>
      </c>
      <c r="G45" s="110">
        <v>0.54188670813543793</v>
      </c>
      <c r="H45" s="110">
        <v>0.69043077391310215</v>
      </c>
      <c r="I45" s="110">
        <v>0.77183895055122909</v>
      </c>
      <c r="J45" s="110">
        <v>0.85324712718935602</v>
      </c>
      <c r="K45" s="110">
        <v>0.90205651534085751</v>
      </c>
      <c r="L45" s="110">
        <v>0.950865903492359</v>
      </c>
      <c r="M45" s="110">
        <v>0.94849572896155787</v>
      </c>
      <c r="N45" s="110">
        <v>0.94612555443075674</v>
      </c>
      <c r="O45" s="110">
        <v>0.97306277721537837</v>
      </c>
      <c r="P45" s="110">
        <v>1</v>
      </c>
      <c r="Q45" s="110">
        <v>1</v>
      </c>
      <c r="R45" s="110">
        <v>1</v>
      </c>
      <c r="S45" s="110">
        <v>1</v>
      </c>
      <c r="T45" s="110">
        <v>1</v>
      </c>
      <c r="U45" s="110">
        <v>1</v>
      </c>
      <c r="V45" s="110">
        <v>1</v>
      </c>
      <c r="W45" s="110">
        <v>1</v>
      </c>
      <c r="X45" s="110">
        <v>1</v>
      </c>
      <c r="Y45" s="110">
        <v>1</v>
      </c>
      <c r="Z45" s="110">
        <v>1</v>
      </c>
      <c r="AA45" s="110">
        <v>1</v>
      </c>
      <c r="AB45" s="110">
        <v>1</v>
      </c>
      <c r="AC45" s="110">
        <v>1</v>
      </c>
      <c r="AD45" s="110">
        <v>1</v>
      </c>
      <c r="AE45" s="110">
        <v>1</v>
      </c>
      <c r="AF45" s="110">
        <v>1</v>
      </c>
      <c r="AG45" s="110">
        <v>1</v>
      </c>
      <c r="AH45" s="110">
        <v>1</v>
      </c>
      <c r="AI45" s="110">
        <v>1</v>
      </c>
      <c r="AJ45" s="110">
        <v>1</v>
      </c>
      <c r="AK45" s="110">
        <v>1</v>
      </c>
      <c r="AL45" s="110">
        <v>1</v>
      </c>
      <c r="AM45" s="110">
        <v>1</v>
      </c>
      <c r="AN45" s="110">
        <v>1</v>
      </c>
      <c r="AO45" s="110">
        <v>1</v>
      </c>
      <c r="AP45" s="110">
        <f>+AO45</f>
        <v>1</v>
      </c>
      <c r="AQ45" s="110">
        <f t="shared" ref="AQ45:BX45" si="1">+AP45</f>
        <v>1</v>
      </c>
      <c r="AR45" s="110">
        <f t="shared" si="1"/>
        <v>1</v>
      </c>
      <c r="AS45" s="110">
        <f t="shared" si="1"/>
        <v>1</v>
      </c>
      <c r="AT45" s="110">
        <f t="shared" si="1"/>
        <v>1</v>
      </c>
      <c r="AU45" s="110">
        <f t="shared" si="1"/>
        <v>1</v>
      </c>
      <c r="AV45" s="110">
        <f t="shared" si="1"/>
        <v>1</v>
      </c>
      <c r="AW45" s="110">
        <f t="shared" si="1"/>
        <v>1</v>
      </c>
      <c r="AX45" s="110">
        <f t="shared" si="1"/>
        <v>1</v>
      </c>
      <c r="AY45" s="110">
        <f t="shared" si="1"/>
        <v>1</v>
      </c>
      <c r="AZ45" s="110">
        <f t="shared" si="1"/>
        <v>1</v>
      </c>
      <c r="BA45" s="110">
        <f t="shared" si="1"/>
        <v>1</v>
      </c>
      <c r="BB45" s="110">
        <f t="shared" si="1"/>
        <v>1</v>
      </c>
      <c r="BC45" s="110">
        <f t="shared" si="1"/>
        <v>1</v>
      </c>
      <c r="BD45" s="110">
        <f t="shared" si="1"/>
        <v>1</v>
      </c>
      <c r="BE45" s="110">
        <f t="shared" si="1"/>
        <v>1</v>
      </c>
      <c r="BF45" s="110">
        <f t="shared" si="1"/>
        <v>1</v>
      </c>
      <c r="BG45" s="110">
        <f t="shared" si="1"/>
        <v>1</v>
      </c>
      <c r="BH45" s="110">
        <f t="shared" si="1"/>
        <v>1</v>
      </c>
      <c r="BI45" s="110">
        <f t="shared" si="1"/>
        <v>1</v>
      </c>
      <c r="BJ45" s="110">
        <f t="shared" si="1"/>
        <v>1</v>
      </c>
      <c r="BK45" s="110">
        <f t="shared" si="1"/>
        <v>1</v>
      </c>
      <c r="BL45" s="110">
        <f t="shared" si="1"/>
        <v>1</v>
      </c>
      <c r="BM45" s="110">
        <f t="shared" si="1"/>
        <v>1</v>
      </c>
      <c r="BN45" s="110">
        <f t="shared" si="1"/>
        <v>1</v>
      </c>
      <c r="BO45" s="110">
        <f t="shared" si="1"/>
        <v>1</v>
      </c>
      <c r="BP45" s="110">
        <f t="shared" si="1"/>
        <v>1</v>
      </c>
      <c r="BQ45" s="110">
        <f t="shared" si="1"/>
        <v>1</v>
      </c>
      <c r="BR45" s="110">
        <f t="shared" si="1"/>
        <v>1</v>
      </c>
      <c r="BS45" s="110">
        <f t="shared" si="1"/>
        <v>1</v>
      </c>
      <c r="BT45" s="110">
        <f t="shared" si="1"/>
        <v>1</v>
      </c>
      <c r="BU45" s="110">
        <f t="shared" si="1"/>
        <v>1</v>
      </c>
      <c r="BV45" s="110">
        <f t="shared" si="1"/>
        <v>1</v>
      </c>
      <c r="BW45" s="110">
        <f t="shared" si="1"/>
        <v>1</v>
      </c>
      <c r="BX45" s="110">
        <f t="shared" si="1"/>
        <v>1</v>
      </c>
      <c r="BY45" s="110">
        <f t="shared" ref="BY45:EJ45" si="2">+BX45</f>
        <v>1</v>
      </c>
      <c r="BZ45" s="110">
        <f t="shared" si="2"/>
        <v>1</v>
      </c>
      <c r="CA45" s="110">
        <f t="shared" si="2"/>
        <v>1</v>
      </c>
      <c r="CB45" s="110">
        <f t="shared" si="2"/>
        <v>1</v>
      </c>
      <c r="CC45" s="110">
        <f t="shared" si="2"/>
        <v>1</v>
      </c>
      <c r="CD45" s="110">
        <f t="shared" si="2"/>
        <v>1</v>
      </c>
      <c r="CE45" s="110">
        <f t="shared" si="2"/>
        <v>1</v>
      </c>
      <c r="CF45" s="110">
        <f t="shared" si="2"/>
        <v>1</v>
      </c>
      <c r="CG45" s="110">
        <f t="shared" si="2"/>
        <v>1</v>
      </c>
      <c r="CH45" s="110">
        <f t="shared" si="2"/>
        <v>1</v>
      </c>
      <c r="CI45" s="110">
        <f t="shared" si="2"/>
        <v>1</v>
      </c>
      <c r="CJ45" s="110">
        <f t="shared" si="2"/>
        <v>1</v>
      </c>
      <c r="CK45" s="110">
        <f t="shared" si="2"/>
        <v>1</v>
      </c>
      <c r="CL45" s="110">
        <f t="shared" si="2"/>
        <v>1</v>
      </c>
      <c r="CM45" s="110">
        <f t="shared" si="2"/>
        <v>1</v>
      </c>
      <c r="CN45" s="110">
        <f t="shared" si="2"/>
        <v>1</v>
      </c>
      <c r="CO45" s="110">
        <f t="shared" si="2"/>
        <v>1</v>
      </c>
      <c r="CP45" s="110">
        <f t="shared" si="2"/>
        <v>1</v>
      </c>
      <c r="CQ45" s="110">
        <f t="shared" si="2"/>
        <v>1</v>
      </c>
      <c r="CR45" s="110">
        <f t="shared" si="2"/>
        <v>1</v>
      </c>
      <c r="CS45" s="110">
        <f t="shared" si="2"/>
        <v>1</v>
      </c>
      <c r="CT45" s="110">
        <f t="shared" si="2"/>
        <v>1</v>
      </c>
      <c r="CU45" s="110">
        <f t="shared" si="2"/>
        <v>1</v>
      </c>
      <c r="CV45" s="110">
        <f t="shared" si="2"/>
        <v>1</v>
      </c>
      <c r="CW45" s="110">
        <f t="shared" si="2"/>
        <v>1</v>
      </c>
      <c r="CX45" s="110">
        <f t="shared" si="2"/>
        <v>1</v>
      </c>
      <c r="CY45" s="110">
        <f t="shared" si="2"/>
        <v>1</v>
      </c>
      <c r="CZ45" s="110">
        <f t="shared" si="2"/>
        <v>1</v>
      </c>
      <c r="DA45" s="110">
        <f t="shared" si="2"/>
        <v>1</v>
      </c>
      <c r="DB45" s="110">
        <f t="shared" si="2"/>
        <v>1</v>
      </c>
      <c r="DC45" s="110">
        <f t="shared" si="2"/>
        <v>1</v>
      </c>
      <c r="DD45" s="110">
        <f t="shared" si="2"/>
        <v>1</v>
      </c>
      <c r="DE45" s="110">
        <f t="shared" si="2"/>
        <v>1</v>
      </c>
      <c r="DF45" s="110">
        <f t="shared" si="2"/>
        <v>1</v>
      </c>
      <c r="DG45" s="110">
        <f t="shared" si="2"/>
        <v>1</v>
      </c>
      <c r="DH45" s="110">
        <f t="shared" si="2"/>
        <v>1</v>
      </c>
      <c r="DI45" s="110">
        <f t="shared" si="2"/>
        <v>1</v>
      </c>
      <c r="DJ45" s="110">
        <f t="shared" si="2"/>
        <v>1</v>
      </c>
      <c r="DK45" s="110">
        <f t="shared" si="2"/>
        <v>1</v>
      </c>
      <c r="DL45" s="110">
        <f t="shared" si="2"/>
        <v>1</v>
      </c>
      <c r="DM45" s="110">
        <f t="shared" si="2"/>
        <v>1</v>
      </c>
      <c r="DN45" s="110">
        <f t="shared" si="2"/>
        <v>1</v>
      </c>
      <c r="DO45" s="110">
        <f t="shared" si="2"/>
        <v>1</v>
      </c>
      <c r="DP45" s="110">
        <f t="shared" si="2"/>
        <v>1</v>
      </c>
      <c r="DQ45" s="110">
        <f t="shared" si="2"/>
        <v>1</v>
      </c>
      <c r="DR45" s="110">
        <f t="shared" si="2"/>
        <v>1</v>
      </c>
      <c r="DS45" s="110">
        <f t="shared" si="2"/>
        <v>1</v>
      </c>
      <c r="DT45" s="110">
        <f t="shared" si="2"/>
        <v>1</v>
      </c>
      <c r="DU45" s="110">
        <f t="shared" si="2"/>
        <v>1</v>
      </c>
      <c r="DV45" s="110">
        <f t="shared" si="2"/>
        <v>1</v>
      </c>
      <c r="DW45" s="110">
        <f t="shared" si="2"/>
        <v>1</v>
      </c>
      <c r="DX45" s="110">
        <f t="shared" si="2"/>
        <v>1</v>
      </c>
      <c r="DY45" s="110">
        <f t="shared" si="2"/>
        <v>1</v>
      </c>
      <c r="DZ45" s="110">
        <f t="shared" si="2"/>
        <v>1</v>
      </c>
      <c r="EA45" s="110">
        <f t="shared" si="2"/>
        <v>1</v>
      </c>
      <c r="EB45" s="110">
        <f t="shared" si="2"/>
        <v>1</v>
      </c>
      <c r="EC45" s="110">
        <f t="shared" si="2"/>
        <v>1</v>
      </c>
      <c r="ED45" s="110">
        <f t="shared" si="2"/>
        <v>1</v>
      </c>
      <c r="EE45" s="110">
        <f t="shared" si="2"/>
        <v>1</v>
      </c>
      <c r="EF45" s="110">
        <f t="shared" si="2"/>
        <v>1</v>
      </c>
      <c r="EG45" s="110">
        <f t="shared" si="2"/>
        <v>1</v>
      </c>
      <c r="EH45" s="110">
        <f t="shared" si="2"/>
        <v>1</v>
      </c>
      <c r="EI45" s="110">
        <f t="shared" si="2"/>
        <v>1</v>
      </c>
      <c r="EJ45" s="110">
        <f t="shared" si="2"/>
        <v>1</v>
      </c>
      <c r="EK45" s="110">
        <f t="shared" ref="EK45" si="3">+EJ45</f>
        <v>1</v>
      </c>
    </row>
    <row r="46" spans="1:141" ht="17.25" customHeight="1" x14ac:dyDescent="0.25">
      <c r="A46" s="110" t="s">
        <v>272</v>
      </c>
      <c r="B46" s="108">
        <v>0.1</v>
      </c>
      <c r="D46" s="110">
        <v>0.39896937886013067</v>
      </c>
      <c r="E46" s="110">
        <v>0.38491204834005499</v>
      </c>
      <c r="F46" s="110">
        <v>0.37085471781997936</v>
      </c>
      <c r="G46" s="110">
        <v>0.35902318672010458</v>
      </c>
      <c r="H46" s="110">
        <v>0.34719165562022986</v>
      </c>
      <c r="I46" s="110">
        <v>0.3369354847218427</v>
      </c>
      <c r="J46" s="110">
        <v>0.32667931382345555</v>
      </c>
      <c r="K46" s="110">
        <v>0.31882567346243468</v>
      </c>
      <c r="L46" s="110">
        <v>0.3109720331014138</v>
      </c>
      <c r="M46" s="110">
        <v>0.30417943323233526</v>
      </c>
      <c r="N46" s="110">
        <v>0.29738683336325672</v>
      </c>
      <c r="O46" s="110">
        <v>0.29114605301511443</v>
      </c>
      <c r="P46" s="110">
        <v>0.28490527266697213</v>
      </c>
      <c r="Q46" s="110">
        <v>0.27917551028771859</v>
      </c>
      <c r="R46" s="110">
        <v>0.27344574790846504</v>
      </c>
      <c r="S46" s="110">
        <v>0.26819588535018302</v>
      </c>
      <c r="T46" s="110">
        <v>0.26294602279190105</v>
      </c>
      <c r="U46" s="110">
        <v>0.35233085533350944</v>
      </c>
      <c r="V46" s="110">
        <v>0.44171568787511784</v>
      </c>
      <c r="W46" s="110">
        <v>0.53367544832972591</v>
      </c>
      <c r="X46" s="110">
        <v>0.62563520878433398</v>
      </c>
      <c r="Y46" s="110">
        <v>0.71873996510126215</v>
      </c>
      <c r="Z46" s="110">
        <v>0.81184472141819031</v>
      </c>
      <c r="AA46" s="110">
        <v>0.90592236070909515</v>
      </c>
      <c r="AB46" s="110">
        <v>1</v>
      </c>
      <c r="AC46" s="110">
        <v>1</v>
      </c>
      <c r="AD46" s="110">
        <v>1</v>
      </c>
      <c r="AE46" s="110">
        <v>1</v>
      </c>
      <c r="AF46" s="110">
        <v>1</v>
      </c>
      <c r="AG46" s="110">
        <v>1</v>
      </c>
      <c r="AH46" s="110">
        <v>1</v>
      </c>
      <c r="AI46" s="110">
        <v>1</v>
      </c>
      <c r="AJ46" s="110">
        <v>1</v>
      </c>
      <c r="AK46" s="110">
        <v>1</v>
      </c>
      <c r="AL46" s="110">
        <v>1</v>
      </c>
      <c r="AM46" s="110">
        <v>1</v>
      </c>
      <c r="AN46" s="110">
        <v>1</v>
      </c>
      <c r="AO46" s="110">
        <v>1</v>
      </c>
      <c r="AP46" s="110">
        <f>+AO46</f>
        <v>1</v>
      </c>
      <c r="AQ46" s="110">
        <f t="shared" ref="AQ46:BX46" si="4">+AP46</f>
        <v>1</v>
      </c>
      <c r="AR46" s="110">
        <f t="shared" si="4"/>
        <v>1</v>
      </c>
      <c r="AS46" s="110">
        <f t="shared" si="4"/>
        <v>1</v>
      </c>
      <c r="AT46" s="110">
        <f t="shared" si="4"/>
        <v>1</v>
      </c>
      <c r="AU46" s="110">
        <f t="shared" si="4"/>
        <v>1</v>
      </c>
      <c r="AV46" s="110">
        <f t="shared" si="4"/>
        <v>1</v>
      </c>
      <c r="AW46" s="110">
        <f t="shared" si="4"/>
        <v>1</v>
      </c>
      <c r="AX46" s="110">
        <f t="shared" si="4"/>
        <v>1</v>
      </c>
      <c r="AY46" s="110">
        <f t="shared" si="4"/>
        <v>1</v>
      </c>
      <c r="AZ46" s="110">
        <f t="shared" si="4"/>
        <v>1</v>
      </c>
      <c r="BA46" s="110">
        <f t="shared" si="4"/>
        <v>1</v>
      </c>
      <c r="BB46" s="110">
        <f t="shared" si="4"/>
        <v>1</v>
      </c>
      <c r="BC46" s="110">
        <f t="shared" si="4"/>
        <v>1</v>
      </c>
      <c r="BD46" s="110">
        <f t="shared" si="4"/>
        <v>1</v>
      </c>
      <c r="BE46" s="110">
        <f t="shared" si="4"/>
        <v>1</v>
      </c>
      <c r="BF46" s="110">
        <f t="shared" si="4"/>
        <v>1</v>
      </c>
      <c r="BG46" s="110">
        <f t="shared" si="4"/>
        <v>1</v>
      </c>
      <c r="BH46" s="110">
        <f t="shared" si="4"/>
        <v>1</v>
      </c>
      <c r="BI46" s="110">
        <f t="shared" si="4"/>
        <v>1</v>
      </c>
      <c r="BJ46" s="110">
        <f t="shared" si="4"/>
        <v>1</v>
      </c>
      <c r="BK46" s="110">
        <f t="shared" si="4"/>
        <v>1</v>
      </c>
      <c r="BL46" s="110">
        <f t="shared" si="4"/>
        <v>1</v>
      </c>
      <c r="BM46" s="110">
        <f t="shared" si="4"/>
        <v>1</v>
      </c>
      <c r="BN46" s="110">
        <f t="shared" si="4"/>
        <v>1</v>
      </c>
      <c r="BO46" s="110">
        <f t="shared" si="4"/>
        <v>1</v>
      </c>
      <c r="BP46" s="110">
        <f t="shared" si="4"/>
        <v>1</v>
      </c>
      <c r="BQ46" s="110">
        <f t="shared" si="4"/>
        <v>1</v>
      </c>
      <c r="BR46" s="110">
        <f t="shared" si="4"/>
        <v>1</v>
      </c>
      <c r="BS46" s="110">
        <f t="shared" si="4"/>
        <v>1</v>
      </c>
      <c r="BT46" s="110">
        <f t="shared" si="4"/>
        <v>1</v>
      </c>
      <c r="BU46" s="110">
        <f t="shared" si="4"/>
        <v>1</v>
      </c>
      <c r="BV46" s="110">
        <f t="shared" si="4"/>
        <v>1</v>
      </c>
      <c r="BW46" s="110">
        <f t="shared" si="4"/>
        <v>1</v>
      </c>
      <c r="BX46" s="110">
        <f t="shared" si="4"/>
        <v>1</v>
      </c>
      <c r="BY46" s="110">
        <f t="shared" ref="BY46:EJ46" si="5">+BX46</f>
        <v>1</v>
      </c>
      <c r="BZ46" s="110">
        <f t="shared" si="5"/>
        <v>1</v>
      </c>
      <c r="CA46" s="110">
        <f t="shared" si="5"/>
        <v>1</v>
      </c>
      <c r="CB46" s="110">
        <f t="shared" si="5"/>
        <v>1</v>
      </c>
      <c r="CC46" s="110">
        <f t="shared" si="5"/>
        <v>1</v>
      </c>
      <c r="CD46" s="110">
        <f t="shared" si="5"/>
        <v>1</v>
      </c>
      <c r="CE46" s="110">
        <f t="shared" si="5"/>
        <v>1</v>
      </c>
      <c r="CF46" s="110">
        <f t="shared" si="5"/>
        <v>1</v>
      </c>
      <c r="CG46" s="110">
        <f t="shared" si="5"/>
        <v>1</v>
      </c>
      <c r="CH46" s="110">
        <f t="shared" si="5"/>
        <v>1</v>
      </c>
      <c r="CI46" s="110">
        <f t="shared" si="5"/>
        <v>1</v>
      </c>
      <c r="CJ46" s="110">
        <f t="shared" si="5"/>
        <v>1</v>
      </c>
      <c r="CK46" s="110">
        <f t="shared" si="5"/>
        <v>1</v>
      </c>
      <c r="CL46" s="110">
        <f t="shared" si="5"/>
        <v>1</v>
      </c>
      <c r="CM46" s="110">
        <f t="shared" si="5"/>
        <v>1</v>
      </c>
      <c r="CN46" s="110">
        <f t="shared" si="5"/>
        <v>1</v>
      </c>
      <c r="CO46" s="110">
        <f t="shared" si="5"/>
        <v>1</v>
      </c>
      <c r="CP46" s="110">
        <f t="shared" si="5"/>
        <v>1</v>
      </c>
      <c r="CQ46" s="110">
        <f t="shared" si="5"/>
        <v>1</v>
      </c>
      <c r="CR46" s="110">
        <f t="shared" si="5"/>
        <v>1</v>
      </c>
      <c r="CS46" s="110">
        <f t="shared" si="5"/>
        <v>1</v>
      </c>
      <c r="CT46" s="110">
        <f t="shared" si="5"/>
        <v>1</v>
      </c>
      <c r="CU46" s="110">
        <f t="shared" si="5"/>
        <v>1</v>
      </c>
      <c r="CV46" s="110">
        <f t="shared" si="5"/>
        <v>1</v>
      </c>
      <c r="CW46" s="110">
        <f t="shared" si="5"/>
        <v>1</v>
      </c>
      <c r="CX46" s="110">
        <f t="shared" si="5"/>
        <v>1</v>
      </c>
      <c r="CY46" s="110">
        <f t="shared" si="5"/>
        <v>1</v>
      </c>
      <c r="CZ46" s="110">
        <f t="shared" si="5"/>
        <v>1</v>
      </c>
      <c r="DA46" s="110">
        <f t="shared" si="5"/>
        <v>1</v>
      </c>
      <c r="DB46" s="110">
        <f t="shared" si="5"/>
        <v>1</v>
      </c>
      <c r="DC46" s="110">
        <f t="shared" si="5"/>
        <v>1</v>
      </c>
      <c r="DD46" s="110">
        <f t="shared" si="5"/>
        <v>1</v>
      </c>
      <c r="DE46" s="110">
        <f t="shared" si="5"/>
        <v>1</v>
      </c>
      <c r="DF46" s="110">
        <f t="shared" si="5"/>
        <v>1</v>
      </c>
      <c r="DG46" s="110">
        <f t="shared" si="5"/>
        <v>1</v>
      </c>
      <c r="DH46" s="110">
        <f t="shared" si="5"/>
        <v>1</v>
      </c>
      <c r="DI46" s="110">
        <f t="shared" si="5"/>
        <v>1</v>
      </c>
      <c r="DJ46" s="110">
        <f t="shared" si="5"/>
        <v>1</v>
      </c>
      <c r="DK46" s="110">
        <f t="shared" si="5"/>
        <v>1</v>
      </c>
      <c r="DL46" s="110">
        <f t="shared" si="5"/>
        <v>1</v>
      </c>
      <c r="DM46" s="110">
        <f t="shared" si="5"/>
        <v>1</v>
      </c>
      <c r="DN46" s="110">
        <f t="shared" si="5"/>
        <v>1</v>
      </c>
      <c r="DO46" s="110">
        <f t="shared" si="5"/>
        <v>1</v>
      </c>
      <c r="DP46" s="110">
        <f t="shared" si="5"/>
        <v>1</v>
      </c>
      <c r="DQ46" s="110">
        <f t="shared" si="5"/>
        <v>1</v>
      </c>
      <c r="DR46" s="110">
        <f t="shared" si="5"/>
        <v>1</v>
      </c>
      <c r="DS46" s="110">
        <f t="shared" si="5"/>
        <v>1</v>
      </c>
      <c r="DT46" s="110">
        <f t="shared" si="5"/>
        <v>1</v>
      </c>
      <c r="DU46" s="110">
        <f t="shared" si="5"/>
        <v>1</v>
      </c>
      <c r="DV46" s="110">
        <f t="shared" si="5"/>
        <v>1</v>
      </c>
      <c r="DW46" s="110">
        <f t="shared" si="5"/>
        <v>1</v>
      </c>
      <c r="DX46" s="110">
        <f t="shared" si="5"/>
        <v>1</v>
      </c>
      <c r="DY46" s="110">
        <f t="shared" si="5"/>
        <v>1</v>
      </c>
      <c r="DZ46" s="110">
        <f t="shared" si="5"/>
        <v>1</v>
      </c>
      <c r="EA46" s="110">
        <f t="shared" si="5"/>
        <v>1</v>
      </c>
      <c r="EB46" s="110">
        <f t="shared" si="5"/>
        <v>1</v>
      </c>
      <c r="EC46" s="110">
        <f t="shared" si="5"/>
        <v>1</v>
      </c>
      <c r="ED46" s="110">
        <f t="shared" si="5"/>
        <v>1</v>
      </c>
      <c r="EE46" s="110">
        <f t="shared" si="5"/>
        <v>1</v>
      </c>
      <c r="EF46" s="110">
        <f t="shared" si="5"/>
        <v>1</v>
      </c>
      <c r="EG46" s="110">
        <f t="shared" si="5"/>
        <v>1</v>
      </c>
      <c r="EH46" s="110">
        <f t="shared" si="5"/>
        <v>1</v>
      </c>
      <c r="EI46" s="110">
        <f t="shared" si="5"/>
        <v>1</v>
      </c>
      <c r="EJ46" s="110">
        <f t="shared" si="5"/>
        <v>1</v>
      </c>
      <c r="EK46" s="110">
        <f t="shared" ref="EK46" si="6">+EJ46</f>
        <v>1</v>
      </c>
    </row>
    <row r="47" spans="1:141" ht="17.25" customHeight="1" x14ac:dyDescent="0.25">
      <c r="A47" s="110" t="s">
        <v>273</v>
      </c>
      <c r="B47" s="108">
        <v>0.1</v>
      </c>
      <c r="D47" s="110">
        <v>0.13798868315877549</v>
      </c>
      <c r="E47" s="110">
        <v>0.18366979657443924</v>
      </c>
      <c r="F47" s="110">
        <v>0.22935090999010299</v>
      </c>
      <c r="G47" s="110">
        <v>0.30470841950808203</v>
      </c>
      <c r="H47" s="110">
        <v>0.38006592902606101</v>
      </c>
      <c r="I47" s="110">
        <v>0.4479867841695172</v>
      </c>
      <c r="J47" s="110">
        <v>0.51590763931297345</v>
      </c>
      <c r="K47" s="110">
        <v>0.59115890993256182</v>
      </c>
      <c r="L47" s="110">
        <v>0.66641018055215007</v>
      </c>
      <c r="M47" s="110">
        <v>0.73475443894799963</v>
      </c>
      <c r="N47" s="110">
        <v>0.8030986973438492</v>
      </c>
      <c r="O47" s="110">
        <v>0.84437816559280465</v>
      </c>
      <c r="P47" s="110">
        <v>0.88565763384176011</v>
      </c>
      <c r="Q47" s="110">
        <v>0.90357417335545631</v>
      </c>
      <c r="R47" s="110">
        <v>0.92149071286915241</v>
      </c>
      <c r="S47" s="110">
        <v>0.92893900981736666</v>
      </c>
      <c r="T47" s="110">
        <v>0.93638730676558102</v>
      </c>
      <c r="U47" s="110">
        <v>0.9431936533827906</v>
      </c>
      <c r="V47" s="110">
        <v>0.95000000000000018</v>
      </c>
      <c r="W47" s="110">
        <v>0.95</v>
      </c>
      <c r="X47" s="110">
        <v>0.94999999999999973</v>
      </c>
      <c r="Y47" s="110">
        <v>0.95</v>
      </c>
      <c r="Z47" s="110">
        <v>0.95000000000000007</v>
      </c>
      <c r="AA47" s="110">
        <v>0.95</v>
      </c>
      <c r="AB47" s="110">
        <v>0.94999999999999973</v>
      </c>
      <c r="AC47" s="110">
        <v>0.94999999999999973</v>
      </c>
      <c r="AD47" s="110">
        <v>0.94999999999999973</v>
      </c>
      <c r="AE47" s="110">
        <v>0.94999999999999973</v>
      </c>
      <c r="AF47" s="110">
        <v>0.94999999999999973</v>
      </c>
      <c r="AG47" s="110">
        <v>0.94999999999999973</v>
      </c>
      <c r="AH47" s="110">
        <v>0.94999999999999973</v>
      </c>
      <c r="AI47" s="110">
        <v>0.94999999999999973</v>
      </c>
      <c r="AJ47" s="110">
        <v>0.94999999999999973</v>
      </c>
      <c r="AK47" s="110">
        <v>0.94999999999999973</v>
      </c>
      <c r="AL47" s="110">
        <v>0.94999999999999973</v>
      </c>
      <c r="AM47" s="110">
        <v>0.94999999999999973</v>
      </c>
      <c r="AN47" s="110">
        <v>0.94999999999999973</v>
      </c>
      <c r="AO47" s="110">
        <v>0.94999999999999973</v>
      </c>
      <c r="AP47" s="110">
        <f>+AO47</f>
        <v>0.94999999999999973</v>
      </c>
      <c r="AQ47" s="110">
        <f t="shared" ref="AQ47:BX47" si="7">+AP47</f>
        <v>0.94999999999999973</v>
      </c>
      <c r="AR47" s="110">
        <f t="shared" si="7"/>
        <v>0.94999999999999973</v>
      </c>
      <c r="AS47" s="110">
        <f t="shared" si="7"/>
        <v>0.94999999999999973</v>
      </c>
      <c r="AT47" s="110">
        <f t="shared" si="7"/>
        <v>0.94999999999999973</v>
      </c>
      <c r="AU47" s="110">
        <f t="shared" si="7"/>
        <v>0.94999999999999973</v>
      </c>
      <c r="AV47" s="110">
        <f t="shared" si="7"/>
        <v>0.94999999999999973</v>
      </c>
      <c r="AW47" s="110">
        <f t="shared" si="7"/>
        <v>0.94999999999999973</v>
      </c>
      <c r="AX47" s="110">
        <f t="shared" si="7"/>
        <v>0.94999999999999973</v>
      </c>
      <c r="AY47" s="110">
        <f t="shared" si="7"/>
        <v>0.94999999999999973</v>
      </c>
      <c r="AZ47" s="110">
        <f t="shared" si="7"/>
        <v>0.94999999999999973</v>
      </c>
      <c r="BA47" s="110">
        <f t="shared" si="7"/>
        <v>0.94999999999999973</v>
      </c>
      <c r="BB47" s="110">
        <f t="shared" si="7"/>
        <v>0.94999999999999973</v>
      </c>
      <c r="BC47" s="110">
        <f t="shared" si="7"/>
        <v>0.94999999999999973</v>
      </c>
      <c r="BD47" s="110">
        <f t="shared" si="7"/>
        <v>0.94999999999999973</v>
      </c>
      <c r="BE47" s="110">
        <f t="shared" si="7"/>
        <v>0.94999999999999973</v>
      </c>
      <c r="BF47" s="110">
        <f t="shared" si="7"/>
        <v>0.94999999999999973</v>
      </c>
      <c r="BG47" s="110">
        <f t="shared" si="7"/>
        <v>0.94999999999999973</v>
      </c>
      <c r="BH47" s="110">
        <f t="shared" si="7"/>
        <v>0.94999999999999973</v>
      </c>
      <c r="BI47" s="110">
        <f t="shared" si="7"/>
        <v>0.94999999999999973</v>
      </c>
      <c r="BJ47" s="110">
        <f t="shared" si="7"/>
        <v>0.94999999999999973</v>
      </c>
      <c r="BK47" s="110">
        <f t="shared" si="7"/>
        <v>0.94999999999999973</v>
      </c>
      <c r="BL47" s="110">
        <f t="shared" si="7"/>
        <v>0.94999999999999973</v>
      </c>
      <c r="BM47" s="110">
        <f t="shared" si="7"/>
        <v>0.94999999999999973</v>
      </c>
      <c r="BN47" s="110">
        <f t="shared" si="7"/>
        <v>0.94999999999999973</v>
      </c>
      <c r="BO47" s="110">
        <f t="shared" si="7"/>
        <v>0.94999999999999973</v>
      </c>
      <c r="BP47" s="110">
        <f t="shared" si="7"/>
        <v>0.94999999999999973</v>
      </c>
      <c r="BQ47" s="110">
        <f t="shared" si="7"/>
        <v>0.94999999999999973</v>
      </c>
      <c r="BR47" s="110">
        <f t="shared" si="7"/>
        <v>0.94999999999999973</v>
      </c>
      <c r="BS47" s="110">
        <f t="shared" si="7"/>
        <v>0.94999999999999973</v>
      </c>
      <c r="BT47" s="110">
        <f t="shared" si="7"/>
        <v>0.94999999999999973</v>
      </c>
      <c r="BU47" s="110">
        <f t="shared" si="7"/>
        <v>0.94999999999999973</v>
      </c>
      <c r="BV47" s="110">
        <f t="shared" si="7"/>
        <v>0.94999999999999973</v>
      </c>
      <c r="BW47" s="110">
        <f t="shared" si="7"/>
        <v>0.94999999999999973</v>
      </c>
      <c r="BX47" s="110">
        <f t="shared" si="7"/>
        <v>0.94999999999999973</v>
      </c>
      <c r="BY47" s="110">
        <f t="shared" ref="BY47:EJ47" si="8">+BX47</f>
        <v>0.94999999999999973</v>
      </c>
      <c r="BZ47" s="110">
        <f t="shared" si="8"/>
        <v>0.94999999999999973</v>
      </c>
      <c r="CA47" s="110">
        <f t="shared" si="8"/>
        <v>0.94999999999999973</v>
      </c>
      <c r="CB47" s="110">
        <f t="shared" si="8"/>
        <v>0.94999999999999973</v>
      </c>
      <c r="CC47" s="110">
        <f t="shared" si="8"/>
        <v>0.94999999999999973</v>
      </c>
      <c r="CD47" s="110">
        <f t="shared" si="8"/>
        <v>0.94999999999999973</v>
      </c>
      <c r="CE47" s="110">
        <f t="shared" si="8"/>
        <v>0.94999999999999973</v>
      </c>
      <c r="CF47" s="110">
        <f t="shared" si="8"/>
        <v>0.94999999999999973</v>
      </c>
      <c r="CG47" s="110">
        <f t="shared" si="8"/>
        <v>0.94999999999999973</v>
      </c>
      <c r="CH47" s="110">
        <f t="shared" si="8"/>
        <v>0.94999999999999973</v>
      </c>
      <c r="CI47" s="110">
        <f t="shared" si="8"/>
        <v>0.94999999999999973</v>
      </c>
      <c r="CJ47" s="110">
        <f t="shared" si="8"/>
        <v>0.94999999999999973</v>
      </c>
      <c r="CK47" s="110">
        <f t="shared" si="8"/>
        <v>0.94999999999999973</v>
      </c>
      <c r="CL47" s="110">
        <f t="shared" si="8"/>
        <v>0.94999999999999973</v>
      </c>
      <c r="CM47" s="110">
        <f t="shared" si="8"/>
        <v>0.94999999999999973</v>
      </c>
      <c r="CN47" s="110">
        <f t="shared" si="8"/>
        <v>0.94999999999999973</v>
      </c>
      <c r="CO47" s="110">
        <f t="shared" si="8"/>
        <v>0.94999999999999973</v>
      </c>
      <c r="CP47" s="110">
        <f t="shared" si="8"/>
        <v>0.94999999999999973</v>
      </c>
      <c r="CQ47" s="110">
        <f t="shared" si="8"/>
        <v>0.94999999999999973</v>
      </c>
      <c r="CR47" s="110">
        <f t="shared" si="8"/>
        <v>0.94999999999999973</v>
      </c>
      <c r="CS47" s="110">
        <f t="shared" si="8"/>
        <v>0.94999999999999973</v>
      </c>
      <c r="CT47" s="110">
        <f t="shared" si="8"/>
        <v>0.94999999999999973</v>
      </c>
      <c r="CU47" s="110">
        <f t="shared" si="8"/>
        <v>0.94999999999999973</v>
      </c>
      <c r="CV47" s="110">
        <f t="shared" si="8"/>
        <v>0.94999999999999973</v>
      </c>
      <c r="CW47" s="110">
        <f t="shared" si="8"/>
        <v>0.94999999999999973</v>
      </c>
      <c r="CX47" s="110">
        <f t="shared" si="8"/>
        <v>0.94999999999999973</v>
      </c>
      <c r="CY47" s="110">
        <f t="shared" si="8"/>
        <v>0.94999999999999973</v>
      </c>
      <c r="CZ47" s="110">
        <f t="shared" si="8"/>
        <v>0.94999999999999973</v>
      </c>
      <c r="DA47" s="110">
        <f t="shared" si="8"/>
        <v>0.94999999999999973</v>
      </c>
      <c r="DB47" s="110">
        <f t="shared" si="8"/>
        <v>0.94999999999999973</v>
      </c>
      <c r="DC47" s="110">
        <f t="shared" si="8"/>
        <v>0.94999999999999973</v>
      </c>
      <c r="DD47" s="110">
        <f t="shared" si="8"/>
        <v>0.94999999999999973</v>
      </c>
      <c r="DE47" s="110">
        <f t="shared" si="8"/>
        <v>0.94999999999999973</v>
      </c>
      <c r="DF47" s="110">
        <f t="shared" si="8"/>
        <v>0.94999999999999973</v>
      </c>
      <c r="DG47" s="110">
        <f t="shared" si="8"/>
        <v>0.94999999999999973</v>
      </c>
      <c r="DH47" s="110">
        <f t="shared" si="8"/>
        <v>0.94999999999999973</v>
      </c>
      <c r="DI47" s="110">
        <f t="shared" si="8"/>
        <v>0.94999999999999973</v>
      </c>
      <c r="DJ47" s="110">
        <f t="shared" si="8"/>
        <v>0.94999999999999973</v>
      </c>
      <c r="DK47" s="110">
        <f t="shared" si="8"/>
        <v>0.94999999999999973</v>
      </c>
      <c r="DL47" s="110">
        <f t="shared" si="8"/>
        <v>0.94999999999999973</v>
      </c>
      <c r="DM47" s="110">
        <f t="shared" si="8"/>
        <v>0.94999999999999973</v>
      </c>
      <c r="DN47" s="110">
        <f t="shared" si="8"/>
        <v>0.94999999999999973</v>
      </c>
      <c r="DO47" s="110">
        <f t="shared" si="8"/>
        <v>0.94999999999999973</v>
      </c>
      <c r="DP47" s="110">
        <f t="shared" si="8"/>
        <v>0.94999999999999973</v>
      </c>
      <c r="DQ47" s="110">
        <f t="shared" si="8"/>
        <v>0.94999999999999973</v>
      </c>
      <c r="DR47" s="110">
        <f t="shared" si="8"/>
        <v>0.94999999999999973</v>
      </c>
      <c r="DS47" s="110">
        <f t="shared" si="8"/>
        <v>0.94999999999999973</v>
      </c>
      <c r="DT47" s="110">
        <f t="shared" si="8"/>
        <v>0.94999999999999973</v>
      </c>
      <c r="DU47" s="110">
        <f t="shared" si="8"/>
        <v>0.94999999999999973</v>
      </c>
      <c r="DV47" s="110">
        <f t="shared" si="8"/>
        <v>0.94999999999999973</v>
      </c>
      <c r="DW47" s="110">
        <f t="shared" si="8"/>
        <v>0.94999999999999973</v>
      </c>
      <c r="DX47" s="110">
        <f t="shared" si="8"/>
        <v>0.94999999999999973</v>
      </c>
      <c r="DY47" s="110">
        <f t="shared" si="8"/>
        <v>0.94999999999999973</v>
      </c>
      <c r="DZ47" s="110">
        <f t="shared" si="8"/>
        <v>0.94999999999999973</v>
      </c>
      <c r="EA47" s="110">
        <f t="shared" si="8"/>
        <v>0.94999999999999973</v>
      </c>
      <c r="EB47" s="110">
        <f t="shared" si="8"/>
        <v>0.94999999999999973</v>
      </c>
      <c r="EC47" s="110">
        <f t="shared" si="8"/>
        <v>0.94999999999999973</v>
      </c>
      <c r="ED47" s="110">
        <f t="shared" si="8"/>
        <v>0.94999999999999973</v>
      </c>
      <c r="EE47" s="110">
        <f t="shared" si="8"/>
        <v>0.94999999999999973</v>
      </c>
      <c r="EF47" s="110">
        <f t="shared" si="8"/>
        <v>0.94999999999999973</v>
      </c>
      <c r="EG47" s="110">
        <f t="shared" si="8"/>
        <v>0.94999999999999973</v>
      </c>
      <c r="EH47" s="110">
        <f t="shared" si="8"/>
        <v>0.94999999999999973</v>
      </c>
      <c r="EI47" s="110">
        <f t="shared" si="8"/>
        <v>0.94999999999999973</v>
      </c>
      <c r="EJ47" s="110">
        <f t="shared" si="8"/>
        <v>0.94999999999999973</v>
      </c>
      <c r="EK47" s="110">
        <f t="shared" ref="EK47" si="9">+EJ47</f>
        <v>0.94999999999999973</v>
      </c>
    </row>
    <row r="48" spans="1:141" ht="17.25" customHeight="1" x14ac:dyDescent="0.25">
      <c r="A48" s="110" t="s">
        <v>164</v>
      </c>
      <c r="B48" s="108">
        <v>0.1</v>
      </c>
      <c r="D48" s="110">
        <v>1</v>
      </c>
      <c r="E48" s="110">
        <v>1</v>
      </c>
      <c r="F48" s="110">
        <v>1</v>
      </c>
      <c r="G48" s="110">
        <v>1</v>
      </c>
      <c r="H48" s="110">
        <v>1</v>
      </c>
      <c r="I48" s="110">
        <v>1</v>
      </c>
      <c r="J48" s="110">
        <v>1</v>
      </c>
      <c r="K48" s="110">
        <v>1</v>
      </c>
      <c r="L48" s="110">
        <v>1</v>
      </c>
      <c r="M48" s="110">
        <v>1</v>
      </c>
      <c r="N48" s="110">
        <v>1</v>
      </c>
      <c r="O48" s="110">
        <v>1</v>
      </c>
      <c r="P48" s="110">
        <v>1</v>
      </c>
      <c r="Q48" s="110">
        <v>1</v>
      </c>
      <c r="R48" s="110">
        <v>1</v>
      </c>
      <c r="S48" s="110">
        <v>1</v>
      </c>
      <c r="T48" s="110">
        <v>1</v>
      </c>
      <c r="U48" s="110">
        <v>1</v>
      </c>
      <c r="V48" s="110">
        <v>1</v>
      </c>
      <c r="W48" s="110">
        <v>1</v>
      </c>
      <c r="X48" s="110">
        <v>1</v>
      </c>
      <c r="Y48" s="110">
        <v>1</v>
      </c>
      <c r="Z48" s="110">
        <v>1</v>
      </c>
      <c r="AA48" s="110">
        <v>1</v>
      </c>
      <c r="AB48" s="110">
        <v>1</v>
      </c>
      <c r="AC48" s="110">
        <v>1</v>
      </c>
      <c r="AD48" s="110">
        <v>1</v>
      </c>
      <c r="AE48" s="110">
        <v>1</v>
      </c>
      <c r="AF48" s="110">
        <v>1</v>
      </c>
      <c r="AG48" s="110">
        <v>1</v>
      </c>
      <c r="AH48" s="110">
        <v>1</v>
      </c>
      <c r="AI48" s="110">
        <v>1</v>
      </c>
      <c r="AJ48" s="110">
        <v>1</v>
      </c>
      <c r="AK48" s="110">
        <v>1</v>
      </c>
      <c r="AL48" s="110">
        <v>1</v>
      </c>
      <c r="AM48" s="110">
        <v>1</v>
      </c>
      <c r="AN48" s="110">
        <v>1</v>
      </c>
      <c r="AO48" s="110">
        <v>1</v>
      </c>
      <c r="AP48" s="110">
        <v>1</v>
      </c>
      <c r="AQ48" s="110">
        <v>1</v>
      </c>
      <c r="AR48" s="110">
        <v>1</v>
      </c>
      <c r="AS48" s="110">
        <v>1</v>
      </c>
      <c r="AT48" s="110">
        <v>1</v>
      </c>
      <c r="AU48" s="110">
        <v>1</v>
      </c>
      <c r="AV48" s="110">
        <v>1</v>
      </c>
      <c r="AW48" s="110">
        <v>1</v>
      </c>
      <c r="AX48" s="110">
        <v>1</v>
      </c>
      <c r="AY48" s="110">
        <v>1</v>
      </c>
      <c r="AZ48" s="110">
        <v>1</v>
      </c>
      <c r="BA48" s="110">
        <v>1</v>
      </c>
      <c r="BB48" s="110">
        <v>1</v>
      </c>
      <c r="BC48" s="110">
        <v>1</v>
      </c>
      <c r="BD48" s="110">
        <v>1</v>
      </c>
      <c r="BE48" s="110">
        <v>1</v>
      </c>
      <c r="BF48" s="110">
        <v>1</v>
      </c>
      <c r="BG48" s="110">
        <v>1</v>
      </c>
      <c r="BH48" s="110">
        <v>1</v>
      </c>
      <c r="BI48" s="110">
        <v>1</v>
      </c>
      <c r="BJ48" s="110">
        <v>1</v>
      </c>
      <c r="BK48" s="110">
        <v>1</v>
      </c>
      <c r="BL48" s="110">
        <v>1</v>
      </c>
      <c r="BM48" s="110">
        <v>1</v>
      </c>
      <c r="BN48" s="110">
        <v>1</v>
      </c>
      <c r="BO48" s="110">
        <v>1</v>
      </c>
      <c r="BP48" s="110">
        <v>1</v>
      </c>
      <c r="BQ48" s="110">
        <v>1</v>
      </c>
      <c r="BR48" s="110">
        <v>1</v>
      </c>
      <c r="BS48" s="110">
        <v>1</v>
      </c>
      <c r="BT48" s="110">
        <v>1</v>
      </c>
      <c r="BU48" s="110">
        <v>1</v>
      </c>
      <c r="BV48" s="110">
        <v>1</v>
      </c>
      <c r="BW48" s="110">
        <v>1</v>
      </c>
      <c r="BX48" s="110">
        <v>1</v>
      </c>
      <c r="BY48" s="110">
        <v>1</v>
      </c>
      <c r="BZ48" s="110">
        <v>1</v>
      </c>
      <c r="CA48" s="110">
        <v>1</v>
      </c>
      <c r="CB48" s="110">
        <v>1</v>
      </c>
      <c r="CC48" s="110">
        <v>1</v>
      </c>
      <c r="CD48" s="110">
        <v>1</v>
      </c>
      <c r="CE48" s="110">
        <v>1</v>
      </c>
      <c r="CF48" s="110">
        <v>1</v>
      </c>
      <c r="CG48" s="110">
        <v>1</v>
      </c>
      <c r="CH48" s="110">
        <v>1</v>
      </c>
      <c r="CI48" s="110">
        <v>1</v>
      </c>
      <c r="CJ48" s="110">
        <v>1</v>
      </c>
      <c r="CK48" s="110">
        <v>1</v>
      </c>
      <c r="CL48" s="110">
        <v>1</v>
      </c>
      <c r="CM48" s="110">
        <v>1</v>
      </c>
      <c r="CN48" s="110">
        <v>1</v>
      </c>
      <c r="CO48" s="110">
        <v>1</v>
      </c>
      <c r="CP48" s="110">
        <v>1</v>
      </c>
      <c r="CQ48" s="110">
        <v>1</v>
      </c>
      <c r="CR48" s="110">
        <v>1</v>
      </c>
      <c r="CS48" s="110">
        <v>1</v>
      </c>
      <c r="CT48" s="110">
        <v>1</v>
      </c>
      <c r="CU48" s="110">
        <v>1</v>
      </c>
      <c r="CV48" s="110">
        <v>1</v>
      </c>
      <c r="CW48" s="110">
        <v>1</v>
      </c>
      <c r="CX48" s="110">
        <v>1</v>
      </c>
      <c r="CY48" s="110">
        <v>1</v>
      </c>
      <c r="CZ48" s="110">
        <v>1</v>
      </c>
      <c r="DA48" s="110">
        <v>1</v>
      </c>
      <c r="DB48" s="110">
        <v>1</v>
      </c>
      <c r="DC48" s="110">
        <v>1</v>
      </c>
      <c r="DD48" s="110">
        <v>1</v>
      </c>
      <c r="DE48" s="110">
        <v>1</v>
      </c>
      <c r="DF48" s="110">
        <v>1</v>
      </c>
      <c r="DG48" s="110">
        <v>1</v>
      </c>
      <c r="DH48" s="110">
        <v>1</v>
      </c>
      <c r="DI48" s="110">
        <v>1</v>
      </c>
      <c r="DJ48" s="110">
        <v>1</v>
      </c>
      <c r="DK48" s="110">
        <v>1</v>
      </c>
      <c r="DL48" s="110">
        <v>1</v>
      </c>
      <c r="DM48" s="110">
        <v>1</v>
      </c>
      <c r="DN48" s="110">
        <v>1</v>
      </c>
      <c r="DO48" s="110">
        <v>1</v>
      </c>
      <c r="DP48" s="110">
        <v>1</v>
      </c>
      <c r="DQ48" s="110">
        <v>1</v>
      </c>
      <c r="DR48" s="110">
        <v>1</v>
      </c>
      <c r="DS48" s="110">
        <v>1</v>
      </c>
      <c r="DT48" s="110">
        <v>1</v>
      </c>
      <c r="DU48" s="110">
        <v>1</v>
      </c>
      <c r="DV48" s="110">
        <v>1</v>
      </c>
      <c r="DW48" s="110">
        <v>1</v>
      </c>
      <c r="DX48" s="110">
        <v>1</v>
      </c>
      <c r="DY48" s="110">
        <v>1</v>
      </c>
      <c r="DZ48" s="110">
        <v>1</v>
      </c>
      <c r="EA48" s="110">
        <v>1</v>
      </c>
      <c r="EB48" s="110">
        <v>1</v>
      </c>
      <c r="EC48" s="110">
        <v>1</v>
      </c>
      <c r="ED48" s="110">
        <v>1</v>
      </c>
      <c r="EE48" s="110">
        <v>1</v>
      </c>
      <c r="EF48" s="110">
        <v>1</v>
      </c>
      <c r="EG48" s="110">
        <v>1</v>
      </c>
      <c r="EH48" s="110">
        <v>1</v>
      </c>
      <c r="EI48" s="110">
        <v>1</v>
      </c>
      <c r="EJ48" s="110">
        <v>1</v>
      </c>
      <c r="EK48" s="110">
        <v>1</v>
      </c>
    </row>
    <row r="49" spans="1:6" ht="25.95" customHeight="1" thickBot="1" x14ac:dyDescent="0.4">
      <c r="A49" s="107" t="s">
        <v>37</v>
      </c>
    </row>
    <row r="50" spans="1:6" ht="17.25" customHeight="1" thickTop="1" x14ac:dyDescent="0.25">
      <c r="A50" s="110" t="s">
        <v>166</v>
      </c>
      <c r="D50" s="110">
        <v>8930</v>
      </c>
      <c r="E50" s="110" t="s">
        <v>239</v>
      </c>
    </row>
    <row r="51" spans="1:6" ht="17.25" customHeight="1" x14ac:dyDescent="0.25">
      <c r="A51" s="110" t="s">
        <v>167</v>
      </c>
      <c r="D51" s="110">
        <f>+D50*3.666</f>
        <v>32737.38</v>
      </c>
    </row>
    <row r="52" spans="1:6" ht="17.25" customHeight="1" x14ac:dyDescent="0.25">
      <c r="A52" s="110" t="s">
        <v>39</v>
      </c>
      <c r="D52" s="110">
        <v>5.0000000000000001E-3</v>
      </c>
      <c r="E52" s="110" t="s">
        <v>88</v>
      </c>
    </row>
    <row r="53" spans="1:6" ht="17.25" customHeight="1" x14ac:dyDescent="0.25">
      <c r="A53" s="110" t="s">
        <v>76</v>
      </c>
      <c r="D53" s="124">
        <v>0.54814806829999996</v>
      </c>
      <c r="E53" s="110" t="s">
        <v>88</v>
      </c>
    </row>
    <row r="54" spans="1:6" ht="17.25" customHeight="1" x14ac:dyDescent="0.25">
      <c r="A54" s="110" t="s">
        <v>151</v>
      </c>
      <c r="D54" s="124">
        <v>3.3</v>
      </c>
      <c r="E54" s="110" t="s">
        <v>149</v>
      </c>
    </row>
    <row r="55" spans="1:6" ht="17.25" customHeight="1" x14ac:dyDescent="0.25">
      <c r="A55" s="110" t="s">
        <v>0</v>
      </c>
      <c r="D55" s="110">
        <v>0.2</v>
      </c>
      <c r="E55" s="110" t="s">
        <v>87</v>
      </c>
    </row>
    <row r="56" spans="1:6" ht="17.25" customHeight="1" x14ac:dyDescent="0.25">
      <c r="A56" s="110" t="s">
        <v>173</v>
      </c>
      <c r="B56" s="108">
        <v>10</v>
      </c>
      <c r="D56" s="110" t="s">
        <v>174</v>
      </c>
    </row>
    <row r="57" spans="1:6" ht="17.25" customHeight="1" x14ac:dyDescent="0.25">
      <c r="A57" s="110" t="s">
        <v>242</v>
      </c>
      <c r="B57" s="108">
        <v>-1E-3</v>
      </c>
    </row>
    <row r="58" spans="1:6" ht="17.25" customHeight="1" thickBot="1" x14ac:dyDescent="0.4">
      <c r="A58" s="107" t="s">
        <v>10</v>
      </c>
      <c r="B58" s="108" t="s">
        <v>138</v>
      </c>
      <c r="D58" s="110" t="s">
        <v>139</v>
      </c>
    </row>
    <row r="59" spans="1:6" ht="17.25" customHeight="1" thickTop="1" x14ac:dyDescent="0.25">
      <c r="A59" s="110" t="s">
        <v>472</v>
      </c>
      <c r="B59" s="108">
        <v>830.4</v>
      </c>
      <c r="D59" s="110">
        <f>+B59*2.13</f>
        <v>1768.752</v>
      </c>
    </row>
    <row r="60" spans="1:6" ht="17.25" customHeight="1" x14ac:dyDescent="0.25"/>
    <row r="61" spans="1:6" ht="17.25" customHeight="1" x14ac:dyDescent="0.25">
      <c r="A61" s="110" t="s">
        <v>136</v>
      </c>
      <c r="B61" s="108">
        <v>1527</v>
      </c>
      <c r="D61" s="110">
        <v>1527</v>
      </c>
      <c r="F61" s="110" t="s">
        <v>101</v>
      </c>
    </row>
    <row r="62" spans="1:6" ht="17.25" customHeight="1" x14ac:dyDescent="0.25">
      <c r="A62" s="110" t="s">
        <v>137</v>
      </c>
      <c r="B62" s="108">
        <v>10010</v>
      </c>
      <c r="D62" s="110">
        <v>10010</v>
      </c>
      <c r="F62" s="110" t="s">
        <v>101</v>
      </c>
    </row>
    <row r="63" spans="1:6" ht="24" customHeight="1" thickBot="1" x14ac:dyDescent="0.35">
      <c r="A63" s="125" t="s">
        <v>168</v>
      </c>
      <c r="B63" s="108" t="s">
        <v>169</v>
      </c>
    </row>
    <row r="64" spans="1:6" ht="17.25" customHeight="1" thickTop="1" x14ac:dyDescent="0.25">
      <c r="A64" s="110" t="s">
        <v>63</v>
      </c>
      <c r="B64" s="108">
        <f>100-B66</f>
        <v>91.2</v>
      </c>
      <c r="D64" s="113" t="s">
        <v>465</v>
      </c>
    </row>
    <row r="65" spans="1:4" ht="17.25" customHeight="1" x14ac:dyDescent="0.25">
      <c r="A65" s="110" t="s">
        <v>64</v>
      </c>
      <c r="B65" s="108">
        <f>+B71*B66/B72</f>
        <v>3.8328888888888892</v>
      </c>
      <c r="D65" s="110" t="s">
        <v>90</v>
      </c>
    </row>
    <row r="66" spans="1:4" ht="17.25" customHeight="1" x14ac:dyDescent="0.25">
      <c r="A66" s="110" t="s">
        <v>65</v>
      </c>
      <c r="B66" s="108">
        <f>+B16</f>
        <v>8.8000000000000007</v>
      </c>
      <c r="D66" s="110" t="s">
        <v>89</v>
      </c>
    </row>
    <row r="67" spans="1:4" ht="17.25" customHeight="1" x14ac:dyDescent="0.25">
      <c r="A67" s="110" t="s">
        <v>79</v>
      </c>
      <c r="B67" s="108">
        <f>100-B65-B69</f>
        <v>95.917111111111112</v>
      </c>
      <c r="D67" s="110" t="s">
        <v>90</v>
      </c>
    </row>
    <row r="68" spans="1:4" ht="17.25" customHeight="1" x14ac:dyDescent="0.25">
      <c r="A68" s="110" t="s">
        <v>80</v>
      </c>
      <c r="B68" s="108">
        <f>+B69*B72/B73</f>
        <v>3.3750000000000002E-2</v>
      </c>
      <c r="D68" s="110" t="s">
        <v>90</v>
      </c>
    </row>
    <row r="69" spans="1:4" ht="17.25" customHeight="1" x14ac:dyDescent="0.25">
      <c r="A69" s="110" t="s">
        <v>81</v>
      </c>
      <c r="B69" s="108">
        <v>0.25</v>
      </c>
      <c r="D69" s="110" t="s">
        <v>89</v>
      </c>
    </row>
    <row r="70" spans="1:4" ht="17.25" customHeight="1" x14ac:dyDescent="0.25">
      <c r="A70" s="110" t="s">
        <v>82</v>
      </c>
      <c r="B70" s="108">
        <f>100-B68</f>
        <v>99.966250000000002</v>
      </c>
      <c r="D70" s="110" t="s">
        <v>90</v>
      </c>
    </row>
    <row r="71" spans="1:4" ht="17.25" customHeight="1" x14ac:dyDescent="0.25">
      <c r="A71" s="110" t="s">
        <v>112</v>
      </c>
      <c r="B71" s="108">
        <v>588</v>
      </c>
      <c r="D71" s="110" t="s">
        <v>90</v>
      </c>
    </row>
    <row r="72" spans="1:4" ht="17.25" customHeight="1" x14ac:dyDescent="0.25">
      <c r="A72" s="110" t="s">
        <v>113</v>
      </c>
      <c r="B72" s="108">
        <v>1350</v>
      </c>
      <c r="D72" s="110" t="s">
        <v>89</v>
      </c>
    </row>
    <row r="73" spans="1:4" ht="17.25" customHeight="1" x14ac:dyDescent="0.25">
      <c r="A73" s="110" t="s">
        <v>114</v>
      </c>
      <c r="B73" s="108">
        <v>10000</v>
      </c>
      <c r="D73" s="110" t="s">
        <v>170</v>
      </c>
    </row>
    <row r="74" spans="1:4" ht="17.25" customHeight="1" x14ac:dyDescent="0.25"/>
    <row r="75" spans="1:4" ht="17.25" customHeight="1" thickBot="1" x14ac:dyDescent="0.4">
      <c r="A75" s="107" t="s">
        <v>71</v>
      </c>
    </row>
    <row r="76" spans="1:4" ht="17.25" customHeight="1" thickTop="1" x14ac:dyDescent="0.3">
      <c r="A76" s="110" t="s">
        <v>468</v>
      </c>
      <c r="B76" s="126">
        <v>0.25</v>
      </c>
      <c r="D76" s="113" t="s">
        <v>465</v>
      </c>
    </row>
    <row r="77" spans="1:4" ht="17.25" customHeight="1" x14ac:dyDescent="0.3">
      <c r="A77" s="110" t="s">
        <v>40</v>
      </c>
      <c r="B77" s="126">
        <v>0.7</v>
      </c>
      <c r="D77" s="113" t="s">
        <v>465</v>
      </c>
    </row>
    <row r="78" spans="1:4" ht="17.25" customHeight="1" x14ac:dyDescent="0.25">
      <c r="A78" s="110" t="s">
        <v>141</v>
      </c>
      <c r="B78" s="108">
        <v>0.8</v>
      </c>
      <c r="D78" s="113" t="s">
        <v>465</v>
      </c>
    </row>
    <row r="79" spans="1:4" ht="17.25" customHeight="1" x14ac:dyDescent="0.25">
      <c r="A79" s="110" t="s">
        <v>5</v>
      </c>
      <c r="B79" s="108">
        <v>6.7999999999999996E-3</v>
      </c>
      <c r="D79" s="110" t="s">
        <v>89</v>
      </c>
    </row>
    <row r="80" spans="1:4" ht="17.25" customHeight="1" x14ac:dyDescent="0.25">
      <c r="A80" s="110" t="s">
        <v>69</v>
      </c>
      <c r="B80" s="108">
        <v>3.2</v>
      </c>
      <c r="D80" s="113" t="s">
        <v>465</v>
      </c>
    </row>
    <row r="81" spans="1:6" ht="17.25" customHeight="1" x14ac:dyDescent="0.25">
      <c r="A81" s="110" t="s">
        <v>19</v>
      </c>
      <c r="B81" s="108">
        <v>3.8</v>
      </c>
      <c r="D81" s="113" t="s">
        <v>465</v>
      </c>
    </row>
    <row r="82" spans="1:6" ht="25.2" customHeight="1" thickBot="1" x14ac:dyDescent="0.4">
      <c r="A82" s="127" t="s">
        <v>175</v>
      </c>
    </row>
    <row r="83" spans="1:6" ht="17.25" customHeight="1" thickTop="1" x14ac:dyDescent="0.25">
      <c r="A83" s="110" t="s">
        <v>38</v>
      </c>
      <c r="B83" s="108">
        <v>9.8000000000000004E-2</v>
      </c>
      <c r="D83" s="113" t="s">
        <v>465</v>
      </c>
    </row>
    <row r="84" spans="1:6" ht="17.25" customHeight="1" x14ac:dyDescent="0.25">
      <c r="A84" s="110" t="s">
        <v>70</v>
      </c>
      <c r="B84" s="108">
        <v>8.7999999999999995E-2</v>
      </c>
      <c r="D84" s="110" t="s">
        <v>89</v>
      </c>
    </row>
    <row r="85" spans="1:6" ht="17.25" customHeight="1" x14ac:dyDescent="0.25">
      <c r="A85" s="110" t="s">
        <v>16</v>
      </c>
      <c r="B85" s="108">
        <v>2.5000000000000001E-2</v>
      </c>
      <c r="D85" s="110" t="s">
        <v>89</v>
      </c>
    </row>
    <row r="86" spans="1:6" ht="24" customHeight="1" thickBot="1" x14ac:dyDescent="0.4">
      <c r="A86" s="107" t="s">
        <v>105</v>
      </c>
      <c r="B86" s="108" t="s">
        <v>130</v>
      </c>
      <c r="C86" s="128"/>
    </row>
    <row r="87" spans="1:6" ht="17.25" customHeight="1" thickTop="1" x14ac:dyDescent="0.25"/>
    <row r="88" spans="1:6" ht="17.25" customHeight="1" x14ac:dyDescent="0.25">
      <c r="A88" s="110" t="s">
        <v>290</v>
      </c>
      <c r="B88" s="114">
        <v>0</v>
      </c>
      <c r="C88" s="115"/>
    </row>
    <row r="89" spans="1:6" ht="17.25" customHeight="1" x14ac:dyDescent="0.25">
      <c r="A89" s="110" t="s">
        <v>245</v>
      </c>
      <c r="B89" s="108">
        <v>90</v>
      </c>
    </row>
    <row r="90" spans="1:6" ht="17.25" customHeight="1" x14ac:dyDescent="0.25">
      <c r="A90" s="110" t="s">
        <v>270</v>
      </c>
      <c r="B90" s="108">
        <v>0.04</v>
      </c>
    </row>
    <row r="91" spans="1:6" ht="33.6" customHeight="1" x14ac:dyDescent="0.25">
      <c r="A91" s="110" t="s">
        <v>248</v>
      </c>
      <c r="B91" s="108">
        <v>10500</v>
      </c>
      <c r="E91" s="129"/>
    </row>
    <row r="92" spans="1:6" s="131" customFormat="1" ht="17.25" customHeight="1" x14ac:dyDescent="0.25">
      <c r="A92" s="130" t="s">
        <v>249</v>
      </c>
      <c r="B92" s="108">
        <v>0.13449</v>
      </c>
      <c r="C92" s="109"/>
      <c r="D92" s="111">
        <v>0.4853304</v>
      </c>
      <c r="F92" s="110">
        <f>+Base!J53</f>
        <v>8885.1909880270796</v>
      </c>
    </row>
    <row r="93" spans="1:6" s="131" customFormat="1" ht="17.25" customHeight="1" x14ac:dyDescent="0.25">
      <c r="B93" s="132"/>
      <c r="C93" s="133"/>
    </row>
    <row r="94" spans="1:6" s="131" customFormat="1" ht="17.25" customHeight="1" x14ac:dyDescent="0.25">
      <c r="A94" s="110" t="s">
        <v>250</v>
      </c>
      <c r="B94" s="108">
        <f>+B38</f>
        <v>3.8</v>
      </c>
      <c r="C94" s="109"/>
      <c r="D94" s="111">
        <v>3.7976200000000002</v>
      </c>
    </row>
    <row r="95" spans="1:6" s="131" customFormat="1" ht="17.25" customHeight="1" x14ac:dyDescent="0.25">
      <c r="A95" s="110" t="s">
        <v>267</v>
      </c>
      <c r="B95" s="108">
        <v>7.9000000000000001E-2</v>
      </c>
      <c r="C95" s="109"/>
      <c r="D95" s="111">
        <v>0.1600232</v>
      </c>
    </row>
    <row r="96" spans="1:6" s="131" customFormat="1" ht="17.25" customHeight="1" x14ac:dyDescent="0.25">
      <c r="A96" s="110" t="s">
        <v>268</v>
      </c>
      <c r="B96" s="108">
        <v>6.0000000000000001E-3</v>
      </c>
      <c r="C96" s="109"/>
      <c r="D96" s="111">
        <v>9.4258838500000004E-3</v>
      </c>
    </row>
    <row r="97" spans="1:125" ht="14.25" customHeight="1" x14ac:dyDescent="0.25">
      <c r="A97" s="110" t="s">
        <v>269</v>
      </c>
      <c r="B97" s="108">
        <v>0</v>
      </c>
      <c r="D97" s="111">
        <v>1.92375246E-3</v>
      </c>
    </row>
    <row r="99" spans="1:125" ht="14.25" customHeight="1" x14ac:dyDescent="0.25">
      <c r="A99" s="110" t="s">
        <v>251</v>
      </c>
    </row>
    <row r="100" spans="1:125" ht="14.25" customHeight="1" x14ac:dyDescent="0.25">
      <c r="A100" s="110" t="s">
        <v>252</v>
      </c>
    </row>
    <row r="101" spans="1:125" ht="14.25" customHeight="1" x14ac:dyDescent="0.25">
      <c r="A101" s="110" t="s">
        <v>253</v>
      </c>
      <c r="D101" s="110">
        <f>+LN(D103/B103)/5</f>
        <v>1.6459048545366048E-2</v>
      </c>
    </row>
    <row r="102" spans="1:125" ht="14.25" customHeight="1" x14ac:dyDescent="0.25">
      <c r="B102" s="134">
        <v>2010</v>
      </c>
      <c r="C102" s="110"/>
      <c r="D102" s="110">
        <v>2015</v>
      </c>
      <c r="E102" s="110">
        <v>2020</v>
      </c>
      <c r="F102" s="110">
        <v>2025</v>
      </c>
      <c r="G102" s="110">
        <v>2030</v>
      </c>
      <c r="H102" s="110">
        <v>2035</v>
      </c>
      <c r="I102" s="110">
        <v>2040</v>
      </c>
      <c r="J102" s="110">
        <v>2045</v>
      </c>
      <c r="K102" s="110">
        <v>2050</v>
      </c>
      <c r="L102" s="110">
        <v>2055</v>
      </c>
      <c r="M102" s="110">
        <v>2060</v>
      </c>
      <c r="N102" s="110">
        <v>2065</v>
      </c>
      <c r="O102" s="110">
        <v>2070</v>
      </c>
      <c r="P102" s="110">
        <v>2075</v>
      </c>
      <c r="Q102" s="110">
        <v>2080</v>
      </c>
      <c r="R102" s="110">
        <v>2085</v>
      </c>
      <c r="S102" s="110">
        <v>2090</v>
      </c>
      <c r="T102" s="110">
        <v>2095</v>
      </c>
      <c r="U102" s="110">
        <v>2100</v>
      </c>
      <c r="V102" s="110">
        <v>2105</v>
      </c>
      <c r="W102" s="110">
        <v>2110</v>
      </c>
      <c r="X102" s="110">
        <v>2115</v>
      </c>
      <c r="Y102" s="110">
        <v>2120</v>
      </c>
      <c r="Z102" s="110">
        <v>2125</v>
      </c>
      <c r="AA102" s="110">
        <v>2130</v>
      </c>
      <c r="AB102" s="110">
        <v>2135</v>
      </c>
      <c r="AC102" s="110">
        <v>2140</v>
      </c>
      <c r="AD102" s="110">
        <v>2145</v>
      </c>
      <c r="AE102" s="110">
        <v>2150</v>
      </c>
      <c r="AF102" s="110">
        <v>2155</v>
      </c>
      <c r="AG102" s="110">
        <v>2160</v>
      </c>
      <c r="AH102" s="110">
        <v>2165</v>
      </c>
      <c r="AI102" s="110">
        <v>2170</v>
      </c>
      <c r="AJ102" s="110">
        <v>2175</v>
      </c>
      <c r="AK102" s="110">
        <v>2180</v>
      </c>
      <c r="AL102" s="110">
        <v>2185</v>
      </c>
      <c r="AM102" s="110">
        <v>2190</v>
      </c>
      <c r="AN102" s="110">
        <v>2195</v>
      </c>
      <c r="AO102" s="110">
        <v>2200</v>
      </c>
      <c r="AP102" s="110">
        <v>2205</v>
      </c>
      <c r="AQ102" s="110">
        <v>2210</v>
      </c>
      <c r="AR102" s="110">
        <v>2215</v>
      </c>
      <c r="AS102" s="110">
        <v>2220</v>
      </c>
      <c r="AT102" s="110">
        <v>2225</v>
      </c>
      <c r="AU102" s="110">
        <v>2230</v>
      </c>
      <c r="AV102" s="110">
        <v>2235</v>
      </c>
      <c r="AW102" s="110">
        <v>2240</v>
      </c>
      <c r="AX102" s="110">
        <v>2245</v>
      </c>
      <c r="AY102" s="110">
        <v>2250</v>
      </c>
      <c r="AZ102" s="110">
        <v>2255</v>
      </c>
      <c r="BA102" s="110">
        <v>2260</v>
      </c>
      <c r="BB102" s="110">
        <v>2265</v>
      </c>
      <c r="BC102" s="110">
        <v>2270</v>
      </c>
      <c r="BD102" s="110">
        <v>2275</v>
      </c>
      <c r="BE102" s="110">
        <v>2280</v>
      </c>
      <c r="BF102" s="110">
        <v>2285</v>
      </c>
      <c r="BG102" s="110">
        <v>2290</v>
      </c>
      <c r="BH102" s="110">
        <v>2295</v>
      </c>
      <c r="BI102" s="110">
        <v>2300</v>
      </c>
      <c r="BJ102" s="110">
        <v>2305</v>
      </c>
      <c r="BK102" s="110">
        <v>2310</v>
      </c>
      <c r="BL102" s="110">
        <v>2315</v>
      </c>
      <c r="BM102" s="110">
        <v>2320</v>
      </c>
      <c r="BN102" s="110">
        <v>2325</v>
      </c>
      <c r="BO102" s="110">
        <v>2330</v>
      </c>
      <c r="BP102" s="110">
        <v>2335</v>
      </c>
      <c r="BQ102" s="110">
        <v>2340</v>
      </c>
      <c r="BR102" s="110">
        <v>2345</v>
      </c>
      <c r="BS102" s="110">
        <v>2350</v>
      </c>
      <c r="BT102" s="110">
        <v>2355</v>
      </c>
      <c r="BU102" s="110">
        <v>2360</v>
      </c>
      <c r="BV102" s="110">
        <v>2365</v>
      </c>
      <c r="BW102" s="110">
        <v>2370</v>
      </c>
      <c r="BX102" s="110">
        <v>2375</v>
      </c>
      <c r="BY102" s="110">
        <v>2380</v>
      </c>
      <c r="BZ102" s="110">
        <v>2385</v>
      </c>
      <c r="CA102" s="110">
        <v>2390</v>
      </c>
      <c r="CB102" s="110">
        <v>2395</v>
      </c>
      <c r="CC102" s="110">
        <v>2400</v>
      </c>
      <c r="CD102" s="110">
        <v>2405</v>
      </c>
      <c r="CE102" s="110">
        <v>2410</v>
      </c>
      <c r="CF102" s="110">
        <v>2415</v>
      </c>
      <c r="CG102" s="110">
        <v>2420</v>
      </c>
      <c r="CH102" s="110">
        <v>2425</v>
      </c>
      <c r="CI102" s="110">
        <v>2430</v>
      </c>
      <c r="CJ102" s="110">
        <v>2435</v>
      </c>
      <c r="CK102" s="110">
        <v>2440</v>
      </c>
      <c r="CL102" s="110">
        <v>2445</v>
      </c>
      <c r="CM102" s="110">
        <v>2450</v>
      </c>
      <c r="CN102" s="110">
        <v>2455</v>
      </c>
      <c r="CO102" s="110">
        <v>2460</v>
      </c>
      <c r="CP102" s="110">
        <v>2465</v>
      </c>
      <c r="CQ102" s="110">
        <v>2470</v>
      </c>
      <c r="CR102" s="110">
        <v>2475</v>
      </c>
      <c r="CS102" s="110">
        <v>2480</v>
      </c>
      <c r="CT102" s="110">
        <v>2485</v>
      </c>
      <c r="CU102" s="110">
        <v>2490</v>
      </c>
      <c r="CV102" s="110">
        <v>2495</v>
      </c>
      <c r="CW102" s="110">
        <v>2500</v>
      </c>
      <c r="CX102" s="110">
        <v>2505</v>
      </c>
      <c r="CY102" s="110">
        <v>2510</v>
      </c>
      <c r="CZ102" s="110">
        <v>2515</v>
      </c>
      <c r="DA102" s="110">
        <v>2520</v>
      </c>
      <c r="DB102" s="110">
        <v>2525</v>
      </c>
      <c r="DC102" s="110">
        <v>2530</v>
      </c>
      <c r="DD102" s="110">
        <v>2535</v>
      </c>
      <c r="DE102" s="110">
        <v>2540</v>
      </c>
      <c r="DF102" s="110">
        <v>2545</v>
      </c>
      <c r="DG102" s="110">
        <v>2550</v>
      </c>
      <c r="DH102" s="110">
        <v>2555</v>
      </c>
      <c r="DI102" s="110">
        <v>2560</v>
      </c>
      <c r="DJ102" s="110">
        <v>2565</v>
      </c>
      <c r="DK102" s="110">
        <v>2570</v>
      </c>
      <c r="DL102" s="110">
        <v>2575</v>
      </c>
      <c r="DM102" s="110">
        <v>2580</v>
      </c>
      <c r="DN102" s="110">
        <v>2585</v>
      </c>
      <c r="DO102" s="110">
        <v>2590</v>
      </c>
      <c r="DP102" s="110">
        <v>2595</v>
      </c>
      <c r="DQ102" s="110">
        <v>2600</v>
      </c>
      <c r="DR102" s="110">
        <v>2605</v>
      </c>
      <c r="DS102" s="110">
        <v>2610</v>
      </c>
      <c r="DT102" s="110">
        <v>2615</v>
      </c>
      <c r="DU102" s="110">
        <v>2620</v>
      </c>
    </row>
    <row r="103" spans="1:125" ht="14.25" customHeight="1" x14ac:dyDescent="0.25">
      <c r="A103" s="110" t="s">
        <v>255</v>
      </c>
      <c r="B103" s="134">
        <f>+B94</f>
        <v>3.8</v>
      </c>
      <c r="C103" s="110"/>
      <c r="D103" s="110">
        <f>+B103/(1-B104)</f>
        <v>4.1259500542888166</v>
      </c>
      <c r="E103" s="110">
        <f>+D103/(1-D104)</f>
        <v>4.4685308531152383</v>
      </c>
      <c r="F103" s="110">
        <f t="shared" ref="F103:J103" si="10">+E103/(1-E104)</f>
        <v>4.8277095371364389</v>
      </c>
      <c r="G103" s="110">
        <f t="shared" si="10"/>
        <v>5.2033977904300261</v>
      </c>
      <c r="H103" s="110">
        <f t="shared" si="10"/>
        <v>5.5954527830842915</v>
      </c>
      <c r="I103" s="110">
        <f t="shared" si="10"/>
        <v>6.0036784859858763</v>
      </c>
      <c r="J103" s="110">
        <f t="shared" si="10"/>
        <v>6.4278273286301832</v>
      </c>
      <c r="K103" s="110">
        <f t="shared" ref="K103:BV103" si="11">+J103/(1-J104)</f>
        <v>6.8676021685373412</v>
      </c>
      <c r="L103" s="110">
        <f t="shared" si="11"/>
        <v>7.3226585392365307</v>
      </c>
      <c r="M103" s="110">
        <f t="shared" si="11"/>
        <v>7.792607142752332</v>
      </c>
      <c r="N103" s="110">
        <f t="shared" si="11"/>
        <v>8.2770165520490586</v>
      </c>
      <c r="O103" s="110">
        <f t="shared" si="11"/>
        <v>8.7754160889170212</v>
      </c>
      <c r="P103" s="110">
        <f t="shared" si="11"/>
        <v>9.2872988432685517</v>
      </c>
      <c r="Q103" s="110">
        <f t="shared" si="11"/>
        <v>9.8121248006985571</v>
      </c>
      <c r="R103" s="110">
        <f t="shared" si="11"/>
        <v>10.349324046400467</v>
      </c>
      <c r="S103" s="110">
        <f t="shared" si="11"/>
        <v>10.898300015059815</v>
      </c>
      <c r="T103" s="110">
        <f t="shared" si="11"/>
        <v>11.458432758121189</v>
      </c>
      <c r="U103" s="110">
        <f t="shared" si="11"/>
        <v>12.02908220178935</v>
      </c>
      <c r="V103" s="110">
        <f t="shared" si="11"/>
        <v>12.609591371233533</v>
      </c>
      <c r="W103" s="110">
        <f t="shared" si="11"/>
        <v>13.199289558670491</v>
      </c>
      <c r="X103" s="110">
        <f t="shared" si="11"/>
        <v>13.797495415265788</v>
      </c>
      <c r="Y103" s="110">
        <f t="shared" si="11"/>
        <v>14.403519949076671</v>
      </c>
      <c r="Z103" s="110">
        <f t="shared" si="11"/>
        <v>15.016669413531</v>
      </c>
      <c r="AA103" s="110">
        <f t="shared" si="11"/>
        <v>15.636248073165941</v>
      </c>
      <c r="AB103" s="110">
        <f t="shared" si="11"/>
        <v>16.26156083551313</v>
      </c>
      <c r="AC103" s="110">
        <f t="shared" si="11"/>
        <v>16.891915740092941</v>
      </c>
      <c r="AD103" s="110">
        <f t="shared" si="11"/>
        <v>17.526626297452484</v>
      </c>
      <c r="AE103" s="110">
        <f t="shared" si="11"/>
        <v>18.165013673037027</v>
      </c>
      <c r="AF103" s="110">
        <f t="shared" si="11"/>
        <v>18.806408712412516</v>
      </c>
      <c r="AG103" s="110">
        <f t="shared" si="11"/>
        <v>19.450153805951054</v>
      </c>
      <c r="AH103" s="110">
        <f t="shared" si="11"/>
        <v>20.09560459254747</v>
      </c>
      <c r="AI103" s="110">
        <f t="shared" si="11"/>
        <v>20.742131503251738</v>
      </c>
      <c r="AJ103" s="110">
        <f t="shared" si="11"/>
        <v>21.389121146879333</v>
      </c>
      <c r="AK103" s="110">
        <f t="shared" si="11"/>
        <v>22.035977540702142</v>
      </c>
      <c r="AL103" s="110">
        <f t="shared" si="11"/>
        <v>22.682123190229706</v>
      </c>
      <c r="AM103" s="110">
        <f t="shared" si="11"/>
        <v>23.327000022869697</v>
      </c>
      <c r="AN103" s="110">
        <f t="shared" si="11"/>
        <v>23.970070180913535</v>
      </c>
      <c r="AO103" s="110">
        <f t="shared" si="11"/>
        <v>24.61081667983478</v>
      </c>
      <c r="AP103" s="110">
        <f t="shared" si="11"/>
        <v>25.248743938321891</v>
      </c>
      <c r="AQ103" s="110">
        <f t="shared" si="11"/>
        <v>25.883378186800847</v>
      </c>
      <c r="AR103" s="110">
        <f t="shared" si="11"/>
        <v>26.514267761445012</v>
      </c>
      <c r="AS103" s="110">
        <f t="shared" si="11"/>
        <v>27.140983290827673</v>
      </c>
      <c r="AT103" s="110">
        <f t="shared" si="11"/>
        <v>27.763117782454952</v>
      </c>
      <c r="AU103" s="110">
        <f t="shared" si="11"/>
        <v>28.380286616431064</v>
      </c>
      <c r="AV103" s="110">
        <f t="shared" si="11"/>
        <v>28.992127453462196</v>
      </c>
      <c r="AW103" s="110">
        <f t="shared" si="11"/>
        <v>29.598300064306539</v>
      </c>
      <c r="AX103" s="110">
        <f t="shared" si="11"/>
        <v>30.198486087633786</v>
      </c>
      <c r="AY103" s="110">
        <f t="shared" si="11"/>
        <v>30.792388723073849</v>
      </c>
      <c r="AZ103" s="110">
        <f t="shared" si="11"/>
        <v>31.37973236601837</v>
      </c>
      <c r="BA103" s="110">
        <f t="shared" si="11"/>
        <v>31.960262190495087</v>
      </c>
      <c r="BB103" s="110">
        <f t="shared" si="11"/>
        <v>32.533743686170013</v>
      </c>
      <c r="BC103" s="110">
        <f t="shared" si="11"/>
        <v>33.099962155250324</v>
      </c>
      <c r="BD103" s="110">
        <f t="shared" si="11"/>
        <v>33.658722174766353</v>
      </c>
      <c r="BE103" s="110">
        <f t="shared" si="11"/>
        <v>34.209847029408017</v>
      </c>
      <c r="BF103" s="110">
        <f t="shared" si="11"/>
        <v>34.753178119783193</v>
      </c>
      <c r="BG103" s="110">
        <f t="shared" si="11"/>
        <v>35.288574350655807</v>
      </c>
      <c r="BH103" s="110">
        <f t="shared" si="11"/>
        <v>35.815911503412778</v>
      </c>
      <c r="BI103" s="110">
        <f t="shared" si="11"/>
        <v>36.335081596703631</v>
      </c>
      <c r="BJ103" s="110">
        <f t="shared" si="11"/>
        <v>36.845992238896883</v>
      </c>
      <c r="BK103" s="110">
        <f t="shared" si="11"/>
        <v>37.34856597570468</v>
      </c>
      <c r="BL103" s="110">
        <f t="shared" si="11"/>
        <v>40.658399948775021</v>
      </c>
      <c r="BM103" s="110">
        <f t="shared" si="11"/>
        <v>44.261551768008907</v>
      </c>
      <c r="BN103" s="110">
        <f t="shared" si="11"/>
        <v>48.184015292789617</v>
      </c>
      <c r="BO103" s="110">
        <f t="shared" si="11"/>
        <v>52.4540879611421</v>
      </c>
      <c r="BP103" s="110">
        <f t="shared" si="11"/>
        <v>57.102574933122355</v>
      </c>
      <c r="BQ103" s="110">
        <f t="shared" si="11"/>
        <v>62.163011325416193</v>
      </c>
      <c r="BR103" s="110">
        <f t="shared" si="11"/>
        <v>67.671904140392257</v>
      </c>
      <c r="BS103" s="110">
        <f t="shared" si="11"/>
        <v>73.668995634934006</v>
      </c>
      <c r="BT103" s="110">
        <f t="shared" si="11"/>
        <v>80.197550029046184</v>
      </c>
      <c r="BU103" s="110">
        <f t="shared" si="11"/>
        <v>87.304665622609136</v>
      </c>
      <c r="BV103" s="110">
        <f t="shared" si="11"/>
        <v>95.041614571953801</v>
      </c>
      <c r="BW103" s="110">
        <f t="shared" ref="BW103:CG103" si="12">+BV103/(1-BV104)</f>
        <v>103.46421277747365</v>
      </c>
      <c r="BX103" s="110">
        <f t="shared" si="12"/>
        <v>112.63322255071702</v>
      </c>
      <c r="BY103" s="110">
        <f t="shared" si="12"/>
        <v>122.61479096588084</v>
      </c>
      <c r="BZ103" s="110">
        <f t="shared" si="12"/>
        <v>133.48092705806138</v>
      </c>
      <c r="CA103" s="110">
        <f t="shared" si="12"/>
        <v>145.31002131086584</v>
      </c>
      <c r="CB103" s="110">
        <f t="shared" si="12"/>
        <v>158.18741118107235</v>
      </c>
      <c r="CC103" s="110">
        <f t="shared" si="12"/>
        <v>172.20599674014701</v>
      </c>
      <c r="CD103" s="110">
        <f t="shared" si="12"/>
        <v>187.46691087397878</v>
      </c>
      <c r="CE103" s="110">
        <f t="shared" si="12"/>
        <v>204.08024887578776</v>
      </c>
      <c r="CF103" s="110">
        <f t="shared" si="12"/>
        <v>222.16586269563638</v>
      </c>
      <c r="CG103" s="110">
        <f t="shared" si="12"/>
        <v>241.85422557641829</v>
      </c>
      <c r="CH103" s="110">
        <f t="shared" ref="CH103:DU103" si="13">+CG103/(1-CG104)</f>
        <v>263.28737331398264</v>
      </c>
      <c r="CI103" s="110">
        <f t="shared" si="13"/>
        <v>286.61992893183276</v>
      </c>
      <c r="CJ103" s="110">
        <f t="shared" si="13"/>
        <v>312.02021816260793</v>
      </c>
      <c r="CK103" s="110">
        <f t="shared" si="13"/>
        <v>339.67148378365522</v>
      </c>
      <c r="CL103" s="110">
        <f t="shared" si="13"/>
        <v>369.77320756715164</v>
      </c>
      <c r="CM103" s="110">
        <f t="shared" si="13"/>
        <v>402.54254938158948</v>
      </c>
      <c r="CN103" s="110">
        <f t="shared" si="13"/>
        <v>438.21591382659193</v>
      </c>
      <c r="CO103" s="110">
        <f t="shared" si="13"/>
        <v>477.05065570307579</v>
      </c>
      <c r="CP103" s="110">
        <f t="shared" si="13"/>
        <v>519.32693662236568</v>
      </c>
      <c r="CQ103" s="110">
        <f t="shared" si="13"/>
        <v>565.34974614820919</v>
      </c>
      <c r="CR103" s="110">
        <f t="shared" si="13"/>
        <v>615.45110205261699</v>
      </c>
      <c r="CS103" s="110">
        <f t="shared" si="13"/>
        <v>669.99244555861492</v>
      </c>
      <c r="CT103" s="110">
        <f t="shared" si="13"/>
        <v>729.36724884966804</v>
      </c>
      <c r="CU103" s="110">
        <f t="shared" si="13"/>
        <v>794.00385365687396</v>
      </c>
      <c r="CV103" s="110">
        <f t="shared" si="13"/>
        <v>864.36856140206089</v>
      </c>
      <c r="CW103" s="110">
        <f t="shared" si="13"/>
        <v>940.96899718970292</v>
      </c>
      <c r="CX103" s="110">
        <f t="shared" si="13"/>
        <v>1024.3577719161642</v>
      </c>
      <c r="CY103" s="110">
        <f t="shared" si="13"/>
        <v>1115.1364689154616</v>
      </c>
      <c r="CZ103" s="110">
        <f t="shared" si="13"/>
        <v>1213.9599839020086</v>
      </c>
      <c r="DA103" s="110">
        <f t="shared" si="13"/>
        <v>1321.5412495195565</v>
      </c>
      <c r="DB103" s="110">
        <f t="shared" si="13"/>
        <v>1438.6563785801745</v>
      </c>
      <c r="DC103" s="110">
        <f t="shared" si="13"/>
        <v>1566.1502630976288</v>
      </c>
      <c r="DD103" s="110">
        <f t="shared" si="13"/>
        <v>1704.9426695077061</v>
      </c>
      <c r="DE103" s="110">
        <f t="shared" si="13"/>
        <v>1856.0348740476256</v>
      </c>
      <c r="DF103" s="110">
        <f t="shared" si="13"/>
        <v>2020.5168861634941</v>
      </c>
      <c r="DG103" s="110">
        <f t="shared" si="13"/>
        <v>2199.5753120569143</v>
      </c>
      <c r="DH103" s="110">
        <f t="shared" si="13"/>
        <v>2394.5019150999487</v>
      </c>
      <c r="DI103" s="110">
        <f t="shared" si="13"/>
        <v>2606.7029348749866</v>
      </c>
      <c r="DJ103" s="110">
        <f t="shared" si="13"/>
        <v>2837.7092320689344</v>
      </c>
      <c r="DK103" s="110">
        <f t="shared" si="13"/>
        <v>3089.1873324090348</v>
      </c>
      <c r="DL103" s="110">
        <f t="shared" si="13"/>
        <v>3362.9514493134739</v>
      </c>
      <c r="DM103" s="110">
        <f t="shared" si="13"/>
        <v>3660.9765719905936</v>
      </c>
      <c r="DN103" s="110">
        <f t="shared" si="13"/>
        <v>3985.4127134068758</v>
      </c>
      <c r="DO103" s="110">
        <f t="shared" si="13"/>
        <v>4338.600420911398</v>
      </c>
      <c r="DP103" s="110">
        <f t="shared" si="13"/>
        <v>4723.0876614135123</v>
      </c>
      <c r="DQ103" s="110">
        <f t="shared" si="13"/>
        <v>5141.6482029268027</v>
      </c>
      <c r="DR103" s="110">
        <f t="shared" si="13"/>
        <v>5597.3016250874671</v>
      </c>
      <c r="DS103" s="110">
        <f t="shared" si="13"/>
        <v>6093.3351030070107</v>
      </c>
      <c r="DT103" s="110">
        <f t="shared" si="13"/>
        <v>6633.3271216123294</v>
      </c>
      <c r="DU103" s="110">
        <f t="shared" si="13"/>
        <v>7221.1732915531866</v>
      </c>
    </row>
    <row r="104" spans="1:125" ht="14.25" customHeight="1" x14ac:dyDescent="0.25">
      <c r="A104" s="110" t="s">
        <v>254</v>
      </c>
      <c r="B104" s="134">
        <f>+EXP(-$B$96*5*(Base!B1-1))*$B$95</f>
        <v>7.9000000000000001E-2</v>
      </c>
      <c r="C104" s="110"/>
      <c r="D104" s="110">
        <f>+EXP(-$B$96*5*(Base!C1-1))*$B$95</f>
        <v>7.666519715033214E-2</v>
      </c>
      <c r="E104" s="110">
        <f>+EXP(-$B$96*5*(Base!D1-1))*$B$95</f>
        <v>7.4399398153155646E-2</v>
      </c>
      <c r="F104" s="110">
        <f>+EXP(-$B$96*5*(Base!E1-1))*$B$95</f>
        <v>7.2200563636427031E-2</v>
      </c>
      <c r="G104" s="110">
        <f>+EXP(-$B$96*5*(Base!F1-1))*$B$95</f>
        <v>7.0066714500655436E-2</v>
      </c>
      <c r="H104" s="110">
        <f>+EXP(-$B$96*5*(Base!G1-1))*$B$95</f>
        <v>6.7995930137579569E-2</v>
      </c>
      <c r="I104" s="110">
        <f>+EXP(-$B$96*5*(Base!H1-1))*$B$95</f>
        <v>6.5986346701490492E-2</v>
      </c>
      <c r="J104" s="110">
        <f>+EXP(-$B$96*5*(Base!I1-1))*$B$95</f>
        <v>6.4036155431644787E-2</v>
      </c>
      <c r="K104" s="110">
        <f>+EXP(-$B$96*5*(Base!J1-1))*$B$95</f>
        <v>6.2143601024257727E-2</v>
      </c>
      <c r="L104" s="110">
        <f>+EXP(-$B$96*5*(Base!K1-1))*$B$95</f>
        <v>6.0306980052611397E-2</v>
      </c>
      <c r="M104" s="110">
        <f>+EXP(-$B$96*5*(Base!L1-1))*$B$95</f>
        <v>5.8524639433855712E-2</v>
      </c>
      <c r="N104" s="110">
        <f>+EXP(-$B$96*5*(Base!M1-1))*$B$95</f>
        <v>5.6794974941122171E-2</v>
      </c>
      <c r="O104" s="110">
        <f>+EXP(-$B$96*5*(Base!N1-1))*$B$95</f>
        <v>5.5116429759611452E-2</v>
      </c>
      <c r="P104" s="110">
        <f>+EXP(-$B$96*5*(Base!O1-1))*$B$95</f>
        <v>5.3487493085355005E-2</v>
      </c>
      <c r="Q104" s="110">
        <f>+EXP(-$B$96*5*(Base!P1-1))*$B$95</f>
        <v>5.1906698765389482E-2</v>
      </c>
      <c r="R104" s="110">
        <f>+EXP(-$B$96*5*(Base!Q1-1))*$B$95</f>
        <v>5.0372623978120097E-2</v>
      </c>
      <c r="S104" s="110">
        <f>+EXP(-$B$96*5*(Base!R1-1))*$B$95</f>
        <v>4.8883887952685126E-2</v>
      </c>
      <c r="T104" s="110">
        <f>+EXP(-$B$96*5*(Base!S1-1))*$B$95</f>
        <v>4.7439150726169006E-2</v>
      </c>
      <c r="U104" s="110">
        <f>+EXP(-$B$96*5*(Base!T1-1))*$B$95</f>
        <v>4.6037111937545179E-2</v>
      </c>
      <c r="V104" s="110">
        <f>+EXP(-$B$96*5*(Base!U1-1))*$B$95</f>
        <v>4.4676509657263427E-2</v>
      </c>
      <c r="W104" s="110">
        <f>+EXP(-$B$96*5*(Base!V1-1))*$B$95</f>
        <v>4.3356119251428085E-2</v>
      </c>
      <c r="X104" s="110">
        <f>+EXP(-$B$96*5*(Base!W1-1))*$B$95</f>
        <v>4.207475227954488E-2</v>
      </c>
      <c r="Y104" s="110">
        <f>+EXP(-$B$96*5*(Base!X1-1))*$B$95</f>
        <v>4.0831255424844247E-2</v>
      </c>
      <c r="Z104" s="110">
        <f>+EXP(-$B$96*5*(Base!Y1-1))*$B$95</f>
        <v>3.9624509456218392E-2</v>
      </c>
      <c r="AA104" s="110">
        <f>+EXP(-$B$96*5*(Base!Z1-1))*$B$95</f>
        <v>3.8453428220837763E-2</v>
      </c>
      <c r="AB104" s="110">
        <f>+EXP(-$B$96*5*(Base!AA1-1))*$B$95</f>
        <v>3.7316957666540161E-2</v>
      </c>
      <c r="AC104" s="110">
        <f>+EXP(-$B$96*5*(Base!AB1-1))*$B$95</f>
        <v>3.6214074893112659E-2</v>
      </c>
      <c r="AD104" s="110">
        <f>+EXP(-$B$96*5*(Base!AC1-1))*$B$95</f>
        <v>3.514378723161235E-2</v>
      </c>
      <c r="AE104" s="110">
        <f>+EXP(-$B$96*5*(Base!AD1-1))*$B$95</f>
        <v>3.4105131350897301E-2</v>
      </c>
      <c r="AF104" s="110">
        <f>+EXP(-$B$96*5*(Base!AE1-1))*$B$95</f>
        <v>3.3097172390563478E-2</v>
      </c>
      <c r="AG104" s="110">
        <f>+EXP(-$B$96*5*(Base!AF1-1))*$B$95</f>
        <v>3.2119003119507335E-2</v>
      </c>
      <c r="AH104" s="110">
        <f>+EXP(-$B$96*5*(Base!AG1-1))*$B$95</f>
        <v>3.116974311935649E-2</v>
      </c>
      <c r="AI104" s="110">
        <f>+EXP(-$B$96*5*(Base!AH1-1))*$B$95</f>
        <v>3.0248537992033853E-2</v>
      </c>
      <c r="AJ104" s="110">
        <f>+EXP(-$B$96*5*(Base!AI1-1))*$B$95</f>
        <v>2.9354558590741611E-2</v>
      </c>
      <c r="AK104" s="110">
        <f>+EXP(-$B$96*5*(Base!AJ1-1))*$B$95</f>
        <v>2.8487000273673187E-2</v>
      </c>
      <c r="AL104" s="110">
        <f>+EXP(-$B$96*5*(Base!AK1-1))*$B$95</f>
        <v>2.7645082179781271E-2</v>
      </c>
      <c r="AM104" s="110">
        <f>+EXP(-$B$96*5*(Base!AL1-1))*$B$95</f>
        <v>2.6828046525950191E-2</v>
      </c>
      <c r="AN104" s="110">
        <f>+EXP(-$B$96*5*(Base!AM1-1))*$B$95</f>
        <v>2.603515792493994E-2</v>
      </c>
      <c r="AO104" s="110">
        <f>+EXP(-$B$96*5*(Base!AN1-1))*$B$95</f>
        <v>2.5265702723488014E-2</v>
      </c>
      <c r="AP104" s="110">
        <f>+EXP(-$B$96*5*(Base!AO1-1))*$B$95</f>
        <v>2.4518988359973317E-2</v>
      </c>
      <c r="AQ104" s="110">
        <f>+EXP(-$B$96*5*(Base!AP1-1))*$B$95</f>
        <v>2.379434274106397E-2</v>
      </c>
      <c r="AR104" s="110">
        <f>+EXP(-$B$96*5*(Base!AQ1-1))*$B$95</f>
        <v>2.3091113636787893E-2</v>
      </c>
      <c r="AS104" s="110">
        <f>+EXP(-$B$96*5*(Base!AR1-1))*$B$95</f>
        <v>2.2408668093481861E-2</v>
      </c>
      <c r="AT104" s="110">
        <f>+EXP(-$B$96*5*(Base!AS1-1))*$B$95</f>
        <v>2.1746391864090435E-2</v>
      </c>
      <c r="AU104" s="110">
        <f>+EXP(-$B$96*5*(Base!AT1-1))*$B$95</f>
        <v>2.1103688855302182E-2</v>
      </c>
      <c r="AV104" s="110">
        <f>+EXP(-$B$96*5*(Base!AU1-1))*$B$95</f>
        <v>2.0479980591025435E-2</v>
      </c>
      <c r="AW104" s="110">
        <f>+EXP(-$B$96*5*(Base!AV1-1))*$B$95</f>
        <v>1.9874705691720763E-2</v>
      </c>
      <c r="AX104" s="110">
        <f>+EXP(-$B$96*5*(Base!AW1-1))*$B$95</f>
        <v>1.9287319369121533E-2</v>
      </c>
      <c r="AY104" s="110">
        <f>+EXP(-$B$96*5*(Base!AX1-1))*$B$95</f>
        <v>1.8717292935887621E-2</v>
      </c>
      <c r="AZ104" s="110">
        <f>+EXP(-$B$96*5*(Base!AY1-1))*$B$95</f>
        <v>1.8164113329751184E-2</v>
      </c>
      <c r="BA104" s="110">
        <f>+EXP(-$B$96*5*(Base!AZ1-1))*$B$95</f>
        <v>1.7627282651725956E-2</v>
      </c>
      <c r="BB104" s="110">
        <f>+EXP(-$B$96*5*(Base!BA1-1))*$B$95</f>
        <v>1.7106317717964559E-2</v>
      </c>
      <c r="BC104" s="110">
        <f>+EXP(-$B$96*5*(Base!BB1-1))*$B$95</f>
        <v>1.6600749624860411E-2</v>
      </c>
      <c r="BD104" s="110">
        <f>+EXP(-$B$96*5*(Base!BC1-1))*$B$95</f>
        <v>1.6110123327002866E-2</v>
      </c>
      <c r="BE104" s="110">
        <f>+EXP(-$B$96*5*(Base!BD1-1))*$B$95</f>
        <v>1.5633997227605563E-2</v>
      </c>
      <c r="BF104" s="110">
        <f>+EXP(-$B$96*5*(Base!BE1-1))*$B$95</f>
        <v>1.5171942781039578E-2</v>
      </c>
      <c r="BG104" s="110">
        <f>+EXP(-$B$96*5*(Base!BF1-1))*$B$95</f>
        <v>1.4723544107113387E-2</v>
      </c>
      <c r="BH104" s="110">
        <f>+EXP(-$B$96*5*(Base!BG1-1))*$B$95</f>
        <v>1.4288397616752647E-2</v>
      </c>
      <c r="BI104" s="110">
        <f>+EXP(-$B$96*5*(Base!BH1-1))*$B$95</f>
        <v>1.3866111648742753E-2</v>
      </c>
      <c r="BJ104" s="110">
        <f>+EXP(-$B$96*5*(Base!BI1-1))*$B$95</f>
        <v>1.3456306117207344E-2</v>
      </c>
      <c r="BK104" s="110">
        <f>+EXP(-$B$96*5*(Base!BJ1-1))*$B$95</f>
        <v>8.1405908182327832E-2</v>
      </c>
      <c r="BL104" s="110">
        <f>+EXP(-$B$96*5*(Base!BK1-1))*$B$95</f>
        <v>8.1405908182327832E-2</v>
      </c>
      <c r="BM104" s="110">
        <f>+EXP(-$B$96*5*(Base!BL1-1))*$B$95</f>
        <v>8.1405908182327832E-2</v>
      </c>
      <c r="BN104" s="110">
        <f>+EXP(-$B$96*5*(Base!BM1-1))*$B$95</f>
        <v>8.1405908182327832E-2</v>
      </c>
      <c r="BO104" s="110">
        <f>+EXP(-$B$96*5*(Base!BN1-1))*$B$95</f>
        <v>8.1405908182327832E-2</v>
      </c>
      <c r="BP104" s="110">
        <f>+EXP(-$B$96*5*(Base!BO1-1))*$B$95</f>
        <v>8.1405908182327832E-2</v>
      </c>
      <c r="BQ104" s="110">
        <f>+EXP(-$B$96*5*(Base!BP1-1))*$B$95</f>
        <v>8.1405908182327832E-2</v>
      </c>
      <c r="BR104" s="110">
        <f>+EXP(-$B$96*5*(Base!BQ1-1))*$B$95</f>
        <v>8.1405908182327832E-2</v>
      </c>
      <c r="BS104" s="110">
        <f>+EXP(-$B$96*5*(Base!BR1-1))*$B$95</f>
        <v>8.1405908182327832E-2</v>
      </c>
      <c r="BT104" s="110">
        <f>+EXP(-$B$96*5*(Base!BS1-1))*$B$95</f>
        <v>8.1405908182327832E-2</v>
      </c>
      <c r="BU104" s="110">
        <f>+EXP(-$B$96*5*(Base!BT1-1))*$B$95</f>
        <v>8.1405908182327832E-2</v>
      </c>
      <c r="BV104" s="110">
        <f>+EXP(-$B$96*5*(Base!BU1-1))*$B$95</f>
        <v>8.1405908182327832E-2</v>
      </c>
      <c r="BW104" s="110">
        <f>+EXP(-$B$96*5*(Base!BV1-1))*$B$95</f>
        <v>8.1405908182327832E-2</v>
      </c>
      <c r="BX104" s="110">
        <f>+EXP(-$B$96*5*(Base!BW1-1))*$B$95</f>
        <v>8.1405908182327832E-2</v>
      </c>
      <c r="BY104" s="110">
        <f>+EXP(-$B$96*5*(Base!BX1-1))*$B$95</f>
        <v>8.1405908182327832E-2</v>
      </c>
      <c r="BZ104" s="110">
        <f>+EXP(-$B$96*5*(Base!BY1-1))*$B$95</f>
        <v>8.1405908182327832E-2</v>
      </c>
      <c r="CA104" s="110">
        <f>+EXP(-$B$96*5*(Base!BZ1-1))*$B$95</f>
        <v>8.1405908182327832E-2</v>
      </c>
      <c r="CB104" s="110">
        <f>+EXP(-$B$96*5*(Base!CA1-1))*$B$95</f>
        <v>8.1405908182327832E-2</v>
      </c>
      <c r="CC104" s="110">
        <f>+EXP(-$B$96*5*(Base!CB1-1))*$B$95</f>
        <v>8.1405908182327832E-2</v>
      </c>
      <c r="CD104" s="110">
        <f>+EXP(-$B$96*5*(Base!CC1-1))*$B$95</f>
        <v>8.1405908182327832E-2</v>
      </c>
      <c r="CE104" s="110">
        <f>+EXP(-$B$96*5*(Base!CD1-1))*$B$95</f>
        <v>8.1405908182327832E-2</v>
      </c>
      <c r="CF104" s="110">
        <f>+EXP(-$B$96*5*(Base!CE1-1))*$B$95</f>
        <v>8.1405908182327832E-2</v>
      </c>
      <c r="CG104" s="110">
        <f>+EXP(-$B$96*5*(Base!CF1-1))*$B$95</f>
        <v>8.1405908182327832E-2</v>
      </c>
      <c r="CH104" s="110">
        <f>+EXP(-$B$96*5*(Base!CG1-1))*$B$95</f>
        <v>8.1405908182327832E-2</v>
      </c>
      <c r="CI104" s="110">
        <f>+EXP(-$B$96*5*(Base!CH1-1))*$B$95</f>
        <v>8.1405908182327832E-2</v>
      </c>
      <c r="CJ104" s="110">
        <f>+EXP(-$B$96*5*(Base!CI1-1))*$B$95</f>
        <v>8.1405908182327832E-2</v>
      </c>
      <c r="CK104" s="110">
        <f>+EXP(-$B$96*5*(Base!CJ1-1))*$B$95</f>
        <v>8.1405908182327832E-2</v>
      </c>
      <c r="CL104" s="110">
        <f>+EXP(-$B$96*5*(Base!CK1-1))*$B$95</f>
        <v>8.1405908182327832E-2</v>
      </c>
      <c r="CM104" s="110">
        <f>+EXP(-$B$96*5*(Base!CL1-1))*$B$95</f>
        <v>8.1405908182327832E-2</v>
      </c>
      <c r="CN104" s="110">
        <f>+EXP(-$B$96*5*(Base!CM1-1))*$B$95</f>
        <v>8.1405908182327832E-2</v>
      </c>
      <c r="CO104" s="110">
        <f>+EXP(-$B$96*5*(Base!CN1-1))*$B$95</f>
        <v>8.1405908182327832E-2</v>
      </c>
      <c r="CP104" s="110">
        <f>+EXP(-$B$96*5*(Base!CO1-1))*$B$95</f>
        <v>8.1405908182327832E-2</v>
      </c>
      <c r="CQ104" s="110">
        <f>+EXP(-$B$96*5*(Base!CP1-1))*$B$95</f>
        <v>8.1405908182327832E-2</v>
      </c>
      <c r="CR104" s="110">
        <f>+EXP(-$B$96*5*(Base!CQ1-1))*$B$95</f>
        <v>8.1405908182327832E-2</v>
      </c>
      <c r="CS104" s="110">
        <f>+EXP(-$B$96*5*(Base!CR1-1))*$B$95</f>
        <v>8.1405908182327832E-2</v>
      </c>
      <c r="CT104" s="110">
        <f>+EXP(-$B$96*5*(Base!CS1-1))*$B$95</f>
        <v>8.1405908182327832E-2</v>
      </c>
      <c r="CU104" s="110">
        <f>+EXP(-$B$96*5*(Base!CT1-1))*$B$95</f>
        <v>8.1405908182327832E-2</v>
      </c>
      <c r="CV104" s="110">
        <f>+EXP(-$B$96*5*(Base!CU1-1))*$B$95</f>
        <v>8.1405908182327832E-2</v>
      </c>
      <c r="CW104" s="110">
        <f>+EXP(-$B$96*5*(Base!CV1-1))*$B$95</f>
        <v>8.1405908182327832E-2</v>
      </c>
      <c r="CX104" s="110">
        <f>+EXP(-$B$96*5*(Base!CW1-1))*$B$95</f>
        <v>8.1405908182327832E-2</v>
      </c>
      <c r="CY104" s="110">
        <f>+EXP(-$B$96*5*(Base!CX1-1))*$B$95</f>
        <v>8.1405908182327832E-2</v>
      </c>
      <c r="CZ104" s="110">
        <f>+EXP(-$B$96*5*(Base!CY1-1))*$B$95</f>
        <v>8.1405908182327832E-2</v>
      </c>
      <c r="DA104" s="110">
        <f>+EXP(-$B$96*5*(Base!CZ1-1))*$B$95</f>
        <v>8.1405908182327832E-2</v>
      </c>
      <c r="DB104" s="110">
        <f>+EXP(-$B$96*5*(Base!DA1-1))*$B$95</f>
        <v>8.1405908182327832E-2</v>
      </c>
      <c r="DC104" s="110">
        <f>+EXP(-$B$96*5*(Base!DB1-1))*$B$95</f>
        <v>8.1405908182327832E-2</v>
      </c>
      <c r="DD104" s="110">
        <f>+EXP(-$B$96*5*(Base!DC1-1))*$B$95</f>
        <v>8.1405908182327832E-2</v>
      </c>
      <c r="DE104" s="110">
        <f>+EXP(-$B$96*5*(Base!DD1-1))*$B$95</f>
        <v>8.1405908182327832E-2</v>
      </c>
      <c r="DF104" s="110">
        <f>+EXP(-$B$96*5*(Base!DE1-1))*$B$95</f>
        <v>8.1405908182327832E-2</v>
      </c>
      <c r="DG104" s="110">
        <f>+EXP(-$B$96*5*(Base!DF1-1))*$B$95</f>
        <v>8.1405908182327832E-2</v>
      </c>
      <c r="DH104" s="110">
        <f>+EXP(-$B$96*5*(Base!DG1-1))*$B$95</f>
        <v>8.1405908182327832E-2</v>
      </c>
      <c r="DI104" s="110">
        <f>+EXP(-$B$96*5*(Base!DH1-1))*$B$95</f>
        <v>8.1405908182327832E-2</v>
      </c>
      <c r="DJ104" s="110">
        <f>+EXP(-$B$96*5*(Base!DI1-1))*$B$95</f>
        <v>8.1405908182327832E-2</v>
      </c>
      <c r="DK104" s="110">
        <f>+EXP(-$B$96*5*(Base!DJ1-1))*$B$95</f>
        <v>8.1405908182327832E-2</v>
      </c>
      <c r="DL104" s="110">
        <f>+EXP(-$B$96*5*(Base!DK1-1))*$B$95</f>
        <v>8.1405908182327832E-2</v>
      </c>
      <c r="DM104" s="110">
        <f>+EXP(-$B$96*5*(Base!DL1-1))*$B$95</f>
        <v>8.1405908182327832E-2</v>
      </c>
      <c r="DN104" s="110">
        <f>+EXP(-$B$96*5*(Base!DM1-1))*$B$95</f>
        <v>8.1405908182327832E-2</v>
      </c>
      <c r="DO104" s="110">
        <f>+EXP(-$B$96*5*(Base!DN1-1))*$B$95</f>
        <v>8.1405908182327832E-2</v>
      </c>
      <c r="DP104" s="110">
        <f>+EXP(-$B$96*5*(Base!DO1-1))*$B$95</f>
        <v>8.1405908182327832E-2</v>
      </c>
      <c r="DQ104" s="110">
        <f>+EXP(-$B$96*5*(Base!DP1-1))*$B$95</f>
        <v>8.1405908182327832E-2</v>
      </c>
      <c r="DR104" s="110">
        <f>+EXP(-$B$96*5*(Base!DQ1-1))*$B$95</f>
        <v>8.1405908182327832E-2</v>
      </c>
      <c r="DS104" s="110">
        <f>+EXP(-$B$96*5*(Base!DR1-1))*$B$95</f>
        <v>8.1405908182327832E-2</v>
      </c>
      <c r="DT104" s="110">
        <f>+EXP(-$B$96*5*(Base!DS1-1))*$B$95</f>
        <v>8.1405908182327832E-2</v>
      </c>
      <c r="DU104" s="110">
        <f>+EXP(-$B$96*5*(Base!DT1-1))*$B$95</f>
        <v>8.1405908182327832E-2</v>
      </c>
    </row>
    <row r="105" spans="1:125" ht="14.25" customHeight="1" x14ac:dyDescent="0.25">
      <c r="B105" s="134">
        <f>+B104</f>
        <v>7.9000000000000001E-2</v>
      </c>
      <c r="C105" s="110"/>
      <c r="D105" s="110">
        <f>+B105*EXP(-$B$96*5)</f>
        <v>7.666519715033214E-2</v>
      </c>
      <c r="E105" s="110">
        <f>+D105*EXP(-$B$96*5)</f>
        <v>7.4399398153155646E-2</v>
      </c>
      <c r="F105" s="110">
        <f>+E105*EXP(-$B$96*5)</f>
        <v>7.2200563636427018E-2</v>
      </c>
      <c r="G105" s="110">
        <f>+F105*EXP(-$B$96*5)</f>
        <v>7.0066714500655436E-2</v>
      </c>
    </row>
    <row r="106" spans="1:125" ht="14.25" customHeight="1" x14ac:dyDescent="0.25">
      <c r="A106" s="110" t="s">
        <v>256</v>
      </c>
      <c r="B106" s="134">
        <f>+Limt2!B21</f>
        <v>3.8</v>
      </c>
      <c r="C106" s="110"/>
      <c r="D106" s="110">
        <f>+Limt2!C21</f>
        <v>4.1259500542888166</v>
      </c>
      <c r="E106" s="110">
        <f>+Limt2!D21</f>
        <v>4.4685308531152383</v>
      </c>
      <c r="F106" s="110">
        <f>+Limt2!E21</f>
        <v>4.8277095371364389</v>
      </c>
      <c r="G106" s="110">
        <f>+Limt2!F21</f>
        <v>5.2033977904300261</v>
      </c>
      <c r="H106" s="110">
        <f>+Limt2!G21</f>
        <v>5.5954527830842915</v>
      </c>
      <c r="I106" s="110">
        <f>+Limt2!H21</f>
        <v>6.0036784859858763</v>
      </c>
      <c r="J106" s="110">
        <f>+Limt2!I21</f>
        <v>6.4278273286301832</v>
      </c>
      <c r="K106" s="110">
        <f>+Limt2!J21</f>
        <v>6.8676021685373412</v>
      </c>
      <c r="L106" s="110">
        <f>+Limt2!K21</f>
        <v>7.3226585392365307</v>
      </c>
      <c r="M106" s="110">
        <f>+Limt2!L21</f>
        <v>7.792607142752332</v>
      </c>
      <c r="N106" s="110">
        <f>+Limt2!M21</f>
        <v>8.2770165520490586</v>
      </c>
      <c r="O106" s="110">
        <f>+Limt2!N21</f>
        <v>8.7754160889170212</v>
      </c>
      <c r="P106" s="110">
        <f>+Limt2!O21</f>
        <v>9.2872988432685517</v>
      </c>
      <c r="Q106" s="110">
        <f>+Limt2!P21</f>
        <v>9.8121248006985571</v>
      </c>
      <c r="R106" s="110">
        <f>+Limt2!Q21</f>
        <v>10.349324046400467</v>
      </c>
      <c r="S106" s="110">
        <f>+Limt2!R21</f>
        <v>10.898300015059815</v>
      </c>
      <c r="T106" s="110">
        <f>+Limt2!S21</f>
        <v>11.458432758121189</v>
      </c>
      <c r="U106" s="110">
        <f>+Limt2!T21</f>
        <v>12.02908220178935</v>
      </c>
      <c r="V106" s="110">
        <f>+Limt2!U21</f>
        <v>12.609591371233533</v>
      </c>
      <c r="W106" s="110">
        <f>+Limt2!V21</f>
        <v>13.199289558670491</v>
      </c>
      <c r="X106" s="110">
        <f>+Limt2!W21</f>
        <v>13.797495415265788</v>
      </c>
      <c r="Y106" s="110">
        <f>+Limt2!X21</f>
        <v>14.403519949076671</v>
      </c>
      <c r="Z106" s="110">
        <f>+Limt2!Y21</f>
        <v>15.016669413531</v>
      </c>
      <c r="AA106" s="110">
        <f>+Limt2!Z21</f>
        <v>15.636248073165941</v>
      </c>
      <c r="AB106" s="110">
        <f>+Limt2!AA21</f>
        <v>16.26156083551313</v>
      </c>
      <c r="AC106" s="110">
        <f>+Limt2!AB21</f>
        <v>16.891915740092941</v>
      </c>
      <c r="AD106" s="110">
        <f>+Limt2!AC21</f>
        <v>17.526626297452484</v>
      </c>
      <c r="AE106" s="110">
        <f>+Limt2!AD21</f>
        <v>18.165013673037027</v>
      </c>
      <c r="AF106" s="110">
        <f>+Limt2!AE21</f>
        <v>18.806408712412516</v>
      </c>
      <c r="AG106" s="110">
        <f>+Limt2!AF21</f>
        <v>19.450153805951054</v>
      </c>
      <c r="AH106" s="110">
        <f>+Limt2!AG21</f>
        <v>20.09560459254747</v>
      </c>
      <c r="AI106" s="110">
        <f>+Limt2!AH21</f>
        <v>20.742131503251738</v>
      </c>
      <c r="AJ106" s="110">
        <f>+Limt2!AI21</f>
        <v>21.389121146879333</v>
      </c>
      <c r="AK106" s="110">
        <f>+Limt2!AJ21</f>
        <v>22.035977540702142</v>
      </c>
      <c r="AL106" s="110">
        <f>+Limt2!AK21</f>
        <v>22.682123190229706</v>
      </c>
      <c r="AM106" s="110">
        <f>+Limt2!AL21</f>
        <v>23.327000022869697</v>
      </c>
      <c r="AN106" s="110">
        <f>+Limt2!AM21</f>
        <v>23.970070180913535</v>
      </c>
      <c r="AO106" s="110">
        <f>+Limt2!AN21</f>
        <v>24.61081667983478</v>
      </c>
      <c r="AP106" s="110">
        <f>+Limt2!AO21</f>
        <v>25.248743938321891</v>
      </c>
      <c r="AQ106" s="110">
        <f>+Limt2!AP21</f>
        <v>25.883378186800847</v>
      </c>
      <c r="AR106" s="110">
        <f>+Limt2!AQ21</f>
        <v>26.514267761445012</v>
      </c>
      <c r="AS106" s="110">
        <f>+Limt2!AR21</f>
        <v>27.140983290827673</v>
      </c>
      <c r="AT106" s="110">
        <f>+Limt2!AS21</f>
        <v>27.763117782454952</v>
      </c>
      <c r="AU106" s="110">
        <f>+Limt2!AT21</f>
        <v>28.380286616431064</v>
      </c>
      <c r="AV106" s="110">
        <f>+Limt2!AU21</f>
        <v>28.992127453462196</v>
      </c>
      <c r="AW106" s="110">
        <f>+Limt2!AV21</f>
        <v>29.598300064306539</v>
      </c>
      <c r="AX106" s="110">
        <f>+Limt2!AW21</f>
        <v>30.198486087633786</v>
      </c>
      <c r="AY106" s="110">
        <f>+Limt2!AX21</f>
        <v>30.792388723073849</v>
      </c>
      <c r="AZ106" s="110">
        <f>+Limt2!AY21</f>
        <v>31.37973236601837</v>
      </c>
      <c r="BA106" s="110">
        <f>+Limt2!AZ21</f>
        <v>31.960262190495087</v>
      </c>
      <c r="BB106" s="110">
        <f>+Limt2!BA21</f>
        <v>32.533743686170013</v>
      </c>
      <c r="BC106" s="110">
        <f>+Limt2!BB21</f>
        <v>33.099962155250324</v>
      </c>
      <c r="BD106" s="110">
        <f>+Limt2!BC21</f>
        <v>33.658722174766353</v>
      </c>
      <c r="BE106" s="110">
        <f>+Limt2!BD21</f>
        <v>34.209847029408017</v>
      </c>
      <c r="BF106" s="110">
        <f>+Limt2!BE21</f>
        <v>34.753178119783193</v>
      </c>
      <c r="BG106" s="110">
        <f>+Limt2!BF21</f>
        <v>35.288574350655807</v>
      </c>
      <c r="BH106" s="110">
        <f>+Limt2!BG21</f>
        <v>35.815911503412778</v>
      </c>
      <c r="BI106" s="110">
        <f>+Limt2!BH21</f>
        <v>36.335081596703631</v>
      </c>
      <c r="BJ106" s="110">
        <f>+Limt2!BI21</f>
        <v>36.845992238896883</v>
      </c>
      <c r="BK106" s="110">
        <f>+Limt2!BJ21</f>
        <v>0</v>
      </c>
      <c r="BL106" s="110">
        <f>+Limt2!BK21</f>
        <v>0</v>
      </c>
      <c r="BM106" s="110">
        <f>+Limt2!BL21</f>
        <v>0</v>
      </c>
      <c r="BN106" s="110">
        <f>+Limt2!BM21</f>
        <v>0</v>
      </c>
      <c r="BO106" s="110">
        <f>+Limt2!BN21</f>
        <v>0</v>
      </c>
      <c r="BP106" s="110">
        <f>+Limt2!BO21</f>
        <v>0</v>
      </c>
      <c r="BQ106" s="110">
        <f>+Limt2!BP21</f>
        <v>0</v>
      </c>
      <c r="BR106" s="110">
        <f>+Limt2!BQ21</f>
        <v>0</v>
      </c>
      <c r="BS106" s="110">
        <f>+Limt2!BR21</f>
        <v>0</v>
      </c>
      <c r="BT106" s="110">
        <f>+Limt2!BS21</f>
        <v>0</v>
      </c>
      <c r="BU106" s="110">
        <f>+Limt2!BT21</f>
        <v>0</v>
      </c>
      <c r="BV106" s="110">
        <f>+Limt2!BU21</f>
        <v>0</v>
      </c>
      <c r="BW106" s="110">
        <f>+Limt2!BV21</f>
        <v>0</v>
      </c>
      <c r="BX106" s="110">
        <f>+Limt2!BW21</f>
        <v>0</v>
      </c>
      <c r="BY106" s="110">
        <f>+Limt2!BX21</f>
        <v>0</v>
      </c>
      <c r="BZ106" s="110">
        <f>+Limt2!BY21</f>
        <v>0</v>
      </c>
      <c r="CA106" s="110">
        <f>+Limt2!BZ21</f>
        <v>0</v>
      </c>
      <c r="CB106" s="110">
        <f>+Limt2!CA21</f>
        <v>0</v>
      </c>
      <c r="CC106" s="110">
        <f>+Limt2!CB21</f>
        <v>0</v>
      </c>
      <c r="CD106" s="110">
        <f>+Limt2!CC21</f>
        <v>0</v>
      </c>
      <c r="CE106" s="110">
        <f>+Limt2!CD21</f>
        <v>0</v>
      </c>
      <c r="CF106" s="110">
        <f>+Limt2!CE21</f>
        <v>0</v>
      </c>
      <c r="CG106" s="110">
        <f>+Limt2!CF21</f>
        <v>0</v>
      </c>
      <c r="CH106" s="110">
        <f>+Limt2!CG21</f>
        <v>0</v>
      </c>
      <c r="CI106" s="110">
        <f>+Limt2!CH21</f>
        <v>0</v>
      </c>
      <c r="CJ106" s="110">
        <f>+Limt2!CI21</f>
        <v>0</v>
      </c>
      <c r="CK106" s="110">
        <f>+Limt2!CJ21</f>
        <v>0</v>
      </c>
      <c r="CL106" s="110">
        <f>+Limt2!CK21</f>
        <v>0</v>
      </c>
      <c r="CM106" s="110">
        <f>+Limt2!CL21</f>
        <v>0</v>
      </c>
      <c r="CN106" s="110">
        <f>+Limt2!CM21</f>
        <v>0</v>
      </c>
      <c r="CO106" s="110">
        <f>+Limt2!CN21</f>
        <v>0</v>
      </c>
      <c r="CP106" s="110">
        <f>+Limt2!CO21</f>
        <v>0</v>
      </c>
      <c r="CQ106" s="110">
        <f>+Limt2!CP21</f>
        <v>0</v>
      </c>
      <c r="CR106" s="110">
        <f>+Limt2!CQ21</f>
        <v>0</v>
      </c>
      <c r="CS106" s="110">
        <f>+Limt2!CR21</f>
        <v>0</v>
      </c>
      <c r="CT106" s="110">
        <f>+Limt2!CS21</f>
        <v>0</v>
      </c>
      <c r="CU106" s="110">
        <f>+Limt2!CT21</f>
        <v>0</v>
      </c>
      <c r="CV106" s="110">
        <f>+Limt2!CU21</f>
        <v>0</v>
      </c>
      <c r="CW106" s="110">
        <f>+Limt2!CV21</f>
        <v>0</v>
      </c>
      <c r="CX106" s="110">
        <f>+Limt2!CW21</f>
        <v>0</v>
      </c>
      <c r="CY106" s="110">
        <f>+Limt2!CX21</f>
        <v>0</v>
      </c>
      <c r="CZ106" s="110">
        <f>+Limt2!CY21</f>
        <v>0</v>
      </c>
      <c r="DA106" s="110">
        <f>+Limt2!CZ21</f>
        <v>0</v>
      </c>
      <c r="DB106" s="110">
        <f>+Limt2!DA21</f>
        <v>0</v>
      </c>
      <c r="DC106" s="110">
        <f>+Limt2!DB21</f>
        <v>0</v>
      </c>
      <c r="DD106" s="110">
        <f>+Limt2!DC21</f>
        <v>0</v>
      </c>
      <c r="DE106" s="110">
        <f>+Limt2!DD21</f>
        <v>0</v>
      </c>
      <c r="DF106" s="110">
        <f>+Limt2!DE21</f>
        <v>0</v>
      </c>
      <c r="DG106" s="110">
        <f>+Limt2!DF21</f>
        <v>0</v>
      </c>
      <c r="DH106" s="110">
        <f>+Limt2!DG21</f>
        <v>0</v>
      </c>
      <c r="DI106" s="110">
        <f>+Limt2!DH21</f>
        <v>0</v>
      </c>
      <c r="DJ106" s="110">
        <f>+Limt2!DI21</f>
        <v>0</v>
      </c>
      <c r="DK106" s="110">
        <f>+Limt2!DJ21</f>
        <v>0</v>
      </c>
      <c r="DL106" s="110">
        <f>+Limt2!DK21</f>
        <v>0</v>
      </c>
      <c r="DM106" s="110">
        <f>+Limt2!DL21</f>
        <v>0</v>
      </c>
      <c r="DN106" s="110">
        <f>+Limt2!DM21</f>
        <v>0</v>
      </c>
      <c r="DO106" s="110">
        <f>+Limt2!DN21</f>
        <v>0</v>
      </c>
      <c r="DP106" s="110">
        <f>+Limt2!DO21</f>
        <v>0</v>
      </c>
      <c r="DQ106" s="110">
        <f>+Limt2!DP21</f>
        <v>0</v>
      </c>
      <c r="DR106" s="110">
        <f>+Limt2!DQ21</f>
        <v>0</v>
      </c>
      <c r="DS106" s="110">
        <f>+Limt2!DR21</f>
        <v>0</v>
      </c>
      <c r="DT106" s="110">
        <f>+Limt2!DS21</f>
        <v>0</v>
      </c>
      <c r="DU106" s="110">
        <f>+Limt2!DT21</f>
        <v>0</v>
      </c>
    </row>
    <row r="108" spans="1:125" ht="20.399999999999999" customHeight="1" x14ac:dyDescent="0.25">
      <c r="A108" s="110" t="s">
        <v>257</v>
      </c>
      <c r="B108" s="108">
        <f>+B103/B106</f>
        <v>1</v>
      </c>
      <c r="D108" s="110">
        <f t="shared" ref="D108:BO108" si="14">+D103/D106</f>
        <v>1</v>
      </c>
      <c r="E108" s="110">
        <f t="shared" si="14"/>
        <v>1</v>
      </c>
      <c r="F108" s="110">
        <f t="shared" si="14"/>
        <v>1</v>
      </c>
      <c r="G108" s="110">
        <f t="shared" si="14"/>
        <v>1</v>
      </c>
      <c r="H108" s="110">
        <f t="shared" si="14"/>
        <v>1</v>
      </c>
      <c r="I108" s="110">
        <f t="shared" si="14"/>
        <v>1</v>
      </c>
      <c r="J108" s="110">
        <f t="shared" si="14"/>
        <v>1</v>
      </c>
      <c r="K108" s="110">
        <f t="shared" si="14"/>
        <v>1</v>
      </c>
      <c r="L108" s="110">
        <f t="shared" si="14"/>
        <v>1</v>
      </c>
      <c r="M108" s="110">
        <f t="shared" si="14"/>
        <v>1</v>
      </c>
      <c r="N108" s="110">
        <f t="shared" si="14"/>
        <v>1</v>
      </c>
      <c r="O108" s="110">
        <f t="shared" si="14"/>
        <v>1</v>
      </c>
      <c r="P108" s="110">
        <f t="shared" si="14"/>
        <v>1</v>
      </c>
      <c r="Q108" s="110">
        <f t="shared" si="14"/>
        <v>1</v>
      </c>
      <c r="R108" s="110">
        <f t="shared" si="14"/>
        <v>1</v>
      </c>
      <c r="S108" s="110">
        <f t="shared" si="14"/>
        <v>1</v>
      </c>
      <c r="T108" s="110">
        <f t="shared" si="14"/>
        <v>1</v>
      </c>
      <c r="U108" s="110">
        <f t="shared" si="14"/>
        <v>1</v>
      </c>
      <c r="V108" s="110">
        <f t="shared" si="14"/>
        <v>1</v>
      </c>
      <c r="W108" s="110">
        <f t="shared" si="14"/>
        <v>1</v>
      </c>
      <c r="X108" s="110">
        <f t="shared" si="14"/>
        <v>1</v>
      </c>
      <c r="Y108" s="110">
        <f t="shared" si="14"/>
        <v>1</v>
      </c>
      <c r="Z108" s="110">
        <f t="shared" si="14"/>
        <v>1</v>
      </c>
      <c r="AA108" s="110">
        <f t="shared" si="14"/>
        <v>1</v>
      </c>
      <c r="AB108" s="110">
        <f t="shared" si="14"/>
        <v>1</v>
      </c>
      <c r="AC108" s="110">
        <f t="shared" si="14"/>
        <v>1</v>
      </c>
      <c r="AD108" s="110">
        <f t="shared" si="14"/>
        <v>1</v>
      </c>
      <c r="AE108" s="110">
        <f t="shared" si="14"/>
        <v>1</v>
      </c>
      <c r="AF108" s="110">
        <f t="shared" si="14"/>
        <v>1</v>
      </c>
      <c r="AG108" s="110">
        <f t="shared" si="14"/>
        <v>1</v>
      </c>
      <c r="AH108" s="110">
        <f t="shared" si="14"/>
        <v>1</v>
      </c>
      <c r="AI108" s="110">
        <f t="shared" si="14"/>
        <v>1</v>
      </c>
      <c r="AJ108" s="110">
        <f t="shared" si="14"/>
        <v>1</v>
      </c>
      <c r="AK108" s="110">
        <f t="shared" si="14"/>
        <v>1</v>
      </c>
      <c r="AL108" s="110">
        <f t="shared" si="14"/>
        <v>1</v>
      </c>
      <c r="AM108" s="110">
        <f t="shared" si="14"/>
        <v>1</v>
      </c>
      <c r="AN108" s="110">
        <f t="shared" si="14"/>
        <v>1</v>
      </c>
      <c r="AO108" s="110">
        <f t="shared" si="14"/>
        <v>1</v>
      </c>
      <c r="AP108" s="110">
        <f t="shared" si="14"/>
        <v>1</v>
      </c>
      <c r="AQ108" s="110">
        <f t="shared" si="14"/>
        <v>1</v>
      </c>
      <c r="AR108" s="110">
        <f t="shared" si="14"/>
        <v>1</v>
      </c>
      <c r="AS108" s="110">
        <f t="shared" si="14"/>
        <v>1</v>
      </c>
      <c r="AT108" s="110">
        <f t="shared" si="14"/>
        <v>1</v>
      </c>
      <c r="AU108" s="110">
        <f t="shared" si="14"/>
        <v>1</v>
      </c>
      <c r="AV108" s="110">
        <f t="shared" si="14"/>
        <v>1</v>
      </c>
      <c r="AW108" s="110">
        <f t="shared" si="14"/>
        <v>1</v>
      </c>
      <c r="AX108" s="110">
        <f t="shared" si="14"/>
        <v>1</v>
      </c>
      <c r="AY108" s="110">
        <f t="shared" si="14"/>
        <v>1</v>
      </c>
      <c r="AZ108" s="110">
        <f t="shared" si="14"/>
        <v>1</v>
      </c>
      <c r="BA108" s="110">
        <f t="shared" si="14"/>
        <v>1</v>
      </c>
      <c r="BB108" s="110">
        <f t="shared" si="14"/>
        <v>1</v>
      </c>
      <c r="BC108" s="110">
        <f t="shared" si="14"/>
        <v>1</v>
      </c>
      <c r="BD108" s="110">
        <f t="shared" si="14"/>
        <v>1</v>
      </c>
      <c r="BE108" s="110">
        <f t="shared" si="14"/>
        <v>1</v>
      </c>
      <c r="BF108" s="110">
        <f t="shared" si="14"/>
        <v>1</v>
      </c>
      <c r="BG108" s="110">
        <f t="shared" si="14"/>
        <v>1</v>
      </c>
      <c r="BH108" s="110">
        <f t="shared" si="14"/>
        <v>1</v>
      </c>
      <c r="BI108" s="110">
        <f t="shared" si="14"/>
        <v>1</v>
      </c>
      <c r="BJ108" s="110">
        <f t="shared" si="14"/>
        <v>1</v>
      </c>
      <c r="BK108" s="110" t="e">
        <f t="shared" si="14"/>
        <v>#DIV/0!</v>
      </c>
      <c r="BL108" s="110" t="e">
        <f t="shared" si="14"/>
        <v>#DIV/0!</v>
      </c>
      <c r="BM108" s="110" t="e">
        <f t="shared" si="14"/>
        <v>#DIV/0!</v>
      </c>
      <c r="BN108" s="110" t="e">
        <f t="shared" si="14"/>
        <v>#DIV/0!</v>
      </c>
      <c r="BO108" s="110" t="e">
        <f t="shared" si="14"/>
        <v>#DIV/0!</v>
      </c>
      <c r="BP108" s="110" t="e">
        <f t="shared" ref="BP108:DU108" si="15">+BP103/BP106</f>
        <v>#DIV/0!</v>
      </c>
      <c r="BQ108" s="110" t="e">
        <f t="shared" si="15"/>
        <v>#DIV/0!</v>
      </c>
      <c r="BR108" s="110" t="e">
        <f t="shared" si="15"/>
        <v>#DIV/0!</v>
      </c>
      <c r="BS108" s="110" t="e">
        <f t="shared" si="15"/>
        <v>#DIV/0!</v>
      </c>
      <c r="BT108" s="110" t="e">
        <f t="shared" si="15"/>
        <v>#DIV/0!</v>
      </c>
      <c r="BU108" s="110" t="e">
        <f t="shared" si="15"/>
        <v>#DIV/0!</v>
      </c>
      <c r="BV108" s="110" t="e">
        <f t="shared" si="15"/>
        <v>#DIV/0!</v>
      </c>
      <c r="BW108" s="110" t="e">
        <f t="shared" si="15"/>
        <v>#DIV/0!</v>
      </c>
      <c r="BX108" s="110" t="e">
        <f t="shared" si="15"/>
        <v>#DIV/0!</v>
      </c>
      <c r="BY108" s="110" t="e">
        <f t="shared" si="15"/>
        <v>#DIV/0!</v>
      </c>
      <c r="BZ108" s="110" t="e">
        <f t="shared" si="15"/>
        <v>#DIV/0!</v>
      </c>
      <c r="CA108" s="110" t="e">
        <f t="shared" si="15"/>
        <v>#DIV/0!</v>
      </c>
      <c r="CB108" s="110" t="e">
        <f t="shared" si="15"/>
        <v>#DIV/0!</v>
      </c>
      <c r="CC108" s="110" t="e">
        <f t="shared" si="15"/>
        <v>#DIV/0!</v>
      </c>
      <c r="CD108" s="110" t="e">
        <f t="shared" si="15"/>
        <v>#DIV/0!</v>
      </c>
      <c r="CE108" s="110" t="e">
        <f t="shared" si="15"/>
        <v>#DIV/0!</v>
      </c>
      <c r="CF108" s="110" t="e">
        <f t="shared" si="15"/>
        <v>#DIV/0!</v>
      </c>
      <c r="CG108" s="110" t="e">
        <f t="shared" si="15"/>
        <v>#DIV/0!</v>
      </c>
      <c r="CH108" s="110" t="e">
        <f t="shared" si="15"/>
        <v>#DIV/0!</v>
      </c>
      <c r="CI108" s="110" t="e">
        <f t="shared" si="15"/>
        <v>#DIV/0!</v>
      </c>
      <c r="CJ108" s="110" t="e">
        <f t="shared" si="15"/>
        <v>#DIV/0!</v>
      </c>
      <c r="CK108" s="110" t="e">
        <f t="shared" si="15"/>
        <v>#DIV/0!</v>
      </c>
      <c r="CL108" s="110" t="e">
        <f t="shared" si="15"/>
        <v>#DIV/0!</v>
      </c>
      <c r="CM108" s="110" t="e">
        <f t="shared" si="15"/>
        <v>#DIV/0!</v>
      </c>
      <c r="CN108" s="110" t="e">
        <f t="shared" si="15"/>
        <v>#DIV/0!</v>
      </c>
      <c r="CO108" s="110" t="e">
        <f t="shared" si="15"/>
        <v>#DIV/0!</v>
      </c>
      <c r="CP108" s="110" t="e">
        <f t="shared" si="15"/>
        <v>#DIV/0!</v>
      </c>
      <c r="CQ108" s="110" t="e">
        <f t="shared" si="15"/>
        <v>#DIV/0!</v>
      </c>
      <c r="CR108" s="110" t="e">
        <f t="shared" si="15"/>
        <v>#DIV/0!</v>
      </c>
      <c r="CS108" s="110" t="e">
        <f t="shared" si="15"/>
        <v>#DIV/0!</v>
      </c>
      <c r="CT108" s="110" t="e">
        <f t="shared" si="15"/>
        <v>#DIV/0!</v>
      </c>
      <c r="CU108" s="110" t="e">
        <f t="shared" si="15"/>
        <v>#DIV/0!</v>
      </c>
      <c r="CV108" s="110" t="e">
        <f t="shared" si="15"/>
        <v>#DIV/0!</v>
      </c>
      <c r="CW108" s="110" t="e">
        <f t="shared" si="15"/>
        <v>#DIV/0!</v>
      </c>
      <c r="CX108" s="110" t="e">
        <f t="shared" si="15"/>
        <v>#DIV/0!</v>
      </c>
      <c r="CY108" s="110" t="e">
        <f t="shared" si="15"/>
        <v>#DIV/0!</v>
      </c>
      <c r="CZ108" s="110" t="e">
        <f t="shared" si="15"/>
        <v>#DIV/0!</v>
      </c>
      <c r="DA108" s="110" t="e">
        <f t="shared" si="15"/>
        <v>#DIV/0!</v>
      </c>
      <c r="DB108" s="110" t="e">
        <f t="shared" si="15"/>
        <v>#DIV/0!</v>
      </c>
      <c r="DC108" s="110" t="e">
        <f t="shared" si="15"/>
        <v>#DIV/0!</v>
      </c>
      <c r="DD108" s="110" t="e">
        <f t="shared" si="15"/>
        <v>#DIV/0!</v>
      </c>
      <c r="DE108" s="110" t="e">
        <f t="shared" si="15"/>
        <v>#DIV/0!</v>
      </c>
      <c r="DF108" s="110" t="e">
        <f t="shared" si="15"/>
        <v>#DIV/0!</v>
      </c>
      <c r="DG108" s="110" t="e">
        <f t="shared" si="15"/>
        <v>#DIV/0!</v>
      </c>
      <c r="DH108" s="110" t="e">
        <f t="shared" si="15"/>
        <v>#DIV/0!</v>
      </c>
      <c r="DI108" s="110" t="e">
        <f t="shared" si="15"/>
        <v>#DIV/0!</v>
      </c>
      <c r="DJ108" s="110" t="e">
        <f t="shared" si="15"/>
        <v>#DIV/0!</v>
      </c>
      <c r="DK108" s="110" t="e">
        <f t="shared" si="15"/>
        <v>#DIV/0!</v>
      </c>
      <c r="DL108" s="110" t="e">
        <f t="shared" si="15"/>
        <v>#DIV/0!</v>
      </c>
      <c r="DM108" s="110" t="e">
        <f t="shared" si="15"/>
        <v>#DIV/0!</v>
      </c>
      <c r="DN108" s="110" t="e">
        <f t="shared" si="15"/>
        <v>#DIV/0!</v>
      </c>
      <c r="DO108" s="110" t="e">
        <f t="shared" si="15"/>
        <v>#DIV/0!</v>
      </c>
      <c r="DP108" s="110" t="e">
        <f t="shared" si="15"/>
        <v>#DIV/0!</v>
      </c>
      <c r="DQ108" s="110" t="e">
        <f t="shared" si="15"/>
        <v>#DIV/0!</v>
      </c>
      <c r="DR108" s="110" t="e">
        <f t="shared" si="15"/>
        <v>#DIV/0!</v>
      </c>
      <c r="DS108" s="110" t="e">
        <f t="shared" si="15"/>
        <v>#DIV/0!</v>
      </c>
      <c r="DT108" s="110" t="e">
        <f t="shared" si="15"/>
        <v>#DIV/0!</v>
      </c>
      <c r="DU108" s="110" t="e">
        <f t="shared" si="15"/>
        <v>#DIV/0!</v>
      </c>
    </row>
    <row r="113" spans="1:67" ht="14.25" customHeight="1" x14ac:dyDescent="0.25">
      <c r="A113" s="110" t="s">
        <v>283</v>
      </c>
    </row>
    <row r="114" spans="1:67" ht="14.25" customHeight="1" x14ac:dyDescent="0.25">
      <c r="A114" s="110" t="s">
        <v>280</v>
      </c>
    </row>
    <row r="115" spans="1:67" ht="14.25" customHeight="1" x14ac:dyDescent="0.25">
      <c r="A115" s="110" t="s">
        <v>281</v>
      </c>
      <c r="B115" s="108">
        <v>0.2</v>
      </c>
      <c r="D115" s="135">
        <v>0.39042308237041862</v>
      </c>
      <c r="E115" s="135">
        <v>0.37905179376764564</v>
      </c>
      <c r="F115" s="135">
        <v>0.43473126916605986</v>
      </c>
      <c r="G115" s="135">
        <v>0.42272215965229654</v>
      </c>
      <c r="H115" s="135">
        <v>0.41041677679745897</v>
      </c>
      <c r="I115" s="135">
        <v>0.70777654781630772</v>
      </c>
      <c r="J115" s="135">
        <v>0.69214823745197651</v>
      </c>
      <c r="K115" s="135">
        <v>0.84030690466839131</v>
      </c>
      <c r="L115" s="135">
        <v>0.83406435604192763</v>
      </c>
      <c r="M115" s="135">
        <v>0.93965885157528906</v>
      </c>
      <c r="N115" s="135">
        <v>0.93673108526966353</v>
      </c>
      <c r="O115" s="135">
        <v>0.9338812667959131</v>
      </c>
      <c r="P115" s="135">
        <v>0.93094420085045992</v>
      </c>
      <c r="Q115" s="135">
        <v>0.92808804859366001</v>
      </c>
      <c r="R115" s="135">
        <v>0.92515381219960935</v>
      </c>
      <c r="S115" s="135">
        <v>0.92230100699291584</v>
      </c>
      <c r="T115" s="135">
        <v>0.91937849700563046</v>
      </c>
      <c r="U115" s="135">
        <v>1</v>
      </c>
      <c r="V115" s="135">
        <v>1</v>
      </c>
      <c r="W115" s="135">
        <v>1</v>
      </c>
      <c r="X115" s="135">
        <v>1</v>
      </c>
      <c r="Y115" s="135">
        <v>1</v>
      </c>
      <c r="Z115" s="135">
        <v>1</v>
      </c>
      <c r="AA115" s="135">
        <v>1</v>
      </c>
      <c r="AB115" s="135">
        <v>1</v>
      </c>
      <c r="AC115" s="135">
        <v>1</v>
      </c>
      <c r="AD115" s="135">
        <v>1</v>
      </c>
      <c r="AE115" s="135">
        <v>1</v>
      </c>
      <c r="AF115" s="135">
        <v>1</v>
      </c>
      <c r="AG115" s="135">
        <v>1</v>
      </c>
      <c r="AH115" s="135">
        <v>1</v>
      </c>
      <c r="AI115" s="135">
        <v>1</v>
      </c>
      <c r="AJ115" s="135">
        <v>1</v>
      </c>
      <c r="AK115" s="135">
        <v>1</v>
      </c>
      <c r="AL115" s="135">
        <v>1</v>
      </c>
      <c r="AM115" s="135">
        <v>1</v>
      </c>
      <c r="AN115" s="135">
        <v>1</v>
      </c>
      <c r="AO115" s="135">
        <v>1</v>
      </c>
      <c r="AP115" s="135">
        <v>1</v>
      </c>
      <c r="AQ115" s="135">
        <v>1</v>
      </c>
      <c r="AR115" s="135">
        <v>1</v>
      </c>
      <c r="AS115" s="135">
        <v>1</v>
      </c>
      <c r="AT115" s="135">
        <v>1</v>
      </c>
      <c r="AU115" s="135">
        <v>1</v>
      </c>
      <c r="AV115" s="135">
        <v>1</v>
      </c>
      <c r="AW115" s="135">
        <v>1</v>
      </c>
      <c r="AX115" s="135">
        <v>1</v>
      </c>
      <c r="AY115" s="135">
        <v>1</v>
      </c>
      <c r="AZ115" s="135">
        <v>1</v>
      </c>
      <c r="BA115" s="135">
        <v>1</v>
      </c>
      <c r="BB115" s="135">
        <v>1</v>
      </c>
      <c r="BC115" s="135">
        <v>1</v>
      </c>
      <c r="BD115" s="135">
        <v>1</v>
      </c>
      <c r="BE115" s="135">
        <v>1</v>
      </c>
      <c r="BF115" s="135">
        <v>1</v>
      </c>
      <c r="BG115" s="135">
        <v>1</v>
      </c>
      <c r="BH115" s="135">
        <v>1</v>
      </c>
      <c r="BI115" s="135">
        <v>1</v>
      </c>
      <c r="BJ115" s="135">
        <v>1</v>
      </c>
      <c r="BK115" s="135">
        <v>1</v>
      </c>
      <c r="BL115" s="135">
        <v>1</v>
      </c>
      <c r="BM115" s="135">
        <v>1</v>
      </c>
      <c r="BN115" s="135">
        <v>1</v>
      </c>
      <c r="BO115" s="135">
        <v>1</v>
      </c>
    </row>
    <row r="116" spans="1:67" ht="14.25" customHeight="1" x14ac:dyDescent="0.25">
      <c r="A116" s="110" t="s">
        <v>282</v>
      </c>
      <c r="B116" s="108">
        <v>0.02</v>
      </c>
      <c r="D116" s="135">
        <v>5.5874800631383725E-2</v>
      </c>
      <c r="E116" s="135">
        <v>0.11093715103193025</v>
      </c>
      <c r="F116" s="135">
        <v>0.16318975709142414</v>
      </c>
      <c r="G116" s="135">
        <v>0.20624748187779696</v>
      </c>
      <c r="H116" s="135">
        <v>0.24193921912074778</v>
      </c>
      <c r="I116" s="135">
        <v>0.30180913979496526</v>
      </c>
      <c r="J116" s="135">
        <v>0.3644849792065088</v>
      </c>
      <c r="K116" s="135">
        <v>0.42367019232545777</v>
      </c>
      <c r="L116" s="135">
        <v>0.47828388059114024</v>
      </c>
      <c r="M116" s="135">
        <v>0.53407364289057269</v>
      </c>
      <c r="N116" s="135">
        <v>0.58815684728875695</v>
      </c>
      <c r="O116" s="135">
        <v>0.63362200023575355</v>
      </c>
      <c r="P116" s="135">
        <v>0.67245699955287486</v>
      </c>
      <c r="Q116" s="135">
        <v>0.70517310212956541</v>
      </c>
      <c r="R116" s="135">
        <v>0.73301857268269299</v>
      </c>
      <c r="S116" s="135">
        <v>0.75645711835273866</v>
      </c>
      <c r="T116" s="135">
        <v>0.77629758052826003</v>
      </c>
      <c r="U116" s="135">
        <v>0.79411081537855366</v>
      </c>
      <c r="V116" s="135">
        <v>0.82219712828666958</v>
      </c>
      <c r="W116" s="135">
        <v>0.83912581058307212</v>
      </c>
      <c r="X116" s="135">
        <v>0.85445375367486731</v>
      </c>
      <c r="Y116" s="135">
        <v>0.8681064134527805</v>
      </c>
      <c r="Z116" s="135">
        <v>0.88048582530653496</v>
      </c>
      <c r="AA116" s="135">
        <v>0.89163175198425282</v>
      </c>
      <c r="AB116" s="135">
        <v>0.901741793815245</v>
      </c>
      <c r="AC116" s="135">
        <v>0.9</v>
      </c>
      <c r="AD116" s="135">
        <v>0.9</v>
      </c>
      <c r="AE116" s="135">
        <v>0.9</v>
      </c>
      <c r="AF116" s="135">
        <v>0.9</v>
      </c>
      <c r="AG116" s="135">
        <v>0.9</v>
      </c>
      <c r="AH116" s="135">
        <v>0.9</v>
      </c>
      <c r="AI116" s="135">
        <v>0.9</v>
      </c>
      <c r="AJ116" s="135">
        <v>0.9</v>
      </c>
      <c r="AK116" s="135">
        <v>0.9</v>
      </c>
      <c r="AL116" s="135">
        <v>0.9</v>
      </c>
      <c r="AM116" s="135">
        <v>0.9</v>
      </c>
      <c r="AN116" s="135">
        <v>0.9</v>
      </c>
      <c r="AO116" s="135">
        <v>0.9</v>
      </c>
      <c r="AP116" s="135">
        <v>0.9</v>
      </c>
      <c r="AQ116" s="135">
        <v>0.9</v>
      </c>
      <c r="AR116" s="135">
        <v>0.9</v>
      </c>
      <c r="AS116" s="135">
        <v>0.9</v>
      </c>
      <c r="AT116" s="135">
        <v>0.9</v>
      </c>
      <c r="AU116" s="135">
        <v>0.9</v>
      </c>
      <c r="AV116" s="135">
        <v>0.9</v>
      </c>
      <c r="AW116" s="135">
        <v>0.9</v>
      </c>
      <c r="AX116" s="135">
        <v>0.9</v>
      </c>
      <c r="AY116" s="135">
        <v>0.9</v>
      </c>
      <c r="AZ116" s="135">
        <v>0.9</v>
      </c>
      <c r="BA116" s="135">
        <v>0.9</v>
      </c>
      <c r="BB116" s="135">
        <v>0.9</v>
      </c>
      <c r="BC116" s="135">
        <v>0.9</v>
      </c>
      <c r="BD116" s="135">
        <v>0.9</v>
      </c>
      <c r="BE116" s="135">
        <v>0.9</v>
      </c>
      <c r="BF116" s="135">
        <v>0.9</v>
      </c>
      <c r="BG116" s="135">
        <v>0.9</v>
      </c>
      <c r="BH116" s="135">
        <v>0.9</v>
      </c>
      <c r="BI116" s="135">
        <v>0.9</v>
      </c>
      <c r="BJ116" s="135">
        <v>0.9</v>
      </c>
      <c r="BK116" s="135">
        <v>0.9</v>
      </c>
      <c r="BL116" s="135">
        <v>0.9</v>
      </c>
      <c r="BM116" s="135">
        <v>0.9</v>
      </c>
      <c r="BN116" s="135">
        <v>0.9</v>
      </c>
      <c r="BO116" s="135">
        <v>0.9</v>
      </c>
    </row>
    <row r="118" spans="1:67" ht="14.25" customHeight="1" x14ac:dyDescent="0.25">
      <c r="A118" s="110" t="s">
        <v>284</v>
      </c>
    </row>
    <row r="119" spans="1:67" ht="14.25" customHeight="1" x14ac:dyDescent="0.25">
      <c r="A119" s="110" t="s">
        <v>280</v>
      </c>
    </row>
    <row r="120" spans="1:67" ht="14.25" customHeight="1" x14ac:dyDescent="0.25">
      <c r="A120" s="110" t="s">
        <v>281</v>
      </c>
      <c r="B120" s="108">
        <v>0.2</v>
      </c>
      <c r="D120" s="110">
        <v>0.39042308237041862</v>
      </c>
      <c r="E120" s="110">
        <v>0.37905179376764564</v>
      </c>
      <c r="F120" s="110">
        <v>0.43473126916605986</v>
      </c>
      <c r="G120" s="110">
        <v>0.42272215965229654</v>
      </c>
      <c r="H120" s="110">
        <v>0.41041677679745897</v>
      </c>
      <c r="I120" s="110">
        <v>0.70777654781630772</v>
      </c>
      <c r="J120" s="110">
        <v>0.69214823745197651</v>
      </c>
      <c r="K120" s="110">
        <v>0.84030690466839131</v>
      </c>
      <c r="L120" s="110">
        <v>0.83406435604192763</v>
      </c>
      <c r="M120" s="110">
        <v>0.93965885157528906</v>
      </c>
      <c r="N120" s="110">
        <v>0.93673108526966353</v>
      </c>
      <c r="O120" s="110">
        <v>0.9338812667959131</v>
      </c>
      <c r="P120" s="110">
        <v>0.93094420085045992</v>
      </c>
      <c r="Q120" s="110">
        <v>0.92808804859366001</v>
      </c>
      <c r="R120" s="110">
        <v>0.92515381219960935</v>
      </c>
      <c r="S120" s="110">
        <v>0.92230100699291584</v>
      </c>
      <c r="T120" s="110">
        <v>0.91937849700563046</v>
      </c>
      <c r="U120" s="110">
        <v>1</v>
      </c>
      <c r="V120" s="110">
        <v>1</v>
      </c>
      <c r="W120" s="110">
        <v>1</v>
      </c>
      <c r="X120" s="110">
        <v>1</v>
      </c>
      <c r="Y120" s="110">
        <v>1</v>
      </c>
      <c r="Z120" s="110">
        <v>1</v>
      </c>
      <c r="AA120" s="110">
        <v>1</v>
      </c>
      <c r="AB120" s="110">
        <v>1</v>
      </c>
      <c r="AC120" s="110">
        <v>1</v>
      </c>
      <c r="AD120" s="110">
        <v>1</v>
      </c>
      <c r="AE120" s="110">
        <v>1</v>
      </c>
      <c r="AF120" s="110">
        <v>1</v>
      </c>
      <c r="AG120" s="110">
        <v>1</v>
      </c>
      <c r="AH120" s="110">
        <v>1</v>
      </c>
      <c r="AI120" s="110">
        <v>1</v>
      </c>
      <c r="AJ120" s="110">
        <v>1</v>
      </c>
      <c r="AK120" s="110">
        <v>1</v>
      </c>
      <c r="AL120" s="110">
        <v>1</v>
      </c>
      <c r="AM120" s="110">
        <v>1</v>
      </c>
      <c r="AN120" s="110">
        <v>1</v>
      </c>
      <c r="AO120" s="110">
        <v>1</v>
      </c>
      <c r="AP120" s="110">
        <v>1</v>
      </c>
      <c r="AQ120" s="110">
        <v>1</v>
      </c>
      <c r="AR120" s="110">
        <v>1</v>
      </c>
      <c r="AS120" s="110">
        <v>1</v>
      </c>
      <c r="AT120" s="110">
        <v>1</v>
      </c>
      <c r="AU120" s="110">
        <v>1</v>
      </c>
      <c r="AV120" s="110">
        <v>1</v>
      </c>
      <c r="AW120" s="110">
        <v>1</v>
      </c>
      <c r="AX120" s="110">
        <v>1</v>
      </c>
      <c r="AY120" s="110">
        <v>1</v>
      </c>
      <c r="AZ120" s="110">
        <v>1</v>
      </c>
      <c r="BA120" s="110">
        <v>1</v>
      </c>
      <c r="BB120" s="110">
        <v>1</v>
      </c>
      <c r="BC120" s="110">
        <v>1</v>
      </c>
      <c r="BD120" s="110">
        <v>1</v>
      </c>
      <c r="BE120" s="110">
        <v>1</v>
      </c>
      <c r="BF120" s="110">
        <v>1</v>
      </c>
      <c r="BG120" s="110">
        <v>1</v>
      </c>
      <c r="BH120" s="110">
        <v>1</v>
      </c>
      <c r="BI120" s="110">
        <v>1</v>
      </c>
      <c r="BJ120" s="110">
        <v>1</v>
      </c>
      <c r="BK120" s="110">
        <v>1</v>
      </c>
      <c r="BL120" s="110">
        <v>1</v>
      </c>
      <c r="BM120" s="110">
        <v>1</v>
      </c>
      <c r="BN120" s="110">
        <v>1</v>
      </c>
      <c r="BO120" s="110">
        <v>1</v>
      </c>
    </row>
    <row r="121" spans="1:67" ht="14.25" customHeight="1" x14ac:dyDescent="0.25">
      <c r="A121" s="110" t="s">
        <v>282</v>
      </c>
      <c r="B121" s="108">
        <v>0.02</v>
      </c>
      <c r="D121" s="110">
        <v>5.5874800631383725E-2</v>
      </c>
      <c r="E121" s="110">
        <v>0.11093715103193025</v>
      </c>
      <c r="F121" s="110">
        <v>0.16318975709142414</v>
      </c>
      <c r="G121" s="110">
        <v>0.20624748187779696</v>
      </c>
      <c r="H121" s="110">
        <v>0.24193921912074778</v>
      </c>
      <c r="I121" s="110">
        <v>0.30180913979496526</v>
      </c>
      <c r="J121" s="110">
        <v>0.3644849792065088</v>
      </c>
      <c r="K121" s="110">
        <v>0.42367019232545777</v>
      </c>
      <c r="L121" s="110">
        <v>0.47828388059114024</v>
      </c>
      <c r="M121" s="110">
        <v>0.53407364289057269</v>
      </c>
      <c r="N121" s="110">
        <v>0.58815684728875695</v>
      </c>
      <c r="O121" s="110">
        <v>0.63362200023575355</v>
      </c>
      <c r="P121" s="110">
        <v>0.67245699955287486</v>
      </c>
      <c r="Q121" s="110">
        <v>0.70517310212956541</v>
      </c>
      <c r="R121" s="110">
        <v>0.73301857268269299</v>
      </c>
      <c r="S121" s="110">
        <v>0.75645711835273866</v>
      </c>
      <c r="T121" s="110">
        <v>0.77629758052826003</v>
      </c>
      <c r="U121" s="110">
        <v>0.79411081537855366</v>
      </c>
      <c r="V121" s="110">
        <v>0.82219712828666958</v>
      </c>
      <c r="W121" s="110">
        <v>0.83912581058307212</v>
      </c>
      <c r="X121" s="110">
        <v>0.85445375367486731</v>
      </c>
      <c r="Y121" s="110">
        <v>0.8681064134527805</v>
      </c>
      <c r="Z121" s="110">
        <v>0.88048582530653496</v>
      </c>
      <c r="AA121" s="110">
        <v>0.89163175198425282</v>
      </c>
      <c r="AB121" s="110">
        <v>0.901741793815245</v>
      </c>
      <c r="AC121" s="110">
        <v>0.9</v>
      </c>
      <c r="AD121" s="110">
        <v>0.9</v>
      </c>
      <c r="AE121" s="110">
        <v>0.9</v>
      </c>
      <c r="AF121" s="110">
        <v>0.9</v>
      </c>
      <c r="AG121" s="110">
        <v>0.9</v>
      </c>
      <c r="AH121" s="110">
        <v>0.9</v>
      </c>
      <c r="AI121" s="110">
        <v>0.9</v>
      </c>
      <c r="AJ121" s="110">
        <v>0.9</v>
      </c>
      <c r="AK121" s="110">
        <v>0.9</v>
      </c>
      <c r="AL121" s="110">
        <v>0.9</v>
      </c>
      <c r="AM121" s="110">
        <v>0.9</v>
      </c>
      <c r="AN121" s="110">
        <v>0.9</v>
      </c>
      <c r="AO121" s="110">
        <v>0.9</v>
      </c>
      <c r="AP121" s="110">
        <v>0.9</v>
      </c>
      <c r="AQ121" s="110">
        <v>0.9</v>
      </c>
      <c r="AR121" s="110">
        <v>0.9</v>
      </c>
      <c r="AS121" s="110">
        <v>0.9</v>
      </c>
      <c r="AT121" s="110">
        <v>0.9</v>
      </c>
      <c r="AU121" s="110">
        <v>0.9</v>
      </c>
      <c r="AV121" s="110">
        <v>0.9</v>
      </c>
      <c r="AW121" s="110">
        <v>0.9</v>
      </c>
      <c r="AX121" s="110">
        <v>0.9</v>
      </c>
      <c r="AY121" s="110">
        <v>0.9</v>
      </c>
      <c r="AZ121" s="110">
        <v>0.9</v>
      </c>
      <c r="BA121" s="110">
        <v>0.9</v>
      </c>
      <c r="BB121" s="110">
        <v>0.9</v>
      </c>
      <c r="BC121" s="110">
        <v>0.9</v>
      </c>
      <c r="BD121" s="110">
        <v>0.9</v>
      </c>
      <c r="BE121" s="110">
        <v>0.9</v>
      </c>
      <c r="BF121" s="110">
        <v>0.9</v>
      </c>
      <c r="BG121" s="110">
        <v>0.9</v>
      </c>
      <c r="BH121" s="110">
        <v>0.9</v>
      </c>
      <c r="BI121" s="110">
        <v>0.9</v>
      </c>
      <c r="BJ121" s="110">
        <v>0.9</v>
      </c>
      <c r="BK121" s="110">
        <v>0.9</v>
      </c>
      <c r="BL121" s="110">
        <v>0.9</v>
      </c>
      <c r="BM121" s="110">
        <v>0.9</v>
      </c>
      <c r="BN121" s="110">
        <v>0.9</v>
      </c>
      <c r="BO121" s="110">
        <v>0.9</v>
      </c>
    </row>
    <row r="149" spans="1:101" ht="14.25" customHeight="1" x14ac:dyDescent="0.25">
      <c r="A149" s="110" t="s">
        <v>258</v>
      </c>
    </row>
    <row r="150" spans="1:101" ht="14.25" customHeight="1" x14ac:dyDescent="0.25">
      <c r="A150" s="110" t="str">
        <f>+A15</f>
        <v>Trend sigma growth (per year)</v>
      </c>
      <c r="B150" s="108">
        <v>-0.01</v>
      </c>
    </row>
    <row r="151" spans="1:101" ht="14.25" customHeight="1" x14ac:dyDescent="0.25">
      <c r="A151" s="110" t="str">
        <f>+A53</f>
        <v xml:space="preserve">      Initial sigma (tC per $1000 GDP US $, 2005 prices) 2005</v>
      </c>
      <c r="B151" s="108">
        <f>+D53</f>
        <v>0.54814806829999996</v>
      </c>
    </row>
    <row r="152" spans="1:101" ht="14.25" customHeight="1" x14ac:dyDescent="0.25">
      <c r="A152" s="110" t="str">
        <f>+A57</f>
        <v>Decline rate of sigma (per year)</v>
      </c>
      <c r="B152" s="108">
        <v>-1E-3</v>
      </c>
    </row>
    <row r="154" spans="1:101" s="111" customFormat="1" ht="14.25" customHeight="1" x14ac:dyDescent="0.25">
      <c r="B154" s="108"/>
      <c r="C154" s="109"/>
      <c r="D154" s="111">
        <f>+D155/$B155</f>
        <v>0.9512294245007139</v>
      </c>
      <c r="E154" s="111">
        <f>+E155/$B155</f>
        <v>0.90506320358958492</v>
      </c>
      <c r="F154" s="111">
        <f>+F155/$B155</f>
        <v>0.86135138641200593</v>
      </c>
      <c r="G154" s="111">
        <f t="shared" ref="G154:K154" si="16">+G155/$B155</f>
        <v>0.8199532350074662</v>
      </c>
      <c r="H154" s="111">
        <f t="shared" si="16"/>
        <v>0.78073662489006312</v>
      </c>
      <c r="I154" s="111">
        <f t="shared" si="16"/>
        <v>0.74357748668684365</v>
      </c>
      <c r="J154" s="111">
        <f t="shared" si="16"/>
        <v>0.7083592858872142</v>
      </c>
      <c r="K154" s="111">
        <f t="shared" si="16"/>
        <v>0.67497253797739909</v>
      </c>
      <c r="L154" s="111">
        <f t="shared" ref="L154" si="17">+L155/$B155</f>
        <v>0.64331435643747836</v>
      </c>
      <c r="M154" s="111">
        <f t="shared" ref="M154" si="18">+M155/$B155</f>
        <v>0.61328803126626286</v>
      </c>
      <c r="N154" s="111">
        <f t="shared" ref="N154" si="19">+N155/$B155</f>
        <v>0.58480263587245918</v>
      </c>
      <c r="O154" s="111">
        <f t="shared" ref="O154" si="20">+O155/$B155</f>
        <v>0.55777266033039596</v>
      </c>
      <c r="P154" s="111">
        <f t="shared" ref="P154" si="21">+P155/$B155</f>
        <v>0.53211766914610981</v>
      </c>
      <c r="Q154" s="111">
        <f t="shared" ref="Q154" si="22">+Q155/$B155</f>
        <v>0.50776198181579024</v>
      </c>
      <c r="R154" s="111">
        <f t="shared" ref="R154" si="23">+R155/$B155</f>
        <v>0.4846343745843768</v>
      </c>
      <c r="S154" s="111">
        <f t="shared" ref="S154" si="24">+S155/$B155</f>
        <v>0.4626678019283012</v>
      </c>
      <c r="T154" s="111">
        <f t="shared" ref="T154" si="25">+T155/$B155</f>
        <v>0.44179913639373758</v>
      </c>
      <c r="U154" s="111">
        <f t="shared" ref="U154" si="26">+U155/$B155</f>
        <v>0.42196892552096399</v>
      </c>
      <c r="V154" s="111">
        <f t="shared" ref="V154" si="27">+V155/$B155</f>
        <v>0.40312116467717951</v>
      </c>
      <c r="W154" s="111">
        <f t="shared" ref="W154" si="28">+W155/$B155</f>
        <v>0.3852030847049624</v>
      </c>
      <c r="X154" s="111">
        <f t="shared" ref="X154" si="29">+X155/$B155</f>
        <v>0.36816495337202348</v>
      </c>
      <c r="Y154" s="111">
        <f t="shared" ref="Y154" si="30">+Y155/$B155</f>
        <v>0.35195988968051339</v>
      </c>
      <c r="Z154" s="111">
        <f t="shared" ref="Z154" si="31">+Z155/$B155</f>
        <v>0.33654369016132846</v>
      </c>
      <c r="AA154" s="111">
        <f t="shared" ref="AA154" si="32">+AA155/$B155</f>
        <v>0.32187466634105433</v>
      </c>
      <c r="AB154" s="111">
        <f t="shared" ref="AB154" si="33">+AB155/$B155</f>
        <v>0.30791349262677065</v>
      </c>
      <c r="AC154" s="111">
        <f t="shared" ref="AC154" si="34">+AC155/$B155</f>
        <v>0.294623063907271</v>
      </c>
      <c r="AD154" s="111">
        <f t="shared" ref="AD154" si="35">+AD155/$B155</f>
        <v>0.28196836221865479</v>
      </c>
      <c r="AE154" s="111">
        <f t="shared" ref="AE154" si="36">+AE155/$B155</f>
        <v>0.26991633186802527</v>
      </c>
      <c r="AF154" s="111">
        <f t="shared" ref="AF154" si="37">+AF155/$B155</f>
        <v>0.25843576245145217</v>
      </c>
      <c r="AG154" s="111">
        <f t="shared" ref="AG154" si="38">+AG155/$B155</f>
        <v>0.2474971792416906</v>
      </c>
      <c r="AH154" s="111">
        <f t="shared" ref="AH154" si="39">+AH155/$B155</f>
        <v>0.23707274045761631</v>
      </c>
      <c r="AI154" s="111">
        <f t="shared" ref="AI154" si="40">+AI155/$B155</f>
        <v>0.22713614096116308</v>
      </c>
      <c r="AJ154" s="111">
        <f t="shared" ref="AJ154" si="41">+AJ155/$B155</f>
        <v>0.21766252195893088</v>
      </c>
      <c r="AK154" s="111">
        <f t="shared" ref="AK154" si="42">+AK155/$B155</f>
        <v>0.20862838631475103</v>
      </c>
      <c r="AL154" s="111">
        <f t="shared" ref="AL154" si="43">+AL155/$B155</f>
        <v>0.20001151910652351</v>
      </c>
      <c r="AM154" s="111">
        <f t="shared" ref="AM154" si="44">+AM155/$B155</f>
        <v>0.19179091308573362</v>
      </c>
      <c r="AN154" s="111">
        <f t="shared" ref="AN154" si="45">+AN155/$B155</f>
        <v>0.18394669872135594</v>
      </c>
      <c r="AO154" s="111">
        <f t="shared" ref="AO154" si="46">+AO155/$B155</f>
        <v>0.17646007853149648</v>
      </c>
      <c r="AP154" s="111">
        <f t="shared" ref="AP154" si="47">+AP155/$B155</f>
        <v>0.16931326542623013</v>
      </c>
      <c r="AQ154" s="111">
        <f t="shared" ref="AQ154" si="48">+AQ155/$B155</f>
        <v>0.16248942480377568</v>
      </c>
      <c r="AR154" s="111">
        <f t="shared" ref="AR154" si="49">+AR155/$B155</f>
        <v>0.15597262015951774</v>
      </c>
      <c r="AS154" s="111">
        <f t="shared" ref="AS154" si="50">+AS155/$B155</f>
        <v>0.14974776198353021</v>
      </c>
      <c r="AT154" s="111">
        <f t="shared" ref="AT154" si="51">+AT155/$B155</f>
        <v>0.14380055973727179</v>
      </c>
      <c r="AU154" s="111">
        <f t="shared" ref="AU154" si="52">+AU155/$B155</f>
        <v>0.13811747671408781</v>
      </c>
      <c r="AV154" s="111">
        <f t="shared" ref="AV154" si="53">+AV155/$B155</f>
        <v>0.13268568760114666</v>
      </c>
      <c r="AW154" s="111">
        <f t="shared" ref="AW154" si="54">+AW155/$B155</f>
        <v>0.12749303857252839</v>
      </c>
      <c r="AX154" s="111">
        <f t="shared" ref="AX154" si="55">+AX155/$B155</f>
        <v>0.12252800975443685</v>
      </c>
      <c r="AY154" s="111">
        <f t="shared" ref="AY154" si="56">+AY155/$B155</f>
        <v>0.1177796799139835</v>
      </c>
      <c r="AZ154" s="111">
        <f t="shared" ref="AZ154" si="57">+AZ155/$B155</f>
        <v>0.11323769323274546</v>
      </c>
      <c r="BA154" s="111">
        <f t="shared" ref="BA154" si="58">+BA155/$B155</f>
        <v>0.10889222803538849</v>
      </c>
      <c r="BB154" s="111">
        <f t="shared" ref="BB154" si="59">+BB155/$B155</f>
        <v>0.10473396735210896</v>
      </c>
      <c r="BC154" s="111">
        <f t="shared" ref="BC154" si="60">+BC155/$B155</f>
        <v>0.10075407120153755</v>
      </c>
      <c r="BD154" s="111">
        <f t="shared" ref="BD154" si="61">+BD155/$B155</f>
        <v>9.6944150488098332E-2</v>
      </c>
      <c r="BE154" s="111">
        <f t="shared" ref="BE154" si="62">+BE155/$B155</f>
        <v>9.3296242414670674E-2</v>
      </c>
      <c r="BF154" s="111">
        <f t="shared" ref="BF154" si="63">+BF155/$B155</f>
        <v>8.9802787317791205E-2</v>
      </c>
      <c r="BG154" s="111">
        <f t="shared" ref="BG154" si="64">+BG155/$B155</f>
        <v>8.6456606838592895E-2</v>
      </c>
      <c r="BH154" s="111">
        <f t="shared" ref="BH154" si="65">+BH155/$B155</f>
        <v>8.3250883348238103E-2</v>
      </c>
      <c r="BI154" s="111">
        <f t="shared" ref="BI154" si="66">+BI155/$B155</f>
        <v>8.0179140551789083E-2</v>
      </c>
      <c r="BJ154" s="111">
        <f t="shared" ref="BJ154" si="67">+BJ155/$B155</f>
        <v>7.7235225199300914E-2</v>
      </c>
      <c r="BK154" s="111">
        <f t="shared" ref="BK154" si="68">+BK155/$B155</f>
        <v>7.441328983744025E-2</v>
      </c>
      <c r="BL154" s="111">
        <f t="shared" ref="BL154" si="69">+BL155/$B155</f>
        <v>7.1707776539152196E-2</v>
      </c>
      <c r="BM154" s="111">
        <f t="shared" ref="BM154" si="70">+BM155/$B155</f>
        <v>6.9113401552837586E-2</v>
      </c>
      <c r="BN154" s="111">
        <f t="shared" ref="BN154" si="71">+BN155/$B155</f>
        <v>6.6625140816182621E-2</v>
      </c>
      <c r="BO154" s="111">
        <f t="shared" ref="BO154" si="72">+BO155/$B155</f>
        <v>6.4238216283220947E-2</v>
      </c>
      <c r="BP154" s="111">
        <f t="shared" ref="BP154" si="73">+BP155/$B155</f>
        <v>6.1948083016420685E-2</v>
      </c>
      <c r="BQ154" s="111">
        <f t="shared" ref="BQ154" si="74">+BQ155/$B155</f>
        <v>5.9750416998591495E-2</v>
      </c>
      <c r="BR154" s="111">
        <f t="shared" ref="BR154" si="75">+BR155/$B155</f>
        <v>5.7641103622213537E-2</v>
      </c>
      <c r="BS154" s="111">
        <f t="shared" ref="BS154" si="76">+BS155/$B155</f>
        <v>5.5616226816414698E-2</v>
      </c>
      <c r="BT154" s="111">
        <f t="shared" ref="BT154" si="77">+BT155/$B155</f>
        <v>5.3672058774277005E-2</v>
      </c>
      <c r="BU154" s="111">
        <f t="shared" ref="BU154" si="78">+BU155/$B155</f>
        <v>5.1805050245448798E-2</v>
      </c>
      <c r="BV154" s="111">
        <f t="shared" ref="BV154" si="79">+BV155/$B155</f>
        <v>5.0011821361187495E-2</v>
      </c>
      <c r="BW154" s="111">
        <f t="shared" ref="BW154" si="80">+BW155/$B155</f>
        <v>4.8289152960967884E-2</v>
      </c>
      <c r="BX154" s="111">
        <f t="shared" ref="BX154" si="81">+BX155/$B155</f>
        <v>4.6633978391672125E-2</v>
      </c>
      <c r="BY154" s="111">
        <f t="shared" ref="BY154" si="82">+BY155/$B155</f>
        <v>4.504337575213934E-2</v>
      </c>
      <c r="BZ154" s="111">
        <f t="shared" ref="BZ154" si="83">+BZ155/$B155</f>
        <v>4.3514560557501546E-2</v>
      </c>
      <c r="CA154" s="111">
        <f t="shared" ref="CA154" si="84">+CA155/$B155</f>
        <v>4.2044878799277575E-2</v>
      </c>
      <c r="CB154" s="111">
        <f t="shared" ref="CB154" si="85">+CB155/$B155</f>
        <v>4.0631800378643473E-2</v>
      </c>
      <c r="CC154" s="111">
        <f t="shared" ref="CC154" si="86">+CC155/$B155</f>
        <v>3.9272912891653383E-2</v>
      </c>
      <c r="CD154" s="111">
        <f t="shared" ref="CD154" si="87">+CD155/$B155</f>
        <v>3.7965915746455324E-2</v>
      </c>
      <c r="CE154" s="111">
        <f t="shared" ref="CE154" si="88">+CE155/$B155</f>
        <v>3.6708614593737213E-2</v>
      </c>
      <c r="CF154" s="111">
        <f t="shared" ref="CF154" si="89">+CF155/$B155</f>
        <v>3.5498916052754369E-2</v>
      </c>
      <c r="CG154" s="111">
        <f t="shared" ref="CG154" si="90">+CG155/$B155</f>
        <v>3.433482271633672E-2</v>
      </c>
      <c r="CH154" s="111">
        <f t="shared" ref="CH154" si="91">+CH155/$B155</f>
        <v>3.3214428419255412E-2</v>
      </c>
      <c r="CI154" s="111">
        <f t="shared" ref="CI154" si="92">+CI155/$B155</f>
        <v>3.2135913755249421E-2</v>
      </c>
      <c r="CJ154" s="111">
        <f t="shared" ref="CJ154" si="93">+CJ155/$B155</f>
        <v>3.1097541828876477E-2</v>
      </c>
      <c r="CK154" s="111">
        <f t="shared" ref="CK154" si="94">+CK155/$B155</f>
        <v>3.0097654229163481E-2</v>
      </c>
      <c r="CL154" s="111">
        <f t="shared" ref="CL154" si="95">+CL155/$B155</f>
        <v>2.9134667212792394E-2</v>
      </c>
      <c r="CM154" s="111">
        <f t="shared" ref="CM154" si="96">+CM155/$B155</f>
        <v>2.8207068085271764E-2</v>
      </c>
      <c r="CN154" s="111">
        <f t="shared" ref="CN154" si="97">+CN155/$B155</f>
        <v>2.7313411769214785E-2</v>
      </c>
      <c r="CO154" s="111">
        <f t="shared" ref="CO154" si="98">+CO155/$B155</f>
        <v>2.6452317549474601E-2</v>
      </c>
      <c r="CP154" s="111">
        <f t="shared" ref="CP154" si="99">+CP155/$B155</f>
        <v>2.5622465985479043E-2</v>
      </c>
      <c r="CQ154" s="111">
        <f t="shared" ref="CQ154" si="100">+CQ155/$B155</f>
        <v>2.4822595981662785E-2</v>
      </c>
      <c r="CR154" s="111">
        <f t="shared" ref="CR154" si="101">+CR155/$B155</f>
        <v>2.4051502007417177E-2</v>
      </c>
      <c r="CS154" s="111">
        <f t="shared" ref="CS154" si="102">+CS155/$B155</f>
        <v>2.3308031458468617E-2</v>
      </c>
      <c r="CT154" s="111">
        <f t="shared" ref="CT154" si="103">+CT155/$B155</f>
        <v>2.2591082152057764E-2</v>
      </c>
      <c r="CU154" s="111">
        <f t="shared" ref="CU154" si="104">+CU155/$B155</f>
        <v>2.1899599948725611E-2</v>
      </c>
      <c r="CV154" s="111">
        <f t="shared" ref="CV154" si="105">+CV155/$B155</f>
        <v>2.1232576493920147E-2</v>
      </c>
    </row>
    <row r="155" spans="1:101" s="136" customFormat="1" ht="14.25" customHeight="1" x14ac:dyDescent="0.25">
      <c r="A155" s="136" t="s">
        <v>259</v>
      </c>
      <c r="B155" s="108">
        <f>+B151</f>
        <v>0.54814806829999996</v>
      </c>
      <c r="C155" s="109"/>
      <c r="D155" s="136">
        <f>+B155*EXP(5*D156)</f>
        <v>0.521414571550187</v>
      </c>
      <c r="E155" s="136">
        <f t="shared" ref="E155:H155" si="106">+D155*EXP(5*E156)</f>
        <v>0.49610864673704058</v>
      </c>
      <c r="F155" s="136">
        <f t="shared" si="106"/>
        <v>0.47214809858926787</v>
      </c>
      <c r="G155" s="136">
        <f t="shared" si="106"/>
        <v>0.44945578186567853</v>
      </c>
      <c r="H155" s="136">
        <f t="shared" si="106"/>
        <v>0.42795927278454976</v>
      </c>
      <c r="I155" s="136">
        <f t="shared" ref="I155" si="107">+H155*EXP(5*I156)</f>
        <v>0.40759056295876228</v>
      </c>
      <c r="J155" s="136">
        <f t="shared" ref="J155" si="108">+I155*EXP(5*J156)</f>
        <v>0.38828577422144389</v>
      </c>
      <c r="K155" s="136">
        <f t="shared" ref="K155" si="109">+J155*EXP(5*K156)</f>
        <v>0.36998489284785968</v>
      </c>
      <c r="L155" s="136">
        <f t="shared" ref="L155" si="110">+K155*EXP(5*L156)</f>
        <v>0.35263152179086138</v>
      </c>
      <c r="M155" s="136">
        <f t="shared" ref="M155" si="111">+L155*EXP(5*M156)</f>
        <v>0.33617264965011195</v>
      </c>
      <c r="N155" s="136">
        <f t="shared" ref="N155" si="112">+M155*EXP(5*N156)</f>
        <v>0.32055843519023675</v>
      </c>
      <c r="O155" s="136">
        <f t="shared" ref="O155" si="113">+N155*EXP(5*O156)</f>
        <v>0.30574200631065857</v>
      </c>
      <c r="P155" s="136">
        <f t="shared" ref="P155" si="114">+O155*EXP(5*P156)</f>
        <v>0.2916792724507386</v>
      </c>
      <c r="Q155" s="136">
        <f t="shared" ref="Q155" si="115">+P155*EXP(5*Q156)</f>
        <v>0.27832874948850511</v>
      </c>
      <c r="R155" s="136">
        <f t="shared" ref="R155" si="116">+Q155*EXP(5*R156)</f>
        <v>0.26565139626020473</v>
      </c>
      <c r="S155" s="136">
        <f t="shared" ref="S155" si="117">+R155*EXP(5*S156)</f>
        <v>0.2536104618916053</v>
      </c>
      <c r="T155" s="136">
        <f t="shared" ref="T155" si="118">+S155*EXP(5*T156)</f>
        <v>0.24217134319083547</v>
      </c>
      <c r="U155" s="136">
        <f t="shared" ref="U155" si="119">+T155*EXP(5*U156)</f>
        <v>0.23130145140694297</v>
      </c>
      <c r="V155" s="136">
        <f t="shared" ref="V155" si="120">+U155*EXP(5*V156)</f>
        <v>0.22097008770864213</v>
      </c>
      <c r="W155" s="136">
        <f t="shared" ref="W155" si="121">+V155*EXP(5*W156)</f>
        <v>0.2111483267842264</v>
      </c>
      <c r="X155" s="136">
        <f t="shared" ref="X155" si="122">+W155*EXP(5*X156)</f>
        <v>0.20180890800663423</v>
      </c>
      <c r="Y155" s="136">
        <f t="shared" ref="Y155" si="123">+X155*EXP(5*Y156)</f>
        <v>0.19292613364745451</v>
      </c>
      <c r="Z155" s="136">
        <f t="shared" ref="Z155" si="124">+Y155*EXP(5*Z156)</f>
        <v>0.1844757736604859</v>
      </c>
      <c r="AA155" s="136">
        <f t="shared" ref="AA155" si="125">+Z155*EXP(5*AA156)</f>
        <v>0.17643497658955595</v>
      </c>
      <c r="AB155" s="136">
        <f t="shared" ref="AB155" si="126">+AA155*EXP(5*AB156)</f>
        <v>0.1687821861868706</v>
      </c>
      <c r="AC155" s="136">
        <f t="shared" ref="AC155" si="127">+AB155*EXP(5*AC156)</f>
        <v>0.16149706335739802</v>
      </c>
      <c r="AD155" s="136">
        <f t="shared" ref="AD155" si="128">+AC155*EXP(5*AD156)</f>
        <v>0.15456041307187032</v>
      </c>
      <c r="AE155" s="136">
        <f t="shared" ref="AE155" si="129">+AD155*EXP(5*AE156)</f>
        <v>0.14795411591607976</v>
      </c>
      <c r="AF155" s="136">
        <f t="shared" ref="AF155" si="130">+AE155*EXP(5*AF156)</f>
        <v>0.14166106396740116</v>
      </c>
      <c r="AG155" s="136">
        <f t="shared" ref="AG155" si="131">+AF155*EXP(5*AG156)</f>
        <v>0.13566510071103155</v>
      </c>
      <c r="AH155" s="136">
        <f t="shared" ref="AH155" si="132">+AG155*EXP(5*AH156)</f>
        <v>0.12995096472842962</v>
      </c>
      <c r="AI155" s="136">
        <f t="shared" ref="AI155" si="133">+AH155*EXP(5*AI156)</f>
        <v>0.12450423690897804</v>
      </c>
      <c r="AJ155" s="136">
        <f t="shared" ref="AJ155" si="134">+AI155*EXP(5*AJ156)</f>
        <v>0.11931129095309428</v>
      </c>
      <c r="AK155" s="136">
        <f t="shared" ref="AK155" si="135">+AJ155*EXP(5*AK156)</f>
        <v>0.11435924695097692</v>
      </c>
      <c r="AL155" s="136">
        <f t="shared" ref="AL155" si="136">+AK155*EXP(5*AL156)</f>
        <v>0.1096359278359894</v>
      </c>
      <c r="AM155" s="136">
        <f t="shared" ref="AM155" si="137">+AL155*EXP(5*AM156)</f>
        <v>0.10512981852543807</v>
      </c>
      <c r="AN155" s="136">
        <f t="shared" ref="AN155" si="138">+AM155*EXP(5*AN156)</f>
        <v>0.10083002757427333</v>
      </c>
      <c r="AO155" s="136">
        <f t="shared" ref="AO155" si="139">+AN155*EXP(5*AO156)</f>
        <v>9.672625117910609E-2</v>
      </c>
      <c r="AP155" s="136">
        <f t="shared" ref="AP155" si="140">+AO155*EXP(5*AP156)</f>
        <v>9.2808739380953215E-2</v>
      </c>
      <c r="AQ155" s="136">
        <f t="shared" ref="AQ155" si="141">+AP155*EXP(5*AQ156)</f>
        <v>8.9068264325367741E-2</v>
      </c>
      <c r="AR155" s="136">
        <f t="shared" ref="AR155" si="142">+AQ155*EXP(5*AR156)</f>
        <v>8.549609044812928E-2</v>
      </c>
      <c r="AS155" s="136">
        <f t="shared" ref="AS155" si="143">+AR155*EXP(5*AS156)</f>
        <v>8.2083946463520255E-2</v>
      </c>
      <c r="AT155" s="136">
        <f t="shared" ref="AT155" si="144">+AS155*EXP(5*AT156)</f>
        <v>7.8823999040444279E-2</v>
      </c>
      <c r="AU155" s="136">
        <f t="shared" ref="AU155" si="145">+AT155*EXP(5*AU156)</f>
        <v>7.5708828059297462E-2</v>
      </c>
      <c r="AV155" s="136">
        <f t="shared" ref="AV155" si="146">+AU155*EXP(5*AV156)</f>
        <v>7.2731403349625801E-2</v>
      </c>
      <c r="AW155" s="136">
        <f t="shared" ref="AW155" si="147">+AV155*EXP(5*AW156)</f>
        <v>6.9885062815228813E-2</v>
      </c>
      <c r="AX155" s="136">
        <f t="shared" ref="AX155" si="148">+AW155*EXP(5*AX156)</f>
        <v>6.7163491859538113E-2</v>
      </c>
      <c r="AY155" s="136">
        <f t="shared" ref="AY155" si="149">+AX155*EXP(5*AY156)</f>
        <v>6.4560704029842361E-2</v>
      </c>
      <c r="AZ155" s="136">
        <f t="shared" ref="AZ155" si="150">+AY155*EXP(5*AZ156)</f>
        <v>6.2071022804277405E-2</v>
      </c>
      <c r="BA155" s="136">
        <f t="shared" ref="BA155" si="151">+AZ155*EXP(5*BA156)</f>
        <v>5.9689064450481298E-2</v>
      </c>
      <c r="BB155" s="136">
        <f t="shared" ref="BB155" si="152">+BA155*EXP(5*BB156)</f>
        <v>5.7409721889453792E-2</v>
      </c>
      <c r="BC155" s="136">
        <f t="shared" ref="BC155" si="153">+BB155*EXP(5*BC156)</f>
        <v>5.5228149502483462E-2</v>
      </c>
      <c r="BD155" s="136">
        <f t="shared" ref="BD155" si="154">+BC155*EXP(5*BD156)</f>
        <v>5.3139748823035599E-2</v>
      </c>
      <c r="BE155" s="136">
        <f t="shared" ref="BE155" si="155">+BD155*EXP(5*BE156)</f>
        <v>5.1140155059250257E-2</v>
      </c>
      <c r="BF155" s="136">
        <f t="shared" ref="BF155" si="156">+BE155*EXP(5*BF156)</f>
        <v>4.9225224396202985E-2</v>
      </c>
      <c r="BG155" s="136">
        <f t="shared" ref="BG155" si="157">+BF155*EXP(5*BG156)</f>
        <v>4.7391022030347264E-2</v>
      </c>
      <c r="BH155" s="136">
        <f t="shared" ref="BH155" si="158">+BG155*EXP(5*BH156)</f>
        <v>4.5633810891605349E-2</v>
      </c>
      <c r="BI155" s="136">
        <f t="shared" ref="BI155" si="159">+BH155*EXP(5*BI156)</f>
        <v>4.3950041011417376E-2</v>
      </c>
      <c r="BJ155" s="136">
        <f t="shared" ref="BJ155" si="160">+BI155*EXP(5*BJ156)</f>
        <v>4.2336339497712275E-2</v>
      </c>
      <c r="BK155" s="136">
        <f t="shared" ref="BK155" si="161">+BJ155*EXP(5*BK156)</f>
        <v>4.0789501080240889E-2</v>
      </c>
      <c r="BL155" s="136">
        <f t="shared" ref="BL155" si="162">+BK155*EXP(5*BL156)</f>
        <v>3.9306479192024332E-2</v>
      </c>
      <c r="BM155" s="136">
        <f t="shared" ref="BM155" si="163">+BL155*EXP(5*BM156)</f>
        <v>3.7884377554830144E-2</v>
      </c>
      <c r="BN155" s="136">
        <f t="shared" ref="BN155" si="164">+BM155*EXP(5*BN156)</f>
        <v>3.6520442238605989E-2</v>
      </c>
      <c r="BO155" s="136">
        <f t="shared" ref="BO155" si="165">+BN155*EXP(5*BO156)</f>
        <v>3.5212054166685165E-2</v>
      </c>
      <c r="BP155" s="136">
        <f t="shared" ref="BP155" si="166">+BO155*EXP(5*BP156)</f>
        <v>3.3956722040339032E-2</v>
      </c>
      <c r="BQ155" s="136">
        <f t="shared" ref="BQ155" si="167">+BP155*EXP(5*BQ156)</f>
        <v>3.2752075657897409E-2</v>
      </c>
      <c r="BR155" s="136">
        <f t="shared" ref="BR155" si="168">+BQ155*EXP(5*BR156)</f>
        <v>3.159585960519648E-2</v>
      </c>
      <c r="BS155" s="136">
        <f t="shared" ref="BS155" si="169">+BR155*EXP(5*BS156)</f>
        <v>3.0485927295552374E-2</v>
      </c>
      <c r="BT155" s="136">
        <f t="shared" ref="BT155" si="170">+BS155*EXP(5*BT156)</f>
        <v>2.9420235338804005E-2</v>
      </c>
      <c r="BU155" s="136">
        <f t="shared" ref="BU155" si="171">+BT155*EXP(5*BU156)</f>
        <v>2.8396838220227198E-2</v>
      </c>
      <c r="BV155" s="136">
        <f t="shared" ref="BV155" si="172">+BU155*EXP(5*BV156)</f>
        <v>2.7413883271299601E-2</v>
      </c>
      <c r="BW155" s="136">
        <f t="shared" ref="BW155" si="173">+BV155*EXP(5*BW156)</f>
        <v>2.6469605915397768E-2</v>
      </c>
      <c r="BX155" s="136">
        <f t="shared" ref="BX155" si="174">+BW155*EXP(5*BX156)</f>
        <v>2.5562325172539015E-2</v>
      </c>
      <c r="BY155" s="136">
        <f t="shared" ref="BY155" si="175">+BX155*EXP(5*BY156)</f>
        <v>2.4690439408246237E-2</v>
      </c>
      <c r="BZ155" s="136">
        <f t="shared" ref="BZ155" si="176">+BY155*EXP(5*BZ156)</f>
        <v>2.385242231251784E-2</v>
      </c>
      <c r="CA155" s="136">
        <f t="shared" ref="CA155" si="177">+BZ155*EXP(5*CA156)</f>
        <v>2.3046819095731624E-2</v>
      </c>
      <c r="CB155" s="136">
        <f t="shared" ref="CB155" si="178">+CA155*EXP(5*CB156)</f>
        <v>2.2272242889104628E-2</v>
      </c>
      <c r="CC155" s="136">
        <f t="shared" ref="CC155" si="179">+CB155*EXP(5*CC156)</f>
        <v>2.1527371338073968E-2</v>
      </c>
      <c r="CD155" s="136">
        <f t="shared" ref="CD155" si="180">+CC155*EXP(5*CD156)</f>
        <v>2.0810943377660037E-2</v>
      </c>
      <c r="CE155" s="136">
        <f t="shared" ref="CE155" si="181">+CD155*EXP(5*CE156)</f>
        <v>2.0121756179526242E-2</v>
      </c>
      <c r="CF155" s="136">
        <f t="shared" ref="CF155" si="182">+CE155*EXP(5*CF156)</f>
        <v>1.9458662261061167E-2</v>
      </c>
      <c r="CG155" s="136">
        <f t="shared" ref="CG155" si="183">+CF155*EXP(5*CG156)</f>
        <v>1.882056674738293E-2</v>
      </c>
      <c r="CH155" s="136">
        <f t="shared" ref="CH155" si="184">+CG155*EXP(5*CH156)</f>
        <v>1.8206424777703477E-2</v>
      </c>
      <c r="CI155" s="136">
        <f t="shared" ref="CI155" si="185">+CH155*EXP(5*CI156)</f>
        <v>1.7615239047995369E-2</v>
      </c>
      <c r="CJ155" s="136">
        <f t="shared" ref="CJ155" si="186">+CI155*EXP(5*CJ156)</f>
        <v>1.704605748237709E-2</v>
      </c>
      <c r="CK155" s="136">
        <f t="shared" ref="CK155" si="187">+CJ155*EXP(5*CK156)</f>
        <v>1.6497971026077286E-2</v>
      </c>
      <c r="CL155" s="136">
        <f t="shared" ref="CL155" si="188">+CK155*EXP(5*CL156)</f>
        <v>1.5970111553255496E-2</v>
      </c>
      <c r="CM155" s="136">
        <f t="shared" ref="CM155" si="189">+CL155*EXP(5*CM156)</f>
        <v>1.5461649883348296E-2</v>
      </c>
      <c r="CN155" s="136">
        <f t="shared" ref="CN155" si="190">+CM155*EXP(5*CN156)</f>
        <v>1.4971793899977569E-2</v>
      </c>
      <c r="CO155" s="136">
        <f t="shared" ref="CO155" si="191">+CN155*EXP(5*CO156)</f>
        <v>1.4499786766802691E-2</v>
      </c>
      <c r="CP155" s="136">
        <f t="shared" ref="CP155" si="192">+CO155*EXP(5*CP156)</f>
        <v>1.4044905235022791E-2</v>
      </c>
      <c r="CQ155" s="136">
        <f t="shared" ref="CQ155" si="193">+CP155*EXP(5*CQ156)</f>
        <v>1.3606458037539796E-2</v>
      </c>
      <c r="CR155" s="136">
        <f t="shared" ref="CR155" si="194">+CQ155*EXP(5*CR156)</f>
        <v>1.3183784365079297E-2</v>
      </c>
      <c r="CS155" s="136">
        <f t="shared" ref="CS155" si="195">+CR155*EXP(5*CS156)</f>
        <v>1.2776252419835203E-2</v>
      </c>
      <c r="CT155" s="136">
        <f t="shared" ref="CT155" si="196">+CS155*EXP(5*CT156)</f>
        <v>1.238325804245707E-2</v>
      </c>
      <c r="CU155" s="136">
        <f t="shared" ref="CU155" si="197">+CT155*EXP(5*CU156)</f>
        <v>1.2004223408436722E-2</v>
      </c>
      <c r="CV155" s="136">
        <f t="shared" ref="CV155" si="198">+CU155*EXP(5*CV156)</f>
        <v>1.1638595790174315E-2</v>
      </c>
      <c r="CW155" s="136">
        <f t="shared" ref="CW155" si="199">+CV155*EXP(5*CW156)</f>
        <v>1.1285846381214252E-2</v>
      </c>
    </row>
    <row r="156" spans="1:101" s="136" customFormat="1" ht="14.25" customHeight="1" x14ac:dyDescent="0.25">
      <c r="A156" s="136" t="s">
        <v>260</v>
      </c>
      <c r="B156" s="108"/>
      <c r="C156" s="109"/>
      <c r="D156" s="136">
        <f>+B150</f>
        <v>-0.01</v>
      </c>
      <c r="E156" s="136">
        <f>+D156*(1+$B$152)^5</f>
        <v>-9.9500999000499898E-3</v>
      </c>
      <c r="F156" s="136">
        <f>+E156*(1+$B$152)^5</f>
        <v>-9.9004488020974814E-3</v>
      </c>
      <c r="G156" s="136">
        <f>+F156*(1+$B$152)^5</f>
        <v>-9.8510454636200201E-3</v>
      </c>
      <c r="H156" s="136">
        <f t="shared" ref="H156:BS156" si="200">+G156*(1+$B$152)^5</f>
        <v>-9.8018886482953479E-3</v>
      </c>
      <c r="I156" s="136">
        <f t="shared" si="200"/>
        <v>-9.7529771259704679E-3</v>
      </c>
      <c r="J156" s="136">
        <f t="shared" si="200"/>
        <v>-9.7043096726308585E-3</v>
      </c>
      <c r="K156" s="136">
        <f t="shared" si="200"/>
        <v>-9.6558850703698466E-3</v>
      </c>
      <c r="L156" s="136">
        <f t="shared" si="200"/>
        <v>-9.6077021073581199E-3</v>
      </c>
      <c r="M156" s="136">
        <f t="shared" si="200"/>
        <v>-9.559759577813411E-3</v>
      </c>
      <c r="N156" s="136">
        <f t="shared" si="200"/>
        <v>-9.5120562819703148E-3</v>
      </c>
      <c r="O156" s="136">
        <f t="shared" si="200"/>
        <v>-9.4645910260502709E-3</v>
      </c>
      <c r="P156" s="136">
        <f t="shared" si="200"/>
        <v>-9.4173626222316831E-3</v>
      </c>
      <c r="Q156" s="136">
        <f t="shared" si="200"/>
        <v>-9.3703698886201982E-3</v>
      </c>
      <c r="R156" s="136">
        <f t="shared" si="200"/>
        <v>-9.3236116492191271E-3</v>
      </c>
      <c r="S156" s="136">
        <f t="shared" si="200"/>
        <v>-9.2770867339000158E-3</v>
      </c>
      <c r="T156" s="136">
        <f t="shared" si="200"/>
        <v>-9.2307939783733643E-3</v>
      </c>
      <c r="U156" s="136">
        <f t="shared" si="200"/>
        <v>-9.1847322241594854E-3</v>
      </c>
      <c r="V156" s="136">
        <f t="shared" si="200"/>
        <v>-9.1389003185595227E-3</v>
      </c>
      <c r="W156" s="136">
        <f t="shared" si="200"/>
        <v>-9.0932971146265931E-3</v>
      </c>
      <c r="X156" s="136">
        <f t="shared" si="200"/>
        <v>-9.0479214711370933E-3</v>
      </c>
      <c r="Y156" s="136">
        <f t="shared" si="200"/>
        <v>-9.0027722525621353E-3</v>
      </c>
      <c r="Z156" s="136">
        <f t="shared" si="200"/>
        <v>-8.9578483290391319E-3</v>
      </c>
      <c r="AA156" s="136">
        <f t="shared" si="200"/>
        <v>-8.9131485763435242E-3</v>
      </c>
      <c r="AB156" s="136">
        <f t="shared" si="200"/>
        <v>-8.8686718758606408E-3</v>
      </c>
      <c r="AC156" s="136">
        <f t="shared" si="200"/>
        <v>-8.8244171145577116E-3</v>
      </c>
      <c r="AD156" s="136">
        <f t="shared" si="200"/>
        <v>-8.7803831849560116E-3</v>
      </c>
      <c r="AE156" s="136">
        <f t="shared" si="200"/>
        <v>-8.7365689851031433E-3</v>
      </c>
      <c r="AF156" s="136">
        <f t="shared" si="200"/>
        <v>-8.6929734185454636E-3</v>
      </c>
      <c r="AG156" s="136">
        <f t="shared" si="200"/>
        <v>-8.6495953943006437E-3</v>
      </c>
      <c r="AH156" s="136">
        <f t="shared" si="200"/>
        <v>-8.6064338268303682E-3</v>
      </c>
      <c r="AI156" s="136">
        <f t="shared" si="200"/>
        <v>-8.5634876360131708E-3</v>
      </c>
      <c r="AJ156" s="136">
        <f t="shared" si="200"/>
        <v>-8.5207557471173971E-3</v>
      </c>
      <c r="AK156" s="136">
        <f t="shared" si="200"/>
        <v>-8.4782370907743199E-3</v>
      </c>
      <c r="AL156" s="136">
        <f t="shared" si="200"/>
        <v>-8.4359306029513671E-3</v>
      </c>
      <c r="AM156" s="136">
        <f t="shared" si="200"/>
        <v>-8.3938352249255058E-3</v>
      </c>
      <c r="AN156" s="136">
        <f t="shared" si="200"/>
        <v>-8.3519499032567359E-3</v>
      </c>
      <c r="AO156" s="136">
        <f t="shared" si="200"/>
        <v>-8.3102735897617377E-3</v>
      </c>
      <c r="AP156" s="136">
        <f t="shared" si="200"/>
        <v>-8.2688052414876343E-3</v>
      </c>
      <c r="AQ156" s="136">
        <f t="shared" si="200"/>
        <v>-8.2275438206858946E-3</v>
      </c>
      <c r="AR156" s="136">
        <f t="shared" si="200"/>
        <v>-8.1864882947863642E-3</v>
      </c>
      <c r="AS156" s="136">
        <f t="shared" si="200"/>
        <v>-8.1456376363714215E-3</v>
      </c>
      <c r="AT156" s="136">
        <f t="shared" si="200"/>
        <v>-8.1049908231502713E-3</v>
      </c>
      <c r="AU156" s="136">
        <f t="shared" si="200"/>
        <v>-8.0645468379333604E-3</v>
      </c>
      <c r="AV156" s="136">
        <f t="shared" si="200"/>
        <v>-8.0243046686069193E-3</v>
      </c>
      <c r="AW156" s="136">
        <f t="shared" si="200"/>
        <v>-7.9842633081076385E-3</v>
      </c>
      <c r="AX156" s="136">
        <f t="shared" si="200"/>
        <v>-7.9444217543974613E-3</v>
      </c>
      <c r="AY156" s="136">
        <f t="shared" si="200"/>
        <v>-7.9047790104385153E-3</v>
      </c>
      <c r="AZ156" s="136">
        <f t="shared" si="200"/>
        <v>-7.8653340841681532E-3</v>
      </c>
      <c r="BA156" s="136">
        <f t="shared" si="200"/>
        <v>-7.8260859884741324E-3</v>
      </c>
      <c r="BB156" s="136">
        <f t="shared" si="200"/>
        <v>-7.7870337411699089E-3</v>
      </c>
      <c r="BC156" s="136">
        <f t="shared" si="200"/>
        <v>-7.748176364970061E-3</v>
      </c>
      <c r="BD156" s="136">
        <f t="shared" si="200"/>
        <v>-7.70951288746583E-3</v>
      </c>
      <c r="BE156" s="136">
        <f t="shared" si="200"/>
        <v>-7.6710423411007868E-3</v>
      </c>
      <c r="BF156" s="136">
        <f t="shared" si="200"/>
        <v>-7.6327637631466178E-3</v>
      </c>
      <c r="BG156" s="136">
        <f t="shared" si="200"/>
        <v>-7.5946761956790345E-3</v>
      </c>
      <c r="BH156" s="136">
        <f t="shared" si="200"/>
        <v>-7.5567786855537996E-3</v>
      </c>
      <c r="BI156" s="136">
        <f t="shared" si="200"/>
        <v>-7.5190702843828758E-3</v>
      </c>
      <c r="BJ156" s="136">
        <f t="shared" si="200"/>
        <v>-7.4815500485106903E-3</v>
      </c>
      <c r="BK156" s="136">
        <f t="shared" si="200"/>
        <v>-7.4442170389905221E-3</v>
      </c>
      <c r="BL156" s="136">
        <f t="shared" si="200"/>
        <v>-7.4070703215610026E-3</v>
      </c>
      <c r="BM156" s="136">
        <f t="shared" si="200"/>
        <v>-7.3701089666227378E-3</v>
      </c>
      <c r="BN156" s="136">
        <f t="shared" si="200"/>
        <v>-7.3333320492150441E-3</v>
      </c>
      <c r="BO156" s="136">
        <f t="shared" si="200"/>
        <v>-7.2967386489928001E-3</v>
      </c>
      <c r="BP156" s="136">
        <f t="shared" si="200"/>
        <v>-7.2603278502034159E-3</v>
      </c>
      <c r="BQ156" s="136">
        <f t="shared" si="200"/>
        <v>-7.2240987416639169E-3</v>
      </c>
      <c r="BR156" s="136">
        <f t="shared" si="200"/>
        <v>-7.1880504167381402E-3</v>
      </c>
      <c r="BS156" s="136">
        <f t="shared" si="200"/>
        <v>-7.1521819733140462E-3</v>
      </c>
      <c r="BT156" s="136">
        <f t="shared" ref="BT156:CW156" si="201">+BS156*(1+$B$152)^5</f>
        <v>-7.1164925137811429E-3</v>
      </c>
      <c r="BU156" s="136">
        <f t="shared" si="201"/>
        <v>-7.0809811450080256E-3</v>
      </c>
      <c r="BV156" s="136">
        <f t="shared" si="201"/>
        <v>-7.0456469783200222E-3</v>
      </c>
      <c r="BW156" s="136">
        <f t="shared" si="201"/>
        <v>-7.0104891294769569E-3</v>
      </c>
      <c r="BX156" s="136">
        <f t="shared" si="201"/>
        <v>-6.9755067186510209E-3</v>
      </c>
      <c r="BY156" s="136">
        <f t="shared" si="201"/>
        <v>-6.9406988704047556E-3</v>
      </c>
      <c r="BZ156" s="136">
        <f t="shared" si="201"/>
        <v>-6.9060647136691437E-3</v>
      </c>
      <c r="CA156" s="136">
        <f t="shared" si="201"/>
        <v>-6.8716033817218108E-3</v>
      </c>
      <c r="CB156" s="136">
        <f t="shared" si="201"/>
        <v>-6.8373140121653362E-3</v>
      </c>
      <c r="CC156" s="136">
        <f t="shared" si="201"/>
        <v>-6.8031957469056707E-3</v>
      </c>
      <c r="CD156" s="136">
        <f t="shared" si="201"/>
        <v>-6.7692477321306633E-3</v>
      </c>
      <c r="CE156" s="136">
        <f t="shared" si="201"/>
        <v>-6.7354691182886939E-3</v>
      </c>
      <c r="CF156" s="136">
        <f t="shared" si="201"/>
        <v>-6.701859060067413E-3</v>
      </c>
      <c r="CG156" s="136">
        <f t="shared" si="201"/>
        <v>-6.6684167163725888E-3</v>
      </c>
      <c r="CH156" s="136">
        <f t="shared" si="201"/>
        <v>-6.6351412503070578E-3</v>
      </c>
      <c r="CI156" s="136">
        <f t="shared" si="201"/>
        <v>-6.6020318291497822E-3</v>
      </c>
      <c r="CJ156" s="136">
        <f t="shared" si="201"/>
        <v>-6.5690876243350103E-3</v>
      </c>
      <c r="CK156" s="136">
        <f t="shared" si="201"/>
        <v>-6.5363078114315416E-3</v>
      </c>
      <c r="CL156" s="136">
        <f t="shared" si="201"/>
        <v>-6.5036915701220952E-3</v>
      </c>
      <c r="CM156" s="136">
        <f t="shared" si="201"/>
        <v>-6.4712380841827821E-3</v>
      </c>
      <c r="CN156" s="136">
        <f t="shared" si="201"/>
        <v>-6.4389465414626786E-3</v>
      </c>
      <c r="CO156" s="136">
        <f t="shared" si="201"/>
        <v>-6.4068161338635028E-3</v>
      </c>
      <c r="CP156" s="136">
        <f t="shared" si="201"/>
        <v>-6.3748460573193905E-3</v>
      </c>
      <c r="CQ156" s="136">
        <f t="shared" si="201"/>
        <v>-6.3430355117767741E-3</v>
      </c>
      <c r="CR156" s="136">
        <f t="shared" si="201"/>
        <v>-6.3113837011743619E-3</v>
      </c>
      <c r="CS156" s="136">
        <f t="shared" si="201"/>
        <v>-6.2798898334232153E-3</v>
      </c>
      <c r="CT156" s="136">
        <f t="shared" si="201"/>
        <v>-6.2485531203869283E-3</v>
      </c>
      <c r="CU156" s="136">
        <f t="shared" si="201"/>
        <v>-6.217372777861903E-3</v>
      </c>
      <c r="CV156" s="136">
        <f t="shared" si="201"/>
        <v>-6.1863480255577247E-3</v>
      </c>
      <c r="CW156" s="136">
        <f t="shared" si="201"/>
        <v>-6.1554780870776375E-3</v>
      </c>
    </row>
    <row r="157" spans="1:101" s="136" customFormat="1" ht="14.25" customHeight="1" x14ac:dyDescent="0.25">
      <c r="B157" s="108"/>
      <c r="C157" s="109"/>
    </row>
    <row r="159" spans="1:101" ht="14.25" customHeight="1" x14ac:dyDescent="0.25">
      <c r="A159" s="110" t="s">
        <v>261</v>
      </c>
    </row>
    <row r="161" spans="1:125" s="111" customFormat="1" ht="13.95" customHeight="1" x14ac:dyDescent="0.25">
      <c r="A161" s="111" t="s">
        <v>265</v>
      </c>
      <c r="B161" s="108">
        <f>+Limt2!B41</f>
        <v>0.5491283629</v>
      </c>
      <c r="C161" s="109"/>
      <c r="D161" s="111">
        <f>+Limt2!C41</f>
        <v>0.52234705661838621</v>
      </c>
      <c r="E161" s="111">
        <f>+Limt2!D41</f>
        <v>0.49699587530817818</v>
      </c>
      <c r="F161" s="111">
        <f>+Limt2!E41</f>
        <v>0.47299247670207006</v>
      </c>
      <c r="G161" s="111">
        <f>+Limt2!F41</f>
        <v>0.45025957759420887</v>
      </c>
      <c r="H161" s="111">
        <f>+Limt2!G41</f>
        <v>0.42872462468195172</v>
      </c>
      <c r="I161" s="111">
        <f>+Limt2!H41</f>
        <v>0.40831948795364298</v>
      </c>
      <c r="J161" s="111">
        <f>+Limt2!I41</f>
        <v>0.38898017500425902</v>
      </c>
      <c r="K161" s="111">
        <f>+Limt2!J41</f>
        <v>0.37064656478198721</v>
      </c>
      <c r="L161" s="111">
        <f>+Limt2!K41</f>
        <v>0.35326215938057948</v>
      </c>
      <c r="M161" s="111">
        <f>+Limt2!L41</f>
        <v>0.33677385259540688</v>
      </c>
      <c r="N161" s="111">
        <f>+Limt2!M41</f>
        <v>0.32113171405624824</v>
      </c>
      <c r="O161" s="111">
        <f>+Limt2!N41</f>
        <v>0.30628878783760805</v>
      </c>
      <c r="P161" s="111">
        <f>+Limt2!O41</f>
        <v>0.29220090452836706</v>
      </c>
      <c r="Q161" s="111">
        <f>+Limt2!P41</f>
        <v>0.2788265058173644</v>
      </c>
      <c r="R161" s="111">
        <f>+Limt2!Q41</f>
        <v>0.26612648072058415</v>
      </c>
      <c r="S161" s="111">
        <f>+Limt2!R41</f>
        <v>0.25406401263942946</v>
      </c>
      <c r="T161" s="111">
        <f>+Limt2!S41</f>
        <v>0.24260443649852689</v>
      </c>
      <c r="U161" s="111">
        <f>+Limt2!T41</f>
        <v>0.23171510526599895</v>
      </c>
      <c r="V161" s="111">
        <f>+Limt2!U41</f>
        <v>0.22136526520952085</v>
      </c>
      <c r="W161" s="111">
        <f>+Limt2!V41</f>
        <v>0.21152593928806598</v>
      </c>
      <c r="X161" s="111">
        <f>+Limt2!W41</f>
        <v>0.20216981812233406</v>
      </c>
      <c r="Y161" s="111">
        <f>+Limt2!X41</f>
        <v>0.1932711580267249</v>
      </c>
      <c r="Z161" s="111">
        <f>+Limt2!Y41</f>
        <v>0.1848056856226151</v>
      </c>
      <c r="AA161" s="111">
        <f>+Limt2!Z41</f>
        <v>0.17675050858684685</v>
      </c>
      <c r="AB161" s="111">
        <f>+Limt2!AA41</f>
        <v>0.16908403212095974</v>
      </c>
      <c r="AC161" s="111">
        <f>+Limt2!AB41</f>
        <v>0.16178588075598174</v>
      </c>
      <c r="AD161" s="111">
        <f>+Limt2!AC41</f>
        <v>0.1548368251347241</v>
      </c>
      <c r="AE161" s="111">
        <f>+Limt2!AD41</f>
        <v>0.1482187134386618</v>
      </c>
      <c r="AF161" s="111">
        <f>+Limt2!AE41</f>
        <v>0.14191440714977921</v>
      </c>
      <c r="AG161" s="111">
        <f>+Limt2!AF41</f>
        <v>0.13590772085935743</v>
      </c>
      <c r="AH161" s="111">
        <f>+Limt2!AG41</f>
        <v>0.13018336585570744</v>
      </c>
      <c r="AI161" s="111">
        <f>+Limt2!AH41</f>
        <v>0.12472689724142712</v>
      </c>
      <c r="AJ161" s="111">
        <f>+Limt2!AI41</f>
        <v>0.11952466434799303</v>
      </c>
      <c r="AK161" s="111">
        <f>+Limt2!AJ41</f>
        <v>0.11456376423148801</v>
      </c>
      <c r="AL161" s="111">
        <f>+Limt2!AK41</f>
        <v>0.10983199804810734</v>
      </c>
      <c r="AM161" s="111">
        <f>+Limt2!AL41</f>
        <v>0.1053178301218651</v>
      </c>
      <c r="AN161" s="111">
        <f>+Limt2!AM41</f>
        <v>0.10101034952971773</v>
      </c>
      <c r="AO161" s="111">
        <f>+Limt2!AN41</f>
        <v>9.6899234041206123E-2</v>
      </c>
      <c r="AP161" s="111">
        <f>+Limt2!AO41</f>
        <v>9.2974716260758941E-2</v>
      </c>
      <c r="AQ161" s="111">
        <f>+Limt2!AP41</f>
        <v>8.9227551831060015E-2</v>
      </c>
      <c r="AR161" s="111">
        <f>+Limt2!AQ41</f>
        <v>8.5648989565419525E-2</v>
      </c>
      <c r="AS161" s="111">
        <f>+Limt2!AR41</f>
        <v>8.2230743385954819E-2</v>
      </c>
      <c r="AT161" s="111">
        <f>+Limt2!AS41</f>
        <v>7.8964965952631722E-2</v>
      </c>
      <c r="AU161" s="111">
        <f>+Limt2!AT41</f>
        <v>7.5844223875885936E-2</v>
      </c>
      <c r="AV161" s="111">
        <f>+Limt2!AU41</f>
        <v>7.2861474412678512E-2</v>
      </c>
      <c r="AW161" s="111">
        <f>+Limt2!AV41</f>
        <v>7.001004355247907E-2</v>
      </c>
      <c r="AX161" s="111">
        <f>+Limt2!AW41</f>
        <v>6.7283605405849156E-2</v>
      </c>
      <c r="AY161" s="111">
        <f>+Limt2!AX41</f>
        <v>6.4676162814051794E-2</v>
      </c>
      <c r="AZ161" s="111">
        <f>+Limt2!AY41</f>
        <v>6.2182029103469948E-2</v>
      </c>
      <c r="BA161" s="111">
        <f>+Limt2!AZ41</f>
        <v>5.9795810913606383E-2</v>
      </c>
      <c r="BB161" s="111">
        <f>+Limt2!BA41</f>
        <v>5.7512392032085663E-2</v>
      </c>
      <c r="BC161" s="111">
        <f>+Limt2!BB41</f>
        <v>5.5326918174410364E-2</v>
      </c>
      <c r="BD161" s="111">
        <f>+Limt2!BC41</f>
        <v>5.3234782650260687E-2</v>
      </c>
      <c r="BE161" s="111">
        <f>+Limt2!BD41</f>
        <v>5.1231612861889667E-2</v>
      </c>
      <c r="BF161" s="111">
        <f>+Limt2!BE41</f>
        <v>4.9313257583675579E-2</v>
      </c>
      <c r="BG161" s="111">
        <f>+Limt2!BF41</f>
        <v>4.7475774975165475E-2</v>
      </c>
      <c r="BH161" s="111">
        <f>+Limt2!BG41</f>
        <v>4.5715421282996868E-2</v>
      </c>
      <c r="BI161" s="111">
        <f>+Limt2!BH41</f>
        <v>4.4028640189932945E-2</v>
      </c>
      <c r="BJ161" s="111">
        <f>+Limt2!BI41</f>
        <v>4.2412052771904941E-2</v>
      </c>
      <c r="BK161" s="111">
        <f>+Limt2!BJ41</f>
        <v>0</v>
      </c>
      <c r="BL161" s="111">
        <f>+Limt2!BK41</f>
        <v>0</v>
      </c>
      <c r="BM161" s="111">
        <f>+Limt2!BL41</f>
        <v>0</v>
      </c>
      <c r="BN161" s="111">
        <f>+Limt2!BM41</f>
        <v>0</v>
      </c>
      <c r="BO161" s="111">
        <f>+Limt2!BN41</f>
        <v>0</v>
      </c>
      <c r="BP161" s="111">
        <f>+Limt2!BO41</f>
        <v>0</v>
      </c>
      <c r="BQ161" s="111">
        <f>+Limt2!BP41</f>
        <v>0</v>
      </c>
      <c r="BR161" s="111">
        <f>+Limt2!BQ41</f>
        <v>0</v>
      </c>
      <c r="BS161" s="111">
        <f>+Limt2!BR41</f>
        <v>0</v>
      </c>
      <c r="BT161" s="111">
        <f>+Limt2!BS41</f>
        <v>0</v>
      </c>
      <c r="BU161" s="111">
        <f>+Limt2!BT41</f>
        <v>0</v>
      </c>
      <c r="BV161" s="111">
        <f>+Limt2!BU41</f>
        <v>0</v>
      </c>
      <c r="BW161" s="111">
        <f>+Limt2!BV41</f>
        <v>0</v>
      </c>
      <c r="BX161" s="111">
        <f>+Limt2!BW41</f>
        <v>0</v>
      </c>
      <c r="BY161" s="111">
        <f>+Limt2!BX41</f>
        <v>0</v>
      </c>
      <c r="BZ161" s="111">
        <f>+Limt2!BY41</f>
        <v>0</v>
      </c>
      <c r="CA161" s="111">
        <f>+Limt2!BZ41</f>
        <v>0</v>
      </c>
      <c r="CB161" s="111">
        <f>+Limt2!CA41</f>
        <v>0</v>
      </c>
      <c r="CC161" s="111">
        <f>+Limt2!CB41</f>
        <v>0</v>
      </c>
      <c r="CD161" s="111">
        <f>+Limt2!CC41</f>
        <v>0</v>
      </c>
      <c r="CE161" s="111">
        <f>+Limt2!CD41</f>
        <v>0</v>
      </c>
      <c r="CF161" s="111">
        <f>+Limt2!CE41</f>
        <v>0</v>
      </c>
      <c r="CG161" s="111">
        <f>+Limt2!CF41</f>
        <v>0</v>
      </c>
      <c r="CH161" s="111">
        <f>+Limt2!CG41</f>
        <v>0</v>
      </c>
      <c r="CI161" s="111">
        <f>+Limt2!CH41</f>
        <v>0</v>
      </c>
      <c r="CJ161" s="111">
        <f>+Limt2!CI41</f>
        <v>0</v>
      </c>
      <c r="CK161" s="111">
        <f>+Limt2!CJ41</f>
        <v>0</v>
      </c>
      <c r="CL161" s="111">
        <f>+Limt2!CK41</f>
        <v>0</v>
      </c>
      <c r="CM161" s="111">
        <f>+Limt2!CL41</f>
        <v>0</v>
      </c>
      <c r="CN161" s="111">
        <f>+Limt2!CM41</f>
        <v>0</v>
      </c>
      <c r="CO161" s="111">
        <f>+Limt2!CN41</f>
        <v>0</v>
      </c>
      <c r="CP161" s="111">
        <f>+Limt2!CO41</f>
        <v>0</v>
      </c>
      <c r="CQ161" s="111">
        <f>+Limt2!CP41</f>
        <v>0</v>
      </c>
      <c r="CR161" s="111">
        <f>+Limt2!CQ41</f>
        <v>0</v>
      </c>
      <c r="CS161" s="111">
        <f>+Limt2!CR41</f>
        <v>0</v>
      </c>
      <c r="CT161" s="111">
        <f>+Limt2!CS41</f>
        <v>0</v>
      </c>
      <c r="CU161" s="111">
        <f>+Limt2!CT41</f>
        <v>0</v>
      </c>
      <c r="CV161" s="111">
        <f>+Limt2!CU41</f>
        <v>0</v>
      </c>
      <c r="CW161" s="111">
        <f>+Limt2!CV41</f>
        <v>0</v>
      </c>
    </row>
    <row r="162" spans="1:125" s="137" customFormat="1" ht="14.25" customHeight="1" x14ac:dyDescent="0.25">
      <c r="A162" s="137" t="s">
        <v>266</v>
      </c>
      <c r="B162" s="108">
        <f>+Base!B41</f>
        <v>0.5491283629</v>
      </c>
      <c r="C162" s="109"/>
      <c r="D162" s="137">
        <f>+Base!C41</f>
        <v>0.52234705661838621</v>
      </c>
      <c r="E162" s="137">
        <f>+Base!D41</f>
        <v>0.49699587530817818</v>
      </c>
      <c r="F162" s="137">
        <f>+Base!E41</f>
        <v>0.47299247670207006</v>
      </c>
      <c r="G162" s="137">
        <f>+Base!F41</f>
        <v>0.45025957759420887</v>
      </c>
      <c r="H162" s="137">
        <f>+Base!G41</f>
        <v>0.42872462468195172</v>
      </c>
      <c r="I162" s="137">
        <f>+Base!H41</f>
        <v>0.40831948795364298</v>
      </c>
      <c r="J162" s="137">
        <f>+Base!I41</f>
        <v>0.38898017500425902</v>
      </c>
      <c r="K162" s="137">
        <f>+Base!J41</f>
        <v>0.37064656478198721</v>
      </c>
      <c r="L162" s="137">
        <f>+Base!K41</f>
        <v>0.35326215938057948</v>
      </c>
      <c r="M162" s="137">
        <f>+Base!L41</f>
        <v>0.33677385259540688</v>
      </c>
      <c r="N162" s="137">
        <f>+Base!M41</f>
        <v>0.32113171405624824</v>
      </c>
      <c r="O162" s="137">
        <f>+Base!N41</f>
        <v>0.30628878783760805</v>
      </c>
      <c r="P162" s="137">
        <f>+Base!O41</f>
        <v>0.29220090452836706</v>
      </c>
      <c r="Q162" s="137">
        <f>+Base!P41</f>
        <v>0.2788265058173644</v>
      </c>
      <c r="R162" s="137">
        <f>+Base!Q41</f>
        <v>0.26612648072058415</v>
      </c>
      <c r="S162" s="137">
        <f>+Base!R41</f>
        <v>0.25406401263942946</v>
      </c>
      <c r="T162" s="137">
        <f>+Base!S41</f>
        <v>0.24260443649852689</v>
      </c>
      <c r="U162" s="137">
        <f>+Base!T41</f>
        <v>0.23171510526599895</v>
      </c>
      <c r="V162" s="137">
        <f>+Base!U41</f>
        <v>0.22136526520952085</v>
      </c>
      <c r="W162" s="137">
        <f>+Base!V41</f>
        <v>0.21152593928806598</v>
      </c>
      <c r="X162" s="137">
        <f>+Base!W41</f>
        <v>0.20216981812233406</v>
      </c>
      <c r="Y162" s="137">
        <f>+Base!X41</f>
        <v>0.1932711580267249</v>
      </c>
      <c r="Z162" s="137">
        <f>+Base!Y41</f>
        <v>0.1848056856226151</v>
      </c>
      <c r="AA162" s="137">
        <f>+Base!Z41</f>
        <v>0.17675050858684685</v>
      </c>
      <c r="AB162" s="137">
        <f>+Base!AA41</f>
        <v>0.16908403212095974</v>
      </c>
      <c r="AC162" s="137">
        <f>+Base!AB41</f>
        <v>0.16178588075598174</v>
      </c>
      <c r="AD162" s="137">
        <f>+Base!AC41</f>
        <v>0.1548368251347241</v>
      </c>
      <c r="AE162" s="137">
        <f>+Base!AD41</f>
        <v>0.1482187134386618</v>
      </c>
      <c r="AF162" s="137">
        <f>+Base!AE41</f>
        <v>0.14191440714977921</v>
      </c>
      <c r="AG162" s="137">
        <f>+Base!AF41</f>
        <v>0.13590772085935743</v>
      </c>
      <c r="AH162" s="137">
        <f>+Base!AG41</f>
        <v>0.13018336585570744</v>
      </c>
      <c r="AI162" s="137">
        <f>+Base!AH41</f>
        <v>0.12472689724142712</v>
      </c>
      <c r="AJ162" s="137">
        <f>+Base!AI41</f>
        <v>0.11952466434799303</v>
      </c>
      <c r="AK162" s="137">
        <f>+Base!AJ41</f>
        <v>0.11456376423148801</v>
      </c>
      <c r="AL162" s="137">
        <f>+Base!AK41</f>
        <v>0.10983199804810734</v>
      </c>
      <c r="AM162" s="137">
        <f>+Base!AL41</f>
        <v>0.1053178301218651</v>
      </c>
      <c r="AN162" s="137">
        <f>+Base!AM41</f>
        <v>0.10101034952971773</v>
      </c>
      <c r="AO162" s="137">
        <f>+Base!AN41</f>
        <v>9.6899234041206123E-2</v>
      </c>
      <c r="AP162" s="137">
        <f>+Base!AO41</f>
        <v>9.2974716260758941E-2</v>
      </c>
      <c r="AQ162" s="137">
        <f>+Base!AP41</f>
        <v>8.9227551831060015E-2</v>
      </c>
      <c r="AR162" s="137">
        <f>+Base!AQ41</f>
        <v>8.5648989565419525E-2</v>
      </c>
      <c r="AS162" s="137">
        <f>+Base!AR41</f>
        <v>8.2230743385954819E-2</v>
      </c>
      <c r="AT162" s="137">
        <f>+Base!AS41</f>
        <v>7.8964965952631722E-2</v>
      </c>
      <c r="AU162" s="137">
        <f>+Base!AT41</f>
        <v>7.5844223875885936E-2</v>
      </c>
      <c r="AV162" s="137">
        <f>+Base!AU41</f>
        <v>7.2861474412678512E-2</v>
      </c>
      <c r="AW162" s="137">
        <f>+Base!AV41</f>
        <v>7.001004355247907E-2</v>
      </c>
      <c r="AX162" s="137">
        <f>+Base!AW41</f>
        <v>6.7283605405849156E-2</v>
      </c>
      <c r="AY162" s="137">
        <f>+Base!AX41</f>
        <v>6.4676162814051794E-2</v>
      </c>
      <c r="AZ162" s="137">
        <f>+Base!AY41</f>
        <v>6.2182029103469948E-2</v>
      </c>
      <c r="BA162" s="137">
        <f>+Base!AZ41</f>
        <v>5.9795810913606383E-2</v>
      </c>
      <c r="BB162" s="137">
        <f>+Base!BA41</f>
        <v>5.7512392032085663E-2</v>
      </c>
      <c r="BC162" s="137">
        <f>+Base!BB41</f>
        <v>5.5326918174410364E-2</v>
      </c>
      <c r="BD162" s="137">
        <f>+Base!BC41</f>
        <v>5.3234782650260687E-2</v>
      </c>
      <c r="BE162" s="137">
        <f>+Base!BD41</f>
        <v>5.1231612861889667E-2</v>
      </c>
      <c r="BF162" s="137">
        <f>+Base!BE41</f>
        <v>4.9313257583675579E-2</v>
      </c>
      <c r="BG162" s="137">
        <f>+Base!BF41</f>
        <v>4.7475774975165475E-2</v>
      </c>
      <c r="BH162" s="137">
        <f>+Base!BG41</f>
        <v>4.5715421282996868E-2</v>
      </c>
      <c r="BI162" s="137">
        <f>+Base!BH41</f>
        <v>4.4028640189932945E-2</v>
      </c>
      <c r="BJ162" s="137">
        <f>+Base!BI41</f>
        <v>4.2412052771904941E-2</v>
      </c>
      <c r="BK162" s="137">
        <f>+Base!BJ41</f>
        <v>0</v>
      </c>
      <c r="BL162" s="137">
        <f>+Base!BK41</f>
        <v>0</v>
      </c>
      <c r="BM162" s="137">
        <f>+Base!BL41</f>
        <v>0</v>
      </c>
      <c r="BN162" s="137">
        <f>+Base!BM41</f>
        <v>0</v>
      </c>
      <c r="BO162" s="137">
        <f>+Base!BN41</f>
        <v>0</v>
      </c>
      <c r="BP162" s="137">
        <f>+Base!BO41</f>
        <v>0</v>
      </c>
      <c r="BQ162" s="137">
        <f>+Base!BP41</f>
        <v>0</v>
      </c>
      <c r="BR162" s="137">
        <f>+Base!BQ41</f>
        <v>0</v>
      </c>
      <c r="BS162" s="137">
        <f>+Base!BR41</f>
        <v>0</v>
      </c>
      <c r="BT162" s="137">
        <f>+Base!BS41</f>
        <v>0</v>
      </c>
      <c r="BU162" s="137">
        <f>+Base!BT41</f>
        <v>0</v>
      </c>
      <c r="BV162" s="137">
        <f>+Base!BU41</f>
        <v>0</v>
      </c>
      <c r="BW162" s="137">
        <f>+Base!BV41</f>
        <v>0</v>
      </c>
      <c r="BX162" s="137">
        <f>+Base!BW41</f>
        <v>0</v>
      </c>
      <c r="BY162" s="137">
        <f>+Base!BX41</f>
        <v>0</v>
      </c>
      <c r="BZ162" s="137">
        <f>+Base!BY41</f>
        <v>0</v>
      </c>
      <c r="CA162" s="137">
        <f>+Base!BZ41</f>
        <v>0</v>
      </c>
      <c r="CB162" s="137">
        <f>+Base!CA41</f>
        <v>0</v>
      </c>
      <c r="CC162" s="137">
        <f>+Base!CB41</f>
        <v>0</v>
      </c>
      <c r="CD162" s="137">
        <f>+Base!CC41</f>
        <v>0</v>
      </c>
      <c r="CE162" s="137">
        <f>+Base!CD41</f>
        <v>0</v>
      </c>
      <c r="CF162" s="137">
        <f>+Base!CE41</f>
        <v>0</v>
      </c>
      <c r="CG162" s="137">
        <f>+Base!CF41</f>
        <v>0</v>
      </c>
      <c r="CH162" s="137">
        <f>+Base!CG41</f>
        <v>0</v>
      </c>
      <c r="CI162" s="137">
        <f>+Base!CH41</f>
        <v>0</v>
      </c>
      <c r="CJ162" s="137">
        <f>+Base!CI41</f>
        <v>0</v>
      </c>
      <c r="CK162" s="137">
        <f>+Base!CJ41</f>
        <v>0</v>
      </c>
      <c r="CL162" s="137">
        <f>+Base!CK41</f>
        <v>0</v>
      </c>
      <c r="CM162" s="137">
        <f>+Base!CL41</f>
        <v>0</v>
      </c>
      <c r="CN162" s="137">
        <f>+Base!CM41</f>
        <v>0</v>
      </c>
      <c r="CO162" s="137">
        <f>+Base!CN41</f>
        <v>0</v>
      </c>
      <c r="CP162" s="137">
        <f>+Base!CO41</f>
        <v>0</v>
      </c>
      <c r="CQ162" s="137">
        <f>+Base!CP41</f>
        <v>0</v>
      </c>
      <c r="CR162" s="137">
        <f>+Base!CQ41</f>
        <v>0</v>
      </c>
      <c r="CS162" s="137">
        <f>+Base!CR41</f>
        <v>0</v>
      </c>
      <c r="CT162" s="137">
        <f>+Base!CS41</f>
        <v>0</v>
      </c>
      <c r="CU162" s="137">
        <f>+Base!CT41</f>
        <v>0</v>
      </c>
      <c r="CV162" s="137">
        <f>+Base!CU41</f>
        <v>0</v>
      </c>
      <c r="CW162" s="137">
        <f>+Base!CV41</f>
        <v>0</v>
      </c>
    </row>
    <row r="164" spans="1:125" ht="14.25" customHeight="1" x14ac:dyDescent="0.25">
      <c r="B164" s="108">
        <f t="shared" ref="B164:H164" si="202">+B155/B161</f>
        <v>0.9982148170332652</v>
      </c>
      <c r="D164" s="110">
        <f t="shared" si="202"/>
        <v>0.9982148170332652</v>
      </c>
      <c r="E164" s="110">
        <f t="shared" si="202"/>
        <v>0.9982148170332652</v>
      </c>
      <c r="F164" s="110">
        <f t="shared" si="202"/>
        <v>0.99821481703326531</v>
      </c>
      <c r="G164" s="110">
        <f t="shared" si="202"/>
        <v>0.99821481703326531</v>
      </c>
      <c r="H164" s="110">
        <f t="shared" si="202"/>
        <v>0.99821481703326531</v>
      </c>
      <c r="I164" s="110">
        <f t="shared" ref="I164:BS164" si="203">+I155/I161</f>
        <v>0.9982148170332652</v>
      </c>
      <c r="J164" s="110">
        <f t="shared" si="203"/>
        <v>0.9982148170332652</v>
      </c>
      <c r="K164" s="110">
        <f t="shared" si="203"/>
        <v>0.99821481703326531</v>
      </c>
      <c r="L164" s="110">
        <f t="shared" si="203"/>
        <v>0.99821481703326542</v>
      </c>
      <c r="M164" s="110">
        <f t="shared" si="203"/>
        <v>0.99821481703326531</v>
      </c>
      <c r="N164" s="110">
        <f t="shared" si="203"/>
        <v>0.99821481703326542</v>
      </c>
      <c r="O164" s="110">
        <f t="shared" si="203"/>
        <v>0.99821481703326542</v>
      </c>
      <c r="P164" s="110">
        <f t="shared" si="203"/>
        <v>0.99821481703326553</v>
      </c>
      <c r="Q164" s="110">
        <f t="shared" si="203"/>
        <v>0.99821481703326542</v>
      </c>
      <c r="R164" s="110">
        <f t="shared" si="203"/>
        <v>0.99821481703326542</v>
      </c>
      <c r="S164" s="110">
        <f t="shared" si="203"/>
        <v>0.99821481703326542</v>
      </c>
      <c r="T164" s="110">
        <f t="shared" si="203"/>
        <v>0.99821481703326542</v>
      </c>
      <c r="U164" s="110">
        <f t="shared" si="203"/>
        <v>0.99821481703326542</v>
      </c>
      <c r="V164" s="110">
        <f t="shared" si="203"/>
        <v>0.99821481703326542</v>
      </c>
      <c r="W164" s="110">
        <f t="shared" si="203"/>
        <v>0.99821481703326542</v>
      </c>
      <c r="X164" s="110">
        <f t="shared" si="203"/>
        <v>0.99821481703326531</v>
      </c>
      <c r="Y164" s="110">
        <f t="shared" si="203"/>
        <v>0.99821481703326531</v>
      </c>
      <c r="Z164" s="110">
        <f t="shared" si="203"/>
        <v>0.99821481703326542</v>
      </c>
      <c r="AA164" s="110">
        <f t="shared" si="203"/>
        <v>0.99821481703326553</v>
      </c>
      <c r="AB164" s="110">
        <f t="shared" si="203"/>
        <v>0.99821481703326542</v>
      </c>
      <c r="AC164" s="110">
        <f t="shared" si="203"/>
        <v>0.99821481703326553</v>
      </c>
      <c r="AD164" s="110">
        <f t="shared" si="203"/>
        <v>0.99821481703326531</v>
      </c>
      <c r="AE164" s="110">
        <f t="shared" si="203"/>
        <v>0.9982148170332652</v>
      </c>
      <c r="AF164" s="110">
        <f t="shared" si="203"/>
        <v>0.9982148170332652</v>
      </c>
      <c r="AG164" s="110">
        <f t="shared" si="203"/>
        <v>0.9982148170332652</v>
      </c>
      <c r="AH164" s="110">
        <f t="shared" si="203"/>
        <v>0.9982148170332652</v>
      </c>
      <c r="AI164" s="110">
        <f t="shared" si="203"/>
        <v>0.9982148170332652</v>
      </c>
      <c r="AJ164" s="110">
        <f t="shared" si="203"/>
        <v>0.99821481703326509</v>
      </c>
      <c r="AK164" s="110">
        <f t="shared" si="203"/>
        <v>0.99821481703326509</v>
      </c>
      <c r="AL164" s="110">
        <f t="shared" si="203"/>
        <v>0.99821481703326509</v>
      </c>
      <c r="AM164" s="110">
        <f t="shared" si="203"/>
        <v>0.99821481703326509</v>
      </c>
      <c r="AN164" s="110">
        <f t="shared" si="203"/>
        <v>0.99821481703326498</v>
      </c>
      <c r="AO164" s="110">
        <f t="shared" si="203"/>
        <v>0.99821481703326498</v>
      </c>
      <c r="AP164" s="110">
        <f t="shared" si="203"/>
        <v>0.99821481703326498</v>
      </c>
      <c r="AQ164" s="110">
        <f t="shared" si="203"/>
        <v>0.99821481703326498</v>
      </c>
      <c r="AR164" s="110">
        <f t="shared" si="203"/>
        <v>0.99821481703326509</v>
      </c>
      <c r="AS164" s="110">
        <f t="shared" si="203"/>
        <v>0.99821481703326498</v>
      </c>
      <c r="AT164" s="110">
        <f t="shared" si="203"/>
        <v>0.99821481703326509</v>
      </c>
      <c r="AU164" s="110">
        <f t="shared" si="203"/>
        <v>0.99821481703326487</v>
      </c>
      <c r="AV164" s="110">
        <f t="shared" si="203"/>
        <v>0.99821481703326498</v>
      </c>
      <c r="AW164" s="110">
        <f t="shared" si="203"/>
        <v>0.99821481703326509</v>
      </c>
      <c r="AX164" s="110">
        <f t="shared" si="203"/>
        <v>0.99821481703326498</v>
      </c>
      <c r="AY164" s="110">
        <f t="shared" si="203"/>
        <v>0.99821481703326487</v>
      </c>
      <c r="AZ164" s="110">
        <f t="shared" si="203"/>
        <v>0.99821481703326487</v>
      </c>
      <c r="BA164" s="110">
        <f t="shared" si="203"/>
        <v>0.99821481703326487</v>
      </c>
      <c r="BB164" s="110">
        <f t="shared" si="203"/>
        <v>0.99821481703326487</v>
      </c>
      <c r="BC164" s="110">
        <f t="shared" si="203"/>
        <v>0.99821481703326498</v>
      </c>
      <c r="BD164" s="110">
        <f t="shared" si="203"/>
        <v>0.99821481703326498</v>
      </c>
      <c r="BE164" s="110">
        <f t="shared" si="203"/>
        <v>0.99821481703326498</v>
      </c>
      <c r="BF164" s="110">
        <f t="shared" si="203"/>
        <v>0.99821481703326498</v>
      </c>
      <c r="BG164" s="110">
        <f t="shared" si="203"/>
        <v>0.99821481703326498</v>
      </c>
      <c r="BH164" s="110">
        <f t="shared" si="203"/>
        <v>0.99821481703326498</v>
      </c>
      <c r="BI164" s="110">
        <f t="shared" si="203"/>
        <v>0.99821481703326509</v>
      </c>
      <c r="BJ164" s="110">
        <f t="shared" si="203"/>
        <v>0.99821481703326509</v>
      </c>
      <c r="BK164" s="110" t="e">
        <f t="shared" si="203"/>
        <v>#DIV/0!</v>
      </c>
      <c r="BL164" s="110" t="e">
        <f t="shared" si="203"/>
        <v>#DIV/0!</v>
      </c>
      <c r="BM164" s="110" t="e">
        <f t="shared" si="203"/>
        <v>#DIV/0!</v>
      </c>
      <c r="BN164" s="110" t="e">
        <f t="shared" si="203"/>
        <v>#DIV/0!</v>
      </c>
      <c r="BO164" s="110" t="e">
        <f t="shared" si="203"/>
        <v>#DIV/0!</v>
      </c>
      <c r="BP164" s="110" t="e">
        <f t="shared" si="203"/>
        <v>#DIV/0!</v>
      </c>
      <c r="BQ164" s="110" t="e">
        <f t="shared" si="203"/>
        <v>#DIV/0!</v>
      </c>
      <c r="BR164" s="110" t="e">
        <f t="shared" si="203"/>
        <v>#DIV/0!</v>
      </c>
      <c r="BS164" s="110" t="e">
        <f t="shared" si="203"/>
        <v>#DIV/0!</v>
      </c>
      <c r="BT164" s="110" t="e">
        <f t="shared" ref="BT164:CW164" si="204">+BT155/BT161</f>
        <v>#DIV/0!</v>
      </c>
      <c r="BU164" s="110" t="e">
        <f t="shared" si="204"/>
        <v>#DIV/0!</v>
      </c>
      <c r="BV164" s="110" t="e">
        <f t="shared" si="204"/>
        <v>#DIV/0!</v>
      </c>
      <c r="BW164" s="110" t="e">
        <f t="shared" si="204"/>
        <v>#DIV/0!</v>
      </c>
      <c r="BX164" s="110" t="e">
        <f t="shared" si="204"/>
        <v>#DIV/0!</v>
      </c>
      <c r="BY164" s="110" t="e">
        <f t="shared" si="204"/>
        <v>#DIV/0!</v>
      </c>
      <c r="BZ164" s="110" t="e">
        <f t="shared" si="204"/>
        <v>#DIV/0!</v>
      </c>
      <c r="CA164" s="110" t="e">
        <f t="shared" si="204"/>
        <v>#DIV/0!</v>
      </c>
      <c r="CB164" s="110" t="e">
        <f t="shared" si="204"/>
        <v>#DIV/0!</v>
      </c>
      <c r="CC164" s="110" t="e">
        <f t="shared" si="204"/>
        <v>#DIV/0!</v>
      </c>
      <c r="CD164" s="110" t="e">
        <f t="shared" si="204"/>
        <v>#DIV/0!</v>
      </c>
      <c r="CE164" s="110" t="e">
        <f t="shared" si="204"/>
        <v>#DIV/0!</v>
      </c>
      <c r="CF164" s="110" t="e">
        <f t="shared" si="204"/>
        <v>#DIV/0!</v>
      </c>
      <c r="CG164" s="110" t="e">
        <f t="shared" si="204"/>
        <v>#DIV/0!</v>
      </c>
      <c r="CH164" s="110" t="e">
        <f t="shared" si="204"/>
        <v>#DIV/0!</v>
      </c>
      <c r="CI164" s="110" t="e">
        <f t="shared" si="204"/>
        <v>#DIV/0!</v>
      </c>
      <c r="CJ164" s="110" t="e">
        <f t="shared" si="204"/>
        <v>#DIV/0!</v>
      </c>
      <c r="CK164" s="110" t="e">
        <f t="shared" si="204"/>
        <v>#DIV/0!</v>
      </c>
      <c r="CL164" s="110" t="e">
        <f t="shared" si="204"/>
        <v>#DIV/0!</v>
      </c>
      <c r="CM164" s="110" t="e">
        <f t="shared" si="204"/>
        <v>#DIV/0!</v>
      </c>
      <c r="CN164" s="110" t="e">
        <f t="shared" si="204"/>
        <v>#DIV/0!</v>
      </c>
      <c r="CO164" s="110" t="e">
        <f t="shared" si="204"/>
        <v>#DIV/0!</v>
      </c>
      <c r="CP164" s="110" t="e">
        <f t="shared" si="204"/>
        <v>#DIV/0!</v>
      </c>
      <c r="CQ164" s="110" t="e">
        <f t="shared" si="204"/>
        <v>#DIV/0!</v>
      </c>
      <c r="CR164" s="110" t="e">
        <f t="shared" si="204"/>
        <v>#DIV/0!</v>
      </c>
      <c r="CS164" s="110" t="e">
        <f t="shared" si="204"/>
        <v>#DIV/0!</v>
      </c>
      <c r="CT164" s="110" t="e">
        <f t="shared" si="204"/>
        <v>#DIV/0!</v>
      </c>
      <c r="CU164" s="110" t="e">
        <f t="shared" si="204"/>
        <v>#DIV/0!</v>
      </c>
      <c r="CV164" s="110" t="e">
        <f t="shared" si="204"/>
        <v>#DIV/0!</v>
      </c>
      <c r="CW164" s="110" t="e">
        <f t="shared" si="204"/>
        <v>#DIV/0!</v>
      </c>
    </row>
    <row r="167" spans="1:125" ht="14.25" customHeight="1" x14ac:dyDescent="0.25">
      <c r="A167" s="110" t="s">
        <v>262</v>
      </c>
    </row>
    <row r="168" spans="1:125" ht="14.25" customHeight="1" x14ac:dyDescent="0.25">
      <c r="A168" s="110" t="s">
        <v>263</v>
      </c>
      <c r="D168" s="138">
        <f>+LN(D155/B155)/5</f>
        <v>-1.0000000000000021E-2</v>
      </c>
      <c r="E168" s="138">
        <f t="shared" ref="E168:G168" si="205">+LN(E155/D155)/5</f>
        <v>-9.950099900049995E-3</v>
      </c>
      <c r="F168" s="138">
        <f t="shared" si="205"/>
        <v>-9.9004488020974814E-3</v>
      </c>
      <c r="G168" s="138">
        <f t="shared" si="205"/>
        <v>-9.8510454636200166E-3</v>
      </c>
      <c r="H168" s="138">
        <f t="shared" ref="H168:BS168" si="206">+LN(H155/G155)/5</f>
        <v>-9.8018886482953531E-3</v>
      </c>
      <c r="I168" s="138">
        <f t="shared" si="206"/>
        <v>-9.7529771259705026E-3</v>
      </c>
      <c r="J168" s="138">
        <f t="shared" si="206"/>
        <v>-9.7043096726308533E-3</v>
      </c>
      <c r="K168" s="138">
        <f t="shared" si="206"/>
        <v>-9.6558850703698518E-3</v>
      </c>
      <c r="L168" s="138">
        <f t="shared" si="206"/>
        <v>-9.6077021073581216E-3</v>
      </c>
      <c r="M168" s="138">
        <f t="shared" si="206"/>
        <v>-9.5597595778134162E-3</v>
      </c>
      <c r="N168" s="138">
        <f t="shared" si="206"/>
        <v>-9.5120562819702957E-3</v>
      </c>
      <c r="O168" s="138">
        <f t="shared" si="206"/>
        <v>-9.4645910260502727E-3</v>
      </c>
      <c r="P168" s="138">
        <f t="shared" si="206"/>
        <v>-9.4173626222316779E-3</v>
      </c>
      <c r="Q168" s="138">
        <f t="shared" si="206"/>
        <v>-9.3703698886202034E-3</v>
      </c>
      <c r="R168" s="138">
        <f t="shared" si="206"/>
        <v>-9.3236116492191254E-3</v>
      </c>
      <c r="S168" s="138">
        <f t="shared" si="206"/>
        <v>-9.2770867339000192E-3</v>
      </c>
      <c r="T168" s="138">
        <f t="shared" si="206"/>
        <v>-9.2307939783733729E-3</v>
      </c>
      <c r="U168" s="138">
        <f t="shared" si="206"/>
        <v>-9.1847322241594802E-3</v>
      </c>
      <c r="V168" s="138">
        <f t="shared" si="206"/>
        <v>-9.1389003185595244E-3</v>
      </c>
      <c r="W168" s="138">
        <f t="shared" si="206"/>
        <v>-9.0932971146265931E-3</v>
      </c>
      <c r="X168" s="138">
        <f t="shared" si="206"/>
        <v>-9.0479214711371193E-3</v>
      </c>
      <c r="Y168" s="138">
        <f t="shared" si="206"/>
        <v>-9.0027722525621422E-3</v>
      </c>
      <c r="Z168" s="138">
        <f t="shared" si="206"/>
        <v>-8.9578483290391371E-3</v>
      </c>
      <c r="AA168" s="138">
        <f t="shared" si="206"/>
        <v>-8.913148576343493E-3</v>
      </c>
      <c r="AB168" s="138">
        <f t="shared" si="206"/>
        <v>-8.8686718758606686E-3</v>
      </c>
      <c r="AC168" s="138">
        <f t="shared" si="206"/>
        <v>-8.8244171145577203E-3</v>
      </c>
      <c r="AD168" s="138">
        <f t="shared" si="206"/>
        <v>-8.7803831849560393E-3</v>
      </c>
      <c r="AE168" s="138">
        <f t="shared" si="206"/>
        <v>-8.736568985103145E-3</v>
      </c>
      <c r="AF168" s="138">
        <f t="shared" si="206"/>
        <v>-8.6929734185454306E-3</v>
      </c>
      <c r="AG168" s="138">
        <f t="shared" si="206"/>
        <v>-8.6495953943006767E-3</v>
      </c>
      <c r="AH168" s="138">
        <f t="shared" si="206"/>
        <v>-8.6064338268303595E-3</v>
      </c>
      <c r="AI168" s="138">
        <f t="shared" si="206"/>
        <v>-8.5634876360131673E-3</v>
      </c>
      <c r="AJ168" s="138">
        <f t="shared" si="206"/>
        <v>-8.5207557471173884E-3</v>
      </c>
      <c r="AK168" s="138">
        <f t="shared" si="206"/>
        <v>-8.4782370907743286E-3</v>
      </c>
      <c r="AL168" s="138">
        <f t="shared" si="206"/>
        <v>-8.4359306029513741E-3</v>
      </c>
      <c r="AM168" s="138">
        <f t="shared" si="206"/>
        <v>-8.3938352249254937E-3</v>
      </c>
      <c r="AN168" s="138">
        <f t="shared" si="206"/>
        <v>-8.3519499032567411E-3</v>
      </c>
      <c r="AO168" s="138">
        <f t="shared" si="206"/>
        <v>-8.3102735897617359E-3</v>
      </c>
      <c r="AP168" s="138">
        <f t="shared" si="206"/>
        <v>-8.268805241487643E-3</v>
      </c>
      <c r="AQ168" s="138">
        <f t="shared" si="206"/>
        <v>-8.2275438206859276E-3</v>
      </c>
      <c r="AR168" s="138">
        <f t="shared" si="206"/>
        <v>-8.1864882947863642E-3</v>
      </c>
      <c r="AS168" s="138">
        <f t="shared" si="206"/>
        <v>-8.145637636371432E-3</v>
      </c>
      <c r="AT168" s="138">
        <f t="shared" si="206"/>
        <v>-8.1049908231502765E-3</v>
      </c>
      <c r="AU168" s="138">
        <f t="shared" si="206"/>
        <v>-8.0645468379333726E-3</v>
      </c>
      <c r="AV168" s="138">
        <f t="shared" si="206"/>
        <v>-8.024304668606921E-3</v>
      </c>
      <c r="AW168" s="138">
        <f t="shared" si="206"/>
        <v>-7.9842633081076263E-3</v>
      </c>
      <c r="AX168" s="138">
        <f t="shared" si="206"/>
        <v>-7.9444217543974856E-3</v>
      </c>
      <c r="AY168" s="138">
        <f t="shared" si="206"/>
        <v>-7.9047790104385326E-3</v>
      </c>
      <c r="AZ168" s="138">
        <f t="shared" si="206"/>
        <v>-7.8653340841681532E-3</v>
      </c>
      <c r="BA168" s="138">
        <f t="shared" si="206"/>
        <v>-7.8260859884741411E-3</v>
      </c>
      <c r="BB168" s="138">
        <f t="shared" si="206"/>
        <v>-7.7870337411699063E-3</v>
      </c>
      <c r="BC168" s="138">
        <f t="shared" si="206"/>
        <v>-7.7481763649700662E-3</v>
      </c>
      <c r="BD168" s="138">
        <f t="shared" si="206"/>
        <v>-7.7095128874658195E-3</v>
      </c>
      <c r="BE168" s="138">
        <f t="shared" si="206"/>
        <v>-7.6710423411007799E-3</v>
      </c>
      <c r="BF168" s="138">
        <f t="shared" si="206"/>
        <v>-7.6327637631466135E-3</v>
      </c>
      <c r="BG168" s="138">
        <f t="shared" si="206"/>
        <v>-7.5946761956790353E-3</v>
      </c>
      <c r="BH168" s="138">
        <f t="shared" si="206"/>
        <v>-7.5567786855537987E-3</v>
      </c>
      <c r="BI168" s="138">
        <f t="shared" si="206"/>
        <v>-7.5190702843828715E-3</v>
      </c>
      <c r="BJ168" s="138">
        <f t="shared" si="206"/>
        <v>-7.4815500485106764E-3</v>
      </c>
      <c r="BK168" s="138">
        <f t="shared" si="206"/>
        <v>-7.4442170389905265E-3</v>
      </c>
      <c r="BL168" s="138">
        <f t="shared" si="206"/>
        <v>-7.4070703215610087E-3</v>
      </c>
      <c r="BM168" s="138">
        <f t="shared" si="206"/>
        <v>-7.3701089666227361E-3</v>
      </c>
      <c r="BN168" s="138">
        <f t="shared" si="206"/>
        <v>-7.3333320492150215E-3</v>
      </c>
      <c r="BO168" s="138">
        <f t="shared" si="206"/>
        <v>-7.2967386489927758E-3</v>
      </c>
      <c r="BP168" s="138">
        <f t="shared" si="206"/>
        <v>-7.2603278502034211E-3</v>
      </c>
      <c r="BQ168" s="138">
        <f t="shared" si="206"/>
        <v>-7.2240987416639256E-3</v>
      </c>
      <c r="BR168" s="138">
        <f t="shared" si="206"/>
        <v>-7.1880504167381228E-3</v>
      </c>
      <c r="BS168" s="138">
        <f t="shared" si="206"/>
        <v>-7.1521819733140366E-3</v>
      </c>
      <c r="BT168" s="138">
        <f t="shared" ref="BT168:CW168" si="207">+LN(BT155/BS155)/5</f>
        <v>-7.1164925137811499E-3</v>
      </c>
      <c r="BU168" s="138">
        <f t="shared" si="207"/>
        <v>-7.0809811450080196E-3</v>
      </c>
      <c r="BV168" s="138">
        <f t="shared" si="207"/>
        <v>-7.0456469783200274E-3</v>
      </c>
      <c r="BW168" s="138">
        <f t="shared" si="207"/>
        <v>-7.0104891294769465E-3</v>
      </c>
      <c r="BX168" s="138">
        <f t="shared" si="207"/>
        <v>-6.9755067186510113E-3</v>
      </c>
      <c r="BY168" s="138">
        <f t="shared" si="207"/>
        <v>-6.9406988704047642E-3</v>
      </c>
      <c r="BZ168" s="138">
        <f t="shared" si="207"/>
        <v>-6.9060647136691385E-3</v>
      </c>
      <c r="CA168" s="138">
        <f t="shared" si="207"/>
        <v>-6.87160338172179E-3</v>
      </c>
      <c r="CB168" s="138">
        <f t="shared" si="207"/>
        <v>-6.8373140121653474E-3</v>
      </c>
      <c r="CC168" s="138">
        <f t="shared" si="207"/>
        <v>-6.8031957469056395E-3</v>
      </c>
      <c r="CD168" s="138">
        <f t="shared" si="207"/>
        <v>-6.769247732130652E-3</v>
      </c>
      <c r="CE168" s="138">
        <f t="shared" si="207"/>
        <v>-6.7354691182886835E-3</v>
      </c>
      <c r="CF168" s="138">
        <f t="shared" si="207"/>
        <v>-6.7018590600674017E-3</v>
      </c>
      <c r="CG168" s="138">
        <f t="shared" si="207"/>
        <v>-6.6684167163725775E-3</v>
      </c>
      <c r="CH168" s="138">
        <f t="shared" si="207"/>
        <v>-6.6351412503070761E-3</v>
      </c>
      <c r="CI168" s="138">
        <f t="shared" si="207"/>
        <v>-6.6020318291498143E-3</v>
      </c>
      <c r="CJ168" s="138">
        <f t="shared" si="207"/>
        <v>-6.5690876243350068E-3</v>
      </c>
      <c r="CK168" s="138">
        <f t="shared" si="207"/>
        <v>-6.5363078114315364E-3</v>
      </c>
      <c r="CL168" s="138">
        <f t="shared" si="207"/>
        <v>-6.5036915701220891E-3</v>
      </c>
      <c r="CM168" s="138">
        <f t="shared" si="207"/>
        <v>-6.4712380841827778E-3</v>
      </c>
      <c r="CN168" s="138">
        <f t="shared" si="207"/>
        <v>-6.4389465414626838E-3</v>
      </c>
      <c r="CO168" s="138">
        <f t="shared" si="207"/>
        <v>-6.4068161338635063E-3</v>
      </c>
      <c r="CP168" s="138">
        <f t="shared" si="207"/>
        <v>-6.3748460573193975E-3</v>
      </c>
      <c r="CQ168" s="138">
        <f t="shared" si="207"/>
        <v>-6.3430355117767758E-3</v>
      </c>
      <c r="CR168" s="138">
        <f t="shared" si="207"/>
        <v>-6.3113837011743949E-3</v>
      </c>
      <c r="CS168" s="138">
        <f t="shared" si="207"/>
        <v>-6.2798898334232144E-3</v>
      </c>
      <c r="CT168" s="138">
        <f t="shared" si="207"/>
        <v>-6.2485531203869248E-3</v>
      </c>
      <c r="CU168" s="138">
        <f t="shared" si="207"/>
        <v>-6.2173727778619074E-3</v>
      </c>
      <c r="CV168" s="138">
        <f t="shared" si="207"/>
        <v>-6.1863480255577238E-3</v>
      </c>
      <c r="CW168" s="138">
        <f t="shared" si="207"/>
        <v>-6.1554780870776444E-3</v>
      </c>
    </row>
    <row r="169" spans="1:125" ht="14.25" customHeight="1" x14ac:dyDescent="0.25">
      <c r="A169" s="110" t="s">
        <v>264</v>
      </c>
      <c r="D169" s="138">
        <f>+LN(D161/B161)/5</f>
        <v>-9.9999999999999985E-3</v>
      </c>
      <c r="E169" s="138">
        <f t="shared" ref="E169:G170" si="208">+LN(E161/D161)/5</f>
        <v>-9.950099900049995E-3</v>
      </c>
      <c r="F169" s="138">
        <f t="shared" si="208"/>
        <v>-9.9004488020974814E-3</v>
      </c>
      <c r="G169" s="138">
        <f t="shared" si="208"/>
        <v>-9.8510454636200166E-3</v>
      </c>
      <c r="H169" s="138">
        <f t="shared" ref="H169:BS169" si="209">+LN(H161/G161)/5</f>
        <v>-9.8018886482953531E-3</v>
      </c>
      <c r="I169" s="138">
        <f t="shared" si="209"/>
        <v>-9.7529771259704783E-3</v>
      </c>
      <c r="J169" s="138">
        <f t="shared" si="209"/>
        <v>-9.7043096726308533E-3</v>
      </c>
      <c r="K169" s="138">
        <f t="shared" si="209"/>
        <v>-9.6558850703698743E-3</v>
      </c>
      <c r="L169" s="138">
        <f t="shared" si="209"/>
        <v>-9.6077021073581442E-3</v>
      </c>
      <c r="M169" s="138">
        <f t="shared" si="209"/>
        <v>-9.5597595778134162E-3</v>
      </c>
      <c r="N169" s="138">
        <f t="shared" si="209"/>
        <v>-9.5120562819703183E-3</v>
      </c>
      <c r="O169" s="138">
        <f t="shared" si="209"/>
        <v>-9.4645910260502727E-3</v>
      </c>
      <c r="P169" s="138">
        <f t="shared" si="209"/>
        <v>-9.4173626222317005E-3</v>
      </c>
      <c r="Q169" s="138">
        <f t="shared" si="209"/>
        <v>-9.3703698886201791E-3</v>
      </c>
      <c r="R169" s="138">
        <f t="shared" si="209"/>
        <v>-9.3236116492191254E-3</v>
      </c>
      <c r="S169" s="138">
        <f t="shared" si="209"/>
        <v>-9.2770867338999967E-3</v>
      </c>
      <c r="T169" s="138">
        <f t="shared" si="209"/>
        <v>-9.2307939783733729E-3</v>
      </c>
      <c r="U169" s="138">
        <f t="shared" si="209"/>
        <v>-9.1847322241594802E-3</v>
      </c>
      <c r="V169" s="138">
        <f t="shared" si="209"/>
        <v>-9.1389003185595244E-3</v>
      </c>
      <c r="W169" s="138">
        <f t="shared" si="209"/>
        <v>-9.0932971146265931E-3</v>
      </c>
      <c r="X169" s="138">
        <f t="shared" si="209"/>
        <v>-9.0479214711370968E-3</v>
      </c>
      <c r="Y169" s="138">
        <f t="shared" si="209"/>
        <v>-9.0027722525621422E-3</v>
      </c>
      <c r="Z169" s="138">
        <f t="shared" si="209"/>
        <v>-8.9578483290391597E-3</v>
      </c>
      <c r="AA169" s="138">
        <f t="shared" si="209"/>
        <v>-8.9131485763435173E-3</v>
      </c>
      <c r="AB169" s="138">
        <f t="shared" si="209"/>
        <v>-8.868671875860646E-3</v>
      </c>
      <c r="AC169" s="138">
        <f t="shared" si="209"/>
        <v>-8.8244171145577203E-3</v>
      </c>
      <c r="AD169" s="138">
        <f t="shared" si="209"/>
        <v>-8.7803831849559925E-3</v>
      </c>
      <c r="AE169" s="138">
        <f t="shared" si="209"/>
        <v>-8.7365689851031225E-3</v>
      </c>
      <c r="AF169" s="138">
        <f t="shared" si="209"/>
        <v>-8.6929734185454306E-3</v>
      </c>
      <c r="AG169" s="138">
        <f t="shared" si="209"/>
        <v>-8.6495953943006541E-3</v>
      </c>
      <c r="AH169" s="138">
        <f t="shared" si="209"/>
        <v>-8.6064338268303595E-3</v>
      </c>
      <c r="AI169" s="138">
        <f t="shared" si="209"/>
        <v>-8.5634876360131673E-3</v>
      </c>
      <c r="AJ169" s="138">
        <f t="shared" si="209"/>
        <v>-8.5207557471173884E-3</v>
      </c>
      <c r="AK169" s="138">
        <f t="shared" si="209"/>
        <v>-8.4782370907743286E-3</v>
      </c>
      <c r="AL169" s="138">
        <f t="shared" si="209"/>
        <v>-8.4359306029513741E-3</v>
      </c>
      <c r="AM169" s="138">
        <f t="shared" si="209"/>
        <v>-8.3938352249254937E-3</v>
      </c>
      <c r="AN169" s="138">
        <f t="shared" si="209"/>
        <v>-8.3519499032567411E-3</v>
      </c>
      <c r="AO169" s="138">
        <f t="shared" si="209"/>
        <v>-8.3102735897617359E-3</v>
      </c>
      <c r="AP169" s="138">
        <f t="shared" si="209"/>
        <v>-8.268805241487643E-3</v>
      </c>
      <c r="AQ169" s="138">
        <f t="shared" si="209"/>
        <v>-8.2275438206859033E-3</v>
      </c>
      <c r="AR169" s="138">
        <f t="shared" si="209"/>
        <v>-8.1864882947863642E-3</v>
      </c>
      <c r="AS169" s="138">
        <f t="shared" si="209"/>
        <v>-8.145637636371432E-3</v>
      </c>
      <c r="AT169" s="138">
        <f t="shared" si="209"/>
        <v>-8.1049908231503008E-3</v>
      </c>
      <c r="AU169" s="138">
        <f t="shared" si="209"/>
        <v>-8.0645468379333257E-3</v>
      </c>
      <c r="AV169" s="138">
        <f t="shared" si="209"/>
        <v>-8.0243046686069453E-3</v>
      </c>
      <c r="AW169" s="138">
        <f t="shared" si="209"/>
        <v>-7.9842633081076506E-3</v>
      </c>
      <c r="AX169" s="138">
        <f t="shared" si="209"/>
        <v>-7.9444217543974613E-3</v>
      </c>
      <c r="AY169" s="138">
        <f t="shared" si="209"/>
        <v>-7.9047790104385084E-3</v>
      </c>
      <c r="AZ169" s="138">
        <f t="shared" si="209"/>
        <v>-7.8653340841681532E-3</v>
      </c>
      <c r="BA169" s="138">
        <f t="shared" si="209"/>
        <v>-7.8260859884741411E-3</v>
      </c>
      <c r="BB169" s="138">
        <f t="shared" si="209"/>
        <v>-7.7870337411699063E-3</v>
      </c>
      <c r="BC169" s="138">
        <f t="shared" si="209"/>
        <v>-7.7481763649700662E-3</v>
      </c>
      <c r="BD169" s="138">
        <f t="shared" si="209"/>
        <v>-7.7095128874658195E-3</v>
      </c>
      <c r="BE169" s="138">
        <f t="shared" si="209"/>
        <v>-7.6710423411008016E-3</v>
      </c>
      <c r="BF169" s="138">
        <f t="shared" si="209"/>
        <v>-7.6327637631466135E-3</v>
      </c>
      <c r="BG169" s="138">
        <f t="shared" si="209"/>
        <v>-7.5946761956790353E-3</v>
      </c>
      <c r="BH169" s="138">
        <f t="shared" si="209"/>
        <v>-7.5567786855537987E-3</v>
      </c>
      <c r="BI169" s="138">
        <f t="shared" si="209"/>
        <v>-7.5190702843828715E-3</v>
      </c>
      <c r="BJ169" s="138">
        <f t="shared" si="209"/>
        <v>-7.4815500485107007E-3</v>
      </c>
      <c r="BK169" s="138" t="e">
        <f t="shared" si="209"/>
        <v>#NUM!</v>
      </c>
      <c r="BL169" s="138" t="e">
        <f t="shared" si="209"/>
        <v>#DIV/0!</v>
      </c>
      <c r="BM169" s="138" t="e">
        <f t="shared" si="209"/>
        <v>#DIV/0!</v>
      </c>
      <c r="BN169" s="138" t="e">
        <f t="shared" si="209"/>
        <v>#DIV/0!</v>
      </c>
      <c r="BO169" s="138" t="e">
        <f t="shared" si="209"/>
        <v>#DIV/0!</v>
      </c>
      <c r="BP169" s="138" t="e">
        <f t="shared" si="209"/>
        <v>#DIV/0!</v>
      </c>
      <c r="BQ169" s="138" t="e">
        <f t="shared" si="209"/>
        <v>#DIV/0!</v>
      </c>
      <c r="BR169" s="138" t="e">
        <f t="shared" si="209"/>
        <v>#DIV/0!</v>
      </c>
      <c r="BS169" s="138" t="e">
        <f t="shared" si="209"/>
        <v>#DIV/0!</v>
      </c>
      <c r="BT169" s="138" t="e">
        <f t="shared" ref="BT169:CW169" si="210">+LN(BT161/BS161)/5</f>
        <v>#DIV/0!</v>
      </c>
      <c r="BU169" s="138" t="e">
        <f t="shared" si="210"/>
        <v>#DIV/0!</v>
      </c>
      <c r="BV169" s="138" t="e">
        <f t="shared" si="210"/>
        <v>#DIV/0!</v>
      </c>
      <c r="BW169" s="138" t="e">
        <f t="shared" si="210"/>
        <v>#DIV/0!</v>
      </c>
      <c r="BX169" s="138" t="e">
        <f t="shared" si="210"/>
        <v>#DIV/0!</v>
      </c>
      <c r="BY169" s="138" t="e">
        <f t="shared" si="210"/>
        <v>#DIV/0!</v>
      </c>
      <c r="BZ169" s="138" t="e">
        <f t="shared" si="210"/>
        <v>#DIV/0!</v>
      </c>
      <c r="CA169" s="138" t="e">
        <f t="shared" si="210"/>
        <v>#DIV/0!</v>
      </c>
      <c r="CB169" s="138" t="e">
        <f t="shared" si="210"/>
        <v>#DIV/0!</v>
      </c>
      <c r="CC169" s="138" t="e">
        <f t="shared" si="210"/>
        <v>#DIV/0!</v>
      </c>
      <c r="CD169" s="138" t="e">
        <f t="shared" si="210"/>
        <v>#DIV/0!</v>
      </c>
      <c r="CE169" s="138" t="e">
        <f t="shared" si="210"/>
        <v>#DIV/0!</v>
      </c>
      <c r="CF169" s="138" t="e">
        <f t="shared" si="210"/>
        <v>#DIV/0!</v>
      </c>
      <c r="CG169" s="138" t="e">
        <f t="shared" si="210"/>
        <v>#DIV/0!</v>
      </c>
      <c r="CH169" s="138" t="e">
        <f t="shared" si="210"/>
        <v>#DIV/0!</v>
      </c>
      <c r="CI169" s="138" t="e">
        <f t="shared" si="210"/>
        <v>#DIV/0!</v>
      </c>
      <c r="CJ169" s="138" t="e">
        <f t="shared" si="210"/>
        <v>#DIV/0!</v>
      </c>
      <c r="CK169" s="138" t="e">
        <f t="shared" si="210"/>
        <v>#DIV/0!</v>
      </c>
      <c r="CL169" s="138" t="e">
        <f t="shared" si="210"/>
        <v>#DIV/0!</v>
      </c>
      <c r="CM169" s="138" t="e">
        <f t="shared" si="210"/>
        <v>#DIV/0!</v>
      </c>
      <c r="CN169" s="138" t="e">
        <f t="shared" si="210"/>
        <v>#DIV/0!</v>
      </c>
      <c r="CO169" s="138" t="e">
        <f t="shared" si="210"/>
        <v>#DIV/0!</v>
      </c>
      <c r="CP169" s="138" t="e">
        <f t="shared" si="210"/>
        <v>#DIV/0!</v>
      </c>
      <c r="CQ169" s="138" t="e">
        <f t="shared" si="210"/>
        <v>#DIV/0!</v>
      </c>
      <c r="CR169" s="138" t="e">
        <f t="shared" si="210"/>
        <v>#DIV/0!</v>
      </c>
      <c r="CS169" s="138" t="e">
        <f t="shared" si="210"/>
        <v>#DIV/0!</v>
      </c>
      <c r="CT169" s="138" t="e">
        <f t="shared" si="210"/>
        <v>#DIV/0!</v>
      </c>
      <c r="CU169" s="138" t="e">
        <f t="shared" si="210"/>
        <v>#DIV/0!</v>
      </c>
      <c r="CV169" s="138" t="e">
        <f t="shared" si="210"/>
        <v>#DIV/0!</v>
      </c>
      <c r="CW169" s="138" t="e">
        <f t="shared" si="210"/>
        <v>#DIV/0!</v>
      </c>
    </row>
    <row r="170" spans="1:125" ht="14.25" customHeight="1" x14ac:dyDescent="0.25">
      <c r="D170" s="138">
        <f>+LN(D162/B162)/5</f>
        <v>-9.9999999999999985E-3</v>
      </c>
      <c r="E170" s="138">
        <f t="shared" si="208"/>
        <v>-9.950099900049995E-3</v>
      </c>
      <c r="F170" s="138">
        <f t="shared" si="208"/>
        <v>-9.9004488020974814E-3</v>
      </c>
      <c r="G170" s="138">
        <f t="shared" si="208"/>
        <v>-9.8510454636200166E-3</v>
      </c>
      <c r="H170" s="138">
        <f t="shared" ref="H170:BS170" si="211">+LN(H162/G162)/5</f>
        <v>-9.8018886482953531E-3</v>
      </c>
      <c r="I170" s="138">
        <f t="shared" si="211"/>
        <v>-9.7529771259704783E-3</v>
      </c>
      <c r="J170" s="138">
        <f t="shared" si="211"/>
        <v>-9.7043096726308533E-3</v>
      </c>
      <c r="K170" s="138">
        <f t="shared" si="211"/>
        <v>-9.6558850703698743E-3</v>
      </c>
      <c r="L170" s="138">
        <f t="shared" si="211"/>
        <v>-9.6077021073581442E-3</v>
      </c>
      <c r="M170" s="138">
        <f t="shared" si="211"/>
        <v>-9.5597595778134162E-3</v>
      </c>
      <c r="N170" s="138">
        <f t="shared" si="211"/>
        <v>-9.5120562819703183E-3</v>
      </c>
      <c r="O170" s="138">
        <f t="shared" si="211"/>
        <v>-9.4645910260502727E-3</v>
      </c>
      <c r="P170" s="138">
        <f t="shared" si="211"/>
        <v>-9.4173626222317005E-3</v>
      </c>
      <c r="Q170" s="138">
        <f t="shared" si="211"/>
        <v>-9.3703698886201791E-3</v>
      </c>
      <c r="R170" s="138">
        <f t="shared" si="211"/>
        <v>-9.3236116492191254E-3</v>
      </c>
      <c r="S170" s="138">
        <f t="shared" si="211"/>
        <v>-9.2770867338999967E-3</v>
      </c>
      <c r="T170" s="138">
        <f t="shared" si="211"/>
        <v>-9.2307939783733729E-3</v>
      </c>
      <c r="U170" s="138">
        <f t="shared" si="211"/>
        <v>-9.1847322241594802E-3</v>
      </c>
      <c r="V170" s="138">
        <f t="shared" si="211"/>
        <v>-9.1389003185595244E-3</v>
      </c>
      <c r="W170" s="138">
        <f t="shared" si="211"/>
        <v>-9.0932971146265931E-3</v>
      </c>
      <c r="X170" s="138">
        <f t="shared" si="211"/>
        <v>-9.0479214711370968E-3</v>
      </c>
      <c r="Y170" s="138">
        <f t="shared" si="211"/>
        <v>-9.0027722525621422E-3</v>
      </c>
      <c r="Z170" s="138">
        <f t="shared" si="211"/>
        <v>-8.9578483290391597E-3</v>
      </c>
      <c r="AA170" s="138">
        <f t="shared" si="211"/>
        <v>-8.9131485763435173E-3</v>
      </c>
      <c r="AB170" s="138">
        <f t="shared" si="211"/>
        <v>-8.868671875860646E-3</v>
      </c>
      <c r="AC170" s="138">
        <f t="shared" si="211"/>
        <v>-8.8244171145577203E-3</v>
      </c>
      <c r="AD170" s="138">
        <f t="shared" si="211"/>
        <v>-8.7803831849559925E-3</v>
      </c>
      <c r="AE170" s="138">
        <f t="shared" si="211"/>
        <v>-8.7365689851031225E-3</v>
      </c>
      <c r="AF170" s="138">
        <f t="shared" si="211"/>
        <v>-8.6929734185454306E-3</v>
      </c>
      <c r="AG170" s="138">
        <f t="shared" si="211"/>
        <v>-8.6495953943006541E-3</v>
      </c>
      <c r="AH170" s="138">
        <f t="shared" si="211"/>
        <v>-8.6064338268303595E-3</v>
      </c>
      <c r="AI170" s="138">
        <f t="shared" si="211"/>
        <v>-8.5634876360131673E-3</v>
      </c>
      <c r="AJ170" s="138">
        <f t="shared" si="211"/>
        <v>-8.5207557471173884E-3</v>
      </c>
      <c r="AK170" s="138">
        <f t="shared" si="211"/>
        <v>-8.4782370907743286E-3</v>
      </c>
      <c r="AL170" s="138">
        <f t="shared" si="211"/>
        <v>-8.4359306029513741E-3</v>
      </c>
      <c r="AM170" s="138">
        <f t="shared" si="211"/>
        <v>-8.3938352249254937E-3</v>
      </c>
      <c r="AN170" s="138">
        <f t="shared" si="211"/>
        <v>-8.3519499032567411E-3</v>
      </c>
      <c r="AO170" s="138">
        <f t="shared" si="211"/>
        <v>-8.3102735897617359E-3</v>
      </c>
      <c r="AP170" s="138">
        <f t="shared" si="211"/>
        <v>-8.268805241487643E-3</v>
      </c>
      <c r="AQ170" s="138">
        <f t="shared" si="211"/>
        <v>-8.2275438206859033E-3</v>
      </c>
      <c r="AR170" s="138">
        <f t="shared" si="211"/>
        <v>-8.1864882947863642E-3</v>
      </c>
      <c r="AS170" s="138">
        <f t="shared" si="211"/>
        <v>-8.145637636371432E-3</v>
      </c>
      <c r="AT170" s="138">
        <f t="shared" si="211"/>
        <v>-8.1049908231503008E-3</v>
      </c>
      <c r="AU170" s="138">
        <f t="shared" si="211"/>
        <v>-8.0645468379333257E-3</v>
      </c>
      <c r="AV170" s="138">
        <f t="shared" si="211"/>
        <v>-8.0243046686069453E-3</v>
      </c>
      <c r="AW170" s="138">
        <f t="shared" si="211"/>
        <v>-7.9842633081076506E-3</v>
      </c>
      <c r="AX170" s="138">
        <f t="shared" si="211"/>
        <v>-7.9444217543974613E-3</v>
      </c>
      <c r="AY170" s="138">
        <f t="shared" si="211"/>
        <v>-7.9047790104385084E-3</v>
      </c>
      <c r="AZ170" s="138">
        <f t="shared" si="211"/>
        <v>-7.8653340841681532E-3</v>
      </c>
      <c r="BA170" s="138">
        <f t="shared" si="211"/>
        <v>-7.8260859884741411E-3</v>
      </c>
      <c r="BB170" s="138">
        <f t="shared" si="211"/>
        <v>-7.7870337411699063E-3</v>
      </c>
      <c r="BC170" s="138">
        <f t="shared" si="211"/>
        <v>-7.7481763649700662E-3</v>
      </c>
      <c r="BD170" s="138">
        <f t="shared" si="211"/>
        <v>-7.7095128874658195E-3</v>
      </c>
      <c r="BE170" s="138">
        <f t="shared" si="211"/>
        <v>-7.6710423411008016E-3</v>
      </c>
      <c r="BF170" s="138">
        <f t="shared" si="211"/>
        <v>-7.6327637631466135E-3</v>
      </c>
      <c r="BG170" s="138">
        <f t="shared" si="211"/>
        <v>-7.5946761956790353E-3</v>
      </c>
      <c r="BH170" s="138">
        <f t="shared" si="211"/>
        <v>-7.5567786855537987E-3</v>
      </c>
      <c r="BI170" s="138">
        <f t="shared" si="211"/>
        <v>-7.5190702843828715E-3</v>
      </c>
      <c r="BJ170" s="138">
        <f t="shared" si="211"/>
        <v>-7.4815500485107007E-3</v>
      </c>
      <c r="BK170" s="138" t="e">
        <f t="shared" si="211"/>
        <v>#NUM!</v>
      </c>
      <c r="BL170" s="138" t="e">
        <f t="shared" si="211"/>
        <v>#DIV/0!</v>
      </c>
      <c r="BM170" s="138" t="e">
        <f t="shared" si="211"/>
        <v>#DIV/0!</v>
      </c>
      <c r="BN170" s="138" t="e">
        <f t="shared" si="211"/>
        <v>#DIV/0!</v>
      </c>
      <c r="BO170" s="138" t="e">
        <f t="shared" si="211"/>
        <v>#DIV/0!</v>
      </c>
      <c r="BP170" s="138" t="e">
        <f t="shared" si="211"/>
        <v>#DIV/0!</v>
      </c>
      <c r="BQ170" s="138" t="e">
        <f t="shared" si="211"/>
        <v>#DIV/0!</v>
      </c>
      <c r="BR170" s="138" t="e">
        <f t="shared" si="211"/>
        <v>#DIV/0!</v>
      </c>
      <c r="BS170" s="138" t="e">
        <f t="shared" si="211"/>
        <v>#DIV/0!</v>
      </c>
      <c r="BT170" s="138" t="e">
        <f t="shared" ref="BT170:CW170" si="212">+LN(BT162/BS162)/5</f>
        <v>#DIV/0!</v>
      </c>
      <c r="BU170" s="138" t="e">
        <f t="shared" si="212"/>
        <v>#DIV/0!</v>
      </c>
      <c r="BV170" s="138" t="e">
        <f t="shared" si="212"/>
        <v>#DIV/0!</v>
      </c>
      <c r="BW170" s="138" t="e">
        <f t="shared" si="212"/>
        <v>#DIV/0!</v>
      </c>
      <c r="BX170" s="138" t="e">
        <f t="shared" si="212"/>
        <v>#DIV/0!</v>
      </c>
      <c r="BY170" s="138" t="e">
        <f t="shared" si="212"/>
        <v>#DIV/0!</v>
      </c>
      <c r="BZ170" s="138" t="e">
        <f t="shared" si="212"/>
        <v>#DIV/0!</v>
      </c>
      <c r="CA170" s="138" t="e">
        <f t="shared" si="212"/>
        <v>#DIV/0!</v>
      </c>
      <c r="CB170" s="138" t="e">
        <f t="shared" si="212"/>
        <v>#DIV/0!</v>
      </c>
      <c r="CC170" s="138" t="e">
        <f t="shared" si="212"/>
        <v>#DIV/0!</v>
      </c>
      <c r="CD170" s="138" t="e">
        <f t="shared" si="212"/>
        <v>#DIV/0!</v>
      </c>
      <c r="CE170" s="138" t="e">
        <f t="shared" si="212"/>
        <v>#DIV/0!</v>
      </c>
      <c r="CF170" s="138" t="e">
        <f t="shared" si="212"/>
        <v>#DIV/0!</v>
      </c>
      <c r="CG170" s="138" t="e">
        <f t="shared" si="212"/>
        <v>#DIV/0!</v>
      </c>
      <c r="CH170" s="138" t="e">
        <f t="shared" si="212"/>
        <v>#DIV/0!</v>
      </c>
      <c r="CI170" s="138" t="e">
        <f t="shared" si="212"/>
        <v>#DIV/0!</v>
      </c>
      <c r="CJ170" s="138" t="e">
        <f t="shared" si="212"/>
        <v>#DIV/0!</v>
      </c>
      <c r="CK170" s="138" t="e">
        <f t="shared" si="212"/>
        <v>#DIV/0!</v>
      </c>
      <c r="CL170" s="138" t="e">
        <f t="shared" si="212"/>
        <v>#DIV/0!</v>
      </c>
      <c r="CM170" s="138" t="e">
        <f t="shared" si="212"/>
        <v>#DIV/0!</v>
      </c>
      <c r="CN170" s="138" t="e">
        <f t="shared" si="212"/>
        <v>#DIV/0!</v>
      </c>
      <c r="CO170" s="138" t="e">
        <f t="shared" si="212"/>
        <v>#DIV/0!</v>
      </c>
      <c r="CP170" s="138" t="e">
        <f t="shared" si="212"/>
        <v>#DIV/0!</v>
      </c>
      <c r="CQ170" s="138" t="e">
        <f t="shared" si="212"/>
        <v>#DIV/0!</v>
      </c>
      <c r="CR170" s="138" t="e">
        <f t="shared" si="212"/>
        <v>#DIV/0!</v>
      </c>
      <c r="CS170" s="138" t="e">
        <f t="shared" si="212"/>
        <v>#DIV/0!</v>
      </c>
      <c r="CT170" s="138" t="e">
        <f t="shared" si="212"/>
        <v>#DIV/0!</v>
      </c>
      <c r="CU170" s="138" t="e">
        <f t="shared" si="212"/>
        <v>#DIV/0!</v>
      </c>
      <c r="CV170" s="138" t="e">
        <f t="shared" si="212"/>
        <v>#DIV/0!</v>
      </c>
      <c r="CW170" s="138" t="e">
        <f t="shared" si="212"/>
        <v>#DIV/0!</v>
      </c>
    </row>
    <row r="172" spans="1:125" ht="14.25" customHeight="1" x14ac:dyDescent="0.25">
      <c r="A172" s="139" t="s">
        <v>189</v>
      </c>
      <c r="B172" s="140">
        <v>0.48898252427184469</v>
      </c>
      <c r="C172" s="141"/>
      <c r="D172" s="142">
        <v>0.45256567880838477</v>
      </c>
      <c r="E172" s="142">
        <v>0.41993791008232162</v>
      </c>
      <c r="F172" s="142">
        <v>0.39061515095476923</v>
      </c>
      <c r="G172" s="142">
        <v>0.36418465627643143</v>
      </c>
      <c r="H172" s="142">
        <v>0.34029324848699849</v>
      </c>
      <c r="I172" s="142">
        <v>0.3186376883898871</v>
      </c>
      <c r="J172" s="142">
        <v>0.29895675545382067</v>
      </c>
      <c r="K172" s="142">
        <v>0.2810247090178668</v>
      </c>
      <c r="L172" s="142">
        <v>0.26464586945371582</v>
      </c>
      <c r="M172" s="142">
        <v>0.24965011120652594</v>
      </c>
      <c r="N172" s="142">
        <v>0.235889101114684</v>
      </c>
      <c r="O172" s="142">
        <v>0.2232331480906074</v>
      </c>
      <c r="P172" s="142">
        <v>0.21156855610110192</v>
      </c>
      <c r="Q172" s="142">
        <v>0.20079539292408485</v>
      </c>
      <c r="R172" s="142">
        <v>0.19082560353593864</v>
      </c>
      <c r="S172" s="142">
        <v>0.18158141009268208</v>
      </c>
      <c r="T172" s="142">
        <v>0.17299395099941328</v>
      </c>
      <c r="U172" s="142">
        <v>0.16500212005318635</v>
      </c>
      <c r="V172" s="142">
        <v>0.15755157351381516</v>
      </c>
      <c r="W172" s="142">
        <v>0.15059387853347139</v>
      </c>
      <c r="X172" s="142">
        <v>0.14408578091762977</v>
      </c>
      <c r="Y172" s="142">
        <v>0.13798857390075092</v>
      </c>
      <c r="Z172" s="142">
        <v>0.13226755266154058</v>
      </c>
      <c r="AA172" s="142">
        <v>0.12689154180301096</v>
      </c>
      <c r="AB172" s="142">
        <v>0.12183248508423408</v>
      </c>
      <c r="AC172" s="142">
        <v>0.1170650883955052</v>
      </c>
      <c r="AD172" s="142">
        <v>0.11256650838235233</v>
      </c>
      <c r="AE172" s="142">
        <v>0.10831608029935894</v>
      </c>
      <c r="AF172" s="142">
        <v>0.10429507965485472</v>
      </c>
      <c r="AG172" s="142">
        <v>0.10048651302680037</v>
      </c>
      <c r="AH172" s="142">
        <v>9.6874934116773739E-2</v>
      </c>
      <c r="AI172" s="142">
        <v>9.3446281685778204E-2</v>
      </c>
      <c r="AJ172" s="142">
        <v>9.018773650136068E-2</v>
      </c>
      <c r="AK172" s="142">
        <v>8.7087594835586479E-2</v>
      </c>
      <c r="AL172" s="142">
        <v>8.4135156400369601E-2</v>
      </c>
      <c r="AM172" s="142">
        <v>8.13206249008738E-2</v>
      </c>
      <c r="AN172" s="142">
        <v>7.863501963774859E-2</v>
      </c>
      <c r="AO172" s="142">
        <v>7.6070096801932122E-2</v>
      </c>
      <c r="AP172" s="142">
        <v>7.3618279287521252E-2</v>
      </c>
      <c r="AQ172" s="142">
        <v>7.1272594003667963E-2</v>
      </c>
      <c r="AR172" s="142">
        <v>6.9026615799686317E-2</v>
      </c>
      <c r="AS172" s="142">
        <v>6.6874417231950006E-2</v>
      </c>
      <c r="AT172" s="142">
        <v>6.4810523499578276E-2</v>
      </c>
      <c r="AU172" s="142">
        <v>6.2829871960738332E-2</v>
      </c>
      <c r="AV172" s="142">
        <v>6.0927775714646901E-2</v>
      </c>
      <c r="AW172" s="142">
        <v>5.9099890797726019E-2</v>
      </c>
      <c r="AX172" s="142">
        <v>5.7342186597288847E-2</v>
      </c>
      <c r="AY172" s="142">
        <v>5.5650919133810012E-2</v>
      </c>
      <c r="AZ172" s="142">
        <v>5.4022606904297346E-2</v>
      </c>
      <c r="BA172" s="142">
        <v>5.2454009015398387E-2</v>
      </c>
      <c r="BB172" s="142">
        <v>5.094210536638627E-2</v>
      </c>
      <c r="BC172" s="142">
        <v>4.9484078669707471E-2</v>
      </c>
      <c r="BD172" s="142">
        <v>4.807729812087666E-2</v>
      </c>
      <c r="BE172" s="142">
        <v>4.6719304550633174E-2</v>
      </c>
      <c r="BF172" s="142">
        <v>4.5407796910824118E-2</v>
      </c>
      <c r="BG172" s="142">
        <v>4.414061996178982E-2</v>
      </c>
      <c r="BH172" s="142">
        <v>4.2915753043389758E-2</v>
      </c>
      <c r="BI172" s="142">
        <v>4.173129982447199E-2</v>
      </c>
      <c r="BJ172" s="142">
        <v>4.0585478936773015E-2</v>
      </c>
      <c r="BK172" s="142">
        <v>3.9476615409124581E-2</v>
      </c>
      <c r="BL172" s="142">
        <v>3.8403132826601002E-2</v>
      </c>
      <c r="BM172" s="142">
        <v>3.7363546147005329E-2</v>
      </c>
      <c r="BN172" s="142">
        <v>3.6356455113986053E-2</v>
      </c>
      <c r="BO172" s="142">
        <v>3.5380538212204569E-2</v>
      </c>
      <c r="BP172" s="142">
        <v>3.4434547115428142E-2</v>
      </c>
      <c r="BQ172" s="142">
        <v>3.4434547115428142E-2</v>
      </c>
      <c r="BR172" s="142">
        <v>3.4434547115428142E-2</v>
      </c>
      <c r="BS172" s="142">
        <v>3.4434547115428142E-2</v>
      </c>
      <c r="BT172" s="142">
        <v>3.4434547115428142E-2</v>
      </c>
      <c r="BU172" s="142">
        <v>3.4434547115428142E-2</v>
      </c>
      <c r="BV172" s="142">
        <v>3.4434547115428142E-2</v>
      </c>
      <c r="BW172" s="142">
        <v>3.4434547115428142E-2</v>
      </c>
      <c r="BX172" s="142">
        <v>3.4434547115428142E-2</v>
      </c>
      <c r="BY172" s="142">
        <v>3.4434547115428142E-2</v>
      </c>
      <c r="BZ172" s="142">
        <v>3.4434547115428142E-2</v>
      </c>
      <c r="CA172" s="142">
        <v>3.4434547115428142E-2</v>
      </c>
      <c r="CB172" s="142">
        <v>3.4434547115428142E-2</v>
      </c>
      <c r="CC172" s="142">
        <v>3.4434547115428142E-2</v>
      </c>
      <c r="CD172" s="142">
        <v>3.4434547115428142E-2</v>
      </c>
      <c r="CE172" s="142">
        <v>3.4434547115428142E-2</v>
      </c>
      <c r="CF172" s="142">
        <v>3.4434547115428142E-2</v>
      </c>
      <c r="CG172" s="142">
        <v>3.4434547115428142E-2</v>
      </c>
      <c r="CH172" s="142">
        <v>3.4434547115428142E-2</v>
      </c>
      <c r="CI172" s="142">
        <v>3.4434547115428142E-2</v>
      </c>
      <c r="CJ172" s="142">
        <v>3.4434547115428142E-2</v>
      </c>
      <c r="CK172" s="142">
        <v>3.4434547115428142E-2</v>
      </c>
      <c r="CL172" s="142">
        <v>3.4434547115428142E-2</v>
      </c>
      <c r="CM172" s="142">
        <v>3.4434547115428142E-2</v>
      </c>
      <c r="CN172" s="142">
        <v>3.4434547115428142E-2</v>
      </c>
      <c r="CO172" s="142">
        <v>3.4434547115428142E-2</v>
      </c>
      <c r="CP172" s="142">
        <v>3.4434547115428142E-2</v>
      </c>
      <c r="CQ172" s="142">
        <v>3.4434547115428142E-2</v>
      </c>
      <c r="CR172" s="142">
        <v>3.4434547115428142E-2</v>
      </c>
      <c r="CS172" s="142">
        <v>3.4434547115428142E-2</v>
      </c>
      <c r="CT172" s="142">
        <v>3.4434547115428142E-2</v>
      </c>
      <c r="CU172" s="142">
        <v>3.4434547115428142E-2</v>
      </c>
      <c r="CV172" s="142">
        <v>3.4434547115428142E-2</v>
      </c>
      <c r="CW172" s="142">
        <v>3.4434547115428142E-2</v>
      </c>
      <c r="CX172" s="142">
        <v>3.4434547115428142E-2</v>
      </c>
      <c r="CY172" s="142">
        <v>3.4434547115428142E-2</v>
      </c>
      <c r="CZ172" s="142">
        <v>3.4434547115428142E-2</v>
      </c>
      <c r="DA172" s="142">
        <v>3.4434547115428142E-2</v>
      </c>
      <c r="DB172" s="142">
        <v>3.4434547115428142E-2</v>
      </c>
      <c r="DC172" s="142">
        <v>3.4434547115428142E-2</v>
      </c>
      <c r="DD172" s="142">
        <v>3.4434547115428142E-2</v>
      </c>
      <c r="DE172" s="142">
        <v>3.4434547115428142E-2</v>
      </c>
      <c r="DF172" s="142">
        <v>3.4434547115428142E-2</v>
      </c>
      <c r="DG172" s="142">
        <v>3.4434547115428142E-2</v>
      </c>
      <c r="DH172" s="142">
        <v>3.4434547115428142E-2</v>
      </c>
      <c r="DI172" s="142">
        <v>3.4434547115428142E-2</v>
      </c>
      <c r="DJ172" s="142">
        <v>3.4434547115428142E-2</v>
      </c>
      <c r="DK172" s="142">
        <v>3.4434547115428142E-2</v>
      </c>
      <c r="DL172" s="142">
        <v>3.4434547115428142E-2</v>
      </c>
      <c r="DM172" s="142">
        <v>3.4434547115428142E-2</v>
      </c>
      <c r="DN172" s="142">
        <v>3.4434547115428142E-2</v>
      </c>
      <c r="DO172" s="142">
        <v>3.4434547115428142E-2</v>
      </c>
      <c r="DP172" s="142">
        <v>3.4434547115428142E-2</v>
      </c>
      <c r="DQ172" s="142">
        <v>3.4434547115428142E-2</v>
      </c>
      <c r="DR172" s="142">
        <v>3.4434547115428142E-2</v>
      </c>
      <c r="DS172" s="142">
        <v>3.4434547115428142E-2</v>
      </c>
      <c r="DT172" s="142">
        <v>3.4434547115428142E-2</v>
      </c>
      <c r="DU172" s="142">
        <v>3.4434547115428142E-2</v>
      </c>
    </row>
    <row r="174" spans="1:125" ht="14.25" customHeight="1" x14ac:dyDescent="0.25">
      <c r="B174" s="108">
        <f>+B155/B172</f>
        <v>1.1209972567348088</v>
      </c>
      <c r="D174" s="110">
        <f t="shared" ref="D174:BO174" si="213">+D155/D172</f>
        <v>1.1521301679859659</v>
      </c>
      <c r="E174" s="110">
        <f t="shared" si="213"/>
        <v>1.1813857116157649</v>
      </c>
      <c r="F174" s="110">
        <f t="shared" si="213"/>
        <v>1.2087296087599522</v>
      </c>
      <c r="G174" s="110">
        <f t="shared" si="213"/>
        <v>1.2341425541127762</v>
      </c>
      <c r="H174" s="110">
        <f t="shared" si="213"/>
        <v>1.2576190526474718</v>
      </c>
      <c r="I174" s="110">
        <f t="shared" si="213"/>
        <v>1.2791662060391045</v>
      </c>
      <c r="J174" s="110">
        <f t="shared" si="213"/>
        <v>1.2988024760705623</v>
      </c>
      <c r="K174" s="110">
        <f t="shared" si="213"/>
        <v>1.3165564485090777</v>
      </c>
      <c r="L174" s="110">
        <f t="shared" si="213"/>
        <v>1.3324656172369751</v>
      </c>
      <c r="M174" s="110">
        <f t="shared" si="213"/>
        <v>1.3465752048954998</v>
      </c>
      <c r="N174" s="110">
        <f t="shared" si="213"/>
        <v>1.3589370330186998</v>
      </c>
      <c r="O174" s="110">
        <f t="shared" si="213"/>
        <v>1.3696084516380242</v>
      </c>
      <c r="P174" s="110">
        <f t="shared" si="213"/>
        <v>1.3786513356519496</v>
      </c>
      <c r="Q174" s="110">
        <f t="shared" si="213"/>
        <v>1.3861311528882212</v>
      </c>
      <c r="R174" s="110">
        <f t="shared" si="213"/>
        <v>1.3921161067370813</v>
      </c>
      <c r="S174" s="110">
        <f t="shared" si="213"/>
        <v>1.3966763544911256</v>
      </c>
      <c r="T174" s="110">
        <f t="shared" si="213"/>
        <v>1.3998833010736704</v>
      </c>
      <c r="U174" s="110">
        <f t="shared" si="213"/>
        <v>1.4018089666507672</v>
      </c>
      <c r="V174" s="110">
        <f t="shared" si="213"/>
        <v>1.4025254256776181</v>
      </c>
      <c r="W174" s="110">
        <f t="shared" si="213"/>
        <v>1.4021043142022271</v>
      </c>
      <c r="X174" s="110">
        <f t="shared" si="213"/>
        <v>1.4006164017114453</v>
      </c>
      <c r="Y174" s="110">
        <f t="shared" si="213"/>
        <v>1.3981312234317149</v>
      </c>
      <c r="Z174" s="110">
        <f t="shared" si="213"/>
        <v>1.3947167687644522</v>
      </c>
      <c r="AA174" s="110">
        <f t="shared" si="213"/>
        <v>1.3904392214215289</v>
      </c>
      <c r="AB174" s="110">
        <f t="shared" si="213"/>
        <v>1.3853627468090783</v>
      </c>
      <c r="AC174" s="110">
        <f t="shared" si="213"/>
        <v>1.3795493222691559</v>
      </c>
      <c r="AD174" s="110">
        <f t="shared" si="213"/>
        <v>1.3730586059121437</v>
      </c>
      <c r="AE174" s="110">
        <f t="shared" si="213"/>
        <v>1.365947839943719</v>
      </c>
      <c r="AF174" s="110">
        <f t="shared" si="213"/>
        <v>1.3582717845961885</v>
      </c>
      <c r="AG174" s="110">
        <f t="shared" si="213"/>
        <v>1.3500826790043838</v>
      </c>
      <c r="AH174" s="110">
        <f t="shared" si="213"/>
        <v>1.3414302256121877</v>
      </c>
      <c r="AI174" s="110">
        <f t="shared" si="213"/>
        <v>1.3323615949496534</v>
      </c>
      <c r="AJ174" s="110">
        <f t="shared" si="213"/>
        <v>1.3229214478766103</v>
      </c>
      <c r="AK174" s="110">
        <f t="shared" si="213"/>
        <v>1.3131519726417622</v>
      </c>
      <c r="AL174" s="110">
        <f t="shared" si="213"/>
        <v>1.3030929343528002</v>
      </c>
      <c r="AM174" s="110">
        <f t="shared" si="213"/>
        <v>1.2927817346901429</v>
      </c>
      <c r="AN174" s="110">
        <f t="shared" si="213"/>
        <v>1.2822534799224501</v>
      </c>
      <c r="AO174" s="110">
        <f t="shared" si="213"/>
        <v>1.271541055494612</v>
      </c>
      <c r="AP174" s="110">
        <f t="shared" si="213"/>
        <v>1.2606752056575827</v>
      </c>
      <c r="AQ174" s="110">
        <f t="shared" si="213"/>
        <v>1.2496846167937137</v>
      </c>
      <c r="AR174" s="110">
        <f t="shared" si="213"/>
        <v>1.2385960032610754</v>
      </c>
      <c r="AS174" s="110">
        <f t="shared" si="213"/>
        <v>1.227434194735737</v>
      </c>
      <c r="AT174" s="110">
        <f t="shared" si="213"/>
        <v>1.216222224172548</v>
      </c>
      <c r="AU174" s="110">
        <f t="shared" si="213"/>
        <v>1.2049814156331091</v>
      </c>
      <c r="AV174" s="110">
        <f t="shared" si="213"/>
        <v>1.193731471345036</v>
      </c>
      <c r="AW174" s="110">
        <f t="shared" si="213"/>
        <v>1.1824905574600109</v>
      </c>
      <c r="AX174" s="110">
        <f t="shared" si="213"/>
        <v>1.1712753880702838</v>
      </c>
      <c r="AY174" s="110">
        <f t="shared" si="213"/>
        <v>1.1601013071250303</v>
      </c>
      <c r="AZ174" s="110">
        <f t="shared" si="213"/>
        <v>1.1489823679601037</v>
      </c>
      <c r="BA174" s="110">
        <f t="shared" si="213"/>
        <v>1.1379314102180254</v>
      </c>
      <c r="BB174" s="110">
        <f t="shared" si="213"/>
        <v>1.1269601339903617</v>
      </c>
      <c r="BC174" s="110">
        <f t="shared" si="213"/>
        <v>1.1160791710625972</v>
      </c>
      <c r="BD174" s="110">
        <f t="shared" si="213"/>
        <v>1.1052981531830439</v>
      </c>
      <c r="BE174" s="110">
        <f t="shared" si="213"/>
        <v>1.0946257773127996</v>
      </c>
      <c r="BF174" s="110">
        <f t="shared" si="213"/>
        <v>1.0840698678439713</v>
      </c>
      <c r="BG174" s="110">
        <f t="shared" si="213"/>
        <v>1.0736374357988434</v>
      </c>
      <c r="BH174" s="110">
        <f t="shared" si="213"/>
        <v>1.0633347350439712</v>
      </c>
      <c r="BI174" s="110">
        <f t="shared" si="213"/>
        <v>1.0531673155707524</v>
      </c>
      <c r="BJ174" s="110">
        <f t="shared" si="213"/>
        <v>1.0431400739083769</v>
      </c>
      <c r="BK174" s="110">
        <f t="shared" si="213"/>
        <v>1.0332573007465287</v>
      </c>
      <c r="BL174" s="110">
        <f t="shared" si="213"/>
        <v>1.0235227258542199</v>
      </c>
      <c r="BM174" s="110">
        <f t="shared" si="213"/>
        <v>1.0139395603879682</v>
      </c>
      <c r="BN174" s="110">
        <f t="shared" si="213"/>
        <v>1.0045105366875235</v>
      </c>
      <c r="BO174" s="110">
        <f t="shared" si="213"/>
        <v>0.99523794566072243</v>
      </c>
    </row>
    <row r="175" spans="1:125" ht="14.25" customHeight="1" x14ac:dyDescent="0.25">
      <c r="B175" s="108">
        <f>+B174-1</f>
        <v>0.12099725673480877</v>
      </c>
      <c r="D175" s="110">
        <f t="shared" ref="D175:AJ175" si="214">+D174-1</f>
        <v>0.1521301679859659</v>
      </c>
      <c r="E175" s="110">
        <f t="shared" si="214"/>
        <v>0.18138571161576489</v>
      </c>
      <c r="F175" s="110">
        <f t="shared" si="214"/>
        <v>0.20872960875995217</v>
      </c>
      <c r="G175" s="110">
        <f t="shared" si="214"/>
        <v>0.23414255411277618</v>
      </c>
      <c r="H175" s="110">
        <f t="shared" si="214"/>
        <v>0.25761905264747176</v>
      </c>
      <c r="I175" s="110">
        <f t="shared" si="214"/>
        <v>0.27916620603910447</v>
      </c>
      <c r="J175" s="110">
        <f t="shared" si="214"/>
        <v>0.29880247607056232</v>
      </c>
      <c r="K175" s="110">
        <f t="shared" si="214"/>
        <v>0.31655644850907771</v>
      </c>
      <c r="L175" s="110">
        <f t="shared" si="214"/>
        <v>0.3324656172369751</v>
      </c>
      <c r="M175" s="110">
        <f t="shared" si="214"/>
        <v>0.34657520489549976</v>
      </c>
      <c r="N175" s="110">
        <f t="shared" si="214"/>
        <v>0.35893703301869984</v>
      </c>
      <c r="O175" s="110">
        <f t="shared" si="214"/>
        <v>0.36960845163802425</v>
      </c>
      <c r="P175" s="110">
        <f t="shared" si="214"/>
        <v>0.37865133565194964</v>
      </c>
      <c r="Q175" s="110">
        <f t="shared" si="214"/>
        <v>0.3861311528882212</v>
      </c>
      <c r="R175" s="110">
        <f t="shared" si="214"/>
        <v>0.3921161067370813</v>
      </c>
      <c r="S175" s="110">
        <f t="shared" si="214"/>
        <v>0.39667635449112559</v>
      </c>
      <c r="T175" s="110">
        <f t="shared" si="214"/>
        <v>0.39988330107367043</v>
      </c>
      <c r="U175" s="110">
        <f t="shared" si="214"/>
        <v>0.40180896665076715</v>
      </c>
      <c r="V175" s="110">
        <f t="shared" si="214"/>
        <v>0.40252542567761807</v>
      </c>
      <c r="W175" s="110">
        <f t="shared" si="214"/>
        <v>0.40210431420222714</v>
      </c>
      <c r="X175" s="110">
        <f t="shared" si="214"/>
        <v>0.4006164017114453</v>
      </c>
      <c r="Y175" s="110">
        <f t="shared" si="214"/>
        <v>0.39813122343171492</v>
      </c>
      <c r="Z175" s="110">
        <f t="shared" si="214"/>
        <v>0.39471676876445216</v>
      </c>
      <c r="AA175" s="110">
        <f t="shared" si="214"/>
        <v>0.39043922142152887</v>
      </c>
      <c r="AB175" s="110">
        <f t="shared" si="214"/>
        <v>0.38536274680907834</v>
      </c>
      <c r="AC175" s="110">
        <f t="shared" si="214"/>
        <v>0.37954932226915594</v>
      </c>
      <c r="AD175" s="110">
        <f t="shared" si="214"/>
        <v>0.37305860591214368</v>
      </c>
      <c r="AE175" s="110">
        <f t="shared" si="214"/>
        <v>0.36594783994371904</v>
      </c>
      <c r="AF175" s="110">
        <f t="shared" si="214"/>
        <v>0.35827178459618847</v>
      </c>
      <c r="AG175" s="110">
        <f t="shared" si="214"/>
        <v>0.35008267900438383</v>
      </c>
      <c r="AH175" s="110">
        <f t="shared" si="214"/>
        <v>0.34143022561218772</v>
      </c>
      <c r="AI175" s="110">
        <f t="shared" si="214"/>
        <v>0.33236159494965345</v>
      </c>
      <c r="AJ175" s="110">
        <f t="shared" si="214"/>
        <v>0.32292144787661026</v>
      </c>
    </row>
    <row r="176" spans="1:125" ht="14.25" customHeight="1" x14ac:dyDescent="0.25">
      <c r="A176" s="137">
        <f>SUM(B176:T176)</f>
        <v>1.7624496249885384</v>
      </c>
      <c r="B176" s="108">
        <f>+B175^2</f>
        <v>1.4640336137349226E-2</v>
      </c>
      <c r="D176" s="110">
        <f t="shared" ref="D176:AJ176" si="215">+D175^2</f>
        <v>2.3143588011438204E-2</v>
      </c>
      <c r="E176" s="110">
        <f t="shared" si="215"/>
        <v>3.2900776378357428E-2</v>
      </c>
      <c r="F176" s="110">
        <f t="shared" si="215"/>
        <v>4.3568049573082704E-2</v>
      </c>
      <c r="G176" s="110">
        <f t="shared" si="215"/>
        <v>5.4822735646454325E-2</v>
      </c>
      <c r="H176" s="110">
        <f t="shared" si="215"/>
        <v>6.6367576286980826E-2</v>
      </c>
      <c r="I176" s="110">
        <f t="shared" si="215"/>
        <v>7.7933770594267732E-2</v>
      </c>
      <c r="J176" s="110">
        <f t="shared" si="215"/>
        <v>8.9282919705898967E-2</v>
      </c>
      <c r="K176" s="110">
        <f t="shared" si="215"/>
        <v>0.10020798509268038</v>
      </c>
      <c r="L176" s="110">
        <f t="shared" si="215"/>
        <v>0.11053338664476284</v>
      </c>
      <c r="M176" s="110">
        <f t="shared" si="215"/>
        <v>0.12011437264835764</v>
      </c>
      <c r="N176" s="110">
        <f t="shared" si="215"/>
        <v>0.12883579367226722</v>
      </c>
      <c r="O176" s="110">
        <f t="shared" si="215"/>
        <v>0.1366104075222577</v>
      </c>
      <c r="P176" s="110">
        <f t="shared" si="215"/>
        <v>0.14337683399100543</v>
      </c>
      <c r="Q176" s="110">
        <f t="shared" si="215"/>
        <v>0.14909726723078684</v>
      </c>
      <c r="R176" s="110">
        <f t="shared" si="215"/>
        <v>0.15375504116264613</v>
      </c>
      <c r="S176" s="110">
        <f t="shared" si="215"/>
        <v>0.15735213021236913</v>
      </c>
      <c r="T176" s="110">
        <f t="shared" si="215"/>
        <v>0.15990665447757574</v>
      </c>
      <c r="U176" s="110">
        <f t="shared" si="215"/>
        <v>0.16145044568095732</v>
      </c>
      <c r="V176" s="110">
        <f t="shared" si="215"/>
        <v>0.16202671831694762</v>
      </c>
      <c r="W176" s="110">
        <f t="shared" si="215"/>
        <v>0.1616878795000434</v>
      </c>
      <c r="X176" s="110">
        <f t="shared" si="215"/>
        <v>0.16049350132022611</v>
      </c>
      <c r="Y176" s="110">
        <f t="shared" si="215"/>
        <v>0.15850847107123411</v>
      </c>
      <c r="Z176" s="110">
        <f t="shared" si="215"/>
        <v>0.15580132754385001</v>
      </c>
      <c r="AA176" s="110">
        <f t="shared" si="215"/>
        <v>0.15244278562424965</v>
      </c>
      <c r="AB176" s="110">
        <f t="shared" si="215"/>
        <v>0.14850444662823781</v>
      </c>
      <c r="AC176" s="110">
        <f t="shared" si="215"/>
        <v>0.1440576880349756</v>
      </c>
      <c r="AD176" s="110">
        <f t="shared" si="215"/>
        <v>0.13917272344511211</v>
      </c>
      <c r="AE176" s="110">
        <f t="shared" si="215"/>
        <v>0.13391782155947382</v>
      </c>
      <c r="AF176" s="110">
        <f t="shared" si="215"/>
        <v>0.12835867163773768</v>
      </c>
      <c r="AG176" s="110">
        <f t="shared" si="215"/>
        <v>0.12255788213888645</v>
      </c>
      <c r="AH176" s="110">
        <f t="shared" si="215"/>
        <v>0.11657459896158941</v>
      </c>
      <c r="AI176" s="110">
        <f t="shared" si="215"/>
        <v>0.11046422979747751</v>
      </c>
      <c r="AJ176" s="110">
        <f t="shared" si="215"/>
        <v>0.10427826149872632</v>
      </c>
    </row>
    <row r="179" spans="1:98" ht="14.25" customHeight="1" x14ac:dyDescent="0.25">
      <c r="A179" s="110" t="s">
        <v>485</v>
      </c>
      <c r="B179" s="110" t="s">
        <v>484</v>
      </c>
    </row>
    <row r="180" spans="1:98" ht="14.25" customHeight="1" x14ac:dyDescent="0.25">
      <c r="A180" s="110" t="s">
        <v>475</v>
      </c>
      <c r="B180" s="108">
        <v>1.0880000000000001</v>
      </c>
    </row>
    <row r="181" spans="1:98" ht="14.25" customHeight="1" x14ac:dyDescent="0.25">
      <c r="A181" s="110" t="s">
        <v>476</v>
      </c>
      <c r="B181" s="108">
        <v>1.04</v>
      </c>
    </row>
    <row r="182" spans="1:98" ht="14.25" customHeight="1" x14ac:dyDescent="0.25">
      <c r="A182" s="110" t="s">
        <v>477</v>
      </c>
      <c r="B182" s="108">
        <v>1.07</v>
      </c>
    </row>
    <row r="183" spans="1:98" ht="14.25" customHeight="1" x14ac:dyDescent="0.25">
      <c r="A183" s="110" t="s">
        <v>478</v>
      </c>
      <c r="B183" s="108">
        <v>1.1499999999999999</v>
      </c>
    </row>
    <row r="184" spans="1:98" ht="14.25" customHeight="1" x14ac:dyDescent="0.25">
      <c r="A184" s="110" t="s">
        <v>479</v>
      </c>
      <c r="B184" s="108">
        <v>1</v>
      </c>
    </row>
    <row r="185" spans="1:98" ht="14.25" customHeight="1" x14ac:dyDescent="0.25">
      <c r="A185" s="110" t="s">
        <v>480</v>
      </c>
      <c r="B185" s="108">
        <v>0.85</v>
      </c>
    </row>
    <row r="186" spans="1:98" ht="14.25" customHeight="1" x14ac:dyDescent="0.25">
      <c r="A186" s="110" t="s">
        <v>481</v>
      </c>
      <c r="B186" s="108">
        <v>0.35</v>
      </c>
    </row>
    <row r="187" spans="1:98" ht="14.25" customHeight="1" x14ac:dyDescent="0.25">
      <c r="A187" s="110" t="s">
        <v>482</v>
      </c>
      <c r="B187" s="108">
        <v>7.0000000000000007E-2</v>
      </c>
    </row>
    <row r="188" spans="1:98" ht="14.25" customHeight="1" x14ac:dyDescent="0.25">
      <c r="A188" s="110" t="s">
        <v>483</v>
      </c>
      <c r="B188" s="108">
        <v>1.4999999999999999E-2</v>
      </c>
    </row>
    <row r="189" spans="1:98" ht="14.25" customHeight="1" x14ac:dyDescent="0.25">
      <c r="A189" s="110" t="s">
        <v>493</v>
      </c>
    </row>
    <row r="190" spans="1:98" ht="14.25" customHeight="1" x14ac:dyDescent="0.25">
      <c r="A190" s="110" t="s">
        <v>486</v>
      </c>
      <c r="B190" s="108" t="s">
        <v>490</v>
      </c>
      <c r="D190" s="156">
        <v>2025</v>
      </c>
      <c r="E190" s="156">
        <v>2030</v>
      </c>
      <c r="F190" s="156">
        <v>2035</v>
      </c>
      <c r="G190" s="156">
        <v>2040</v>
      </c>
      <c r="H190" s="156">
        <v>2045</v>
      </c>
      <c r="I190" s="156">
        <v>2050</v>
      </c>
      <c r="J190" s="156"/>
      <c r="K190" s="156"/>
      <c r="L190" s="156"/>
      <c r="M190" s="156"/>
      <c r="N190" s="156"/>
      <c r="O190" s="156"/>
      <c r="P190" s="156"/>
      <c r="Q190" s="156"/>
      <c r="R190" s="156"/>
      <c r="S190" s="156"/>
      <c r="T190" s="156"/>
      <c r="U190" s="156"/>
      <c r="V190" s="156"/>
      <c r="W190" s="156"/>
      <c r="X190" s="156"/>
      <c r="Y190" s="156"/>
      <c r="Z190" s="156"/>
      <c r="AA190" s="156"/>
      <c r="AB190" s="156"/>
      <c r="AC190" s="156"/>
      <c r="AD190" s="156"/>
      <c r="AE190" s="156"/>
      <c r="AF190" s="156"/>
      <c r="AG190" s="156"/>
      <c r="AH190" s="156"/>
      <c r="AI190" s="156"/>
      <c r="AJ190" s="156"/>
      <c r="AK190" s="156"/>
    </row>
    <row r="191" spans="1:98" ht="14.25" customHeight="1" x14ac:dyDescent="0.25">
      <c r="A191" s="110" t="s">
        <v>475</v>
      </c>
      <c r="B191" s="108">
        <v>3808</v>
      </c>
      <c r="D191" s="156">
        <f>B191*$B203</f>
        <v>3655.68</v>
      </c>
      <c r="E191" s="156">
        <f>D191*$B203</f>
        <v>3509.4527999999996</v>
      </c>
      <c r="F191" s="156">
        <f t="shared" ref="F191:T191" si="216">E191*$B203</f>
        <v>3369.0746879999992</v>
      </c>
      <c r="G191" s="156">
        <f t="shared" si="216"/>
        <v>3234.3117004799992</v>
      </c>
      <c r="H191" s="156">
        <f t="shared" si="216"/>
        <v>3104.9392324607993</v>
      </c>
      <c r="I191" s="156">
        <f t="shared" si="216"/>
        <v>2980.7416631623673</v>
      </c>
      <c r="J191" s="156">
        <f t="shared" si="216"/>
        <v>2861.5119966358725</v>
      </c>
      <c r="K191" s="156">
        <f t="shared" si="216"/>
        <v>2747.0515167704375</v>
      </c>
      <c r="L191" s="156">
        <f t="shared" si="216"/>
        <v>2637.1694560996198</v>
      </c>
      <c r="M191" s="156">
        <f t="shared" si="216"/>
        <v>2531.6826778556347</v>
      </c>
      <c r="N191" s="156">
        <f t="shared" si="216"/>
        <v>2430.4153707414093</v>
      </c>
      <c r="O191" s="156">
        <f t="shared" si="216"/>
        <v>2333.1987559117529</v>
      </c>
      <c r="P191" s="156">
        <f t="shared" si="216"/>
        <v>2239.8708056752826</v>
      </c>
      <c r="Q191" s="156">
        <f t="shared" si="216"/>
        <v>2150.2759734482711</v>
      </c>
      <c r="R191" s="156">
        <f t="shared" si="216"/>
        <v>2064.26493451034</v>
      </c>
      <c r="S191" s="156">
        <f t="shared" si="216"/>
        <v>1981.6943371299265</v>
      </c>
      <c r="T191" s="156">
        <f t="shared" si="216"/>
        <v>1902.4265636447294</v>
      </c>
      <c r="U191" s="156">
        <f t="shared" ref="U191:AK191" si="217">T191*$B203</f>
        <v>1826.3295010989402</v>
      </c>
      <c r="V191" s="156">
        <f t="shared" si="217"/>
        <v>1753.2763210549826</v>
      </c>
      <c r="W191" s="156">
        <f t="shared" si="217"/>
        <v>1683.1452682127833</v>
      </c>
      <c r="X191" s="156">
        <f t="shared" si="217"/>
        <v>1615.8194574842719</v>
      </c>
      <c r="Y191" s="156">
        <f t="shared" si="217"/>
        <v>1551.1866791849009</v>
      </c>
      <c r="Z191" s="156">
        <f t="shared" si="217"/>
        <v>1489.1392120175049</v>
      </c>
      <c r="AA191" s="156">
        <f t="shared" si="217"/>
        <v>1429.5736435368046</v>
      </c>
      <c r="AB191" s="156">
        <f t="shared" si="217"/>
        <v>1372.3906977953325</v>
      </c>
      <c r="AC191" s="156">
        <f t="shared" si="217"/>
        <v>1317.4950698835191</v>
      </c>
      <c r="AD191" s="156">
        <f t="shared" si="217"/>
        <v>1264.7952670881784</v>
      </c>
      <c r="AE191" s="156">
        <f t="shared" si="217"/>
        <v>1214.2034564046512</v>
      </c>
      <c r="AF191" s="156">
        <f t="shared" si="217"/>
        <v>1165.6353181484651</v>
      </c>
      <c r="AG191" s="156">
        <f t="shared" si="217"/>
        <v>1119.0099054225263</v>
      </c>
      <c r="AH191" s="156">
        <f t="shared" si="217"/>
        <v>1074.2495092056251</v>
      </c>
      <c r="AI191" s="156">
        <f t="shared" si="217"/>
        <v>1031.2795288374</v>
      </c>
      <c r="AJ191" s="156">
        <f t="shared" si="217"/>
        <v>990.02834768390392</v>
      </c>
      <c r="AK191" s="156">
        <f t="shared" si="217"/>
        <v>950.42721377654777</v>
      </c>
      <c r="AL191" s="156">
        <f t="shared" ref="AL191:AL199" si="218">AK191*$B203</f>
        <v>912.41012522548579</v>
      </c>
      <c r="AM191" s="156">
        <f t="shared" ref="AM191:AM199" si="219">AL191*$B203</f>
        <v>875.91372021646634</v>
      </c>
      <c r="AN191" s="156">
        <f t="shared" ref="AN191:AN199" si="220">AM191*$B203</f>
        <v>840.87717140780762</v>
      </c>
      <c r="AO191" s="156">
        <f t="shared" ref="AO191:AO199" si="221">AN191*$B203</f>
        <v>807.24208455149528</v>
      </c>
      <c r="AP191" s="156">
        <f t="shared" ref="AP191:AP199" si="222">AO191*$B203</f>
        <v>774.95240116943546</v>
      </c>
      <c r="AQ191" s="156">
        <f t="shared" ref="AQ191:AQ199" si="223">AP191*$B203</f>
        <v>743.95430512265807</v>
      </c>
      <c r="AR191" s="156">
        <f t="shared" ref="AR191:AR199" si="224">AQ191*$B203</f>
        <v>714.1961329177517</v>
      </c>
      <c r="AS191" s="156">
        <f t="shared" ref="AS191:AS199" si="225">AR191*$B203</f>
        <v>685.62828760104162</v>
      </c>
      <c r="AT191" s="156">
        <f t="shared" ref="AT191:AT199" si="226">AS191*$B203</f>
        <v>658.20315609699992</v>
      </c>
      <c r="AU191" s="156">
        <f t="shared" ref="AU191:AU199" si="227">AT191*$B203</f>
        <v>631.87502985311994</v>
      </c>
      <c r="AV191" s="156">
        <f t="shared" ref="AV191:AV199" si="228">AU191*$B203</f>
        <v>606.60002865899514</v>
      </c>
      <c r="AW191" s="156">
        <f t="shared" ref="AW191:AW199" si="229">AV191*$B203</f>
        <v>582.33602751263527</v>
      </c>
      <c r="AX191" s="156">
        <f t="shared" ref="AX191:AX199" si="230">AW191*$B203</f>
        <v>559.04258641212982</v>
      </c>
      <c r="AY191" s="156">
        <f t="shared" ref="AY191:AY199" si="231">AX191*$B203</f>
        <v>536.68088295564462</v>
      </c>
      <c r="AZ191" s="156">
        <f t="shared" ref="AZ191:AZ199" si="232">AY191*$B203</f>
        <v>515.21364763741883</v>
      </c>
      <c r="BA191" s="156">
        <f t="shared" ref="BA191:BA199" si="233">AZ191*$B203</f>
        <v>494.60510173192205</v>
      </c>
      <c r="BB191" s="156">
        <f t="shared" ref="BB191:BB199" si="234">BA191*$B203</f>
        <v>474.82089766264517</v>
      </c>
      <c r="BC191" s="156">
        <f t="shared" ref="BC191:BC199" si="235">BB191*$B203</f>
        <v>455.82806175613933</v>
      </c>
      <c r="BD191" s="156">
        <f t="shared" ref="BD191:BD199" si="236">BC191*$B203</f>
        <v>437.59493928589376</v>
      </c>
      <c r="BE191" s="156">
        <f t="shared" ref="BE191:BE199" si="237">BD191*$B203</f>
        <v>420.09114171445799</v>
      </c>
      <c r="BF191" s="156">
        <f t="shared" ref="BF191:BF199" si="238">BE191*$B203</f>
        <v>403.28749604587966</v>
      </c>
      <c r="BG191" s="156">
        <f t="shared" ref="BG191:BG199" si="239">BF191*$B203</f>
        <v>387.15599620404447</v>
      </c>
      <c r="BH191" s="156">
        <f t="shared" ref="BH191:BH199" si="240">BG191*$B203</f>
        <v>371.66975635588267</v>
      </c>
      <c r="BI191" s="156">
        <f t="shared" ref="BI191:BI199" si="241">BH191*$B203</f>
        <v>356.80296610164737</v>
      </c>
      <c r="BJ191" s="156">
        <f t="shared" ref="BJ191:BJ199" si="242">BI191*$B203</f>
        <v>342.53084745758144</v>
      </c>
      <c r="BK191" s="156">
        <f t="shared" ref="BK191:BK199" si="243">BJ191*$B203</f>
        <v>328.82961355927819</v>
      </c>
      <c r="BL191" s="156">
        <f t="shared" ref="BL191:BL199" si="244">BK191*$B203</f>
        <v>315.67642901690704</v>
      </c>
      <c r="BM191" s="156">
        <f t="shared" ref="BM191:BM199" si="245">BL191*$B203</f>
        <v>303.04937185623072</v>
      </c>
      <c r="BN191" s="156">
        <f t="shared" ref="BN191:BN199" si="246">BM191*$B203</f>
        <v>290.92739698198147</v>
      </c>
      <c r="BO191" s="156">
        <f t="shared" ref="BO191:BO199" si="247">BN191*$B203</f>
        <v>279.29030110270219</v>
      </c>
      <c r="BP191" s="156">
        <f t="shared" ref="BP191:BP199" si="248">BO191*$B203</f>
        <v>268.1186890585941</v>
      </c>
      <c r="BQ191" s="156">
        <f t="shared" ref="BQ191:BQ199" si="249">BP191*$B203</f>
        <v>257.39394149625031</v>
      </c>
      <c r="BR191" s="156">
        <f t="shared" ref="BR191:BR199" si="250">BQ191*$B203</f>
        <v>247.0981838364003</v>
      </c>
      <c r="BS191" s="156">
        <f t="shared" ref="BS191:BS199" si="251">BR191*$B203</f>
        <v>237.21425648294428</v>
      </c>
      <c r="BT191" s="156">
        <f t="shared" ref="BT191:BT199" si="252">BS191*$B203</f>
        <v>227.7256862236265</v>
      </c>
      <c r="BU191" s="156">
        <f t="shared" ref="BU191:BU199" si="253">BT191*$B203</f>
        <v>218.61665877468144</v>
      </c>
      <c r="BV191" s="156">
        <f t="shared" ref="BV191:BV199" si="254">BU191*$B203</f>
        <v>209.87199242369417</v>
      </c>
      <c r="BW191" s="156">
        <f t="shared" ref="BW191:BW199" si="255">BV191*$B203</f>
        <v>201.47711272674638</v>
      </c>
      <c r="BX191" s="156">
        <f t="shared" ref="BX191:BX199" si="256">BW191*$B203</f>
        <v>193.41802821767652</v>
      </c>
      <c r="BY191" s="156">
        <f t="shared" ref="BY191:BY199" si="257">BX191*$B203</f>
        <v>185.68130708896945</v>
      </c>
      <c r="BZ191" s="156">
        <f t="shared" ref="BZ191:BZ199" si="258">BY191*$B203</f>
        <v>178.25405480541068</v>
      </c>
      <c r="CA191" s="156">
        <f t="shared" ref="CA191:CA199" si="259">BZ191*$B203</f>
        <v>171.12389261319424</v>
      </c>
      <c r="CB191" s="156">
        <f t="shared" ref="CB191:CB199" si="260">CA191*$B203</f>
        <v>164.27893690866648</v>
      </c>
      <c r="CC191" s="156">
        <f t="shared" ref="CC191:CC199" si="261">CB191*$B203</f>
        <v>157.70777943231982</v>
      </c>
      <c r="CD191" s="156">
        <f t="shared" ref="CD191:CD199" si="262">CC191*$B203</f>
        <v>151.39946825502702</v>
      </c>
      <c r="CE191" s="156">
        <f t="shared" ref="CE191:CE199" si="263">CD191*$B203</f>
        <v>145.34348952482594</v>
      </c>
      <c r="CF191" s="156">
        <f t="shared" ref="CF191:CF199" si="264">CE191*$B203</f>
        <v>139.52974994383291</v>
      </c>
      <c r="CG191" s="156">
        <f t="shared" ref="CG191:CG199" si="265">CF191*$B203</f>
        <v>133.9485599460796</v>
      </c>
      <c r="CH191" s="156">
        <f t="shared" ref="CH191:CH199" si="266">CG191*$B203</f>
        <v>128.59061754823642</v>
      </c>
      <c r="CI191" s="156">
        <f t="shared" ref="CI191:CI199" si="267">CH191*$B203</f>
        <v>123.44699284630696</v>
      </c>
      <c r="CJ191" s="156">
        <f t="shared" ref="CJ191:CJ199" si="268">CI191*$B203</f>
        <v>118.50911313245467</v>
      </c>
      <c r="CK191" s="156">
        <f t="shared" ref="CK191:CK199" si="269">CJ191*$B203</f>
        <v>113.76874860715648</v>
      </c>
      <c r="CL191" s="156">
        <f t="shared" ref="CL191:CL199" si="270">CK191*$B203</f>
        <v>109.21799866287022</v>
      </c>
      <c r="CM191" s="156">
        <f t="shared" ref="CM191:CM199" si="271">CL191*$B203</f>
        <v>104.8492787163554</v>
      </c>
      <c r="CN191" s="156">
        <f t="shared" ref="CN191:CN199" si="272">CM191*$B203</f>
        <v>100.65530756770119</v>
      </c>
      <c r="CO191" s="156">
        <f t="shared" ref="CO191:CO199" si="273">CN191*$B203</f>
        <v>96.62909526499314</v>
      </c>
      <c r="CP191" s="156">
        <f t="shared" ref="CP191:CP199" si="274">CO191*$B203</f>
        <v>92.763931454393415</v>
      </c>
      <c r="CQ191" s="156">
        <f t="shared" ref="CQ191:CQ199" si="275">CP191*$B203</f>
        <v>89.053374196217675</v>
      </c>
      <c r="CR191" s="156">
        <f t="shared" ref="CR191:CR199" si="276">CQ191*$B203</f>
        <v>85.491239228368968</v>
      </c>
      <c r="CS191" s="156">
        <f t="shared" ref="CS191:CS199" si="277">CR191*$B203</f>
        <v>82.071589659234206</v>
      </c>
      <c r="CT191" s="156">
        <f t="shared" ref="CT191:CT199" si="278">CS191*$B203</f>
        <v>78.788726072864833</v>
      </c>
    </row>
    <row r="192" spans="1:98" ht="14.25" customHeight="1" x14ac:dyDescent="0.25">
      <c r="A192" s="110" t="s">
        <v>476</v>
      </c>
      <c r="B192" s="108">
        <v>3262</v>
      </c>
      <c r="D192" s="156">
        <f t="shared" ref="D192:D199" si="279">B192*$B204</f>
        <v>3131.52</v>
      </c>
      <c r="E192" s="156">
        <f t="shared" ref="E192:T199" si="280">D192*$B204</f>
        <v>3006.2592</v>
      </c>
      <c r="F192" s="156">
        <f t="shared" si="280"/>
        <v>2886.008832</v>
      </c>
      <c r="G192" s="156">
        <f t="shared" si="280"/>
        <v>2770.5684787199998</v>
      </c>
      <c r="H192" s="156">
        <f t="shared" si="280"/>
        <v>2659.7457395711999</v>
      </c>
      <c r="I192" s="156">
        <f t="shared" si="280"/>
        <v>2553.3559099883519</v>
      </c>
      <c r="J192" s="156">
        <f t="shared" si="280"/>
        <v>2451.2216735888178</v>
      </c>
      <c r="K192" s="156">
        <f t="shared" si="280"/>
        <v>2353.1728066452652</v>
      </c>
      <c r="L192" s="156">
        <f t="shared" si="280"/>
        <v>2259.0458943794542</v>
      </c>
      <c r="M192" s="156">
        <f t="shared" si="280"/>
        <v>2168.6840586042758</v>
      </c>
      <c r="N192" s="156">
        <f t="shared" si="280"/>
        <v>2081.9366962601048</v>
      </c>
      <c r="O192" s="156">
        <f t="shared" si="280"/>
        <v>1998.6592284097005</v>
      </c>
      <c r="P192" s="156">
        <f t="shared" si="280"/>
        <v>1918.7128592733125</v>
      </c>
      <c r="Q192" s="156">
        <f t="shared" si="280"/>
        <v>1841.9643449023799</v>
      </c>
      <c r="R192" s="156">
        <f t="shared" si="280"/>
        <v>1768.2857711062848</v>
      </c>
      <c r="S192" s="156">
        <f t="shared" si="280"/>
        <v>1697.5543402620333</v>
      </c>
      <c r="T192" s="156">
        <f t="shared" si="280"/>
        <v>1629.6521666515519</v>
      </c>
      <c r="U192" s="156">
        <f t="shared" ref="U192:AK192" si="281">T192*$B204</f>
        <v>1564.4660799854896</v>
      </c>
      <c r="V192" s="156">
        <f t="shared" si="281"/>
        <v>1501.8874367860699</v>
      </c>
      <c r="W192" s="156">
        <f t="shared" si="281"/>
        <v>1441.8119393146271</v>
      </c>
      <c r="X192" s="156">
        <f t="shared" si="281"/>
        <v>1384.1394617420419</v>
      </c>
      <c r="Y192" s="156">
        <f t="shared" si="281"/>
        <v>1328.7738832723603</v>
      </c>
      <c r="Z192" s="156">
        <f t="shared" si="281"/>
        <v>1275.6229279414658</v>
      </c>
      <c r="AA192" s="156">
        <f t="shared" si="281"/>
        <v>1224.598010823807</v>
      </c>
      <c r="AB192" s="156">
        <f t="shared" si="281"/>
        <v>1175.6140903908547</v>
      </c>
      <c r="AC192" s="156">
        <f t="shared" si="281"/>
        <v>1128.5895267752205</v>
      </c>
      <c r="AD192" s="156">
        <f t="shared" si="281"/>
        <v>1083.4459457042117</v>
      </c>
      <c r="AE192" s="156">
        <f t="shared" si="281"/>
        <v>1040.1081078760433</v>
      </c>
      <c r="AF192" s="156">
        <f t="shared" si="281"/>
        <v>998.50378356100146</v>
      </c>
      <c r="AG192" s="156">
        <f t="shared" si="281"/>
        <v>958.56363221856134</v>
      </c>
      <c r="AH192" s="156">
        <f t="shared" si="281"/>
        <v>920.22108692981885</v>
      </c>
      <c r="AI192" s="156">
        <f t="shared" si="281"/>
        <v>883.41224345262606</v>
      </c>
      <c r="AJ192" s="156">
        <f t="shared" si="281"/>
        <v>848.07575371452094</v>
      </c>
      <c r="AK192" s="156">
        <f t="shared" si="281"/>
        <v>814.15272356594005</v>
      </c>
      <c r="AL192" s="156">
        <f t="shared" si="218"/>
        <v>781.58661462330247</v>
      </c>
      <c r="AM192" s="156">
        <f t="shared" si="219"/>
        <v>750.32315003837039</v>
      </c>
      <c r="AN192" s="156">
        <f t="shared" si="220"/>
        <v>720.31022403683551</v>
      </c>
      <c r="AO192" s="156">
        <f t="shared" si="221"/>
        <v>691.49781507536204</v>
      </c>
      <c r="AP192" s="156">
        <f t="shared" si="222"/>
        <v>663.83790247234754</v>
      </c>
      <c r="AQ192" s="156">
        <f t="shared" si="223"/>
        <v>637.28438637345357</v>
      </c>
      <c r="AR192" s="156">
        <f t="shared" si="224"/>
        <v>611.79301091851539</v>
      </c>
      <c r="AS192" s="156">
        <f t="shared" si="225"/>
        <v>587.32129048177478</v>
      </c>
      <c r="AT192" s="156">
        <f t="shared" si="226"/>
        <v>563.82843886250373</v>
      </c>
      <c r="AU192" s="156">
        <f t="shared" si="227"/>
        <v>541.27530130800358</v>
      </c>
      <c r="AV192" s="156">
        <f t="shared" si="228"/>
        <v>519.62428925568338</v>
      </c>
      <c r="AW192" s="156">
        <f t="shared" si="229"/>
        <v>498.83931768545602</v>
      </c>
      <c r="AX192" s="156">
        <f t="shared" si="230"/>
        <v>478.88574497803779</v>
      </c>
      <c r="AY192" s="156">
        <f t="shared" si="231"/>
        <v>459.73031517891627</v>
      </c>
      <c r="AZ192" s="156">
        <f t="shared" si="232"/>
        <v>441.34110257175962</v>
      </c>
      <c r="BA192" s="156">
        <f t="shared" si="233"/>
        <v>423.68745846888925</v>
      </c>
      <c r="BB192" s="156">
        <f t="shared" si="234"/>
        <v>406.73996013013368</v>
      </c>
      <c r="BC192" s="156">
        <f t="shared" si="235"/>
        <v>390.4703617249283</v>
      </c>
      <c r="BD192" s="156">
        <f t="shared" si="236"/>
        <v>374.85154725593117</v>
      </c>
      <c r="BE192" s="156">
        <f t="shared" si="237"/>
        <v>359.85748536569389</v>
      </c>
      <c r="BF192" s="156">
        <f t="shared" si="238"/>
        <v>345.46318595106612</v>
      </c>
      <c r="BG192" s="156">
        <f t="shared" si="239"/>
        <v>331.64465851302344</v>
      </c>
      <c r="BH192" s="156">
        <f t="shared" si="240"/>
        <v>318.3788721725025</v>
      </c>
      <c r="BI192" s="156">
        <f t="shared" si="241"/>
        <v>305.64371728560241</v>
      </c>
      <c r="BJ192" s="156">
        <f t="shared" si="242"/>
        <v>293.41796859417832</v>
      </c>
      <c r="BK192" s="156">
        <f t="shared" si="243"/>
        <v>281.68124985041118</v>
      </c>
      <c r="BL192" s="156">
        <f t="shared" si="244"/>
        <v>270.4139998563947</v>
      </c>
      <c r="BM192" s="156">
        <f t="shared" si="245"/>
        <v>259.59743986213891</v>
      </c>
      <c r="BN192" s="156">
        <f t="shared" si="246"/>
        <v>249.21354226765334</v>
      </c>
      <c r="BO192" s="156">
        <f t="shared" si="247"/>
        <v>239.24500057694721</v>
      </c>
      <c r="BP192" s="156">
        <f t="shared" si="248"/>
        <v>229.6752005538693</v>
      </c>
      <c r="BQ192" s="156">
        <f t="shared" si="249"/>
        <v>220.48819253171453</v>
      </c>
      <c r="BR192" s="156">
        <f t="shared" si="250"/>
        <v>211.66866483044595</v>
      </c>
      <c r="BS192" s="156">
        <f t="shared" si="251"/>
        <v>203.20191823722811</v>
      </c>
      <c r="BT192" s="156">
        <f t="shared" si="252"/>
        <v>195.07384150773899</v>
      </c>
      <c r="BU192" s="156">
        <f t="shared" si="253"/>
        <v>187.27088784742944</v>
      </c>
      <c r="BV192" s="156">
        <f t="shared" si="254"/>
        <v>179.78005233353224</v>
      </c>
      <c r="BW192" s="156">
        <f t="shared" si="255"/>
        <v>172.58885024019094</v>
      </c>
      <c r="BX192" s="156">
        <f t="shared" si="256"/>
        <v>165.6852962305833</v>
      </c>
      <c r="BY192" s="156">
        <f t="shared" si="257"/>
        <v>159.05788438135997</v>
      </c>
      <c r="BZ192" s="156">
        <f t="shared" si="258"/>
        <v>152.69556900610556</v>
      </c>
      <c r="CA192" s="156">
        <f t="shared" si="259"/>
        <v>146.58774624586133</v>
      </c>
      <c r="CB192" s="156">
        <f t="shared" si="260"/>
        <v>140.72423639602687</v>
      </c>
      <c r="CC192" s="156">
        <f t="shared" si="261"/>
        <v>135.09526694018578</v>
      </c>
      <c r="CD192" s="156">
        <f t="shared" si="262"/>
        <v>129.69145626257836</v>
      </c>
      <c r="CE192" s="156">
        <f t="shared" si="263"/>
        <v>124.50379801207522</v>
      </c>
      <c r="CF192" s="156">
        <f t="shared" si="264"/>
        <v>119.52364609159221</v>
      </c>
      <c r="CG192" s="156">
        <f t="shared" si="265"/>
        <v>114.74270024792852</v>
      </c>
      <c r="CH192" s="156">
        <f t="shared" si="266"/>
        <v>110.15299223801138</v>
      </c>
      <c r="CI192" s="156">
        <f t="shared" si="267"/>
        <v>105.74687254849091</v>
      </c>
      <c r="CJ192" s="156">
        <f t="shared" si="268"/>
        <v>101.51699764655127</v>
      </c>
      <c r="CK192" s="156">
        <f t="shared" si="269"/>
        <v>97.456317740689215</v>
      </c>
      <c r="CL192" s="156">
        <f t="shared" si="270"/>
        <v>93.558065031061645</v>
      </c>
      <c r="CM192" s="156">
        <f t="shared" si="271"/>
        <v>89.815742429819181</v>
      </c>
      <c r="CN192" s="156">
        <f t="shared" si="272"/>
        <v>86.223112732626404</v>
      </c>
      <c r="CO192" s="156">
        <f t="shared" si="273"/>
        <v>82.774188223321346</v>
      </c>
      <c r="CP192" s="156">
        <f t="shared" si="274"/>
        <v>79.463220694388482</v>
      </c>
      <c r="CQ192" s="156">
        <f t="shared" si="275"/>
        <v>76.284691866612945</v>
      </c>
      <c r="CR192" s="156">
        <f t="shared" si="276"/>
        <v>73.23330419194842</v>
      </c>
      <c r="CS192" s="156">
        <f t="shared" si="277"/>
        <v>70.303972024270479</v>
      </c>
      <c r="CT192" s="156">
        <f t="shared" si="278"/>
        <v>67.491813143299652</v>
      </c>
    </row>
    <row r="193" spans="1:98" ht="14.25" customHeight="1" x14ac:dyDescent="0.25">
      <c r="A193" s="110" t="s">
        <v>477</v>
      </c>
      <c r="B193" s="108">
        <v>4497</v>
      </c>
      <c r="D193" s="156">
        <f t="shared" si="279"/>
        <v>4317.12</v>
      </c>
      <c r="E193" s="156">
        <f t="shared" si="280"/>
        <v>4144.4351999999999</v>
      </c>
      <c r="F193" s="156">
        <f t="shared" si="280"/>
        <v>3978.657792</v>
      </c>
      <c r="G193" s="156">
        <f t="shared" si="280"/>
        <v>3819.5114803199999</v>
      </c>
      <c r="H193" s="156">
        <f t="shared" si="280"/>
        <v>3666.7310211071999</v>
      </c>
      <c r="I193" s="156">
        <f t="shared" si="280"/>
        <v>3520.0617802629117</v>
      </c>
      <c r="J193" s="156">
        <f t="shared" si="280"/>
        <v>3379.2593090523951</v>
      </c>
      <c r="K193" s="156">
        <f t="shared" si="280"/>
        <v>3244.0889366902993</v>
      </c>
      <c r="L193" s="156">
        <f t="shared" si="280"/>
        <v>3114.3253792226874</v>
      </c>
      <c r="M193" s="156">
        <f t="shared" si="280"/>
        <v>2989.7523640537797</v>
      </c>
      <c r="N193" s="156">
        <f t="shared" si="280"/>
        <v>2870.1622694916286</v>
      </c>
      <c r="O193" s="156">
        <f t="shared" si="280"/>
        <v>2755.3557787119635</v>
      </c>
      <c r="P193" s="156">
        <f t="shared" si="280"/>
        <v>2645.1415475634849</v>
      </c>
      <c r="Q193" s="156">
        <f t="shared" si="280"/>
        <v>2539.3358856609452</v>
      </c>
      <c r="R193" s="156">
        <f t="shared" si="280"/>
        <v>2437.7624502345075</v>
      </c>
      <c r="S193" s="156">
        <f t="shared" si="280"/>
        <v>2340.2519522251273</v>
      </c>
      <c r="T193" s="156">
        <f t="shared" si="280"/>
        <v>2246.6418741361222</v>
      </c>
      <c r="U193" s="156">
        <f t="shared" ref="U193:AK193" si="282">T193*$B205</f>
        <v>2156.776199170677</v>
      </c>
      <c r="V193" s="156">
        <f t="shared" si="282"/>
        <v>2070.5051512038499</v>
      </c>
      <c r="W193" s="156">
        <f t="shared" si="282"/>
        <v>1987.6849451556959</v>
      </c>
      <c r="X193" s="156">
        <f t="shared" si="282"/>
        <v>1908.1775473494681</v>
      </c>
      <c r="Y193" s="156">
        <f t="shared" si="282"/>
        <v>1831.8504454554893</v>
      </c>
      <c r="Z193" s="156">
        <f t="shared" si="282"/>
        <v>1758.5764276372697</v>
      </c>
      <c r="AA193" s="156">
        <f t="shared" si="282"/>
        <v>1688.233370531779</v>
      </c>
      <c r="AB193" s="156">
        <f t="shared" si="282"/>
        <v>1620.7040357105077</v>
      </c>
      <c r="AC193" s="156">
        <f t="shared" si="282"/>
        <v>1555.8758742820874</v>
      </c>
      <c r="AD193" s="156">
        <f t="shared" si="282"/>
        <v>1493.6408393108038</v>
      </c>
      <c r="AE193" s="156">
        <f t="shared" si="282"/>
        <v>1433.8952057383717</v>
      </c>
      <c r="AF193" s="156">
        <f t="shared" si="282"/>
        <v>1376.5393975088368</v>
      </c>
      <c r="AG193" s="156">
        <f t="shared" si="282"/>
        <v>1321.4778216084833</v>
      </c>
      <c r="AH193" s="156">
        <f t="shared" si="282"/>
        <v>1268.618708744144</v>
      </c>
      <c r="AI193" s="156">
        <f t="shared" si="282"/>
        <v>1217.8739603943782</v>
      </c>
      <c r="AJ193" s="156">
        <f t="shared" si="282"/>
        <v>1169.1590019786031</v>
      </c>
      <c r="AK193" s="156">
        <f t="shared" si="282"/>
        <v>1122.392641899459</v>
      </c>
      <c r="AL193" s="156">
        <f t="shared" si="218"/>
        <v>1077.4969362234806</v>
      </c>
      <c r="AM193" s="156">
        <f t="shared" si="219"/>
        <v>1034.3970587745414</v>
      </c>
      <c r="AN193" s="156">
        <f t="shared" si="220"/>
        <v>993.02117642355972</v>
      </c>
      <c r="AO193" s="156">
        <f t="shared" si="221"/>
        <v>953.30032936661735</v>
      </c>
      <c r="AP193" s="156">
        <f t="shared" si="222"/>
        <v>915.16831619195261</v>
      </c>
      <c r="AQ193" s="156">
        <f t="shared" si="223"/>
        <v>878.56158354427453</v>
      </c>
      <c r="AR193" s="156">
        <f t="shared" si="224"/>
        <v>843.41912020250356</v>
      </c>
      <c r="AS193" s="156">
        <f t="shared" si="225"/>
        <v>809.68235539440343</v>
      </c>
      <c r="AT193" s="156">
        <f t="shared" si="226"/>
        <v>777.29506117862729</v>
      </c>
      <c r="AU193" s="156">
        <f t="shared" si="227"/>
        <v>746.20325873148215</v>
      </c>
      <c r="AV193" s="156">
        <f t="shared" si="228"/>
        <v>716.3551283822228</v>
      </c>
      <c r="AW193" s="156">
        <f t="shared" si="229"/>
        <v>687.70092324693383</v>
      </c>
      <c r="AX193" s="156">
        <f t="shared" si="230"/>
        <v>660.19288631705649</v>
      </c>
      <c r="AY193" s="156">
        <f t="shared" si="231"/>
        <v>633.78517086437421</v>
      </c>
      <c r="AZ193" s="156">
        <f t="shared" si="232"/>
        <v>608.43376402979925</v>
      </c>
      <c r="BA193" s="156">
        <f t="shared" si="233"/>
        <v>584.09641346860724</v>
      </c>
      <c r="BB193" s="156">
        <f t="shared" si="234"/>
        <v>560.73255692986288</v>
      </c>
      <c r="BC193" s="156">
        <f t="shared" si="235"/>
        <v>538.30325465266833</v>
      </c>
      <c r="BD193" s="156">
        <f t="shared" si="236"/>
        <v>516.77112446656156</v>
      </c>
      <c r="BE193" s="156">
        <f t="shared" si="237"/>
        <v>496.10027948789906</v>
      </c>
      <c r="BF193" s="156">
        <f t="shared" si="238"/>
        <v>476.25626830838308</v>
      </c>
      <c r="BG193" s="156">
        <f t="shared" si="239"/>
        <v>457.20601757604777</v>
      </c>
      <c r="BH193" s="156">
        <f t="shared" si="240"/>
        <v>438.91777687300583</v>
      </c>
      <c r="BI193" s="156">
        <f t="shared" si="241"/>
        <v>421.36106579808558</v>
      </c>
      <c r="BJ193" s="156">
        <f t="shared" si="242"/>
        <v>404.50662316616211</v>
      </c>
      <c r="BK193" s="156">
        <f t="shared" si="243"/>
        <v>388.32635823951563</v>
      </c>
      <c r="BL193" s="156">
        <f t="shared" si="244"/>
        <v>372.79330390993499</v>
      </c>
      <c r="BM193" s="156">
        <f t="shared" si="245"/>
        <v>357.88157175353757</v>
      </c>
      <c r="BN193" s="156">
        <f t="shared" si="246"/>
        <v>343.56630888339606</v>
      </c>
      <c r="BO193" s="156">
        <f t="shared" si="247"/>
        <v>329.82365652806021</v>
      </c>
      <c r="BP193" s="156">
        <f t="shared" si="248"/>
        <v>316.6307102669378</v>
      </c>
      <c r="BQ193" s="156">
        <f t="shared" si="249"/>
        <v>303.96548185626028</v>
      </c>
      <c r="BR193" s="156">
        <f t="shared" si="250"/>
        <v>291.80686258200984</v>
      </c>
      <c r="BS193" s="156">
        <f t="shared" si="251"/>
        <v>280.13458807872945</v>
      </c>
      <c r="BT193" s="156">
        <f t="shared" si="252"/>
        <v>268.92920455558027</v>
      </c>
      <c r="BU193" s="156">
        <f t="shared" si="253"/>
        <v>258.17203637335706</v>
      </c>
      <c r="BV193" s="156">
        <f t="shared" si="254"/>
        <v>247.84515491842276</v>
      </c>
      <c r="BW193" s="156">
        <f t="shared" si="255"/>
        <v>237.93134872168585</v>
      </c>
      <c r="BX193" s="156">
        <f t="shared" si="256"/>
        <v>228.4140947728184</v>
      </c>
      <c r="BY193" s="156">
        <f t="shared" si="257"/>
        <v>219.27753098190567</v>
      </c>
      <c r="BZ193" s="156">
        <f t="shared" si="258"/>
        <v>210.50642974262942</v>
      </c>
      <c r="CA193" s="156">
        <f t="shared" si="259"/>
        <v>202.08617255292424</v>
      </c>
      <c r="CB193" s="156">
        <f t="shared" si="260"/>
        <v>194.00272565080726</v>
      </c>
      <c r="CC193" s="156">
        <f t="shared" si="261"/>
        <v>186.24261662477497</v>
      </c>
      <c r="CD193" s="156">
        <f t="shared" si="262"/>
        <v>178.79291195978396</v>
      </c>
      <c r="CE193" s="156">
        <f t="shared" si="263"/>
        <v>171.6411954813926</v>
      </c>
      <c r="CF193" s="156">
        <f t="shared" si="264"/>
        <v>164.77554766213689</v>
      </c>
      <c r="CG193" s="156">
        <f t="shared" si="265"/>
        <v>158.18452575565141</v>
      </c>
      <c r="CH193" s="156">
        <f t="shared" si="266"/>
        <v>151.85714472542534</v>
      </c>
      <c r="CI193" s="156">
        <f t="shared" si="267"/>
        <v>145.78285893640833</v>
      </c>
      <c r="CJ193" s="156">
        <f t="shared" si="268"/>
        <v>139.951544578952</v>
      </c>
      <c r="CK193" s="156">
        <f t="shared" si="269"/>
        <v>134.35348279579392</v>
      </c>
      <c r="CL193" s="156">
        <f t="shared" si="270"/>
        <v>128.97934348396217</v>
      </c>
      <c r="CM193" s="156">
        <f t="shared" si="271"/>
        <v>123.82016974460367</v>
      </c>
      <c r="CN193" s="156">
        <f t="shared" si="272"/>
        <v>118.86736295481953</v>
      </c>
      <c r="CO193" s="156">
        <f t="shared" si="273"/>
        <v>114.11266843662675</v>
      </c>
      <c r="CP193" s="156">
        <f t="shared" si="274"/>
        <v>109.54816169916167</v>
      </c>
      <c r="CQ193" s="156">
        <f t="shared" si="275"/>
        <v>105.1662352311952</v>
      </c>
      <c r="CR193" s="156">
        <f t="shared" si="276"/>
        <v>100.95958582194739</v>
      </c>
      <c r="CS193" s="156">
        <f t="shared" si="277"/>
        <v>96.921202389069492</v>
      </c>
      <c r="CT193" s="156">
        <f t="shared" si="278"/>
        <v>93.044354293506714</v>
      </c>
    </row>
    <row r="194" spans="1:98" ht="14.25" customHeight="1" x14ac:dyDescent="0.25">
      <c r="A194" s="110" t="s">
        <v>478</v>
      </c>
      <c r="B194" s="108">
        <v>1327</v>
      </c>
      <c r="D194" s="156">
        <f t="shared" si="279"/>
        <v>1327</v>
      </c>
      <c r="E194" s="156">
        <f t="shared" si="280"/>
        <v>1327</v>
      </c>
      <c r="F194" s="156">
        <f t="shared" si="280"/>
        <v>1327</v>
      </c>
      <c r="G194" s="156">
        <f t="shared" si="280"/>
        <v>1327</v>
      </c>
      <c r="H194" s="156">
        <f t="shared" si="280"/>
        <v>1327</v>
      </c>
      <c r="I194" s="156">
        <f t="shared" si="280"/>
        <v>1327</v>
      </c>
      <c r="J194" s="156">
        <f t="shared" si="280"/>
        <v>1327</v>
      </c>
      <c r="K194" s="156">
        <f t="shared" si="280"/>
        <v>1327</v>
      </c>
      <c r="L194" s="156">
        <f t="shared" si="280"/>
        <v>1327</v>
      </c>
      <c r="M194" s="156">
        <f t="shared" si="280"/>
        <v>1327</v>
      </c>
      <c r="N194" s="156">
        <f t="shared" si="280"/>
        <v>1327</v>
      </c>
      <c r="O194" s="156">
        <f t="shared" si="280"/>
        <v>1327</v>
      </c>
      <c r="P194" s="156">
        <f t="shared" si="280"/>
        <v>1327</v>
      </c>
      <c r="Q194" s="156">
        <f t="shared" si="280"/>
        <v>1327</v>
      </c>
      <c r="R194" s="156">
        <f t="shared" si="280"/>
        <v>1327</v>
      </c>
      <c r="S194" s="156">
        <f t="shared" si="280"/>
        <v>1327</v>
      </c>
      <c r="T194" s="156">
        <f t="shared" si="280"/>
        <v>1327</v>
      </c>
      <c r="U194" s="156">
        <f t="shared" ref="U194:AK194" si="283">T194*$B206</f>
        <v>1327</v>
      </c>
      <c r="V194" s="156">
        <f t="shared" si="283"/>
        <v>1327</v>
      </c>
      <c r="W194" s="156">
        <f t="shared" si="283"/>
        <v>1327</v>
      </c>
      <c r="X194" s="156">
        <f t="shared" si="283"/>
        <v>1327</v>
      </c>
      <c r="Y194" s="156">
        <f t="shared" si="283"/>
        <v>1327</v>
      </c>
      <c r="Z194" s="156">
        <f t="shared" si="283"/>
        <v>1327</v>
      </c>
      <c r="AA194" s="156">
        <f t="shared" si="283"/>
        <v>1327</v>
      </c>
      <c r="AB194" s="156">
        <f t="shared" si="283"/>
        <v>1327</v>
      </c>
      <c r="AC194" s="156">
        <f t="shared" si="283"/>
        <v>1327</v>
      </c>
      <c r="AD194" s="156">
        <f t="shared" si="283"/>
        <v>1327</v>
      </c>
      <c r="AE194" s="156">
        <f t="shared" si="283"/>
        <v>1327</v>
      </c>
      <c r="AF194" s="156">
        <f t="shared" si="283"/>
        <v>1327</v>
      </c>
      <c r="AG194" s="156">
        <f t="shared" si="283"/>
        <v>1327</v>
      </c>
      <c r="AH194" s="156">
        <f t="shared" si="283"/>
        <v>1327</v>
      </c>
      <c r="AI194" s="156">
        <f t="shared" si="283"/>
        <v>1327</v>
      </c>
      <c r="AJ194" s="156">
        <f t="shared" si="283"/>
        <v>1327</v>
      </c>
      <c r="AK194" s="156">
        <f t="shared" si="283"/>
        <v>1327</v>
      </c>
      <c r="AL194" s="156">
        <f t="shared" si="218"/>
        <v>1327</v>
      </c>
      <c r="AM194" s="156">
        <f t="shared" si="219"/>
        <v>1327</v>
      </c>
      <c r="AN194" s="156">
        <f t="shared" si="220"/>
        <v>1327</v>
      </c>
      <c r="AO194" s="156">
        <f t="shared" si="221"/>
        <v>1327</v>
      </c>
      <c r="AP194" s="156">
        <f t="shared" si="222"/>
        <v>1327</v>
      </c>
      <c r="AQ194" s="156">
        <f t="shared" si="223"/>
        <v>1327</v>
      </c>
      <c r="AR194" s="156">
        <f t="shared" si="224"/>
        <v>1327</v>
      </c>
      <c r="AS194" s="156">
        <f t="shared" si="225"/>
        <v>1327</v>
      </c>
      <c r="AT194" s="156">
        <f t="shared" si="226"/>
        <v>1327</v>
      </c>
      <c r="AU194" s="156">
        <f t="shared" si="227"/>
        <v>1327</v>
      </c>
      <c r="AV194" s="156">
        <f t="shared" si="228"/>
        <v>1327</v>
      </c>
      <c r="AW194" s="156">
        <f t="shared" si="229"/>
        <v>1327</v>
      </c>
      <c r="AX194" s="156">
        <f t="shared" si="230"/>
        <v>1327</v>
      </c>
      <c r="AY194" s="156">
        <f t="shared" si="231"/>
        <v>1327</v>
      </c>
      <c r="AZ194" s="156">
        <f t="shared" si="232"/>
        <v>1327</v>
      </c>
      <c r="BA194" s="156">
        <f t="shared" si="233"/>
        <v>1327</v>
      </c>
      <c r="BB194" s="156">
        <f t="shared" si="234"/>
        <v>1327</v>
      </c>
      <c r="BC194" s="156">
        <f t="shared" si="235"/>
        <v>1327</v>
      </c>
      <c r="BD194" s="156">
        <f t="shared" si="236"/>
        <v>1327</v>
      </c>
      <c r="BE194" s="156">
        <f t="shared" si="237"/>
        <v>1327</v>
      </c>
      <c r="BF194" s="156">
        <f t="shared" si="238"/>
        <v>1327</v>
      </c>
      <c r="BG194" s="156">
        <f t="shared" si="239"/>
        <v>1327</v>
      </c>
      <c r="BH194" s="156">
        <f t="shared" si="240"/>
        <v>1327</v>
      </c>
      <c r="BI194" s="156">
        <f t="shared" si="241"/>
        <v>1327</v>
      </c>
      <c r="BJ194" s="156">
        <f t="shared" si="242"/>
        <v>1327</v>
      </c>
      <c r="BK194" s="156">
        <f t="shared" si="243"/>
        <v>1327</v>
      </c>
      <c r="BL194" s="156">
        <f t="shared" si="244"/>
        <v>1327</v>
      </c>
      <c r="BM194" s="156">
        <f t="shared" si="245"/>
        <v>1327</v>
      </c>
      <c r="BN194" s="156">
        <f t="shared" si="246"/>
        <v>1327</v>
      </c>
      <c r="BO194" s="156">
        <f t="shared" si="247"/>
        <v>1327</v>
      </c>
      <c r="BP194" s="156">
        <f t="shared" si="248"/>
        <v>1327</v>
      </c>
      <c r="BQ194" s="156">
        <f t="shared" si="249"/>
        <v>1327</v>
      </c>
      <c r="BR194" s="156">
        <f t="shared" si="250"/>
        <v>1327</v>
      </c>
      <c r="BS194" s="156">
        <f t="shared" si="251"/>
        <v>1327</v>
      </c>
      <c r="BT194" s="156">
        <f t="shared" si="252"/>
        <v>1327</v>
      </c>
      <c r="BU194" s="156">
        <f t="shared" si="253"/>
        <v>1327</v>
      </c>
      <c r="BV194" s="156">
        <f t="shared" si="254"/>
        <v>1327</v>
      </c>
      <c r="BW194" s="156">
        <f t="shared" si="255"/>
        <v>1327</v>
      </c>
      <c r="BX194" s="156">
        <f t="shared" si="256"/>
        <v>1327</v>
      </c>
      <c r="BY194" s="156">
        <f t="shared" si="257"/>
        <v>1327</v>
      </c>
      <c r="BZ194" s="156">
        <f t="shared" si="258"/>
        <v>1327</v>
      </c>
      <c r="CA194" s="156">
        <f t="shared" si="259"/>
        <v>1327</v>
      </c>
      <c r="CB194" s="156">
        <f t="shared" si="260"/>
        <v>1327</v>
      </c>
      <c r="CC194" s="156">
        <f t="shared" si="261"/>
        <v>1327</v>
      </c>
      <c r="CD194" s="156">
        <f t="shared" si="262"/>
        <v>1327</v>
      </c>
      <c r="CE194" s="156">
        <f t="shared" si="263"/>
        <v>1327</v>
      </c>
      <c r="CF194" s="156">
        <f t="shared" si="264"/>
        <v>1327</v>
      </c>
      <c r="CG194" s="156">
        <f t="shared" si="265"/>
        <v>1327</v>
      </c>
      <c r="CH194" s="156">
        <f t="shared" si="266"/>
        <v>1327</v>
      </c>
      <c r="CI194" s="156">
        <f t="shared" si="267"/>
        <v>1327</v>
      </c>
      <c r="CJ194" s="156">
        <f t="shared" si="268"/>
        <v>1327</v>
      </c>
      <c r="CK194" s="156">
        <f t="shared" si="269"/>
        <v>1327</v>
      </c>
      <c r="CL194" s="156">
        <f t="shared" si="270"/>
        <v>1327</v>
      </c>
      <c r="CM194" s="156">
        <f t="shared" si="271"/>
        <v>1327</v>
      </c>
      <c r="CN194" s="156">
        <f t="shared" si="272"/>
        <v>1327</v>
      </c>
      <c r="CO194" s="156">
        <f t="shared" si="273"/>
        <v>1327</v>
      </c>
      <c r="CP194" s="156">
        <f t="shared" si="274"/>
        <v>1327</v>
      </c>
      <c r="CQ194" s="156">
        <f t="shared" si="275"/>
        <v>1327</v>
      </c>
      <c r="CR194" s="156">
        <f t="shared" si="276"/>
        <v>1327</v>
      </c>
      <c r="CS194" s="156">
        <f t="shared" si="277"/>
        <v>1327</v>
      </c>
      <c r="CT194" s="156">
        <f t="shared" si="278"/>
        <v>1327</v>
      </c>
    </row>
    <row r="195" spans="1:98" ht="14.25" customHeight="1" x14ac:dyDescent="0.25">
      <c r="A195" s="110" t="s">
        <v>479</v>
      </c>
      <c r="B195" s="108">
        <v>707</v>
      </c>
      <c r="D195" s="156">
        <f t="shared" si="279"/>
        <v>721.14</v>
      </c>
      <c r="E195" s="156">
        <f t="shared" si="280"/>
        <v>735.56280000000004</v>
      </c>
      <c r="F195" s="156">
        <f t="shared" si="280"/>
        <v>750.27405600000009</v>
      </c>
      <c r="G195" s="156">
        <f t="shared" si="280"/>
        <v>765.2795371200001</v>
      </c>
      <c r="H195" s="156">
        <f t="shared" si="280"/>
        <v>780.5851278624001</v>
      </c>
      <c r="I195" s="156">
        <f t="shared" si="280"/>
        <v>796.19683041964811</v>
      </c>
      <c r="J195" s="156">
        <f t="shared" si="280"/>
        <v>812.12076702804109</v>
      </c>
      <c r="K195" s="156">
        <f t="shared" si="280"/>
        <v>828.36318236860188</v>
      </c>
      <c r="L195" s="156">
        <f t="shared" si="280"/>
        <v>844.93044601597398</v>
      </c>
      <c r="M195" s="156">
        <f t="shared" si="280"/>
        <v>861.82905493629346</v>
      </c>
      <c r="N195" s="156">
        <f t="shared" si="280"/>
        <v>879.06563603501934</v>
      </c>
      <c r="O195" s="156">
        <f t="shared" si="280"/>
        <v>896.64694875571979</v>
      </c>
      <c r="P195" s="156">
        <f t="shared" si="280"/>
        <v>914.57988773083423</v>
      </c>
      <c r="Q195" s="156">
        <f t="shared" si="280"/>
        <v>932.87148548545088</v>
      </c>
      <c r="R195" s="156">
        <f t="shared" si="280"/>
        <v>951.52891519515993</v>
      </c>
      <c r="S195" s="156">
        <f t="shared" si="280"/>
        <v>970.55949349906314</v>
      </c>
      <c r="T195" s="156">
        <f t="shared" si="280"/>
        <v>989.97068336904442</v>
      </c>
      <c r="U195" s="156">
        <f t="shared" ref="U195:AK195" si="284">T195*$B207</f>
        <v>1009.7700970364253</v>
      </c>
      <c r="V195" s="156">
        <f t="shared" si="284"/>
        <v>1029.9654989771539</v>
      </c>
      <c r="W195" s="156">
        <f t="shared" si="284"/>
        <v>1050.5648089566969</v>
      </c>
      <c r="X195" s="156">
        <f t="shared" si="284"/>
        <v>1071.5761051358309</v>
      </c>
      <c r="Y195" s="156">
        <f t="shared" si="284"/>
        <v>1093.0076272385475</v>
      </c>
      <c r="Z195" s="156">
        <f t="shared" si="284"/>
        <v>1114.8677797833184</v>
      </c>
      <c r="AA195" s="156">
        <f t="shared" si="284"/>
        <v>1137.1651353789848</v>
      </c>
      <c r="AB195" s="156">
        <f t="shared" si="284"/>
        <v>1159.9084380865645</v>
      </c>
      <c r="AC195" s="156">
        <f t="shared" si="284"/>
        <v>1183.1066068482958</v>
      </c>
      <c r="AD195" s="156">
        <f t="shared" si="284"/>
        <v>1206.7687389852617</v>
      </c>
      <c r="AE195" s="156">
        <f t="shared" si="284"/>
        <v>1230.904113764967</v>
      </c>
      <c r="AF195" s="156">
        <f t="shared" si="284"/>
        <v>1255.5221960402664</v>
      </c>
      <c r="AG195" s="156">
        <f t="shared" si="284"/>
        <v>1280.6326399610718</v>
      </c>
      <c r="AH195" s="156">
        <f t="shared" si="284"/>
        <v>1306.2452927602933</v>
      </c>
      <c r="AI195" s="156">
        <f t="shared" si="284"/>
        <v>1332.3701986154992</v>
      </c>
      <c r="AJ195" s="156">
        <f t="shared" si="284"/>
        <v>1359.0176025878093</v>
      </c>
      <c r="AK195" s="156">
        <f t="shared" si="284"/>
        <v>1386.1979546395655</v>
      </c>
      <c r="AL195" s="156">
        <f t="shared" si="218"/>
        <v>1413.9219137323569</v>
      </c>
      <c r="AM195" s="156">
        <f t="shared" si="219"/>
        <v>1442.2003520070041</v>
      </c>
      <c r="AN195" s="156">
        <f t="shared" si="220"/>
        <v>1471.0443590471441</v>
      </c>
      <c r="AO195" s="156">
        <f t="shared" si="221"/>
        <v>1500.4652462280869</v>
      </c>
      <c r="AP195" s="156">
        <f t="shared" si="222"/>
        <v>1530.4745511526487</v>
      </c>
      <c r="AQ195" s="156">
        <f t="shared" si="223"/>
        <v>1561.0840421757016</v>
      </c>
      <c r="AR195" s="156">
        <f t="shared" si="224"/>
        <v>1592.3057230192157</v>
      </c>
      <c r="AS195" s="156">
        <f t="shared" si="225"/>
        <v>1624.1518374796001</v>
      </c>
      <c r="AT195" s="156">
        <f t="shared" si="226"/>
        <v>1656.6348742291921</v>
      </c>
      <c r="AU195" s="156">
        <f t="shared" si="227"/>
        <v>1689.7675717137759</v>
      </c>
      <c r="AV195" s="156">
        <f t="shared" si="228"/>
        <v>1723.5629231480514</v>
      </c>
      <c r="AW195" s="156">
        <f t="shared" si="229"/>
        <v>1758.0341816110124</v>
      </c>
      <c r="AX195" s="156">
        <f t="shared" si="230"/>
        <v>1793.1948652432327</v>
      </c>
      <c r="AY195" s="156">
        <f t="shared" si="231"/>
        <v>1829.0587625480973</v>
      </c>
      <c r="AZ195" s="156">
        <f t="shared" si="232"/>
        <v>1865.6399377990592</v>
      </c>
      <c r="BA195" s="156">
        <f t="shared" si="233"/>
        <v>1902.9527365550405</v>
      </c>
      <c r="BB195" s="156">
        <f t="shared" si="234"/>
        <v>1941.0117912861413</v>
      </c>
      <c r="BC195" s="156">
        <f t="shared" si="235"/>
        <v>1979.8320271118641</v>
      </c>
      <c r="BD195" s="156">
        <f t="shared" si="236"/>
        <v>2019.4286676541014</v>
      </c>
      <c r="BE195" s="156">
        <f t="shared" si="237"/>
        <v>2059.8172410071834</v>
      </c>
      <c r="BF195" s="156">
        <f t="shared" si="238"/>
        <v>2101.013585827327</v>
      </c>
      <c r="BG195" s="156">
        <f t="shared" si="239"/>
        <v>2143.0338575438736</v>
      </c>
      <c r="BH195" s="156">
        <f t="shared" si="240"/>
        <v>2185.8945346947512</v>
      </c>
      <c r="BI195" s="156">
        <f t="shared" si="241"/>
        <v>2229.6124253886464</v>
      </c>
      <c r="BJ195" s="156">
        <f t="shared" si="242"/>
        <v>2274.2046738964195</v>
      </c>
      <c r="BK195" s="156">
        <f t="shared" si="243"/>
        <v>2319.6887673743481</v>
      </c>
      <c r="BL195" s="156">
        <f t="shared" si="244"/>
        <v>2366.0825427218351</v>
      </c>
      <c r="BM195" s="156">
        <f t="shared" si="245"/>
        <v>2413.4041935762721</v>
      </c>
      <c r="BN195" s="156">
        <f t="shared" si="246"/>
        <v>2461.6722774477976</v>
      </c>
      <c r="BO195" s="156">
        <f t="shared" si="247"/>
        <v>2510.9057229967534</v>
      </c>
      <c r="BP195" s="156">
        <f t="shared" si="248"/>
        <v>2561.1238374566883</v>
      </c>
      <c r="BQ195" s="156">
        <f t="shared" si="249"/>
        <v>2612.3463142058222</v>
      </c>
      <c r="BR195" s="156">
        <f t="shared" si="250"/>
        <v>2664.5932404899386</v>
      </c>
      <c r="BS195" s="156">
        <f t="shared" si="251"/>
        <v>2717.8851052997375</v>
      </c>
      <c r="BT195" s="156">
        <f t="shared" si="252"/>
        <v>2772.242807405732</v>
      </c>
      <c r="BU195" s="156">
        <f t="shared" si="253"/>
        <v>2827.6876635538465</v>
      </c>
      <c r="BV195" s="156">
        <f t="shared" si="254"/>
        <v>2884.2414168249234</v>
      </c>
      <c r="BW195" s="156">
        <f t="shared" si="255"/>
        <v>2941.9262451614218</v>
      </c>
      <c r="BX195" s="156">
        <f t="shared" si="256"/>
        <v>3000.7647700646503</v>
      </c>
      <c r="BY195" s="156">
        <f t="shared" si="257"/>
        <v>3060.7800654659432</v>
      </c>
      <c r="BZ195" s="156">
        <f t="shared" si="258"/>
        <v>3121.9956667752622</v>
      </c>
      <c r="CA195" s="156">
        <f t="shared" si="259"/>
        <v>3184.4355801107677</v>
      </c>
      <c r="CB195" s="156">
        <f t="shared" si="260"/>
        <v>3248.124291712983</v>
      </c>
      <c r="CC195" s="156">
        <f t="shared" si="261"/>
        <v>3313.0867775472425</v>
      </c>
      <c r="CD195" s="156">
        <f t="shared" si="262"/>
        <v>3379.3485130981876</v>
      </c>
      <c r="CE195" s="156">
        <f t="shared" si="263"/>
        <v>3446.9354833601515</v>
      </c>
      <c r="CF195" s="156">
        <f t="shared" si="264"/>
        <v>3515.8741930273545</v>
      </c>
      <c r="CG195" s="156">
        <f t="shared" si="265"/>
        <v>3586.1916768879018</v>
      </c>
      <c r="CH195" s="156">
        <f t="shared" si="266"/>
        <v>3657.9155104256602</v>
      </c>
      <c r="CI195" s="156">
        <f t="shared" si="267"/>
        <v>3731.0738206341734</v>
      </c>
      <c r="CJ195" s="156">
        <f t="shared" si="268"/>
        <v>3805.6952970468569</v>
      </c>
      <c r="CK195" s="156">
        <f t="shared" si="269"/>
        <v>3881.8092029877939</v>
      </c>
      <c r="CL195" s="156">
        <f t="shared" si="270"/>
        <v>3959.44538704755</v>
      </c>
      <c r="CM195" s="156">
        <f t="shared" si="271"/>
        <v>4038.6342947885009</v>
      </c>
      <c r="CN195" s="156">
        <f t="shared" si="272"/>
        <v>4119.4069806842708</v>
      </c>
      <c r="CO195" s="156">
        <f t="shared" si="273"/>
        <v>4201.7951202979566</v>
      </c>
      <c r="CP195" s="156">
        <f t="shared" si="274"/>
        <v>4285.8310227039156</v>
      </c>
      <c r="CQ195" s="156">
        <f t="shared" si="275"/>
        <v>4371.5476431579937</v>
      </c>
      <c r="CR195" s="156">
        <f t="shared" si="276"/>
        <v>4458.9785960211539</v>
      </c>
      <c r="CS195" s="156">
        <f t="shared" si="277"/>
        <v>4548.1581679415767</v>
      </c>
      <c r="CT195" s="156">
        <f t="shared" si="278"/>
        <v>4639.1213313004082</v>
      </c>
    </row>
    <row r="196" spans="1:98" ht="14.25" customHeight="1" x14ac:dyDescent="0.25">
      <c r="A196" s="110" t="s">
        <v>480</v>
      </c>
      <c r="B196" s="108">
        <v>362</v>
      </c>
      <c r="D196" s="156">
        <f t="shared" si="279"/>
        <v>369.24</v>
      </c>
      <c r="E196" s="156">
        <f t="shared" si="280"/>
        <v>376.62479999999999</v>
      </c>
      <c r="F196" s="156">
        <f t="shared" si="280"/>
        <v>384.15729599999997</v>
      </c>
      <c r="G196" s="156">
        <f t="shared" si="280"/>
        <v>391.84044191999999</v>
      </c>
      <c r="H196" s="156">
        <f t="shared" si="280"/>
        <v>399.67725075840002</v>
      </c>
      <c r="I196" s="156">
        <f t="shared" si="280"/>
        <v>407.67079577356805</v>
      </c>
      <c r="J196" s="156">
        <f t="shared" si="280"/>
        <v>415.82421168903943</v>
      </c>
      <c r="K196" s="156">
        <f t="shared" si="280"/>
        <v>424.14069592282021</v>
      </c>
      <c r="L196" s="156">
        <f t="shared" si="280"/>
        <v>432.62350984127664</v>
      </c>
      <c r="M196" s="156">
        <f t="shared" si="280"/>
        <v>441.2759800381022</v>
      </c>
      <c r="N196" s="156">
        <f t="shared" si="280"/>
        <v>450.10149963886425</v>
      </c>
      <c r="O196" s="156">
        <f t="shared" si="280"/>
        <v>459.10352963164155</v>
      </c>
      <c r="P196" s="156">
        <f t="shared" si="280"/>
        <v>468.28560022427439</v>
      </c>
      <c r="Q196" s="156">
        <f t="shared" si="280"/>
        <v>477.65131222875988</v>
      </c>
      <c r="R196" s="156">
        <f t="shared" si="280"/>
        <v>487.2043384733351</v>
      </c>
      <c r="S196" s="156">
        <f t="shared" si="280"/>
        <v>496.94842524280182</v>
      </c>
      <c r="T196" s="156">
        <f t="shared" si="280"/>
        <v>506.88739374765788</v>
      </c>
      <c r="U196" s="156">
        <f t="shared" ref="U196:AK196" si="285">T196*$B208</f>
        <v>517.02514162261105</v>
      </c>
      <c r="V196" s="156">
        <f t="shared" si="285"/>
        <v>527.36564445506326</v>
      </c>
      <c r="W196" s="156">
        <f t="shared" si="285"/>
        <v>537.91295734416451</v>
      </c>
      <c r="X196" s="156">
        <f t="shared" si="285"/>
        <v>548.67121649104786</v>
      </c>
      <c r="Y196" s="156">
        <f t="shared" si="285"/>
        <v>559.64464082086886</v>
      </c>
      <c r="Z196" s="156">
        <f t="shared" si="285"/>
        <v>570.83753363728624</v>
      </c>
      <c r="AA196" s="156">
        <f t="shared" si="285"/>
        <v>582.25428431003195</v>
      </c>
      <c r="AB196" s="156">
        <f t="shared" si="285"/>
        <v>593.89936999623262</v>
      </c>
      <c r="AC196" s="156">
        <f t="shared" si="285"/>
        <v>605.7773573961573</v>
      </c>
      <c r="AD196" s="156">
        <f t="shared" si="285"/>
        <v>617.89290454408047</v>
      </c>
      <c r="AE196" s="156">
        <f t="shared" si="285"/>
        <v>630.25076263496203</v>
      </c>
      <c r="AF196" s="156">
        <f t="shared" si="285"/>
        <v>642.85577788766125</v>
      </c>
      <c r="AG196" s="156">
        <f t="shared" si="285"/>
        <v>655.71289344541447</v>
      </c>
      <c r="AH196" s="156">
        <f t="shared" si="285"/>
        <v>668.8271513143228</v>
      </c>
      <c r="AI196" s="156">
        <f t="shared" si="285"/>
        <v>682.20369434060922</v>
      </c>
      <c r="AJ196" s="156">
        <f t="shared" si="285"/>
        <v>695.8477682274214</v>
      </c>
      <c r="AK196" s="156">
        <f t="shared" si="285"/>
        <v>709.76472359196987</v>
      </c>
      <c r="AL196" s="156">
        <f t="shared" si="218"/>
        <v>723.96001806380923</v>
      </c>
      <c r="AM196" s="156">
        <f t="shared" si="219"/>
        <v>738.43921842508541</v>
      </c>
      <c r="AN196" s="156">
        <f t="shared" si="220"/>
        <v>753.20800279358718</v>
      </c>
      <c r="AO196" s="156">
        <f t="shared" si="221"/>
        <v>768.27216284945894</v>
      </c>
      <c r="AP196" s="156">
        <f t="shared" si="222"/>
        <v>783.63760610644817</v>
      </c>
      <c r="AQ196" s="156">
        <f t="shared" si="223"/>
        <v>799.31035822857712</v>
      </c>
      <c r="AR196" s="156">
        <f t="shared" si="224"/>
        <v>815.29656539314863</v>
      </c>
      <c r="AS196" s="156">
        <f t="shared" si="225"/>
        <v>831.60249670101166</v>
      </c>
      <c r="AT196" s="156">
        <f t="shared" si="226"/>
        <v>848.23454663503196</v>
      </c>
      <c r="AU196" s="156">
        <f t="shared" si="227"/>
        <v>865.19923756773267</v>
      </c>
      <c r="AV196" s="156">
        <f t="shared" si="228"/>
        <v>882.50322231908729</v>
      </c>
      <c r="AW196" s="156">
        <f t="shared" si="229"/>
        <v>900.15328676546903</v>
      </c>
      <c r="AX196" s="156">
        <f t="shared" si="230"/>
        <v>918.15635250077844</v>
      </c>
      <c r="AY196" s="156">
        <f t="shared" si="231"/>
        <v>936.51947955079402</v>
      </c>
      <c r="AZ196" s="156">
        <f t="shared" si="232"/>
        <v>955.24986914180988</v>
      </c>
      <c r="BA196" s="156">
        <f t="shared" si="233"/>
        <v>974.35486652464613</v>
      </c>
      <c r="BB196" s="156">
        <f t="shared" si="234"/>
        <v>993.84196385513906</v>
      </c>
      <c r="BC196" s="156">
        <f t="shared" si="235"/>
        <v>1013.7188031322419</v>
      </c>
      <c r="BD196" s="156">
        <f t="shared" si="236"/>
        <v>1033.9931791948868</v>
      </c>
      <c r="BE196" s="156">
        <f t="shared" si="237"/>
        <v>1054.6730427787845</v>
      </c>
      <c r="BF196" s="156">
        <f t="shared" si="238"/>
        <v>1075.7665036343603</v>
      </c>
      <c r="BG196" s="156">
        <f t="shared" si="239"/>
        <v>1097.2818337070476</v>
      </c>
      <c r="BH196" s="156">
        <f t="shared" si="240"/>
        <v>1119.2274703811886</v>
      </c>
      <c r="BI196" s="156">
        <f t="shared" si="241"/>
        <v>1141.6120197888124</v>
      </c>
      <c r="BJ196" s="156">
        <f t="shared" si="242"/>
        <v>1164.4442601845888</v>
      </c>
      <c r="BK196" s="156">
        <f t="shared" si="243"/>
        <v>1187.7331453882805</v>
      </c>
      <c r="BL196" s="156">
        <f t="shared" si="244"/>
        <v>1211.4878082960461</v>
      </c>
      <c r="BM196" s="156">
        <f t="shared" si="245"/>
        <v>1235.717564461967</v>
      </c>
      <c r="BN196" s="156">
        <f t="shared" si="246"/>
        <v>1260.4319157512064</v>
      </c>
      <c r="BO196" s="156">
        <f t="shared" si="247"/>
        <v>1285.6405540662306</v>
      </c>
      <c r="BP196" s="156">
        <f t="shared" si="248"/>
        <v>1311.3533651475552</v>
      </c>
      <c r="BQ196" s="156">
        <f t="shared" si="249"/>
        <v>1337.5804324505064</v>
      </c>
      <c r="BR196" s="156">
        <f t="shared" si="250"/>
        <v>1364.3320410995166</v>
      </c>
      <c r="BS196" s="156">
        <f t="shared" si="251"/>
        <v>1391.618681921507</v>
      </c>
      <c r="BT196" s="156">
        <f t="shared" si="252"/>
        <v>1419.4510555599372</v>
      </c>
      <c r="BU196" s="156">
        <f t="shared" si="253"/>
        <v>1447.8400766711361</v>
      </c>
      <c r="BV196" s="156">
        <f t="shared" si="254"/>
        <v>1476.7968782045589</v>
      </c>
      <c r="BW196" s="156">
        <f t="shared" si="255"/>
        <v>1506.3328157686501</v>
      </c>
      <c r="BX196" s="156">
        <f t="shared" si="256"/>
        <v>1536.4594720840232</v>
      </c>
      <c r="BY196" s="156">
        <f t="shared" si="257"/>
        <v>1567.1886615257038</v>
      </c>
      <c r="BZ196" s="156">
        <f t="shared" si="258"/>
        <v>1598.532434756218</v>
      </c>
      <c r="CA196" s="156">
        <f t="shared" si="259"/>
        <v>1630.5030834513423</v>
      </c>
      <c r="CB196" s="156">
        <f t="shared" si="260"/>
        <v>1663.1131451203692</v>
      </c>
      <c r="CC196" s="156">
        <f t="shared" si="261"/>
        <v>1696.3754080227766</v>
      </c>
      <c r="CD196" s="156">
        <f t="shared" si="262"/>
        <v>1730.3029161832321</v>
      </c>
      <c r="CE196" s="156">
        <f t="shared" si="263"/>
        <v>1764.9089745068968</v>
      </c>
      <c r="CF196" s="156">
        <f t="shared" si="264"/>
        <v>1800.2071539970348</v>
      </c>
      <c r="CG196" s="156">
        <f t="shared" si="265"/>
        <v>1836.2112970769756</v>
      </c>
      <c r="CH196" s="156">
        <f t="shared" si="266"/>
        <v>1872.9355230185151</v>
      </c>
      <c r="CI196" s="156">
        <f t="shared" si="267"/>
        <v>1910.3942334788856</v>
      </c>
      <c r="CJ196" s="156">
        <f t="shared" si="268"/>
        <v>1948.6021181484632</v>
      </c>
      <c r="CK196" s="156">
        <f t="shared" si="269"/>
        <v>1987.5741605114324</v>
      </c>
      <c r="CL196" s="156">
        <f t="shared" si="270"/>
        <v>2027.325643721661</v>
      </c>
      <c r="CM196" s="156">
        <f t="shared" si="271"/>
        <v>2067.8721565960941</v>
      </c>
      <c r="CN196" s="156">
        <f t="shared" si="272"/>
        <v>2109.2295997280162</v>
      </c>
      <c r="CO196" s="156">
        <f t="shared" si="273"/>
        <v>2151.4141917225766</v>
      </c>
      <c r="CP196" s="156">
        <f t="shared" si="274"/>
        <v>2194.442475557028</v>
      </c>
      <c r="CQ196" s="156">
        <f t="shared" si="275"/>
        <v>2238.3313250681686</v>
      </c>
      <c r="CR196" s="156">
        <f t="shared" si="276"/>
        <v>2283.0979515695321</v>
      </c>
      <c r="CS196" s="156">
        <f t="shared" si="277"/>
        <v>2328.7599106009229</v>
      </c>
      <c r="CT196" s="156">
        <f t="shared" si="278"/>
        <v>2375.3351088129416</v>
      </c>
    </row>
    <row r="197" spans="1:98" ht="14.25" customHeight="1" x14ac:dyDescent="0.25">
      <c r="A197" s="110" t="s">
        <v>481</v>
      </c>
      <c r="B197" s="108">
        <v>0</v>
      </c>
      <c r="D197" s="156">
        <f t="shared" si="279"/>
        <v>0</v>
      </c>
      <c r="E197" s="156">
        <f t="shared" si="280"/>
        <v>0</v>
      </c>
      <c r="F197" s="156">
        <f t="shared" si="280"/>
        <v>0</v>
      </c>
      <c r="G197" s="156">
        <f t="shared" si="280"/>
        <v>0</v>
      </c>
      <c r="H197" s="156">
        <f t="shared" si="280"/>
        <v>0</v>
      </c>
      <c r="I197" s="156">
        <f t="shared" si="280"/>
        <v>0</v>
      </c>
      <c r="J197" s="156">
        <f t="shared" si="280"/>
        <v>0</v>
      </c>
      <c r="K197" s="156">
        <f t="shared" si="280"/>
        <v>0</v>
      </c>
      <c r="L197" s="156">
        <f t="shared" si="280"/>
        <v>0</v>
      </c>
      <c r="M197" s="156">
        <f t="shared" si="280"/>
        <v>0</v>
      </c>
      <c r="N197" s="156">
        <f t="shared" si="280"/>
        <v>0</v>
      </c>
      <c r="O197" s="156">
        <f t="shared" si="280"/>
        <v>0</v>
      </c>
      <c r="P197" s="156">
        <f t="shared" si="280"/>
        <v>0</v>
      </c>
      <c r="Q197" s="156">
        <f t="shared" si="280"/>
        <v>0</v>
      </c>
      <c r="R197" s="156">
        <f t="shared" si="280"/>
        <v>0</v>
      </c>
      <c r="S197" s="156">
        <f t="shared" si="280"/>
        <v>0</v>
      </c>
      <c r="T197" s="156">
        <f t="shared" si="280"/>
        <v>0</v>
      </c>
      <c r="U197" s="156">
        <f t="shared" ref="U197:AK197" si="286">T197*$B209</f>
        <v>0</v>
      </c>
      <c r="V197" s="156">
        <f t="shared" si="286"/>
        <v>0</v>
      </c>
      <c r="W197" s="156">
        <f t="shared" si="286"/>
        <v>0</v>
      </c>
      <c r="X197" s="156">
        <f t="shared" si="286"/>
        <v>0</v>
      </c>
      <c r="Y197" s="156">
        <f t="shared" si="286"/>
        <v>0</v>
      </c>
      <c r="Z197" s="156">
        <f t="shared" si="286"/>
        <v>0</v>
      </c>
      <c r="AA197" s="156">
        <f t="shared" si="286"/>
        <v>0</v>
      </c>
      <c r="AB197" s="156">
        <f t="shared" si="286"/>
        <v>0</v>
      </c>
      <c r="AC197" s="156">
        <f t="shared" si="286"/>
        <v>0</v>
      </c>
      <c r="AD197" s="156">
        <f t="shared" si="286"/>
        <v>0</v>
      </c>
      <c r="AE197" s="156">
        <f t="shared" si="286"/>
        <v>0</v>
      </c>
      <c r="AF197" s="156">
        <f t="shared" si="286"/>
        <v>0</v>
      </c>
      <c r="AG197" s="156">
        <f t="shared" si="286"/>
        <v>0</v>
      </c>
      <c r="AH197" s="156">
        <f t="shared" si="286"/>
        <v>0</v>
      </c>
      <c r="AI197" s="156">
        <f t="shared" si="286"/>
        <v>0</v>
      </c>
      <c r="AJ197" s="156">
        <f t="shared" si="286"/>
        <v>0</v>
      </c>
      <c r="AK197" s="156">
        <f t="shared" si="286"/>
        <v>0</v>
      </c>
      <c r="AL197" s="156">
        <f t="shared" si="218"/>
        <v>0</v>
      </c>
      <c r="AM197" s="156">
        <f t="shared" si="219"/>
        <v>0</v>
      </c>
      <c r="AN197" s="156">
        <f t="shared" si="220"/>
        <v>0</v>
      </c>
      <c r="AO197" s="156">
        <f t="shared" si="221"/>
        <v>0</v>
      </c>
      <c r="AP197" s="156">
        <f t="shared" si="222"/>
        <v>0</v>
      </c>
      <c r="AQ197" s="156">
        <f t="shared" si="223"/>
        <v>0</v>
      </c>
      <c r="AR197" s="156">
        <f t="shared" si="224"/>
        <v>0</v>
      </c>
      <c r="AS197" s="156">
        <f t="shared" si="225"/>
        <v>0</v>
      </c>
      <c r="AT197" s="156">
        <f t="shared" si="226"/>
        <v>0</v>
      </c>
      <c r="AU197" s="156">
        <f t="shared" si="227"/>
        <v>0</v>
      </c>
      <c r="AV197" s="156">
        <f t="shared" si="228"/>
        <v>0</v>
      </c>
      <c r="AW197" s="156">
        <f t="shared" si="229"/>
        <v>0</v>
      </c>
      <c r="AX197" s="156">
        <f t="shared" si="230"/>
        <v>0</v>
      </c>
      <c r="AY197" s="156">
        <f t="shared" si="231"/>
        <v>0</v>
      </c>
      <c r="AZ197" s="156">
        <f t="shared" si="232"/>
        <v>0</v>
      </c>
      <c r="BA197" s="156">
        <f t="shared" si="233"/>
        <v>0</v>
      </c>
      <c r="BB197" s="156">
        <f t="shared" si="234"/>
        <v>0</v>
      </c>
      <c r="BC197" s="156">
        <f t="shared" si="235"/>
        <v>0</v>
      </c>
      <c r="BD197" s="156">
        <f t="shared" si="236"/>
        <v>0</v>
      </c>
      <c r="BE197" s="156">
        <f t="shared" si="237"/>
        <v>0</v>
      </c>
      <c r="BF197" s="156">
        <f t="shared" si="238"/>
        <v>0</v>
      </c>
      <c r="BG197" s="156">
        <f t="shared" si="239"/>
        <v>0</v>
      </c>
      <c r="BH197" s="156">
        <f t="shared" si="240"/>
        <v>0</v>
      </c>
      <c r="BI197" s="156">
        <f t="shared" si="241"/>
        <v>0</v>
      </c>
      <c r="BJ197" s="156">
        <f t="shared" si="242"/>
        <v>0</v>
      </c>
      <c r="BK197" s="156">
        <f t="shared" si="243"/>
        <v>0</v>
      </c>
      <c r="BL197" s="156">
        <f t="shared" si="244"/>
        <v>0</v>
      </c>
      <c r="BM197" s="156">
        <f t="shared" si="245"/>
        <v>0</v>
      </c>
      <c r="BN197" s="156">
        <f t="shared" si="246"/>
        <v>0</v>
      </c>
      <c r="BO197" s="156">
        <f t="shared" si="247"/>
        <v>0</v>
      </c>
      <c r="BP197" s="156">
        <f t="shared" si="248"/>
        <v>0</v>
      </c>
      <c r="BQ197" s="156">
        <f t="shared" si="249"/>
        <v>0</v>
      </c>
      <c r="BR197" s="156">
        <f t="shared" si="250"/>
        <v>0</v>
      </c>
      <c r="BS197" s="156">
        <f t="shared" si="251"/>
        <v>0</v>
      </c>
      <c r="BT197" s="156">
        <f t="shared" si="252"/>
        <v>0</v>
      </c>
      <c r="BU197" s="156">
        <f t="shared" si="253"/>
        <v>0</v>
      </c>
      <c r="BV197" s="156">
        <f t="shared" si="254"/>
        <v>0</v>
      </c>
      <c r="BW197" s="156">
        <f t="shared" si="255"/>
        <v>0</v>
      </c>
      <c r="BX197" s="156">
        <f t="shared" si="256"/>
        <v>0</v>
      </c>
      <c r="BY197" s="156">
        <f t="shared" si="257"/>
        <v>0</v>
      </c>
      <c r="BZ197" s="156">
        <f t="shared" si="258"/>
        <v>0</v>
      </c>
      <c r="CA197" s="156">
        <f t="shared" si="259"/>
        <v>0</v>
      </c>
      <c r="CB197" s="156">
        <f t="shared" si="260"/>
        <v>0</v>
      </c>
      <c r="CC197" s="156">
        <f t="shared" si="261"/>
        <v>0</v>
      </c>
      <c r="CD197" s="156">
        <f t="shared" si="262"/>
        <v>0</v>
      </c>
      <c r="CE197" s="156">
        <f t="shared" si="263"/>
        <v>0</v>
      </c>
      <c r="CF197" s="156">
        <f t="shared" si="264"/>
        <v>0</v>
      </c>
      <c r="CG197" s="156">
        <f t="shared" si="265"/>
        <v>0</v>
      </c>
      <c r="CH197" s="156">
        <f t="shared" si="266"/>
        <v>0</v>
      </c>
      <c r="CI197" s="156">
        <f t="shared" si="267"/>
        <v>0</v>
      </c>
      <c r="CJ197" s="156">
        <f t="shared" si="268"/>
        <v>0</v>
      </c>
      <c r="CK197" s="156">
        <f t="shared" si="269"/>
        <v>0</v>
      </c>
      <c r="CL197" s="156">
        <f t="shared" si="270"/>
        <v>0</v>
      </c>
      <c r="CM197" s="156">
        <f t="shared" si="271"/>
        <v>0</v>
      </c>
      <c r="CN197" s="156">
        <f t="shared" si="272"/>
        <v>0</v>
      </c>
      <c r="CO197" s="156">
        <f t="shared" si="273"/>
        <v>0</v>
      </c>
      <c r="CP197" s="156">
        <f t="shared" si="274"/>
        <v>0</v>
      </c>
      <c r="CQ197" s="156">
        <f t="shared" si="275"/>
        <v>0</v>
      </c>
      <c r="CR197" s="156">
        <f t="shared" si="276"/>
        <v>0</v>
      </c>
      <c r="CS197" s="156">
        <f t="shared" si="277"/>
        <v>0</v>
      </c>
      <c r="CT197" s="156">
        <f t="shared" si="278"/>
        <v>0</v>
      </c>
    </row>
    <row r="198" spans="1:98" ht="14.25" customHeight="1" x14ac:dyDescent="0.25">
      <c r="A198" s="110" t="s">
        <v>482</v>
      </c>
      <c r="B198" s="108">
        <v>200</v>
      </c>
      <c r="D198" s="156">
        <f t="shared" si="279"/>
        <v>210</v>
      </c>
      <c r="E198" s="156">
        <f t="shared" si="280"/>
        <v>220.5</v>
      </c>
      <c r="F198" s="156">
        <f t="shared" si="280"/>
        <v>231.52500000000001</v>
      </c>
      <c r="G198" s="156">
        <f t="shared" si="280"/>
        <v>243.10125000000002</v>
      </c>
      <c r="H198" s="156">
        <f t="shared" si="280"/>
        <v>255.25631250000004</v>
      </c>
      <c r="I198" s="156">
        <f t="shared" si="280"/>
        <v>268.01912812500007</v>
      </c>
      <c r="J198" s="156">
        <f t="shared" si="280"/>
        <v>281.4200845312501</v>
      </c>
      <c r="K198" s="156">
        <f t="shared" si="280"/>
        <v>295.49108875781263</v>
      </c>
      <c r="L198" s="156">
        <f t="shared" si="280"/>
        <v>310.26564319570326</v>
      </c>
      <c r="M198" s="156">
        <f t="shared" si="280"/>
        <v>325.77892535548841</v>
      </c>
      <c r="N198" s="156">
        <f t="shared" si="280"/>
        <v>342.06787162326287</v>
      </c>
      <c r="O198" s="156">
        <f t="shared" si="280"/>
        <v>359.17126520442605</v>
      </c>
      <c r="P198" s="156">
        <f t="shared" si="280"/>
        <v>377.12982846464735</v>
      </c>
      <c r="Q198" s="156">
        <f t="shared" si="280"/>
        <v>395.98631988787974</v>
      </c>
      <c r="R198" s="156">
        <f t="shared" si="280"/>
        <v>415.78563588227377</v>
      </c>
      <c r="S198" s="156">
        <f t="shared" si="280"/>
        <v>436.57491767638749</v>
      </c>
      <c r="T198" s="156">
        <f t="shared" si="280"/>
        <v>458.40366356020689</v>
      </c>
      <c r="U198" s="156">
        <f t="shared" ref="U198:AK198" si="287">T198*$B210</f>
        <v>481.32384673821724</v>
      </c>
      <c r="V198" s="156">
        <f t="shared" si="287"/>
        <v>505.39003907512813</v>
      </c>
      <c r="W198" s="156">
        <f t="shared" si="287"/>
        <v>530.65954102888452</v>
      </c>
      <c r="X198" s="156">
        <f t="shared" si="287"/>
        <v>557.1925180803288</v>
      </c>
      <c r="Y198" s="156">
        <f t="shared" si="287"/>
        <v>585.05214398434521</v>
      </c>
      <c r="Z198" s="156">
        <f t="shared" si="287"/>
        <v>614.30475118356253</v>
      </c>
      <c r="AA198" s="156">
        <f t="shared" si="287"/>
        <v>645.01998874274068</v>
      </c>
      <c r="AB198" s="156">
        <f t="shared" si="287"/>
        <v>677.27098817987769</v>
      </c>
      <c r="AC198" s="156">
        <f t="shared" si="287"/>
        <v>711.13453758887158</v>
      </c>
      <c r="AD198" s="156">
        <f t="shared" si="287"/>
        <v>746.69126446831524</v>
      </c>
      <c r="AE198" s="156">
        <f t="shared" si="287"/>
        <v>784.02582769173102</v>
      </c>
      <c r="AF198" s="156">
        <f t="shared" si="287"/>
        <v>823.22711907631765</v>
      </c>
      <c r="AG198" s="156">
        <f t="shared" si="287"/>
        <v>864.38847503013358</v>
      </c>
      <c r="AH198" s="156">
        <f t="shared" si="287"/>
        <v>907.6078987816403</v>
      </c>
      <c r="AI198" s="156">
        <f t="shared" si="287"/>
        <v>952.98829372072237</v>
      </c>
      <c r="AJ198" s="156">
        <f t="shared" si="287"/>
        <v>1000.6377084067585</v>
      </c>
      <c r="AK198" s="156">
        <f t="shared" si="287"/>
        <v>1050.6695938270964</v>
      </c>
      <c r="AL198" s="156">
        <f t="shared" si="218"/>
        <v>1103.2030735184512</v>
      </c>
      <c r="AM198" s="156">
        <f t="shared" si="219"/>
        <v>1158.3632271943738</v>
      </c>
      <c r="AN198" s="156">
        <f t="shared" si="220"/>
        <v>1216.2813885540927</v>
      </c>
      <c r="AO198" s="156">
        <f t="shared" si="221"/>
        <v>1277.0954579817974</v>
      </c>
      <c r="AP198" s="156">
        <f t="shared" si="222"/>
        <v>1340.9502308808874</v>
      </c>
      <c r="AQ198" s="156">
        <f t="shared" si="223"/>
        <v>1407.9977424249319</v>
      </c>
      <c r="AR198" s="156">
        <f t="shared" si="224"/>
        <v>1478.3976295461785</v>
      </c>
      <c r="AS198" s="156">
        <f t="shared" si="225"/>
        <v>1552.3175110234874</v>
      </c>
      <c r="AT198" s="156">
        <f t="shared" si="226"/>
        <v>1629.9333865746619</v>
      </c>
      <c r="AU198" s="156">
        <f t="shared" si="227"/>
        <v>1711.430055903395</v>
      </c>
      <c r="AV198" s="156">
        <f t="shared" si="228"/>
        <v>1797.0015586985648</v>
      </c>
      <c r="AW198" s="156">
        <f t="shared" si="229"/>
        <v>1886.8516366334932</v>
      </c>
      <c r="AX198" s="156">
        <f t="shared" si="230"/>
        <v>1981.194218465168</v>
      </c>
      <c r="AY198" s="156">
        <f t="shared" si="231"/>
        <v>2080.2539293884265</v>
      </c>
      <c r="AZ198" s="156">
        <f t="shared" si="232"/>
        <v>2184.2666258578479</v>
      </c>
      <c r="BA198" s="156">
        <f t="shared" si="233"/>
        <v>2293.4799571507406</v>
      </c>
      <c r="BB198" s="156">
        <f t="shared" si="234"/>
        <v>2408.1539550082775</v>
      </c>
      <c r="BC198" s="156">
        <f t="shared" si="235"/>
        <v>2528.5616527586917</v>
      </c>
      <c r="BD198" s="156">
        <f t="shared" si="236"/>
        <v>2654.9897353966262</v>
      </c>
      <c r="BE198" s="156">
        <f t="shared" si="237"/>
        <v>2787.7392221664577</v>
      </c>
      <c r="BF198" s="156">
        <f t="shared" si="238"/>
        <v>2927.1261832747805</v>
      </c>
      <c r="BG198" s="156">
        <f t="shared" si="239"/>
        <v>3073.4824924385198</v>
      </c>
      <c r="BH198" s="156">
        <f t="shared" si="240"/>
        <v>3227.156617060446</v>
      </c>
      <c r="BI198" s="156">
        <f t="shared" si="241"/>
        <v>3388.5144479134683</v>
      </c>
      <c r="BJ198" s="156">
        <f t="shared" si="242"/>
        <v>3557.9401703091416</v>
      </c>
      <c r="BK198" s="156">
        <f t="shared" si="243"/>
        <v>3735.8371788245991</v>
      </c>
      <c r="BL198" s="156">
        <f t="shared" si="244"/>
        <v>3922.6290377658293</v>
      </c>
      <c r="BM198" s="156">
        <f t="shared" si="245"/>
        <v>4118.7604896541206</v>
      </c>
      <c r="BN198" s="156">
        <f t="shared" si="246"/>
        <v>4324.6985141368268</v>
      </c>
      <c r="BO198" s="156">
        <f t="shared" si="247"/>
        <v>4540.9334398436686</v>
      </c>
      <c r="BP198" s="156">
        <f t="shared" si="248"/>
        <v>4767.9801118358519</v>
      </c>
      <c r="BQ198" s="156">
        <f t="shared" si="249"/>
        <v>5006.3791174276448</v>
      </c>
      <c r="BR198" s="156">
        <f t="shared" si="250"/>
        <v>5256.6980732990269</v>
      </c>
      <c r="BS198" s="156">
        <f t="shared" si="251"/>
        <v>5519.5329769639784</v>
      </c>
      <c r="BT198" s="156">
        <f t="shared" si="252"/>
        <v>5795.5096258121775</v>
      </c>
      <c r="BU198" s="156">
        <f t="shared" si="253"/>
        <v>6085.2851071027862</v>
      </c>
      <c r="BV198" s="156">
        <f t="shared" si="254"/>
        <v>6389.5493624579258</v>
      </c>
      <c r="BW198" s="156">
        <f t="shared" si="255"/>
        <v>6709.0268305808222</v>
      </c>
      <c r="BX198" s="156">
        <f t="shared" si="256"/>
        <v>7044.4781721098634</v>
      </c>
      <c r="BY198" s="156">
        <f t="shared" si="257"/>
        <v>7396.7020807153567</v>
      </c>
      <c r="BZ198" s="156">
        <f t="shared" si="258"/>
        <v>7766.5371847511251</v>
      </c>
      <c r="CA198" s="156">
        <f t="shared" si="259"/>
        <v>8154.8640439886813</v>
      </c>
      <c r="CB198" s="156">
        <f t="shared" si="260"/>
        <v>8562.6072461881158</v>
      </c>
      <c r="CC198" s="156">
        <f t="shared" si="261"/>
        <v>8990.7376084975222</v>
      </c>
      <c r="CD198" s="156">
        <f t="shared" si="262"/>
        <v>9440.2744889223995</v>
      </c>
      <c r="CE198" s="156">
        <f t="shared" si="263"/>
        <v>9912.2882133685198</v>
      </c>
      <c r="CF198" s="156">
        <f t="shared" si="264"/>
        <v>10407.902624036946</v>
      </c>
      <c r="CG198" s="156">
        <f t="shared" si="265"/>
        <v>10928.297755238793</v>
      </c>
      <c r="CH198" s="156">
        <f t="shared" si="266"/>
        <v>11474.712643000734</v>
      </c>
      <c r="CI198" s="156">
        <f t="shared" si="267"/>
        <v>12048.448275150771</v>
      </c>
      <c r="CJ198" s="156">
        <f t="shared" si="268"/>
        <v>12650.87068890831</v>
      </c>
      <c r="CK198" s="156">
        <f t="shared" si="269"/>
        <v>13283.414223353726</v>
      </c>
      <c r="CL198" s="156">
        <f t="shared" si="270"/>
        <v>13947.584934521412</v>
      </c>
      <c r="CM198" s="156">
        <f t="shared" si="271"/>
        <v>14644.964181247484</v>
      </c>
      <c r="CN198" s="156">
        <f t="shared" si="272"/>
        <v>15377.212390309858</v>
      </c>
      <c r="CO198" s="156">
        <f t="shared" si="273"/>
        <v>16146.073009825352</v>
      </c>
      <c r="CP198" s="156">
        <f t="shared" si="274"/>
        <v>16953.376660316619</v>
      </c>
      <c r="CQ198" s="156">
        <f t="shared" si="275"/>
        <v>17801.045493332451</v>
      </c>
      <c r="CR198" s="156">
        <f t="shared" si="276"/>
        <v>18691.097767999076</v>
      </c>
      <c r="CS198" s="156">
        <f t="shared" si="277"/>
        <v>19625.65265639903</v>
      </c>
      <c r="CT198" s="156">
        <f t="shared" si="278"/>
        <v>20606.935289218982</v>
      </c>
    </row>
    <row r="199" spans="1:98" ht="14.25" customHeight="1" x14ac:dyDescent="0.25">
      <c r="A199" s="110" t="s">
        <v>488</v>
      </c>
      <c r="B199" s="108">
        <v>200</v>
      </c>
      <c r="D199" s="156">
        <f t="shared" si="279"/>
        <v>210</v>
      </c>
      <c r="E199" s="156">
        <f t="shared" si="280"/>
        <v>220.5</v>
      </c>
      <c r="F199" s="156">
        <f t="shared" si="280"/>
        <v>231.52500000000001</v>
      </c>
      <c r="G199" s="156">
        <f t="shared" si="280"/>
        <v>243.10125000000002</v>
      </c>
      <c r="H199" s="156">
        <f t="shared" si="280"/>
        <v>255.25631250000004</v>
      </c>
      <c r="I199" s="156">
        <f t="shared" si="280"/>
        <v>268.01912812500007</v>
      </c>
      <c r="J199" s="156">
        <f t="shared" si="280"/>
        <v>281.4200845312501</v>
      </c>
      <c r="K199" s="156">
        <f t="shared" si="280"/>
        <v>295.49108875781263</v>
      </c>
      <c r="L199" s="156">
        <f t="shared" si="280"/>
        <v>310.26564319570326</v>
      </c>
      <c r="M199" s="156">
        <f t="shared" si="280"/>
        <v>325.77892535548841</v>
      </c>
      <c r="N199" s="156">
        <f t="shared" si="280"/>
        <v>342.06787162326287</v>
      </c>
      <c r="O199" s="156">
        <f t="shared" si="280"/>
        <v>359.17126520442605</v>
      </c>
      <c r="P199" s="156">
        <f t="shared" si="280"/>
        <v>377.12982846464735</v>
      </c>
      <c r="Q199" s="156">
        <f t="shared" si="280"/>
        <v>395.98631988787974</v>
      </c>
      <c r="R199" s="156">
        <f t="shared" si="280"/>
        <v>415.78563588227377</v>
      </c>
      <c r="S199" s="156">
        <f t="shared" si="280"/>
        <v>436.57491767638749</v>
      </c>
      <c r="T199" s="156">
        <f t="shared" si="280"/>
        <v>458.40366356020689</v>
      </c>
      <c r="U199" s="156">
        <f t="shared" ref="U199:AK199" si="288">T199*$B211</f>
        <v>481.32384673821724</v>
      </c>
      <c r="V199" s="156">
        <f t="shared" si="288"/>
        <v>505.39003907512813</v>
      </c>
      <c r="W199" s="156">
        <f t="shared" si="288"/>
        <v>530.65954102888452</v>
      </c>
      <c r="X199" s="156">
        <f t="shared" si="288"/>
        <v>557.1925180803288</v>
      </c>
      <c r="Y199" s="156">
        <f t="shared" si="288"/>
        <v>585.05214398434521</v>
      </c>
      <c r="Z199" s="156">
        <f t="shared" si="288"/>
        <v>614.30475118356253</v>
      </c>
      <c r="AA199" s="156">
        <f t="shared" si="288"/>
        <v>645.01998874274068</v>
      </c>
      <c r="AB199" s="156">
        <f t="shared" si="288"/>
        <v>677.27098817987769</v>
      </c>
      <c r="AC199" s="156">
        <f t="shared" si="288"/>
        <v>711.13453758887158</v>
      </c>
      <c r="AD199" s="156">
        <f t="shared" si="288"/>
        <v>746.69126446831524</v>
      </c>
      <c r="AE199" s="156">
        <f t="shared" si="288"/>
        <v>784.02582769173102</v>
      </c>
      <c r="AF199" s="156">
        <f t="shared" si="288"/>
        <v>823.22711907631765</v>
      </c>
      <c r="AG199" s="156">
        <f t="shared" si="288"/>
        <v>864.38847503013358</v>
      </c>
      <c r="AH199" s="156">
        <f t="shared" si="288"/>
        <v>907.6078987816403</v>
      </c>
      <c r="AI199" s="156">
        <f t="shared" si="288"/>
        <v>952.98829372072237</v>
      </c>
      <c r="AJ199" s="156">
        <f t="shared" si="288"/>
        <v>1000.6377084067585</v>
      </c>
      <c r="AK199" s="156">
        <f t="shared" si="288"/>
        <v>1050.6695938270964</v>
      </c>
      <c r="AL199" s="156">
        <f t="shared" si="218"/>
        <v>1103.2030735184512</v>
      </c>
      <c r="AM199" s="156">
        <f t="shared" si="219"/>
        <v>1158.3632271943738</v>
      </c>
      <c r="AN199" s="156">
        <f t="shared" si="220"/>
        <v>1216.2813885540927</v>
      </c>
      <c r="AO199" s="156">
        <f t="shared" si="221"/>
        <v>1277.0954579817974</v>
      </c>
      <c r="AP199" s="156">
        <f t="shared" si="222"/>
        <v>1340.9502308808874</v>
      </c>
      <c r="AQ199" s="156">
        <f t="shared" si="223"/>
        <v>1407.9977424249319</v>
      </c>
      <c r="AR199" s="156">
        <f t="shared" si="224"/>
        <v>1478.3976295461785</v>
      </c>
      <c r="AS199" s="156">
        <f t="shared" si="225"/>
        <v>1552.3175110234874</v>
      </c>
      <c r="AT199" s="156">
        <f t="shared" si="226"/>
        <v>1629.9333865746619</v>
      </c>
      <c r="AU199" s="156">
        <f t="shared" si="227"/>
        <v>1711.430055903395</v>
      </c>
      <c r="AV199" s="156">
        <f t="shared" si="228"/>
        <v>1797.0015586985648</v>
      </c>
      <c r="AW199" s="156">
        <f t="shared" si="229"/>
        <v>1886.8516366334932</v>
      </c>
      <c r="AX199" s="156">
        <f t="shared" si="230"/>
        <v>1981.194218465168</v>
      </c>
      <c r="AY199" s="156">
        <f t="shared" si="231"/>
        <v>2080.2539293884265</v>
      </c>
      <c r="AZ199" s="156">
        <f t="shared" si="232"/>
        <v>2184.2666258578479</v>
      </c>
      <c r="BA199" s="156">
        <f t="shared" si="233"/>
        <v>2293.4799571507406</v>
      </c>
      <c r="BB199" s="156">
        <f t="shared" si="234"/>
        <v>2408.1539550082775</v>
      </c>
      <c r="BC199" s="156">
        <f t="shared" si="235"/>
        <v>2528.5616527586917</v>
      </c>
      <c r="BD199" s="156">
        <f t="shared" si="236"/>
        <v>2654.9897353966262</v>
      </c>
      <c r="BE199" s="156">
        <f t="shared" si="237"/>
        <v>2787.7392221664577</v>
      </c>
      <c r="BF199" s="156">
        <f t="shared" si="238"/>
        <v>2927.1261832747805</v>
      </c>
      <c r="BG199" s="156">
        <f t="shared" si="239"/>
        <v>3073.4824924385198</v>
      </c>
      <c r="BH199" s="156">
        <f t="shared" si="240"/>
        <v>3227.156617060446</v>
      </c>
      <c r="BI199" s="156">
        <f t="shared" si="241"/>
        <v>3388.5144479134683</v>
      </c>
      <c r="BJ199" s="156">
        <f t="shared" si="242"/>
        <v>3557.9401703091416</v>
      </c>
      <c r="BK199" s="156">
        <f t="shared" si="243"/>
        <v>3735.8371788245991</v>
      </c>
      <c r="BL199" s="156">
        <f t="shared" si="244"/>
        <v>3922.6290377658293</v>
      </c>
      <c r="BM199" s="156">
        <f t="shared" si="245"/>
        <v>4118.7604896541206</v>
      </c>
      <c r="BN199" s="156">
        <f t="shared" si="246"/>
        <v>4324.6985141368268</v>
      </c>
      <c r="BO199" s="156">
        <f t="shared" si="247"/>
        <v>4540.9334398436686</v>
      </c>
      <c r="BP199" s="156">
        <f t="shared" si="248"/>
        <v>4767.9801118358519</v>
      </c>
      <c r="BQ199" s="156">
        <f t="shared" si="249"/>
        <v>5006.3791174276448</v>
      </c>
      <c r="BR199" s="156">
        <f t="shared" si="250"/>
        <v>5256.6980732990269</v>
      </c>
      <c r="BS199" s="156">
        <f t="shared" si="251"/>
        <v>5519.5329769639784</v>
      </c>
      <c r="BT199" s="156">
        <f t="shared" si="252"/>
        <v>5795.5096258121775</v>
      </c>
      <c r="BU199" s="156">
        <f t="shared" si="253"/>
        <v>6085.2851071027862</v>
      </c>
      <c r="BV199" s="156">
        <f t="shared" si="254"/>
        <v>6389.5493624579258</v>
      </c>
      <c r="BW199" s="156">
        <f t="shared" si="255"/>
        <v>6709.0268305808222</v>
      </c>
      <c r="BX199" s="156">
        <f t="shared" si="256"/>
        <v>7044.4781721098634</v>
      </c>
      <c r="BY199" s="156">
        <f t="shared" si="257"/>
        <v>7396.7020807153567</v>
      </c>
      <c r="BZ199" s="156">
        <f t="shared" si="258"/>
        <v>7766.5371847511251</v>
      </c>
      <c r="CA199" s="156">
        <f t="shared" si="259"/>
        <v>8154.8640439886813</v>
      </c>
      <c r="CB199" s="156">
        <f t="shared" si="260"/>
        <v>8562.6072461881158</v>
      </c>
      <c r="CC199" s="156">
        <f t="shared" si="261"/>
        <v>8990.7376084975222</v>
      </c>
      <c r="CD199" s="156">
        <f t="shared" si="262"/>
        <v>9440.2744889223995</v>
      </c>
      <c r="CE199" s="156">
        <f t="shared" si="263"/>
        <v>9912.2882133685198</v>
      </c>
      <c r="CF199" s="156">
        <f t="shared" si="264"/>
        <v>10407.902624036946</v>
      </c>
      <c r="CG199" s="156">
        <f t="shared" si="265"/>
        <v>10928.297755238793</v>
      </c>
      <c r="CH199" s="156">
        <f t="shared" si="266"/>
        <v>11474.712643000734</v>
      </c>
      <c r="CI199" s="156">
        <f t="shared" si="267"/>
        <v>12048.448275150771</v>
      </c>
      <c r="CJ199" s="156">
        <f t="shared" si="268"/>
        <v>12650.87068890831</v>
      </c>
      <c r="CK199" s="156">
        <f t="shared" si="269"/>
        <v>13283.414223353726</v>
      </c>
      <c r="CL199" s="156">
        <f t="shared" si="270"/>
        <v>13947.584934521412</v>
      </c>
      <c r="CM199" s="156">
        <f t="shared" si="271"/>
        <v>14644.964181247484</v>
      </c>
      <c r="CN199" s="156">
        <f t="shared" si="272"/>
        <v>15377.212390309858</v>
      </c>
      <c r="CO199" s="156">
        <f t="shared" si="273"/>
        <v>16146.073009825352</v>
      </c>
      <c r="CP199" s="156">
        <f t="shared" si="274"/>
        <v>16953.376660316619</v>
      </c>
      <c r="CQ199" s="156">
        <f t="shared" si="275"/>
        <v>17801.045493332451</v>
      </c>
      <c r="CR199" s="156">
        <f t="shared" si="276"/>
        <v>18691.097767999076</v>
      </c>
      <c r="CS199" s="156">
        <f t="shared" si="277"/>
        <v>19625.65265639903</v>
      </c>
      <c r="CT199" s="156">
        <f t="shared" si="278"/>
        <v>20606.935289218982</v>
      </c>
    </row>
    <row r="202" spans="1:98" ht="14.25" customHeight="1" x14ac:dyDescent="0.25">
      <c r="A202" s="110" t="s">
        <v>486</v>
      </c>
      <c r="B202" s="108" t="s">
        <v>496</v>
      </c>
    </row>
    <row r="203" spans="1:98" ht="14.25" customHeight="1" x14ac:dyDescent="0.25">
      <c r="A203" s="110" t="s">
        <v>475</v>
      </c>
      <c r="B203" s="108">
        <f>(1-0.04)</f>
        <v>0.96</v>
      </c>
      <c r="D203" s="110">
        <f>(1+0.02)^5</f>
        <v>1.1040808032</v>
      </c>
    </row>
    <row r="204" spans="1:98" ht="14.25" customHeight="1" x14ac:dyDescent="0.25">
      <c r="A204" s="110" t="s">
        <v>476</v>
      </c>
      <c r="B204" s="108">
        <f>(1-0.04)</f>
        <v>0.96</v>
      </c>
      <c r="D204" s="110">
        <f t="shared" ref="D204:D205" si="289">(1+0.02)^5</f>
        <v>1.1040808032</v>
      </c>
    </row>
    <row r="205" spans="1:98" ht="14.25" customHeight="1" x14ac:dyDescent="0.25">
      <c r="A205" s="110" t="s">
        <v>477</v>
      </c>
      <c r="B205" s="108">
        <f>(1-0.04)</f>
        <v>0.96</v>
      </c>
      <c r="D205" s="110">
        <f t="shared" si="289"/>
        <v>1.1040808032</v>
      </c>
    </row>
    <row r="206" spans="1:98" ht="14.25" customHeight="1" x14ac:dyDescent="0.25">
      <c r="A206" s="110" t="s">
        <v>478</v>
      </c>
      <c r="B206" s="108">
        <f>(1)</f>
        <v>1</v>
      </c>
    </row>
    <row r="207" spans="1:98" ht="14.25" customHeight="1" x14ac:dyDescent="0.25">
      <c r="A207" s="110" t="s">
        <v>479</v>
      </c>
      <c r="B207" s="108">
        <f>(1 + 0.02)</f>
        <v>1.02</v>
      </c>
    </row>
    <row r="208" spans="1:98" ht="14.25" customHeight="1" x14ac:dyDescent="0.25">
      <c r="A208" s="110" t="s">
        <v>480</v>
      </c>
      <c r="B208" s="108">
        <f>(1 +0.02)</f>
        <v>1.02</v>
      </c>
    </row>
    <row r="209" spans="1:98" ht="14.25" customHeight="1" x14ac:dyDescent="0.25">
      <c r="A209" s="110" t="s">
        <v>481</v>
      </c>
      <c r="B209" s="108">
        <v>0</v>
      </c>
    </row>
    <row r="210" spans="1:98" ht="14.25" customHeight="1" x14ac:dyDescent="0.25">
      <c r="A210" s="110" t="s">
        <v>482</v>
      </c>
      <c r="B210" s="108">
        <f>(1+0.05)</f>
        <v>1.05</v>
      </c>
    </row>
    <row r="211" spans="1:98" ht="14.25" customHeight="1" x14ac:dyDescent="0.25">
      <c r="A211" s="110" t="s">
        <v>483</v>
      </c>
      <c r="B211" s="108">
        <f>(1+0.05)</f>
        <v>1.05</v>
      </c>
    </row>
    <row r="215" spans="1:98" ht="14.25" customHeight="1" x14ac:dyDescent="0.25">
      <c r="A215" s="110" t="s">
        <v>486</v>
      </c>
      <c r="B215" s="108" t="s">
        <v>487</v>
      </c>
      <c r="D215" s="110">
        <v>2019</v>
      </c>
      <c r="E215" s="110">
        <f>D215+1</f>
        <v>2020</v>
      </c>
      <c r="F215" s="110">
        <f t="shared" ref="F215:BQ215" si="290">E215+1</f>
        <v>2021</v>
      </c>
      <c r="G215" s="110">
        <f t="shared" si="290"/>
        <v>2022</v>
      </c>
      <c r="H215" s="110">
        <f t="shared" si="290"/>
        <v>2023</v>
      </c>
      <c r="I215" s="110">
        <f t="shared" si="290"/>
        <v>2024</v>
      </c>
      <c r="J215" s="110">
        <f t="shared" si="290"/>
        <v>2025</v>
      </c>
      <c r="K215" s="110">
        <f t="shared" si="290"/>
        <v>2026</v>
      </c>
      <c r="L215" s="110">
        <f t="shared" si="290"/>
        <v>2027</v>
      </c>
      <c r="M215" s="110">
        <f t="shared" si="290"/>
        <v>2028</v>
      </c>
      <c r="N215" s="110">
        <f t="shared" si="290"/>
        <v>2029</v>
      </c>
      <c r="O215" s="110">
        <f t="shared" si="290"/>
        <v>2030</v>
      </c>
      <c r="P215" s="110">
        <f t="shared" si="290"/>
        <v>2031</v>
      </c>
      <c r="Q215" s="110">
        <f t="shared" si="290"/>
        <v>2032</v>
      </c>
      <c r="R215" s="110">
        <f t="shared" si="290"/>
        <v>2033</v>
      </c>
      <c r="S215" s="110">
        <f t="shared" si="290"/>
        <v>2034</v>
      </c>
      <c r="T215" s="110">
        <f t="shared" si="290"/>
        <v>2035</v>
      </c>
      <c r="U215" s="110">
        <f t="shared" si="290"/>
        <v>2036</v>
      </c>
      <c r="V215" s="110">
        <f t="shared" si="290"/>
        <v>2037</v>
      </c>
      <c r="W215" s="110">
        <f t="shared" si="290"/>
        <v>2038</v>
      </c>
      <c r="X215" s="110">
        <f t="shared" si="290"/>
        <v>2039</v>
      </c>
      <c r="Y215" s="110">
        <f t="shared" si="290"/>
        <v>2040</v>
      </c>
      <c r="Z215" s="110">
        <f t="shared" si="290"/>
        <v>2041</v>
      </c>
      <c r="AA215" s="110">
        <f t="shared" si="290"/>
        <v>2042</v>
      </c>
      <c r="AB215" s="110">
        <f t="shared" si="290"/>
        <v>2043</v>
      </c>
      <c r="AC215" s="110">
        <f t="shared" si="290"/>
        <v>2044</v>
      </c>
      <c r="AD215" s="110">
        <f t="shared" si="290"/>
        <v>2045</v>
      </c>
      <c r="AE215" s="110">
        <f t="shared" si="290"/>
        <v>2046</v>
      </c>
      <c r="AF215" s="110">
        <f t="shared" si="290"/>
        <v>2047</v>
      </c>
      <c r="AG215" s="110">
        <f t="shared" si="290"/>
        <v>2048</v>
      </c>
      <c r="AH215" s="110">
        <f t="shared" si="290"/>
        <v>2049</v>
      </c>
      <c r="AI215" s="110">
        <f t="shared" si="290"/>
        <v>2050</v>
      </c>
      <c r="AJ215" s="110">
        <f t="shared" si="290"/>
        <v>2051</v>
      </c>
      <c r="AK215" s="110">
        <f t="shared" si="290"/>
        <v>2052</v>
      </c>
      <c r="AL215" s="110">
        <f>AK215+1</f>
        <v>2053</v>
      </c>
      <c r="AM215" s="110">
        <f t="shared" si="290"/>
        <v>2054</v>
      </c>
      <c r="AN215" s="110">
        <f t="shared" si="290"/>
        <v>2055</v>
      </c>
      <c r="AO215" s="110">
        <f t="shared" si="290"/>
        <v>2056</v>
      </c>
      <c r="AP215" s="110">
        <f t="shared" si="290"/>
        <v>2057</v>
      </c>
      <c r="AQ215" s="110">
        <f t="shared" si="290"/>
        <v>2058</v>
      </c>
      <c r="AR215" s="110">
        <f t="shared" si="290"/>
        <v>2059</v>
      </c>
      <c r="AS215" s="110">
        <f t="shared" si="290"/>
        <v>2060</v>
      </c>
      <c r="AT215" s="110">
        <f t="shared" si="290"/>
        <v>2061</v>
      </c>
      <c r="AU215" s="110">
        <f t="shared" si="290"/>
        <v>2062</v>
      </c>
      <c r="AV215" s="110">
        <f t="shared" si="290"/>
        <v>2063</v>
      </c>
      <c r="AW215" s="110">
        <f t="shared" si="290"/>
        <v>2064</v>
      </c>
      <c r="AX215" s="110">
        <f t="shared" si="290"/>
        <v>2065</v>
      </c>
      <c r="AY215" s="110">
        <f t="shared" si="290"/>
        <v>2066</v>
      </c>
      <c r="AZ215" s="110">
        <f t="shared" si="290"/>
        <v>2067</v>
      </c>
      <c r="BA215" s="110">
        <f t="shared" si="290"/>
        <v>2068</v>
      </c>
      <c r="BB215" s="110">
        <f t="shared" si="290"/>
        <v>2069</v>
      </c>
      <c r="BC215" s="110">
        <f t="shared" si="290"/>
        <v>2070</v>
      </c>
      <c r="BD215" s="110">
        <f t="shared" si="290"/>
        <v>2071</v>
      </c>
      <c r="BE215" s="110">
        <f>BD215+1</f>
        <v>2072</v>
      </c>
      <c r="BF215" s="110">
        <f t="shared" si="290"/>
        <v>2073</v>
      </c>
      <c r="BG215" s="110">
        <f t="shared" si="290"/>
        <v>2074</v>
      </c>
      <c r="BH215" s="110">
        <f t="shared" si="290"/>
        <v>2075</v>
      </c>
      <c r="BI215" s="110">
        <f t="shared" si="290"/>
        <v>2076</v>
      </c>
      <c r="BJ215" s="110">
        <f t="shared" si="290"/>
        <v>2077</v>
      </c>
      <c r="BK215" s="110">
        <f t="shared" si="290"/>
        <v>2078</v>
      </c>
      <c r="BL215" s="110">
        <f t="shared" si="290"/>
        <v>2079</v>
      </c>
      <c r="BM215" s="110">
        <f t="shared" si="290"/>
        <v>2080</v>
      </c>
      <c r="BN215" s="110">
        <f t="shared" si="290"/>
        <v>2081</v>
      </c>
      <c r="BO215" s="110">
        <f t="shared" si="290"/>
        <v>2082</v>
      </c>
      <c r="BP215" s="110">
        <f t="shared" si="290"/>
        <v>2083</v>
      </c>
      <c r="BQ215" s="110">
        <f t="shared" si="290"/>
        <v>2084</v>
      </c>
      <c r="BR215" s="110">
        <f t="shared" ref="BR215:CT215" si="291">BQ215+1</f>
        <v>2085</v>
      </c>
      <c r="BS215" s="110">
        <f t="shared" si="291"/>
        <v>2086</v>
      </c>
      <c r="BT215" s="110">
        <f t="shared" si="291"/>
        <v>2087</v>
      </c>
      <c r="BU215" s="110">
        <f t="shared" si="291"/>
        <v>2088</v>
      </c>
      <c r="BV215" s="110">
        <f t="shared" si="291"/>
        <v>2089</v>
      </c>
      <c r="BW215" s="110">
        <f t="shared" si="291"/>
        <v>2090</v>
      </c>
      <c r="BX215" s="110">
        <f t="shared" si="291"/>
        <v>2091</v>
      </c>
      <c r="BY215" s="110">
        <f t="shared" si="291"/>
        <v>2092</v>
      </c>
      <c r="BZ215" s="110">
        <f t="shared" si="291"/>
        <v>2093</v>
      </c>
      <c r="CA215" s="110">
        <f t="shared" si="291"/>
        <v>2094</v>
      </c>
      <c r="CB215" s="110">
        <f t="shared" si="291"/>
        <v>2095</v>
      </c>
      <c r="CC215" s="110">
        <f t="shared" si="291"/>
        <v>2096</v>
      </c>
      <c r="CD215" s="110">
        <f t="shared" si="291"/>
        <v>2097</v>
      </c>
      <c r="CE215" s="110">
        <f t="shared" si="291"/>
        <v>2098</v>
      </c>
      <c r="CF215" s="110">
        <f t="shared" si="291"/>
        <v>2099</v>
      </c>
      <c r="CG215" s="110">
        <f t="shared" si="291"/>
        <v>2100</v>
      </c>
      <c r="CH215" s="110">
        <f t="shared" si="291"/>
        <v>2101</v>
      </c>
      <c r="CI215" s="110">
        <f t="shared" si="291"/>
        <v>2102</v>
      </c>
      <c r="CJ215" s="110">
        <f t="shared" si="291"/>
        <v>2103</v>
      </c>
      <c r="CK215" s="110">
        <f t="shared" si="291"/>
        <v>2104</v>
      </c>
      <c r="CL215" s="110">
        <f>CK215+1</f>
        <v>2105</v>
      </c>
      <c r="CM215" s="110">
        <f t="shared" si="291"/>
        <v>2106</v>
      </c>
      <c r="CN215" s="110">
        <f t="shared" si="291"/>
        <v>2107</v>
      </c>
      <c r="CO215" s="110">
        <f t="shared" si="291"/>
        <v>2108</v>
      </c>
      <c r="CP215" s="110">
        <f t="shared" si="291"/>
        <v>2109</v>
      </c>
      <c r="CQ215" s="110">
        <f t="shared" si="291"/>
        <v>2110</v>
      </c>
      <c r="CR215" s="110">
        <f t="shared" si="291"/>
        <v>2111</v>
      </c>
      <c r="CS215" s="110">
        <f t="shared" si="291"/>
        <v>2112</v>
      </c>
      <c r="CT215" s="110">
        <f t="shared" si="291"/>
        <v>2113</v>
      </c>
    </row>
    <row r="216" spans="1:98" ht="14.25" customHeight="1" x14ac:dyDescent="0.25">
      <c r="A216" s="110" t="s">
        <v>475</v>
      </c>
      <c r="B216" s="108">
        <f>$B$180*B191</f>
        <v>4143.1040000000003</v>
      </c>
      <c r="D216" s="156">
        <f>D191*$B180</f>
        <v>3977.3798400000001</v>
      </c>
      <c r="E216" s="156">
        <f t="shared" ref="E216:L216" si="292">E191*$B180</f>
        <v>3818.2846463999999</v>
      </c>
      <c r="F216" s="156">
        <f t="shared" si="292"/>
        <v>3665.5532605439994</v>
      </c>
      <c r="G216" s="156">
        <f t="shared" si="292"/>
        <v>3518.9311301222392</v>
      </c>
      <c r="H216" s="156">
        <f t="shared" si="292"/>
        <v>3378.1738849173498</v>
      </c>
      <c r="I216" s="156">
        <f t="shared" si="292"/>
        <v>3243.0469295206558</v>
      </c>
      <c r="J216" s="156">
        <f t="shared" si="292"/>
        <v>3113.3250523398297</v>
      </c>
      <c r="K216" s="156">
        <f t="shared" si="292"/>
        <v>2988.7920502462362</v>
      </c>
      <c r="L216" s="156">
        <f t="shared" si="292"/>
        <v>2869.2403682363865</v>
      </c>
      <c r="M216" s="156">
        <f>M191*$B180</f>
        <v>2754.4707535069306</v>
      </c>
      <c r="N216" s="156">
        <f t="shared" ref="N216:S216" si="293">N191*$B180</f>
        <v>2644.2919233666535</v>
      </c>
      <c r="O216" s="156">
        <f t="shared" si="293"/>
        <v>2538.5202464319873</v>
      </c>
      <c r="P216" s="156">
        <f t="shared" si="293"/>
        <v>2436.9794365747075</v>
      </c>
      <c r="Q216" s="156">
        <f t="shared" si="293"/>
        <v>2339.5002591117191</v>
      </c>
      <c r="R216" s="156">
        <f t="shared" si="293"/>
        <v>2245.9202487472503</v>
      </c>
      <c r="S216" s="156">
        <f t="shared" si="293"/>
        <v>2156.08343879736</v>
      </c>
      <c r="T216" s="156">
        <f>T191*$B180</f>
        <v>2069.8401012454656</v>
      </c>
      <c r="U216" s="156">
        <f t="shared" ref="U216:X216" si="294">U191*$B180</f>
        <v>1987.0464971956471</v>
      </c>
      <c r="V216" s="156">
        <f t="shared" si="294"/>
        <v>1907.5646373078212</v>
      </c>
      <c r="W216" s="156">
        <f t="shared" si="294"/>
        <v>1831.2620518155084</v>
      </c>
      <c r="X216" s="156">
        <f t="shared" si="294"/>
        <v>1758.011569742888</v>
      </c>
      <c r="Y216" s="156">
        <f t="shared" ref="Y216:AK216" si="295">Y191*$B180</f>
        <v>1687.6911069531723</v>
      </c>
      <c r="Z216" s="156">
        <f t="shared" si="295"/>
        <v>1620.1834626750453</v>
      </c>
      <c r="AA216" s="156">
        <f t="shared" si="295"/>
        <v>1555.3761241680436</v>
      </c>
      <c r="AB216" s="156">
        <f t="shared" si="295"/>
        <v>1493.1610792013219</v>
      </c>
      <c r="AC216" s="156">
        <f t="shared" si="295"/>
        <v>1433.4346360332688</v>
      </c>
      <c r="AD216" s="156">
        <f t="shared" si="295"/>
        <v>1376.0972505919383</v>
      </c>
      <c r="AE216" s="156">
        <f t="shared" si="295"/>
        <v>1321.0533605682606</v>
      </c>
      <c r="AF216" s="156">
        <f t="shared" si="295"/>
        <v>1268.2112261455302</v>
      </c>
      <c r="AG216" s="156">
        <f t="shared" si="295"/>
        <v>1217.4827770997088</v>
      </c>
      <c r="AH216" s="156">
        <f t="shared" si="295"/>
        <v>1168.7834660157203</v>
      </c>
      <c r="AI216" s="156">
        <f t="shared" si="295"/>
        <v>1122.0321273750912</v>
      </c>
      <c r="AJ216" s="156">
        <f t="shared" si="295"/>
        <v>1077.1508422800875</v>
      </c>
      <c r="AK216" s="156">
        <f t="shared" si="295"/>
        <v>1034.064808588884</v>
      </c>
      <c r="AL216" s="157">
        <f>AL191*$B180</f>
        <v>992.7022162453286</v>
      </c>
      <c r="AM216" s="156">
        <f t="shared" ref="AM216:CT216" si="296">AM191*$B180</f>
        <v>952.99412759551547</v>
      </c>
      <c r="AN216" s="156">
        <f t="shared" si="296"/>
        <v>914.8743624916948</v>
      </c>
      <c r="AO216" s="156">
        <f t="shared" si="296"/>
        <v>878.27938799202695</v>
      </c>
      <c r="AP216" s="156">
        <f t="shared" si="296"/>
        <v>843.14821247234579</v>
      </c>
      <c r="AQ216" s="156">
        <f t="shared" si="296"/>
        <v>809.42228397345207</v>
      </c>
      <c r="AR216" s="156">
        <f t="shared" si="296"/>
        <v>777.04539261451396</v>
      </c>
      <c r="AS216" s="156">
        <f t="shared" si="296"/>
        <v>745.96357690993329</v>
      </c>
      <c r="AT216" s="156">
        <f t="shared" si="296"/>
        <v>716.12503383353601</v>
      </c>
      <c r="AU216" s="156">
        <f t="shared" si="296"/>
        <v>687.4800324801945</v>
      </c>
      <c r="AV216" s="156">
        <f t="shared" si="296"/>
        <v>659.9808311809868</v>
      </c>
      <c r="AW216" s="156">
        <f t="shared" si="296"/>
        <v>633.58159793374716</v>
      </c>
      <c r="AX216" s="156">
        <f t="shared" si="296"/>
        <v>608.23833401639729</v>
      </c>
      <c r="AY216" s="156">
        <f t="shared" si="296"/>
        <v>583.9088006557414</v>
      </c>
      <c r="AZ216" s="156">
        <f t="shared" si="296"/>
        <v>560.55244862951167</v>
      </c>
      <c r="BA216" s="156">
        <f t="shared" si="296"/>
        <v>538.13035068433123</v>
      </c>
      <c r="BB216" s="156">
        <f t="shared" si="296"/>
        <v>516.60513665695794</v>
      </c>
      <c r="BC216" s="156">
        <f t="shared" si="296"/>
        <v>495.94093119067963</v>
      </c>
      <c r="BD216" s="156">
        <f t="shared" si="296"/>
        <v>476.10329394305245</v>
      </c>
      <c r="BE216" s="156">
        <f t="shared" si="296"/>
        <v>457.05916218533031</v>
      </c>
      <c r="BF216" s="156">
        <f t="shared" si="296"/>
        <v>438.77679569791712</v>
      </c>
      <c r="BG216" s="156">
        <f t="shared" si="296"/>
        <v>421.22572387000042</v>
      </c>
      <c r="BH216" s="156">
        <f t="shared" si="296"/>
        <v>404.37669491520035</v>
      </c>
      <c r="BI216" s="156">
        <f t="shared" si="296"/>
        <v>388.20162711859234</v>
      </c>
      <c r="BJ216" s="156">
        <f t="shared" si="296"/>
        <v>372.67356203384861</v>
      </c>
      <c r="BK216" s="156">
        <f t="shared" si="296"/>
        <v>357.76661955249472</v>
      </c>
      <c r="BL216" s="156">
        <f t="shared" si="296"/>
        <v>343.4559547703949</v>
      </c>
      <c r="BM216" s="156">
        <f t="shared" si="296"/>
        <v>329.71771657957908</v>
      </c>
      <c r="BN216" s="156">
        <f t="shared" si="296"/>
        <v>316.52900791639587</v>
      </c>
      <c r="BO216" s="156">
        <f t="shared" si="296"/>
        <v>303.86784759974</v>
      </c>
      <c r="BP216" s="156">
        <f t="shared" si="296"/>
        <v>291.7131336957504</v>
      </c>
      <c r="BQ216" s="156">
        <f t="shared" si="296"/>
        <v>280.04460834792036</v>
      </c>
      <c r="BR216" s="156">
        <f t="shared" si="296"/>
        <v>268.84282401400355</v>
      </c>
      <c r="BS216" s="156">
        <f t="shared" si="296"/>
        <v>258.08911105344339</v>
      </c>
      <c r="BT216" s="156">
        <f t="shared" si="296"/>
        <v>247.76554661130564</v>
      </c>
      <c r="BU216" s="156">
        <f t="shared" si="296"/>
        <v>237.85492474685341</v>
      </c>
      <c r="BV216" s="156">
        <f t="shared" si="296"/>
        <v>228.34072775697928</v>
      </c>
      <c r="BW216" s="156">
        <f t="shared" si="296"/>
        <v>219.20709864670008</v>
      </c>
      <c r="BX216" s="156">
        <f t="shared" si="296"/>
        <v>210.43881470083207</v>
      </c>
      <c r="BY216" s="156">
        <f t="shared" si="296"/>
        <v>202.02126211279878</v>
      </c>
      <c r="BZ216" s="156">
        <f t="shared" si="296"/>
        <v>193.94041162828682</v>
      </c>
      <c r="CA216" s="156">
        <f t="shared" si="296"/>
        <v>186.18279516315536</v>
      </c>
      <c r="CB216" s="156">
        <f t="shared" si="296"/>
        <v>178.73548335662915</v>
      </c>
      <c r="CC216" s="156">
        <f t="shared" si="296"/>
        <v>171.58606402236398</v>
      </c>
      <c r="CD216" s="156">
        <f t="shared" si="296"/>
        <v>164.7226214614694</v>
      </c>
      <c r="CE216" s="156">
        <f t="shared" si="296"/>
        <v>158.13371660301064</v>
      </c>
      <c r="CF216" s="156">
        <f t="shared" si="296"/>
        <v>151.80836793889023</v>
      </c>
      <c r="CG216" s="156">
        <f t="shared" si="296"/>
        <v>145.73603322133462</v>
      </c>
      <c r="CH216" s="156">
        <f t="shared" si="296"/>
        <v>139.90659189248123</v>
      </c>
      <c r="CI216" s="156">
        <f t="shared" si="296"/>
        <v>134.31032821678198</v>
      </c>
      <c r="CJ216" s="156">
        <f t="shared" si="296"/>
        <v>128.93791508811069</v>
      </c>
      <c r="CK216" s="156">
        <f t="shared" si="296"/>
        <v>123.78039848458626</v>
      </c>
      <c r="CL216" s="156">
        <f t="shared" si="296"/>
        <v>118.8291825452028</v>
      </c>
      <c r="CM216" s="156">
        <f t="shared" si="296"/>
        <v>114.07601524339468</v>
      </c>
      <c r="CN216" s="156">
        <f t="shared" si="296"/>
        <v>109.5129746336589</v>
      </c>
      <c r="CO216" s="156">
        <f t="shared" si="296"/>
        <v>105.13245564831254</v>
      </c>
      <c r="CP216" s="156">
        <f t="shared" si="296"/>
        <v>100.92715742238005</v>
      </c>
      <c r="CQ216" s="156">
        <f t="shared" si="296"/>
        <v>96.890071125484837</v>
      </c>
      <c r="CR216" s="156">
        <f t="shared" si="296"/>
        <v>93.014468280465451</v>
      </c>
      <c r="CS216" s="156">
        <f t="shared" si="296"/>
        <v>89.293889549246828</v>
      </c>
      <c r="CT216" s="156">
        <f t="shared" si="296"/>
        <v>85.722133967276946</v>
      </c>
    </row>
    <row r="217" spans="1:98" ht="14.25" customHeight="1" x14ac:dyDescent="0.25">
      <c r="A217" s="110" t="s">
        <v>476</v>
      </c>
      <c r="B217" s="108">
        <f>$B$181*B192</f>
        <v>3392.48</v>
      </c>
      <c r="D217" s="156">
        <f t="shared" ref="D217:L224" si="297">D192*$B181</f>
        <v>3256.7808</v>
      </c>
      <c r="E217" s="156">
        <f t="shared" si="297"/>
        <v>3126.5095679999999</v>
      </c>
      <c r="F217" s="156">
        <f t="shared" si="297"/>
        <v>3001.4491852800002</v>
      </c>
      <c r="G217" s="156">
        <f t="shared" si="297"/>
        <v>2881.3912178687997</v>
      </c>
      <c r="H217" s="156">
        <f t="shared" si="297"/>
        <v>2766.135569154048</v>
      </c>
      <c r="I217" s="156">
        <f t="shared" si="297"/>
        <v>2655.4901463878859</v>
      </c>
      <c r="J217" s="156">
        <f t="shared" si="297"/>
        <v>2549.2705405323704</v>
      </c>
      <c r="K217" s="156">
        <f t="shared" si="297"/>
        <v>2447.2997189110761</v>
      </c>
      <c r="L217" s="156">
        <f t="shared" si="297"/>
        <v>2349.4077301546326</v>
      </c>
      <c r="M217" s="156">
        <f t="shared" ref="M217:T217" si="298">M192*$B181</f>
        <v>2255.4314209484469</v>
      </c>
      <c r="N217" s="156">
        <f t="shared" si="298"/>
        <v>2165.214164110509</v>
      </c>
      <c r="O217" s="156">
        <f t="shared" si="298"/>
        <v>2078.6055975460886</v>
      </c>
      <c r="P217" s="156">
        <f t="shared" si="298"/>
        <v>1995.461373644245</v>
      </c>
      <c r="Q217" s="156">
        <f t="shared" si="298"/>
        <v>1915.6429186984751</v>
      </c>
      <c r="R217" s="156">
        <f t="shared" si="298"/>
        <v>1839.0172019505362</v>
      </c>
      <c r="S217" s="156">
        <f t="shared" si="298"/>
        <v>1765.4565138725147</v>
      </c>
      <c r="T217" s="156">
        <f t="shared" si="298"/>
        <v>1694.8382533176141</v>
      </c>
      <c r="U217" s="156">
        <f t="shared" ref="U217:X217" si="299">U192*$B181</f>
        <v>1627.0447231849093</v>
      </c>
      <c r="V217" s="156">
        <f t="shared" si="299"/>
        <v>1561.9629342575126</v>
      </c>
      <c r="W217" s="156">
        <f t="shared" si="299"/>
        <v>1499.4844168872123</v>
      </c>
      <c r="X217" s="156">
        <f t="shared" si="299"/>
        <v>1439.5050402117236</v>
      </c>
      <c r="Y217" s="156">
        <f t="shared" ref="Y217:AK217" si="300">Y192*$B181</f>
        <v>1381.9248386032548</v>
      </c>
      <c r="Z217" s="156">
        <f t="shared" si="300"/>
        <v>1326.6478450591246</v>
      </c>
      <c r="AA217" s="156">
        <f t="shared" si="300"/>
        <v>1273.5819312567594</v>
      </c>
      <c r="AB217" s="156">
        <f t="shared" si="300"/>
        <v>1222.6386540064889</v>
      </c>
      <c r="AC217" s="156">
        <f t="shared" si="300"/>
        <v>1173.7331078462294</v>
      </c>
      <c r="AD217" s="156">
        <f t="shared" si="300"/>
        <v>1126.7837835323801</v>
      </c>
      <c r="AE217" s="156">
        <f t="shared" si="300"/>
        <v>1081.7124321910851</v>
      </c>
      <c r="AF217" s="156">
        <f t="shared" si="300"/>
        <v>1038.4439349034415</v>
      </c>
      <c r="AG217" s="156">
        <f t="shared" si="300"/>
        <v>996.90617750730382</v>
      </c>
      <c r="AH217" s="156">
        <f t="shared" si="300"/>
        <v>957.02993040701165</v>
      </c>
      <c r="AI217" s="156">
        <f t="shared" si="300"/>
        <v>918.74873319073117</v>
      </c>
      <c r="AJ217" s="156">
        <f t="shared" si="300"/>
        <v>881.99878386310183</v>
      </c>
      <c r="AK217" s="156">
        <f t="shared" si="300"/>
        <v>846.71883250857763</v>
      </c>
      <c r="AL217" s="156">
        <f t="shared" ref="AL217:CT217" si="301">AL192*$B181</f>
        <v>812.85007920823455</v>
      </c>
      <c r="AM217" s="156">
        <f t="shared" si="301"/>
        <v>780.33607603990527</v>
      </c>
      <c r="AN217" s="156">
        <f t="shared" si="301"/>
        <v>749.12263299830897</v>
      </c>
      <c r="AO217" s="156">
        <f t="shared" si="301"/>
        <v>719.15772767837655</v>
      </c>
      <c r="AP217" s="156">
        <f t="shared" si="301"/>
        <v>690.3914185712415</v>
      </c>
      <c r="AQ217" s="156">
        <f t="shared" si="301"/>
        <v>662.77576182839175</v>
      </c>
      <c r="AR217" s="156">
        <f t="shared" si="301"/>
        <v>636.264731355256</v>
      </c>
      <c r="AS217" s="156">
        <f t="shared" si="301"/>
        <v>610.81414210104583</v>
      </c>
      <c r="AT217" s="156">
        <f t="shared" si="301"/>
        <v>586.38157641700388</v>
      </c>
      <c r="AU217" s="156">
        <f t="shared" si="301"/>
        <v>562.92631336032377</v>
      </c>
      <c r="AV217" s="156">
        <f t="shared" si="301"/>
        <v>540.40926082591068</v>
      </c>
      <c r="AW217" s="156">
        <f t="shared" si="301"/>
        <v>518.79289039287426</v>
      </c>
      <c r="AX217" s="156">
        <f t="shared" si="301"/>
        <v>498.04117477715931</v>
      </c>
      <c r="AY217" s="156">
        <f t="shared" si="301"/>
        <v>478.11952778607292</v>
      </c>
      <c r="AZ217" s="156">
        <f t="shared" si="301"/>
        <v>458.99474667462999</v>
      </c>
      <c r="BA217" s="156">
        <f t="shared" si="301"/>
        <v>440.63495680764481</v>
      </c>
      <c r="BB217" s="156">
        <f t="shared" si="301"/>
        <v>423.00955853533907</v>
      </c>
      <c r="BC217" s="156">
        <f t="shared" si="301"/>
        <v>406.08917619392543</v>
      </c>
      <c r="BD217" s="156">
        <f t="shared" si="301"/>
        <v>389.84560914616844</v>
      </c>
      <c r="BE217" s="156">
        <f t="shared" si="301"/>
        <v>374.25178478032166</v>
      </c>
      <c r="BF217" s="156">
        <f t="shared" si="301"/>
        <v>359.2817133891088</v>
      </c>
      <c r="BG217" s="156">
        <f t="shared" si="301"/>
        <v>344.91044485354439</v>
      </c>
      <c r="BH217" s="156">
        <f t="shared" si="301"/>
        <v>331.11402705940259</v>
      </c>
      <c r="BI217" s="156">
        <f t="shared" si="301"/>
        <v>317.86946597702649</v>
      </c>
      <c r="BJ217" s="156">
        <f t="shared" si="301"/>
        <v>305.15468733794546</v>
      </c>
      <c r="BK217" s="156">
        <f t="shared" si="301"/>
        <v>292.94849984442766</v>
      </c>
      <c r="BL217" s="156">
        <f t="shared" si="301"/>
        <v>281.23055985065048</v>
      </c>
      <c r="BM217" s="156">
        <f t="shared" si="301"/>
        <v>269.98133745662449</v>
      </c>
      <c r="BN217" s="156">
        <f t="shared" si="301"/>
        <v>259.1820839583595</v>
      </c>
      <c r="BO217" s="156">
        <f t="shared" si="301"/>
        <v>248.81480060002511</v>
      </c>
      <c r="BP217" s="156">
        <f t="shared" si="301"/>
        <v>238.86220857602407</v>
      </c>
      <c r="BQ217" s="156">
        <f t="shared" si="301"/>
        <v>229.30772023298312</v>
      </c>
      <c r="BR217" s="156">
        <f t="shared" si="301"/>
        <v>220.13541142366378</v>
      </c>
      <c r="BS217" s="156">
        <f t="shared" si="301"/>
        <v>211.32999496671724</v>
      </c>
      <c r="BT217" s="156">
        <f t="shared" si="301"/>
        <v>202.87679516804855</v>
      </c>
      <c r="BU217" s="156">
        <f t="shared" si="301"/>
        <v>194.76172336132663</v>
      </c>
      <c r="BV217" s="156">
        <f t="shared" si="301"/>
        <v>186.97125442687354</v>
      </c>
      <c r="BW217" s="156">
        <f t="shared" si="301"/>
        <v>179.49240424979857</v>
      </c>
      <c r="BX217" s="156">
        <f t="shared" si="301"/>
        <v>172.31270807980664</v>
      </c>
      <c r="BY217" s="156">
        <f t="shared" si="301"/>
        <v>165.42019975661438</v>
      </c>
      <c r="BZ217" s="156">
        <f t="shared" si="301"/>
        <v>158.80339176634979</v>
      </c>
      <c r="CA217" s="156">
        <f t="shared" si="301"/>
        <v>152.45125609569578</v>
      </c>
      <c r="CB217" s="156">
        <f t="shared" si="301"/>
        <v>146.35320585186795</v>
      </c>
      <c r="CC217" s="156">
        <f t="shared" si="301"/>
        <v>140.4990776177932</v>
      </c>
      <c r="CD217" s="156">
        <f t="shared" si="301"/>
        <v>134.8791145130815</v>
      </c>
      <c r="CE217" s="156">
        <f t="shared" si="301"/>
        <v>129.48394993255823</v>
      </c>
      <c r="CF217" s="156">
        <f t="shared" si="301"/>
        <v>124.3045919352559</v>
      </c>
      <c r="CG217" s="156">
        <f t="shared" si="301"/>
        <v>119.33240825784567</v>
      </c>
      <c r="CH217" s="156">
        <f t="shared" si="301"/>
        <v>114.55911192753184</v>
      </c>
      <c r="CI217" s="156">
        <f t="shared" si="301"/>
        <v>109.97674745043055</v>
      </c>
      <c r="CJ217" s="156">
        <f t="shared" si="301"/>
        <v>105.57767755241333</v>
      </c>
      <c r="CK217" s="156">
        <f t="shared" si="301"/>
        <v>101.35457045031679</v>
      </c>
      <c r="CL217" s="156">
        <f t="shared" si="301"/>
        <v>97.300387632304108</v>
      </c>
      <c r="CM217" s="156">
        <f t="shared" si="301"/>
        <v>93.408372127011958</v>
      </c>
      <c r="CN217" s="156">
        <f t="shared" si="301"/>
        <v>89.672037241931463</v>
      </c>
      <c r="CO217" s="156">
        <f t="shared" si="301"/>
        <v>86.085155752254209</v>
      </c>
      <c r="CP217" s="156">
        <f t="shared" si="301"/>
        <v>82.641749522164019</v>
      </c>
      <c r="CQ217" s="156">
        <f t="shared" si="301"/>
        <v>79.336079541277471</v>
      </c>
      <c r="CR217" s="156">
        <f t="shared" si="301"/>
        <v>76.162636359626362</v>
      </c>
      <c r="CS217" s="156">
        <f t="shared" si="301"/>
        <v>73.116130905241306</v>
      </c>
      <c r="CT217" s="156">
        <f t="shared" si="301"/>
        <v>70.191485669031636</v>
      </c>
    </row>
    <row r="218" spans="1:98" ht="14.25" customHeight="1" x14ac:dyDescent="0.25">
      <c r="A218" s="110" t="s">
        <v>477</v>
      </c>
      <c r="B218" s="108">
        <f>$B$182*B193</f>
        <v>4811.79</v>
      </c>
      <c r="D218" s="156">
        <f t="shared" si="297"/>
        <v>4619.3184000000001</v>
      </c>
      <c r="E218" s="156">
        <f t="shared" si="297"/>
        <v>4434.5456640000002</v>
      </c>
      <c r="F218" s="156">
        <f t="shared" si="297"/>
        <v>4257.16383744</v>
      </c>
      <c r="G218" s="156">
        <f t="shared" si="297"/>
        <v>4086.8772839424</v>
      </c>
      <c r="H218" s="156">
        <f t="shared" si="297"/>
        <v>3923.4021925847042</v>
      </c>
      <c r="I218" s="156">
        <f t="shared" si="297"/>
        <v>3766.4661048813159</v>
      </c>
      <c r="J218" s="156">
        <f t="shared" si="297"/>
        <v>3615.8074606860628</v>
      </c>
      <c r="K218" s="156">
        <f t="shared" si="297"/>
        <v>3471.1751622586203</v>
      </c>
      <c r="L218" s="156">
        <f t="shared" si="297"/>
        <v>3332.3281557682758</v>
      </c>
      <c r="M218" s="156">
        <f t="shared" ref="M218:T218" si="302">M193*$B182</f>
        <v>3199.0350295375447</v>
      </c>
      <c r="N218" s="156">
        <f t="shared" si="302"/>
        <v>3071.0736283560427</v>
      </c>
      <c r="O218" s="156">
        <f t="shared" si="302"/>
        <v>2948.230683221801</v>
      </c>
      <c r="P218" s="156">
        <f t="shared" si="302"/>
        <v>2830.301455892929</v>
      </c>
      <c r="Q218" s="156">
        <f t="shared" si="302"/>
        <v>2717.0893976572115</v>
      </c>
      <c r="R218" s="156">
        <f t="shared" si="302"/>
        <v>2608.4058217509232</v>
      </c>
      <c r="S218" s="156">
        <f t="shared" si="302"/>
        <v>2504.0695888808864</v>
      </c>
      <c r="T218" s="156">
        <f t="shared" si="302"/>
        <v>2403.906805325651</v>
      </c>
      <c r="U218" s="156">
        <f t="shared" ref="U218:X218" si="303">U193*$B182</f>
        <v>2307.7505331126245</v>
      </c>
      <c r="V218" s="156">
        <f t="shared" si="303"/>
        <v>2215.4405117881197</v>
      </c>
      <c r="W218" s="156">
        <f t="shared" si="303"/>
        <v>2126.8228913165949</v>
      </c>
      <c r="X218" s="156">
        <f t="shared" si="303"/>
        <v>2041.7499756639311</v>
      </c>
      <c r="Y218" s="156">
        <f t="shared" ref="Y218:AK218" si="304">Y193*$B182</f>
        <v>1960.0799766373736</v>
      </c>
      <c r="Z218" s="156">
        <f t="shared" si="304"/>
        <v>1881.6767775718788</v>
      </c>
      <c r="AA218" s="156">
        <f t="shared" si="304"/>
        <v>1806.4097064690036</v>
      </c>
      <c r="AB218" s="156">
        <f t="shared" si="304"/>
        <v>1734.1533182102432</v>
      </c>
      <c r="AC218" s="156">
        <f t="shared" si="304"/>
        <v>1664.7871854818336</v>
      </c>
      <c r="AD218" s="156">
        <f t="shared" si="304"/>
        <v>1598.1956980625603</v>
      </c>
      <c r="AE218" s="156">
        <f t="shared" si="304"/>
        <v>1534.2678701400578</v>
      </c>
      <c r="AF218" s="156">
        <f t="shared" si="304"/>
        <v>1472.8971553344554</v>
      </c>
      <c r="AG218" s="156">
        <f t="shared" si="304"/>
        <v>1413.9812691210773</v>
      </c>
      <c r="AH218" s="156">
        <f t="shared" si="304"/>
        <v>1357.422018356234</v>
      </c>
      <c r="AI218" s="156">
        <f t="shared" si="304"/>
        <v>1303.1251376219848</v>
      </c>
      <c r="AJ218" s="156">
        <f t="shared" si="304"/>
        <v>1251.0001321171053</v>
      </c>
      <c r="AK218" s="156">
        <f t="shared" si="304"/>
        <v>1200.9601268324211</v>
      </c>
      <c r="AL218" s="156">
        <f t="shared" ref="AL218:CT218" si="305">AL193*$B182</f>
        <v>1152.9217217591242</v>
      </c>
      <c r="AM218" s="156">
        <f t="shared" si="305"/>
        <v>1106.8048528887593</v>
      </c>
      <c r="AN218" s="156">
        <f t="shared" si="305"/>
        <v>1062.5326587732091</v>
      </c>
      <c r="AO218" s="156">
        <f t="shared" si="305"/>
        <v>1020.0313524222806</v>
      </c>
      <c r="AP218" s="156">
        <f t="shared" si="305"/>
        <v>979.23009832538935</v>
      </c>
      <c r="AQ218" s="156">
        <f t="shared" si="305"/>
        <v>940.06089439237383</v>
      </c>
      <c r="AR218" s="156">
        <f t="shared" si="305"/>
        <v>902.45845861667885</v>
      </c>
      <c r="AS218" s="156">
        <f t="shared" si="305"/>
        <v>866.36012027201173</v>
      </c>
      <c r="AT218" s="156">
        <f t="shared" si="305"/>
        <v>831.70571546113126</v>
      </c>
      <c r="AU218" s="156">
        <f t="shared" si="305"/>
        <v>798.43748684268598</v>
      </c>
      <c r="AV218" s="156">
        <f t="shared" si="305"/>
        <v>766.4999873689784</v>
      </c>
      <c r="AW218" s="156">
        <f t="shared" si="305"/>
        <v>735.83998787421922</v>
      </c>
      <c r="AX218" s="156">
        <f t="shared" si="305"/>
        <v>706.40638835925051</v>
      </c>
      <c r="AY218" s="156">
        <f t="shared" si="305"/>
        <v>678.15013282488042</v>
      </c>
      <c r="AZ218" s="156">
        <f t="shared" si="305"/>
        <v>651.02412751188524</v>
      </c>
      <c r="BA218" s="156">
        <f t="shared" si="305"/>
        <v>624.98316241140981</v>
      </c>
      <c r="BB218" s="156">
        <f t="shared" si="305"/>
        <v>599.98383591495326</v>
      </c>
      <c r="BC218" s="156">
        <f t="shared" si="305"/>
        <v>575.98448247835518</v>
      </c>
      <c r="BD218" s="156">
        <f t="shared" si="305"/>
        <v>552.94510317922095</v>
      </c>
      <c r="BE218" s="156">
        <f t="shared" si="305"/>
        <v>530.82729905205201</v>
      </c>
      <c r="BF218" s="156">
        <f t="shared" si="305"/>
        <v>509.59420708996993</v>
      </c>
      <c r="BG218" s="156">
        <f t="shared" si="305"/>
        <v>489.21043880637114</v>
      </c>
      <c r="BH218" s="156">
        <f t="shared" si="305"/>
        <v>469.64202125411629</v>
      </c>
      <c r="BI218" s="156">
        <f t="shared" si="305"/>
        <v>450.85634040395161</v>
      </c>
      <c r="BJ218" s="156">
        <f t="shared" si="305"/>
        <v>432.82208678779347</v>
      </c>
      <c r="BK218" s="156">
        <f t="shared" si="305"/>
        <v>415.50920331628174</v>
      </c>
      <c r="BL218" s="156">
        <f t="shared" si="305"/>
        <v>398.88883518363048</v>
      </c>
      <c r="BM218" s="156">
        <f t="shared" si="305"/>
        <v>382.93328177628524</v>
      </c>
      <c r="BN218" s="156">
        <f t="shared" si="305"/>
        <v>367.6159505052338</v>
      </c>
      <c r="BO218" s="156">
        <f t="shared" si="305"/>
        <v>352.91131248502444</v>
      </c>
      <c r="BP218" s="156">
        <f t="shared" si="305"/>
        <v>338.79485998562348</v>
      </c>
      <c r="BQ218" s="156">
        <f t="shared" si="305"/>
        <v>325.2430655861985</v>
      </c>
      <c r="BR218" s="156">
        <f t="shared" si="305"/>
        <v>312.23334296275056</v>
      </c>
      <c r="BS218" s="156">
        <f t="shared" si="305"/>
        <v>299.74400924424054</v>
      </c>
      <c r="BT218" s="156">
        <f t="shared" si="305"/>
        <v>287.75424887447093</v>
      </c>
      <c r="BU218" s="156">
        <f t="shared" si="305"/>
        <v>276.2440789194921</v>
      </c>
      <c r="BV218" s="156">
        <f t="shared" si="305"/>
        <v>265.19431576271239</v>
      </c>
      <c r="BW218" s="156">
        <f t="shared" si="305"/>
        <v>254.58654313220387</v>
      </c>
      <c r="BX218" s="156">
        <f t="shared" si="305"/>
        <v>244.4030814069157</v>
      </c>
      <c r="BY218" s="156">
        <f t="shared" si="305"/>
        <v>234.62695815063907</v>
      </c>
      <c r="BZ218" s="156">
        <f t="shared" si="305"/>
        <v>225.24187982461351</v>
      </c>
      <c r="CA218" s="156">
        <f t="shared" si="305"/>
        <v>216.23220463162895</v>
      </c>
      <c r="CB218" s="156">
        <f t="shared" si="305"/>
        <v>207.58291644636378</v>
      </c>
      <c r="CC218" s="156">
        <f t="shared" si="305"/>
        <v>199.27959978850922</v>
      </c>
      <c r="CD218" s="156">
        <f t="shared" si="305"/>
        <v>191.30841579696886</v>
      </c>
      <c r="CE218" s="156">
        <f t="shared" si="305"/>
        <v>183.65607916509009</v>
      </c>
      <c r="CF218" s="156">
        <f t="shared" si="305"/>
        <v>176.30983599848648</v>
      </c>
      <c r="CG218" s="156">
        <f t="shared" si="305"/>
        <v>169.25744255854701</v>
      </c>
      <c r="CH218" s="156">
        <f t="shared" si="305"/>
        <v>162.48714485620513</v>
      </c>
      <c r="CI218" s="156">
        <f t="shared" si="305"/>
        <v>155.98765906195692</v>
      </c>
      <c r="CJ218" s="156">
        <f t="shared" si="305"/>
        <v>149.74815269947865</v>
      </c>
      <c r="CK218" s="156">
        <f t="shared" si="305"/>
        <v>143.75822659149949</v>
      </c>
      <c r="CL218" s="156">
        <f t="shared" si="305"/>
        <v>138.00789752783953</v>
      </c>
      <c r="CM218" s="156">
        <f t="shared" si="305"/>
        <v>132.48758162672593</v>
      </c>
      <c r="CN218" s="156">
        <f t="shared" si="305"/>
        <v>127.18807836165691</v>
      </c>
      <c r="CO218" s="156">
        <f t="shared" si="305"/>
        <v>122.10055522719063</v>
      </c>
      <c r="CP218" s="156">
        <f t="shared" si="305"/>
        <v>117.21653301810299</v>
      </c>
      <c r="CQ218" s="156">
        <f t="shared" si="305"/>
        <v>112.52787169737887</v>
      </c>
      <c r="CR218" s="156">
        <f t="shared" si="305"/>
        <v>108.0267568294837</v>
      </c>
      <c r="CS218" s="156">
        <f t="shared" si="305"/>
        <v>103.70568655630436</v>
      </c>
      <c r="CT218" s="156">
        <f t="shared" si="305"/>
        <v>99.557459094052192</v>
      </c>
    </row>
    <row r="219" spans="1:98" ht="14.25" customHeight="1" x14ac:dyDescent="0.25">
      <c r="A219" s="110" t="s">
        <v>478</v>
      </c>
      <c r="B219" s="108">
        <f>$B$183*B194</f>
        <v>1526.05</v>
      </c>
      <c r="D219" s="156">
        <f t="shared" si="297"/>
        <v>1526.05</v>
      </c>
      <c r="E219" s="156">
        <f t="shared" si="297"/>
        <v>1526.05</v>
      </c>
      <c r="F219" s="156">
        <f t="shared" si="297"/>
        <v>1526.05</v>
      </c>
      <c r="G219" s="156">
        <f t="shared" si="297"/>
        <v>1526.05</v>
      </c>
      <c r="H219" s="156">
        <f t="shared" si="297"/>
        <v>1526.05</v>
      </c>
      <c r="I219" s="156">
        <f t="shared" si="297"/>
        <v>1526.05</v>
      </c>
      <c r="J219" s="156">
        <f t="shared" si="297"/>
        <v>1526.05</v>
      </c>
      <c r="K219" s="156">
        <f t="shared" si="297"/>
        <v>1526.05</v>
      </c>
      <c r="L219" s="156">
        <f t="shared" si="297"/>
        <v>1526.05</v>
      </c>
      <c r="M219" s="156">
        <f t="shared" ref="M219:T219" si="306">M194*$B183</f>
        <v>1526.05</v>
      </c>
      <c r="N219" s="156">
        <f t="shared" si="306"/>
        <v>1526.05</v>
      </c>
      <c r="O219" s="156">
        <f t="shared" si="306"/>
        <v>1526.05</v>
      </c>
      <c r="P219" s="156">
        <f t="shared" si="306"/>
        <v>1526.05</v>
      </c>
      <c r="Q219" s="156">
        <f t="shared" si="306"/>
        <v>1526.05</v>
      </c>
      <c r="R219" s="156">
        <f t="shared" si="306"/>
        <v>1526.05</v>
      </c>
      <c r="S219" s="156">
        <f t="shared" si="306"/>
        <v>1526.05</v>
      </c>
      <c r="T219" s="156">
        <f t="shared" si="306"/>
        <v>1526.05</v>
      </c>
      <c r="U219" s="156">
        <f t="shared" ref="U219:X219" si="307">U194*$B183</f>
        <v>1526.05</v>
      </c>
      <c r="V219" s="156">
        <f t="shared" si="307"/>
        <v>1526.05</v>
      </c>
      <c r="W219" s="156">
        <f t="shared" si="307"/>
        <v>1526.05</v>
      </c>
      <c r="X219" s="156">
        <f t="shared" si="307"/>
        <v>1526.05</v>
      </c>
      <c r="Y219" s="156">
        <f t="shared" ref="Y219:AK219" si="308">Y194*$B183</f>
        <v>1526.05</v>
      </c>
      <c r="Z219" s="156">
        <f t="shared" si="308"/>
        <v>1526.05</v>
      </c>
      <c r="AA219" s="156">
        <f t="shared" si="308"/>
        <v>1526.05</v>
      </c>
      <c r="AB219" s="156">
        <f t="shared" si="308"/>
        <v>1526.05</v>
      </c>
      <c r="AC219" s="156">
        <f t="shared" si="308"/>
        <v>1526.05</v>
      </c>
      <c r="AD219" s="156">
        <f t="shared" si="308"/>
        <v>1526.05</v>
      </c>
      <c r="AE219" s="156">
        <f t="shared" si="308"/>
        <v>1526.05</v>
      </c>
      <c r="AF219" s="156">
        <f t="shared" si="308"/>
        <v>1526.05</v>
      </c>
      <c r="AG219" s="156">
        <f t="shared" si="308"/>
        <v>1526.05</v>
      </c>
      <c r="AH219" s="156">
        <f t="shared" si="308"/>
        <v>1526.05</v>
      </c>
      <c r="AI219" s="156">
        <f t="shared" si="308"/>
        <v>1526.05</v>
      </c>
      <c r="AJ219" s="156">
        <f t="shared" si="308"/>
        <v>1526.05</v>
      </c>
      <c r="AK219" s="156">
        <f t="shared" si="308"/>
        <v>1526.05</v>
      </c>
      <c r="AL219" s="156">
        <f t="shared" ref="AL219:CT219" si="309">AL194*$B183</f>
        <v>1526.05</v>
      </c>
      <c r="AM219" s="156">
        <f t="shared" si="309"/>
        <v>1526.05</v>
      </c>
      <c r="AN219" s="156">
        <f t="shared" si="309"/>
        <v>1526.05</v>
      </c>
      <c r="AO219" s="156">
        <f t="shared" si="309"/>
        <v>1526.05</v>
      </c>
      <c r="AP219" s="156">
        <f t="shared" si="309"/>
        <v>1526.05</v>
      </c>
      <c r="AQ219" s="156">
        <f t="shared" si="309"/>
        <v>1526.05</v>
      </c>
      <c r="AR219" s="156">
        <f t="shared" si="309"/>
        <v>1526.05</v>
      </c>
      <c r="AS219" s="156">
        <f t="shared" si="309"/>
        <v>1526.05</v>
      </c>
      <c r="AT219" s="156">
        <f t="shared" si="309"/>
        <v>1526.05</v>
      </c>
      <c r="AU219" s="156">
        <f t="shared" si="309"/>
        <v>1526.05</v>
      </c>
      <c r="AV219" s="156">
        <f t="shared" si="309"/>
        <v>1526.05</v>
      </c>
      <c r="AW219" s="156">
        <f t="shared" si="309"/>
        <v>1526.05</v>
      </c>
      <c r="AX219" s="156">
        <f t="shared" si="309"/>
        <v>1526.05</v>
      </c>
      <c r="AY219" s="156">
        <f t="shared" si="309"/>
        <v>1526.05</v>
      </c>
      <c r="AZ219" s="156">
        <f t="shared" si="309"/>
        <v>1526.05</v>
      </c>
      <c r="BA219" s="156">
        <f t="shared" si="309"/>
        <v>1526.05</v>
      </c>
      <c r="BB219" s="156">
        <f t="shared" si="309"/>
        <v>1526.05</v>
      </c>
      <c r="BC219" s="156">
        <f t="shared" si="309"/>
        <v>1526.05</v>
      </c>
      <c r="BD219" s="156">
        <f t="shared" si="309"/>
        <v>1526.05</v>
      </c>
      <c r="BE219" s="156">
        <f t="shared" si="309"/>
        <v>1526.05</v>
      </c>
      <c r="BF219" s="156">
        <f t="shared" si="309"/>
        <v>1526.05</v>
      </c>
      <c r="BG219" s="156">
        <f t="shared" si="309"/>
        <v>1526.05</v>
      </c>
      <c r="BH219" s="156">
        <f t="shared" si="309"/>
        <v>1526.05</v>
      </c>
      <c r="BI219" s="156">
        <f t="shared" si="309"/>
        <v>1526.05</v>
      </c>
      <c r="BJ219" s="156">
        <f t="shared" si="309"/>
        <v>1526.05</v>
      </c>
      <c r="BK219" s="156">
        <f t="shared" si="309"/>
        <v>1526.05</v>
      </c>
      <c r="BL219" s="156">
        <f t="shared" si="309"/>
        <v>1526.05</v>
      </c>
      <c r="BM219" s="156">
        <f t="shared" si="309"/>
        <v>1526.05</v>
      </c>
      <c r="BN219" s="156">
        <f t="shared" si="309"/>
        <v>1526.05</v>
      </c>
      <c r="BO219" s="156">
        <f t="shared" si="309"/>
        <v>1526.05</v>
      </c>
      <c r="BP219" s="156">
        <f t="shared" si="309"/>
        <v>1526.05</v>
      </c>
      <c r="BQ219" s="156">
        <f t="shared" si="309"/>
        <v>1526.05</v>
      </c>
      <c r="BR219" s="156">
        <f t="shared" si="309"/>
        <v>1526.05</v>
      </c>
      <c r="BS219" s="156">
        <f t="shared" si="309"/>
        <v>1526.05</v>
      </c>
      <c r="BT219" s="156">
        <f t="shared" si="309"/>
        <v>1526.05</v>
      </c>
      <c r="BU219" s="156">
        <f t="shared" si="309"/>
        <v>1526.05</v>
      </c>
      <c r="BV219" s="156">
        <f t="shared" si="309"/>
        <v>1526.05</v>
      </c>
      <c r="BW219" s="156">
        <f t="shared" si="309"/>
        <v>1526.05</v>
      </c>
      <c r="BX219" s="156">
        <f t="shared" si="309"/>
        <v>1526.05</v>
      </c>
      <c r="BY219" s="156">
        <f t="shared" si="309"/>
        <v>1526.05</v>
      </c>
      <c r="BZ219" s="156">
        <f t="shared" si="309"/>
        <v>1526.05</v>
      </c>
      <c r="CA219" s="156">
        <f t="shared" si="309"/>
        <v>1526.05</v>
      </c>
      <c r="CB219" s="156">
        <f t="shared" si="309"/>
        <v>1526.05</v>
      </c>
      <c r="CC219" s="156">
        <f t="shared" si="309"/>
        <v>1526.05</v>
      </c>
      <c r="CD219" s="156">
        <f t="shared" si="309"/>
        <v>1526.05</v>
      </c>
      <c r="CE219" s="156">
        <f t="shared" si="309"/>
        <v>1526.05</v>
      </c>
      <c r="CF219" s="156">
        <f t="shared" si="309"/>
        <v>1526.05</v>
      </c>
      <c r="CG219" s="156">
        <f t="shared" si="309"/>
        <v>1526.05</v>
      </c>
      <c r="CH219" s="156">
        <f t="shared" si="309"/>
        <v>1526.05</v>
      </c>
      <c r="CI219" s="156">
        <f t="shared" si="309"/>
        <v>1526.05</v>
      </c>
      <c r="CJ219" s="156">
        <f t="shared" si="309"/>
        <v>1526.05</v>
      </c>
      <c r="CK219" s="156">
        <f t="shared" si="309"/>
        <v>1526.05</v>
      </c>
      <c r="CL219" s="156">
        <f t="shared" si="309"/>
        <v>1526.05</v>
      </c>
      <c r="CM219" s="156">
        <f t="shared" si="309"/>
        <v>1526.05</v>
      </c>
      <c r="CN219" s="156">
        <f t="shared" si="309"/>
        <v>1526.05</v>
      </c>
      <c r="CO219" s="156">
        <f t="shared" si="309"/>
        <v>1526.05</v>
      </c>
      <c r="CP219" s="156">
        <f t="shared" si="309"/>
        <v>1526.05</v>
      </c>
      <c r="CQ219" s="156">
        <f t="shared" si="309"/>
        <v>1526.05</v>
      </c>
      <c r="CR219" s="156">
        <f t="shared" si="309"/>
        <v>1526.05</v>
      </c>
      <c r="CS219" s="156">
        <f t="shared" si="309"/>
        <v>1526.05</v>
      </c>
      <c r="CT219" s="156">
        <f t="shared" si="309"/>
        <v>1526.05</v>
      </c>
    </row>
    <row r="220" spans="1:98" ht="14.25" customHeight="1" x14ac:dyDescent="0.25">
      <c r="A220" s="110" t="s">
        <v>479</v>
      </c>
      <c r="B220" s="108">
        <f>$B$184*B195</f>
        <v>707</v>
      </c>
      <c r="D220" s="156">
        <f t="shared" si="297"/>
        <v>721.14</v>
      </c>
      <c r="E220" s="156">
        <f t="shared" si="297"/>
        <v>735.56280000000004</v>
      </c>
      <c r="F220" s="156">
        <f t="shared" si="297"/>
        <v>750.27405600000009</v>
      </c>
      <c r="G220" s="156">
        <f t="shared" si="297"/>
        <v>765.2795371200001</v>
      </c>
      <c r="H220" s="156">
        <f t="shared" si="297"/>
        <v>780.5851278624001</v>
      </c>
      <c r="I220" s="156">
        <f t="shared" si="297"/>
        <v>796.19683041964811</v>
      </c>
      <c r="J220" s="156">
        <f t="shared" si="297"/>
        <v>812.12076702804109</v>
      </c>
      <c r="K220" s="156">
        <f t="shared" si="297"/>
        <v>828.36318236860188</v>
      </c>
      <c r="L220" s="156">
        <f t="shared" si="297"/>
        <v>844.93044601597398</v>
      </c>
      <c r="M220" s="156">
        <f t="shared" ref="M220:T220" si="310">M195*$B184</f>
        <v>861.82905493629346</v>
      </c>
      <c r="N220" s="156">
        <f t="shared" si="310"/>
        <v>879.06563603501934</v>
      </c>
      <c r="O220" s="156">
        <f t="shared" si="310"/>
        <v>896.64694875571979</v>
      </c>
      <c r="P220" s="156">
        <f t="shared" si="310"/>
        <v>914.57988773083423</v>
      </c>
      <c r="Q220" s="156">
        <f t="shared" si="310"/>
        <v>932.87148548545088</v>
      </c>
      <c r="R220" s="156">
        <f t="shared" si="310"/>
        <v>951.52891519515993</v>
      </c>
      <c r="S220" s="156">
        <f t="shared" si="310"/>
        <v>970.55949349906314</v>
      </c>
      <c r="T220" s="156">
        <f t="shared" si="310"/>
        <v>989.97068336904442</v>
      </c>
      <c r="U220" s="156">
        <f t="shared" ref="U220:X220" si="311">U195*$B184</f>
        <v>1009.7700970364253</v>
      </c>
      <c r="V220" s="156">
        <f t="shared" si="311"/>
        <v>1029.9654989771539</v>
      </c>
      <c r="W220" s="156">
        <f t="shared" si="311"/>
        <v>1050.5648089566969</v>
      </c>
      <c r="X220" s="156">
        <f t="shared" si="311"/>
        <v>1071.5761051358309</v>
      </c>
      <c r="Y220" s="156">
        <f t="shared" ref="Y220:AK220" si="312">Y195*$B184</f>
        <v>1093.0076272385475</v>
      </c>
      <c r="Z220" s="156">
        <f t="shared" si="312"/>
        <v>1114.8677797833184</v>
      </c>
      <c r="AA220" s="156">
        <f t="shared" si="312"/>
        <v>1137.1651353789848</v>
      </c>
      <c r="AB220" s="156">
        <f t="shared" si="312"/>
        <v>1159.9084380865645</v>
      </c>
      <c r="AC220" s="156">
        <f t="shared" si="312"/>
        <v>1183.1066068482958</v>
      </c>
      <c r="AD220" s="156">
        <f t="shared" si="312"/>
        <v>1206.7687389852617</v>
      </c>
      <c r="AE220" s="156">
        <f t="shared" si="312"/>
        <v>1230.904113764967</v>
      </c>
      <c r="AF220" s="156">
        <f t="shared" si="312"/>
        <v>1255.5221960402664</v>
      </c>
      <c r="AG220" s="156">
        <f t="shared" si="312"/>
        <v>1280.6326399610718</v>
      </c>
      <c r="AH220" s="156">
        <f t="shared" si="312"/>
        <v>1306.2452927602933</v>
      </c>
      <c r="AI220" s="156">
        <f t="shared" si="312"/>
        <v>1332.3701986154992</v>
      </c>
      <c r="AJ220" s="156">
        <f t="shared" si="312"/>
        <v>1359.0176025878093</v>
      </c>
      <c r="AK220" s="156">
        <f t="shared" si="312"/>
        <v>1386.1979546395655</v>
      </c>
      <c r="AL220" s="156">
        <f t="shared" ref="AL220:CT220" si="313">AL195*$B184</f>
        <v>1413.9219137323569</v>
      </c>
      <c r="AM220" s="156">
        <f t="shared" si="313"/>
        <v>1442.2003520070041</v>
      </c>
      <c r="AN220" s="156">
        <f t="shared" si="313"/>
        <v>1471.0443590471441</v>
      </c>
      <c r="AO220" s="156">
        <f t="shared" si="313"/>
        <v>1500.4652462280869</v>
      </c>
      <c r="AP220" s="156">
        <f t="shared" si="313"/>
        <v>1530.4745511526487</v>
      </c>
      <c r="AQ220" s="156">
        <f t="shared" si="313"/>
        <v>1561.0840421757016</v>
      </c>
      <c r="AR220" s="156">
        <f t="shared" si="313"/>
        <v>1592.3057230192157</v>
      </c>
      <c r="AS220" s="156">
        <f t="shared" si="313"/>
        <v>1624.1518374796001</v>
      </c>
      <c r="AT220" s="156">
        <f t="shared" si="313"/>
        <v>1656.6348742291921</v>
      </c>
      <c r="AU220" s="156">
        <f t="shared" si="313"/>
        <v>1689.7675717137759</v>
      </c>
      <c r="AV220" s="156">
        <f t="shared" si="313"/>
        <v>1723.5629231480514</v>
      </c>
      <c r="AW220" s="156">
        <f t="shared" si="313"/>
        <v>1758.0341816110124</v>
      </c>
      <c r="AX220" s="156">
        <f t="shared" si="313"/>
        <v>1793.1948652432327</v>
      </c>
      <c r="AY220" s="156">
        <f t="shared" si="313"/>
        <v>1829.0587625480973</v>
      </c>
      <c r="AZ220" s="156">
        <f t="shared" si="313"/>
        <v>1865.6399377990592</v>
      </c>
      <c r="BA220" s="156">
        <f t="shared" si="313"/>
        <v>1902.9527365550405</v>
      </c>
      <c r="BB220" s="156">
        <f t="shared" si="313"/>
        <v>1941.0117912861413</v>
      </c>
      <c r="BC220" s="156">
        <f t="shared" si="313"/>
        <v>1979.8320271118641</v>
      </c>
      <c r="BD220" s="156">
        <f t="shared" si="313"/>
        <v>2019.4286676541014</v>
      </c>
      <c r="BE220" s="156">
        <f t="shared" si="313"/>
        <v>2059.8172410071834</v>
      </c>
      <c r="BF220" s="156">
        <f t="shared" si="313"/>
        <v>2101.013585827327</v>
      </c>
      <c r="BG220" s="156">
        <f t="shared" si="313"/>
        <v>2143.0338575438736</v>
      </c>
      <c r="BH220" s="156">
        <f t="shared" si="313"/>
        <v>2185.8945346947512</v>
      </c>
      <c r="BI220" s="156">
        <f t="shared" si="313"/>
        <v>2229.6124253886464</v>
      </c>
      <c r="BJ220" s="156">
        <f t="shared" si="313"/>
        <v>2274.2046738964195</v>
      </c>
      <c r="BK220" s="156">
        <f t="shared" si="313"/>
        <v>2319.6887673743481</v>
      </c>
      <c r="BL220" s="156">
        <f t="shared" si="313"/>
        <v>2366.0825427218351</v>
      </c>
      <c r="BM220" s="156">
        <f t="shared" si="313"/>
        <v>2413.4041935762721</v>
      </c>
      <c r="BN220" s="156">
        <f t="shared" si="313"/>
        <v>2461.6722774477976</v>
      </c>
      <c r="BO220" s="156">
        <f t="shared" si="313"/>
        <v>2510.9057229967534</v>
      </c>
      <c r="BP220" s="156">
        <f t="shared" si="313"/>
        <v>2561.1238374566883</v>
      </c>
      <c r="BQ220" s="156">
        <f t="shared" si="313"/>
        <v>2612.3463142058222</v>
      </c>
      <c r="BR220" s="156">
        <f t="shared" si="313"/>
        <v>2664.5932404899386</v>
      </c>
      <c r="BS220" s="156">
        <f t="shared" si="313"/>
        <v>2717.8851052997375</v>
      </c>
      <c r="BT220" s="156">
        <f t="shared" si="313"/>
        <v>2772.242807405732</v>
      </c>
      <c r="BU220" s="156">
        <f t="shared" si="313"/>
        <v>2827.6876635538465</v>
      </c>
      <c r="BV220" s="156">
        <f t="shared" si="313"/>
        <v>2884.2414168249234</v>
      </c>
      <c r="BW220" s="156">
        <f t="shared" si="313"/>
        <v>2941.9262451614218</v>
      </c>
      <c r="BX220" s="156">
        <f t="shared" si="313"/>
        <v>3000.7647700646503</v>
      </c>
      <c r="BY220" s="156">
        <f t="shared" si="313"/>
        <v>3060.7800654659432</v>
      </c>
      <c r="BZ220" s="156">
        <f t="shared" si="313"/>
        <v>3121.9956667752622</v>
      </c>
      <c r="CA220" s="156">
        <f t="shared" si="313"/>
        <v>3184.4355801107677</v>
      </c>
      <c r="CB220" s="156">
        <f t="shared" si="313"/>
        <v>3248.124291712983</v>
      </c>
      <c r="CC220" s="156">
        <f t="shared" si="313"/>
        <v>3313.0867775472425</v>
      </c>
      <c r="CD220" s="156">
        <f t="shared" si="313"/>
        <v>3379.3485130981876</v>
      </c>
      <c r="CE220" s="156">
        <f t="shared" si="313"/>
        <v>3446.9354833601515</v>
      </c>
      <c r="CF220" s="156">
        <f t="shared" si="313"/>
        <v>3515.8741930273545</v>
      </c>
      <c r="CG220" s="156">
        <f t="shared" si="313"/>
        <v>3586.1916768879018</v>
      </c>
      <c r="CH220" s="156">
        <f t="shared" si="313"/>
        <v>3657.9155104256602</v>
      </c>
      <c r="CI220" s="156">
        <f t="shared" si="313"/>
        <v>3731.0738206341734</v>
      </c>
      <c r="CJ220" s="156">
        <f t="shared" si="313"/>
        <v>3805.6952970468569</v>
      </c>
      <c r="CK220" s="156">
        <f t="shared" si="313"/>
        <v>3881.8092029877939</v>
      </c>
      <c r="CL220" s="156">
        <f t="shared" si="313"/>
        <v>3959.44538704755</v>
      </c>
      <c r="CM220" s="156">
        <f t="shared" si="313"/>
        <v>4038.6342947885009</v>
      </c>
      <c r="CN220" s="156">
        <f t="shared" si="313"/>
        <v>4119.4069806842708</v>
      </c>
      <c r="CO220" s="156">
        <f t="shared" si="313"/>
        <v>4201.7951202979566</v>
      </c>
      <c r="CP220" s="156">
        <f t="shared" si="313"/>
        <v>4285.8310227039156</v>
      </c>
      <c r="CQ220" s="156">
        <f t="shared" si="313"/>
        <v>4371.5476431579937</v>
      </c>
      <c r="CR220" s="156">
        <f t="shared" si="313"/>
        <v>4458.9785960211539</v>
      </c>
      <c r="CS220" s="156">
        <f t="shared" si="313"/>
        <v>4548.1581679415767</v>
      </c>
      <c r="CT220" s="156">
        <f t="shared" si="313"/>
        <v>4639.1213313004082</v>
      </c>
    </row>
    <row r="221" spans="1:98" ht="14.25" customHeight="1" x14ac:dyDescent="0.25">
      <c r="A221" s="110" t="s">
        <v>480</v>
      </c>
      <c r="B221" s="108">
        <f>$B$185*B196</f>
        <v>307.7</v>
      </c>
      <c r="D221" s="156">
        <f t="shared" si="297"/>
        <v>313.85399999999998</v>
      </c>
      <c r="E221" s="156">
        <f t="shared" si="297"/>
        <v>320.13108</v>
      </c>
      <c r="F221" s="156">
        <f t="shared" si="297"/>
        <v>326.53370159999997</v>
      </c>
      <c r="G221" s="156">
        <f t="shared" si="297"/>
        <v>333.06437563200001</v>
      </c>
      <c r="H221" s="156">
        <f t="shared" si="297"/>
        <v>339.72566314464001</v>
      </c>
      <c r="I221" s="156">
        <f t="shared" si="297"/>
        <v>346.5201764075328</v>
      </c>
      <c r="J221" s="156">
        <f t="shared" si="297"/>
        <v>353.45057993568349</v>
      </c>
      <c r="K221" s="156">
        <f t="shared" si="297"/>
        <v>360.51959153439719</v>
      </c>
      <c r="L221" s="156">
        <f t="shared" si="297"/>
        <v>367.72998336508516</v>
      </c>
      <c r="M221" s="156">
        <f t="shared" ref="M221:T221" si="314">M196*$B185</f>
        <v>375.08458303238689</v>
      </c>
      <c r="N221" s="156">
        <f t="shared" si="314"/>
        <v>382.58627469303462</v>
      </c>
      <c r="O221" s="156">
        <f t="shared" si="314"/>
        <v>390.23800018689531</v>
      </c>
      <c r="P221" s="156">
        <f t="shared" si="314"/>
        <v>398.0427601906332</v>
      </c>
      <c r="Q221" s="156">
        <f t="shared" si="314"/>
        <v>406.00361539444589</v>
      </c>
      <c r="R221" s="156">
        <f t="shared" si="314"/>
        <v>414.12368770233485</v>
      </c>
      <c r="S221" s="156">
        <f t="shared" si="314"/>
        <v>422.40616145638154</v>
      </c>
      <c r="T221" s="156">
        <f t="shared" si="314"/>
        <v>430.85428468550919</v>
      </c>
      <c r="U221" s="156">
        <f t="shared" ref="U221:X221" si="315">U196*$B185</f>
        <v>439.47137037921937</v>
      </c>
      <c r="V221" s="156">
        <f t="shared" si="315"/>
        <v>448.26079778680378</v>
      </c>
      <c r="W221" s="156">
        <f t="shared" si="315"/>
        <v>457.22601374253981</v>
      </c>
      <c r="X221" s="156">
        <f t="shared" si="315"/>
        <v>466.37053401739064</v>
      </c>
      <c r="Y221" s="156">
        <f t="shared" ref="Y221:AK221" si="316">Y196*$B185</f>
        <v>475.69794469773854</v>
      </c>
      <c r="Z221" s="156">
        <f t="shared" si="316"/>
        <v>485.21190359169327</v>
      </c>
      <c r="AA221" s="156">
        <f t="shared" si="316"/>
        <v>494.91614166352713</v>
      </c>
      <c r="AB221" s="156">
        <f t="shared" si="316"/>
        <v>504.81446449679771</v>
      </c>
      <c r="AC221" s="156">
        <f t="shared" si="316"/>
        <v>514.91075378673372</v>
      </c>
      <c r="AD221" s="156">
        <f t="shared" si="316"/>
        <v>525.2089688624684</v>
      </c>
      <c r="AE221" s="156">
        <f t="shared" si="316"/>
        <v>535.71314823971773</v>
      </c>
      <c r="AF221" s="156">
        <f t="shared" si="316"/>
        <v>546.42741120451205</v>
      </c>
      <c r="AG221" s="156">
        <f t="shared" si="316"/>
        <v>557.35595942860232</v>
      </c>
      <c r="AH221" s="156">
        <f t="shared" si="316"/>
        <v>568.50307861717442</v>
      </c>
      <c r="AI221" s="156">
        <f t="shared" si="316"/>
        <v>579.87314018951781</v>
      </c>
      <c r="AJ221" s="156">
        <f t="shared" si="316"/>
        <v>591.47060299330815</v>
      </c>
      <c r="AK221" s="156">
        <f t="shared" si="316"/>
        <v>603.30001505317432</v>
      </c>
      <c r="AL221" s="156">
        <f t="shared" ref="AL221:CT221" si="317">AL196*$B185</f>
        <v>615.36601535423779</v>
      </c>
      <c r="AM221" s="156">
        <f t="shared" si="317"/>
        <v>627.67333566132254</v>
      </c>
      <c r="AN221" s="156">
        <f t="shared" si="317"/>
        <v>640.22680237454904</v>
      </c>
      <c r="AO221" s="156">
        <f t="shared" si="317"/>
        <v>653.03133842204011</v>
      </c>
      <c r="AP221" s="156">
        <f t="shared" si="317"/>
        <v>666.09196519048089</v>
      </c>
      <c r="AQ221" s="156">
        <f t="shared" si="317"/>
        <v>679.4138044942905</v>
      </c>
      <c r="AR221" s="156">
        <f t="shared" si="317"/>
        <v>693.00208058417627</v>
      </c>
      <c r="AS221" s="156">
        <f t="shared" si="317"/>
        <v>706.86212219585991</v>
      </c>
      <c r="AT221" s="156">
        <f t="shared" si="317"/>
        <v>720.99936463977713</v>
      </c>
      <c r="AU221" s="156">
        <f t="shared" si="317"/>
        <v>735.41935193257279</v>
      </c>
      <c r="AV221" s="156">
        <f t="shared" si="317"/>
        <v>750.12773897122418</v>
      </c>
      <c r="AW221" s="156">
        <f t="shared" si="317"/>
        <v>765.13029375064866</v>
      </c>
      <c r="AX221" s="156">
        <f t="shared" si="317"/>
        <v>780.43289962566166</v>
      </c>
      <c r="AY221" s="156">
        <f t="shared" si="317"/>
        <v>796.04155761817492</v>
      </c>
      <c r="AZ221" s="156">
        <f t="shared" si="317"/>
        <v>811.96238877053838</v>
      </c>
      <c r="BA221" s="156">
        <f t="shared" si="317"/>
        <v>828.20163654594921</v>
      </c>
      <c r="BB221" s="156">
        <f t="shared" si="317"/>
        <v>844.76566927686815</v>
      </c>
      <c r="BC221" s="156">
        <f t="shared" si="317"/>
        <v>861.66098266240556</v>
      </c>
      <c r="BD221" s="156">
        <f t="shared" si="317"/>
        <v>878.89420231565373</v>
      </c>
      <c r="BE221" s="156">
        <f t="shared" si="317"/>
        <v>896.47208636196683</v>
      </c>
      <c r="BF221" s="156">
        <f t="shared" si="317"/>
        <v>914.40152808920629</v>
      </c>
      <c r="BG221" s="156">
        <f t="shared" si="317"/>
        <v>932.68955865099042</v>
      </c>
      <c r="BH221" s="156">
        <f t="shared" si="317"/>
        <v>951.34334982401026</v>
      </c>
      <c r="BI221" s="156">
        <f t="shared" si="317"/>
        <v>970.37021682049055</v>
      </c>
      <c r="BJ221" s="156">
        <f t="shared" si="317"/>
        <v>989.77762115690041</v>
      </c>
      <c r="BK221" s="156">
        <f t="shared" si="317"/>
        <v>1009.5731735800384</v>
      </c>
      <c r="BL221" s="156">
        <f t="shared" si="317"/>
        <v>1029.7646370516391</v>
      </c>
      <c r="BM221" s="156">
        <f t="shared" si="317"/>
        <v>1050.3599297926719</v>
      </c>
      <c r="BN221" s="156">
        <f t="shared" si="317"/>
        <v>1071.3671283885253</v>
      </c>
      <c r="BO221" s="156">
        <f t="shared" si="317"/>
        <v>1092.794470956296</v>
      </c>
      <c r="BP221" s="156">
        <f t="shared" si="317"/>
        <v>1114.650360375422</v>
      </c>
      <c r="BQ221" s="156">
        <f t="shared" si="317"/>
        <v>1136.9433675829305</v>
      </c>
      <c r="BR221" s="156">
        <f t="shared" si="317"/>
        <v>1159.6822349345891</v>
      </c>
      <c r="BS221" s="156">
        <f t="shared" si="317"/>
        <v>1182.8758796332809</v>
      </c>
      <c r="BT221" s="156">
        <f t="shared" si="317"/>
        <v>1206.5333972259466</v>
      </c>
      <c r="BU221" s="156">
        <f t="shared" si="317"/>
        <v>1230.6640651704656</v>
      </c>
      <c r="BV221" s="156">
        <f t="shared" si="317"/>
        <v>1255.277346473875</v>
      </c>
      <c r="BW221" s="156">
        <f t="shared" si="317"/>
        <v>1280.3828934033525</v>
      </c>
      <c r="BX221" s="156">
        <f t="shared" si="317"/>
        <v>1305.9905512714197</v>
      </c>
      <c r="BY221" s="156">
        <f t="shared" si="317"/>
        <v>1332.1103622968481</v>
      </c>
      <c r="BZ221" s="156">
        <f t="shared" si="317"/>
        <v>1358.7525695427853</v>
      </c>
      <c r="CA221" s="156">
        <f t="shared" si="317"/>
        <v>1385.9276209336408</v>
      </c>
      <c r="CB221" s="156">
        <f t="shared" si="317"/>
        <v>1413.6461733523138</v>
      </c>
      <c r="CC221" s="156">
        <f t="shared" si="317"/>
        <v>1441.91909681936</v>
      </c>
      <c r="CD221" s="156">
        <f t="shared" si="317"/>
        <v>1470.7574787557473</v>
      </c>
      <c r="CE221" s="156">
        <f t="shared" si="317"/>
        <v>1500.1726283308622</v>
      </c>
      <c r="CF221" s="156">
        <f t="shared" si="317"/>
        <v>1530.1760808974796</v>
      </c>
      <c r="CG221" s="156">
        <f t="shared" si="317"/>
        <v>1560.7796025154291</v>
      </c>
      <c r="CH221" s="156">
        <f t="shared" si="317"/>
        <v>1591.9951945657378</v>
      </c>
      <c r="CI221" s="156">
        <f t="shared" si="317"/>
        <v>1623.8350984570527</v>
      </c>
      <c r="CJ221" s="156">
        <f t="shared" si="317"/>
        <v>1656.3118004261937</v>
      </c>
      <c r="CK221" s="156">
        <f t="shared" si="317"/>
        <v>1689.4380364347176</v>
      </c>
      <c r="CL221" s="156">
        <f t="shared" si="317"/>
        <v>1723.2267971634119</v>
      </c>
      <c r="CM221" s="156">
        <f t="shared" si="317"/>
        <v>1757.6913331066798</v>
      </c>
      <c r="CN221" s="156">
        <f t="shared" si="317"/>
        <v>1792.8451597688138</v>
      </c>
      <c r="CO221" s="156">
        <f t="shared" si="317"/>
        <v>1828.70206296419</v>
      </c>
      <c r="CP221" s="156">
        <f t="shared" si="317"/>
        <v>1865.2761042234738</v>
      </c>
      <c r="CQ221" s="156">
        <f t="shared" si="317"/>
        <v>1902.5816263079432</v>
      </c>
      <c r="CR221" s="156">
        <f t="shared" si="317"/>
        <v>1940.6332588341022</v>
      </c>
      <c r="CS221" s="156">
        <f t="shared" si="317"/>
        <v>1979.4459240107844</v>
      </c>
      <c r="CT221" s="156">
        <f t="shared" si="317"/>
        <v>2019.0348424910003</v>
      </c>
    </row>
    <row r="222" spans="1:98" ht="14.25" customHeight="1" x14ac:dyDescent="0.25">
      <c r="A222" s="110" t="s">
        <v>481</v>
      </c>
      <c r="B222" s="108">
        <f>$B$186*B197</f>
        <v>0</v>
      </c>
      <c r="D222" s="156">
        <f t="shared" si="297"/>
        <v>0</v>
      </c>
      <c r="E222" s="156">
        <f t="shared" si="297"/>
        <v>0</v>
      </c>
      <c r="F222" s="156">
        <f t="shared" si="297"/>
        <v>0</v>
      </c>
      <c r="G222" s="156">
        <f t="shared" si="297"/>
        <v>0</v>
      </c>
      <c r="H222" s="156">
        <f t="shared" si="297"/>
        <v>0</v>
      </c>
      <c r="I222" s="156">
        <f t="shared" si="297"/>
        <v>0</v>
      </c>
      <c r="J222" s="156">
        <f t="shared" si="297"/>
        <v>0</v>
      </c>
      <c r="K222" s="156">
        <f t="shared" si="297"/>
        <v>0</v>
      </c>
      <c r="L222" s="156">
        <f t="shared" si="297"/>
        <v>0</v>
      </c>
      <c r="M222" s="156">
        <f t="shared" ref="M222:T222" si="318">M197*$B186</f>
        <v>0</v>
      </c>
      <c r="N222" s="156">
        <f t="shared" si="318"/>
        <v>0</v>
      </c>
      <c r="O222" s="156">
        <f t="shared" si="318"/>
        <v>0</v>
      </c>
      <c r="P222" s="156">
        <f t="shared" si="318"/>
        <v>0</v>
      </c>
      <c r="Q222" s="156">
        <f t="shared" si="318"/>
        <v>0</v>
      </c>
      <c r="R222" s="156">
        <f t="shared" si="318"/>
        <v>0</v>
      </c>
      <c r="S222" s="156">
        <f t="shared" si="318"/>
        <v>0</v>
      </c>
      <c r="T222" s="156">
        <f t="shared" si="318"/>
        <v>0</v>
      </c>
      <c r="U222" s="156">
        <f t="shared" ref="U222:X222" si="319">U197*$B186</f>
        <v>0</v>
      </c>
      <c r="V222" s="156">
        <f t="shared" si="319"/>
        <v>0</v>
      </c>
      <c r="W222" s="156">
        <f t="shared" si="319"/>
        <v>0</v>
      </c>
      <c r="X222" s="156">
        <f t="shared" si="319"/>
        <v>0</v>
      </c>
      <c r="Y222" s="156">
        <f t="shared" ref="Y222:AK222" si="320">Y197*$B186</f>
        <v>0</v>
      </c>
      <c r="Z222" s="156">
        <f t="shared" si="320"/>
        <v>0</v>
      </c>
      <c r="AA222" s="156">
        <f t="shared" si="320"/>
        <v>0</v>
      </c>
      <c r="AB222" s="156">
        <f t="shared" si="320"/>
        <v>0</v>
      </c>
      <c r="AC222" s="156">
        <f t="shared" si="320"/>
        <v>0</v>
      </c>
      <c r="AD222" s="156">
        <f t="shared" si="320"/>
        <v>0</v>
      </c>
      <c r="AE222" s="156">
        <f t="shared" si="320"/>
        <v>0</v>
      </c>
      <c r="AF222" s="156">
        <f t="shared" si="320"/>
        <v>0</v>
      </c>
      <c r="AG222" s="156">
        <f t="shared" si="320"/>
        <v>0</v>
      </c>
      <c r="AH222" s="156">
        <f t="shared" si="320"/>
        <v>0</v>
      </c>
      <c r="AI222" s="156">
        <f t="shared" si="320"/>
        <v>0</v>
      </c>
      <c r="AJ222" s="156">
        <f t="shared" si="320"/>
        <v>0</v>
      </c>
      <c r="AK222" s="156">
        <f t="shared" si="320"/>
        <v>0</v>
      </c>
      <c r="AL222" s="156">
        <f t="shared" ref="AL222:CT222" si="321">AL197*$B186</f>
        <v>0</v>
      </c>
      <c r="AM222" s="156">
        <f t="shared" si="321"/>
        <v>0</v>
      </c>
      <c r="AN222" s="156">
        <f t="shared" si="321"/>
        <v>0</v>
      </c>
      <c r="AO222" s="156">
        <f t="shared" si="321"/>
        <v>0</v>
      </c>
      <c r="AP222" s="156">
        <f t="shared" si="321"/>
        <v>0</v>
      </c>
      <c r="AQ222" s="156">
        <f t="shared" si="321"/>
        <v>0</v>
      </c>
      <c r="AR222" s="156">
        <f t="shared" si="321"/>
        <v>0</v>
      </c>
      <c r="AS222" s="156">
        <f t="shared" si="321"/>
        <v>0</v>
      </c>
      <c r="AT222" s="156">
        <f t="shared" si="321"/>
        <v>0</v>
      </c>
      <c r="AU222" s="156">
        <f t="shared" si="321"/>
        <v>0</v>
      </c>
      <c r="AV222" s="156">
        <f t="shared" si="321"/>
        <v>0</v>
      </c>
      <c r="AW222" s="156">
        <f t="shared" si="321"/>
        <v>0</v>
      </c>
      <c r="AX222" s="156">
        <f t="shared" si="321"/>
        <v>0</v>
      </c>
      <c r="AY222" s="156">
        <f t="shared" si="321"/>
        <v>0</v>
      </c>
      <c r="AZ222" s="156">
        <f t="shared" si="321"/>
        <v>0</v>
      </c>
      <c r="BA222" s="156">
        <f t="shared" si="321"/>
        <v>0</v>
      </c>
      <c r="BB222" s="156">
        <f t="shared" si="321"/>
        <v>0</v>
      </c>
      <c r="BC222" s="156">
        <f t="shared" si="321"/>
        <v>0</v>
      </c>
      <c r="BD222" s="156">
        <f t="shared" si="321"/>
        <v>0</v>
      </c>
      <c r="BE222" s="156">
        <f t="shared" si="321"/>
        <v>0</v>
      </c>
      <c r="BF222" s="156">
        <f t="shared" si="321"/>
        <v>0</v>
      </c>
      <c r="BG222" s="156">
        <f t="shared" si="321"/>
        <v>0</v>
      </c>
      <c r="BH222" s="156">
        <f t="shared" si="321"/>
        <v>0</v>
      </c>
      <c r="BI222" s="156">
        <f t="shared" si="321"/>
        <v>0</v>
      </c>
      <c r="BJ222" s="156">
        <f t="shared" si="321"/>
        <v>0</v>
      </c>
      <c r="BK222" s="156">
        <f t="shared" si="321"/>
        <v>0</v>
      </c>
      <c r="BL222" s="156">
        <f t="shared" si="321"/>
        <v>0</v>
      </c>
      <c r="BM222" s="156">
        <f t="shared" si="321"/>
        <v>0</v>
      </c>
      <c r="BN222" s="156">
        <f t="shared" si="321"/>
        <v>0</v>
      </c>
      <c r="BO222" s="156">
        <f t="shared" si="321"/>
        <v>0</v>
      </c>
      <c r="BP222" s="156">
        <f t="shared" si="321"/>
        <v>0</v>
      </c>
      <c r="BQ222" s="156">
        <f t="shared" si="321"/>
        <v>0</v>
      </c>
      <c r="BR222" s="156">
        <f t="shared" si="321"/>
        <v>0</v>
      </c>
      <c r="BS222" s="156">
        <f t="shared" si="321"/>
        <v>0</v>
      </c>
      <c r="BT222" s="156">
        <f t="shared" si="321"/>
        <v>0</v>
      </c>
      <c r="BU222" s="156">
        <f t="shared" si="321"/>
        <v>0</v>
      </c>
      <c r="BV222" s="156">
        <f t="shared" si="321"/>
        <v>0</v>
      </c>
      <c r="BW222" s="156">
        <f t="shared" si="321"/>
        <v>0</v>
      </c>
      <c r="BX222" s="156">
        <f t="shared" si="321"/>
        <v>0</v>
      </c>
      <c r="BY222" s="156">
        <f t="shared" si="321"/>
        <v>0</v>
      </c>
      <c r="BZ222" s="156">
        <f t="shared" si="321"/>
        <v>0</v>
      </c>
      <c r="CA222" s="156">
        <f t="shared" si="321"/>
        <v>0</v>
      </c>
      <c r="CB222" s="156">
        <f t="shared" si="321"/>
        <v>0</v>
      </c>
      <c r="CC222" s="156">
        <f t="shared" si="321"/>
        <v>0</v>
      </c>
      <c r="CD222" s="156">
        <f t="shared" si="321"/>
        <v>0</v>
      </c>
      <c r="CE222" s="156">
        <f t="shared" si="321"/>
        <v>0</v>
      </c>
      <c r="CF222" s="156">
        <f t="shared" si="321"/>
        <v>0</v>
      </c>
      <c r="CG222" s="156">
        <f t="shared" si="321"/>
        <v>0</v>
      </c>
      <c r="CH222" s="156">
        <f t="shared" si="321"/>
        <v>0</v>
      </c>
      <c r="CI222" s="156">
        <f t="shared" si="321"/>
        <v>0</v>
      </c>
      <c r="CJ222" s="156">
        <f t="shared" si="321"/>
        <v>0</v>
      </c>
      <c r="CK222" s="156">
        <f t="shared" si="321"/>
        <v>0</v>
      </c>
      <c r="CL222" s="156">
        <f t="shared" si="321"/>
        <v>0</v>
      </c>
      <c r="CM222" s="156">
        <f t="shared" si="321"/>
        <v>0</v>
      </c>
      <c r="CN222" s="156">
        <f t="shared" si="321"/>
        <v>0</v>
      </c>
      <c r="CO222" s="156">
        <f t="shared" si="321"/>
        <v>0</v>
      </c>
      <c r="CP222" s="156">
        <f t="shared" si="321"/>
        <v>0</v>
      </c>
      <c r="CQ222" s="156">
        <f t="shared" si="321"/>
        <v>0</v>
      </c>
      <c r="CR222" s="156">
        <f t="shared" si="321"/>
        <v>0</v>
      </c>
      <c r="CS222" s="156">
        <f t="shared" si="321"/>
        <v>0</v>
      </c>
      <c r="CT222" s="156">
        <f t="shared" si="321"/>
        <v>0</v>
      </c>
    </row>
    <row r="223" spans="1:98" ht="14.25" customHeight="1" x14ac:dyDescent="0.25">
      <c r="A223" s="110" t="s">
        <v>482</v>
      </c>
      <c r="B223" s="108">
        <f>$B$187*B198</f>
        <v>14.000000000000002</v>
      </c>
      <c r="D223" s="156">
        <f t="shared" si="297"/>
        <v>14.700000000000001</v>
      </c>
      <c r="E223" s="156">
        <f t="shared" si="297"/>
        <v>15.435000000000002</v>
      </c>
      <c r="F223" s="156">
        <f t="shared" si="297"/>
        <v>16.206750000000003</v>
      </c>
      <c r="G223" s="156">
        <f t="shared" si="297"/>
        <v>17.017087500000002</v>
      </c>
      <c r="H223" s="156">
        <f t="shared" si="297"/>
        <v>17.867941875000003</v>
      </c>
      <c r="I223" s="156">
        <f t="shared" si="297"/>
        <v>18.761338968750007</v>
      </c>
      <c r="J223" s="156">
        <f t="shared" si="297"/>
        <v>19.699405917187509</v>
      </c>
      <c r="K223" s="156">
        <f t="shared" si="297"/>
        <v>20.684376213046885</v>
      </c>
      <c r="L223" s="156">
        <f t="shared" si="297"/>
        <v>21.71859502369923</v>
      </c>
      <c r="M223" s="156">
        <f t="shared" ref="M223:T223" si="322">M198*$B187</f>
        <v>22.804524774884189</v>
      </c>
      <c r="N223" s="156">
        <f t="shared" si="322"/>
        <v>23.944751013628405</v>
      </c>
      <c r="O223" s="156">
        <f t="shared" si="322"/>
        <v>25.141988564309827</v>
      </c>
      <c r="P223" s="156">
        <f t="shared" si="322"/>
        <v>26.399087992525317</v>
      </c>
      <c r="Q223" s="156">
        <f t="shared" si="322"/>
        <v>27.719042392151586</v>
      </c>
      <c r="R223" s="156">
        <f t="shared" si="322"/>
        <v>29.104994511759166</v>
      </c>
      <c r="S223" s="156">
        <f t="shared" si="322"/>
        <v>30.560244237347128</v>
      </c>
      <c r="T223" s="156">
        <f t="shared" si="322"/>
        <v>32.088256449214484</v>
      </c>
      <c r="U223" s="156">
        <f t="shared" ref="U223:X223" si="323">U198*$B187</f>
        <v>33.692669271675207</v>
      </c>
      <c r="V223" s="156">
        <f t="shared" si="323"/>
        <v>35.377302735258972</v>
      </c>
      <c r="W223" s="156">
        <f t="shared" si="323"/>
        <v>37.14616787202192</v>
      </c>
      <c r="X223" s="156">
        <f t="shared" si="323"/>
        <v>39.003476265623021</v>
      </c>
      <c r="Y223" s="156">
        <f t="shared" ref="Y223:AK223" si="324">Y198*$B187</f>
        <v>40.953650078904168</v>
      </c>
      <c r="Z223" s="156">
        <f t="shared" si="324"/>
        <v>43.001332582849379</v>
      </c>
      <c r="AA223" s="156">
        <f t="shared" si="324"/>
        <v>45.151399211991851</v>
      </c>
      <c r="AB223" s="156">
        <f t="shared" si="324"/>
        <v>47.408969172591441</v>
      </c>
      <c r="AC223" s="156">
        <f t="shared" si="324"/>
        <v>49.779417631221015</v>
      </c>
      <c r="AD223" s="156">
        <f t="shared" si="324"/>
        <v>52.268388512782074</v>
      </c>
      <c r="AE223" s="156">
        <f t="shared" si="324"/>
        <v>54.881807938421176</v>
      </c>
      <c r="AF223" s="156">
        <f t="shared" si="324"/>
        <v>57.625898335342242</v>
      </c>
      <c r="AG223" s="156">
        <f t="shared" si="324"/>
        <v>60.507193252109353</v>
      </c>
      <c r="AH223" s="156">
        <f t="shared" si="324"/>
        <v>63.532552914714827</v>
      </c>
      <c r="AI223" s="156">
        <f t="shared" si="324"/>
        <v>66.709180560450577</v>
      </c>
      <c r="AJ223" s="156">
        <f t="shared" si="324"/>
        <v>70.044639588473103</v>
      </c>
      <c r="AK223" s="156">
        <f t="shared" si="324"/>
        <v>73.546871567896758</v>
      </c>
      <c r="AL223" s="156">
        <f t="shared" ref="AL223:CT223" si="325">AL198*$B187</f>
        <v>77.224215146291598</v>
      </c>
      <c r="AM223" s="156">
        <f t="shared" si="325"/>
        <v>81.085425903606179</v>
      </c>
      <c r="AN223" s="156">
        <f t="shared" si="325"/>
        <v>85.139697198786493</v>
      </c>
      <c r="AO223" s="156">
        <f t="shared" si="325"/>
        <v>89.39668205872583</v>
      </c>
      <c r="AP223" s="156">
        <f t="shared" si="325"/>
        <v>93.866516161662119</v>
      </c>
      <c r="AQ223" s="156">
        <f t="shared" si="325"/>
        <v>98.559841969745236</v>
      </c>
      <c r="AR223" s="156">
        <f t="shared" si="325"/>
        <v>103.4878340682325</v>
      </c>
      <c r="AS223" s="156">
        <f t="shared" si="325"/>
        <v>108.66222577164413</v>
      </c>
      <c r="AT223" s="156">
        <f t="shared" si="325"/>
        <v>114.09533706022634</v>
      </c>
      <c r="AU223" s="156">
        <f t="shared" si="325"/>
        <v>119.80010391323766</v>
      </c>
      <c r="AV223" s="156">
        <f t="shared" si="325"/>
        <v>125.79010910889956</v>
      </c>
      <c r="AW223" s="156">
        <f t="shared" si="325"/>
        <v>132.07961456434452</v>
      </c>
      <c r="AX223" s="156">
        <f t="shared" si="325"/>
        <v>138.68359529256176</v>
      </c>
      <c r="AY223" s="156">
        <f t="shared" si="325"/>
        <v>145.61777505718987</v>
      </c>
      <c r="AZ223" s="156">
        <f t="shared" si="325"/>
        <v>152.89866381004936</v>
      </c>
      <c r="BA223" s="156">
        <f t="shared" si="325"/>
        <v>160.54359700055184</v>
      </c>
      <c r="BB223" s="156">
        <f t="shared" si="325"/>
        <v>168.57077685057945</v>
      </c>
      <c r="BC223" s="156">
        <f t="shared" si="325"/>
        <v>176.99931569310843</v>
      </c>
      <c r="BD223" s="156">
        <f t="shared" si="325"/>
        <v>185.84928147776384</v>
      </c>
      <c r="BE223" s="156">
        <f t="shared" si="325"/>
        <v>195.14174555165206</v>
      </c>
      <c r="BF223" s="156">
        <f t="shared" si="325"/>
        <v>204.89883282923466</v>
      </c>
      <c r="BG223" s="156">
        <f t="shared" si="325"/>
        <v>215.1437744706964</v>
      </c>
      <c r="BH223" s="156">
        <f t="shared" si="325"/>
        <v>225.90096319423125</v>
      </c>
      <c r="BI223" s="156">
        <f t="shared" si="325"/>
        <v>237.19601135394279</v>
      </c>
      <c r="BJ223" s="156">
        <f t="shared" si="325"/>
        <v>249.05581192163993</v>
      </c>
      <c r="BK223" s="156">
        <f t="shared" si="325"/>
        <v>261.50860251772195</v>
      </c>
      <c r="BL223" s="156">
        <f t="shared" si="325"/>
        <v>274.58403264360805</v>
      </c>
      <c r="BM223" s="156">
        <f t="shared" si="325"/>
        <v>288.31323427578849</v>
      </c>
      <c r="BN223" s="156">
        <f t="shared" si="325"/>
        <v>302.72889598957789</v>
      </c>
      <c r="BO223" s="156">
        <f t="shared" si="325"/>
        <v>317.8653407890568</v>
      </c>
      <c r="BP223" s="156">
        <f t="shared" si="325"/>
        <v>333.75860782850964</v>
      </c>
      <c r="BQ223" s="156">
        <f t="shared" si="325"/>
        <v>350.44653821993518</v>
      </c>
      <c r="BR223" s="156">
        <f t="shared" si="325"/>
        <v>367.96886513093193</v>
      </c>
      <c r="BS223" s="156">
        <f t="shared" si="325"/>
        <v>386.36730838747854</v>
      </c>
      <c r="BT223" s="156">
        <f t="shared" si="325"/>
        <v>405.68567380685249</v>
      </c>
      <c r="BU223" s="156">
        <f t="shared" si="325"/>
        <v>425.96995749719508</v>
      </c>
      <c r="BV223" s="156">
        <f t="shared" si="325"/>
        <v>447.26845537205486</v>
      </c>
      <c r="BW223" s="156">
        <f t="shared" si="325"/>
        <v>469.63187814065759</v>
      </c>
      <c r="BX223" s="156">
        <f t="shared" si="325"/>
        <v>493.11347204769049</v>
      </c>
      <c r="BY223" s="156">
        <f t="shared" si="325"/>
        <v>517.76914565007507</v>
      </c>
      <c r="BZ223" s="156">
        <f t="shared" si="325"/>
        <v>543.65760293257881</v>
      </c>
      <c r="CA223" s="156">
        <f t="shared" si="325"/>
        <v>570.84048307920773</v>
      </c>
      <c r="CB223" s="156">
        <f t="shared" si="325"/>
        <v>599.38250723316821</v>
      </c>
      <c r="CC223" s="156">
        <f t="shared" si="325"/>
        <v>629.35163259482658</v>
      </c>
      <c r="CD223" s="156">
        <f t="shared" si="325"/>
        <v>660.81921422456799</v>
      </c>
      <c r="CE223" s="156">
        <f t="shared" si="325"/>
        <v>693.86017493579641</v>
      </c>
      <c r="CF223" s="156">
        <f t="shared" si="325"/>
        <v>728.55318368258622</v>
      </c>
      <c r="CG223" s="156">
        <f t="shared" si="325"/>
        <v>764.98084286671553</v>
      </c>
      <c r="CH223" s="156">
        <f t="shared" si="325"/>
        <v>803.22988501005148</v>
      </c>
      <c r="CI223" s="156">
        <f t="shared" si="325"/>
        <v>843.39137926055412</v>
      </c>
      <c r="CJ223" s="156">
        <f t="shared" si="325"/>
        <v>885.5609482235817</v>
      </c>
      <c r="CK223" s="156">
        <f t="shared" si="325"/>
        <v>929.83899563476086</v>
      </c>
      <c r="CL223" s="156">
        <f t="shared" si="325"/>
        <v>976.33094541649893</v>
      </c>
      <c r="CM223" s="156">
        <f t="shared" si="325"/>
        <v>1025.1474926873241</v>
      </c>
      <c r="CN223" s="156">
        <f t="shared" si="325"/>
        <v>1076.4048673216901</v>
      </c>
      <c r="CO223" s="156">
        <f t="shared" si="325"/>
        <v>1130.2251106877748</v>
      </c>
      <c r="CP223" s="156">
        <f t="shared" si="325"/>
        <v>1186.7363662221635</v>
      </c>
      <c r="CQ223" s="156">
        <f t="shared" si="325"/>
        <v>1246.0731845332716</v>
      </c>
      <c r="CR223" s="156">
        <f t="shared" si="325"/>
        <v>1308.3768437599354</v>
      </c>
      <c r="CS223" s="156">
        <f t="shared" si="325"/>
        <v>1373.7956859479323</v>
      </c>
      <c r="CT223" s="156">
        <f t="shared" si="325"/>
        <v>1442.4854702453288</v>
      </c>
    </row>
    <row r="224" spans="1:98" ht="14.25" customHeight="1" x14ac:dyDescent="0.25">
      <c r="A224" s="110" t="s">
        <v>483</v>
      </c>
      <c r="B224" s="108">
        <f>$B$188*B199</f>
        <v>3</v>
      </c>
      <c r="D224" s="156">
        <f t="shared" si="297"/>
        <v>3.15</v>
      </c>
      <c r="E224" s="156">
        <f t="shared" si="297"/>
        <v>3.3074999999999997</v>
      </c>
      <c r="F224" s="156">
        <f t="shared" si="297"/>
        <v>3.4728750000000002</v>
      </c>
      <c r="G224" s="156">
        <f t="shared" si="297"/>
        <v>3.6465187500000003</v>
      </c>
      <c r="H224" s="156">
        <f t="shared" si="297"/>
        <v>3.8288446875000002</v>
      </c>
      <c r="I224" s="156">
        <f t="shared" si="297"/>
        <v>4.0202869218750008</v>
      </c>
      <c r="J224" s="156">
        <f t="shared" si="297"/>
        <v>4.2213012679687516</v>
      </c>
      <c r="K224" s="156">
        <f t="shared" si="297"/>
        <v>4.4323663313671897</v>
      </c>
      <c r="L224" s="156">
        <f t="shared" si="297"/>
        <v>4.6539846479355491</v>
      </c>
      <c r="M224" s="156">
        <f t="shared" ref="M224:T224" si="326">M199*$B188</f>
        <v>4.8866838803323258</v>
      </c>
      <c r="N224" s="156">
        <f t="shared" si="326"/>
        <v>5.1310180743489431</v>
      </c>
      <c r="O224" s="156">
        <f t="shared" si="326"/>
        <v>5.3875689780663905</v>
      </c>
      <c r="P224" s="156">
        <f t="shared" si="326"/>
        <v>5.65694742696971</v>
      </c>
      <c r="Q224" s="156">
        <f t="shared" si="326"/>
        <v>5.9397947983181956</v>
      </c>
      <c r="R224" s="156">
        <f t="shared" si="326"/>
        <v>6.2367845382341063</v>
      </c>
      <c r="S224" s="156">
        <f t="shared" si="326"/>
        <v>6.5486237651458117</v>
      </c>
      <c r="T224" s="156">
        <f t="shared" si="326"/>
        <v>6.876054953403103</v>
      </c>
      <c r="U224" s="156">
        <f t="shared" ref="U224:X224" si="327">U199*$B188</f>
        <v>7.2198577010732583</v>
      </c>
      <c r="V224" s="156">
        <f t="shared" si="327"/>
        <v>7.580850586126922</v>
      </c>
      <c r="W224" s="156">
        <f t="shared" si="327"/>
        <v>7.9598931154332675</v>
      </c>
      <c r="X224" s="156">
        <f t="shared" si="327"/>
        <v>8.3578877712049309</v>
      </c>
      <c r="Y224" s="156">
        <f t="shared" ref="Y224:AK224" si="328">Y199*$B188</f>
        <v>8.7757821597651784</v>
      </c>
      <c r="Z224" s="156">
        <f t="shared" si="328"/>
        <v>9.2145712677534384</v>
      </c>
      <c r="AA224" s="156">
        <f t="shared" si="328"/>
        <v>9.6752998311411105</v>
      </c>
      <c r="AB224" s="156">
        <f t="shared" si="328"/>
        <v>10.159064822698165</v>
      </c>
      <c r="AC224" s="156">
        <f t="shared" si="328"/>
        <v>10.667018063833073</v>
      </c>
      <c r="AD224" s="156">
        <f t="shared" si="328"/>
        <v>11.200368967024728</v>
      </c>
      <c r="AE224" s="156">
        <f t="shared" si="328"/>
        <v>11.760387415375964</v>
      </c>
      <c r="AF224" s="156">
        <f t="shared" si="328"/>
        <v>12.348406786144764</v>
      </c>
      <c r="AG224" s="156">
        <f t="shared" si="328"/>
        <v>12.965827125452003</v>
      </c>
      <c r="AH224" s="156">
        <f t="shared" si="328"/>
        <v>13.614118481724605</v>
      </c>
      <c r="AI224" s="156">
        <f t="shared" si="328"/>
        <v>14.294824405810836</v>
      </c>
      <c r="AJ224" s="156">
        <f t="shared" si="328"/>
        <v>15.009565626101377</v>
      </c>
      <c r="AK224" s="156">
        <f t="shared" si="328"/>
        <v>15.760043907406445</v>
      </c>
      <c r="AL224" s="156">
        <f t="shared" ref="AL224:CT224" si="329">AL199*$B188</f>
        <v>16.548046102776766</v>
      </c>
      <c r="AM224" s="156">
        <f t="shared" si="329"/>
        <v>17.375448407915606</v>
      </c>
      <c r="AN224" s="156">
        <f t="shared" si="329"/>
        <v>18.244220828311391</v>
      </c>
      <c r="AO224" s="156">
        <f t="shared" si="329"/>
        <v>19.156431869726958</v>
      </c>
      <c r="AP224" s="156">
        <f t="shared" si="329"/>
        <v>20.114253463213309</v>
      </c>
      <c r="AQ224" s="156">
        <f t="shared" si="329"/>
        <v>21.119966136373979</v>
      </c>
      <c r="AR224" s="156">
        <f t="shared" si="329"/>
        <v>22.175964443192676</v>
      </c>
      <c r="AS224" s="156">
        <f t="shared" si="329"/>
        <v>23.284762665352311</v>
      </c>
      <c r="AT224" s="156">
        <f t="shared" si="329"/>
        <v>24.449000798619927</v>
      </c>
      <c r="AU224" s="156">
        <f t="shared" si="329"/>
        <v>25.671450838550925</v>
      </c>
      <c r="AV224" s="156">
        <f t="shared" si="329"/>
        <v>26.955023380478472</v>
      </c>
      <c r="AW224" s="156">
        <f t="shared" si="329"/>
        <v>28.302774549502395</v>
      </c>
      <c r="AX224" s="156">
        <f t="shared" si="329"/>
        <v>29.717913276977519</v>
      </c>
      <c r="AY224" s="156">
        <f t="shared" si="329"/>
        <v>31.203808940826395</v>
      </c>
      <c r="AZ224" s="156">
        <f t="shared" si="329"/>
        <v>32.76399938786772</v>
      </c>
      <c r="BA224" s="156">
        <f t="shared" si="329"/>
        <v>34.402199357261111</v>
      </c>
      <c r="BB224" s="156">
        <f t="shared" si="329"/>
        <v>36.122309325124164</v>
      </c>
      <c r="BC224" s="156">
        <f t="shared" si="329"/>
        <v>37.928424791380372</v>
      </c>
      <c r="BD224" s="156">
        <f t="shared" si="329"/>
        <v>39.824846030949395</v>
      </c>
      <c r="BE224" s="156">
        <f t="shared" si="329"/>
        <v>41.816088332496861</v>
      </c>
      <c r="BF224" s="156">
        <f t="shared" si="329"/>
        <v>43.906892749121702</v>
      </c>
      <c r="BG224" s="156">
        <f t="shared" si="329"/>
        <v>46.102237386577798</v>
      </c>
      <c r="BH224" s="156">
        <f t="shared" si="329"/>
        <v>48.407349255906688</v>
      </c>
      <c r="BI224" s="156">
        <f t="shared" si="329"/>
        <v>50.827716718702021</v>
      </c>
      <c r="BJ224" s="156">
        <f t="shared" si="329"/>
        <v>53.369102554637124</v>
      </c>
      <c r="BK224" s="156">
        <f t="shared" si="329"/>
        <v>56.037557682368984</v>
      </c>
      <c r="BL224" s="156">
        <f t="shared" si="329"/>
        <v>58.839435566487438</v>
      </c>
      <c r="BM224" s="156">
        <f t="shared" si="329"/>
        <v>61.781407344811811</v>
      </c>
      <c r="BN224" s="156">
        <f t="shared" si="329"/>
        <v>64.870477712052406</v>
      </c>
      <c r="BO224" s="156">
        <f t="shared" si="329"/>
        <v>68.114001597655033</v>
      </c>
      <c r="BP224" s="156">
        <f t="shared" si="329"/>
        <v>71.519701677537782</v>
      </c>
      <c r="BQ224" s="156">
        <f t="shared" si="329"/>
        <v>75.095686761414669</v>
      </c>
      <c r="BR224" s="156">
        <f t="shared" si="329"/>
        <v>78.850471099485404</v>
      </c>
      <c r="BS224" s="156">
        <f t="shared" si="329"/>
        <v>82.792994654459676</v>
      </c>
      <c r="BT224" s="156">
        <f t="shared" si="329"/>
        <v>86.932644387182663</v>
      </c>
      <c r="BU224" s="156">
        <f t="shared" si="329"/>
        <v>91.279276606541785</v>
      </c>
      <c r="BV224" s="156">
        <f t="shared" si="329"/>
        <v>95.843240436868882</v>
      </c>
      <c r="BW224" s="156">
        <f t="shared" si="329"/>
        <v>100.63540245871233</v>
      </c>
      <c r="BX224" s="156">
        <f t="shared" si="329"/>
        <v>105.66717258164795</v>
      </c>
      <c r="BY224" s="156">
        <f t="shared" si="329"/>
        <v>110.95053121073035</v>
      </c>
      <c r="BZ224" s="156">
        <f t="shared" si="329"/>
        <v>116.49805777126687</v>
      </c>
      <c r="CA224" s="156">
        <f t="shared" si="329"/>
        <v>122.32296065983022</v>
      </c>
      <c r="CB224" s="156">
        <f t="shared" si="329"/>
        <v>128.43910869282172</v>
      </c>
      <c r="CC224" s="156">
        <f t="shared" si="329"/>
        <v>134.86106412746284</v>
      </c>
      <c r="CD224" s="156">
        <f t="shared" si="329"/>
        <v>141.604117333836</v>
      </c>
      <c r="CE224" s="156">
        <f t="shared" si="329"/>
        <v>148.68432320052779</v>
      </c>
      <c r="CF224" s="156">
        <f t="shared" si="329"/>
        <v>156.11853936055419</v>
      </c>
      <c r="CG224" s="156">
        <f t="shared" si="329"/>
        <v>163.9244663285819</v>
      </c>
      <c r="CH224" s="156">
        <f t="shared" si="329"/>
        <v>172.120689645011</v>
      </c>
      <c r="CI224" s="156">
        <f t="shared" si="329"/>
        <v>180.72672412726155</v>
      </c>
      <c r="CJ224" s="156">
        <f t="shared" si="329"/>
        <v>189.76306033362465</v>
      </c>
      <c r="CK224" s="156">
        <f t="shared" si="329"/>
        <v>199.25121335030587</v>
      </c>
      <c r="CL224" s="156">
        <f t="shared" si="329"/>
        <v>209.21377401782118</v>
      </c>
      <c r="CM224" s="156">
        <f t="shared" si="329"/>
        <v>219.67446271871225</v>
      </c>
      <c r="CN224" s="156">
        <f t="shared" si="329"/>
        <v>230.65818585464785</v>
      </c>
      <c r="CO224" s="156">
        <f t="shared" si="329"/>
        <v>242.19109514738025</v>
      </c>
      <c r="CP224" s="156">
        <f t="shared" si="329"/>
        <v>254.30064990474926</v>
      </c>
      <c r="CQ224" s="156">
        <f t="shared" si="329"/>
        <v>267.01568239998676</v>
      </c>
      <c r="CR224" s="156">
        <f t="shared" si="329"/>
        <v>280.36646651998615</v>
      </c>
      <c r="CS224" s="156">
        <f t="shared" si="329"/>
        <v>294.38478984598544</v>
      </c>
      <c r="CT224" s="156">
        <f t="shared" si="329"/>
        <v>309.1040293382847</v>
      </c>
    </row>
    <row r="227" spans="1:98" ht="14.25" customHeight="1" x14ac:dyDescent="0.25">
      <c r="A227" s="110" t="s">
        <v>489</v>
      </c>
      <c r="B227" s="108">
        <f>SUM(B191:B199)</f>
        <v>14363</v>
      </c>
      <c r="D227" s="156">
        <f>SUM(D216:D224)</f>
        <v>14432.373039999999</v>
      </c>
      <c r="E227" s="156">
        <f t="shared" ref="E227:T227" si="330">SUM(E216:E224)</f>
        <v>13979.826258399999</v>
      </c>
      <c r="F227" s="156">
        <f t="shared" si="330"/>
        <v>13546.703665863997</v>
      </c>
      <c r="G227" s="156">
        <f t="shared" si="330"/>
        <v>13132.25715093544</v>
      </c>
      <c r="H227" s="156">
        <f t="shared" si="330"/>
        <v>12735.76922422564</v>
      </c>
      <c r="I227" s="156">
        <f t="shared" si="330"/>
        <v>12356.551813507665</v>
      </c>
      <c r="J227" s="156">
        <f t="shared" si="330"/>
        <v>11993.945107707144</v>
      </c>
      <c r="K227" s="156">
        <f t="shared" si="330"/>
        <v>11647.316447863344</v>
      </c>
      <c r="L227" s="156">
        <f t="shared" si="330"/>
        <v>11316.059263211988</v>
      </c>
      <c r="M227" s="156">
        <f t="shared" si="330"/>
        <v>10999.592050616819</v>
      </c>
      <c r="N227" s="156">
        <f t="shared" si="330"/>
        <v>10697.357395649236</v>
      </c>
      <c r="O227" s="156">
        <f t="shared" si="330"/>
        <v>10408.82103368487</v>
      </c>
      <c r="P227" s="156">
        <f t="shared" si="330"/>
        <v>10133.470949452843</v>
      </c>
      <c r="Q227" s="156">
        <f t="shared" si="330"/>
        <v>9870.8165135377712</v>
      </c>
      <c r="R227" s="156">
        <f t="shared" si="330"/>
        <v>9620.3876543961978</v>
      </c>
      <c r="S227" s="156">
        <f t="shared" si="330"/>
        <v>9381.7340645086988</v>
      </c>
      <c r="T227" s="156">
        <f t="shared" si="330"/>
        <v>9154.424439345903</v>
      </c>
      <c r="U227" s="156">
        <f t="shared" ref="U227:AK227" si="331">SUM(U216:U224)</f>
        <v>8938.0457478815733</v>
      </c>
      <c r="V227" s="156">
        <f t="shared" si="331"/>
        <v>8732.2025334387981</v>
      </c>
      <c r="W227" s="156">
        <f t="shared" si="331"/>
        <v>8536.516243706008</v>
      </c>
      <c r="X227" s="156">
        <f t="shared" si="331"/>
        <v>8350.6245888085923</v>
      </c>
      <c r="Y227" s="156">
        <f t="shared" si="331"/>
        <v>8174.1809263687564</v>
      </c>
      <c r="Z227" s="156">
        <f t="shared" si="331"/>
        <v>8006.8536725316644</v>
      </c>
      <c r="AA227" s="156">
        <f t="shared" si="331"/>
        <v>7848.3257379794522</v>
      </c>
      <c r="AB227" s="156">
        <f t="shared" si="331"/>
        <v>7698.2939879967062</v>
      </c>
      <c r="AC227" s="156">
        <f t="shared" si="331"/>
        <v>7556.4687256914158</v>
      </c>
      <c r="AD227" s="156">
        <f t="shared" si="331"/>
        <v>7422.5731975144154</v>
      </c>
      <c r="AE227" s="156">
        <f t="shared" si="331"/>
        <v>7296.343120257884</v>
      </c>
      <c r="AF227" s="156">
        <f t="shared" si="331"/>
        <v>7177.5262287496926</v>
      </c>
      <c r="AG227" s="156">
        <f t="shared" si="331"/>
        <v>7065.8818434953255</v>
      </c>
      <c r="AH227" s="156">
        <f t="shared" si="331"/>
        <v>6961.1804575528731</v>
      </c>
      <c r="AI227" s="156">
        <f t="shared" si="331"/>
        <v>6863.2033419590853</v>
      </c>
      <c r="AJ227" s="156">
        <f t="shared" si="331"/>
        <v>6771.7421690559859</v>
      </c>
      <c r="AK227" s="156">
        <f t="shared" si="331"/>
        <v>6686.5986530979262</v>
      </c>
      <c r="AL227" s="156">
        <f t="shared" ref="AL227:CT227" si="332">SUM(AL216:AL224)</f>
        <v>6607.5842075483506</v>
      </c>
      <c r="AM227" s="156">
        <f t="shared" si="332"/>
        <v>6534.5196185040277</v>
      </c>
      <c r="AN227" s="156">
        <f t="shared" si="332"/>
        <v>6467.2347337120036</v>
      </c>
      <c r="AO227" s="156">
        <f t="shared" si="332"/>
        <v>6405.5681666712644</v>
      </c>
      <c r="AP227" s="156">
        <f t="shared" si="332"/>
        <v>6349.3670153369812</v>
      </c>
      <c r="AQ227" s="156">
        <f t="shared" si="332"/>
        <v>6298.4865949703299</v>
      </c>
      <c r="AR227" s="156">
        <f t="shared" si="332"/>
        <v>6252.7901847012654</v>
      </c>
      <c r="AS227" s="156">
        <f t="shared" si="332"/>
        <v>6212.1487873954475</v>
      </c>
      <c r="AT227" s="156">
        <f t="shared" si="332"/>
        <v>6176.4409024394863</v>
      </c>
      <c r="AU227" s="156">
        <f t="shared" si="332"/>
        <v>6145.5523110813419</v>
      </c>
      <c r="AV227" s="156">
        <f t="shared" si="332"/>
        <v>6119.3758739845298</v>
      </c>
      <c r="AW227" s="156">
        <f t="shared" si="332"/>
        <v>6097.8113406763487</v>
      </c>
      <c r="AX227" s="156">
        <f t="shared" si="332"/>
        <v>6080.7651705912413</v>
      </c>
      <c r="AY227" s="156">
        <f t="shared" si="332"/>
        <v>6068.1503654309827</v>
      </c>
      <c r="AZ227" s="156">
        <f t="shared" si="332"/>
        <v>6059.8863125835414</v>
      </c>
      <c r="BA227" s="156">
        <f t="shared" si="332"/>
        <v>6055.898639362189</v>
      </c>
      <c r="BB227" s="156">
        <f t="shared" si="332"/>
        <v>6056.1190778459622</v>
      </c>
      <c r="BC227" s="156">
        <f t="shared" si="332"/>
        <v>6060.4853401217179</v>
      </c>
      <c r="BD227" s="156">
        <f t="shared" si="332"/>
        <v>6068.9410037469097</v>
      </c>
      <c r="BE227" s="156">
        <f t="shared" si="332"/>
        <v>6081.4354072710039</v>
      </c>
      <c r="BF227" s="156">
        <f t="shared" si="332"/>
        <v>6097.923555671885</v>
      </c>
      <c r="BG227" s="156">
        <f t="shared" si="332"/>
        <v>6118.3660355820539</v>
      </c>
      <c r="BH227" s="156">
        <f t="shared" si="332"/>
        <v>6142.7289401976177</v>
      </c>
      <c r="BI227" s="156">
        <f t="shared" si="332"/>
        <v>6170.9838037813524</v>
      </c>
      <c r="BJ227" s="156">
        <f t="shared" si="332"/>
        <v>6203.1075456891849</v>
      </c>
      <c r="BK227" s="156">
        <f t="shared" si="332"/>
        <v>6239.0824238676814</v>
      </c>
      <c r="BL227" s="156">
        <f t="shared" si="332"/>
        <v>6278.8959977882459</v>
      </c>
      <c r="BM227" s="156">
        <f t="shared" si="332"/>
        <v>6322.5411008020319</v>
      </c>
      <c r="BN227" s="156">
        <f t="shared" si="332"/>
        <v>6370.0158219179411</v>
      </c>
      <c r="BO227" s="156">
        <f t="shared" si="332"/>
        <v>6421.3234970245521</v>
      </c>
      <c r="BP227" s="156">
        <f t="shared" si="332"/>
        <v>6476.472709595555</v>
      </c>
      <c r="BQ227" s="156">
        <f t="shared" si="332"/>
        <v>6535.4773009372047</v>
      </c>
      <c r="BR227" s="156">
        <f t="shared" si="332"/>
        <v>6598.3563900553636</v>
      </c>
      <c r="BS227" s="156">
        <f t="shared" si="332"/>
        <v>6665.1344032393581</v>
      </c>
      <c r="BT227" s="156">
        <f t="shared" si="332"/>
        <v>6735.8411134795397</v>
      </c>
      <c r="BU227" s="156">
        <f t="shared" si="332"/>
        <v>6810.5116898557217</v>
      </c>
      <c r="BV227" s="156">
        <f t="shared" si="332"/>
        <v>6889.1867570542863</v>
      </c>
      <c r="BW227" s="156">
        <f t="shared" si="332"/>
        <v>6971.9124651928469</v>
      </c>
      <c r="BX227" s="156">
        <f t="shared" si="332"/>
        <v>7058.7405701529624</v>
      </c>
      <c r="BY227" s="156">
        <f t="shared" si="332"/>
        <v>7149.7285246436486</v>
      </c>
      <c r="BZ227" s="156">
        <f t="shared" si="332"/>
        <v>7244.9395802411436</v>
      </c>
      <c r="CA227" s="156">
        <f t="shared" si="332"/>
        <v>7344.4429006739265</v>
      </c>
      <c r="CB227" s="156">
        <f t="shared" si="332"/>
        <v>7448.3136866461482</v>
      </c>
      <c r="CC227" s="156">
        <f t="shared" si="332"/>
        <v>7556.6333125175579</v>
      </c>
      <c r="CD227" s="156">
        <f t="shared" si="332"/>
        <v>7669.4894751838583</v>
      </c>
      <c r="CE227" s="156">
        <f t="shared" si="332"/>
        <v>7786.976355527996</v>
      </c>
      <c r="CF227" s="156">
        <f t="shared" si="332"/>
        <v>7909.1947928406062</v>
      </c>
      <c r="CG227" s="156">
        <f t="shared" si="332"/>
        <v>8036.2524726363554</v>
      </c>
      <c r="CH227" s="156">
        <f t="shared" si="332"/>
        <v>8168.2641283226785</v>
      </c>
      <c r="CI227" s="156">
        <f t="shared" si="332"/>
        <v>8305.351757208211</v>
      </c>
      <c r="CJ227" s="156">
        <f t="shared" si="332"/>
        <v>8447.644851370258</v>
      </c>
      <c r="CK227" s="156">
        <f t="shared" si="332"/>
        <v>8595.2806439339802</v>
      </c>
      <c r="CL227" s="156">
        <f t="shared" si="332"/>
        <v>8748.4043713506271</v>
      </c>
      <c r="CM227" s="156">
        <f t="shared" si="332"/>
        <v>8907.16955229835</v>
      </c>
      <c r="CN227" s="156">
        <f t="shared" si="332"/>
        <v>9071.7382838666708</v>
      </c>
      <c r="CO227" s="156">
        <f t="shared" si="332"/>
        <v>9242.2815557250578</v>
      </c>
      <c r="CP227" s="156">
        <f t="shared" si="332"/>
        <v>9418.9795830169496</v>
      </c>
      <c r="CQ227" s="156">
        <f t="shared" si="332"/>
        <v>9602.022158763335</v>
      </c>
      <c r="CR227" s="156">
        <f t="shared" si="332"/>
        <v>9791.609026604754</v>
      </c>
      <c r="CS227" s="156">
        <f t="shared" si="332"/>
        <v>9987.9502747570714</v>
      </c>
      <c r="CT227" s="156">
        <f t="shared" si="332"/>
        <v>10191.266752105383</v>
      </c>
    </row>
    <row r="228" spans="1:98" ht="14.25" customHeight="1" x14ac:dyDescent="0.25">
      <c r="A228" s="110" t="s">
        <v>491</v>
      </c>
      <c r="B228" s="108">
        <f>B38</f>
        <v>3.8</v>
      </c>
      <c r="D228">
        <v>3.863</v>
      </c>
      <c r="E228">
        <v>3.758</v>
      </c>
      <c r="F228">
        <v>3.7029999999999998</v>
      </c>
      <c r="G228">
        <v>3.6789999999999998</v>
      </c>
      <c r="H228">
        <v>3.6629999999999998</v>
      </c>
      <c r="I228">
        <v>3.6970000000000001</v>
      </c>
      <c r="J228">
        <v>3.7549999999999999</v>
      </c>
      <c r="K228">
        <v>3.8439999999999999</v>
      </c>
      <c r="L228">
        <v>3.8540000000000001</v>
      </c>
      <c r="M228">
        <v>3.9359999999999999</v>
      </c>
      <c r="N228">
        <v>4.0570000000000004</v>
      </c>
      <c r="O228">
        <v>4.1180000000000003</v>
      </c>
      <c r="P228">
        <v>4.2389999999999999</v>
      </c>
      <c r="Q228">
        <v>4.3250000000000002</v>
      </c>
      <c r="R228">
        <v>4.3899999999999997</v>
      </c>
      <c r="S228">
        <v>4.4400000000000004</v>
      </c>
      <c r="T228">
        <v>4.5730000000000004</v>
      </c>
      <c r="U228">
        <v>4.6310000000000002</v>
      </c>
      <c r="V228">
        <v>4.6719999999999997</v>
      </c>
      <c r="W228">
        <v>4.7930000000000001</v>
      </c>
      <c r="X228" s="156">
        <f t="shared" ref="X228:AG228" si="333">W228*Y229</f>
        <v>0</v>
      </c>
      <c r="Y228" s="156">
        <f t="shared" si="333"/>
        <v>0</v>
      </c>
      <c r="Z228" s="156">
        <f t="shared" si="333"/>
        <v>0</v>
      </c>
      <c r="AA228" s="156">
        <f t="shared" si="333"/>
        <v>0</v>
      </c>
      <c r="AB228" s="156">
        <f t="shared" si="333"/>
        <v>0</v>
      </c>
      <c r="AC228" s="156">
        <f t="shared" si="333"/>
        <v>0</v>
      </c>
      <c r="AD228" s="156">
        <f t="shared" si="333"/>
        <v>0</v>
      </c>
      <c r="AE228" s="156">
        <f t="shared" si="333"/>
        <v>0</v>
      </c>
      <c r="AF228" s="156">
        <f t="shared" si="333"/>
        <v>0</v>
      </c>
      <c r="AG228" s="156">
        <f t="shared" si="333"/>
        <v>0</v>
      </c>
      <c r="AH228" s="156">
        <f t="shared" ref="AH228:AR228" si="334">AG228*(1+AI229/100)</f>
        <v>0</v>
      </c>
      <c r="AI228" s="156">
        <f t="shared" si="334"/>
        <v>0</v>
      </c>
      <c r="AJ228" s="156">
        <f t="shared" si="334"/>
        <v>0</v>
      </c>
      <c r="AK228" s="156">
        <f t="shared" si="334"/>
        <v>0</v>
      </c>
      <c r="AL228" s="156">
        <f t="shared" si="334"/>
        <v>0</v>
      </c>
      <c r="AM228" s="156">
        <f t="shared" si="334"/>
        <v>0</v>
      </c>
      <c r="AN228" s="156">
        <f t="shared" si="334"/>
        <v>0</v>
      </c>
      <c r="AO228" s="156">
        <f t="shared" si="334"/>
        <v>0</v>
      </c>
      <c r="AP228" s="156">
        <f t="shared" si="334"/>
        <v>0</v>
      </c>
      <c r="AQ228" s="156">
        <f t="shared" si="334"/>
        <v>0</v>
      </c>
      <c r="AR228" s="156">
        <f t="shared" si="334"/>
        <v>0</v>
      </c>
      <c r="AS228" s="156">
        <f t="shared" ref="AS228:CF228" si="335">AR228*(1+0.006+0.3748*(AT227-AS227)/AS227)</f>
        <v>0</v>
      </c>
      <c r="AT228" s="156">
        <f t="shared" si="335"/>
        <v>0</v>
      </c>
      <c r="AU228" s="156">
        <f t="shared" si="335"/>
        <v>0</v>
      </c>
      <c r="AV228" s="156">
        <f t="shared" si="335"/>
        <v>0</v>
      </c>
      <c r="AW228" s="156">
        <f t="shared" si="335"/>
        <v>0</v>
      </c>
      <c r="AX228" s="156">
        <f t="shared" si="335"/>
        <v>0</v>
      </c>
      <c r="AY228" s="156">
        <f t="shared" si="335"/>
        <v>0</v>
      </c>
      <c r="AZ228" s="156">
        <f t="shared" si="335"/>
        <v>0</v>
      </c>
      <c r="BA228" s="156">
        <f t="shared" si="335"/>
        <v>0</v>
      </c>
      <c r="BB228" s="156">
        <f t="shared" si="335"/>
        <v>0</v>
      </c>
      <c r="BC228" s="156">
        <f t="shared" si="335"/>
        <v>0</v>
      </c>
      <c r="BD228" s="156">
        <f t="shared" si="335"/>
        <v>0</v>
      </c>
      <c r="BE228" s="156">
        <f t="shared" si="335"/>
        <v>0</v>
      </c>
      <c r="BF228" s="156">
        <f t="shared" si="335"/>
        <v>0</v>
      </c>
      <c r="BG228" s="156">
        <f t="shared" si="335"/>
        <v>0</v>
      </c>
      <c r="BH228" s="156">
        <f t="shared" si="335"/>
        <v>0</v>
      </c>
      <c r="BI228" s="156">
        <f t="shared" si="335"/>
        <v>0</v>
      </c>
      <c r="BJ228" s="156">
        <f t="shared" si="335"/>
        <v>0</v>
      </c>
      <c r="BK228" s="156">
        <f t="shared" si="335"/>
        <v>0</v>
      </c>
      <c r="BL228" s="156">
        <f t="shared" si="335"/>
        <v>0</v>
      </c>
      <c r="BM228" s="156">
        <f t="shared" si="335"/>
        <v>0</v>
      </c>
      <c r="BN228" s="156">
        <f t="shared" si="335"/>
        <v>0</v>
      </c>
      <c r="BO228" s="156">
        <f t="shared" si="335"/>
        <v>0</v>
      </c>
      <c r="BP228" s="156">
        <f t="shared" si="335"/>
        <v>0</v>
      </c>
      <c r="BQ228" s="156">
        <f t="shared" si="335"/>
        <v>0</v>
      </c>
      <c r="BR228" s="156">
        <f t="shared" si="335"/>
        <v>0</v>
      </c>
      <c r="BS228" s="156">
        <f t="shared" si="335"/>
        <v>0</v>
      </c>
      <c r="BT228" s="156">
        <f t="shared" si="335"/>
        <v>0</v>
      </c>
      <c r="BU228" s="156">
        <f t="shared" si="335"/>
        <v>0</v>
      </c>
      <c r="BV228" s="156">
        <f t="shared" si="335"/>
        <v>0</v>
      </c>
      <c r="BW228" s="156">
        <f t="shared" si="335"/>
        <v>0</v>
      </c>
      <c r="BX228" s="156">
        <f t="shared" si="335"/>
        <v>0</v>
      </c>
      <c r="BY228" s="156">
        <f t="shared" si="335"/>
        <v>0</v>
      </c>
      <c r="BZ228" s="156">
        <f t="shared" si="335"/>
        <v>0</v>
      </c>
      <c r="CA228" s="156">
        <f t="shared" si="335"/>
        <v>0</v>
      </c>
      <c r="CB228" s="156">
        <f t="shared" si="335"/>
        <v>0</v>
      </c>
      <c r="CC228" s="156">
        <f t="shared" si="335"/>
        <v>0</v>
      </c>
      <c r="CD228" s="156">
        <f t="shared" si="335"/>
        <v>0</v>
      </c>
      <c r="CE228" s="156">
        <f t="shared" si="335"/>
        <v>0</v>
      </c>
      <c r="CF228" s="157">
        <f t="shared" si="335"/>
        <v>0</v>
      </c>
    </row>
    <row r="229" spans="1:98" ht="14.25" customHeight="1" x14ac:dyDescent="0.25">
      <c r="D229">
        <v>0.973530878163683</v>
      </c>
      <c r="E229">
        <v>0.97696792040661096</v>
      </c>
      <c r="F229">
        <v>0.98100298182185097</v>
      </c>
      <c r="G229">
        <v>0.98566233877484</v>
      </c>
      <c r="H229">
        <v>0.99094283823601603</v>
      </c>
      <c r="I229">
        <v>0.99680555666305004</v>
      </c>
      <c r="J229">
        <v>1.0031741986618701</v>
      </c>
      <c r="K229">
        <v>1.0099400619917001</v>
      </c>
      <c r="L229">
        <v>1.01697367495897</v>
      </c>
      <c r="M229">
        <v>1.02414092542635</v>
      </c>
      <c r="N229">
        <v>1.03131969423368</v>
      </c>
      <c r="O229">
        <v>1.03841266435612</v>
      </c>
      <c r="P229">
        <v>1.04535333031002</v>
      </c>
      <c r="Q229">
        <v>1.0521045827450599</v>
      </c>
      <c r="R229">
        <v>1.05865147297844</v>
      </c>
      <c r="S229">
        <v>1.0649910445202599</v>
      </c>
      <c r="T229">
        <v>1.0711222618951199</v>
      </c>
      <c r="U229">
        <v>1.07703837190063</v>
      </c>
      <c r="V229">
        <v>1.08272295121037</v>
      </c>
    </row>
    <row r="234" spans="1:98" ht="14.25" customHeight="1" x14ac:dyDescent="0.25">
      <c r="D234" s="156"/>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56"/>
      <c r="AD234" s="156"/>
      <c r="AE234" s="156"/>
      <c r="AF234" s="156"/>
      <c r="AG234" s="156"/>
      <c r="AH234" s="156"/>
      <c r="AI234" s="156"/>
      <c r="AJ234" s="156"/>
      <c r="AK234" s="156"/>
    </row>
    <row r="235" spans="1:98" ht="14.25" customHeight="1" x14ac:dyDescent="0.25">
      <c r="D235" s="156"/>
      <c r="E235" s="156"/>
      <c r="F235" s="156"/>
      <c r="G235" s="156"/>
      <c r="H235" s="156"/>
      <c r="I235" s="156"/>
      <c r="J235" s="156"/>
      <c r="K235" s="156"/>
      <c r="L235" s="156"/>
      <c r="M235" s="156"/>
      <c r="N235" s="156"/>
      <c r="O235" s="156"/>
      <c r="P235" s="156"/>
      <c r="Q235" s="156"/>
      <c r="R235" s="156"/>
      <c r="S235" s="156"/>
      <c r="T235" s="156"/>
      <c r="U235" s="156"/>
      <c r="V235" s="156"/>
      <c r="W235" s="156"/>
      <c r="X235" s="156"/>
      <c r="Y235" s="156"/>
      <c r="Z235" s="156"/>
      <c r="AA235" s="156"/>
      <c r="AB235" s="156"/>
      <c r="AC235" s="156"/>
      <c r="AD235" s="156"/>
      <c r="AE235" s="156"/>
      <c r="AF235" s="156"/>
      <c r="AG235" s="156"/>
      <c r="AH235" s="156"/>
      <c r="AI235" s="156"/>
      <c r="AJ235" s="156"/>
      <c r="AK235" s="156"/>
    </row>
    <row r="236" spans="1:98" ht="14.25" customHeight="1" x14ac:dyDescent="0.25">
      <c r="D236" s="156"/>
      <c r="E236" s="156"/>
      <c r="F236" s="156"/>
      <c r="G236" s="156"/>
      <c r="H236" s="156"/>
      <c r="I236" s="156"/>
      <c r="J236" s="156"/>
      <c r="K236" s="156"/>
      <c r="L236" s="156"/>
      <c r="M236" s="156"/>
      <c r="N236" s="156"/>
      <c r="O236" s="156"/>
      <c r="P236" s="156"/>
      <c r="Q236" s="156"/>
      <c r="R236" s="156"/>
      <c r="S236" s="156"/>
      <c r="T236" s="156"/>
      <c r="U236" s="156"/>
      <c r="V236" s="156"/>
      <c r="W236" s="156"/>
      <c r="X236" s="156"/>
      <c r="Y236" s="156"/>
      <c r="Z236" s="156"/>
      <c r="AA236" s="156"/>
      <c r="AB236" s="156"/>
      <c r="AC236" s="156"/>
      <c r="AD236" s="156"/>
      <c r="AE236" s="156"/>
      <c r="AF236" s="156"/>
      <c r="AG236" s="156"/>
      <c r="AH236" s="156"/>
      <c r="AI236" s="156"/>
      <c r="AJ236" s="156"/>
      <c r="AK236" s="156"/>
    </row>
    <row r="238" spans="1:98" ht="14.25" customHeight="1" x14ac:dyDescent="0.25">
      <c r="D238" s="156"/>
      <c r="E238" s="156"/>
      <c r="F238" s="156"/>
      <c r="G238" s="156"/>
      <c r="H238" s="156"/>
      <c r="I238" s="156"/>
      <c r="J238" s="156"/>
      <c r="K238" s="156"/>
      <c r="L238" s="156"/>
      <c r="M238" s="156"/>
      <c r="N238" s="156"/>
      <c r="O238" s="156"/>
      <c r="P238" s="156"/>
      <c r="Q238" s="156"/>
      <c r="R238" s="156"/>
      <c r="S238" s="156"/>
      <c r="T238" s="156"/>
      <c r="U238" s="156"/>
      <c r="V238" s="156"/>
      <c r="W238" s="156"/>
      <c r="X238" s="156"/>
      <c r="Y238" s="156"/>
      <c r="Z238" s="156"/>
      <c r="AA238" s="156"/>
      <c r="AB238" s="156"/>
      <c r="AC238" s="156"/>
      <c r="AD238" s="156"/>
      <c r="AE238" s="156"/>
      <c r="AF238" s="156"/>
      <c r="AG238" s="156"/>
      <c r="AH238" s="156"/>
      <c r="AI238" s="156"/>
      <c r="AJ238" s="156"/>
      <c r="AK238" s="156"/>
    </row>
    <row r="239" spans="1:98" ht="14.25" customHeight="1" x14ac:dyDescent="0.25">
      <c r="A239" s="110" t="s">
        <v>492</v>
      </c>
      <c r="B239" s="108">
        <f>35</f>
        <v>35</v>
      </c>
      <c r="D239" s="110">
        <f>B239</f>
        <v>35</v>
      </c>
      <c r="E239" s="110">
        <f>D239*(1-0.04)^5</f>
        <v>28.538044415999998</v>
      </c>
      <c r="F239" s="110">
        <f t="shared" ref="F239:AK239" si="336">E239*(1-0.04)^5</f>
        <v>23.269142259702534</v>
      </c>
      <c r="G239" s="110">
        <f t="shared" si="336"/>
        <v>18.973023295131814</v>
      </c>
      <c r="H239" s="110">
        <f t="shared" si="336"/>
        <v>15.470085185779267</v>
      </c>
      <c r="I239" s="110">
        <f t="shared" si="336"/>
        <v>12.613885090030637</v>
      </c>
      <c r="J239" s="110">
        <f t="shared" si="336"/>
        <v>10.285017513074699</v>
      </c>
      <c r="K239" s="110">
        <f t="shared" si="336"/>
        <v>8.3861224744989595</v>
      </c>
      <c r="L239" s="110">
        <f t="shared" si="336"/>
        <v>6.8378153044362033</v>
      </c>
      <c r="M239" s="110">
        <f t="shared" si="336"/>
        <v>5.5753679104687119</v>
      </c>
      <c r="N239" s="110">
        <f t="shared" si="336"/>
        <v>4.5460027732713488</v>
      </c>
      <c r="O239" s="110">
        <f t="shared" si="336"/>
        <v>3.7066865445393407</v>
      </c>
      <c r="P239" s="110">
        <f t="shared" si="336"/>
        <v>3.0223310069786646</v>
      </c>
      <c r="Q239" s="110">
        <f t="shared" si="336"/>
        <v>2.4643261862003181</v>
      </c>
      <c r="R239" s="110">
        <f t="shared" si="336"/>
        <v>2.0093442902084733</v>
      </c>
      <c r="S239" s="110">
        <f t="shared" si="336"/>
        <v>1.6383644743144401</v>
      </c>
      <c r="T239" s="110">
        <f t="shared" si="336"/>
        <v>1.3358776610737708</v>
      </c>
      <c r="U239" s="110">
        <f t="shared" si="336"/>
        <v>1.0892381721732989</v>
      </c>
      <c r="V239" s="110">
        <f t="shared" si="336"/>
        <v>0.88813506677383591</v>
      </c>
      <c r="W239" s="110">
        <f t="shared" si="336"/>
        <v>0.72416108522853873</v>
      </c>
      <c r="X239" s="110">
        <f t="shared" si="336"/>
        <v>0.59046117755973715</v>
      </c>
      <c r="Y239" s="110">
        <f t="shared" si="336"/>
        <v>0.48144592317495544</v>
      </c>
      <c r="Z239" s="110">
        <f t="shared" si="336"/>
        <v>0.39255786112768576</v>
      </c>
      <c r="AA239" s="110">
        <f t="shared" si="336"/>
        <v>0.32008096219176729</v>
      </c>
      <c r="AB239" s="110">
        <f t="shared" si="336"/>
        <v>0.2609852775927049</v>
      </c>
      <c r="AC239" s="110">
        <f t="shared" si="336"/>
        <v>0.21280026982464861</v>
      </c>
      <c r="AD239" s="110">
        <f t="shared" si="336"/>
        <v>0.17351153005693162</v>
      </c>
      <c r="AE239" s="110">
        <f t="shared" si="336"/>
        <v>0.1414765643272238</v>
      </c>
      <c r="AF239" s="110">
        <f t="shared" si="336"/>
        <v>0.1153561279026684</v>
      </c>
      <c r="AG239" s="110">
        <f t="shared" si="336"/>
        <v>9.4058237192689367E-2</v>
      </c>
      <c r="AH239" s="110">
        <f t="shared" si="336"/>
        <v>7.6692518591303785E-2</v>
      </c>
      <c r="AI239" s="110">
        <f t="shared" si="336"/>
        <v>6.2532985769529523E-2</v>
      </c>
      <c r="AJ239" s="110">
        <f t="shared" si="336"/>
        <v>5.0987689295883695E-2</v>
      </c>
      <c r="AK239" s="110">
        <f t="shared" si="336"/>
        <v>4.1573969765575335E-2</v>
      </c>
    </row>
    <row r="242" spans="1:94" ht="14.25" customHeight="1" x14ac:dyDescent="0.25">
      <c r="A242" s="110" t="s">
        <v>494</v>
      </c>
    </row>
    <row r="244" spans="1:94" ht="14.25" customHeight="1" x14ac:dyDescent="0.25">
      <c r="A244" s="110" t="s">
        <v>486</v>
      </c>
      <c r="B244" s="108" t="s">
        <v>490</v>
      </c>
      <c r="D244" s="156">
        <v>2019</v>
      </c>
      <c r="E244" s="156">
        <f>D244+1</f>
        <v>2020</v>
      </c>
      <c r="F244" s="156">
        <f t="shared" ref="F244:BQ244" si="337">E244+1</f>
        <v>2021</v>
      </c>
      <c r="G244" s="156">
        <f t="shared" si="337"/>
        <v>2022</v>
      </c>
      <c r="H244" s="156">
        <f t="shared" si="337"/>
        <v>2023</v>
      </c>
      <c r="I244" s="156">
        <f t="shared" si="337"/>
        <v>2024</v>
      </c>
      <c r="J244" s="156">
        <f t="shared" si="337"/>
        <v>2025</v>
      </c>
      <c r="K244" s="156">
        <f t="shared" si="337"/>
        <v>2026</v>
      </c>
      <c r="L244" s="156">
        <f t="shared" si="337"/>
        <v>2027</v>
      </c>
      <c r="M244" s="156">
        <f t="shared" si="337"/>
        <v>2028</v>
      </c>
      <c r="N244" s="156">
        <f t="shared" si="337"/>
        <v>2029</v>
      </c>
      <c r="O244" s="156">
        <f t="shared" si="337"/>
        <v>2030</v>
      </c>
      <c r="P244" s="156">
        <f t="shared" si="337"/>
        <v>2031</v>
      </c>
      <c r="Q244" s="156">
        <f t="shared" si="337"/>
        <v>2032</v>
      </c>
      <c r="R244" s="156">
        <f t="shared" si="337"/>
        <v>2033</v>
      </c>
      <c r="S244" s="156">
        <f t="shared" si="337"/>
        <v>2034</v>
      </c>
      <c r="T244" s="156">
        <f t="shared" si="337"/>
        <v>2035</v>
      </c>
      <c r="U244" s="156">
        <f t="shared" si="337"/>
        <v>2036</v>
      </c>
      <c r="V244" s="156">
        <f t="shared" si="337"/>
        <v>2037</v>
      </c>
      <c r="W244" s="156">
        <f t="shared" si="337"/>
        <v>2038</v>
      </c>
      <c r="X244" s="156">
        <f t="shared" si="337"/>
        <v>2039</v>
      </c>
      <c r="Y244" s="156">
        <f t="shared" si="337"/>
        <v>2040</v>
      </c>
      <c r="Z244" s="156">
        <f t="shared" si="337"/>
        <v>2041</v>
      </c>
      <c r="AA244" s="156">
        <f t="shared" si="337"/>
        <v>2042</v>
      </c>
      <c r="AB244" s="156">
        <f t="shared" si="337"/>
        <v>2043</v>
      </c>
      <c r="AC244" s="156">
        <f t="shared" si="337"/>
        <v>2044</v>
      </c>
      <c r="AD244" s="156">
        <f t="shared" si="337"/>
        <v>2045</v>
      </c>
      <c r="AE244" s="156">
        <f t="shared" si="337"/>
        <v>2046</v>
      </c>
      <c r="AF244" s="156">
        <f t="shared" si="337"/>
        <v>2047</v>
      </c>
      <c r="AG244" s="156">
        <f t="shared" si="337"/>
        <v>2048</v>
      </c>
      <c r="AH244" s="156">
        <f t="shared" si="337"/>
        <v>2049</v>
      </c>
      <c r="AI244" s="156">
        <f t="shared" si="337"/>
        <v>2050</v>
      </c>
      <c r="AJ244" s="156">
        <f t="shared" si="337"/>
        <v>2051</v>
      </c>
      <c r="AK244" s="156">
        <f t="shared" si="337"/>
        <v>2052</v>
      </c>
      <c r="AL244" s="156">
        <f t="shared" si="337"/>
        <v>2053</v>
      </c>
      <c r="AM244" s="156">
        <f t="shared" si="337"/>
        <v>2054</v>
      </c>
      <c r="AN244" s="156">
        <f t="shared" si="337"/>
        <v>2055</v>
      </c>
      <c r="AO244" s="156">
        <f t="shared" si="337"/>
        <v>2056</v>
      </c>
      <c r="AP244" s="156">
        <f t="shared" si="337"/>
        <v>2057</v>
      </c>
      <c r="AQ244" s="156">
        <f t="shared" si="337"/>
        <v>2058</v>
      </c>
      <c r="AR244" s="156">
        <f t="shared" si="337"/>
        <v>2059</v>
      </c>
      <c r="AS244" s="156">
        <f t="shared" si="337"/>
        <v>2060</v>
      </c>
      <c r="AT244" s="156">
        <f t="shared" si="337"/>
        <v>2061</v>
      </c>
      <c r="AU244" s="156">
        <f t="shared" si="337"/>
        <v>2062</v>
      </c>
      <c r="AV244" s="156">
        <f t="shared" si="337"/>
        <v>2063</v>
      </c>
      <c r="AW244" s="156">
        <f t="shared" si="337"/>
        <v>2064</v>
      </c>
      <c r="AX244" s="156">
        <f t="shared" si="337"/>
        <v>2065</v>
      </c>
      <c r="AY244" s="156">
        <f t="shared" si="337"/>
        <v>2066</v>
      </c>
      <c r="AZ244" s="156">
        <f t="shared" si="337"/>
        <v>2067</v>
      </c>
      <c r="BA244" s="156">
        <f t="shared" si="337"/>
        <v>2068</v>
      </c>
      <c r="BB244" s="156">
        <f t="shared" si="337"/>
        <v>2069</v>
      </c>
      <c r="BC244" s="156">
        <f t="shared" si="337"/>
        <v>2070</v>
      </c>
      <c r="BD244" s="156">
        <f t="shared" si="337"/>
        <v>2071</v>
      </c>
      <c r="BE244" s="156">
        <f t="shared" si="337"/>
        <v>2072</v>
      </c>
      <c r="BF244" s="156">
        <f t="shared" si="337"/>
        <v>2073</v>
      </c>
      <c r="BG244" s="156">
        <f t="shared" si="337"/>
        <v>2074</v>
      </c>
      <c r="BH244" s="156">
        <f t="shared" si="337"/>
        <v>2075</v>
      </c>
      <c r="BI244" s="156">
        <f t="shared" si="337"/>
        <v>2076</v>
      </c>
      <c r="BJ244" s="156">
        <f t="shared" si="337"/>
        <v>2077</v>
      </c>
      <c r="BK244" s="156">
        <f t="shared" si="337"/>
        <v>2078</v>
      </c>
      <c r="BL244" s="156">
        <f t="shared" si="337"/>
        <v>2079</v>
      </c>
      <c r="BM244" s="156">
        <f t="shared" si="337"/>
        <v>2080</v>
      </c>
      <c r="BN244" s="156">
        <f t="shared" si="337"/>
        <v>2081</v>
      </c>
      <c r="BO244" s="156">
        <f t="shared" si="337"/>
        <v>2082</v>
      </c>
      <c r="BP244" s="156">
        <f t="shared" si="337"/>
        <v>2083</v>
      </c>
      <c r="BQ244" s="156">
        <f t="shared" si="337"/>
        <v>2084</v>
      </c>
      <c r="BR244" s="156">
        <f t="shared" ref="BR244:BS244" si="338">BQ244+1</f>
        <v>2085</v>
      </c>
      <c r="BS244" s="156">
        <f t="shared" si="338"/>
        <v>2086</v>
      </c>
      <c r="BT244" s="156">
        <f t="shared" ref="BT244:CP244" si="339">BS244+1</f>
        <v>2087</v>
      </c>
      <c r="BU244" s="156">
        <f t="shared" si="339"/>
        <v>2088</v>
      </c>
      <c r="BV244" s="156">
        <f t="shared" si="339"/>
        <v>2089</v>
      </c>
      <c r="BW244" s="156">
        <f t="shared" si="339"/>
        <v>2090</v>
      </c>
      <c r="BX244" s="156">
        <f t="shared" si="339"/>
        <v>2091</v>
      </c>
      <c r="BY244" s="156">
        <f t="shared" si="339"/>
        <v>2092</v>
      </c>
      <c r="BZ244" s="156">
        <f t="shared" si="339"/>
        <v>2093</v>
      </c>
      <c r="CA244" s="156">
        <f t="shared" si="339"/>
        <v>2094</v>
      </c>
      <c r="CB244" s="156">
        <f t="shared" si="339"/>
        <v>2095</v>
      </c>
      <c r="CC244" s="156">
        <f t="shared" si="339"/>
        <v>2096</v>
      </c>
      <c r="CD244" s="156">
        <f t="shared" si="339"/>
        <v>2097</v>
      </c>
      <c r="CE244" s="156">
        <f t="shared" si="339"/>
        <v>2098</v>
      </c>
      <c r="CF244" s="156">
        <f t="shared" si="339"/>
        <v>2099</v>
      </c>
      <c r="CG244" s="156">
        <f t="shared" si="339"/>
        <v>2100</v>
      </c>
      <c r="CH244" s="156">
        <f t="shared" si="339"/>
        <v>2101</v>
      </c>
      <c r="CI244" s="156">
        <f t="shared" si="339"/>
        <v>2102</v>
      </c>
      <c r="CJ244" s="156">
        <f t="shared" si="339"/>
        <v>2103</v>
      </c>
      <c r="CK244" s="156">
        <f t="shared" si="339"/>
        <v>2104</v>
      </c>
      <c r="CL244" s="156">
        <f t="shared" si="339"/>
        <v>2105</v>
      </c>
      <c r="CM244" s="156">
        <f t="shared" si="339"/>
        <v>2106</v>
      </c>
      <c r="CN244" s="156">
        <f t="shared" si="339"/>
        <v>2107</v>
      </c>
      <c r="CO244" s="156">
        <f t="shared" si="339"/>
        <v>2108</v>
      </c>
      <c r="CP244" s="156">
        <f t="shared" si="339"/>
        <v>2109</v>
      </c>
    </row>
    <row r="245" spans="1:94" ht="14.25" customHeight="1" x14ac:dyDescent="0.25">
      <c r="A245" s="110" t="s">
        <v>475</v>
      </c>
      <c r="B245" s="108">
        <v>3808</v>
      </c>
      <c r="D245" s="156">
        <f>B245*B257</f>
        <v>3884.16</v>
      </c>
      <c r="E245" s="156">
        <f>D245*$B$257</f>
        <v>3961.8431999999998</v>
      </c>
      <c r="F245" s="156">
        <f t="shared" ref="F245:AK245" si="340">E245*$B$257</f>
        <v>4041.0800639999998</v>
      </c>
      <c r="G245" s="156">
        <f t="shared" si="340"/>
        <v>4121.9016652800001</v>
      </c>
      <c r="H245" s="156">
        <f t="shared" si="340"/>
        <v>4204.3396985855998</v>
      </c>
      <c r="I245" s="156">
        <f t="shared" si="340"/>
        <v>4288.4264925573116</v>
      </c>
      <c r="J245" s="156">
        <f t="shared" si="340"/>
        <v>4374.1950224084576</v>
      </c>
      <c r="K245" s="156">
        <f t="shared" si="340"/>
        <v>4461.6789228566267</v>
      </c>
      <c r="L245" s="156">
        <f t="shared" si="340"/>
        <v>4550.9125013137591</v>
      </c>
      <c r="M245" s="156">
        <f t="shared" si="340"/>
        <v>4641.9307513400345</v>
      </c>
      <c r="N245" s="156">
        <f t="shared" si="340"/>
        <v>4734.7693663668351</v>
      </c>
      <c r="O245" s="156">
        <f t="shared" si="340"/>
        <v>4829.464753694172</v>
      </c>
      <c r="P245" s="156">
        <f t="shared" si="340"/>
        <v>4926.0540487680555</v>
      </c>
      <c r="Q245" s="156">
        <f t="shared" si="340"/>
        <v>5024.5751297434163</v>
      </c>
      <c r="R245" s="156">
        <f t="shared" si="340"/>
        <v>5125.0666323382848</v>
      </c>
      <c r="S245" s="156">
        <f t="shared" si="340"/>
        <v>5227.5679649850508</v>
      </c>
      <c r="T245" s="156">
        <f t="shared" si="340"/>
        <v>5332.1193242847521</v>
      </c>
      <c r="U245" s="156">
        <f t="shared" si="340"/>
        <v>5438.7617107704473</v>
      </c>
      <c r="V245" s="156">
        <f t="shared" si="340"/>
        <v>5547.5369449858563</v>
      </c>
      <c r="W245" s="156">
        <f t="shared" si="340"/>
        <v>5658.4876838855735</v>
      </c>
      <c r="X245" s="156">
        <f t="shared" si="340"/>
        <v>5771.6574375632854</v>
      </c>
      <c r="Y245" s="156">
        <f t="shared" si="340"/>
        <v>5887.0905863145508</v>
      </c>
      <c r="Z245" s="156">
        <f t="shared" si="340"/>
        <v>6004.8323980408422</v>
      </c>
      <c r="AA245" s="156">
        <f t="shared" si="340"/>
        <v>6124.9290460016591</v>
      </c>
      <c r="AB245" s="156">
        <f t="shared" si="340"/>
        <v>6247.4276269216925</v>
      </c>
      <c r="AC245" s="156">
        <f t="shared" si="340"/>
        <v>6372.3761794601269</v>
      </c>
      <c r="AD245" s="156">
        <f t="shared" si="340"/>
        <v>6499.8237030493292</v>
      </c>
      <c r="AE245" s="156">
        <f t="shared" si="340"/>
        <v>6629.8201771103159</v>
      </c>
      <c r="AF245" s="156">
        <f t="shared" si="340"/>
        <v>6762.4165806525225</v>
      </c>
      <c r="AG245" s="156">
        <f t="shared" si="340"/>
        <v>6897.6649122655726</v>
      </c>
      <c r="AH245" s="156">
        <f t="shared" si="340"/>
        <v>7035.6182105108846</v>
      </c>
      <c r="AI245" s="156">
        <f t="shared" si="340"/>
        <v>7176.3305747211025</v>
      </c>
      <c r="AJ245" s="156">
        <f t="shared" si="340"/>
        <v>7319.857186215525</v>
      </c>
      <c r="AK245" s="156">
        <f t="shared" si="340"/>
        <v>7466.2543299398358</v>
      </c>
      <c r="AL245" s="156">
        <f t="shared" ref="AL245" si="341">AK245*$B$257</f>
        <v>7615.5794165386324</v>
      </c>
      <c r="AM245" s="156">
        <f t="shared" ref="AM245" si="342">AL245*$B$257</f>
        <v>7767.8910048694052</v>
      </c>
      <c r="AN245" s="156">
        <f t="shared" ref="AN245" si="343">AM245*$B$257</f>
        <v>7923.2488249667931</v>
      </c>
      <c r="AO245" s="156">
        <f t="shared" ref="AO245" si="344">AN245*$B$257</f>
        <v>8081.7138014661296</v>
      </c>
      <c r="AP245" s="156">
        <f t="shared" ref="AP245" si="345">AO245*$B$257</f>
        <v>8243.3480774954514</v>
      </c>
      <c r="AQ245" s="156">
        <f t="shared" ref="AQ245" si="346">AP245*$B$257</f>
        <v>8408.2150390453608</v>
      </c>
      <c r="AR245" s="156">
        <f t="shared" ref="AR245" si="347">AQ245*$B$257</f>
        <v>8576.3793398262678</v>
      </c>
      <c r="AS245" s="156">
        <f t="shared" ref="AS245" si="348">AR245*$B$257</f>
        <v>8747.9069266227925</v>
      </c>
      <c r="AT245" s="156">
        <f t="shared" ref="AT245" si="349">AS245*$B$257</f>
        <v>8922.8650651552489</v>
      </c>
      <c r="AU245" s="156">
        <f t="shared" ref="AU245" si="350">AT245*$B$257</f>
        <v>9101.3223664583547</v>
      </c>
      <c r="AV245" s="156">
        <f t="shared" ref="AV245" si="351">AU245*$B$257</f>
        <v>9283.3488137875229</v>
      </c>
      <c r="AW245" s="156">
        <f t="shared" ref="AW245" si="352">AV245*$B$257</f>
        <v>9469.015790063273</v>
      </c>
      <c r="AX245" s="156">
        <f t="shared" ref="AX245" si="353">AW245*$B$257</f>
        <v>9658.3961058645382</v>
      </c>
      <c r="AY245" s="156">
        <f t="shared" ref="AY245" si="354">AX245*$B$257</f>
        <v>9851.564027981829</v>
      </c>
      <c r="AZ245" s="156">
        <f t="shared" ref="AZ245" si="355">AY245*$B$257</f>
        <v>10048.595308541466</v>
      </c>
      <c r="BA245" s="156">
        <f t="shared" ref="BA245" si="356">AZ245*$B$257</f>
        <v>10249.567214712295</v>
      </c>
      <c r="BB245" s="156">
        <f t="shared" ref="BB245" si="357">BA245*$B$257</f>
        <v>10454.55855900654</v>
      </c>
      <c r="BC245" s="156">
        <f t="shared" ref="BC245" si="358">BB245*$B$257</f>
        <v>10663.649730186671</v>
      </c>
      <c r="BD245" s="156">
        <f t="shared" ref="BD245" si="359">BC245*$B$257</f>
        <v>10876.922724790405</v>
      </c>
      <c r="BE245" s="156">
        <f t="shared" ref="BE245" si="360">BD245*$B$257</f>
        <v>11094.461179286214</v>
      </c>
      <c r="BF245" s="156">
        <f t="shared" ref="BF245" si="361">BE245*$B$257</f>
        <v>11316.350402871938</v>
      </c>
      <c r="BG245" s="156">
        <f t="shared" ref="BG245" si="362">BF245*$B$257</f>
        <v>11542.677410929376</v>
      </c>
      <c r="BH245" s="156">
        <f t="shared" ref="BH245" si="363">BG245*$B$257</f>
        <v>11773.530959147964</v>
      </c>
      <c r="BI245" s="156">
        <f t="shared" ref="BI245" si="364">BH245*$B$257</f>
        <v>12009.001578330923</v>
      </c>
      <c r="BJ245" s="156">
        <f t="shared" ref="BJ245" si="365">BI245*$B$257</f>
        <v>12249.181609897541</v>
      </c>
      <c r="BK245" s="156">
        <f t="shared" ref="BK245" si="366">BJ245*$B$257</f>
        <v>12494.165242095492</v>
      </c>
      <c r="BL245" s="156">
        <f t="shared" ref="BL245" si="367">BK245*$B$257</f>
        <v>12744.048546937402</v>
      </c>
      <c r="BM245" s="156">
        <f t="shared" ref="BM245" si="368">BL245*$B$257</f>
        <v>12998.929517876149</v>
      </c>
      <c r="BN245" s="156">
        <f t="shared" ref="BN245" si="369">BM245*$B$257</f>
        <v>13258.908108233672</v>
      </c>
      <c r="BO245" s="156">
        <f t="shared" ref="BO245" si="370">BN245*$B$257</f>
        <v>13524.086270398346</v>
      </c>
      <c r="BP245" s="156">
        <f t="shared" ref="BP245" si="371">BO245*$B$257</f>
        <v>13794.567995806314</v>
      </c>
      <c r="BQ245" s="156">
        <f t="shared" ref="BQ245" si="372">BP245*$B$257</f>
        <v>14070.45935572244</v>
      </c>
      <c r="BR245" s="156">
        <f t="shared" ref="BR245" si="373">BQ245*$B$257</f>
        <v>14351.868542836888</v>
      </c>
      <c r="BS245" s="156">
        <f t="shared" ref="BS245" si="374">BR245*$B$257</f>
        <v>14638.905913693627</v>
      </c>
      <c r="BT245" s="156">
        <f t="shared" ref="BT245" si="375">BS245*$B$257</f>
        <v>14931.684031967499</v>
      </c>
      <c r="BU245" s="156">
        <f t="shared" ref="BU245" si="376">BT245*$B$257</f>
        <v>15230.317712606849</v>
      </c>
      <c r="BV245" s="156">
        <f t="shared" ref="BV245" si="377">BU245*$B$257</f>
        <v>15534.924066858986</v>
      </c>
      <c r="BW245" s="156">
        <f t="shared" ref="BW245" si="378">BV245*$B$257</f>
        <v>15845.622548196166</v>
      </c>
      <c r="BX245" s="156">
        <f t="shared" ref="BX245" si="379">BW245*$B$257</f>
        <v>16162.534999160091</v>
      </c>
      <c r="BY245" s="156">
        <f t="shared" ref="BY245" si="380">BX245*$B$257</f>
        <v>16485.785699143293</v>
      </c>
      <c r="BZ245" s="156">
        <f t="shared" ref="BZ245" si="381">BY245*$B$257</f>
        <v>16815.50141312616</v>
      </c>
      <c r="CA245" s="156">
        <f t="shared" ref="CA245" si="382">BZ245*$B$257</f>
        <v>17151.811441388683</v>
      </c>
      <c r="CB245" s="156">
        <f t="shared" ref="CB245" si="383">CA245*$B$257</f>
        <v>17494.847670216459</v>
      </c>
      <c r="CC245" s="156">
        <f t="shared" ref="CC245" si="384">CB245*$B$257</f>
        <v>17844.744623620787</v>
      </c>
      <c r="CD245" s="156">
        <f t="shared" ref="CD245" si="385">CC245*$B$257</f>
        <v>18201.639516093204</v>
      </c>
      <c r="CE245" s="156">
        <f t="shared" ref="CE245" si="386">CD245*$B$257</f>
        <v>18565.672306415068</v>
      </c>
      <c r="CF245" s="156">
        <f t="shared" ref="CF245" si="387">CE245*$B$257</f>
        <v>18936.985752543369</v>
      </c>
      <c r="CG245" s="156">
        <f t="shared" ref="CG245" si="388">CF245*$B$257</f>
        <v>19315.725467594235</v>
      </c>
      <c r="CH245" s="156">
        <f t="shared" ref="CH245" si="389">CG245*$B$257</f>
        <v>19702.039976946118</v>
      </c>
      <c r="CI245" s="156">
        <f t="shared" ref="CI245" si="390">CH245*$B$257</f>
        <v>20096.08077648504</v>
      </c>
      <c r="CJ245" s="156">
        <f t="shared" ref="CJ245" si="391">CI245*$B$257</f>
        <v>20498.00239201474</v>
      </c>
      <c r="CK245" s="156">
        <f t="shared" ref="CK245" si="392">CJ245*$B$257</f>
        <v>20907.962439855033</v>
      </c>
      <c r="CL245" s="156">
        <f t="shared" ref="CL245" si="393">CK245*$B$257</f>
        <v>21326.121688652132</v>
      </c>
      <c r="CM245" s="156">
        <f t="shared" ref="CM245" si="394">CL245*$B$257</f>
        <v>21752.644122425176</v>
      </c>
      <c r="CN245" s="156">
        <f t="shared" ref="CN245" si="395">CM245*$B$257</f>
        <v>22187.69700487368</v>
      </c>
      <c r="CO245" s="156">
        <f t="shared" ref="CO245" si="396">CN245*$B$257</f>
        <v>22631.450944971155</v>
      </c>
      <c r="CP245" s="156">
        <f t="shared" ref="CP245" si="397">CO245*$B$257</f>
        <v>23084.079963870579</v>
      </c>
    </row>
    <row r="246" spans="1:94" ht="14.25" customHeight="1" x14ac:dyDescent="0.25">
      <c r="A246" s="110" t="s">
        <v>476</v>
      </c>
      <c r="B246" s="108">
        <v>3262</v>
      </c>
      <c r="D246" s="156">
        <f t="shared" ref="D246:D247" si="398">B246*B258</f>
        <v>3327.2400000000002</v>
      </c>
      <c r="E246" s="156">
        <f>D246*$B$258</f>
        <v>3393.7848000000004</v>
      </c>
      <c r="F246" s="156">
        <f t="shared" ref="F246:AK246" si="399">E246*$B$258</f>
        <v>3461.6604960000004</v>
      </c>
      <c r="G246" s="156">
        <f t="shared" si="399"/>
        <v>3530.8937059200007</v>
      </c>
      <c r="H246" s="156">
        <f t="shared" si="399"/>
        <v>3601.5115800384006</v>
      </c>
      <c r="I246" s="156">
        <f t="shared" si="399"/>
        <v>3673.5418116391688</v>
      </c>
      <c r="J246" s="156">
        <f t="shared" si="399"/>
        <v>3747.0126478719521</v>
      </c>
      <c r="K246" s="156">
        <f t="shared" si="399"/>
        <v>3821.9529008293912</v>
      </c>
      <c r="L246" s="156">
        <f t="shared" si="399"/>
        <v>3898.3919588459789</v>
      </c>
      <c r="M246" s="156">
        <f t="shared" si="399"/>
        <v>3976.3597980228988</v>
      </c>
      <c r="N246" s="156">
        <f t="shared" si="399"/>
        <v>4055.8869939833567</v>
      </c>
      <c r="O246" s="156">
        <f t="shared" si="399"/>
        <v>4137.0047338630238</v>
      </c>
      <c r="P246" s="156">
        <f t="shared" si="399"/>
        <v>4219.7448285402843</v>
      </c>
      <c r="Q246" s="156">
        <f t="shared" si="399"/>
        <v>4304.1397251110902</v>
      </c>
      <c r="R246" s="156">
        <f t="shared" si="399"/>
        <v>4390.2225196133122</v>
      </c>
      <c r="S246" s="156">
        <f t="shared" si="399"/>
        <v>4478.0269700055787</v>
      </c>
      <c r="T246" s="156">
        <f t="shared" si="399"/>
        <v>4567.5875094056901</v>
      </c>
      <c r="U246" s="156">
        <f t="shared" si="399"/>
        <v>4658.9392595938043</v>
      </c>
      <c r="V246" s="156">
        <f t="shared" si="399"/>
        <v>4752.1180447856805</v>
      </c>
      <c r="W246" s="156">
        <f t="shared" si="399"/>
        <v>4847.160405681394</v>
      </c>
      <c r="X246" s="156">
        <f t="shared" si="399"/>
        <v>4944.1036137950223</v>
      </c>
      <c r="Y246" s="156">
        <f t="shared" si="399"/>
        <v>5042.9856860709224</v>
      </c>
      <c r="Z246" s="156">
        <f t="shared" si="399"/>
        <v>5143.8453997923407</v>
      </c>
      <c r="AA246" s="156">
        <f t="shared" si="399"/>
        <v>5246.7223077881872</v>
      </c>
      <c r="AB246" s="156">
        <f t="shared" si="399"/>
        <v>5351.6567539439511</v>
      </c>
      <c r="AC246" s="156">
        <f t="shared" si="399"/>
        <v>5458.6898890228304</v>
      </c>
      <c r="AD246" s="156">
        <f t="shared" si="399"/>
        <v>5567.8636868032872</v>
      </c>
      <c r="AE246" s="156">
        <f t="shared" si="399"/>
        <v>5679.2209605393527</v>
      </c>
      <c r="AF246" s="156">
        <f t="shared" si="399"/>
        <v>5792.8053797501398</v>
      </c>
      <c r="AG246" s="156">
        <f t="shared" si="399"/>
        <v>5908.6614873451426</v>
      </c>
      <c r="AH246" s="156">
        <f t="shared" si="399"/>
        <v>6026.8347170920451</v>
      </c>
      <c r="AI246" s="156">
        <f t="shared" si="399"/>
        <v>6147.3714114338864</v>
      </c>
      <c r="AJ246" s="156">
        <f t="shared" si="399"/>
        <v>6270.3188396625646</v>
      </c>
      <c r="AK246" s="156">
        <f t="shared" si="399"/>
        <v>6395.7252164558158</v>
      </c>
      <c r="AL246" s="156">
        <f t="shared" ref="AL246" si="400">AK246*$B$258</f>
        <v>6523.6397207849323</v>
      </c>
      <c r="AM246" s="156">
        <f t="shared" ref="AM246" si="401">AL246*$B$258</f>
        <v>6654.1125152006307</v>
      </c>
      <c r="AN246" s="156">
        <f t="shared" ref="AN246" si="402">AM246*$B$258</f>
        <v>6787.1947655046433</v>
      </c>
      <c r="AO246" s="156">
        <f t="shared" ref="AO246" si="403">AN246*$B$258</f>
        <v>6922.9386608147361</v>
      </c>
      <c r="AP246" s="156">
        <f t="shared" ref="AP246" si="404">AO246*$B$258</f>
        <v>7061.3974340310306</v>
      </c>
      <c r="AQ246" s="156">
        <f t="shared" ref="AQ246" si="405">AP246*$B$258</f>
        <v>7202.6253827116516</v>
      </c>
      <c r="AR246" s="156">
        <f t="shared" ref="AR246" si="406">AQ246*$B$258</f>
        <v>7346.6778903658851</v>
      </c>
      <c r="AS246" s="156">
        <f t="shared" ref="AS246" si="407">AR246*$B$258</f>
        <v>7493.6114481732029</v>
      </c>
      <c r="AT246" s="156">
        <f t="shared" ref="AT246" si="408">AS246*$B$258</f>
        <v>7643.4836771366672</v>
      </c>
      <c r="AU246" s="156">
        <f t="shared" ref="AU246" si="409">AT246*$B$258</f>
        <v>7796.353350679401</v>
      </c>
      <c r="AV246" s="156">
        <f t="shared" ref="AV246" si="410">AU246*$B$258</f>
        <v>7952.2804176929894</v>
      </c>
      <c r="AW246" s="156">
        <f t="shared" ref="AW246" si="411">AV246*$B$258</f>
        <v>8111.3260260468496</v>
      </c>
      <c r="AX246" s="156">
        <f t="shared" ref="AX246" si="412">AW246*$B$258</f>
        <v>8273.5525465677874</v>
      </c>
      <c r="AY246" s="156">
        <f t="shared" ref="AY246" si="413">AX246*$B$258</f>
        <v>8439.0235974991429</v>
      </c>
      <c r="AZ246" s="156">
        <f t="shared" ref="AZ246" si="414">AY246*$B$258</f>
        <v>8607.8040694491265</v>
      </c>
      <c r="BA246" s="156">
        <f t="shared" ref="BA246" si="415">AZ246*$B$258</f>
        <v>8779.9601508381093</v>
      </c>
      <c r="BB246" s="156">
        <f t="shared" ref="BB246" si="416">BA246*$B$258</f>
        <v>8955.559353854871</v>
      </c>
      <c r="BC246" s="156">
        <f t="shared" ref="BC246" si="417">BB246*$B$258</f>
        <v>9134.6705409319693</v>
      </c>
      <c r="BD246" s="156">
        <f t="shared" ref="BD246" si="418">BC246*$B$258</f>
        <v>9317.363951750609</v>
      </c>
      <c r="BE246" s="156">
        <f t="shared" ref="BE246" si="419">BD246*$B$258</f>
        <v>9503.7112307856205</v>
      </c>
      <c r="BF246" s="156">
        <f t="shared" ref="BF246" si="420">BE246*$B$258</f>
        <v>9693.7854554013338</v>
      </c>
      <c r="BG246" s="156">
        <f t="shared" ref="BG246" si="421">BF246*$B$258</f>
        <v>9887.6611645093599</v>
      </c>
      <c r="BH246" s="156">
        <f t="shared" ref="BH246" si="422">BG246*$B$258</f>
        <v>10085.414387799547</v>
      </c>
      <c r="BI246" s="156">
        <f t="shared" ref="BI246" si="423">BH246*$B$258</f>
        <v>10287.122675555538</v>
      </c>
      <c r="BJ246" s="156">
        <f t="shared" ref="BJ246" si="424">BI246*$B$258</f>
        <v>10492.865129066649</v>
      </c>
      <c r="BK246" s="156">
        <f t="shared" ref="BK246" si="425">BJ246*$B$258</f>
        <v>10702.722431647982</v>
      </c>
      <c r="BL246" s="156">
        <f t="shared" ref="BL246" si="426">BK246*$B$258</f>
        <v>10916.776880280942</v>
      </c>
      <c r="BM246" s="156">
        <f t="shared" ref="BM246" si="427">BL246*$B$258</f>
        <v>11135.112417886561</v>
      </c>
      <c r="BN246" s="156">
        <f t="shared" ref="BN246" si="428">BM246*$B$258</f>
        <v>11357.814666244292</v>
      </c>
      <c r="BO246" s="156">
        <f t="shared" ref="BO246" si="429">BN246*$B$258</f>
        <v>11584.970959569178</v>
      </c>
      <c r="BP246" s="156">
        <f t="shared" ref="BP246" si="430">BO246*$B$258</f>
        <v>11816.670378760562</v>
      </c>
      <c r="BQ246" s="156">
        <f t="shared" ref="BQ246" si="431">BP246*$B$258</f>
        <v>12053.003786335774</v>
      </c>
      <c r="BR246" s="156">
        <f t="shared" ref="BR246" si="432">BQ246*$B$258</f>
        <v>12294.063862062489</v>
      </c>
      <c r="BS246" s="156">
        <f t="shared" ref="BS246" si="433">BR246*$B$258</f>
        <v>12539.945139303738</v>
      </c>
      <c r="BT246" s="156">
        <f t="shared" ref="BT246" si="434">BS246*$B$258</f>
        <v>12790.744042089813</v>
      </c>
      <c r="BU246" s="156">
        <f t="shared" ref="BU246" si="435">BT246*$B$258</f>
        <v>13046.55892293161</v>
      </c>
      <c r="BV246" s="156">
        <f t="shared" ref="BV246" si="436">BU246*$B$258</f>
        <v>13307.490101390242</v>
      </c>
      <c r="BW246" s="156">
        <f t="shared" ref="BW246" si="437">BV246*$B$258</f>
        <v>13573.639903418047</v>
      </c>
      <c r="BX246" s="156">
        <f t="shared" ref="BX246" si="438">BW246*$B$258</f>
        <v>13845.112701486409</v>
      </c>
      <c r="BY246" s="156">
        <f t="shared" ref="BY246" si="439">BX246*$B$258</f>
        <v>14122.014955516137</v>
      </c>
      <c r="BZ246" s="156">
        <f t="shared" ref="BZ246" si="440">BY246*$B$258</f>
        <v>14404.45525462646</v>
      </c>
      <c r="CA246" s="156">
        <f t="shared" ref="CA246" si="441">BZ246*$B$258</f>
        <v>14692.54435971899</v>
      </c>
      <c r="CB246" s="156">
        <f t="shared" ref="CB246" si="442">CA246*$B$258</f>
        <v>14986.395246913369</v>
      </c>
      <c r="CC246" s="156">
        <f t="shared" ref="CC246" si="443">CB246*$B$258</f>
        <v>15286.123151851636</v>
      </c>
      <c r="CD246" s="156">
        <f t="shared" ref="CD246" si="444">CC246*$B$258</f>
        <v>15591.845614888669</v>
      </c>
      <c r="CE246" s="156">
        <f t="shared" ref="CE246" si="445">CD246*$B$258</f>
        <v>15903.682527186442</v>
      </c>
      <c r="CF246" s="156">
        <f t="shared" ref="CF246" si="446">CE246*$B$258</f>
        <v>16221.756177730171</v>
      </c>
      <c r="CG246" s="156">
        <f t="shared" ref="CG246" si="447">CF246*$B$258</f>
        <v>16546.191301284773</v>
      </c>
      <c r="CH246" s="156">
        <f t="shared" ref="CH246" si="448">CG246*$B$258</f>
        <v>16877.11512731047</v>
      </c>
      <c r="CI246" s="156">
        <f t="shared" ref="CI246" si="449">CH246*$B$258</f>
        <v>17214.657429856681</v>
      </c>
      <c r="CJ246" s="156">
        <f t="shared" ref="CJ246" si="450">CI246*$B$258</f>
        <v>17558.950578453816</v>
      </c>
      <c r="CK246" s="156">
        <f t="shared" ref="CK246" si="451">CJ246*$B$258</f>
        <v>17910.129590022894</v>
      </c>
      <c r="CL246" s="156">
        <f t="shared" ref="CL246" si="452">CK246*$B$258</f>
        <v>18268.332181823353</v>
      </c>
      <c r="CM246" s="156">
        <f t="shared" ref="CM246" si="453">CL246*$B$258</f>
        <v>18633.698825459818</v>
      </c>
      <c r="CN246" s="156">
        <f t="shared" ref="CN246" si="454">CM246*$B$258</f>
        <v>19006.372801969013</v>
      </c>
      <c r="CO246" s="156">
        <f t="shared" ref="CO246" si="455">CN246*$B$258</f>
        <v>19386.500258008393</v>
      </c>
      <c r="CP246" s="156">
        <f t="shared" ref="CP246" si="456">CO246*$B$258</f>
        <v>19774.23026316856</v>
      </c>
    </row>
    <row r="247" spans="1:94" ht="14.25" customHeight="1" x14ac:dyDescent="0.25">
      <c r="A247" s="110" t="s">
        <v>477</v>
      </c>
      <c r="B247" s="108">
        <v>4497</v>
      </c>
      <c r="D247" s="156">
        <f t="shared" si="398"/>
        <v>4586.9400000000005</v>
      </c>
      <c r="E247" s="156">
        <f>D247*$B$259</f>
        <v>4678.6788000000006</v>
      </c>
      <c r="F247" s="156">
        <f t="shared" ref="F247:AK247" si="457">E247*$B$259</f>
        <v>4772.2523760000004</v>
      </c>
      <c r="G247" s="156">
        <f t="shared" si="457"/>
        <v>4867.6974235200005</v>
      </c>
      <c r="H247" s="156">
        <f t="shared" si="457"/>
        <v>4965.0513719904002</v>
      </c>
      <c r="I247" s="156">
        <f t="shared" si="457"/>
        <v>5064.3523994302086</v>
      </c>
      <c r="J247" s="156">
        <f t="shared" si="457"/>
        <v>5165.6394474188128</v>
      </c>
      <c r="K247" s="156">
        <f t="shared" si="457"/>
        <v>5268.9522363671895</v>
      </c>
      <c r="L247" s="156">
        <f t="shared" si="457"/>
        <v>5374.3312810945336</v>
      </c>
      <c r="M247" s="156">
        <f t="shared" si="457"/>
        <v>5481.8179067164247</v>
      </c>
      <c r="N247" s="156">
        <f t="shared" si="457"/>
        <v>5591.4542648507531</v>
      </c>
      <c r="O247" s="156">
        <f t="shared" si="457"/>
        <v>5703.283350147768</v>
      </c>
      <c r="P247" s="156">
        <f t="shared" si="457"/>
        <v>5817.3490171507237</v>
      </c>
      <c r="Q247" s="156">
        <f t="shared" si="457"/>
        <v>5933.6959974937381</v>
      </c>
      <c r="R247" s="156">
        <f t="shared" si="457"/>
        <v>6052.3699174436133</v>
      </c>
      <c r="S247" s="156">
        <f t="shared" si="457"/>
        <v>6173.4173157924861</v>
      </c>
      <c r="T247" s="156">
        <f t="shared" si="457"/>
        <v>6296.885662108336</v>
      </c>
      <c r="U247" s="156">
        <f t="shared" si="457"/>
        <v>6422.8233753505028</v>
      </c>
      <c r="V247" s="156">
        <f t="shared" si="457"/>
        <v>6551.2798428575134</v>
      </c>
      <c r="W247" s="156">
        <f t="shared" si="457"/>
        <v>6682.3054397146634</v>
      </c>
      <c r="X247" s="156">
        <f t="shared" si="457"/>
        <v>6815.9515485089569</v>
      </c>
      <c r="Y247" s="156">
        <f t="shared" si="457"/>
        <v>6952.2705794791364</v>
      </c>
      <c r="Z247" s="156">
        <f t="shared" si="457"/>
        <v>7091.3159910687191</v>
      </c>
      <c r="AA247" s="156">
        <f t="shared" si="457"/>
        <v>7233.1423108900935</v>
      </c>
      <c r="AB247" s="156">
        <f t="shared" si="457"/>
        <v>7377.8051571078959</v>
      </c>
      <c r="AC247" s="156">
        <f t="shared" si="457"/>
        <v>7525.3612602500543</v>
      </c>
      <c r="AD247" s="156">
        <f t="shared" si="457"/>
        <v>7675.8684854550556</v>
      </c>
      <c r="AE247" s="156">
        <f t="shared" si="457"/>
        <v>7829.385855164157</v>
      </c>
      <c r="AF247" s="156">
        <f t="shared" si="457"/>
        <v>7985.9735722674404</v>
      </c>
      <c r="AG247" s="156">
        <f t="shared" si="457"/>
        <v>8145.6930437127894</v>
      </c>
      <c r="AH247" s="156">
        <f t="shared" si="457"/>
        <v>8308.6069045870445</v>
      </c>
      <c r="AI247" s="156">
        <f t="shared" si="457"/>
        <v>8474.7790426787851</v>
      </c>
      <c r="AJ247" s="156">
        <f t="shared" si="457"/>
        <v>8644.2746235323611</v>
      </c>
      <c r="AK247" s="156">
        <f t="shared" si="457"/>
        <v>8817.1601160030077</v>
      </c>
      <c r="AL247" s="156">
        <f t="shared" ref="AL247" si="458">AK247*$B$259</f>
        <v>8993.503318323068</v>
      </c>
      <c r="AM247" s="156">
        <f t="shared" ref="AM247" si="459">AL247*$B$259</f>
        <v>9173.3733846895302</v>
      </c>
      <c r="AN247" s="156">
        <f t="shared" ref="AN247" si="460">AM247*$B$259</f>
        <v>9356.8408523833205</v>
      </c>
      <c r="AO247" s="156">
        <f t="shared" ref="AO247" si="461">AN247*$B$259</f>
        <v>9543.9776694309876</v>
      </c>
      <c r="AP247" s="156">
        <f t="shared" ref="AP247" si="462">AO247*$B$259</f>
        <v>9734.8572228196081</v>
      </c>
      <c r="AQ247" s="156">
        <f t="shared" ref="AQ247" si="463">AP247*$B$259</f>
        <v>9929.5543672759995</v>
      </c>
      <c r="AR247" s="156">
        <f t="shared" ref="AR247" si="464">AQ247*$B$259</f>
        <v>10128.145454621519</v>
      </c>
      <c r="AS247" s="156">
        <f t="shared" ref="AS247" si="465">AR247*$B$259</f>
        <v>10330.708363713949</v>
      </c>
      <c r="AT247" s="156">
        <f t="shared" ref="AT247" si="466">AS247*$B$259</f>
        <v>10537.322530988229</v>
      </c>
      <c r="AU247" s="156">
        <f t="shared" ref="AU247" si="467">AT247*$B$259</f>
        <v>10748.068981607994</v>
      </c>
      <c r="AV247" s="156">
        <f t="shared" ref="AV247" si="468">AU247*$B$259</f>
        <v>10963.030361240155</v>
      </c>
      <c r="AW247" s="156">
        <f t="shared" ref="AW247" si="469">AV247*$B$259</f>
        <v>11182.290968464958</v>
      </c>
      <c r="AX247" s="156">
        <f t="shared" ref="AX247" si="470">AW247*$B$259</f>
        <v>11405.936787834258</v>
      </c>
      <c r="AY247" s="156">
        <f t="shared" ref="AY247" si="471">AX247*$B$259</f>
        <v>11634.055523590943</v>
      </c>
      <c r="AZ247" s="156">
        <f t="shared" ref="AZ247" si="472">AY247*$B$259</f>
        <v>11866.736634062763</v>
      </c>
      <c r="BA247" s="156">
        <f t="shared" ref="BA247" si="473">AZ247*$B$259</f>
        <v>12104.07136674402</v>
      </c>
      <c r="BB247" s="156">
        <f t="shared" ref="BB247" si="474">BA247*$B$259</f>
        <v>12346.1527940789</v>
      </c>
      <c r="BC247" s="156">
        <f t="shared" ref="BC247" si="475">BB247*$B$259</f>
        <v>12593.075849960478</v>
      </c>
      <c r="BD247" s="156">
        <f t="shared" ref="BD247" si="476">BC247*$B$259</f>
        <v>12844.937366959688</v>
      </c>
      <c r="BE247" s="156">
        <f t="shared" ref="BE247" si="477">BD247*$B$259</f>
        <v>13101.836114298882</v>
      </c>
      <c r="BF247" s="156">
        <f t="shared" ref="BF247" si="478">BE247*$B$259</f>
        <v>13363.87283658486</v>
      </c>
      <c r="BG247" s="156">
        <f t="shared" ref="BG247" si="479">BF247*$B$259</f>
        <v>13631.150293316558</v>
      </c>
      <c r="BH247" s="156">
        <f t="shared" ref="BH247" si="480">BG247*$B$259</f>
        <v>13903.773299182889</v>
      </c>
      <c r="BI247" s="156">
        <f t="shared" ref="BI247" si="481">BH247*$B$259</f>
        <v>14181.848765166547</v>
      </c>
      <c r="BJ247" s="156">
        <f t="shared" ref="BJ247" si="482">BI247*$B$259</f>
        <v>14465.485740469878</v>
      </c>
      <c r="BK247" s="156">
        <f t="shared" ref="BK247" si="483">BJ247*$B$259</f>
        <v>14754.795455279276</v>
      </c>
      <c r="BL247" s="156">
        <f t="shared" ref="BL247" si="484">BK247*$B$259</f>
        <v>15049.891364384863</v>
      </c>
      <c r="BM247" s="156">
        <f t="shared" ref="BM247" si="485">BL247*$B$259</f>
        <v>15350.889191672561</v>
      </c>
      <c r="BN247" s="156">
        <f t="shared" ref="BN247" si="486">BM247*$B$259</f>
        <v>15657.906975506012</v>
      </c>
      <c r="BO247" s="156">
        <f t="shared" ref="BO247" si="487">BN247*$B$259</f>
        <v>15971.065115016132</v>
      </c>
      <c r="BP247" s="156">
        <f t="shared" ref="BP247" si="488">BO247*$B$259</f>
        <v>16290.486417316455</v>
      </c>
      <c r="BQ247" s="156">
        <f t="shared" ref="BQ247" si="489">BP247*$B$259</f>
        <v>16616.296145662785</v>
      </c>
      <c r="BR247" s="156">
        <f t="shared" ref="BR247" si="490">BQ247*$B$259</f>
        <v>16948.622068576042</v>
      </c>
      <c r="BS247" s="156">
        <f t="shared" ref="BS247" si="491">BR247*$B$259</f>
        <v>17287.594509947561</v>
      </c>
      <c r="BT247" s="156">
        <f t="shared" ref="BT247" si="492">BS247*$B$259</f>
        <v>17633.346400146514</v>
      </c>
      <c r="BU247" s="156">
        <f t="shared" ref="BU247" si="493">BT247*$B$259</f>
        <v>17986.013328149445</v>
      </c>
      <c r="BV247" s="156">
        <f t="shared" ref="BV247" si="494">BU247*$B$259</f>
        <v>18345.733594712434</v>
      </c>
      <c r="BW247" s="156">
        <f t="shared" ref="BW247" si="495">BV247*$B$259</f>
        <v>18712.648266606684</v>
      </c>
      <c r="BX247" s="156">
        <f t="shared" ref="BX247" si="496">BW247*$B$259</f>
        <v>19086.901231938817</v>
      </c>
      <c r="BY247" s="156">
        <f t="shared" ref="BY247" si="497">BX247*$B$259</f>
        <v>19468.639256577593</v>
      </c>
      <c r="BZ247" s="156">
        <f t="shared" ref="BZ247" si="498">BY247*$B$259</f>
        <v>19858.012041709146</v>
      </c>
      <c r="CA247" s="156">
        <f t="shared" ref="CA247" si="499">BZ247*$B$259</f>
        <v>20255.172282543328</v>
      </c>
      <c r="CB247" s="156">
        <f t="shared" ref="CB247" si="500">CA247*$B$259</f>
        <v>20660.275728194196</v>
      </c>
      <c r="CC247" s="156">
        <f t="shared" ref="CC247" si="501">CB247*$B$259</f>
        <v>21073.48124275808</v>
      </c>
      <c r="CD247" s="156">
        <f t="shared" ref="CD247" si="502">CC247*$B$259</f>
        <v>21494.950867613243</v>
      </c>
      <c r="CE247" s="156">
        <f t="shared" ref="CE247" si="503">CD247*$B$259</f>
        <v>21924.849884965508</v>
      </c>
      <c r="CF247" s="156">
        <f t="shared" ref="CF247" si="504">CE247*$B$259</f>
        <v>22363.346882664817</v>
      </c>
      <c r="CG247" s="156">
        <f t="shared" ref="CG247" si="505">CF247*$B$259</f>
        <v>22810.613820318114</v>
      </c>
      <c r="CH247" s="156">
        <f t="shared" ref="CH247" si="506">CG247*$B$259</f>
        <v>23266.826096724479</v>
      </c>
      <c r="CI247" s="156">
        <f t="shared" ref="CI247" si="507">CH247*$B$259</f>
        <v>23732.162618658967</v>
      </c>
      <c r="CJ247" s="156">
        <f t="shared" ref="CJ247" si="508">CI247*$B$259</f>
        <v>24206.805871032146</v>
      </c>
      <c r="CK247" s="156">
        <f t="shared" ref="CK247" si="509">CJ247*$B$259</f>
        <v>24690.941988452789</v>
      </c>
      <c r="CL247" s="156">
        <f t="shared" ref="CL247" si="510">CK247*$B$259</f>
        <v>25184.760828221846</v>
      </c>
      <c r="CM247" s="156">
        <f t="shared" ref="CM247" si="511">CL247*$B$259</f>
        <v>25688.456044786282</v>
      </c>
      <c r="CN247" s="156">
        <f t="shared" ref="CN247" si="512">CM247*$B$259</f>
        <v>26202.225165682008</v>
      </c>
      <c r="CO247" s="156">
        <f t="shared" ref="CO247" si="513">CN247*$B$259</f>
        <v>26726.26966899565</v>
      </c>
      <c r="CP247" s="156">
        <f t="shared" ref="CP247" si="514">CO247*$B$259</f>
        <v>27260.795062375564</v>
      </c>
    </row>
    <row r="248" spans="1:94" ht="14.25" customHeight="1" x14ac:dyDescent="0.25">
      <c r="A248" s="110" t="s">
        <v>478</v>
      </c>
      <c r="B248" s="108">
        <v>1327</v>
      </c>
      <c r="D248" s="156">
        <f t="shared" ref="D248:D253" si="515">B248*$B260</f>
        <v>1340.27</v>
      </c>
      <c r="E248" s="156">
        <f t="shared" ref="E248:AK248" si="516">D248*$B260</f>
        <v>1353.6727000000001</v>
      </c>
      <c r="F248" s="156">
        <f t="shared" si="516"/>
        <v>1367.209427</v>
      </c>
      <c r="G248" s="156">
        <f t="shared" si="516"/>
        <v>1380.8815212700001</v>
      </c>
      <c r="H248" s="156">
        <f t="shared" si="516"/>
        <v>1394.6903364827001</v>
      </c>
      <c r="I248" s="156">
        <f t="shared" si="516"/>
        <v>1408.6372398475271</v>
      </c>
      <c r="J248" s="156">
        <f t="shared" si="516"/>
        <v>1422.7236122460024</v>
      </c>
      <c r="K248" s="156">
        <f t="shared" si="516"/>
        <v>1436.9508483684624</v>
      </c>
      <c r="L248" s="156">
        <f t="shared" si="516"/>
        <v>1451.3203568521471</v>
      </c>
      <c r="M248" s="156">
        <f t="shared" si="516"/>
        <v>1465.8335604206686</v>
      </c>
      <c r="N248" s="156">
        <f t="shared" si="516"/>
        <v>1480.4918960248754</v>
      </c>
      <c r="O248" s="156">
        <f t="shared" si="516"/>
        <v>1495.2968149851242</v>
      </c>
      <c r="P248" s="156">
        <f t="shared" si="516"/>
        <v>1510.2497831349756</v>
      </c>
      <c r="Q248" s="156">
        <f t="shared" si="516"/>
        <v>1525.3522809663255</v>
      </c>
      <c r="R248" s="156">
        <f t="shared" si="516"/>
        <v>1540.6058037759888</v>
      </c>
      <c r="S248" s="156">
        <f t="shared" si="516"/>
        <v>1556.0118618137487</v>
      </c>
      <c r="T248" s="156">
        <f t="shared" si="516"/>
        <v>1571.5719804318862</v>
      </c>
      <c r="U248" s="156">
        <f t="shared" si="516"/>
        <v>1587.2877002362052</v>
      </c>
      <c r="V248" s="156">
        <f t="shared" si="516"/>
        <v>1603.1605772385672</v>
      </c>
      <c r="W248" s="156">
        <f t="shared" si="516"/>
        <v>1619.1921830109529</v>
      </c>
      <c r="X248" s="156">
        <f t="shared" si="516"/>
        <v>1635.3841048410625</v>
      </c>
      <c r="Y248" s="156">
        <f t="shared" si="516"/>
        <v>1651.7379458894732</v>
      </c>
      <c r="Z248" s="156">
        <f t="shared" si="516"/>
        <v>1668.2553253483679</v>
      </c>
      <c r="AA248" s="156">
        <f t="shared" si="516"/>
        <v>1684.9378786018517</v>
      </c>
      <c r="AB248" s="156">
        <f t="shared" si="516"/>
        <v>1701.7872573878703</v>
      </c>
      <c r="AC248" s="156">
        <f t="shared" si="516"/>
        <v>1718.8051299617491</v>
      </c>
      <c r="AD248" s="156">
        <f t="shared" si="516"/>
        <v>1735.9931812613665</v>
      </c>
      <c r="AE248" s="156">
        <f t="shared" si="516"/>
        <v>1753.3531130739802</v>
      </c>
      <c r="AF248" s="156">
        <f t="shared" si="516"/>
        <v>1770.8866442047201</v>
      </c>
      <c r="AG248" s="156">
        <f t="shared" si="516"/>
        <v>1788.5955106467673</v>
      </c>
      <c r="AH248" s="156">
        <f t="shared" si="516"/>
        <v>1806.4814657532349</v>
      </c>
      <c r="AI248" s="156">
        <f t="shared" si="516"/>
        <v>1824.5462804107674</v>
      </c>
      <c r="AJ248" s="156">
        <f t="shared" si="516"/>
        <v>1842.7917432148752</v>
      </c>
      <c r="AK248" s="156">
        <f t="shared" si="516"/>
        <v>1861.2196606470238</v>
      </c>
      <c r="AL248" s="156">
        <f t="shared" ref="AL248:AL253" si="517">AK248*$B260</f>
        <v>1879.831857253494</v>
      </c>
      <c r="AM248" s="156">
        <f t="shared" ref="AM248:AM253" si="518">AL248*$B260</f>
        <v>1898.630175826029</v>
      </c>
      <c r="AN248" s="156">
        <f t="shared" ref="AN248:AN253" si="519">AM248*$B260</f>
        <v>1917.6164775842892</v>
      </c>
      <c r="AO248" s="156">
        <f t="shared" ref="AO248:AO253" si="520">AN248*$B260</f>
        <v>1936.792642360132</v>
      </c>
      <c r="AP248" s="156">
        <f t="shared" ref="AP248:AP253" si="521">AO248*$B260</f>
        <v>1956.1605687837334</v>
      </c>
      <c r="AQ248" s="156">
        <f t="shared" ref="AQ248:AQ253" si="522">AP248*$B260</f>
        <v>1975.7221744715707</v>
      </c>
      <c r="AR248" s="156">
        <f t="shared" ref="AR248:AR253" si="523">AQ248*$B260</f>
        <v>1995.4793962162864</v>
      </c>
      <c r="AS248" s="156">
        <f t="shared" ref="AS248:AS253" si="524">AR248*$B260</f>
        <v>2015.4341901784494</v>
      </c>
      <c r="AT248" s="156">
        <f t="shared" ref="AT248:AT253" si="525">AS248*$B260</f>
        <v>2035.588532080234</v>
      </c>
      <c r="AU248" s="156">
        <f t="shared" ref="AU248:AU253" si="526">AT248*$B260</f>
        <v>2055.9444174010364</v>
      </c>
      <c r="AV248" s="156">
        <f t="shared" ref="AV248:AV253" si="527">AU248*$B260</f>
        <v>2076.5038615750468</v>
      </c>
      <c r="AW248" s="156">
        <f t="shared" ref="AW248:AW253" si="528">AV248*$B260</f>
        <v>2097.2689001907975</v>
      </c>
      <c r="AX248" s="156">
        <f t="shared" ref="AX248:AX253" si="529">AW248*$B260</f>
        <v>2118.2415891927053</v>
      </c>
      <c r="AY248" s="156">
        <f t="shared" ref="AY248:AY253" si="530">AX248*$B260</f>
        <v>2139.4240050846324</v>
      </c>
      <c r="AZ248" s="156">
        <f t="shared" ref="AZ248:AZ253" si="531">AY248*$B260</f>
        <v>2160.8182451354787</v>
      </c>
      <c r="BA248" s="156">
        <f t="shared" ref="BA248:BA253" si="532">AZ248*$B260</f>
        <v>2182.4264275868336</v>
      </c>
      <c r="BB248" s="156">
        <f t="shared" ref="BB248:BB253" si="533">BA248*$B260</f>
        <v>2204.2506918627018</v>
      </c>
      <c r="BC248" s="156">
        <f t="shared" ref="BC248:BC253" si="534">BB248*$B260</f>
        <v>2226.293198781329</v>
      </c>
      <c r="BD248" s="156">
        <f t="shared" ref="BD248:BD253" si="535">BC248*$B260</f>
        <v>2248.5561307691423</v>
      </c>
      <c r="BE248" s="156">
        <f t="shared" ref="BE248:BE253" si="536">BD248*$B260</f>
        <v>2271.0416920768339</v>
      </c>
      <c r="BF248" s="156">
        <f t="shared" ref="BF248:BF253" si="537">BE248*$B260</f>
        <v>2293.7521089976021</v>
      </c>
      <c r="BG248" s="156">
        <f t="shared" ref="BG248:BG253" si="538">BF248*$B260</f>
        <v>2316.6896300875783</v>
      </c>
      <c r="BH248" s="156">
        <f t="shared" ref="BH248:BH253" si="539">BG248*$B260</f>
        <v>2339.8565263884539</v>
      </c>
      <c r="BI248" s="156">
        <f t="shared" ref="BI248:BI253" si="540">BH248*$B260</f>
        <v>2363.2550916523383</v>
      </c>
      <c r="BJ248" s="156">
        <f t="shared" ref="BJ248:BJ253" si="541">BI248*$B260</f>
        <v>2386.8876425688618</v>
      </c>
      <c r="BK248" s="156">
        <f t="shared" ref="BK248:BK253" si="542">BJ248*$B260</f>
        <v>2410.7565189945503</v>
      </c>
      <c r="BL248" s="156">
        <f t="shared" ref="BL248:BL253" si="543">BK248*$B260</f>
        <v>2434.8640841844958</v>
      </c>
      <c r="BM248" s="156">
        <f t="shared" ref="BM248:BM253" si="544">BL248*$B260</f>
        <v>2459.2127250263406</v>
      </c>
      <c r="BN248" s="156">
        <f t="shared" ref="BN248:BN253" si="545">BM248*$B260</f>
        <v>2483.8048522766039</v>
      </c>
      <c r="BO248" s="156">
        <f t="shared" ref="BO248:BO253" si="546">BN248*$B260</f>
        <v>2508.6429007993702</v>
      </c>
      <c r="BP248" s="156">
        <f t="shared" ref="BP248:BP253" si="547">BO248*$B260</f>
        <v>2533.7293298073637</v>
      </c>
      <c r="BQ248" s="156">
        <f t="shared" ref="BQ248:BQ253" si="548">BP248*$B260</f>
        <v>2559.0666231054374</v>
      </c>
      <c r="BR248" s="156">
        <f t="shared" ref="BR248:BR253" si="549">BQ248*$B260</f>
        <v>2584.6572893364919</v>
      </c>
      <c r="BS248" s="156">
        <f t="shared" ref="BS248:BS253" si="550">BR248*$B260</f>
        <v>2610.5038622298566</v>
      </c>
      <c r="BT248" s="156">
        <f t="shared" ref="BT248:BT253" si="551">BS248*$B260</f>
        <v>2636.6089008521553</v>
      </c>
      <c r="BU248" s="156">
        <f t="shared" ref="BU248:BU253" si="552">BT248*$B260</f>
        <v>2662.9749898606769</v>
      </c>
      <c r="BV248" s="156">
        <f t="shared" ref="BV248:BV253" si="553">BU248*$B260</f>
        <v>2689.6047397592838</v>
      </c>
      <c r="BW248" s="156">
        <f t="shared" ref="BW248:BW253" si="554">BV248*$B260</f>
        <v>2716.5007871568769</v>
      </c>
      <c r="BX248" s="156">
        <f t="shared" ref="BX248:BX253" si="555">BW248*$B260</f>
        <v>2743.6657950284457</v>
      </c>
      <c r="BY248" s="156">
        <f t="shared" ref="BY248:BY253" si="556">BX248*$B260</f>
        <v>2771.1024529787301</v>
      </c>
      <c r="BZ248" s="156">
        <f t="shared" ref="BZ248:BZ253" si="557">BY248*$B260</f>
        <v>2798.8134775085173</v>
      </c>
      <c r="CA248" s="156">
        <f t="shared" ref="CA248:CA253" si="558">BZ248*$B260</f>
        <v>2826.8016122836025</v>
      </c>
      <c r="CB248" s="156">
        <f t="shared" ref="CB248:CB253" si="559">CA248*$B260</f>
        <v>2855.0696284064384</v>
      </c>
      <c r="CC248" s="156">
        <f t="shared" ref="CC248:CC253" si="560">CB248*$B260</f>
        <v>2883.6203246905029</v>
      </c>
      <c r="CD248" s="156">
        <f t="shared" ref="CD248:CD253" si="561">CC248*$B260</f>
        <v>2912.4565279374078</v>
      </c>
      <c r="CE248" s="156">
        <f t="shared" ref="CE248:CE253" si="562">CD248*$B260</f>
        <v>2941.5810932167819</v>
      </c>
      <c r="CF248" s="156">
        <f t="shared" ref="CF248:CF253" si="563">CE248*$B260</f>
        <v>2970.9969041489499</v>
      </c>
      <c r="CG248" s="156">
        <f t="shared" ref="CG248:CG253" si="564">CF248*$B260</f>
        <v>3000.7068731904392</v>
      </c>
      <c r="CH248" s="156">
        <f t="shared" ref="CH248:CH253" si="565">CG248*$B260</f>
        <v>3030.7139419223436</v>
      </c>
      <c r="CI248" s="156">
        <f t="shared" ref="CI248:CI253" si="566">CH248*$B260</f>
        <v>3061.021081341567</v>
      </c>
      <c r="CJ248" s="156">
        <f t="shared" ref="CJ248:CJ253" si="567">CI248*$B260</f>
        <v>3091.6312921549825</v>
      </c>
      <c r="CK248" s="156">
        <f t="shared" ref="CK248:CK253" si="568">CJ248*$B260</f>
        <v>3122.5476050765324</v>
      </c>
      <c r="CL248" s="156">
        <f t="shared" ref="CL248:CL253" si="569">CK248*$B260</f>
        <v>3153.7730811272977</v>
      </c>
      <c r="CM248" s="156">
        <f t="shared" ref="CM248:CM253" si="570">CL248*$B260</f>
        <v>3185.3108119385706</v>
      </c>
      <c r="CN248" s="156">
        <f t="shared" ref="CN248:CN253" si="571">CM248*$B260</f>
        <v>3217.1639200579561</v>
      </c>
      <c r="CO248" s="156">
        <f t="shared" ref="CO248:CO253" si="572">CN248*$B260</f>
        <v>3249.3355592585358</v>
      </c>
      <c r="CP248" s="156">
        <f t="shared" ref="CP248:CP253" si="573">CO248*$B260</f>
        <v>3281.8289148511212</v>
      </c>
    </row>
    <row r="249" spans="1:94" ht="14.25" customHeight="1" x14ac:dyDescent="0.25">
      <c r="A249" s="110" t="s">
        <v>479</v>
      </c>
      <c r="B249" s="108">
        <v>707</v>
      </c>
      <c r="D249" s="156">
        <f t="shared" si="515"/>
        <v>714.07</v>
      </c>
      <c r="E249" s="156">
        <f t="shared" ref="E249:AK249" si="574">D249*$B261</f>
        <v>721.21070000000009</v>
      </c>
      <c r="F249" s="156">
        <f t="shared" si="574"/>
        <v>728.42280700000015</v>
      </c>
      <c r="G249" s="156">
        <f t="shared" si="574"/>
        <v>735.70703507000019</v>
      </c>
      <c r="H249" s="156">
        <f t="shared" si="574"/>
        <v>743.06410542070023</v>
      </c>
      <c r="I249" s="156">
        <f t="shared" si="574"/>
        <v>750.49474647490729</v>
      </c>
      <c r="J249" s="156">
        <f t="shared" si="574"/>
        <v>757.99969393965637</v>
      </c>
      <c r="K249" s="156">
        <f t="shared" si="574"/>
        <v>765.57969087905292</v>
      </c>
      <c r="L249" s="156">
        <f t="shared" si="574"/>
        <v>773.23548778784345</v>
      </c>
      <c r="M249" s="156">
        <f t="shared" si="574"/>
        <v>780.96784266572195</v>
      </c>
      <c r="N249" s="156">
        <f t="shared" si="574"/>
        <v>788.77752109237917</v>
      </c>
      <c r="O249" s="156">
        <f t="shared" si="574"/>
        <v>796.66529630330297</v>
      </c>
      <c r="P249" s="156">
        <f t="shared" si="574"/>
        <v>804.63194926633605</v>
      </c>
      <c r="Q249" s="156">
        <f t="shared" si="574"/>
        <v>812.67826875899937</v>
      </c>
      <c r="R249" s="156">
        <f t="shared" si="574"/>
        <v>820.80505144658935</v>
      </c>
      <c r="S249" s="156">
        <f t="shared" si="574"/>
        <v>829.01310196105521</v>
      </c>
      <c r="T249" s="156">
        <f t="shared" si="574"/>
        <v>837.30323298066583</v>
      </c>
      <c r="U249" s="156">
        <f t="shared" si="574"/>
        <v>845.67626531047244</v>
      </c>
      <c r="V249" s="156">
        <f t="shared" si="574"/>
        <v>854.13302796357721</v>
      </c>
      <c r="W249" s="156">
        <f t="shared" si="574"/>
        <v>862.67435824321296</v>
      </c>
      <c r="X249" s="156">
        <f t="shared" si="574"/>
        <v>871.30110182564511</v>
      </c>
      <c r="Y249" s="156">
        <f t="shared" si="574"/>
        <v>880.01411284390156</v>
      </c>
      <c r="Z249" s="156">
        <f t="shared" si="574"/>
        <v>888.81425397234057</v>
      </c>
      <c r="AA249" s="156">
        <f t="shared" si="574"/>
        <v>897.70239651206396</v>
      </c>
      <c r="AB249" s="156">
        <f t="shared" si="574"/>
        <v>906.67942047718464</v>
      </c>
      <c r="AC249" s="156">
        <f t="shared" si="574"/>
        <v>915.74621468195653</v>
      </c>
      <c r="AD249" s="156">
        <f t="shared" si="574"/>
        <v>924.90367682877616</v>
      </c>
      <c r="AE249" s="156">
        <f t="shared" si="574"/>
        <v>934.15271359706389</v>
      </c>
      <c r="AF249" s="156">
        <f t="shared" si="574"/>
        <v>943.49424073303453</v>
      </c>
      <c r="AG249" s="156">
        <f t="shared" si="574"/>
        <v>952.9291831403649</v>
      </c>
      <c r="AH249" s="156">
        <f t="shared" si="574"/>
        <v>962.45847497176851</v>
      </c>
      <c r="AI249" s="156">
        <f t="shared" si="574"/>
        <v>972.08305972148617</v>
      </c>
      <c r="AJ249" s="156">
        <f t="shared" si="574"/>
        <v>981.80389031870106</v>
      </c>
      <c r="AK249" s="156">
        <f t="shared" si="574"/>
        <v>991.62192922188808</v>
      </c>
      <c r="AL249" s="156">
        <f t="shared" si="517"/>
        <v>1001.538148514107</v>
      </c>
      <c r="AM249" s="156">
        <f t="shared" si="518"/>
        <v>1011.5535299992481</v>
      </c>
      <c r="AN249" s="156">
        <f t="shared" si="519"/>
        <v>1021.6690652992406</v>
      </c>
      <c r="AO249" s="156">
        <f t="shared" si="520"/>
        <v>1031.885755952233</v>
      </c>
      <c r="AP249" s="156">
        <f t="shared" si="521"/>
        <v>1042.2046135117553</v>
      </c>
      <c r="AQ249" s="156">
        <f t="shared" si="522"/>
        <v>1052.6266596468729</v>
      </c>
      <c r="AR249" s="156">
        <f t="shared" si="523"/>
        <v>1063.1529262433417</v>
      </c>
      <c r="AS249" s="156">
        <f t="shared" si="524"/>
        <v>1073.784455505775</v>
      </c>
      <c r="AT249" s="156">
        <f t="shared" si="525"/>
        <v>1084.5223000608328</v>
      </c>
      <c r="AU249" s="156">
        <f t="shared" si="526"/>
        <v>1095.367523061441</v>
      </c>
      <c r="AV249" s="156">
        <f t="shared" si="527"/>
        <v>1106.3211982920554</v>
      </c>
      <c r="AW249" s="156">
        <f t="shared" si="528"/>
        <v>1117.3844102749761</v>
      </c>
      <c r="AX249" s="156">
        <f t="shared" si="529"/>
        <v>1128.5582543777259</v>
      </c>
      <c r="AY249" s="156">
        <f t="shared" si="530"/>
        <v>1139.8438369215032</v>
      </c>
      <c r="AZ249" s="156">
        <f t="shared" si="531"/>
        <v>1151.2422752907182</v>
      </c>
      <c r="BA249" s="156">
        <f t="shared" si="532"/>
        <v>1162.7546980436255</v>
      </c>
      <c r="BB249" s="156">
        <f t="shared" si="533"/>
        <v>1174.3822450240618</v>
      </c>
      <c r="BC249" s="156">
        <f t="shared" si="534"/>
        <v>1186.1260674743025</v>
      </c>
      <c r="BD249" s="156">
        <f t="shared" si="535"/>
        <v>1197.9873281490457</v>
      </c>
      <c r="BE249" s="156">
        <f t="shared" si="536"/>
        <v>1209.9672014305361</v>
      </c>
      <c r="BF249" s="156">
        <f t="shared" si="537"/>
        <v>1222.0668734448413</v>
      </c>
      <c r="BG249" s="156">
        <f t="shared" si="538"/>
        <v>1234.2875421792899</v>
      </c>
      <c r="BH249" s="156">
        <f t="shared" si="539"/>
        <v>1246.6304176010829</v>
      </c>
      <c r="BI249" s="156">
        <f t="shared" si="540"/>
        <v>1259.0967217770938</v>
      </c>
      <c r="BJ249" s="156">
        <f t="shared" si="541"/>
        <v>1271.6876889948646</v>
      </c>
      <c r="BK249" s="156">
        <f t="shared" si="542"/>
        <v>1284.4045658848133</v>
      </c>
      <c r="BL249" s="156">
        <f t="shared" si="543"/>
        <v>1297.2486115436616</v>
      </c>
      <c r="BM249" s="156">
        <f t="shared" si="544"/>
        <v>1310.2210976590982</v>
      </c>
      <c r="BN249" s="156">
        <f t="shared" si="545"/>
        <v>1323.3233086356893</v>
      </c>
      <c r="BO249" s="156">
        <f t="shared" si="546"/>
        <v>1336.5565417220462</v>
      </c>
      <c r="BP249" s="156">
        <f t="shared" si="547"/>
        <v>1349.9221071392667</v>
      </c>
      <c r="BQ249" s="156">
        <f t="shared" si="548"/>
        <v>1363.4213282106593</v>
      </c>
      <c r="BR249" s="156">
        <f t="shared" si="549"/>
        <v>1377.055541492766</v>
      </c>
      <c r="BS249" s="156">
        <f t="shared" si="550"/>
        <v>1390.8260969076937</v>
      </c>
      <c r="BT249" s="156">
        <f t="shared" si="551"/>
        <v>1404.7343578767707</v>
      </c>
      <c r="BU249" s="156">
        <f t="shared" si="552"/>
        <v>1418.7817014555385</v>
      </c>
      <c r="BV249" s="156">
        <f t="shared" si="553"/>
        <v>1432.9695184700938</v>
      </c>
      <c r="BW249" s="156">
        <f t="shared" si="554"/>
        <v>1447.2992136547948</v>
      </c>
      <c r="BX249" s="156">
        <f t="shared" si="555"/>
        <v>1461.7722057913427</v>
      </c>
      <c r="BY249" s="156">
        <f t="shared" si="556"/>
        <v>1476.3899278492561</v>
      </c>
      <c r="BZ249" s="156">
        <f t="shared" si="557"/>
        <v>1491.1538271277486</v>
      </c>
      <c r="CA249" s="156">
        <f t="shared" si="558"/>
        <v>1506.0653653990262</v>
      </c>
      <c r="CB249" s="156">
        <f t="shared" si="559"/>
        <v>1521.1260190530165</v>
      </c>
      <c r="CC249" s="156">
        <f t="shared" si="560"/>
        <v>1536.3372792435466</v>
      </c>
      <c r="CD249" s="156">
        <f t="shared" si="561"/>
        <v>1551.7006520359821</v>
      </c>
      <c r="CE249" s="156">
        <f t="shared" si="562"/>
        <v>1567.217658556342</v>
      </c>
      <c r="CF249" s="156">
        <f t="shared" si="563"/>
        <v>1582.8898351419055</v>
      </c>
      <c r="CG249" s="156">
        <f t="shared" si="564"/>
        <v>1598.7187334933244</v>
      </c>
      <c r="CH249" s="156">
        <f t="shared" si="565"/>
        <v>1614.7059208282576</v>
      </c>
      <c r="CI249" s="156">
        <f t="shared" si="566"/>
        <v>1630.8529800365402</v>
      </c>
      <c r="CJ249" s="156">
        <f t="shared" si="567"/>
        <v>1647.1615098369057</v>
      </c>
      <c r="CK249" s="156">
        <f t="shared" si="568"/>
        <v>1663.6331249352747</v>
      </c>
      <c r="CL249" s="156">
        <f t="shared" si="569"/>
        <v>1680.2694561846274</v>
      </c>
      <c r="CM249" s="156">
        <f t="shared" si="570"/>
        <v>1697.0721507464737</v>
      </c>
      <c r="CN249" s="156">
        <f t="shared" si="571"/>
        <v>1714.0428722539384</v>
      </c>
      <c r="CO249" s="156">
        <f t="shared" si="572"/>
        <v>1731.1833009764778</v>
      </c>
      <c r="CP249" s="156">
        <f t="shared" si="573"/>
        <v>1748.4951339862425</v>
      </c>
    </row>
    <row r="250" spans="1:94" ht="14.25" customHeight="1" x14ac:dyDescent="0.25">
      <c r="A250" s="110" t="s">
        <v>480</v>
      </c>
      <c r="B250" s="108">
        <v>362</v>
      </c>
      <c r="D250" s="156">
        <f t="shared" si="515"/>
        <v>365.62</v>
      </c>
      <c r="E250" s="156">
        <f t="shared" ref="E250:AK250" si="575">D250*$B262</f>
        <v>369.27620000000002</v>
      </c>
      <c r="F250" s="156">
        <f t="shared" si="575"/>
        <v>372.96896200000003</v>
      </c>
      <c r="G250" s="156">
        <f t="shared" si="575"/>
        <v>376.69865162000002</v>
      </c>
      <c r="H250" s="156">
        <f t="shared" si="575"/>
        <v>380.46563813620003</v>
      </c>
      <c r="I250" s="156">
        <f t="shared" si="575"/>
        <v>384.27029451756204</v>
      </c>
      <c r="J250" s="156">
        <f t="shared" si="575"/>
        <v>388.11299746273767</v>
      </c>
      <c r="K250" s="156">
        <f t="shared" si="575"/>
        <v>391.99412743736502</v>
      </c>
      <c r="L250" s="156">
        <f t="shared" si="575"/>
        <v>395.91406871173865</v>
      </c>
      <c r="M250" s="156">
        <f t="shared" si="575"/>
        <v>399.87320939885603</v>
      </c>
      <c r="N250" s="156">
        <f t="shared" si="575"/>
        <v>403.8719414928446</v>
      </c>
      <c r="O250" s="156">
        <f t="shared" si="575"/>
        <v>407.91066090777304</v>
      </c>
      <c r="P250" s="156">
        <f t="shared" si="575"/>
        <v>411.98976751685075</v>
      </c>
      <c r="Q250" s="156">
        <f t="shared" si="575"/>
        <v>416.10966519201924</v>
      </c>
      <c r="R250" s="156">
        <f t="shared" si="575"/>
        <v>420.27076184393945</v>
      </c>
      <c r="S250" s="156">
        <f t="shared" si="575"/>
        <v>424.47346946237883</v>
      </c>
      <c r="T250" s="156">
        <f t="shared" si="575"/>
        <v>428.71820415700262</v>
      </c>
      <c r="U250" s="156">
        <f t="shared" si="575"/>
        <v>433.00538619857264</v>
      </c>
      <c r="V250" s="156">
        <f t="shared" si="575"/>
        <v>437.33544006055837</v>
      </c>
      <c r="W250" s="156">
        <f t="shared" si="575"/>
        <v>441.70879446116396</v>
      </c>
      <c r="X250" s="156">
        <f t="shared" si="575"/>
        <v>446.1258824057756</v>
      </c>
      <c r="Y250" s="156">
        <f t="shared" si="575"/>
        <v>450.58714122983338</v>
      </c>
      <c r="Z250" s="156">
        <f t="shared" si="575"/>
        <v>455.09301264213173</v>
      </c>
      <c r="AA250" s="156">
        <f t="shared" si="575"/>
        <v>459.64394276855307</v>
      </c>
      <c r="AB250" s="156">
        <f t="shared" si="575"/>
        <v>464.24038219623861</v>
      </c>
      <c r="AC250" s="156">
        <f t="shared" si="575"/>
        <v>468.88278601820099</v>
      </c>
      <c r="AD250" s="156">
        <f t="shared" si="575"/>
        <v>473.571613878383</v>
      </c>
      <c r="AE250" s="156">
        <f t="shared" si="575"/>
        <v>478.30733001716686</v>
      </c>
      <c r="AF250" s="156">
        <f t="shared" si="575"/>
        <v>483.09040331733854</v>
      </c>
      <c r="AG250" s="156">
        <f t="shared" si="575"/>
        <v>487.92130735051194</v>
      </c>
      <c r="AH250" s="156">
        <f t="shared" si="575"/>
        <v>492.80052042401707</v>
      </c>
      <c r="AI250" s="156">
        <f t="shared" si="575"/>
        <v>497.72852562825722</v>
      </c>
      <c r="AJ250" s="156">
        <f t="shared" si="575"/>
        <v>502.7058108845398</v>
      </c>
      <c r="AK250" s="156">
        <f t="shared" si="575"/>
        <v>507.73286899338518</v>
      </c>
      <c r="AL250" s="156">
        <f t="shared" si="517"/>
        <v>512.81019768331907</v>
      </c>
      <c r="AM250" s="156">
        <f t="shared" si="518"/>
        <v>517.93829966015232</v>
      </c>
      <c r="AN250" s="156">
        <f t="shared" si="519"/>
        <v>523.1176826567538</v>
      </c>
      <c r="AO250" s="156">
        <f t="shared" si="520"/>
        <v>528.34885948332135</v>
      </c>
      <c r="AP250" s="156">
        <f t="shared" si="521"/>
        <v>533.63234807815456</v>
      </c>
      <c r="AQ250" s="156">
        <f t="shared" si="522"/>
        <v>538.96867155893608</v>
      </c>
      <c r="AR250" s="156">
        <f t="shared" si="523"/>
        <v>544.35835827452547</v>
      </c>
      <c r="AS250" s="156">
        <f t="shared" si="524"/>
        <v>549.80194185727078</v>
      </c>
      <c r="AT250" s="156">
        <f t="shared" si="525"/>
        <v>555.29996127584354</v>
      </c>
      <c r="AU250" s="156">
        <f t="shared" si="526"/>
        <v>560.85296088860196</v>
      </c>
      <c r="AV250" s="156">
        <f t="shared" si="527"/>
        <v>566.46149049748794</v>
      </c>
      <c r="AW250" s="156">
        <f t="shared" si="528"/>
        <v>572.12610540246283</v>
      </c>
      <c r="AX250" s="156">
        <f t="shared" si="529"/>
        <v>577.84736645648741</v>
      </c>
      <c r="AY250" s="156">
        <f t="shared" si="530"/>
        <v>583.62584012105231</v>
      </c>
      <c r="AZ250" s="156">
        <f t="shared" si="531"/>
        <v>589.46209852226286</v>
      </c>
      <c r="BA250" s="156">
        <f t="shared" si="532"/>
        <v>595.35671950748554</v>
      </c>
      <c r="BB250" s="156">
        <f t="shared" si="533"/>
        <v>601.31028670256035</v>
      </c>
      <c r="BC250" s="156">
        <f t="shared" si="534"/>
        <v>607.32338956958597</v>
      </c>
      <c r="BD250" s="156">
        <f t="shared" si="535"/>
        <v>613.39662346528189</v>
      </c>
      <c r="BE250" s="156">
        <f t="shared" si="536"/>
        <v>619.53058969993469</v>
      </c>
      <c r="BF250" s="156">
        <f t="shared" si="537"/>
        <v>625.72589559693404</v>
      </c>
      <c r="BG250" s="156">
        <f t="shared" si="538"/>
        <v>631.98315455290333</v>
      </c>
      <c r="BH250" s="156">
        <f t="shared" si="539"/>
        <v>638.30298609843237</v>
      </c>
      <c r="BI250" s="156">
        <f t="shared" si="540"/>
        <v>644.68601595941675</v>
      </c>
      <c r="BJ250" s="156">
        <f t="shared" si="541"/>
        <v>651.13287611901092</v>
      </c>
      <c r="BK250" s="156">
        <f t="shared" si="542"/>
        <v>657.64420488020107</v>
      </c>
      <c r="BL250" s="156">
        <f t="shared" si="543"/>
        <v>664.22064692900312</v>
      </c>
      <c r="BM250" s="156">
        <f t="shared" si="544"/>
        <v>670.86285339829317</v>
      </c>
      <c r="BN250" s="156">
        <f t="shared" si="545"/>
        <v>677.57148193227613</v>
      </c>
      <c r="BO250" s="156">
        <f t="shared" si="546"/>
        <v>684.34719675159886</v>
      </c>
      <c r="BP250" s="156">
        <f t="shared" si="547"/>
        <v>691.1906687191148</v>
      </c>
      <c r="BQ250" s="156">
        <f t="shared" si="548"/>
        <v>698.10257540630596</v>
      </c>
      <c r="BR250" s="156">
        <f t="shared" si="549"/>
        <v>705.08360116036897</v>
      </c>
      <c r="BS250" s="156">
        <f t="shared" si="550"/>
        <v>712.13443717197265</v>
      </c>
      <c r="BT250" s="156">
        <f t="shared" si="551"/>
        <v>719.25578154369236</v>
      </c>
      <c r="BU250" s="156">
        <f t="shared" si="552"/>
        <v>726.44833935912925</v>
      </c>
      <c r="BV250" s="156">
        <f t="shared" si="553"/>
        <v>733.71282275272051</v>
      </c>
      <c r="BW250" s="156">
        <f t="shared" si="554"/>
        <v>741.04995098024767</v>
      </c>
      <c r="BX250" s="156">
        <f t="shared" si="555"/>
        <v>748.46045049005011</v>
      </c>
      <c r="BY250" s="156">
        <f t="shared" si="556"/>
        <v>755.94505499495062</v>
      </c>
      <c r="BZ250" s="156">
        <f t="shared" si="557"/>
        <v>763.5045055449001</v>
      </c>
      <c r="CA250" s="156">
        <f t="shared" si="558"/>
        <v>771.13955060034914</v>
      </c>
      <c r="CB250" s="156">
        <f t="shared" si="559"/>
        <v>778.85094610635269</v>
      </c>
      <c r="CC250" s="156">
        <f t="shared" si="560"/>
        <v>786.63945556741623</v>
      </c>
      <c r="CD250" s="156">
        <f t="shared" si="561"/>
        <v>794.50585012309045</v>
      </c>
      <c r="CE250" s="156">
        <f t="shared" si="562"/>
        <v>802.45090862432141</v>
      </c>
      <c r="CF250" s="156">
        <f t="shared" si="563"/>
        <v>810.47541771056467</v>
      </c>
      <c r="CG250" s="156">
        <f t="shared" si="564"/>
        <v>818.5801718876703</v>
      </c>
      <c r="CH250" s="156">
        <f t="shared" si="565"/>
        <v>826.76597360654705</v>
      </c>
      <c r="CI250" s="156">
        <f t="shared" si="566"/>
        <v>835.03363334261257</v>
      </c>
      <c r="CJ250" s="156">
        <f t="shared" si="567"/>
        <v>843.38396967603876</v>
      </c>
      <c r="CK250" s="156">
        <f t="shared" si="568"/>
        <v>851.81780937279916</v>
      </c>
      <c r="CL250" s="156">
        <f t="shared" si="569"/>
        <v>860.33598746652717</v>
      </c>
      <c r="CM250" s="156">
        <f t="shared" si="570"/>
        <v>868.9393473411925</v>
      </c>
      <c r="CN250" s="156">
        <f t="shared" si="571"/>
        <v>877.62874081460438</v>
      </c>
      <c r="CO250" s="156">
        <f t="shared" si="572"/>
        <v>886.40502822275039</v>
      </c>
      <c r="CP250" s="156">
        <f t="shared" si="573"/>
        <v>895.26907850497787</v>
      </c>
    </row>
    <row r="251" spans="1:94" ht="14.25" customHeight="1" x14ac:dyDescent="0.25">
      <c r="A251" s="110" t="s">
        <v>481</v>
      </c>
      <c r="B251" s="108">
        <v>0</v>
      </c>
      <c r="D251" s="156">
        <f t="shared" si="515"/>
        <v>0</v>
      </c>
      <c r="E251" s="156">
        <f t="shared" ref="E251:AK251" si="576">D251*$B263</f>
        <v>0</v>
      </c>
      <c r="F251" s="156">
        <f t="shared" si="576"/>
        <v>0</v>
      </c>
      <c r="G251" s="156">
        <f t="shared" si="576"/>
        <v>0</v>
      </c>
      <c r="H251" s="156">
        <f t="shared" si="576"/>
        <v>0</v>
      </c>
      <c r="I251" s="156">
        <f t="shared" si="576"/>
        <v>0</v>
      </c>
      <c r="J251" s="156">
        <f t="shared" si="576"/>
        <v>0</v>
      </c>
      <c r="K251" s="156">
        <f t="shared" si="576"/>
        <v>0</v>
      </c>
      <c r="L251" s="156">
        <f t="shared" si="576"/>
        <v>0</v>
      </c>
      <c r="M251" s="156">
        <f t="shared" si="576"/>
        <v>0</v>
      </c>
      <c r="N251" s="156">
        <f t="shared" si="576"/>
        <v>0</v>
      </c>
      <c r="O251" s="156">
        <f t="shared" si="576"/>
        <v>0</v>
      </c>
      <c r="P251" s="156">
        <f t="shared" si="576"/>
        <v>0</v>
      </c>
      <c r="Q251" s="156">
        <f t="shared" si="576"/>
        <v>0</v>
      </c>
      <c r="R251" s="156">
        <f t="shared" si="576"/>
        <v>0</v>
      </c>
      <c r="S251" s="156">
        <f t="shared" si="576"/>
        <v>0</v>
      </c>
      <c r="T251" s="156">
        <f t="shared" si="576"/>
        <v>0</v>
      </c>
      <c r="U251" s="156">
        <f t="shared" si="576"/>
        <v>0</v>
      </c>
      <c r="V251" s="156">
        <f t="shared" si="576"/>
        <v>0</v>
      </c>
      <c r="W251" s="156">
        <f t="shared" si="576"/>
        <v>0</v>
      </c>
      <c r="X251" s="156">
        <f t="shared" si="576"/>
        <v>0</v>
      </c>
      <c r="Y251" s="156">
        <f t="shared" si="576"/>
        <v>0</v>
      </c>
      <c r="Z251" s="156">
        <f t="shared" si="576"/>
        <v>0</v>
      </c>
      <c r="AA251" s="156">
        <f t="shared" si="576"/>
        <v>0</v>
      </c>
      <c r="AB251" s="156">
        <f t="shared" si="576"/>
        <v>0</v>
      </c>
      <c r="AC251" s="156">
        <f t="shared" si="576"/>
        <v>0</v>
      </c>
      <c r="AD251" s="156">
        <f t="shared" si="576"/>
        <v>0</v>
      </c>
      <c r="AE251" s="156">
        <f t="shared" si="576"/>
        <v>0</v>
      </c>
      <c r="AF251" s="156">
        <f t="shared" si="576"/>
        <v>0</v>
      </c>
      <c r="AG251" s="156">
        <f t="shared" si="576"/>
        <v>0</v>
      </c>
      <c r="AH251" s="156">
        <f t="shared" si="576"/>
        <v>0</v>
      </c>
      <c r="AI251" s="156">
        <f t="shared" si="576"/>
        <v>0</v>
      </c>
      <c r="AJ251" s="156">
        <f t="shared" si="576"/>
        <v>0</v>
      </c>
      <c r="AK251" s="156">
        <f t="shared" si="576"/>
        <v>0</v>
      </c>
      <c r="AL251" s="156">
        <f t="shared" si="517"/>
        <v>0</v>
      </c>
      <c r="AM251" s="156">
        <f t="shared" si="518"/>
        <v>0</v>
      </c>
      <c r="AN251" s="156">
        <f t="shared" si="519"/>
        <v>0</v>
      </c>
      <c r="AO251" s="156">
        <f t="shared" si="520"/>
        <v>0</v>
      </c>
      <c r="AP251" s="156">
        <f t="shared" si="521"/>
        <v>0</v>
      </c>
      <c r="AQ251" s="156">
        <f t="shared" si="522"/>
        <v>0</v>
      </c>
      <c r="AR251" s="156">
        <f t="shared" si="523"/>
        <v>0</v>
      </c>
      <c r="AS251" s="156">
        <f t="shared" si="524"/>
        <v>0</v>
      </c>
      <c r="AT251" s="156">
        <f t="shared" si="525"/>
        <v>0</v>
      </c>
      <c r="AU251" s="156">
        <f t="shared" si="526"/>
        <v>0</v>
      </c>
      <c r="AV251" s="156">
        <f t="shared" si="527"/>
        <v>0</v>
      </c>
      <c r="AW251" s="156">
        <f t="shared" si="528"/>
        <v>0</v>
      </c>
      <c r="AX251" s="156">
        <f t="shared" si="529"/>
        <v>0</v>
      </c>
      <c r="AY251" s="156">
        <f t="shared" si="530"/>
        <v>0</v>
      </c>
      <c r="AZ251" s="156">
        <f t="shared" si="531"/>
        <v>0</v>
      </c>
      <c r="BA251" s="156">
        <f t="shared" si="532"/>
        <v>0</v>
      </c>
      <c r="BB251" s="156">
        <f t="shared" si="533"/>
        <v>0</v>
      </c>
      <c r="BC251" s="156">
        <f t="shared" si="534"/>
        <v>0</v>
      </c>
      <c r="BD251" s="156">
        <f t="shared" si="535"/>
        <v>0</v>
      </c>
      <c r="BE251" s="156">
        <f t="shared" si="536"/>
        <v>0</v>
      </c>
      <c r="BF251" s="156">
        <f t="shared" si="537"/>
        <v>0</v>
      </c>
      <c r="BG251" s="156">
        <f t="shared" si="538"/>
        <v>0</v>
      </c>
      <c r="BH251" s="156">
        <f t="shared" si="539"/>
        <v>0</v>
      </c>
      <c r="BI251" s="156">
        <f t="shared" si="540"/>
        <v>0</v>
      </c>
      <c r="BJ251" s="156">
        <f t="shared" si="541"/>
        <v>0</v>
      </c>
      <c r="BK251" s="156">
        <f t="shared" si="542"/>
        <v>0</v>
      </c>
      <c r="BL251" s="156">
        <f t="shared" si="543"/>
        <v>0</v>
      </c>
      <c r="BM251" s="156">
        <f t="shared" si="544"/>
        <v>0</v>
      </c>
      <c r="BN251" s="156">
        <f t="shared" si="545"/>
        <v>0</v>
      </c>
      <c r="BO251" s="156">
        <f t="shared" si="546"/>
        <v>0</v>
      </c>
      <c r="BP251" s="156">
        <f t="shared" si="547"/>
        <v>0</v>
      </c>
      <c r="BQ251" s="156">
        <f t="shared" si="548"/>
        <v>0</v>
      </c>
      <c r="BR251" s="156">
        <f t="shared" si="549"/>
        <v>0</v>
      </c>
      <c r="BS251" s="156">
        <f t="shared" si="550"/>
        <v>0</v>
      </c>
      <c r="BT251" s="156">
        <f t="shared" si="551"/>
        <v>0</v>
      </c>
      <c r="BU251" s="156">
        <f t="shared" si="552"/>
        <v>0</v>
      </c>
      <c r="BV251" s="156">
        <f t="shared" si="553"/>
        <v>0</v>
      </c>
      <c r="BW251" s="156">
        <f t="shared" si="554"/>
        <v>0</v>
      </c>
      <c r="BX251" s="156">
        <f t="shared" si="555"/>
        <v>0</v>
      </c>
      <c r="BY251" s="156">
        <f t="shared" si="556"/>
        <v>0</v>
      </c>
      <c r="BZ251" s="156">
        <f t="shared" si="557"/>
        <v>0</v>
      </c>
      <c r="CA251" s="156">
        <f t="shared" si="558"/>
        <v>0</v>
      </c>
      <c r="CB251" s="156">
        <f t="shared" si="559"/>
        <v>0</v>
      </c>
      <c r="CC251" s="156">
        <f t="shared" si="560"/>
        <v>0</v>
      </c>
      <c r="CD251" s="156">
        <f t="shared" si="561"/>
        <v>0</v>
      </c>
      <c r="CE251" s="156">
        <f t="shared" si="562"/>
        <v>0</v>
      </c>
      <c r="CF251" s="156">
        <f t="shared" si="563"/>
        <v>0</v>
      </c>
      <c r="CG251" s="156">
        <f t="shared" si="564"/>
        <v>0</v>
      </c>
      <c r="CH251" s="156">
        <f t="shared" si="565"/>
        <v>0</v>
      </c>
      <c r="CI251" s="156">
        <f t="shared" si="566"/>
        <v>0</v>
      </c>
      <c r="CJ251" s="156">
        <f t="shared" si="567"/>
        <v>0</v>
      </c>
      <c r="CK251" s="156">
        <f t="shared" si="568"/>
        <v>0</v>
      </c>
      <c r="CL251" s="156">
        <f t="shared" si="569"/>
        <v>0</v>
      </c>
      <c r="CM251" s="156">
        <f t="shared" si="570"/>
        <v>0</v>
      </c>
      <c r="CN251" s="156">
        <f t="shared" si="571"/>
        <v>0</v>
      </c>
      <c r="CO251" s="156">
        <f t="shared" si="572"/>
        <v>0</v>
      </c>
      <c r="CP251" s="156">
        <f t="shared" si="573"/>
        <v>0</v>
      </c>
    </row>
    <row r="252" spans="1:94" ht="14.25" customHeight="1" x14ac:dyDescent="0.25">
      <c r="A252" s="110" t="s">
        <v>482</v>
      </c>
      <c r="B252" s="108">
        <v>200</v>
      </c>
      <c r="D252" s="156">
        <f t="shared" si="515"/>
        <v>210</v>
      </c>
      <c r="E252" s="156">
        <f t="shared" ref="E252:AK252" si="577">D252*$B264</f>
        <v>220.5</v>
      </c>
      <c r="F252" s="156">
        <f t="shared" si="577"/>
        <v>231.52500000000001</v>
      </c>
      <c r="G252" s="156">
        <f t="shared" si="577"/>
        <v>243.10125000000002</v>
      </c>
      <c r="H252" s="156">
        <f t="shared" si="577"/>
        <v>255.25631250000004</v>
      </c>
      <c r="I252" s="156">
        <f t="shared" si="577"/>
        <v>268.01912812500007</v>
      </c>
      <c r="J252" s="156">
        <f t="shared" si="577"/>
        <v>281.4200845312501</v>
      </c>
      <c r="K252" s="156">
        <f t="shared" si="577"/>
        <v>295.49108875781263</v>
      </c>
      <c r="L252" s="156">
        <f t="shared" si="577"/>
        <v>310.26564319570326</v>
      </c>
      <c r="M252" s="156">
        <f t="shared" si="577"/>
        <v>325.77892535548841</v>
      </c>
      <c r="N252" s="156">
        <f t="shared" si="577"/>
        <v>342.06787162326287</v>
      </c>
      <c r="O252" s="156">
        <f t="shared" si="577"/>
        <v>359.17126520442605</v>
      </c>
      <c r="P252" s="156">
        <f t="shared" si="577"/>
        <v>377.12982846464735</v>
      </c>
      <c r="Q252" s="156">
        <f t="shared" si="577"/>
        <v>395.98631988787974</v>
      </c>
      <c r="R252" s="156">
        <f t="shared" si="577"/>
        <v>415.78563588227377</v>
      </c>
      <c r="S252" s="156">
        <f t="shared" si="577"/>
        <v>436.57491767638749</v>
      </c>
      <c r="T252" s="156">
        <f t="shared" si="577"/>
        <v>458.40366356020689</v>
      </c>
      <c r="U252" s="156">
        <f t="shared" si="577"/>
        <v>481.32384673821724</v>
      </c>
      <c r="V252" s="156">
        <f t="shared" si="577"/>
        <v>505.39003907512813</v>
      </c>
      <c r="W252" s="156">
        <f t="shared" si="577"/>
        <v>530.65954102888452</v>
      </c>
      <c r="X252" s="156">
        <f t="shared" si="577"/>
        <v>557.1925180803288</v>
      </c>
      <c r="Y252" s="156">
        <f t="shared" si="577"/>
        <v>585.05214398434521</v>
      </c>
      <c r="Z252" s="156">
        <f t="shared" si="577"/>
        <v>614.30475118356253</v>
      </c>
      <c r="AA252" s="156">
        <f t="shared" si="577"/>
        <v>645.01998874274068</v>
      </c>
      <c r="AB252" s="156">
        <f t="shared" si="577"/>
        <v>677.27098817987769</v>
      </c>
      <c r="AC252" s="156">
        <f t="shared" si="577"/>
        <v>711.13453758887158</v>
      </c>
      <c r="AD252" s="156">
        <f t="shared" si="577"/>
        <v>746.69126446831524</v>
      </c>
      <c r="AE252" s="156">
        <f t="shared" si="577"/>
        <v>784.02582769173102</v>
      </c>
      <c r="AF252" s="156">
        <f t="shared" si="577"/>
        <v>823.22711907631765</v>
      </c>
      <c r="AG252" s="156">
        <f t="shared" si="577"/>
        <v>864.38847503013358</v>
      </c>
      <c r="AH252" s="156">
        <f t="shared" si="577"/>
        <v>907.6078987816403</v>
      </c>
      <c r="AI252" s="156">
        <f t="shared" si="577"/>
        <v>952.98829372072237</v>
      </c>
      <c r="AJ252" s="156">
        <f t="shared" si="577"/>
        <v>1000.6377084067585</v>
      </c>
      <c r="AK252" s="156">
        <f t="shared" si="577"/>
        <v>1050.6695938270964</v>
      </c>
      <c r="AL252" s="156">
        <f t="shared" si="517"/>
        <v>1103.2030735184512</v>
      </c>
      <c r="AM252" s="156">
        <f t="shared" si="518"/>
        <v>1158.3632271943738</v>
      </c>
      <c r="AN252" s="156">
        <f t="shared" si="519"/>
        <v>1216.2813885540927</v>
      </c>
      <c r="AO252" s="156">
        <f t="shared" si="520"/>
        <v>1277.0954579817974</v>
      </c>
      <c r="AP252" s="156">
        <f t="shared" si="521"/>
        <v>1340.9502308808874</v>
      </c>
      <c r="AQ252" s="156">
        <f t="shared" si="522"/>
        <v>1407.9977424249319</v>
      </c>
      <c r="AR252" s="156">
        <f t="shared" si="523"/>
        <v>1478.3976295461785</v>
      </c>
      <c r="AS252" s="156">
        <f t="shared" si="524"/>
        <v>1552.3175110234874</v>
      </c>
      <c r="AT252" s="156">
        <f t="shared" si="525"/>
        <v>1629.9333865746619</v>
      </c>
      <c r="AU252" s="156">
        <f t="shared" si="526"/>
        <v>1711.430055903395</v>
      </c>
      <c r="AV252" s="156">
        <f t="shared" si="527"/>
        <v>1797.0015586985648</v>
      </c>
      <c r="AW252" s="156">
        <f t="shared" si="528"/>
        <v>1886.8516366334932</v>
      </c>
      <c r="AX252" s="156">
        <f t="shared" si="529"/>
        <v>1981.194218465168</v>
      </c>
      <c r="AY252" s="156">
        <f t="shared" si="530"/>
        <v>2080.2539293884265</v>
      </c>
      <c r="AZ252" s="156">
        <f t="shared" si="531"/>
        <v>2184.2666258578479</v>
      </c>
      <c r="BA252" s="156">
        <f t="shared" si="532"/>
        <v>2293.4799571507406</v>
      </c>
      <c r="BB252" s="156">
        <f t="shared" si="533"/>
        <v>2408.1539550082775</v>
      </c>
      <c r="BC252" s="156">
        <f t="shared" si="534"/>
        <v>2528.5616527586917</v>
      </c>
      <c r="BD252" s="156">
        <f t="shared" si="535"/>
        <v>2654.9897353966262</v>
      </c>
      <c r="BE252" s="156">
        <f t="shared" si="536"/>
        <v>2787.7392221664577</v>
      </c>
      <c r="BF252" s="156">
        <f t="shared" si="537"/>
        <v>2927.1261832747805</v>
      </c>
      <c r="BG252" s="156">
        <f t="shared" si="538"/>
        <v>3073.4824924385198</v>
      </c>
      <c r="BH252" s="156">
        <f t="shared" si="539"/>
        <v>3227.156617060446</v>
      </c>
      <c r="BI252" s="156">
        <f t="shared" si="540"/>
        <v>3388.5144479134683</v>
      </c>
      <c r="BJ252" s="156">
        <f t="shared" si="541"/>
        <v>3557.9401703091416</v>
      </c>
      <c r="BK252" s="156">
        <f t="shared" si="542"/>
        <v>3735.8371788245991</v>
      </c>
      <c r="BL252" s="156">
        <f t="shared" si="543"/>
        <v>3922.6290377658293</v>
      </c>
      <c r="BM252" s="156">
        <f t="shared" si="544"/>
        <v>4118.7604896541206</v>
      </c>
      <c r="BN252" s="156">
        <f t="shared" si="545"/>
        <v>4324.6985141368268</v>
      </c>
      <c r="BO252" s="156">
        <f t="shared" si="546"/>
        <v>4540.9334398436686</v>
      </c>
      <c r="BP252" s="156">
        <f t="shared" si="547"/>
        <v>4767.9801118358519</v>
      </c>
      <c r="BQ252" s="156">
        <f t="shared" si="548"/>
        <v>5006.3791174276448</v>
      </c>
      <c r="BR252" s="156">
        <f t="shared" si="549"/>
        <v>5256.6980732990269</v>
      </c>
      <c r="BS252" s="156">
        <f t="shared" si="550"/>
        <v>5519.5329769639784</v>
      </c>
      <c r="BT252" s="156">
        <f t="shared" si="551"/>
        <v>5795.5096258121775</v>
      </c>
      <c r="BU252" s="156">
        <f t="shared" si="552"/>
        <v>6085.2851071027862</v>
      </c>
      <c r="BV252" s="156">
        <f t="shared" si="553"/>
        <v>6389.5493624579258</v>
      </c>
      <c r="BW252" s="156">
        <f t="shared" si="554"/>
        <v>6709.0268305808222</v>
      </c>
      <c r="BX252" s="156">
        <f t="shared" si="555"/>
        <v>7044.4781721098634</v>
      </c>
      <c r="BY252" s="156">
        <f t="shared" si="556"/>
        <v>7396.7020807153567</v>
      </c>
      <c r="BZ252" s="156">
        <f t="shared" si="557"/>
        <v>7766.5371847511251</v>
      </c>
      <c r="CA252" s="156">
        <f t="shared" si="558"/>
        <v>8154.8640439886813</v>
      </c>
      <c r="CB252" s="156">
        <f t="shared" si="559"/>
        <v>8562.6072461881158</v>
      </c>
      <c r="CC252" s="156">
        <f t="shared" si="560"/>
        <v>8990.7376084975222</v>
      </c>
      <c r="CD252" s="156">
        <f t="shared" si="561"/>
        <v>9440.2744889223995</v>
      </c>
      <c r="CE252" s="156">
        <f t="shared" si="562"/>
        <v>9912.2882133685198</v>
      </c>
      <c r="CF252" s="156">
        <f t="shared" si="563"/>
        <v>10407.902624036946</v>
      </c>
      <c r="CG252" s="156">
        <f t="shared" si="564"/>
        <v>10928.297755238793</v>
      </c>
      <c r="CH252" s="156">
        <f t="shared" si="565"/>
        <v>11474.712643000734</v>
      </c>
      <c r="CI252" s="156">
        <f t="shared" si="566"/>
        <v>12048.448275150771</v>
      </c>
      <c r="CJ252" s="156">
        <f t="shared" si="567"/>
        <v>12650.87068890831</v>
      </c>
      <c r="CK252" s="156">
        <f t="shared" si="568"/>
        <v>13283.414223353726</v>
      </c>
      <c r="CL252" s="156">
        <f t="shared" si="569"/>
        <v>13947.584934521412</v>
      </c>
      <c r="CM252" s="156">
        <f t="shared" si="570"/>
        <v>14644.964181247484</v>
      </c>
      <c r="CN252" s="156">
        <f t="shared" si="571"/>
        <v>15377.212390309858</v>
      </c>
      <c r="CO252" s="156">
        <f t="shared" si="572"/>
        <v>16146.073009825352</v>
      </c>
      <c r="CP252" s="156">
        <f t="shared" si="573"/>
        <v>16953.376660316619</v>
      </c>
    </row>
    <row r="253" spans="1:94" ht="14.25" customHeight="1" x14ac:dyDescent="0.25">
      <c r="A253" s="110" t="s">
        <v>488</v>
      </c>
      <c r="B253" s="108">
        <v>200</v>
      </c>
      <c r="D253" s="156">
        <f t="shared" si="515"/>
        <v>210</v>
      </c>
      <c r="E253" s="156">
        <f t="shared" ref="E253:AK253" si="578">D253*$B265</f>
        <v>220.5</v>
      </c>
      <c r="F253" s="156">
        <f t="shared" si="578"/>
        <v>231.52500000000001</v>
      </c>
      <c r="G253" s="156">
        <f t="shared" si="578"/>
        <v>243.10125000000002</v>
      </c>
      <c r="H253" s="156">
        <f t="shared" si="578"/>
        <v>255.25631250000004</v>
      </c>
      <c r="I253" s="156">
        <f t="shared" si="578"/>
        <v>268.01912812500007</v>
      </c>
      <c r="J253" s="156">
        <f t="shared" si="578"/>
        <v>281.4200845312501</v>
      </c>
      <c r="K253" s="156">
        <f t="shared" si="578"/>
        <v>295.49108875781263</v>
      </c>
      <c r="L253" s="156">
        <f t="shared" si="578"/>
        <v>310.26564319570326</v>
      </c>
      <c r="M253" s="156">
        <f t="shared" si="578"/>
        <v>325.77892535548841</v>
      </c>
      <c r="N253" s="156">
        <f t="shared" si="578"/>
        <v>342.06787162326287</v>
      </c>
      <c r="O253" s="156">
        <f t="shared" si="578"/>
        <v>359.17126520442605</v>
      </c>
      <c r="P253" s="156">
        <f t="shared" si="578"/>
        <v>377.12982846464735</v>
      </c>
      <c r="Q253" s="156">
        <f t="shared" si="578"/>
        <v>395.98631988787974</v>
      </c>
      <c r="R253" s="156">
        <f t="shared" si="578"/>
        <v>415.78563588227377</v>
      </c>
      <c r="S253" s="156">
        <f t="shared" si="578"/>
        <v>436.57491767638749</v>
      </c>
      <c r="T253" s="156">
        <f t="shared" si="578"/>
        <v>458.40366356020689</v>
      </c>
      <c r="U253" s="156">
        <f t="shared" si="578"/>
        <v>481.32384673821724</v>
      </c>
      <c r="V253" s="156">
        <f t="shared" si="578"/>
        <v>505.39003907512813</v>
      </c>
      <c r="W253" s="156">
        <f t="shared" si="578"/>
        <v>530.65954102888452</v>
      </c>
      <c r="X253" s="156">
        <f t="shared" si="578"/>
        <v>557.1925180803288</v>
      </c>
      <c r="Y253" s="156">
        <f t="shared" si="578"/>
        <v>585.05214398434521</v>
      </c>
      <c r="Z253" s="156">
        <f t="shared" si="578"/>
        <v>614.30475118356253</v>
      </c>
      <c r="AA253" s="156">
        <f t="shared" si="578"/>
        <v>645.01998874274068</v>
      </c>
      <c r="AB253" s="156">
        <f t="shared" si="578"/>
        <v>677.27098817987769</v>
      </c>
      <c r="AC253" s="156">
        <f t="shared" si="578"/>
        <v>711.13453758887158</v>
      </c>
      <c r="AD253" s="156">
        <f t="shared" si="578"/>
        <v>746.69126446831524</v>
      </c>
      <c r="AE253" s="156">
        <f t="shared" si="578"/>
        <v>784.02582769173102</v>
      </c>
      <c r="AF253" s="156">
        <f t="shared" si="578"/>
        <v>823.22711907631765</v>
      </c>
      <c r="AG253" s="156">
        <f t="shared" si="578"/>
        <v>864.38847503013358</v>
      </c>
      <c r="AH253" s="156">
        <f t="shared" si="578"/>
        <v>907.6078987816403</v>
      </c>
      <c r="AI253" s="156">
        <f t="shared" si="578"/>
        <v>952.98829372072237</v>
      </c>
      <c r="AJ253" s="156">
        <f t="shared" si="578"/>
        <v>1000.6377084067585</v>
      </c>
      <c r="AK253" s="156">
        <f t="shared" si="578"/>
        <v>1050.6695938270964</v>
      </c>
      <c r="AL253" s="156">
        <f t="shared" si="517"/>
        <v>1103.2030735184512</v>
      </c>
      <c r="AM253" s="156">
        <f t="shared" si="518"/>
        <v>1158.3632271943738</v>
      </c>
      <c r="AN253" s="156">
        <f t="shared" si="519"/>
        <v>1216.2813885540927</v>
      </c>
      <c r="AO253" s="156">
        <f t="shared" si="520"/>
        <v>1277.0954579817974</v>
      </c>
      <c r="AP253" s="156">
        <f t="shared" si="521"/>
        <v>1340.9502308808874</v>
      </c>
      <c r="AQ253" s="156">
        <f t="shared" si="522"/>
        <v>1407.9977424249319</v>
      </c>
      <c r="AR253" s="156">
        <f t="shared" si="523"/>
        <v>1478.3976295461785</v>
      </c>
      <c r="AS253" s="156">
        <f t="shared" si="524"/>
        <v>1552.3175110234874</v>
      </c>
      <c r="AT253" s="156">
        <f t="shared" si="525"/>
        <v>1629.9333865746619</v>
      </c>
      <c r="AU253" s="156">
        <f t="shared" si="526"/>
        <v>1711.430055903395</v>
      </c>
      <c r="AV253" s="156">
        <f t="shared" si="527"/>
        <v>1797.0015586985648</v>
      </c>
      <c r="AW253" s="156">
        <f t="shared" si="528"/>
        <v>1886.8516366334932</v>
      </c>
      <c r="AX253" s="156">
        <f t="shared" si="529"/>
        <v>1981.194218465168</v>
      </c>
      <c r="AY253" s="156">
        <f t="shared" si="530"/>
        <v>2080.2539293884265</v>
      </c>
      <c r="AZ253" s="156">
        <f t="shared" si="531"/>
        <v>2184.2666258578479</v>
      </c>
      <c r="BA253" s="156">
        <f t="shared" si="532"/>
        <v>2293.4799571507406</v>
      </c>
      <c r="BB253" s="156">
        <f t="shared" si="533"/>
        <v>2408.1539550082775</v>
      </c>
      <c r="BC253" s="156">
        <f t="shared" si="534"/>
        <v>2528.5616527586917</v>
      </c>
      <c r="BD253" s="156">
        <f t="shared" si="535"/>
        <v>2654.9897353966262</v>
      </c>
      <c r="BE253" s="156">
        <f t="shared" si="536"/>
        <v>2787.7392221664577</v>
      </c>
      <c r="BF253" s="156">
        <f t="shared" si="537"/>
        <v>2927.1261832747805</v>
      </c>
      <c r="BG253" s="156">
        <f t="shared" si="538"/>
        <v>3073.4824924385198</v>
      </c>
      <c r="BH253" s="156">
        <f t="shared" si="539"/>
        <v>3227.156617060446</v>
      </c>
      <c r="BI253" s="156">
        <f t="shared" si="540"/>
        <v>3388.5144479134683</v>
      </c>
      <c r="BJ253" s="156">
        <f t="shared" si="541"/>
        <v>3557.9401703091416</v>
      </c>
      <c r="BK253" s="156">
        <f t="shared" si="542"/>
        <v>3735.8371788245991</v>
      </c>
      <c r="BL253" s="156">
        <f t="shared" si="543"/>
        <v>3922.6290377658293</v>
      </c>
      <c r="BM253" s="156">
        <f t="shared" si="544"/>
        <v>4118.7604896541206</v>
      </c>
      <c r="BN253" s="156">
        <f t="shared" si="545"/>
        <v>4324.6985141368268</v>
      </c>
      <c r="BO253" s="156">
        <f t="shared" si="546"/>
        <v>4540.9334398436686</v>
      </c>
      <c r="BP253" s="156">
        <f t="shared" si="547"/>
        <v>4767.9801118358519</v>
      </c>
      <c r="BQ253" s="156">
        <f t="shared" si="548"/>
        <v>5006.3791174276448</v>
      </c>
      <c r="BR253" s="156">
        <f t="shared" si="549"/>
        <v>5256.6980732990269</v>
      </c>
      <c r="BS253" s="156">
        <f t="shared" si="550"/>
        <v>5519.5329769639784</v>
      </c>
      <c r="BT253" s="156">
        <f t="shared" si="551"/>
        <v>5795.5096258121775</v>
      </c>
      <c r="BU253" s="156">
        <f t="shared" si="552"/>
        <v>6085.2851071027862</v>
      </c>
      <c r="BV253" s="156">
        <f t="shared" si="553"/>
        <v>6389.5493624579258</v>
      </c>
      <c r="BW253" s="156">
        <f t="shared" si="554"/>
        <v>6709.0268305808222</v>
      </c>
      <c r="BX253" s="156">
        <f t="shared" si="555"/>
        <v>7044.4781721098634</v>
      </c>
      <c r="BY253" s="156">
        <f t="shared" si="556"/>
        <v>7396.7020807153567</v>
      </c>
      <c r="BZ253" s="156">
        <f t="shared" si="557"/>
        <v>7766.5371847511251</v>
      </c>
      <c r="CA253" s="156">
        <f t="shared" si="558"/>
        <v>8154.8640439886813</v>
      </c>
      <c r="CB253" s="156">
        <f t="shared" si="559"/>
        <v>8562.6072461881158</v>
      </c>
      <c r="CC253" s="156">
        <f t="shared" si="560"/>
        <v>8990.7376084975222</v>
      </c>
      <c r="CD253" s="156">
        <f t="shared" si="561"/>
        <v>9440.2744889223995</v>
      </c>
      <c r="CE253" s="156">
        <f t="shared" si="562"/>
        <v>9912.2882133685198</v>
      </c>
      <c r="CF253" s="156">
        <f t="shared" si="563"/>
        <v>10407.902624036946</v>
      </c>
      <c r="CG253" s="156">
        <f t="shared" si="564"/>
        <v>10928.297755238793</v>
      </c>
      <c r="CH253" s="156">
        <f t="shared" si="565"/>
        <v>11474.712643000734</v>
      </c>
      <c r="CI253" s="156">
        <f t="shared" si="566"/>
        <v>12048.448275150771</v>
      </c>
      <c r="CJ253" s="156">
        <f t="shared" si="567"/>
        <v>12650.87068890831</v>
      </c>
      <c r="CK253" s="156">
        <f t="shared" si="568"/>
        <v>13283.414223353726</v>
      </c>
      <c r="CL253" s="156">
        <f t="shared" si="569"/>
        <v>13947.584934521412</v>
      </c>
      <c r="CM253" s="156">
        <f t="shared" si="570"/>
        <v>14644.964181247484</v>
      </c>
      <c r="CN253" s="156">
        <f t="shared" si="571"/>
        <v>15377.212390309858</v>
      </c>
      <c r="CO253" s="156">
        <f t="shared" si="572"/>
        <v>16146.073009825352</v>
      </c>
      <c r="CP253" s="156">
        <f t="shared" si="573"/>
        <v>16953.376660316619</v>
      </c>
    </row>
    <row r="256" spans="1:94" ht="14.25" customHeight="1" x14ac:dyDescent="0.25">
      <c r="B256" s="108" t="s">
        <v>495</v>
      </c>
    </row>
    <row r="257" spans="1:99" ht="14.25" customHeight="1" x14ac:dyDescent="0.25">
      <c r="B257" s="110">
        <f>1.02</f>
        <v>1.02</v>
      </c>
    </row>
    <row r="258" spans="1:99" ht="14.25" customHeight="1" x14ac:dyDescent="0.25">
      <c r="B258" s="110">
        <f>1.02</f>
        <v>1.02</v>
      </c>
    </row>
    <row r="259" spans="1:99" ht="14.25" customHeight="1" x14ac:dyDescent="0.25">
      <c r="B259" s="110">
        <f>1.02</f>
        <v>1.02</v>
      </c>
    </row>
    <row r="260" spans="1:99" ht="14.25" customHeight="1" x14ac:dyDescent="0.25">
      <c r="B260" s="108">
        <f>(1+0.01)</f>
        <v>1.01</v>
      </c>
    </row>
    <row r="261" spans="1:99" ht="14.25" customHeight="1" x14ac:dyDescent="0.25">
      <c r="B261" s="108">
        <f>(1+0.01)</f>
        <v>1.01</v>
      </c>
    </row>
    <row r="262" spans="1:99" ht="14.25" customHeight="1" x14ac:dyDescent="0.25">
      <c r="B262" s="108">
        <f>(1+0.01)</f>
        <v>1.01</v>
      </c>
    </row>
    <row r="263" spans="1:99" ht="14.25" customHeight="1" x14ac:dyDescent="0.25">
      <c r="B263" s="108">
        <v>0</v>
      </c>
    </row>
    <row r="264" spans="1:99" ht="14.25" customHeight="1" x14ac:dyDescent="0.25">
      <c r="B264" s="108">
        <f>(1+0.05)</f>
        <v>1.05</v>
      </c>
    </row>
    <row r="265" spans="1:99" ht="14.25" customHeight="1" x14ac:dyDescent="0.25">
      <c r="B265" s="108">
        <f>(1+0.05)</f>
        <v>1.05</v>
      </c>
    </row>
    <row r="270" spans="1:99" ht="14.25" customHeight="1" x14ac:dyDescent="0.25">
      <c r="A270" s="110" t="s">
        <v>486</v>
      </c>
      <c r="B270" s="108" t="s">
        <v>487</v>
      </c>
    </row>
    <row r="271" spans="1:99" ht="14.25" customHeight="1" x14ac:dyDescent="0.25">
      <c r="A271" s="110" t="s">
        <v>475</v>
      </c>
      <c r="B271" s="108">
        <f>$B180*B245</f>
        <v>4143.1040000000003</v>
      </c>
      <c r="D271" s="156">
        <f>D245*$B180</f>
        <v>4225.9660800000001</v>
      </c>
      <c r="E271" s="156">
        <f t="shared" ref="E271:AK279" si="579">E245*$B180</f>
        <v>4310.4854015999999</v>
      </c>
      <c r="F271" s="156">
        <f t="shared" si="579"/>
        <v>4396.6951096319999</v>
      </c>
      <c r="G271" s="156">
        <f t="shared" si="579"/>
        <v>4484.6290118246407</v>
      </c>
      <c r="H271" s="156">
        <f t="shared" si="579"/>
        <v>4574.3215920611328</v>
      </c>
      <c r="I271" s="156">
        <f t="shared" si="579"/>
        <v>4665.8080239023557</v>
      </c>
      <c r="J271" s="156">
        <f t="shared" si="579"/>
        <v>4759.1241843804019</v>
      </c>
      <c r="K271" s="156">
        <f t="shared" si="579"/>
        <v>4854.3066680680104</v>
      </c>
      <c r="L271" s="156">
        <f t="shared" si="579"/>
        <v>4951.3928014293706</v>
      </c>
      <c r="M271" s="156">
        <f t="shared" si="579"/>
        <v>5050.4206574579575</v>
      </c>
      <c r="N271" s="156">
        <f t="shared" si="579"/>
        <v>5151.429070607117</v>
      </c>
      <c r="O271" s="156">
        <f t="shared" si="579"/>
        <v>5254.4576520192595</v>
      </c>
      <c r="P271" s="156">
        <f t="shared" si="579"/>
        <v>5359.5468050596446</v>
      </c>
      <c r="Q271" s="156">
        <f t="shared" si="579"/>
        <v>5466.7377411608377</v>
      </c>
      <c r="R271" s="156">
        <f t="shared" si="579"/>
        <v>5576.0724959840545</v>
      </c>
      <c r="S271" s="156">
        <f t="shared" si="579"/>
        <v>5687.5939459037354</v>
      </c>
      <c r="T271" s="156">
        <f t="shared" si="579"/>
        <v>5801.3458248218103</v>
      </c>
      <c r="U271" s="156">
        <f t="shared" si="579"/>
        <v>5917.3727413182469</v>
      </c>
      <c r="V271" s="156">
        <f t="shared" si="579"/>
        <v>6035.7201961446117</v>
      </c>
      <c r="W271" s="156">
        <f t="shared" si="579"/>
        <v>6156.4346000675041</v>
      </c>
      <c r="X271" s="156">
        <f t="shared" si="579"/>
        <v>6279.5632920688549</v>
      </c>
      <c r="Y271" s="156">
        <f t="shared" si="579"/>
        <v>6405.1545579102321</v>
      </c>
      <c r="Z271" s="156">
        <f t="shared" si="579"/>
        <v>6533.2576490684369</v>
      </c>
      <c r="AA271" s="156">
        <f t="shared" si="579"/>
        <v>6663.9228020498058</v>
      </c>
      <c r="AB271" s="156">
        <f t="shared" si="579"/>
        <v>6797.2012580908022</v>
      </c>
      <c r="AC271" s="156">
        <f t="shared" si="579"/>
        <v>6933.1452832526184</v>
      </c>
      <c r="AD271" s="156">
        <f t="shared" si="579"/>
        <v>7071.808188917671</v>
      </c>
      <c r="AE271" s="156">
        <f t="shared" si="579"/>
        <v>7213.2443526960242</v>
      </c>
      <c r="AF271" s="156">
        <f t="shared" si="579"/>
        <v>7357.5092397499448</v>
      </c>
      <c r="AG271" s="156">
        <f t="shared" si="579"/>
        <v>7504.6594245449432</v>
      </c>
      <c r="AH271" s="156">
        <f t="shared" si="579"/>
        <v>7654.7526130358428</v>
      </c>
      <c r="AI271" s="156">
        <f t="shared" si="579"/>
        <v>7807.8476652965601</v>
      </c>
      <c r="AJ271" s="156">
        <f t="shared" si="579"/>
        <v>7964.004618602492</v>
      </c>
      <c r="AK271" s="156">
        <f t="shared" si="579"/>
        <v>8123.2847109745417</v>
      </c>
      <c r="AL271" s="156">
        <f t="shared" ref="AL271:CD276" si="580">AL245*$B180</f>
        <v>8285.7504051940323</v>
      </c>
      <c r="AM271" s="156">
        <f t="shared" si="580"/>
        <v>8451.465413297914</v>
      </c>
      <c r="AN271" s="156">
        <f t="shared" si="580"/>
        <v>8620.4947215638713</v>
      </c>
      <c r="AO271" s="156">
        <f t="shared" si="580"/>
        <v>8792.9046159951504</v>
      </c>
      <c r="AP271" s="156">
        <f t="shared" si="580"/>
        <v>8968.762708315051</v>
      </c>
      <c r="AQ271" s="156">
        <f t="shared" si="580"/>
        <v>9148.1379624813526</v>
      </c>
      <c r="AR271" s="156">
        <f t="shared" si="580"/>
        <v>9331.1007217309798</v>
      </c>
      <c r="AS271" s="156">
        <f t="shared" si="580"/>
        <v>9517.7227361655987</v>
      </c>
      <c r="AT271" s="156">
        <f t="shared" si="580"/>
        <v>9708.077190888911</v>
      </c>
      <c r="AU271" s="156">
        <f t="shared" si="580"/>
        <v>9902.2387347066906</v>
      </c>
      <c r="AV271" s="156">
        <f t="shared" si="580"/>
        <v>10100.283509400826</v>
      </c>
      <c r="AW271" s="156">
        <f t="shared" si="580"/>
        <v>10302.289179588843</v>
      </c>
      <c r="AX271" s="156">
        <f t="shared" si="580"/>
        <v>10508.334963180618</v>
      </c>
      <c r="AY271" s="156">
        <f t="shared" si="580"/>
        <v>10718.501662444231</v>
      </c>
      <c r="AZ271" s="156">
        <f t="shared" si="580"/>
        <v>10932.871695693115</v>
      </c>
      <c r="BA271" s="156">
        <f t="shared" si="580"/>
        <v>11151.529129606977</v>
      </c>
      <c r="BB271" s="156">
        <f t="shared" si="580"/>
        <v>11374.559712199116</v>
      </c>
      <c r="BC271" s="156">
        <f t="shared" si="580"/>
        <v>11602.050906443099</v>
      </c>
      <c r="BD271" s="156">
        <f t="shared" si="580"/>
        <v>11834.091924571961</v>
      </c>
      <c r="BE271" s="156">
        <f t="shared" si="580"/>
        <v>12070.773763063402</v>
      </c>
      <c r="BF271" s="156">
        <f t="shared" si="580"/>
        <v>12312.189238324669</v>
      </c>
      <c r="BG271" s="156">
        <f t="shared" si="580"/>
        <v>12558.433023091162</v>
      </c>
      <c r="BH271" s="156">
        <f t="shared" si="580"/>
        <v>12809.601683552984</v>
      </c>
      <c r="BI271" s="156">
        <f t="shared" si="580"/>
        <v>13065.793717224045</v>
      </c>
      <c r="BJ271" s="156">
        <f t="shared" si="580"/>
        <v>13327.109591568526</v>
      </c>
      <c r="BK271" s="156">
        <f t="shared" si="580"/>
        <v>13593.651783399897</v>
      </c>
      <c r="BL271" s="156">
        <f t="shared" si="580"/>
        <v>13865.524819067894</v>
      </c>
      <c r="BM271" s="156">
        <f t="shared" si="580"/>
        <v>14142.835315449252</v>
      </c>
      <c r="BN271" s="156">
        <f t="shared" si="580"/>
        <v>14425.692021758237</v>
      </c>
      <c r="BO271" s="156">
        <f t="shared" si="580"/>
        <v>14714.205862193401</v>
      </c>
      <c r="BP271" s="156">
        <f t="shared" si="580"/>
        <v>15008.48997943727</v>
      </c>
      <c r="BQ271" s="156">
        <f t="shared" si="580"/>
        <v>15308.659779026015</v>
      </c>
      <c r="BR271" s="156">
        <f t="shared" si="580"/>
        <v>15614.832974606536</v>
      </c>
      <c r="BS271" s="156">
        <f t="shared" si="580"/>
        <v>15927.129634098666</v>
      </c>
      <c r="BT271" s="156">
        <f t="shared" si="580"/>
        <v>16245.67222678064</v>
      </c>
      <c r="BU271" s="156">
        <f t="shared" si="580"/>
        <v>16570.585671316254</v>
      </c>
      <c r="BV271" s="156">
        <f t="shared" si="580"/>
        <v>16901.997384742579</v>
      </c>
      <c r="BW271" s="156">
        <f t="shared" si="580"/>
        <v>17240.03733243743</v>
      </c>
      <c r="BX271" s="156">
        <f t="shared" si="580"/>
        <v>17584.838079086181</v>
      </c>
      <c r="BY271" s="156">
        <f t="shared" si="580"/>
        <v>17936.534840667904</v>
      </c>
      <c r="BZ271" s="156">
        <f t="shared" si="580"/>
        <v>18295.265537481264</v>
      </c>
      <c r="CA271" s="156">
        <f t="shared" si="580"/>
        <v>18661.17084823089</v>
      </c>
      <c r="CB271" s="156">
        <f t="shared" si="580"/>
        <v>19034.394265195508</v>
      </c>
      <c r="CC271" s="156">
        <f t="shared" si="580"/>
        <v>19415.082150499416</v>
      </c>
      <c r="CD271" s="156">
        <f t="shared" si="580"/>
        <v>19803.383793509409</v>
      </c>
      <c r="CE271" s="156">
        <f t="shared" ref="CE271:CU278" si="581">CE245*$B180</f>
        <v>20199.451469379597</v>
      </c>
      <c r="CF271" s="156">
        <f t="shared" si="581"/>
        <v>20603.440498767188</v>
      </c>
      <c r="CG271" s="156">
        <f t="shared" si="581"/>
        <v>21015.50930874253</v>
      </c>
      <c r="CH271" s="156">
        <f t="shared" si="581"/>
        <v>21435.819494917378</v>
      </c>
      <c r="CI271" s="156">
        <f t="shared" si="581"/>
        <v>21864.535884815723</v>
      </c>
      <c r="CJ271" s="156">
        <f t="shared" si="581"/>
        <v>22301.826602512039</v>
      </c>
      <c r="CK271" s="156">
        <f t="shared" si="581"/>
        <v>22747.863134562278</v>
      </c>
      <c r="CL271" s="156">
        <f t="shared" si="581"/>
        <v>23202.820397253523</v>
      </c>
      <c r="CM271" s="156">
        <f t="shared" si="581"/>
        <v>23666.876805198594</v>
      </c>
      <c r="CN271" s="156">
        <f t="shared" si="581"/>
        <v>24140.214341302566</v>
      </c>
      <c r="CO271" s="156">
        <f t="shared" si="581"/>
        <v>24623.018628128619</v>
      </c>
      <c r="CP271" s="156">
        <f t="shared" si="581"/>
        <v>25115.479000691194</v>
      </c>
      <c r="CQ271" s="156">
        <f t="shared" si="581"/>
        <v>0</v>
      </c>
      <c r="CR271" s="156">
        <f t="shared" si="581"/>
        <v>0</v>
      </c>
      <c r="CS271" s="156">
        <f t="shared" si="581"/>
        <v>0</v>
      </c>
      <c r="CT271" s="156">
        <f t="shared" si="581"/>
        <v>0</v>
      </c>
      <c r="CU271" s="156">
        <f t="shared" si="581"/>
        <v>0</v>
      </c>
    </row>
    <row r="272" spans="1:99" ht="14.25" customHeight="1" x14ac:dyDescent="0.25">
      <c r="A272" s="110" t="s">
        <v>476</v>
      </c>
      <c r="B272" s="108">
        <f t="shared" ref="B272:B279" si="582">$B181*B246</f>
        <v>3392.48</v>
      </c>
      <c r="D272" s="156">
        <f t="shared" ref="D272:S279" si="583">D246*$B181</f>
        <v>3460.3296000000005</v>
      </c>
      <c r="E272" s="156">
        <f t="shared" si="583"/>
        <v>3529.5361920000005</v>
      </c>
      <c r="F272" s="156">
        <f t="shared" si="583"/>
        <v>3600.1269158400005</v>
      </c>
      <c r="G272" s="156">
        <f t="shared" si="583"/>
        <v>3672.1294541568009</v>
      </c>
      <c r="H272" s="156">
        <f t="shared" si="583"/>
        <v>3745.5720432399366</v>
      </c>
      <c r="I272" s="156">
        <f t="shared" si="583"/>
        <v>3820.4834841047359</v>
      </c>
      <c r="J272" s="156">
        <f t="shared" si="583"/>
        <v>3896.8931537868302</v>
      </c>
      <c r="K272" s="156">
        <f t="shared" si="583"/>
        <v>3974.8310168625671</v>
      </c>
      <c r="L272" s="156">
        <f t="shared" si="583"/>
        <v>4054.3276371998181</v>
      </c>
      <c r="M272" s="156">
        <f t="shared" si="583"/>
        <v>4135.4141899438146</v>
      </c>
      <c r="N272" s="156">
        <f t="shared" si="583"/>
        <v>4218.122473742691</v>
      </c>
      <c r="O272" s="156">
        <f t="shared" si="583"/>
        <v>4302.4849232175447</v>
      </c>
      <c r="P272" s="156">
        <f t="shared" si="583"/>
        <v>4388.5346216818962</v>
      </c>
      <c r="Q272" s="156">
        <f t="shared" si="583"/>
        <v>4476.3053141155342</v>
      </c>
      <c r="R272" s="156">
        <f t="shared" si="583"/>
        <v>4565.8314203978452</v>
      </c>
      <c r="S272" s="156">
        <f t="shared" si="583"/>
        <v>4657.1480488058023</v>
      </c>
      <c r="T272" s="156">
        <f t="shared" si="579"/>
        <v>4750.2910097819176</v>
      </c>
      <c r="U272" s="156">
        <f t="shared" si="579"/>
        <v>4845.2968299775566</v>
      </c>
      <c r="V272" s="156">
        <f t="shared" si="579"/>
        <v>4942.2027665771075</v>
      </c>
      <c r="W272" s="156">
        <f t="shared" si="579"/>
        <v>5041.0468219086497</v>
      </c>
      <c r="X272" s="156">
        <f t="shared" si="579"/>
        <v>5141.8677583468234</v>
      </c>
      <c r="Y272" s="156">
        <f t="shared" si="579"/>
        <v>5244.7051135137599</v>
      </c>
      <c r="Z272" s="156">
        <f t="shared" si="579"/>
        <v>5349.5992157840346</v>
      </c>
      <c r="AA272" s="156">
        <f t="shared" si="579"/>
        <v>5456.591200099715</v>
      </c>
      <c r="AB272" s="156">
        <f t="shared" si="579"/>
        <v>5565.7230241017096</v>
      </c>
      <c r="AC272" s="156">
        <f t="shared" si="579"/>
        <v>5677.0374845837441</v>
      </c>
      <c r="AD272" s="156">
        <f t="shared" si="579"/>
        <v>5790.5782342754192</v>
      </c>
      <c r="AE272" s="156">
        <f t="shared" si="579"/>
        <v>5906.3897989609268</v>
      </c>
      <c r="AF272" s="156">
        <f t="shared" si="579"/>
        <v>6024.5175949401455</v>
      </c>
      <c r="AG272" s="156">
        <f t="shared" si="579"/>
        <v>6145.0079468389486</v>
      </c>
      <c r="AH272" s="156">
        <f t="shared" si="579"/>
        <v>6267.9081057757276</v>
      </c>
      <c r="AI272" s="156">
        <f t="shared" si="579"/>
        <v>6393.266267891242</v>
      </c>
      <c r="AJ272" s="156">
        <f t="shared" si="579"/>
        <v>6521.131593249067</v>
      </c>
      <c r="AK272" s="156">
        <f t="shared" si="579"/>
        <v>6651.5542251140487</v>
      </c>
      <c r="AL272" s="156">
        <f t="shared" si="580"/>
        <v>6784.5853096163301</v>
      </c>
      <c r="AM272" s="156">
        <f t="shared" si="580"/>
        <v>6920.277015808656</v>
      </c>
      <c r="AN272" s="156">
        <f t="shared" si="580"/>
        <v>7058.6825561248297</v>
      </c>
      <c r="AO272" s="156">
        <f t="shared" si="580"/>
        <v>7199.856207247326</v>
      </c>
      <c r="AP272" s="156">
        <f t="shared" si="580"/>
        <v>7343.8533313922717</v>
      </c>
      <c r="AQ272" s="156">
        <f t="shared" si="580"/>
        <v>7490.7303980201177</v>
      </c>
      <c r="AR272" s="156">
        <f t="shared" si="580"/>
        <v>7640.5450059805207</v>
      </c>
      <c r="AS272" s="156">
        <f t="shared" si="580"/>
        <v>7793.3559061001315</v>
      </c>
      <c r="AT272" s="156">
        <f t="shared" si="580"/>
        <v>7949.223024222134</v>
      </c>
      <c r="AU272" s="156">
        <f t="shared" si="580"/>
        <v>8108.2074847065778</v>
      </c>
      <c r="AV272" s="156">
        <f t="shared" si="580"/>
        <v>8270.3716344007098</v>
      </c>
      <c r="AW272" s="156">
        <f t="shared" si="580"/>
        <v>8435.7790670887243</v>
      </c>
      <c r="AX272" s="156">
        <f t="shared" si="580"/>
        <v>8604.4946484305001</v>
      </c>
      <c r="AY272" s="156">
        <f t="shared" si="580"/>
        <v>8776.5845413991083</v>
      </c>
      <c r="AZ272" s="156">
        <f t="shared" si="580"/>
        <v>8952.116232227092</v>
      </c>
      <c r="BA272" s="156">
        <f t="shared" si="580"/>
        <v>9131.1585568716346</v>
      </c>
      <c r="BB272" s="156">
        <f t="shared" si="580"/>
        <v>9313.7817280090658</v>
      </c>
      <c r="BC272" s="156">
        <f t="shared" si="580"/>
        <v>9500.0573625692487</v>
      </c>
      <c r="BD272" s="156">
        <f t="shared" si="580"/>
        <v>9690.0585098206338</v>
      </c>
      <c r="BE272" s="156">
        <f t="shared" si="580"/>
        <v>9883.8596800170453</v>
      </c>
      <c r="BF272" s="156">
        <f t="shared" si="580"/>
        <v>10081.536873617388</v>
      </c>
      <c r="BG272" s="156">
        <f t="shared" si="580"/>
        <v>10283.167611089735</v>
      </c>
      <c r="BH272" s="156">
        <f t="shared" si="580"/>
        <v>10488.83096331153</v>
      </c>
      <c r="BI272" s="156">
        <f t="shared" si="580"/>
        <v>10698.607582577761</v>
      </c>
      <c r="BJ272" s="156">
        <f t="shared" si="580"/>
        <v>10912.579734229315</v>
      </c>
      <c r="BK272" s="156">
        <f t="shared" si="580"/>
        <v>11130.831328913902</v>
      </c>
      <c r="BL272" s="156">
        <f t="shared" si="580"/>
        <v>11353.44795549218</v>
      </c>
      <c r="BM272" s="156">
        <f t="shared" si="580"/>
        <v>11580.516914602023</v>
      </c>
      <c r="BN272" s="156">
        <f t="shared" si="580"/>
        <v>11812.127252894064</v>
      </c>
      <c r="BO272" s="156">
        <f t="shared" si="580"/>
        <v>12048.369797951946</v>
      </c>
      <c r="BP272" s="156">
        <f t="shared" si="580"/>
        <v>12289.337193910986</v>
      </c>
      <c r="BQ272" s="156">
        <f t="shared" si="580"/>
        <v>12535.123937789205</v>
      </c>
      <c r="BR272" s="156">
        <f t="shared" si="580"/>
        <v>12785.826416544989</v>
      </c>
      <c r="BS272" s="156">
        <f t="shared" si="580"/>
        <v>13041.542944875888</v>
      </c>
      <c r="BT272" s="156">
        <f t="shared" si="580"/>
        <v>13302.373803773406</v>
      </c>
      <c r="BU272" s="156">
        <f t="shared" si="580"/>
        <v>13568.421279848875</v>
      </c>
      <c r="BV272" s="156">
        <f t="shared" si="580"/>
        <v>13839.789705445852</v>
      </c>
      <c r="BW272" s="156">
        <f t="shared" si="580"/>
        <v>14116.585499554769</v>
      </c>
      <c r="BX272" s="156">
        <f t="shared" si="580"/>
        <v>14398.917209545865</v>
      </c>
      <c r="BY272" s="156">
        <f t="shared" si="580"/>
        <v>14686.895553736784</v>
      </c>
      <c r="BZ272" s="156">
        <f t="shared" si="580"/>
        <v>14980.633464811519</v>
      </c>
      <c r="CA272" s="156">
        <f t="shared" si="580"/>
        <v>15280.246134107751</v>
      </c>
      <c r="CB272" s="156">
        <f t="shared" si="580"/>
        <v>15585.851056789905</v>
      </c>
      <c r="CC272" s="156">
        <f t="shared" si="580"/>
        <v>15897.568077925702</v>
      </c>
      <c r="CD272" s="156">
        <f t="shared" si="580"/>
        <v>16215.519439484216</v>
      </c>
      <c r="CE272" s="156">
        <f t="shared" si="581"/>
        <v>16539.829828273902</v>
      </c>
      <c r="CF272" s="156">
        <f t="shared" si="581"/>
        <v>16870.626424839378</v>
      </c>
      <c r="CG272" s="156">
        <f t="shared" si="581"/>
        <v>17208.038953336163</v>
      </c>
      <c r="CH272" s="156">
        <f t="shared" si="581"/>
        <v>17552.199732402889</v>
      </c>
      <c r="CI272" s="156">
        <f t="shared" si="581"/>
        <v>17903.243727050947</v>
      </c>
      <c r="CJ272" s="156">
        <f t="shared" si="581"/>
        <v>18261.308601591969</v>
      </c>
      <c r="CK272" s="156">
        <f t="shared" si="581"/>
        <v>18626.534773623811</v>
      </c>
      <c r="CL272" s="156">
        <f t="shared" si="581"/>
        <v>18999.065469096287</v>
      </c>
      <c r="CM272" s="156">
        <f t="shared" si="581"/>
        <v>19379.046778478212</v>
      </c>
      <c r="CN272" s="156">
        <f t="shared" si="581"/>
        <v>19766.627714047776</v>
      </c>
      <c r="CO272" s="156">
        <f t="shared" si="581"/>
        <v>20161.96026832873</v>
      </c>
      <c r="CP272" s="156">
        <f t="shared" si="581"/>
        <v>20565.199473695302</v>
      </c>
      <c r="CQ272" s="156">
        <f t="shared" si="581"/>
        <v>0</v>
      </c>
      <c r="CR272" s="156">
        <f t="shared" si="581"/>
        <v>0</v>
      </c>
      <c r="CS272" s="156">
        <f t="shared" si="581"/>
        <v>0</v>
      </c>
      <c r="CT272" s="156">
        <f t="shared" si="581"/>
        <v>0</v>
      </c>
      <c r="CU272" s="156">
        <f t="shared" si="581"/>
        <v>0</v>
      </c>
    </row>
    <row r="273" spans="1:99" ht="14.25" customHeight="1" x14ac:dyDescent="0.25">
      <c r="A273" s="110" t="s">
        <v>477</v>
      </c>
      <c r="B273" s="108">
        <f t="shared" si="582"/>
        <v>4811.79</v>
      </c>
      <c r="D273" s="156">
        <f t="shared" si="583"/>
        <v>4908.0258000000013</v>
      </c>
      <c r="E273" s="156">
        <f t="shared" si="579"/>
        <v>5006.1863160000012</v>
      </c>
      <c r="F273" s="156">
        <f t="shared" si="579"/>
        <v>5106.3100423200003</v>
      </c>
      <c r="G273" s="156">
        <f t="shared" si="579"/>
        <v>5208.4362431664013</v>
      </c>
      <c r="H273" s="156">
        <f t="shared" si="579"/>
        <v>5312.6049680297283</v>
      </c>
      <c r="I273" s="156">
        <f t="shared" si="579"/>
        <v>5418.8570673903232</v>
      </c>
      <c r="J273" s="156">
        <f t="shared" si="579"/>
        <v>5527.2342087381303</v>
      </c>
      <c r="K273" s="156">
        <f t="shared" si="579"/>
        <v>5637.7788929128928</v>
      </c>
      <c r="L273" s="156">
        <f t="shared" si="579"/>
        <v>5750.5344707711511</v>
      </c>
      <c r="M273" s="156">
        <f t="shared" si="579"/>
        <v>5865.5451601865743</v>
      </c>
      <c r="N273" s="156">
        <f t="shared" si="579"/>
        <v>5982.8560633903062</v>
      </c>
      <c r="O273" s="156">
        <f t="shared" si="579"/>
        <v>6102.5131846581126</v>
      </c>
      <c r="P273" s="156">
        <f t="shared" si="579"/>
        <v>6224.5634483512749</v>
      </c>
      <c r="Q273" s="156">
        <f t="shared" si="579"/>
        <v>6349.0547173183004</v>
      </c>
      <c r="R273" s="156">
        <f t="shared" si="579"/>
        <v>6476.0358116646667</v>
      </c>
      <c r="S273" s="156">
        <f t="shared" si="579"/>
        <v>6605.5565278979602</v>
      </c>
      <c r="T273" s="156">
        <f t="shared" si="579"/>
        <v>6737.66765845592</v>
      </c>
      <c r="U273" s="156">
        <f t="shared" si="579"/>
        <v>6872.4210116250388</v>
      </c>
      <c r="V273" s="156">
        <f t="shared" si="579"/>
        <v>7009.8694318575399</v>
      </c>
      <c r="W273" s="156">
        <f t="shared" si="579"/>
        <v>7150.0668204946905</v>
      </c>
      <c r="X273" s="156">
        <f t="shared" si="579"/>
        <v>7293.0681569045846</v>
      </c>
      <c r="Y273" s="156">
        <f t="shared" si="579"/>
        <v>7438.9295200426759</v>
      </c>
      <c r="Z273" s="156">
        <f t="shared" si="579"/>
        <v>7587.7081104435301</v>
      </c>
      <c r="AA273" s="156">
        <f t="shared" si="579"/>
        <v>7739.4622726524003</v>
      </c>
      <c r="AB273" s="156">
        <f t="shared" si="579"/>
        <v>7894.2515181054487</v>
      </c>
      <c r="AC273" s="156">
        <f t="shared" si="579"/>
        <v>8052.1365484675589</v>
      </c>
      <c r="AD273" s="156">
        <f t="shared" si="579"/>
        <v>8213.1792794369103</v>
      </c>
      <c r="AE273" s="156">
        <f t="shared" si="579"/>
        <v>8377.4428650256486</v>
      </c>
      <c r="AF273" s="156">
        <f t="shared" si="579"/>
        <v>8544.9917223261618</v>
      </c>
      <c r="AG273" s="156">
        <f t="shared" si="579"/>
        <v>8715.8915567726854</v>
      </c>
      <c r="AH273" s="156">
        <f t="shared" si="579"/>
        <v>8890.2093879081385</v>
      </c>
      <c r="AI273" s="156">
        <f t="shared" si="579"/>
        <v>9068.0135756663003</v>
      </c>
      <c r="AJ273" s="156">
        <f t="shared" si="579"/>
        <v>9249.3738471796278</v>
      </c>
      <c r="AK273" s="156">
        <f t="shared" si="579"/>
        <v>9434.3613241232197</v>
      </c>
      <c r="AL273" s="156">
        <f t="shared" si="580"/>
        <v>9623.048550605683</v>
      </c>
      <c r="AM273" s="156">
        <f t="shared" si="580"/>
        <v>9815.5095216177979</v>
      </c>
      <c r="AN273" s="156">
        <f t="shared" si="580"/>
        <v>10011.819712050154</v>
      </c>
      <c r="AO273" s="156">
        <f t="shared" si="580"/>
        <v>10212.056106291157</v>
      </c>
      <c r="AP273" s="156">
        <f t="shared" si="580"/>
        <v>10416.297228416981</v>
      </c>
      <c r="AQ273" s="156">
        <f t="shared" si="580"/>
        <v>10624.623172985321</v>
      </c>
      <c r="AR273" s="156">
        <f t="shared" si="580"/>
        <v>10837.115636445025</v>
      </c>
      <c r="AS273" s="156">
        <f t="shared" si="580"/>
        <v>11053.857949173927</v>
      </c>
      <c r="AT273" s="156">
        <f t="shared" si="580"/>
        <v>11274.935108157406</v>
      </c>
      <c r="AU273" s="156">
        <f t="shared" si="580"/>
        <v>11500.433810320554</v>
      </c>
      <c r="AV273" s="156">
        <f t="shared" si="580"/>
        <v>11730.442486526967</v>
      </c>
      <c r="AW273" s="156">
        <f t="shared" si="580"/>
        <v>11965.051336257506</v>
      </c>
      <c r="AX273" s="156">
        <f t="shared" si="580"/>
        <v>12204.352362982658</v>
      </c>
      <c r="AY273" s="156">
        <f t="shared" si="580"/>
        <v>12448.43941024231</v>
      </c>
      <c r="AZ273" s="156">
        <f t="shared" si="580"/>
        <v>12697.408198447158</v>
      </c>
      <c r="BA273" s="156">
        <f t="shared" si="580"/>
        <v>12951.356362416102</v>
      </c>
      <c r="BB273" s="156">
        <f t="shared" si="580"/>
        <v>13210.383489664424</v>
      </c>
      <c r="BC273" s="156">
        <f t="shared" si="580"/>
        <v>13474.591159457712</v>
      </c>
      <c r="BD273" s="156">
        <f t="shared" si="580"/>
        <v>13744.082982646867</v>
      </c>
      <c r="BE273" s="156">
        <f t="shared" si="580"/>
        <v>14018.964642299805</v>
      </c>
      <c r="BF273" s="156">
        <f t="shared" si="580"/>
        <v>14299.343935145802</v>
      </c>
      <c r="BG273" s="156">
        <f t="shared" si="580"/>
        <v>14585.330813848717</v>
      </c>
      <c r="BH273" s="156">
        <f t="shared" si="580"/>
        <v>14877.037430125692</v>
      </c>
      <c r="BI273" s="156">
        <f t="shared" si="580"/>
        <v>15174.578178728207</v>
      </c>
      <c r="BJ273" s="156">
        <f t="shared" si="580"/>
        <v>15478.06974230277</v>
      </c>
      <c r="BK273" s="156">
        <f t="shared" si="580"/>
        <v>15787.631137148826</v>
      </c>
      <c r="BL273" s="156">
        <f t="shared" si="580"/>
        <v>16103.383759891803</v>
      </c>
      <c r="BM273" s="156">
        <f t="shared" si="580"/>
        <v>16425.451435089642</v>
      </c>
      <c r="BN273" s="156">
        <f t="shared" si="580"/>
        <v>16753.960463791434</v>
      </c>
      <c r="BO273" s="156">
        <f t="shared" si="580"/>
        <v>17089.039673067262</v>
      </c>
      <c r="BP273" s="156">
        <f t="shared" si="580"/>
        <v>17430.820466528607</v>
      </c>
      <c r="BQ273" s="156">
        <f t="shared" si="580"/>
        <v>17779.436875859181</v>
      </c>
      <c r="BR273" s="156">
        <f t="shared" si="580"/>
        <v>18135.025613376365</v>
      </c>
      <c r="BS273" s="156">
        <f t="shared" si="580"/>
        <v>18497.726125643891</v>
      </c>
      <c r="BT273" s="156">
        <f t="shared" si="580"/>
        <v>18867.680648156773</v>
      </c>
      <c r="BU273" s="156">
        <f t="shared" si="580"/>
        <v>19245.034261119908</v>
      </c>
      <c r="BV273" s="156">
        <f t="shared" si="580"/>
        <v>19629.934946342306</v>
      </c>
      <c r="BW273" s="156">
        <f t="shared" si="580"/>
        <v>20022.533645269152</v>
      </c>
      <c r="BX273" s="156">
        <f t="shared" si="580"/>
        <v>20422.984318174535</v>
      </c>
      <c r="BY273" s="156">
        <f t="shared" si="580"/>
        <v>20831.444004538025</v>
      </c>
      <c r="BZ273" s="156">
        <f t="shared" si="580"/>
        <v>21248.072884628786</v>
      </c>
      <c r="CA273" s="156">
        <f t="shared" si="580"/>
        <v>21673.034342321364</v>
      </c>
      <c r="CB273" s="156">
        <f t="shared" si="580"/>
        <v>22106.495029167792</v>
      </c>
      <c r="CC273" s="156">
        <f t="shared" si="580"/>
        <v>22548.624929751146</v>
      </c>
      <c r="CD273" s="156">
        <f t="shared" si="580"/>
        <v>22999.597428346173</v>
      </c>
      <c r="CE273" s="156">
        <f t="shared" si="581"/>
        <v>23459.589376913096</v>
      </c>
      <c r="CF273" s="156">
        <f t="shared" si="581"/>
        <v>23928.781164451357</v>
      </c>
      <c r="CG273" s="156">
        <f t="shared" si="581"/>
        <v>24407.356787740384</v>
      </c>
      <c r="CH273" s="156">
        <f t="shared" si="581"/>
        <v>24895.503923495195</v>
      </c>
      <c r="CI273" s="156">
        <f t="shared" si="581"/>
        <v>25393.414001965095</v>
      </c>
      <c r="CJ273" s="156">
        <f t="shared" si="581"/>
        <v>25901.282282004398</v>
      </c>
      <c r="CK273" s="156">
        <f t="shared" si="581"/>
        <v>26419.307927644484</v>
      </c>
      <c r="CL273" s="156">
        <f t="shared" si="581"/>
        <v>26947.694086197378</v>
      </c>
      <c r="CM273" s="156">
        <f t="shared" si="581"/>
        <v>27486.647967921323</v>
      </c>
      <c r="CN273" s="156">
        <f t="shared" si="581"/>
        <v>28036.380927279752</v>
      </c>
      <c r="CO273" s="156">
        <f t="shared" si="581"/>
        <v>28597.108545825347</v>
      </c>
      <c r="CP273" s="156">
        <f t="shared" si="581"/>
        <v>29169.050716741855</v>
      </c>
      <c r="CQ273" s="156">
        <f t="shared" si="581"/>
        <v>0</v>
      </c>
      <c r="CR273" s="156">
        <f t="shared" si="581"/>
        <v>0</v>
      </c>
      <c r="CS273" s="156">
        <f t="shared" si="581"/>
        <v>0</v>
      </c>
      <c r="CT273" s="156">
        <f t="shared" si="581"/>
        <v>0</v>
      </c>
      <c r="CU273" s="156">
        <f t="shared" si="581"/>
        <v>0</v>
      </c>
    </row>
    <row r="274" spans="1:99" ht="14.25" customHeight="1" x14ac:dyDescent="0.25">
      <c r="A274" s="110" t="s">
        <v>478</v>
      </c>
      <c r="B274" s="108">
        <f t="shared" si="582"/>
        <v>1526.05</v>
      </c>
      <c r="D274" s="156">
        <f t="shared" si="583"/>
        <v>1541.3104999999998</v>
      </c>
      <c r="E274" s="156">
        <f t="shared" si="579"/>
        <v>1556.7236049999999</v>
      </c>
      <c r="F274" s="156">
        <f t="shared" si="579"/>
        <v>1572.2908410499999</v>
      </c>
      <c r="G274" s="156">
        <f t="shared" si="579"/>
        <v>1588.0137494605001</v>
      </c>
      <c r="H274" s="156">
        <f t="shared" si="579"/>
        <v>1603.893886955105</v>
      </c>
      <c r="I274" s="156">
        <f t="shared" si="579"/>
        <v>1619.932825824656</v>
      </c>
      <c r="J274" s="156">
        <f t="shared" si="579"/>
        <v>1636.1321540829026</v>
      </c>
      <c r="K274" s="156">
        <f t="shared" si="579"/>
        <v>1652.4934756237317</v>
      </c>
      <c r="L274" s="156">
        <f t="shared" si="579"/>
        <v>1669.0184103799691</v>
      </c>
      <c r="M274" s="156">
        <f t="shared" si="579"/>
        <v>1685.7085944837688</v>
      </c>
      <c r="N274" s="156">
        <f t="shared" si="579"/>
        <v>1702.5656804286066</v>
      </c>
      <c r="O274" s="156">
        <f t="shared" si="579"/>
        <v>1719.5913372328928</v>
      </c>
      <c r="P274" s="156">
        <f t="shared" si="579"/>
        <v>1736.7872506052217</v>
      </c>
      <c r="Q274" s="156">
        <f t="shared" si="579"/>
        <v>1754.1551231112742</v>
      </c>
      <c r="R274" s="156">
        <f t="shared" si="579"/>
        <v>1771.696674342387</v>
      </c>
      <c r="S274" s="156">
        <f t="shared" si="579"/>
        <v>1789.4136410858109</v>
      </c>
      <c r="T274" s="156">
        <f t="shared" si="579"/>
        <v>1807.3077774966691</v>
      </c>
      <c r="U274" s="156">
        <f t="shared" si="579"/>
        <v>1825.3808552716357</v>
      </c>
      <c r="V274" s="156">
        <f t="shared" si="579"/>
        <v>1843.6346638243522</v>
      </c>
      <c r="W274" s="156">
        <f t="shared" si="579"/>
        <v>1862.0710104625957</v>
      </c>
      <c r="X274" s="156">
        <f t="shared" si="579"/>
        <v>1880.6917205672216</v>
      </c>
      <c r="Y274" s="156">
        <f t="shared" si="579"/>
        <v>1899.498637772894</v>
      </c>
      <c r="Z274" s="156">
        <f t="shared" si="579"/>
        <v>1918.493624150623</v>
      </c>
      <c r="AA274" s="156">
        <f t="shared" si="579"/>
        <v>1937.6785603921294</v>
      </c>
      <c r="AB274" s="156">
        <f t="shared" si="579"/>
        <v>1957.0553459960508</v>
      </c>
      <c r="AC274" s="156">
        <f t="shared" si="579"/>
        <v>1976.6258994560114</v>
      </c>
      <c r="AD274" s="156">
        <f t="shared" si="579"/>
        <v>1996.3921584505713</v>
      </c>
      <c r="AE274" s="156">
        <f t="shared" si="579"/>
        <v>2016.3560800350772</v>
      </c>
      <c r="AF274" s="156">
        <f t="shared" si="579"/>
        <v>2036.5196408354279</v>
      </c>
      <c r="AG274" s="156">
        <f t="shared" si="579"/>
        <v>2056.8848372437824</v>
      </c>
      <c r="AH274" s="156">
        <f t="shared" si="579"/>
        <v>2077.4536856162199</v>
      </c>
      <c r="AI274" s="156">
        <f t="shared" si="579"/>
        <v>2098.2282224723822</v>
      </c>
      <c r="AJ274" s="156">
        <f t="shared" si="579"/>
        <v>2119.2105046971064</v>
      </c>
      <c r="AK274" s="156">
        <f t="shared" si="579"/>
        <v>2140.4026097440774</v>
      </c>
      <c r="AL274" s="156">
        <f t="shared" si="580"/>
        <v>2161.8066358415181</v>
      </c>
      <c r="AM274" s="156">
        <f t="shared" si="580"/>
        <v>2183.4247021999331</v>
      </c>
      <c r="AN274" s="156">
        <f t="shared" si="580"/>
        <v>2205.2589492219327</v>
      </c>
      <c r="AO274" s="156">
        <f t="shared" si="580"/>
        <v>2227.3115387141515</v>
      </c>
      <c r="AP274" s="156">
        <f t="shared" si="580"/>
        <v>2249.5846541012934</v>
      </c>
      <c r="AQ274" s="156">
        <f t="shared" si="580"/>
        <v>2272.0805006423061</v>
      </c>
      <c r="AR274" s="156">
        <f t="shared" si="580"/>
        <v>2294.8013056487293</v>
      </c>
      <c r="AS274" s="156">
        <f t="shared" si="580"/>
        <v>2317.7493187052164</v>
      </c>
      <c r="AT274" s="156">
        <f t="shared" si="580"/>
        <v>2340.9268118922691</v>
      </c>
      <c r="AU274" s="156">
        <f t="shared" si="580"/>
        <v>2364.3360800111918</v>
      </c>
      <c r="AV274" s="156">
        <f t="shared" si="580"/>
        <v>2387.9794408113034</v>
      </c>
      <c r="AW274" s="156">
        <f t="shared" si="580"/>
        <v>2411.8592352194169</v>
      </c>
      <c r="AX274" s="156">
        <f t="shared" si="580"/>
        <v>2435.9778275716108</v>
      </c>
      <c r="AY274" s="156">
        <f t="shared" si="580"/>
        <v>2460.3376058473273</v>
      </c>
      <c r="AZ274" s="156">
        <f t="shared" si="580"/>
        <v>2484.9409819058005</v>
      </c>
      <c r="BA274" s="156">
        <f t="shared" si="580"/>
        <v>2509.7903917248586</v>
      </c>
      <c r="BB274" s="156">
        <f t="shared" si="580"/>
        <v>2534.8882956421071</v>
      </c>
      <c r="BC274" s="156">
        <f t="shared" si="580"/>
        <v>2560.2371785985283</v>
      </c>
      <c r="BD274" s="156">
        <f t="shared" si="580"/>
        <v>2585.8395503845136</v>
      </c>
      <c r="BE274" s="156">
        <f t="shared" si="580"/>
        <v>2611.6979458883588</v>
      </c>
      <c r="BF274" s="156">
        <f t="shared" si="580"/>
        <v>2637.8149253472425</v>
      </c>
      <c r="BG274" s="156">
        <f t="shared" si="580"/>
        <v>2664.1930746007147</v>
      </c>
      <c r="BH274" s="156">
        <f t="shared" si="580"/>
        <v>2690.8350053467216</v>
      </c>
      <c r="BI274" s="156">
        <f t="shared" si="580"/>
        <v>2717.7433554001886</v>
      </c>
      <c r="BJ274" s="156">
        <f t="shared" si="580"/>
        <v>2744.9207889541908</v>
      </c>
      <c r="BK274" s="156">
        <f t="shared" si="580"/>
        <v>2772.3699968437327</v>
      </c>
      <c r="BL274" s="156">
        <f t="shared" si="580"/>
        <v>2800.09369681217</v>
      </c>
      <c r="BM274" s="156">
        <f t="shared" si="580"/>
        <v>2828.0946337802916</v>
      </c>
      <c r="BN274" s="156">
        <f t="shared" si="580"/>
        <v>2856.3755801180941</v>
      </c>
      <c r="BO274" s="156">
        <f t="shared" si="580"/>
        <v>2884.9393359192754</v>
      </c>
      <c r="BP274" s="156">
        <f t="shared" si="580"/>
        <v>2913.7887292784681</v>
      </c>
      <c r="BQ274" s="156">
        <f t="shared" si="580"/>
        <v>2942.9266165712529</v>
      </c>
      <c r="BR274" s="156">
        <f t="shared" si="580"/>
        <v>2972.3558827369652</v>
      </c>
      <c r="BS274" s="156">
        <f t="shared" si="580"/>
        <v>3002.079441564335</v>
      </c>
      <c r="BT274" s="156">
        <f t="shared" si="580"/>
        <v>3032.1002359799786</v>
      </c>
      <c r="BU274" s="156">
        <f t="shared" si="580"/>
        <v>3062.421238339778</v>
      </c>
      <c r="BV274" s="156">
        <f t="shared" si="580"/>
        <v>3093.0454507231761</v>
      </c>
      <c r="BW274" s="156">
        <f t="shared" si="580"/>
        <v>3123.975905230408</v>
      </c>
      <c r="BX274" s="156">
        <f t="shared" si="580"/>
        <v>3155.2156642827122</v>
      </c>
      <c r="BY274" s="156">
        <f t="shared" si="580"/>
        <v>3186.7678209255391</v>
      </c>
      <c r="BZ274" s="156">
        <f t="shared" si="580"/>
        <v>3218.6354991347948</v>
      </c>
      <c r="CA274" s="156">
        <f t="shared" si="580"/>
        <v>3250.8218541261426</v>
      </c>
      <c r="CB274" s="156">
        <f t="shared" si="580"/>
        <v>3283.3300726674038</v>
      </c>
      <c r="CC274" s="156">
        <f t="shared" si="580"/>
        <v>3316.163373394078</v>
      </c>
      <c r="CD274" s="156">
        <f t="shared" si="580"/>
        <v>3349.3250071280186</v>
      </c>
      <c r="CE274" s="156">
        <f t="shared" si="581"/>
        <v>3382.8182571992988</v>
      </c>
      <c r="CF274" s="156">
        <f t="shared" si="581"/>
        <v>3416.6464397712921</v>
      </c>
      <c r="CG274" s="156">
        <f t="shared" si="581"/>
        <v>3450.8129041690049</v>
      </c>
      <c r="CH274" s="156">
        <f t="shared" si="581"/>
        <v>3485.3210332106946</v>
      </c>
      <c r="CI274" s="156">
        <f t="shared" si="581"/>
        <v>3520.1742435428018</v>
      </c>
      <c r="CJ274" s="156">
        <f t="shared" si="581"/>
        <v>3555.3759859782294</v>
      </c>
      <c r="CK274" s="156">
        <f t="shared" si="581"/>
        <v>3590.929745838012</v>
      </c>
      <c r="CL274" s="156">
        <f t="shared" si="581"/>
        <v>3626.839043296392</v>
      </c>
      <c r="CM274" s="156">
        <f t="shared" si="581"/>
        <v>3663.1074337293558</v>
      </c>
      <c r="CN274" s="156">
        <f t="shared" si="581"/>
        <v>3699.7385080666495</v>
      </c>
      <c r="CO274" s="156">
        <f t="shared" si="581"/>
        <v>3736.7358931473159</v>
      </c>
      <c r="CP274" s="156">
        <f t="shared" si="581"/>
        <v>3774.103252078789</v>
      </c>
      <c r="CQ274" s="156">
        <f t="shared" si="581"/>
        <v>0</v>
      </c>
      <c r="CR274" s="156">
        <f t="shared" si="581"/>
        <v>0</v>
      </c>
      <c r="CS274" s="156">
        <f t="shared" si="581"/>
        <v>0</v>
      </c>
      <c r="CT274" s="156">
        <f t="shared" si="581"/>
        <v>0</v>
      </c>
      <c r="CU274" s="156">
        <f t="shared" si="581"/>
        <v>0</v>
      </c>
    </row>
    <row r="275" spans="1:99" ht="14.25" customHeight="1" x14ac:dyDescent="0.25">
      <c r="A275" s="110" t="s">
        <v>479</v>
      </c>
      <c r="B275" s="108">
        <f t="shared" si="582"/>
        <v>707</v>
      </c>
      <c r="D275" s="156">
        <f t="shared" si="583"/>
        <v>714.07</v>
      </c>
      <c r="E275" s="156">
        <f t="shared" si="579"/>
        <v>721.21070000000009</v>
      </c>
      <c r="F275" s="156">
        <f t="shared" si="579"/>
        <v>728.42280700000015</v>
      </c>
      <c r="G275" s="156">
        <f t="shared" si="579"/>
        <v>735.70703507000019</v>
      </c>
      <c r="H275" s="156">
        <f t="shared" si="579"/>
        <v>743.06410542070023</v>
      </c>
      <c r="I275" s="156">
        <f t="shared" si="579"/>
        <v>750.49474647490729</v>
      </c>
      <c r="J275" s="156">
        <f t="shared" si="579"/>
        <v>757.99969393965637</v>
      </c>
      <c r="K275" s="156">
        <f t="shared" si="579"/>
        <v>765.57969087905292</v>
      </c>
      <c r="L275" s="156">
        <f t="shared" si="579"/>
        <v>773.23548778784345</v>
      </c>
      <c r="M275" s="156">
        <f t="shared" si="579"/>
        <v>780.96784266572195</v>
      </c>
      <c r="N275" s="156">
        <f t="shared" si="579"/>
        <v>788.77752109237917</v>
      </c>
      <c r="O275" s="156">
        <f t="shared" si="579"/>
        <v>796.66529630330297</v>
      </c>
      <c r="P275" s="156">
        <f t="shared" si="579"/>
        <v>804.63194926633605</v>
      </c>
      <c r="Q275" s="156">
        <f t="shared" si="579"/>
        <v>812.67826875899937</v>
      </c>
      <c r="R275" s="156">
        <f t="shared" si="579"/>
        <v>820.80505144658935</v>
      </c>
      <c r="S275" s="156">
        <f t="shared" si="579"/>
        <v>829.01310196105521</v>
      </c>
      <c r="T275" s="156">
        <f t="shared" si="579"/>
        <v>837.30323298066583</v>
      </c>
      <c r="U275" s="156">
        <f t="shared" si="579"/>
        <v>845.67626531047244</v>
      </c>
      <c r="V275" s="156">
        <f t="shared" si="579"/>
        <v>854.13302796357721</v>
      </c>
      <c r="W275" s="156">
        <f t="shared" si="579"/>
        <v>862.67435824321296</v>
      </c>
      <c r="X275" s="156">
        <f t="shared" si="579"/>
        <v>871.30110182564511</v>
      </c>
      <c r="Y275" s="156">
        <f t="shared" si="579"/>
        <v>880.01411284390156</v>
      </c>
      <c r="Z275" s="156">
        <f t="shared" si="579"/>
        <v>888.81425397234057</v>
      </c>
      <c r="AA275" s="156">
        <f t="shared" si="579"/>
        <v>897.70239651206396</v>
      </c>
      <c r="AB275" s="156">
        <f t="shared" si="579"/>
        <v>906.67942047718464</v>
      </c>
      <c r="AC275" s="156">
        <f t="shared" si="579"/>
        <v>915.74621468195653</v>
      </c>
      <c r="AD275" s="156">
        <f t="shared" si="579"/>
        <v>924.90367682877616</v>
      </c>
      <c r="AE275" s="156">
        <f t="shared" si="579"/>
        <v>934.15271359706389</v>
      </c>
      <c r="AF275" s="156">
        <f t="shared" si="579"/>
        <v>943.49424073303453</v>
      </c>
      <c r="AG275" s="156">
        <f t="shared" si="579"/>
        <v>952.9291831403649</v>
      </c>
      <c r="AH275" s="156">
        <f t="shared" si="579"/>
        <v>962.45847497176851</v>
      </c>
      <c r="AI275" s="156">
        <f t="shared" si="579"/>
        <v>972.08305972148617</v>
      </c>
      <c r="AJ275" s="156">
        <f t="shared" si="579"/>
        <v>981.80389031870106</v>
      </c>
      <c r="AK275" s="156">
        <f t="shared" si="579"/>
        <v>991.62192922188808</v>
      </c>
      <c r="AL275" s="156">
        <f t="shared" si="580"/>
        <v>1001.538148514107</v>
      </c>
      <c r="AM275" s="156">
        <f t="shared" si="580"/>
        <v>1011.5535299992481</v>
      </c>
      <c r="AN275" s="156">
        <f t="shared" si="580"/>
        <v>1021.6690652992406</v>
      </c>
      <c r="AO275" s="156">
        <f t="shared" si="580"/>
        <v>1031.885755952233</v>
      </c>
      <c r="AP275" s="156">
        <f t="shared" si="580"/>
        <v>1042.2046135117553</v>
      </c>
      <c r="AQ275" s="156">
        <f t="shared" si="580"/>
        <v>1052.6266596468729</v>
      </c>
      <c r="AR275" s="156">
        <f t="shared" si="580"/>
        <v>1063.1529262433417</v>
      </c>
      <c r="AS275" s="156">
        <f t="shared" si="580"/>
        <v>1073.784455505775</v>
      </c>
      <c r="AT275" s="156">
        <f t="shared" si="580"/>
        <v>1084.5223000608328</v>
      </c>
      <c r="AU275" s="156">
        <f t="shared" si="580"/>
        <v>1095.367523061441</v>
      </c>
      <c r="AV275" s="156">
        <f t="shared" si="580"/>
        <v>1106.3211982920554</v>
      </c>
      <c r="AW275" s="156">
        <f t="shared" si="580"/>
        <v>1117.3844102749761</v>
      </c>
      <c r="AX275" s="156">
        <f t="shared" si="580"/>
        <v>1128.5582543777259</v>
      </c>
      <c r="AY275" s="156">
        <f t="shared" si="580"/>
        <v>1139.8438369215032</v>
      </c>
      <c r="AZ275" s="156">
        <f t="shared" si="580"/>
        <v>1151.2422752907182</v>
      </c>
      <c r="BA275" s="156">
        <f t="shared" si="580"/>
        <v>1162.7546980436255</v>
      </c>
      <c r="BB275" s="156">
        <f t="shared" si="580"/>
        <v>1174.3822450240618</v>
      </c>
      <c r="BC275" s="156">
        <f t="shared" si="580"/>
        <v>1186.1260674743025</v>
      </c>
      <c r="BD275" s="156">
        <f t="shared" si="580"/>
        <v>1197.9873281490457</v>
      </c>
      <c r="BE275" s="156">
        <f t="shared" si="580"/>
        <v>1209.9672014305361</v>
      </c>
      <c r="BF275" s="156">
        <f t="shared" si="580"/>
        <v>1222.0668734448413</v>
      </c>
      <c r="BG275" s="156">
        <f t="shared" si="580"/>
        <v>1234.2875421792899</v>
      </c>
      <c r="BH275" s="156">
        <f t="shared" si="580"/>
        <v>1246.6304176010829</v>
      </c>
      <c r="BI275" s="156">
        <f t="shared" si="580"/>
        <v>1259.0967217770938</v>
      </c>
      <c r="BJ275" s="156">
        <f t="shared" si="580"/>
        <v>1271.6876889948646</v>
      </c>
      <c r="BK275" s="156">
        <f t="shared" si="580"/>
        <v>1284.4045658848133</v>
      </c>
      <c r="BL275" s="156">
        <f t="shared" si="580"/>
        <v>1297.2486115436616</v>
      </c>
      <c r="BM275" s="156">
        <f t="shared" si="580"/>
        <v>1310.2210976590982</v>
      </c>
      <c r="BN275" s="156">
        <f t="shared" si="580"/>
        <v>1323.3233086356893</v>
      </c>
      <c r="BO275" s="156">
        <f t="shared" si="580"/>
        <v>1336.5565417220462</v>
      </c>
      <c r="BP275" s="156">
        <f t="shared" si="580"/>
        <v>1349.9221071392667</v>
      </c>
      <c r="BQ275" s="156">
        <f t="shared" si="580"/>
        <v>1363.4213282106593</v>
      </c>
      <c r="BR275" s="156">
        <f t="shared" si="580"/>
        <v>1377.055541492766</v>
      </c>
      <c r="BS275" s="156">
        <f t="shared" si="580"/>
        <v>1390.8260969076937</v>
      </c>
      <c r="BT275" s="156">
        <f t="shared" si="580"/>
        <v>1404.7343578767707</v>
      </c>
      <c r="BU275" s="156">
        <f t="shared" si="580"/>
        <v>1418.7817014555385</v>
      </c>
      <c r="BV275" s="156">
        <f t="shared" si="580"/>
        <v>1432.9695184700938</v>
      </c>
      <c r="BW275" s="156">
        <f t="shared" si="580"/>
        <v>1447.2992136547948</v>
      </c>
      <c r="BX275" s="156">
        <f t="shared" si="580"/>
        <v>1461.7722057913427</v>
      </c>
      <c r="BY275" s="156">
        <f t="shared" si="580"/>
        <v>1476.3899278492561</v>
      </c>
      <c r="BZ275" s="156">
        <f t="shared" si="580"/>
        <v>1491.1538271277486</v>
      </c>
      <c r="CA275" s="156">
        <f t="shared" si="580"/>
        <v>1506.0653653990262</v>
      </c>
      <c r="CB275" s="156">
        <f t="shared" si="580"/>
        <v>1521.1260190530165</v>
      </c>
      <c r="CC275" s="156">
        <f t="shared" si="580"/>
        <v>1536.3372792435466</v>
      </c>
      <c r="CD275" s="156">
        <f t="shared" si="580"/>
        <v>1551.7006520359821</v>
      </c>
      <c r="CE275" s="156">
        <f t="shared" si="581"/>
        <v>1567.217658556342</v>
      </c>
      <c r="CF275" s="156">
        <f t="shared" si="581"/>
        <v>1582.8898351419055</v>
      </c>
      <c r="CG275" s="156">
        <f t="shared" si="581"/>
        <v>1598.7187334933244</v>
      </c>
      <c r="CH275" s="156">
        <f t="shared" si="581"/>
        <v>1614.7059208282576</v>
      </c>
      <c r="CI275" s="156">
        <f t="shared" si="581"/>
        <v>1630.8529800365402</v>
      </c>
      <c r="CJ275" s="156">
        <f t="shared" si="581"/>
        <v>1647.1615098369057</v>
      </c>
      <c r="CK275" s="156">
        <f t="shared" si="581"/>
        <v>1663.6331249352747</v>
      </c>
      <c r="CL275" s="156">
        <f t="shared" si="581"/>
        <v>1680.2694561846274</v>
      </c>
      <c r="CM275" s="156">
        <f t="shared" si="581"/>
        <v>1697.0721507464737</v>
      </c>
      <c r="CN275" s="156">
        <f t="shared" si="581"/>
        <v>1714.0428722539384</v>
      </c>
      <c r="CO275" s="156">
        <f t="shared" si="581"/>
        <v>1731.1833009764778</v>
      </c>
      <c r="CP275" s="156">
        <f t="shared" si="581"/>
        <v>1748.4951339862425</v>
      </c>
      <c r="CQ275" s="156">
        <f t="shared" si="581"/>
        <v>0</v>
      </c>
      <c r="CR275" s="156">
        <f t="shared" si="581"/>
        <v>0</v>
      </c>
      <c r="CS275" s="156">
        <f t="shared" si="581"/>
        <v>0</v>
      </c>
      <c r="CT275" s="156">
        <f t="shared" si="581"/>
        <v>0</v>
      </c>
      <c r="CU275" s="156">
        <f t="shared" si="581"/>
        <v>0</v>
      </c>
    </row>
    <row r="276" spans="1:99" ht="14.25" customHeight="1" x14ac:dyDescent="0.25">
      <c r="A276" s="110" t="s">
        <v>480</v>
      </c>
      <c r="B276" s="108">
        <f t="shared" si="582"/>
        <v>307.7</v>
      </c>
      <c r="D276" s="156">
        <f t="shared" si="583"/>
        <v>310.77699999999999</v>
      </c>
      <c r="E276" s="156">
        <f t="shared" si="579"/>
        <v>313.88477</v>
      </c>
      <c r="F276" s="156">
        <f t="shared" si="579"/>
        <v>317.02361770000005</v>
      </c>
      <c r="G276" s="156">
        <f t="shared" si="579"/>
        <v>320.19385387700004</v>
      </c>
      <c r="H276" s="156">
        <f t="shared" si="579"/>
        <v>323.39579241577002</v>
      </c>
      <c r="I276" s="156">
        <f t="shared" si="579"/>
        <v>326.62975033992774</v>
      </c>
      <c r="J276" s="156">
        <f t="shared" si="579"/>
        <v>329.89604784332698</v>
      </c>
      <c r="K276" s="156">
        <f t="shared" si="579"/>
        <v>333.19500832176027</v>
      </c>
      <c r="L276" s="156">
        <f t="shared" si="579"/>
        <v>336.52695840497785</v>
      </c>
      <c r="M276" s="156">
        <f t="shared" si="579"/>
        <v>339.89222798902762</v>
      </c>
      <c r="N276" s="156">
        <f t="shared" si="579"/>
        <v>343.29115026891787</v>
      </c>
      <c r="O276" s="156">
        <f t="shared" si="579"/>
        <v>346.72406177160707</v>
      </c>
      <c r="P276" s="156">
        <f t="shared" si="579"/>
        <v>350.19130238932314</v>
      </c>
      <c r="Q276" s="156">
        <f t="shared" si="579"/>
        <v>353.69321541321636</v>
      </c>
      <c r="R276" s="156">
        <f t="shared" si="579"/>
        <v>357.23014756734852</v>
      </c>
      <c r="S276" s="156">
        <f t="shared" si="579"/>
        <v>360.80244904302202</v>
      </c>
      <c r="T276" s="156">
        <f t="shared" si="579"/>
        <v>364.4104735334522</v>
      </c>
      <c r="U276" s="156">
        <f t="shared" si="579"/>
        <v>368.05457826878671</v>
      </c>
      <c r="V276" s="156">
        <f t="shared" si="579"/>
        <v>371.7351240514746</v>
      </c>
      <c r="W276" s="156">
        <f t="shared" si="579"/>
        <v>375.45247529198934</v>
      </c>
      <c r="X276" s="156">
        <f t="shared" si="579"/>
        <v>379.20700004490925</v>
      </c>
      <c r="Y276" s="156">
        <f t="shared" si="579"/>
        <v>382.99907004535834</v>
      </c>
      <c r="Z276" s="156">
        <f t="shared" si="579"/>
        <v>386.82906074581194</v>
      </c>
      <c r="AA276" s="156">
        <f t="shared" si="579"/>
        <v>390.69735135327011</v>
      </c>
      <c r="AB276" s="156">
        <f t="shared" si="579"/>
        <v>394.60432486680281</v>
      </c>
      <c r="AC276" s="156">
        <f t="shared" si="579"/>
        <v>398.5503681154708</v>
      </c>
      <c r="AD276" s="156">
        <f t="shared" si="579"/>
        <v>402.53587179662554</v>
      </c>
      <c r="AE276" s="156">
        <f t="shared" si="579"/>
        <v>406.56123051459184</v>
      </c>
      <c r="AF276" s="156">
        <f t="shared" si="579"/>
        <v>410.62684281973776</v>
      </c>
      <c r="AG276" s="156">
        <f t="shared" si="579"/>
        <v>414.73311124793514</v>
      </c>
      <c r="AH276" s="156">
        <f t="shared" si="579"/>
        <v>418.88044236041452</v>
      </c>
      <c r="AI276" s="156">
        <f t="shared" si="579"/>
        <v>423.06924678401862</v>
      </c>
      <c r="AJ276" s="156">
        <f t="shared" si="579"/>
        <v>427.2999392518588</v>
      </c>
      <c r="AK276" s="156">
        <f t="shared" si="579"/>
        <v>431.57293864437742</v>
      </c>
      <c r="AL276" s="156">
        <f t="shared" si="580"/>
        <v>435.88866803082118</v>
      </c>
      <c r="AM276" s="156">
        <f t="shared" si="580"/>
        <v>440.24755471112945</v>
      </c>
      <c r="AN276" s="156">
        <f t="shared" si="580"/>
        <v>444.65003025824069</v>
      </c>
      <c r="AO276" s="156">
        <f t="shared" si="580"/>
        <v>449.09653056082311</v>
      </c>
      <c r="AP276" s="156">
        <f t="shared" si="580"/>
        <v>453.58749586643137</v>
      </c>
      <c r="AQ276" s="156">
        <f t="shared" si="580"/>
        <v>458.12337082509566</v>
      </c>
      <c r="AR276" s="156">
        <f t="shared" si="580"/>
        <v>462.70460453334664</v>
      </c>
      <c r="AS276" s="156">
        <f t="shared" si="580"/>
        <v>467.33165057868013</v>
      </c>
      <c r="AT276" s="156">
        <f t="shared" si="580"/>
        <v>472.00496708446701</v>
      </c>
      <c r="AU276" s="156">
        <f t="shared" si="580"/>
        <v>476.72501675531163</v>
      </c>
      <c r="AV276" s="156">
        <f t="shared" si="580"/>
        <v>481.49226692286476</v>
      </c>
      <c r="AW276" s="156">
        <f t="shared" si="580"/>
        <v>486.30718959209338</v>
      </c>
      <c r="AX276" s="156">
        <f t="shared" si="580"/>
        <v>491.17026148801426</v>
      </c>
      <c r="AY276" s="156">
        <f t="shared" si="580"/>
        <v>496.08196410289446</v>
      </c>
      <c r="AZ276" s="156">
        <f t="shared" si="580"/>
        <v>501.04278374392339</v>
      </c>
      <c r="BA276" s="156">
        <f t="shared" si="580"/>
        <v>506.05321158136269</v>
      </c>
      <c r="BB276" s="156">
        <f t="shared" si="580"/>
        <v>511.11374369717629</v>
      </c>
      <c r="BC276" s="156">
        <f t="shared" si="580"/>
        <v>516.22488113414806</v>
      </c>
      <c r="BD276" s="156">
        <f t="shared" si="580"/>
        <v>521.38712994548962</v>
      </c>
      <c r="BE276" s="156">
        <f t="shared" si="580"/>
        <v>526.60100124494443</v>
      </c>
      <c r="BF276" s="156">
        <f t="shared" si="580"/>
        <v>531.86701125739387</v>
      </c>
      <c r="BG276" s="156">
        <f t="shared" si="580"/>
        <v>537.18568136996782</v>
      </c>
      <c r="BH276" s="156">
        <f t="shared" si="580"/>
        <v>542.55753818366748</v>
      </c>
      <c r="BI276" s="156">
        <f t="shared" si="580"/>
        <v>547.98311356550425</v>
      </c>
      <c r="BJ276" s="156">
        <f t="shared" si="580"/>
        <v>553.46294470115924</v>
      </c>
      <c r="BK276" s="156">
        <f t="shared" si="580"/>
        <v>558.99757414817088</v>
      </c>
      <c r="BL276" s="156">
        <f t="shared" si="580"/>
        <v>564.58754988965268</v>
      </c>
      <c r="BM276" s="156">
        <f t="shared" si="580"/>
        <v>570.23342538854922</v>
      </c>
      <c r="BN276" s="156">
        <f t="shared" si="580"/>
        <v>575.93575964243473</v>
      </c>
      <c r="BO276" s="156">
        <f t="shared" si="580"/>
        <v>581.69511723885898</v>
      </c>
      <c r="BP276" s="156">
        <f t="shared" ref="AL276:CD278" si="584">BP250*$B185</f>
        <v>587.51206841124758</v>
      </c>
      <c r="BQ276" s="156">
        <f t="shared" si="584"/>
        <v>593.3871890953601</v>
      </c>
      <c r="BR276" s="156">
        <f t="shared" si="584"/>
        <v>599.32106098631357</v>
      </c>
      <c r="BS276" s="156">
        <f t="shared" si="584"/>
        <v>605.3142715961767</v>
      </c>
      <c r="BT276" s="156">
        <f t="shared" si="584"/>
        <v>611.36741431213852</v>
      </c>
      <c r="BU276" s="156">
        <f t="shared" si="584"/>
        <v>617.48108845525985</v>
      </c>
      <c r="BV276" s="156">
        <f t="shared" si="584"/>
        <v>623.65589933981244</v>
      </c>
      <c r="BW276" s="156">
        <f t="shared" si="584"/>
        <v>629.89245833321047</v>
      </c>
      <c r="BX276" s="156">
        <f t="shared" si="584"/>
        <v>636.19138291654258</v>
      </c>
      <c r="BY276" s="156">
        <f t="shared" si="584"/>
        <v>642.55329674570805</v>
      </c>
      <c r="BZ276" s="156">
        <f t="shared" si="584"/>
        <v>648.97882971316506</v>
      </c>
      <c r="CA276" s="156">
        <f t="shared" si="584"/>
        <v>655.46861801029672</v>
      </c>
      <c r="CB276" s="156">
        <f t="shared" si="584"/>
        <v>662.02330419039981</v>
      </c>
      <c r="CC276" s="156">
        <f t="shared" si="584"/>
        <v>668.64353723230374</v>
      </c>
      <c r="CD276" s="156">
        <f t="shared" si="584"/>
        <v>675.32997260462685</v>
      </c>
      <c r="CE276" s="156">
        <f t="shared" si="581"/>
        <v>682.08327233067314</v>
      </c>
      <c r="CF276" s="156">
        <f t="shared" si="581"/>
        <v>688.90410505397995</v>
      </c>
      <c r="CG276" s="156">
        <f t="shared" si="581"/>
        <v>695.79314610451979</v>
      </c>
      <c r="CH276" s="156">
        <f t="shared" si="581"/>
        <v>702.75107756556497</v>
      </c>
      <c r="CI276" s="156">
        <f t="shared" si="581"/>
        <v>709.77858834122071</v>
      </c>
      <c r="CJ276" s="156">
        <f t="shared" si="581"/>
        <v>716.87637422463297</v>
      </c>
      <c r="CK276" s="156">
        <f t="shared" si="581"/>
        <v>724.04513796687922</v>
      </c>
      <c r="CL276" s="156">
        <f t="shared" si="581"/>
        <v>731.28558934654802</v>
      </c>
      <c r="CM276" s="156">
        <f t="shared" si="581"/>
        <v>738.59844524001358</v>
      </c>
      <c r="CN276" s="156">
        <f t="shared" si="581"/>
        <v>745.98442969241376</v>
      </c>
      <c r="CO276" s="156">
        <f t="shared" si="581"/>
        <v>753.44427398933783</v>
      </c>
      <c r="CP276" s="156">
        <f t="shared" si="581"/>
        <v>760.97871672923122</v>
      </c>
      <c r="CQ276" s="156">
        <f t="shared" si="581"/>
        <v>0</v>
      </c>
      <c r="CR276" s="156">
        <f t="shared" si="581"/>
        <v>0</v>
      </c>
      <c r="CS276" s="156">
        <f t="shared" si="581"/>
        <v>0</v>
      </c>
      <c r="CT276" s="156">
        <f t="shared" si="581"/>
        <v>0</v>
      </c>
      <c r="CU276" s="156">
        <f t="shared" si="581"/>
        <v>0</v>
      </c>
    </row>
    <row r="277" spans="1:99" ht="14.25" customHeight="1" x14ac:dyDescent="0.25">
      <c r="A277" s="110" t="s">
        <v>481</v>
      </c>
      <c r="B277" s="108">
        <f t="shared" si="582"/>
        <v>0</v>
      </c>
      <c r="D277" s="156">
        <f t="shared" si="583"/>
        <v>0</v>
      </c>
      <c r="E277" s="156">
        <f t="shared" si="579"/>
        <v>0</v>
      </c>
      <c r="F277" s="156">
        <f t="shared" si="579"/>
        <v>0</v>
      </c>
      <c r="G277" s="156">
        <f t="shared" si="579"/>
        <v>0</v>
      </c>
      <c r="H277" s="156">
        <f t="shared" si="579"/>
        <v>0</v>
      </c>
      <c r="I277" s="156">
        <f t="shared" si="579"/>
        <v>0</v>
      </c>
      <c r="J277" s="156">
        <f t="shared" si="579"/>
        <v>0</v>
      </c>
      <c r="K277" s="156">
        <f t="shared" si="579"/>
        <v>0</v>
      </c>
      <c r="L277" s="156">
        <f t="shared" si="579"/>
        <v>0</v>
      </c>
      <c r="M277" s="156">
        <f t="shared" si="579"/>
        <v>0</v>
      </c>
      <c r="N277" s="156">
        <f t="shared" si="579"/>
        <v>0</v>
      </c>
      <c r="O277" s="156">
        <f t="shared" si="579"/>
        <v>0</v>
      </c>
      <c r="P277" s="156">
        <f t="shared" si="579"/>
        <v>0</v>
      </c>
      <c r="Q277" s="156">
        <f t="shared" si="579"/>
        <v>0</v>
      </c>
      <c r="R277" s="156">
        <f t="shared" si="579"/>
        <v>0</v>
      </c>
      <c r="S277" s="156">
        <f t="shared" si="579"/>
        <v>0</v>
      </c>
      <c r="T277" s="156">
        <f t="shared" si="579"/>
        <v>0</v>
      </c>
      <c r="U277" s="156">
        <f t="shared" si="579"/>
        <v>0</v>
      </c>
      <c r="V277" s="156">
        <f t="shared" si="579"/>
        <v>0</v>
      </c>
      <c r="W277" s="156">
        <f t="shared" si="579"/>
        <v>0</v>
      </c>
      <c r="X277" s="156">
        <f t="shared" si="579"/>
        <v>0</v>
      </c>
      <c r="Y277" s="156">
        <f t="shared" si="579"/>
        <v>0</v>
      </c>
      <c r="Z277" s="156">
        <f t="shared" si="579"/>
        <v>0</v>
      </c>
      <c r="AA277" s="156">
        <f t="shared" si="579"/>
        <v>0</v>
      </c>
      <c r="AB277" s="156">
        <f t="shared" si="579"/>
        <v>0</v>
      </c>
      <c r="AC277" s="156">
        <f t="shared" si="579"/>
        <v>0</v>
      </c>
      <c r="AD277" s="156">
        <f t="shared" si="579"/>
        <v>0</v>
      </c>
      <c r="AE277" s="156">
        <f t="shared" si="579"/>
        <v>0</v>
      </c>
      <c r="AF277" s="156">
        <f t="shared" si="579"/>
        <v>0</v>
      </c>
      <c r="AG277" s="156">
        <f t="shared" si="579"/>
        <v>0</v>
      </c>
      <c r="AH277" s="156">
        <f t="shared" si="579"/>
        <v>0</v>
      </c>
      <c r="AI277" s="156">
        <f t="shared" si="579"/>
        <v>0</v>
      </c>
      <c r="AJ277" s="156">
        <f t="shared" si="579"/>
        <v>0</v>
      </c>
      <c r="AK277" s="156">
        <f t="shared" si="579"/>
        <v>0</v>
      </c>
      <c r="AL277" s="156">
        <f t="shared" si="584"/>
        <v>0</v>
      </c>
      <c r="AM277" s="156">
        <f t="shared" si="584"/>
        <v>0</v>
      </c>
      <c r="AN277" s="156">
        <f t="shared" si="584"/>
        <v>0</v>
      </c>
      <c r="AO277" s="156">
        <f t="shared" si="584"/>
        <v>0</v>
      </c>
      <c r="AP277" s="156">
        <f t="shared" si="584"/>
        <v>0</v>
      </c>
      <c r="AQ277" s="156">
        <f t="shared" si="584"/>
        <v>0</v>
      </c>
      <c r="AR277" s="156">
        <f t="shared" si="584"/>
        <v>0</v>
      </c>
      <c r="AS277" s="156">
        <f t="shared" si="584"/>
        <v>0</v>
      </c>
      <c r="AT277" s="156">
        <f t="shared" si="584"/>
        <v>0</v>
      </c>
      <c r="AU277" s="156">
        <f t="shared" si="584"/>
        <v>0</v>
      </c>
      <c r="AV277" s="156">
        <f t="shared" si="584"/>
        <v>0</v>
      </c>
      <c r="AW277" s="156">
        <f t="shared" si="584"/>
        <v>0</v>
      </c>
      <c r="AX277" s="156">
        <f t="shared" si="584"/>
        <v>0</v>
      </c>
      <c r="AY277" s="156">
        <f t="shared" si="584"/>
        <v>0</v>
      </c>
      <c r="AZ277" s="156">
        <f t="shared" si="584"/>
        <v>0</v>
      </c>
      <c r="BA277" s="156">
        <f t="shared" si="584"/>
        <v>0</v>
      </c>
      <c r="BB277" s="156">
        <f t="shared" si="584"/>
        <v>0</v>
      </c>
      <c r="BC277" s="156">
        <f t="shared" si="584"/>
        <v>0</v>
      </c>
      <c r="BD277" s="156">
        <f t="shared" si="584"/>
        <v>0</v>
      </c>
      <c r="BE277" s="156">
        <f t="shared" si="584"/>
        <v>0</v>
      </c>
      <c r="BF277" s="156">
        <f t="shared" si="584"/>
        <v>0</v>
      </c>
      <c r="BG277" s="156">
        <f t="shared" si="584"/>
        <v>0</v>
      </c>
      <c r="BH277" s="156">
        <f t="shared" si="584"/>
        <v>0</v>
      </c>
      <c r="BI277" s="156">
        <f t="shared" si="584"/>
        <v>0</v>
      </c>
      <c r="BJ277" s="156">
        <f t="shared" si="584"/>
        <v>0</v>
      </c>
      <c r="BK277" s="156">
        <f t="shared" si="584"/>
        <v>0</v>
      </c>
      <c r="BL277" s="156">
        <f t="shared" si="584"/>
        <v>0</v>
      </c>
      <c r="BM277" s="156">
        <f t="shared" si="584"/>
        <v>0</v>
      </c>
      <c r="BN277" s="156">
        <f t="shared" si="584"/>
        <v>0</v>
      </c>
      <c r="BO277" s="156">
        <f t="shared" si="584"/>
        <v>0</v>
      </c>
      <c r="BP277" s="156">
        <f t="shared" si="584"/>
        <v>0</v>
      </c>
      <c r="BQ277" s="156">
        <f t="shared" si="584"/>
        <v>0</v>
      </c>
      <c r="BR277" s="156">
        <f t="shared" si="584"/>
        <v>0</v>
      </c>
      <c r="BS277" s="156">
        <f t="shared" si="584"/>
        <v>0</v>
      </c>
      <c r="BT277" s="156">
        <f t="shared" si="584"/>
        <v>0</v>
      </c>
      <c r="BU277" s="156">
        <f t="shared" si="584"/>
        <v>0</v>
      </c>
      <c r="BV277" s="156">
        <f t="shared" si="584"/>
        <v>0</v>
      </c>
      <c r="BW277" s="156">
        <f t="shared" si="584"/>
        <v>0</v>
      </c>
      <c r="BX277" s="156">
        <f t="shared" si="584"/>
        <v>0</v>
      </c>
      <c r="BY277" s="156">
        <f t="shared" si="584"/>
        <v>0</v>
      </c>
      <c r="BZ277" s="156">
        <f t="shared" si="584"/>
        <v>0</v>
      </c>
      <c r="CA277" s="156">
        <f t="shared" si="584"/>
        <v>0</v>
      </c>
      <c r="CB277" s="156">
        <f t="shared" si="584"/>
        <v>0</v>
      </c>
      <c r="CC277" s="156">
        <f t="shared" si="584"/>
        <v>0</v>
      </c>
      <c r="CD277" s="156">
        <f t="shared" si="584"/>
        <v>0</v>
      </c>
      <c r="CE277" s="156">
        <f t="shared" si="581"/>
        <v>0</v>
      </c>
      <c r="CF277" s="156">
        <f t="shared" si="581"/>
        <v>0</v>
      </c>
      <c r="CG277" s="156">
        <f t="shared" si="581"/>
        <v>0</v>
      </c>
      <c r="CH277" s="156">
        <f t="shared" si="581"/>
        <v>0</v>
      </c>
      <c r="CI277" s="156">
        <f t="shared" si="581"/>
        <v>0</v>
      </c>
      <c r="CJ277" s="156">
        <f t="shared" si="581"/>
        <v>0</v>
      </c>
      <c r="CK277" s="156">
        <f t="shared" si="581"/>
        <v>0</v>
      </c>
      <c r="CL277" s="156">
        <f t="shared" si="581"/>
        <v>0</v>
      </c>
      <c r="CM277" s="156">
        <f t="shared" si="581"/>
        <v>0</v>
      </c>
      <c r="CN277" s="156">
        <f t="shared" si="581"/>
        <v>0</v>
      </c>
      <c r="CO277" s="156">
        <f t="shared" si="581"/>
        <v>0</v>
      </c>
      <c r="CP277" s="156">
        <f t="shared" si="581"/>
        <v>0</v>
      </c>
      <c r="CQ277" s="156">
        <f t="shared" si="581"/>
        <v>0</v>
      </c>
      <c r="CR277" s="156">
        <f t="shared" si="581"/>
        <v>0</v>
      </c>
      <c r="CS277" s="156">
        <f t="shared" si="581"/>
        <v>0</v>
      </c>
      <c r="CT277" s="156">
        <f t="shared" si="581"/>
        <v>0</v>
      </c>
      <c r="CU277" s="156">
        <f t="shared" si="581"/>
        <v>0</v>
      </c>
    </row>
    <row r="278" spans="1:99" ht="14.25" customHeight="1" x14ac:dyDescent="0.25">
      <c r="A278" s="110" t="s">
        <v>482</v>
      </c>
      <c r="B278" s="108">
        <f t="shared" si="582"/>
        <v>14.000000000000002</v>
      </c>
      <c r="D278" s="156">
        <f t="shared" si="583"/>
        <v>14.700000000000001</v>
      </c>
      <c r="E278" s="156">
        <f t="shared" si="579"/>
        <v>15.435000000000002</v>
      </c>
      <c r="F278" s="156">
        <f t="shared" si="579"/>
        <v>16.206750000000003</v>
      </c>
      <c r="G278" s="156">
        <f t="shared" si="579"/>
        <v>17.017087500000002</v>
      </c>
      <c r="H278" s="156">
        <f t="shared" si="579"/>
        <v>17.867941875000003</v>
      </c>
      <c r="I278" s="156">
        <f t="shared" si="579"/>
        <v>18.761338968750007</v>
      </c>
      <c r="J278" s="156">
        <f t="shared" si="579"/>
        <v>19.699405917187509</v>
      </c>
      <c r="K278" s="156">
        <f t="shared" si="579"/>
        <v>20.684376213046885</v>
      </c>
      <c r="L278" s="156">
        <f t="shared" si="579"/>
        <v>21.71859502369923</v>
      </c>
      <c r="M278" s="156">
        <f t="shared" si="579"/>
        <v>22.804524774884189</v>
      </c>
      <c r="N278" s="156">
        <f t="shared" si="579"/>
        <v>23.944751013628405</v>
      </c>
      <c r="O278" s="156">
        <f t="shared" si="579"/>
        <v>25.141988564309827</v>
      </c>
      <c r="P278" s="156">
        <f t="shared" si="579"/>
        <v>26.399087992525317</v>
      </c>
      <c r="Q278" s="156">
        <f t="shared" si="579"/>
        <v>27.719042392151586</v>
      </c>
      <c r="R278" s="156">
        <f t="shared" si="579"/>
        <v>29.104994511759166</v>
      </c>
      <c r="S278" s="156">
        <f t="shared" si="579"/>
        <v>30.560244237347128</v>
      </c>
      <c r="T278" s="156">
        <f t="shared" si="579"/>
        <v>32.088256449214484</v>
      </c>
      <c r="U278" s="156">
        <f t="shared" si="579"/>
        <v>33.692669271675207</v>
      </c>
      <c r="V278" s="156">
        <f t="shared" si="579"/>
        <v>35.377302735258972</v>
      </c>
      <c r="W278" s="156">
        <f t="shared" si="579"/>
        <v>37.14616787202192</v>
      </c>
      <c r="X278" s="156">
        <f t="shared" si="579"/>
        <v>39.003476265623021</v>
      </c>
      <c r="Y278" s="156">
        <f t="shared" si="579"/>
        <v>40.953650078904168</v>
      </c>
      <c r="Z278" s="156">
        <f t="shared" si="579"/>
        <v>43.001332582849379</v>
      </c>
      <c r="AA278" s="156">
        <f t="shared" si="579"/>
        <v>45.151399211991851</v>
      </c>
      <c r="AB278" s="156">
        <f t="shared" si="579"/>
        <v>47.408969172591441</v>
      </c>
      <c r="AC278" s="156">
        <f t="shared" si="579"/>
        <v>49.779417631221015</v>
      </c>
      <c r="AD278" s="156">
        <f t="shared" si="579"/>
        <v>52.268388512782074</v>
      </c>
      <c r="AE278" s="156">
        <f t="shared" si="579"/>
        <v>54.881807938421176</v>
      </c>
      <c r="AF278" s="156">
        <f t="shared" si="579"/>
        <v>57.625898335342242</v>
      </c>
      <c r="AG278" s="156">
        <f t="shared" si="579"/>
        <v>60.507193252109353</v>
      </c>
      <c r="AH278" s="156">
        <f t="shared" si="579"/>
        <v>63.532552914714827</v>
      </c>
      <c r="AI278" s="156">
        <f t="shared" si="579"/>
        <v>66.709180560450577</v>
      </c>
      <c r="AJ278" s="156">
        <f t="shared" si="579"/>
        <v>70.044639588473103</v>
      </c>
      <c r="AK278" s="156">
        <f t="shared" si="579"/>
        <v>73.546871567896758</v>
      </c>
      <c r="AL278" s="156">
        <f t="shared" si="584"/>
        <v>77.224215146291598</v>
      </c>
      <c r="AM278" s="156">
        <f t="shared" si="584"/>
        <v>81.085425903606179</v>
      </c>
      <c r="AN278" s="156">
        <f t="shared" si="584"/>
        <v>85.139697198786493</v>
      </c>
      <c r="AO278" s="156">
        <f t="shared" si="584"/>
        <v>89.39668205872583</v>
      </c>
      <c r="AP278" s="156">
        <f t="shared" si="584"/>
        <v>93.866516161662119</v>
      </c>
      <c r="AQ278" s="156">
        <f t="shared" si="584"/>
        <v>98.559841969745236</v>
      </c>
      <c r="AR278" s="156">
        <f t="shared" si="584"/>
        <v>103.4878340682325</v>
      </c>
      <c r="AS278" s="156">
        <f t="shared" si="584"/>
        <v>108.66222577164413</v>
      </c>
      <c r="AT278" s="156">
        <f t="shared" si="584"/>
        <v>114.09533706022634</v>
      </c>
      <c r="AU278" s="156">
        <f t="shared" si="584"/>
        <v>119.80010391323766</v>
      </c>
      <c r="AV278" s="156">
        <f t="shared" si="584"/>
        <v>125.79010910889956</v>
      </c>
      <c r="AW278" s="156">
        <f t="shared" si="584"/>
        <v>132.07961456434452</v>
      </c>
      <c r="AX278" s="156">
        <f t="shared" si="584"/>
        <v>138.68359529256176</v>
      </c>
      <c r="AY278" s="156">
        <f t="shared" si="584"/>
        <v>145.61777505718987</v>
      </c>
      <c r="AZ278" s="156">
        <f t="shared" si="584"/>
        <v>152.89866381004936</v>
      </c>
      <c r="BA278" s="156">
        <f t="shared" si="584"/>
        <v>160.54359700055184</v>
      </c>
      <c r="BB278" s="156">
        <f t="shared" si="584"/>
        <v>168.57077685057945</v>
      </c>
      <c r="BC278" s="156">
        <f t="shared" si="584"/>
        <v>176.99931569310843</v>
      </c>
      <c r="BD278" s="156">
        <f t="shared" si="584"/>
        <v>185.84928147776384</v>
      </c>
      <c r="BE278" s="156">
        <f t="shared" si="584"/>
        <v>195.14174555165206</v>
      </c>
      <c r="BF278" s="156">
        <f t="shared" si="584"/>
        <v>204.89883282923466</v>
      </c>
      <c r="BG278" s="156">
        <f t="shared" si="584"/>
        <v>215.1437744706964</v>
      </c>
      <c r="BH278" s="156">
        <f t="shared" si="584"/>
        <v>225.90096319423125</v>
      </c>
      <c r="BI278" s="156">
        <f t="shared" si="584"/>
        <v>237.19601135394279</v>
      </c>
      <c r="BJ278" s="156">
        <f t="shared" si="584"/>
        <v>249.05581192163993</v>
      </c>
      <c r="BK278" s="156">
        <f t="shared" si="584"/>
        <v>261.50860251772195</v>
      </c>
      <c r="BL278" s="156">
        <f t="shared" si="584"/>
        <v>274.58403264360805</v>
      </c>
      <c r="BM278" s="156">
        <f t="shared" si="584"/>
        <v>288.31323427578849</v>
      </c>
      <c r="BN278" s="156">
        <f t="shared" si="584"/>
        <v>302.72889598957789</v>
      </c>
      <c r="BO278" s="156">
        <f t="shared" si="584"/>
        <v>317.8653407890568</v>
      </c>
      <c r="BP278" s="156">
        <f t="shared" si="584"/>
        <v>333.75860782850964</v>
      </c>
      <c r="BQ278" s="156">
        <f t="shared" si="584"/>
        <v>350.44653821993518</v>
      </c>
      <c r="BR278" s="156">
        <f t="shared" si="584"/>
        <v>367.96886513093193</v>
      </c>
      <c r="BS278" s="156">
        <f t="shared" si="584"/>
        <v>386.36730838747854</v>
      </c>
      <c r="BT278" s="156">
        <f t="shared" si="584"/>
        <v>405.68567380685249</v>
      </c>
      <c r="BU278" s="156">
        <f t="shared" si="584"/>
        <v>425.96995749719508</v>
      </c>
      <c r="BV278" s="156">
        <f t="shared" si="584"/>
        <v>447.26845537205486</v>
      </c>
      <c r="BW278" s="156">
        <f t="shared" si="584"/>
        <v>469.63187814065759</v>
      </c>
      <c r="BX278" s="156">
        <f t="shared" si="584"/>
        <v>493.11347204769049</v>
      </c>
      <c r="BY278" s="156">
        <f t="shared" si="584"/>
        <v>517.76914565007507</v>
      </c>
      <c r="BZ278" s="156">
        <f t="shared" si="584"/>
        <v>543.65760293257881</v>
      </c>
      <c r="CA278" s="156">
        <f t="shared" si="584"/>
        <v>570.84048307920773</v>
      </c>
      <c r="CB278" s="156">
        <f t="shared" si="584"/>
        <v>599.38250723316821</v>
      </c>
      <c r="CC278" s="156">
        <f t="shared" si="584"/>
        <v>629.35163259482658</v>
      </c>
      <c r="CD278" s="156">
        <f t="shared" si="584"/>
        <v>660.81921422456799</v>
      </c>
      <c r="CE278" s="156">
        <f t="shared" si="581"/>
        <v>693.86017493579641</v>
      </c>
      <c r="CF278" s="156">
        <f t="shared" si="581"/>
        <v>728.55318368258622</v>
      </c>
      <c r="CG278" s="156">
        <f t="shared" si="581"/>
        <v>764.98084286671553</v>
      </c>
      <c r="CH278" s="156">
        <f t="shared" si="581"/>
        <v>803.22988501005148</v>
      </c>
      <c r="CI278" s="156">
        <f t="shared" si="581"/>
        <v>843.39137926055412</v>
      </c>
      <c r="CJ278" s="156">
        <f t="shared" si="581"/>
        <v>885.5609482235817</v>
      </c>
      <c r="CK278" s="156">
        <f t="shared" si="581"/>
        <v>929.83899563476086</v>
      </c>
      <c r="CL278" s="156">
        <f t="shared" si="581"/>
        <v>976.33094541649893</v>
      </c>
      <c r="CM278" s="156">
        <f t="shared" si="581"/>
        <v>1025.1474926873241</v>
      </c>
      <c r="CN278" s="156">
        <f t="shared" si="581"/>
        <v>1076.4048673216901</v>
      </c>
      <c r="CO278" s="156">
        <f t="shared" si="581"/>
        <v>1130.2251106877748</v>
      </c>
      <c r="CP278" s="156">
        <f t="shared" si="581"/>
        <v>1186.7363662221635</v>
      </c>
      <c r="CQ278" s="156">
        <f t="shared" si="581"/>
        <v>0</v>
      </c>
      <c r="CR278" s="156">
        <f t="shared" si="581"/>
        <v>0</v>
      </c>
      <c r="CS278" s="156">
        <f t="shared" si="581"/>
        <v>0</v>
      </c>
      <c r="CT278" s="156">
        <f t="shared" si="581"/>
        <v>0</v>
      </c>
      <c r="CU278" s="156">
        <f t="shared" si="581"/>
        <v>0</v>
      </c>
    </row>
    <row r="279" spans="1:99" ht="14.25" customHeight="1" x14ac:dyDescent="0.25">
      <c r="A279" s="110" t="s">
        <v>483</v>
      </c>
      <c r="B279" s="108">
        <f t="shared" si="582"/>
        <v>3</v>
      </c>
      <c r="D279" s="156">
        <f t="shared" si="583"/>
        <v>3.15</v>
      </c>
      <c r="E279" s="156">
        <f t="shared" si="579"/>
        <v>3.3074999999999997</v>
      </c>
      <c r="F279" s="156">
        <f t="shared" si="579"/>
        <v>3.4728750000000002</v>
      </c>
      <c r="G279" s="156">
        <f t="shared" si="579"/>
        <v>3.6465187500000003</v>
      </c>
      <c r="H279" s="156">
        <f t="shared" si="579"/>
        <v>3.8288446875000002</v>
      </c>
      <c r="I279" s="156">
        <f t="shared" si="579"/>
        <v>4.0202869218750008</v>
      </c>
      <c r="J279" s="156">
        <f t="shared" si="579"/>
        <v>4.2213012679687516</v>
      </c>
      <c r="K279" s="156">
        <f t="shared" ref="K279:AK279" si="585">K253*$B188</f>
        <v>4.4323663313671897</v>
      </c>
      <c r="L279" s="156">
        <f t="shared" si="585"/>
        <v>4.6539846479355491</v>
      </c>
      <c r="M279" s="156">
        <f t="shared" si="585"/>
        <v>4.8866838803323258</v>
      </c>
      <c r="N279" s="156">
        <f t="shared" si="585"/>
        <v>5.1310180743489431</v>
      </c>
      <c r="O279" s="156">
        <f t="shared" si="585"/>
        <v>5.3875689780663905</v>
      </c>
      <c r="P279" s="156">
        <f t="shared" si="585"/>
        <v>5.65694742696971</v>
      </c>
      <c r="Q279" s="156">
        <f t="shared" si="585"/>
        <v>5.9397947983181956</v>
      </c>
      <c r="R279" s="156">
        <f t="shared" si="585"/>
        <v>6.2367845382341063</v>
      </c>
      <c r="S279" s="156">
        <f t="shared" si="585"/>
        <v>6.5486237651458117</v>
      </c>
      <c r="T279" s="156">
        <f t="shared" si="585"/>
        <v>6.876054953403103</v>
      </c>
      <c r="U279" s="156">
        <f t="shared" si="585"/>
        <v>7.2198577010732583</v>
      </c>
      <c r="V279" s="156">
        <f t="shared" si="585"/>
        <v>7.580850586126922</v>
      </c>
      <c r="W279" s="156">
        <f t="shared" si="585"/>
        <v>7.9598931154332675</v>
      </c>
      <c r="X279" s="156">
        <f t="shared" si="585"/>
        <v>8.3578877712049309</v>
      </c>
      <c r="Y279" s="156">
        <f t="shared" si="585"/>
        <v>8.7757821597651784</v>
      </c>
      <c r="Z279" s="156">
        <f t="shared" si="585"/>
        <v>9.2145712677534384</v>
      </c>
      <c r="AA279" s="156">
        <f t="shared" si="585"/>
        <v>9.6752998311411105</v>
      </c>
      <c r="AB279" s="156">
        <f t="shared" si="585"/>
        <v>10.159064822698165</v>
      </c>
      <c r="AC279" s="156">
        <f t="shared" si="585"/>
        <v>10.667018063833073</v>
      </c>
      <c r="AD279" s="156">
        <f t="shared" si="585"/>
        <v>11.200368967024728</v>
      </c>
      <c r="AE279" s="156">
        <f t="shared" si="585"/>
        <v>11.760387415375964</v>
      </c>
      <c r="AF279" s="156">
        <f t="shared" si="585"/>
        <v>12.348406786144764</v>
      </c>
      <c r="AG279" s="156">
        <f t="shared" si="585"/>
        <v>12.965827125452003</v>
      </c>
      <c r="AH279" s="156">
        <f t="shared" si="585"/>
        <v>13.614118481724605</v>
      </c>
      <c r="AI279" s="156">
        <f t="shared" si="585"/>
        <v>14.294824405810836</v>
      </c>
      <c r="AJ279" s="156">
        <f t="shared" si="585"/>
        <v>15.009565626101377</v>
      </c>
      <c r="AK279" s="156">
        <f t="shared" si="585"/>
        <v>15.760043907406445</v>
      </c>
      <c r="AL279" s="156">
        <f t="shared" ref="AL279:CE279" si="586">AL253*$B188</f>
        <v>16.548046102776766</v>
      </c>
      <c r="AM279" s="156">
        <f t="shared" si="586"/>
        <v>17.375448407915606</v>
      </c>
      <c r="AN279" s="156">
        <f t="shared" si="586"/>
        <v>18.244220828311391</v>
      </c>
      <c r="AO279" s="156">
        <f t="shared" si="586"/>
        <v>19.156431869726958</v>
      </c>
      <c r="AP279" s="156">
        <f t="shared" si="586"/>
        <v>20.114253463213309</v>
      </c>
      <c r="AQ279" s="156">
        <f t="shared" si="586"/>
        <v>21.119966136373979</v>
      </c>
      <c r="AR279" s="156">
        <f t="shared" si="586"/>
        <v>22.175964443192676</v>
      </c>
      <c r="AS279" s="156">
        <f t="shared" si="586"/>
        <v>23.284762665352311</v>
      </c>
      <c r="AT279" s="156">
        <f t="shared" si="586"/>
        <v>24.449000798619927</v>
      </c>
      <c r="AU279" s="156">
        <f t="shared" si="586"/>
        <v>25.671450838550925</v>
      </c>
      <c r="AV279" s="156">
        <f t="shared" si="586"/>
        <v>26.955023380478472</v>
      </c>
      <c r="AW279" s="156">
        <f t="shared" si="586"/>
        <v>28.302774549502395</v>
      </c>
      <c r="AX279" s="156">
        <f t="shared" si="586"/>
        <v>29.717913276977519</v>
      </c>
      <c r="AY279" s="156">
        <f t="shared" si="586"/>
        <v>31.203808940826395</v>
      </c>
      <c r="AZ279" s="156">
        <f t="shared" si="586"/>
        <v>32.76399938786772</v>
      </c>
      <c r="BA279" s="156">
        <f t="shared" si="586"/>
        <v>34.402199357261111</v>
      </c>
      <c r="BB279" s="156">
        <f t="shared" si="586"/>
        <v>36.122309325124164</v>
      </c>
      <c r="BC279" s="156">
        <f t="shared" si="586"/>
        <v>37.928424791380372</v>
      </c>
      <c r="BD279" s="156">
        <f t="shared" si="586"/>
        <v>39.824846030949395</v>
      </c>
      <c r="BE279" s="156">
        <f t="shared" si="586"/>
        <v>41.816088332496861</v>
      </c>
      <c r="BF279" s="156">
        <f t="shared" si="586"/>
        <v>43.906892749121702</v>
      </c>
      <c r="BG279" s="156">
        <f t="shared" si="586"/>
        <v>46.102237386577798</v>
      </c>
      <c r="BH279" s="156">
        <f t="shared" si="586"/>
        <v>48.407349255906688</v>
      </c>
      <c r="BI279" s="156">
        <f t="shared" si="586"/>
        <v>50.827716718702021</v>
      </c>
      <c r="BJ279" s="156">
        <f t="shared" si="586"/>
        <v>53.369102554637124</v>
      </c>
      <c r="BK279" s="156">
        <f t="shared" si="586"/>
        <v>56.037557682368984</v>
      </c>
      <c r="BL279" s="156">
        <f t="shared" si="586"/>
        <v>58.839435566487438</v>
      </c>
      <c r="BM279" s="156">
        <f t="shared" si="586"/>
        <v>61.781407344811811</v>
      </c>
      <c r="BN279" s="156">
        <f t="shared" si="586"/>
        <v>64.870477712052406</v>
      </c>
      <c r="BO279" s="156">
        <f t="shared" si="586"/>
        <v>68.114001597655033</v>
      </c>
      <c r="BP279" s="156">
        <f t="shared" si="586"/>
        <v>71.519701677537782</v>
      </c>
      <c r="BQ279" s="156">
        <f t="shared" si="586"/>
        <v>75.095686761414669</v>
      </c>
      <c r="BR279" s="156">
        <f t="shared" si="586"/>
        <v>78.850471099485404</v>
      </c>
      <c r="BS279" s="156">
        <f t="shared" si="586"/>
        <v>82.792994654459676</v>
      </c>
      <c r="BT279" s="156">
        <f t="shared" si="586"/>
        <v>86.932644387182663</v>
      </c>
      <c r="BU279" s="156">
        <f t="shared" si="586"/>
        <v>91.279276606541785</v>
      </c>
      <c r="BV279" s="156">
        <f t="shared" si="586"/>
        <v>95.843240436868882</v>
      </c>
      <c r="BW279" s="156">
        <f t="shared" si="586"/>
        <v>100.63540245871233</v>
      </c>
      <c r="BX279" s="156">
        <f t="shared" si="586"/>
        <v>105.66717258164795</v>
      </c>
      <c r="BY279" s="156">
        <f t="shared" si="586"/>
        <v>110.95053121073035</v>
      </c>
      <c r="BZ279" s="156">
        <f t="shared" si="586"/>
        <v>116.49805777126687</v>
      </c>
      <c r="CA279" s="156">
        <f t="shared" si="586"/>
        <v>122.32296065983022</v>
      </c>
      <c r="CB279" s="156">
        <f t="shared" si="586"/>
        <v>128.43910869282172</v>
      </c>
      <c r="CC279" s="156">
        <f t="shared" si="586"/>
        <v>134.86106412746284</v>
      </c>
      <c r="CD279" s="156">
        <f t="shared" si="586"/>
        <v>141.604117333836</v>
      </c>
      <c r="CE279" s="156">
        <f t="shared" si="586"/>
        <v>148.68432320052779</v>
      </c>
      <c r="CF279" s="156">
        <f t="shared" ref="CF279:CU279" si="587">CF253*$B188</f>
        <v>156.11853936055419</v>
      </c>
      <c r="CG279" s="156">
        <f t="shared" si="587"/>
        <v>163.9244663285819</v>
      </c>
      <c r="CH279" s="156">
        <f t="shared" si="587"/>
        <v>172.120689645011</v>
      </c>
      <c r="CI279" s="156">
        <f t="shared" si="587"/>
        <v>180.72672412726155</v>
      </c>
      <c r="CJ279" s="156">
        <f t="shared" si="587"/>
        <v>189.76306033362465</v>
      </c>
      <c r="CK279" s="156">
        <f t="shared" si="587"/>
        <v>199.25121335030587</v>
      </c>
      <c r="CL279" s="156">
        <f t="shared" si="587"/>
        <v>209.21377401782118</v>
      </c>
      <c r="CM279" s="156">
        <f t="shared" si="587"/>
        <v>219.67446271871225</v>
      </c>
      <c r="CN279" s="156">
        <f t="shared" si="587"/>
        <v>230.65818585464785</v>
      </c>
      <c r="CO279" s="156">
        <f t="shared" si="587"/>
        <v>242.19109514738025</v>
      </c>
      <c r="CP279" s="156">
        <f t="shared" si="587"/>
        <v>254.30064990474926</v>
      </c>
      <c r="CQ279" s="156">
        <f t="shared" si="587"/>
        <v>0</v>
      </c>
      <c r="CR279" s="156">
        <f t="shared" si="587"/>
        <v>0</v>
      </c>
      <c r="CS279" s="156">
        <f t="shared" si="587"/>
        <v>0</v>
      </c>
      <c r="CT279" s="156">
        <f t="shared" si="587"/>
        <v>0</v>
      </c>
      <c r="CU279" s="156">
        <f t="shared" si="587"/>
        <v>0</v>
      </c>
    </row>
    <row r="282" spans="1:99" ht="14.25" customHeight="1" x14ac:dyDescent="0.25">
      <c r="A282" s="110" t="s">
        <v>489</v>
      </c>
      <c r="B282" s="108">
        <f>SUM(B271:B279)</f>
        <v>14905.124</v>
      </c>
      <c r="D282" s="156">
        <f>SUM(D271:D279)</f>
        <v>15178.328980000002</v>
      </c>
      <c r="E282" s="156">
        <f t="shared" ref="E282:AK282" si="588">SUM(E271:E279)</f>
        <v>15456.769484600001</v>
      </c>
      <c r="F282" s="156">
        <f t="shared" si="588"/>
        <v>15740.548958542002</v>
      </c>
      <c r="G282" s="156">
        <f t="shared" si="588"/>
        <v>16029.772953805343</v>
      </c>
      <c r="H282" s="156">
        <f t="shared" si="588"/>
        <v>16324.549174684873</v>
      </c>
      <c r="I282" s="156">
        <f t="shared" si="588"/>
        <v>16624.987523927532</v>
      </c>
      <c r="J282" s="156">
        <f t="shared" si="588"/>
        <v>16931.200149956403</v>
      </c>
      <c r="K282" s="156">
        <f t="shared" si="588"/>
        <v>17243.301495212432</v>
      </c>
      <c r="L282" s="156">
        <f t="shared" si="588"/>
        <v>17561.408345644766</v>
      </c>
      <c r="M282" s="156">
        <f t="shared" si="588"/>
        <v>17885.639881382085</v>
      </c>
      <c r="N282" s="156">
        <f t="shared" si="588"/>
        <v>18216.117728617995</v>
      </c>
      <c r="O282" s="156">
        <f t="shared" si="588"/>
        <v>18552.966012745099</v>
      </c>
      <c r="P282" s="156">
        <f t="shared" si="588"/>
        <v>18896.311412773193</v>
      </c>
      <c r="Q282" s="156">
        <f t="shared" si="588"/>
        <v>19246.283217068634</v>
      </c>
      <c r="R282" s="156">
        <f t="shared" si="588"/>
        <v>19603.013380452885</v>
      </c>
      <c r="S282" s="156">
        <f t="shared" si="588"/>
        <v>19966.636582699877</v>
      </c>
      <c r="T282" s="156">
        <f t="shared" si="588"/>
        <v>20337.29028847305</v>
      </c>
      <c r="U282" s="156">
        <f t="shared" si="588"/>
        <v>20715.114808744493</v>
      </c>
      <c r="V282" s="156">
        <f t="shared" si="588"/>
        <v>21100.253363740048</v>
      </c>
      <c r="W282" s="156">
        <f t="shared" si="588"/>
        <v>21492.852147456098</v>
      </c>
      <c r="X282" s="156">
        <f t="shared" si="588"/>
        <v>21893.060393794865</v>
      </c>
      <c r="Y282" s="156">
        <f t="shared" si="588"/>
        <v>22301.030444367494</v>
      </c>
      <c r="Z282" s="156">
        <f t="shared" si="588"/>
        <v>22716.917818015376</v>
      </c>
      <c r="AA282" s="156">
        <f t="shared" si="588"/>
        <v>23140.881282102517</v>
      </c>
      <c r="AB282" s="156">
        <f t="shared" si="588"/>
        <v>23573.082925633287</v>
      </c>
      <c r="AC282" s="156">
        <f t="shared" si="588"/>
        <v>24013.688234252411</v>
      </c>
      <c r="AD282" s="156">
        <f t="shared" si="588"/>
        <v>24462.866167185777</v>
      </c>
      <c r="AE282" s="156">
        <f t="shared" si="588"/>
        <v>24920.789236183133</v>
      </c>
      <c r="AF282" s="156">
        <f t="shared" si="588"/>
        <v>25387.633586525939</v>
      </c>
      <c r="AG282" s="156">
        <f t="shared" si="588"/>
        <v>25863.579080166222</v>
      </c>
      <c r="AH282" s="156">
        <f t="shared" si="588"/>
        <v>26348.809381064555</v>
      </c>
      <c r="AI282" s="156">
        <f t="shared" si="588"/>
        <v>26843.512042798247</v>
      </c>
      <c r="AJ282" s="156">
        <f t="shared" si="588"/>
        <v>27347.87859851342</v>
      </c>
      <c r="AK282" s="156">
        <f t="shared" si="588"/>
        <v>27862.104653297454</v>
      </c>
      <c r="AL282" s="156">
        <f t="shared" ref="AL282:CE282" si="589">SUM(AL271:AL279)</f>
        <v>28386.389979051561</v>
      </c>
      <c r="AM282" s="156">
        <f t="shared" si="589"/>
        <v>28920.938611946196</v>
      </c>
      <c r="AN282" s="156">
        <f t="shared" si="589"/>
        <v>29465.958952545363</v>
      </c>
      <c r="AO282" s="156">
        <f t="shared" si="589"/>
        <v>30021.663868689295</v>
      </c>
      <c r="AP282" s="156">
        <f t="shared" si="589"/>
        <v>30588.27080122866</v>
      </c>
      <c r="AQ282" s="156">
        <f t="shared" si="589"/>
        <v>31166.001872707187</v>
      </c>
      <c r="AR282" s="156">
        <f t="shared" si="589"/>
        <v>31755.083999093371</v>
      </c>
      <c r="AS282" s="156">
        <f t="shared" si="589"/>
        <v>32355.749004666322</v>
      </c>
      <c r="AT282" s="156">
        <f t="shared" si="589"/>
        <v>32968.233740164862</v>
      </c>
      <c r="AU282" s="156">
        <f t="shared" si="589"/>
        <v>33592.780204313553</v>
      </c>
      <c r="AV282" s="156">
        <f t="shared" si="589"/>
        <v>34229.635668844108</v>
      </c>
      <c r="AW282" s="156">
        <f t="shared" si="589"/>
        <v>34879.05280713542</v>
      </c>
      <c r="AX282" s="156">
        <f t="shared" si="589"/>
        <v>35541.28982660066</v>
      </c>
      <c r="AY282" s="156">
        <f t="shared" si="589"/>
        <v>36216.610604955385</v>
      </c>
      <c r="AZ282" s="156">
        <f t="shared" si="589"/>
        <v>36905.284830505712</v>
      </c>
      <c r="BA282" s="156">
        <f t="shared" si="589"/>
        <v>37607.588146602364</v>
      </c>
      <c r="BB282" s="156">
        <f t="shared" si="589"/>
        <v>38323.802300411662</v>
      </c>
      <c r="BC282" s="156">
        <f t="shared" si="589"/>
        <v>39054.215296161536</v>
      </c>
      <c r="BD282" s="156">
        <f t="shared" si="589"/>
        <v>39799.121553027224</v>
      </c>
      <c r="BE282" s="156">
        <f t="shared" si="589"/>
        <v>40558.822067828238</v>
      </c>
      <c r="BF282" s="156">
        <f t="shared" si="589"/>
        <v>41333.624582715696</v>
      </c>
      <c r="BG282" s="156">
        <f t="shared" si="589"/>
        <v>42123.84375803687</v>
      </c>
      <c r="BH282" s="156">
        <f t="shared" si="589"/>
        <v>42929.801350571819</v>
      </c>
      <c r="BI282" s="156">
        <f t="shared" si="589"/>
        <v>43751.82639734546</v>
      </c>
      <c r="BJ282" s="156">
        <f t="shared" si="589"/>
        <v>44590.255405227101</v>
      </c>
      <c r="BK282" s="156">
        <f t="shared" si="589"/>
        <v>45445.432546539436</v>
      </c>
      <c r="BL282" s="156">
        <f t="shared" si="589"/>
        <v>46317.709860907453</v>
      </c>
      <c r="BM282" s="156">
        <f t="shared" si="589"/>
        <v>47207.447463589458</v>
      </c>
      <c r="BN282" s="156">
        <f t="shared" si="589"/>
        <v>48115.013760541595</v>
      </c>
      <c r="BO282" s="156">
        <f t="shared" si="589"/>
        <v>49040.785670479512</v>
      </c>
      <c r="BP282" s="156">
        <f t="shared" si="589"/>
        <v>49985.148854211882</v>
      </c>
      <c r="BQ282" s="156">
        <f t="shared" si="589"/>
        <v>50948.49795153302</v>
      </c>
      <c r="BR282" s="156">
        <f t="shared" si="589"/>
        <v>51931.236825974345</v>
      </c>
      <c r="BS282" s="156">
        <f t="shared" si="589"/>
        <v>52933.778817728591</v>
      </c>
      <c r="BT282" s="156">
        <f t="shared" si="589"/>
        <v>53956.547005073742</v>
      </c>
      <c r="BU282" s="156">
        <f t="shared" si="589"/>
        <v>54999.974474639348</v>
      </c>
      <c r="BV282" s="156">
        <f t="shared" si="589"/>
        <v>56064.504600872744</v>
      </c>
      <c r="BW282" s="156">
        <f t="shared" si="589"/>
        <v>57150.591335079138</v>
      </c>
      <c r="BX282" s="156">
        <f t="shared" si="589"/>
        <v>58258.69950442652</v>
      </c>
      <c r="BY282" s="156">
        <f t="shared" si="589"/>
        <v>59389.305121324025</v>
      </c>
      <c r="BZ282" s="156">
        <f t="shared" si="589"/>
        <v>60542.895703601134</v>
      </c>
      <c r="CA282" s="156">
        <f t="shared" si="589"/>
        <v>61719.970605934504</v>
      </c>
      <c r="CB282" s="156">
        <f t="shared" si="589"/>
        <v>62921.041362990014</v>
      </c>
      <c r="CC282" s="156">
        <f t="shared" si="589"/>
        <v>64146.632044768485</v>
      </c>
      <c r="CD282" s="156">
        <f t="shared" si="589"/>
        <v>65397.279624666829</v>
      </c>
      <c r="CE282" s="156">
        <f t="shared" si="589"/>
        <v>66673.534360789243</v>
      </c>
      <c r="CF282" s="156">
        <f t="shared" ref="CF282:CU282" si="590">SUM(CF271:CF279)</f>
        <v>67975.96019106824</v>
      </c>
      <c r="CG282" s="156">
        <f t="shared" si="590"/>
        <v>69305.135142781233</v>
      </c>
      <c r="CH282" s="156">
        <f t="shared" si="590"/>
        <v>70661.651757075058</v>
      </c>
      <c r="CI282" s="156">
        <f t="shared" si="590"/>
        <v>72046.117529140145</v>
      </c>
      <c r="CJ282" s="156">
        <f t="shared" si="590"/>
        <v>73459.155364705395</v>
      </c>
      <c r="CK282" s="156">
        <f t="shared" si="590"/>
        <v>74901.404053555816</v>
      </c>
      <c r="CL282" s="156">
        <f t="shared" si="590"/>
        <v>76373.518760809064</v>
      </c>
      <c r="CM282" s="156">
        <f t="shared" si="590"/>
        <v>77876.171536720009</v>
      </c>
      <c r="CN282" s="156">
        <f t="shared" si="590"/>
        <v>79410.051845819413</v>
      </c>
      <c r="CO282" s="156">
        <f t="shared" si="590"/>
        <v>80975.867116231006</v>
      </c>
      <c r="CP282" s="156">
        <f t="shared" si="590"/>
        <v>82574.343310049531</v>
      </c>
      <c r="CQ282" s="156">
        <f t="shared" si="590"/>
        <v>0</v>
      </c>
      <c r="CR282" s="156">
        <f t="shared" si="590"/>
        <v>0</v>
      </c>
      <c r="CS282" s="156">
        <f t="shared" si="590"/>
        <v>0</v>
      </c>
      <c r="CT282" s="156">
        <f t="shared" si="590"/>
        <v>0</v>
      </c>
      <c r="CU282" s="156">
        <f t="shared" si="590"/>
        <v>0</v>
      </c>
    </row>
    <row r="283" spans="1:99" ht="14.25" customHeight="1" x14ac:dyDescent="0.25">
      <c r="A283" s="110" t="s">
        <v>491</v>
      </c>
      <c r="B283" s="108">
        <f>B38</f>
        <v>3.8</v>
      </c>
      <c r="D283">
        <v>3.8000563806853802</v>
      </c>
      <c r="E283">
        <v>3.95579291564504</v>
      </c>
      <c r="F283">
        <v>4.1247775642137299</v>
      </c>
      <c r="G283">
        <v>4.3083378593341699</v>
      </c>
      <c r="H283">
        <v>4.5079379580757504</v>
      </c>
      <c r="I283">
        <v>4.7251927942265999</v>
      </c>
      <c r="J283">
        <v>4.96188370058701</v>
      </c>
      <c r="K283">
        <v>5.2199756537641999</v>
      </c>
      <c r="L283">
        <v>5.5016363101637502</v>
      </c>
      <c r="M283">
        <v>5.8092570194215503</v>
      </c>
      <c r="N283">
        <v>6.1454760208953898</v>
      </c>
      <c r="O283">
        <v>6.5132040502265296</v>
      </c>
      <c r="P283">
        <v>6.9156526065980701</v>
      </c>
      <c r="Q283">
        <v>7.3563651573921396</v>
      </c>
      <c r="R283">
        <v>7.8392515857351803</v>
      </c>
      <c r="S283">
        <v>8.3686262182044207</v>
      </c>
      <c r="T283">
        <v>8.9492498050594396</v>
      </c>
      <c r="U283">
        <v>9.5863758641055306</v>
      </c>
      <c r="V283">
        <v>10.285801842069301</v>
      </c>
      <c r="W283">
        <v>11.053925594593601</v>
      </c>
      <c r="X283" s="157">
        <f t="shared" ref="X283:AF283" si="591">W283*X284</f>
        <v>0</v>
      </c>
      <c r="Y283" s="157">
        <f t="shared" si="591"/>
        <v>0</v>
      </c>
      <c r="Z283" s="157">
        <f t="shared" si="591"/>
        <v>0</v>
      </c>
      <c r="AA283" s="157">
        <f t="shared" si="591"/>
        <v>0</v>
      </c>
      <c r="AB283" s="157">
        <f t="shared" si="591"/>
        <v>0</v>
      </c>
      <c r="AC283" s="157">
        <f t="shared" si="591"/>
        <v>0</v>
      </c>
      <c r="AD283" s="157">
        <f t="shared" si="591"/>
        <v>0</v>
      </c>
      <c r="AE283" s="157">
        <f t="shared" si="591"/>
        <v>0</v>
      </c>
      <c r="AF283" s="157">
        <f t="shared" si="591"/>
        <v>0</v>
      </c>
      <c r="AG283" s="157">
        <f t="shared" ref="AG283:BQ283" si="592">AF283*(1 + 0.006 +0.3748*((AG282-AF282)/AF282))</f>
        <v>0</v>
      </c>
      <c r="AH283" s="157">
        <f t="shared" si="592"/>
        <v>0</v>
      </c>
      <c r="AI283" s="157">
        <f t="shared" si="592"/>
        <v>0</v>
      </c>
      <c r="AJ283" s="157">
        <f t="shared" si="592"/>
        <v>0</v>
      </c>
      <c r="AK283" s="157">
        <f t="shared" si="592"/>
        <v>0</v>
      </c>
      <c r="AL283" s="157">
        <f t="shared" si="592"/>
        <v>0</v>
      </c>
      <c r="AM283" s="157">
        <f t="shared" si="592"/>
        <v>0</v>
      </c>
      <c r="AN283" s="157">
        <f t="shared" si="592"/>
        <v>0</v>
      </c>
      <c r="AO283" s="157">
        <f t="shared" si="592"/>
        <v>0</v>
      </c>
      <c r="AP283" s="157">
        <f t="shared" si="592"/>
        <v>0</v>
      </c>
      <c r="AQ283" s="157">
        <f t="shared" si="592"/>
        <v>0</v>
      </c>
      <c r="AR283" s="157">
        <f t="shared" si="592"/>
        <v>0</v>
      </c>
      <c r="AS283" s="157">
        <f t="shared" si="592"/>
        <v>0</v>
      </c>
      <c r="AT283" s="157">
        <f t="shared" si="592"/>
        <v>0</v>
      </c>
      <c r="AU283" s="157">
        <f t="shared" si="592"/>
        <v>0</v>
      </c>
      <c r="AV283" s="157">
        <f t="shared" si="592"/>
        <v>0</v>
      </c>
      <c r="AW283" s="157">
        <f t="shared" si="592"/>
        <v>0</v>
      </c>
      <c r="AX283" s="157">
        <f t="shared" si="592"/>
        <v>0</v>
      </c>
      <c r="AY283" s="157">
        <f t="shared" si="592"/>
        <v>0</v>
      </c>
      <c r="AZ283" s="157">
        <f t="shared" si="592"/>
        <v>0</v>
      </c>
      <c r="BA283" s="157">
        <f t="shared" si="592"/>
        <v>0</v>
      </c>
      <c r="BB283" s="157">
        <f t="shared" si="592"/>
        <v>0</v>
      </c>
      <c r="BC283" s="157">
        <f t="shared" si="592"/>
        <v>0</v>
      </c>
      <c r="BD283" s="157">
        <f t="shared" si="592"/>
        <v>0</v>
      </c>
      <c r="BE283" s="157">
        <f t="shared" si="592"/>
        <v>0</v>
      </c>
      <c r="BF283" s="157">
        <f t="shared" si="592"/>
        <v>0</v>
      </c>
      <c r="BG283" s="157">
        <f t="shared" si="592"/>
        <v>0</v>
      </c>
      <c r="BH283" s="157">
        <f t="shared" si="592"/>
        <v>0</v>
      </c>
      <c r="BI283" s="157">
        <f t="shared" si="592"/>
        <v>0</v>
      </c>
      <c r="BJ283" s="157">
        <f t="shared" si="592"/>
        <v>0</v>
      </c>
      <c r="BK283" s="157">
        <f t="shared" si="592"/>
        <v>0</v>
      </c>
      <c r="BL283" s="157">
        <f t="shared" si="592"/>
        <v>0</v>
      </c>
      <c r="BM283" s="157">
        <f t="shared" si="592"/>
        <v>0</v>
      </c>
      <c r="BN283" s="157">
        <f t="shared" si="592"/>
        <v>0</v>
      </c>
      <c r="BO283" s="157">
        <f t="shared" si="592"/>
        <v>0</v>
      </c>
      <c r="BP283" s="157">
        <f t="shared" si="592"/>
        <v>0</v>
      </c>
      <c r="BQ283" s="157">
        <f t="shared" si="592"/>
        <v>0</v>
      </c>
      <c r="BR283" s="157">
        <f t="shared" ref="BR283:CP283" si="593">BQ283*(1 + 0.006 +0.3748*((BR282-BQ282)/BQ282))</f>
        <v>0</v>
      </c>
      <c r="BS283" s="157">
        <f t="shared" si="593"/>
        <v>0</v>
      </c>
      <c r="BT283" s="157">
        <f t="shared" si="593"/>
        <v>0</v>
      </c>
      <c r="BU283" s="157">
        <f t="shared" si="593"/>
        <v>0</v>
      </c>
      <c r="BV283" s="157">
        <f t="shared" si="593"/>
        <v>0</v>
      </c>
      <c r="BW283" s="157">
        <f t="shared" si="593"/>
        <v>0</v>
      </c>
      <c r="BX283" s="157">
        <f t="shared" si="593"/>
        <v>0</v>
      </c>
      <c r="BY283" s="157">
        <f t="shared" si="593"/>
        <v>0</v>
      </c>
      <c r="BZ283" s="157">
        <f t="shared" si="593"/>
        <v>0</v>
      </c>
      <c r="CA283" s="157">
        <f t="shared" si="593"/>
        <v>0</v>
      </c>
      <c r="CB283" s="157">
        <f t="shared" si="593"/>
        <v>0</v>
      </c>
      <c r="CC283" s="157">
        <f t="shared" si="593"/>
        <v>0</v>
      </c>
      <c r="CD283" s="157">
        <f t="shared" si="593"/>
        <v>0</v>
      </c>
      <c r="CE283" s="157">
        <f t="shared" si="593"/>
        <v>0</v>
      </c>
      <c r="CF283" s="157">
        <f t="shared" si="593"/>
        <v>0</v>
      </c>
      <c r="CG283" s="157">
        <f t="shared" si="593"/>
        <v>0</v>
      </c>
      <c r="CH283" s="157">
        <f t="shared" si="593"/>
        <v>0</v>
      </c>
      <c r="CI283" s="157">
        <f t="shared" si="593"/>
        <v>0</v>
      </c>
      <c r="CJ283" s="157">
        <f t="shared" si="593"/>
        <v>0</v>
      </c>
      <c r="CK283" s="157">
        <f t="shared" si="593"/>
        <v>0</v>
      </c>
      <c r="CL283" s="157">
        <f t="shared" si="593"/>
        <v>0</v>
      </c>
      <c r="CM283" s="157">
        <f t="shared" si="593"/>
        <v>0</v>
      </c>
      <c r="CN283" s="157">
        <f t="shared" si="593"/>
        <v>0</v>
      </c>
      <c r="CO283" s="157">
        <f t="shared" si="593"/>
        <v>0</v>
      </c>
      <c r="CP283" s="157">
        <f t="shared" si="593"/>
        <v>0</v>
      </c>
    </row>
    <row r="284" spans="1:99" ht="14.25" customHeight="1" x14ac:dyDescent="0.25">
      <c r="D284">
        <v>1.0680139968914899</v>
      </c>
      <c r="E284">
        <v>1.0683044756551601</v>
      </c>
      <c r="F284">
        <v>1.06858442109473</v>
      </c>
      <c r="G284">
        <v>1.0688555086314999</v>
      </c>
      <c r="H284">
        <v>1.06911952008347</v>
      </c>
      <c r="I284">
        <v>1.0693783570064599</v>
      </c>
      <c r="J284">
        <v>1.06963405717167</v>
      </c>
      <c r="K284">
        <v>1.0698888142224401</v>
      </c>
      <c r="L284">
        <v>1.07014500051968</v>
      </c>
      <c r="M284">
        <v>1.0704051931323399</v>
      </c>
      <c r="N284">
        <v>1.07067220284691</v>
      </c>
      <c r="O284">
        <v>1.07094910594919</v>
      </c>
      <c r="P284">
        <v>1.07123927835968</v>
      </c>
      <c r="Q284">
        <v>1.0715464314671801</v>
      </c>
      <c r="R284">
        <v>1.07187464868849</v>
      </c>
      <c r="S284">
        <v>1.0722284213686999</v>
      </c>
      <c r="T284">
        <v>1.07261268211099</v>
      </c>
      <c r="U284">
        <v>1.0730328329752601</v>
      </c>
      <c r="V284">
        <v>1.0734947652066</v>
      </c>
    </row>
    <row r="288" spans="1:99" ht="14.25" customHeight="1" x14ac:dyDescent="0.25">
      <c r="A288" s="110" t="s">
        <v>492</v>
      </c>
      <c r="B288" s="108">
        <f>35</f>
        <v>35</v>
      </c>
      <c r="D288" s="110">
        <f>B288*(1+0.02)^5</f>
        <v>38.642828112000004</v>
      </c>
      <c r="E288" s="110">
        <f>D288*(1+0.02)^5</f>
        <v>42.664804699816507</v>
      </c>
      <c r="F288" s="110">
        <f t="shared" ref="F288:AK288" si="594">E288*(1+0.02)^5</f>
        <v>47.105391841344542</v>
      </c>
      <c r="G288" s="110">
        <f t="shared" si="594"/>
        <v>52.008158859242407</v>
      </c>
      <c r="H288" s="110">
        <f t="shared" si="594"/>
        <v>57.421209806265551</v>
      </c>
      <c r="I288" s="110">
        <f t="shared" si="594"/>
        <v>63.397655443617388</v>
      </c>
      <c r="J288" s="110">
        <f t="shared" si="594"/>
        <v>69.996134343185943</v>
      </c>
      <c r="K288" s="110">
        <f t="shared" si="594"/>
        <v>77.281388226519837</v>
      </c>
      <c r="L288" s="110">
        <f t="shared" si="594"/>
        <v>85.324897185547044</v>
      </c>
      <c r="M288" s="110">
        <f t="shared" si="594"/>
        <v>94.205581017576208</v>
      </c>
      <c r="N288" s="110">
        <f t="shared" si="594"/>
        <v>104.01057355580821</v>
      </c>
      <c r="O288" s="110">
        <f t="shared" si="594"/>
        <v>114.83607759278941</v>
      </c>
      <c r="P288" s="110">
        <f t="shared" si="594"/>
        <v>126.78830878498445</v>
      </c>
      <c r="Q288" s="110">
        <f t="shared" si="594"/>
        <v>139.98453779969526</v>
      </c>
      <c r="R288" s="110">
        <f t="shared" si="594"/>
        <v>154.55424092946831</v>
      </c>
      <c r="S288" s="110">
        <f t="shared" si="594"/>
        <v>170.6403704633737</v>
      </c>
      <c r="T288" s="110">
        <f t="shared" si="594"/>
        <v>188.40075727954718</v>
      </c>
      <c r="U288" s="110">
        <f t="shared" si="594"/>
        <v>208.0096594206907</v>
      </c>
      <c r="V288" s="110">
        <f t="shared" si="594"/>
        <v>229.65947184655462</v>
      </c>
      <c r="W288" s="110">
        <f t="shared" si="594"/>
        <v>253.56261413883183</v>
      </c>
      <c r="X288" s="110">
        <f t="shared" si="594"/>
        <v>279.95361467989312</v>
      </c>
      <c r="Y288" s="110">
        <f t="shared" si="594"/>
        <v>309.0914117545197</v>
      </c>
      <c r="Z288" s="110">
        <f t="shared" si="594"/>
        <v>341.26189415215202</v>
      </c>
      <c r="AA288" s="110">
        <f t="shared" si="594"/>
        <v>376.78070619706142</v>
      </c>
      <c r="AB288" s="110">
        <f t="shared" si="594"/>
        <v>415.9963447283148</v>
      </c>
      <c r="AC288" s="110">
        <f t="shared" si="594"/>
        <v>459.29357841590189</v>
      </c>
      <c r="AD288" s="110">
        <f t="shared" si="594"/>
        <v>507.09722296203114</v>
      </c>
      <c r="AE288" s="110">
        <f t="shared" si="594"/>
        <v>559.87630922840879</v>
      </c>
      <c r="AF288" s="110">
        <f t="shared" si="594"/>
        <v>618.14868518555318</v>
      </c>
      <c r="AG288" s="110">
        <f t="shared" si="594"/>
        <v>682.48609683668951</v>
      </c>
      <c r="AH288" s="110">
        <f>AG288*(1+0.02)^5</f>
        <v>753.51979796828516</v>
      </c>
      <c r="AI288" s="110">
        <f t="shared" si="594"/>
        <v>831.94674376792602</v>
      </c>
      <c r="AJ288" s="110">
        <f t="shared" si="594"/>
        <v>918.5364290789164</v>
      </c>
      <c r="AK288" s="110">
        <f t="shared" si="594"/>
        <v>1014.1384383859099</v>
      </c>
    </row>
  </sheetData>
  <phoneticPr fontId="8"/>
  <pageMargins left="0.7" right="0.7" top="0.75" bottom="0.75" header="0.3" footer="0.3"/>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A157:B157"/>
  <sheetViews>
    <sheetView zoomScale="85" zoomScaleNormal="85" workbookViewId="0">
      <selection activeCell="H30" sqref="H30"/>
    </sheetView>
  </sheetViews>
  <sheetFormatPr baseColWidth="10" defaultColWidth="9.109375" defaultRowHeight="13.2" x14ac:dyDescent="0.25"/>
  <sheetData>
    <row r="157" spans="1:2" x14ac:dyDescent="0.25">
      <c r="A157" s="1"/>
      <c r="B157" s="1"/>
    </row>
  </sheetData>
  <sortState xmlns:xlrd2="http://schemas.microsoft.com/office/spreadsheetml/2017/richdata2" ref="A158:XFD161">
    <sortCondition ref="B158:B161"/>
  </sortState>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W487"/>
  <sheetViews>
    <sheetView zoomScale="85" zoomScaleNormal="85" workbookViewId="0">
      <pane xSplit="1" ySplit="2" topLeftCell="B44" activePane="bottomRight" state="frozen"/>
      <selection pane="topRight" activeCell="B1" sqref="B1"/>
      <selection pane="bottomLeft" activeCell="A3" sqref="A3"/>
      <selection pane="bottomRight" activeCell="F53" sqref="F53"/>
    </sheetView>
  </sheetViews>
  <sheetFormatPr baseColWidth="10" defaultColWidth="12.33203125" defaultRowHeight="21" customHeight="1" x14ac:dyDescent="0.3"/>
  <cols>
    <col min="1" max="1" width="49.33203125" style="9" customWidth="1"/>
    <col min="2" max="2" width="17.33203125" style="72"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21" customHeight="1" x14ac:dyDescent="0.25">
      <c r="A1" s="69" t="s">
        <v>450</v>
      </c>
      <c r="B1" s="71">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H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ref="BI1" si="1">+BH1+1</f>
        <v>60</v>
      </c>
    </row>
    <row r="2" spans="1:61" s="68" customFormat="1" ht="16.5" customHeight="1" x14ac:dyDescent="0.25">
      <c r="A2" s="69" t="s">
        <v>449</v>
      </c>
      <c r="B2" s="71">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1" customHeight="1" thickBot="1" x14ac:dyDescent="0.35">
      <c r="A3" s="19" t="s">
        <v>180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21" customHeight="1" thickTop="1" thickBot="1" x14ac:dyDescent="0.35">
      <c r="A4" s="20" t="s">
        <v>34</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
        <v>48</v>
      </c>
      <c r="B5" s="72">
        <f>+Parameters!B32</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8.600000000000001" customHeight="1" x14ac:dyDescent="0.3">
      <c r="A6" s="8" t="s">
        <v>133</v>
      </c>
      <c r="B6" s="72">
        <f>+Parameters!B33</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
        <v>153</v>
      </c>
      <c r="B7" s="73">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
        <v>154</v>
      </c>
      <c r="B8" s="73">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
        <v>165</v>
      </c>
      <c r="B9" s="74">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
        <v>285</v>
      </c>
      <c r="B10" s="72">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
        <v>21</v>
      </c>
      <c r="B11" s="72">
        <f>Parameters!B34</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
        <v>13</v>
      </c>
      <c r="B12" s="72">
        <f>+Parameters!B37</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
        <v>68</v>
      </c>
      <c r="B13" s="72">
        <f>+Parameters!B38</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
        <v>49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
        <v>124</v>
      </c>
      <c r="B15" s="72">
        <f>+B16+B17</f>
        <v>1.4999999999999999E-2</v>
      </c>
      <c r="C15" s="2">
        <f>+B15</f>
        <v>1.4999999999999999E-2</v>
      </c>
      <c r="D15" s="2">
        <f t="shared" ref="D15:BH15" si="2">+C15</f>
        <v>1.4999999999999999E-2</v>
      </c>
      <c r="E15" s="2">
        <f t="shared" si="2"/>
        <v>1.4999999999999999E-2</v>
      </c>
      <c r="F15" s="2">
        <f t="shared" si="2"/>
        <v>1.4999999999999999E-2</v>
      </c>
      <c r="G15" s="2">
        <f t="shared" si="2"/>
        <v>1.4999999999999999E-2</v>
      </c>
      <c r="H15" s="2">
        <f t="shared" si="2"/>
        <v>1.4999999999999999E-2</v>
      </c>
      <c r="I15" s="2">
        <f t="shared" si="2"/>
        <v>1.4999999999999999E-2</v>
      </c>
      <c r="J15" s="2">
        <f t="shared" si="2"/>
        <v>1.4999999999999999E-2</v>
      </c>
      <c r="K15" s="2">
        <f t="shared" si="2"/>
        <v>1.4999999999999999E-2</v>
      </c>
      <c r="L15" s="2">
        <f t="shared" si="2"/>
        <v>1.4999999999999999E-2</v>
      </c>
      <c r="M15" s="2">
        <f t="shared" si="2"/>
        <v>1.4999999999999999E-2</v>
      </c>
      <c r="N15" s="2">
        <f t="shared" si="2"/>
        <v>1.4999999999999999E-2</v>
      </c>
      <c r="O15" s="2">
        <f t="shared" si="2"/>
        <v>1.4999999999999999E-2</v>
      </c>
      <c r="P15" s="2">
        <f t="shared" si="2"/>
        <v>1.4999999999999999E-2</v>
      </c>
      <c r="Q15" s="2">
        <f t="shared" si="2"/>
        <v>1.4999999999999999E-2</v>
      </c>
      <c r="R15" s="2">
        <f t="shared" si="2"/>
        <v>1.4999999999999999E-2</v>
      </c>
      <c r="S15" s="2">
        <f t="shared" si="2"/>
        <v>1.4999999999999999E-2</v>
      </c>
      <c r="T15" s="2">
        <f t="shared" si="2"/>
        <v>1.4999999999999999E-2</v>
      </c>
      <c r="U15" s="2">
        <f t="shared" si="2"/>
        <v>1.4999999999999999E-2</v>
      </c>
      <c r="V15" s="2">
        <f t="shared" si="2"/>
        <v>1.4999999999999999E-2</v>
      </c>
      <c r="W15" s="2">
        <f t="shared" si="2"/>
        <v>1.4999999999999999E-2</v>
      </c>
      <c r="X15" s="2">
        <f t="shared" si="2"/>
        <v>1.4999999999999999E-2</v>
      </c>
      <c r="Y15" s="2">
        <f t="shared" si="2"/>
        <v>1.4999999999999999E-2</v>
      </c>
      <c r="Z15" s="2">
        <f t="shared" si="2"/>
        <v>1.4999999999999999E-2</v>
      </c>
      <c r="AA15" s="2">
        <f t="shared" si="2"/>
        <v>1.4999999999999999E-2</v>
      </c>
      <c r="AB15" s="2">
        <f t="shared" si="2"/>
        <v>1.4999999999999999E-2</v>
      </c>
      <c r="AC15" s="2">
        <f t="shared" si="2"/>
        <v>1.4999999999999999E-2</v>
      </c>
      <c r="AD15" s="2">
        <f t="shared" si="2"/>
        <v>1.4999999999999999E-2</v>
      </c>
      <c r="AE15" s="2">
        <f t="shared" si="2"/>
        <v>1.4999999999999999E-2</v>
      </c>
      <c r="AF15" s="2">
        <f t="shared" si="2"/>
        <v>1.4999999999999999E-2</v>
      </c>
      <c r="AG15" s="2">
        <f t="shared" si="2"/>
        <v>1.4999999999999999E-2</v>
      </c>
      <c r="AH15" s="2">
        <f t="shared" si="2"/>
        <v>1.4999999999999999E-2</v>
      </c>
      <c r="AI15" s="2">
        <f t="shared" si="2"/>
        <v>1.4999999999999999E-2</v>
      </c>
      <c r="AJ15" s="2">
        <f t="shared" si="2"/>
        <v>1.4999999999999999E-2</v>
      </c>
      <c r="AK15" s="2">
        <f t="shared" si="2"/>
        <v>1.4999999999999999E-2</v>
      </c>
      <c r="AL15" s="2">
        <f t="shared" si="2"/>
        <v>1.4999999999999999E-2</v>
      </c>
      <c r="AM15" s="2">
        <f t="shared" si="2"/>
        <v>1.4999999999999999E-2</v>
      </c>
      <c r="AN15" s="2">
        <f t="shared" si="2"/>
        <v>1.4999999999999999E-2</v>
      </c>
      <c r="AO15" s="2">
        <f t="shared" si="2"/>
        <v>1.4999999999999999E-2</v>
      </c>
      <c r="AP15" s="2">
        <f t="shared" si="2"/>
        <v>1.4999999999999999E-2</v>
      </c>
      <c r="AQ15" s="2">
        <f t="shared" si="2"/>
        <v>1.4999999999999999E-2</v>
      </c>
      <c r="AR15" s="2">
        <f t="shared" si="2"/>
        <v>1.4999999999999999E-2</v>
      </c>
      <c r="AS15" s="2">
        <f t="shared" si="2"/>
        <v>1.4999999999999999E-2</v>
      </c>
      <c r="AT15" s="2">
        <f t="shared" si="2"/>
        <v>1.4999999999999999E-2</v>
      </c>
      <c r="AU15" s="2">
        <f t="shared" si="2"/>
        <v>1.4999999999999999E-2</v>
      </c>
      <c r="AV15" s="2">
        <f t="shared" si="2"/>
        <v>1.4999999999999999E-2</v>
      </c>
      <c r="AW15" s="2">
        <f t="shared" si="2"/>
        <v>1.4999999999999999E-2</v>
      </c>
      <c r="AX15" s="2">
        <f t="shared" si="2"/>
        <v>1.4999999999999999E-2</v>
      </c>
      <c r="AY15" s="2">
        <f t="shared" si="2"/>
        <v>1.4999999999999999E-2</v>
      </c>
      <c r="AZ15" s="2">
        <f t="shared" si="2"/>
        <v>1.4999999999999999E-2</v>
      </c>
      <c r="BA15" s="2">
        <f t="shared" si="2"/>
        <v>1.4999999999999999E-2</v>
      </c>
      <c r="BB15" s="2">
        <f t="shared" si="2"/>
        <v>1.4999999999999999E-2</v>
      </c>
      <c r="BC15" s="2">
        <f t="shared" si="2"/>
        <v>1.4999999999999999E-2</v>
      </c>
      <c r="BD15" s="2">
        <f t="shared" si="2"/>
        <v>1.4999999999999999E-2</v>
      </c>
      <c r="BE15" s="2">
        <f t="shared" si="2"/>
        <v>1.4999999999999999E-2</v>
      </c>
      <c r="BF15" s="2">
        <f t="shared" si="2"/>
        <v>1.4999999999999999E-2</v>
      </c>
      <c r="BG15" s="2">
        <f t="shared" si="2"/>
        <v>1.4999999999999999E-2</v>
      </c>
      <c r="BH15" s="2">
        <f t="shared" si="2"/>
        <v>1.4999999999999999E-2</v>
      </c>
      <c r="BI15" s="2">
        <f t="shared" ref="BI15" si="3">+BH15</f>
        <v>1.4999999999999999E-2</v>
      </c>
    </row>
    <row r="16" spans="1:61" ht="21" customHeight="1" x14ac:dyDescent="0.3">
      <c r="A16" s="8" t="s">
        <v>132</v>
      </c>
      <c r="B16" s="72">
        <f>+Parameters!B5</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
        <v>155</v>
      </c>
      <c r="B17" s="72">
        <f>+B7*(1-B8)</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
        <v>50</v>
      </c>
      <c r="B18" s="72">
        <v>1</v>
      </c>
      <c r="C18" s="2">
        <f>B18/(1+B15)^(C2-B2)</f>
        <v>0.92826032540563996</v>
      </c>
      <c r="D18" s="2">
        <f>C18/(1+C15)^(D2-C2)</f>
        <v>0.86166723172218462</v>
      </c>
      <c r="E18" s="2">
        <f t="shared" ref="E18:AH18" si="4">D18/(1+D15)^(E2-D2)</f>
        <v>0.79985150490981205</v>
      </c>
      <c r="F18" s="2">
        <f t="shared" si="4"/>
        <v>0.74247041822377302</v>
      </c>
      <c r="G18" s="2">
        <f t="shared" si="4"/>
        <v>0.68920583202446117</v>
      </c>
      <c r="H18" s="2">
        <f t="shared" si="4"/>
        <v>0.63976242990649113</v>
      </c>
      <c r="I18" s="2">
        <f t="shared" si="4"/>
        <v>0.59386608136730235</v>
      </c>
      <c r="J18" s="2">
        <f t="shared" si="4"/>
        <v>0.55126232193738434</v>
      </c>
      <c r="K18" s="2">
        <f t="shared" si="4"/>
        <v>0.51171494234546511</v>
      </c>
      <c r="L18" s="2">
        <f t="shared" si="4"/>
        <v>0.47500467889652975</v>
      </c>
      <c r="M18" s="2">
        <f t="shared" si="4"/>
        <v>0.44092799780169423</v>
      </c>
      <c r="N18" s="2">
        <f t="shared" si="4"/>
        <v>0.40929596671985802</v>
      </c>
      <c r="O18" s="2">
        <f t="shared" si="4"/>
        <v>0.3799332072545914</v>
      </c>
      <c r="P18" s="2">
        <f t="shared" si="4"/>
        <v>0.35267692259855549</v>
      </c>
      <c r="Q18" s="2">
        <f t="shared" si="4"/>
        <v>0.32737599493439484</v>
      </c>
      <c r="R18" s="2">
        <f t="shared" si="4"/>
        <v>0.30389014758779648</v>
      </c>
      <c r="S18" s="2">
        <f t="shared" si="4"/>
        <v>0.2820891672874159</v>
      </c>
      <c r="T18" s="2">
        <f t="shared" si="4"/>
        <v>0.2618521822196227</v>
      </c>
      <c r="U18" s="2">
        <f t="shared" si="4"/>
        <v>0.2430669918753639</v>
      </c>
      <c r="V18" s="2">
        <f t="shared" si="4"/>
        <v>0.22562944497359536</v>
      </c>
      <c r="W18" s="2">
        <f t="shared" si="4"/>
        <v>0.20944286201228357</v>
      </c>
      <c r="X18" s="2">
        <f t="shared" si="4"/>
        <v>0.19441749924541091</v>
      </c>
      <c r="Y18" s="2">
        <f t="shared" si="4"/>
        <v>0.18047005111409589</v>
      </c>
      <c r="Z18" s="2">
        <f t="shared" si="4"/>
        <v>0.16752318837314314</v>
      </c>
      <c r="AA18" s="2">
        <f t="shared" si="4"/>
        <v>0.15550512935224417</v>
      </c>
      <c r="AB18" s="2">
        <f t="shared" si="4"/>
        <v>0.14434924197476032</v>
      </c>
      <c r="AC18" s="2">
        <f t="shared" si="4"/>
        <v>0.13399367432754847</v>
      </c>
      <c r="AD18" s="2">
        <f t="shared" si="4"/>
        <v>0.12438101173358748</v>
      </c>
      <c r="AE18" s="2">
        <f t="shared" si="4"/>
        <v>0.11545795842610264</v>
      </c>
      <c r="AF18" s="2">
        <f t="shared" si="4"/>
        <v>0.10717504205928489</v>
      </c>
      <c r="AG18" s="2">
        <f t="shared" si="4"/>
        <v>9.9486339417314953E-2</v>
      </c>
      <c r="AH18" s="2">
        <f t="shared" si="4"/>
        <v>9.2349221800932732E-2</v>
      </c>
      <c r="AI18" s="2">
        <f t="shared" ref="AI18:BI18" si="5">AH18/(1+AH15)^(AI2-AH2)</f>
        <v>8.5724118679891437E-2</v>
      </c>
      <c r="AJ18" s="2">
        <f t="shared" si="5"/>
        <v>7.9574298300907731E-2</v>
      </c>
      <c r="AK18" s="2">
        <f t="shared" si="5"/>
        <v>7.3865664034726081E-2</v>
      </c>
      <c r="AL18" s="2">
        <f t="shared" si="5"/>
        <v>6.8566565333178509E-2</v>
      </c>
      <c r="AM18" s="2">
        <f t="shared" si="5"/>
        <v>6.3647622248123356E-2</v>
      </c>
      <c r="AN18" s="2">
        <f t="shared" si="5"/>
        <v>5.9081562539338238E-2</v>
      </c>
      <c r="AO18" s="2">
        <f t="shared" si="5"/>
        <v>5.4843070468239781E-2</v>
      </c>
      <c r="AP18" s="2">
        <f t="shared" si="5"/>
        <v>5.0908646439092702E-2</v>
      </c>
      <c r="AQ18" s="2">
        <f t="shared" si="5"/>
        <v>4.7256476709512864E-2</v>
      </c>
      <c r="AR18" s="2">
        <f t="shared" si="5"/>
        <v>4.3866312447896461E-2</v>
      </c>
      <c r="AS18" s="2">
        <f t="shared" si="5"/>
        <v>4.0719357467229843E-2</v>
      </c>
      <c r="AT18" s="2">
        <f t="shared" si="5"/>
        <v>3.779816401283935E-2</v>
      </c>
      <c r="AU18" s="2">
        <f t="shared" si="5"/>
        <v>3.5086536026294003E-2</v>
      </c>
      <c r="AV18" s="2">
        <f t="shared" si="5"/>
        <v>3.2569439349124381E-2</v>
      </c>
      <c r="AW18" s="2">
        <f t="shared" si="5"/>
        <v>3.0232918368497452E-2</v>
      </c>
      <c r="AX18" s="2">
        <f t="shared" si="5"/>
        <v>2.8064018642703595E-2</v>
      </c>
      <c r="AY18" s="2">
        <f t="shared" si="5"/>
        <v>2.6050715077465987E-2</v>
      </c>
      <c r="AZ18" s="2">
        <f t="shared" si="5"/>
        <v>2.4181845254858191E-2</v>
      </c>
      <c r="BA18" s="2">
        <f t="shared" si="5"/>
        <v>2.2447047545183493E-2</v>
      </c>
      <c r="BB18" s="2">
        <f t="shared" si="5"/>
        <v>2.0836703658687901E-2</v>
      </c>
      <c r="BC18" s="2">
        <f t="shared" si="5"/>
        <v>1.9341885318594518E-2</v>
      </c>
      <c r="BD18" s="2">
        <f t="shared" si="5"/>
        <v>1.7954304759797118E-2</v>
      </c>
      <c r="BE18" s="2">
        <f t="shared" si="5"/>
        <v>1.6666268778761303E-2</v>
      </c>
      <c r="BF18" s="2">
        <f t="shared" si="5"/>
        <v>1.5470636079870826E-2</v>
      </c>
      <c r="BG18" s="2">
        <f t="shared" si="5"/>
        <v>1.4360777681733128E-2</v>
      </c>
      <c r="BH18" s="2">
        <f t="shared" si="5"/>
        <v>1.3330540163923646E-2</v>
      </c>
      <c r="BI18" s="2">
        <f t="shared" si="5"/>
        <v>1.2374211550396717E-2</v>
      </c>
    </row>
    <row r="19" spans="1:124" ht="21" customHeight="1" x14ac:dyDescent="0.3">
      <c r="A19" s="8" t="s">
        <v>55</v>
      </c>
      <c r="B19" s="72">
        <f>+Parameters!B6</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
        <v>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
        <v>84</v>
      </c>
      <c r="B21" s="72">
        <f>B22</f>
        <v>3.8</v>
      </c>
      <c r="C21" s="5">
        <f>Parameters!D103</f>
        <v>4.1259500542888166</v>
      </c>
      <c r="D21" s="5">
        <f>Parameters!E103</f>
        <v>4.4685308531152383</v>
      </c>
      <c r="E21" s="5">
        <f>Parameters!F103</f>
        <v>4.8277095371364389</v>
      </c>
      <c r="F21" s="5">
        <f>Parameters!G103</f>
        <v>5.2033977904300261</v>
      </c>
      <c r="G21" s="5">
        <f>Parameters!H103</f>
        <v>5.5954527830842915</v>
      </c>
      <c r="H21" s="5">
        <f>Parameters!I103</f>
        <v>6.0036784859858763</v>
      </c>
      <c r="I21" s="5">
        <f>Parameters!J103</f>
        <v>6.4278273286301832</v>
      </c>
      <c r="J21" s="5">
        <f>Parameters!K103</f>
        <v>6.8676021685373412</v>
      </c>
      <c r="K21" s="5">
        <f>Parameters!L103</f>
        <v>7.3226585392365307</v>
      </c>
      <c r="L21" s="5">
        <f>Parameters!M103</f>
        <v>7.792607142752332</v>
      </c>
      <c r="M21" s="5">
        <f>Parameters!N103</f>
        <v>8.2770165520490586</v>
      </c>
      <c r="N21" s="5">
        <f>Parameters!O103</f>
        <v>8.7754160889170212</v>
      </c>
      <c r="O21" s="5">
        <f>Parameters!P103</f>
        <v>9.2872988432685517</v>
      </c>
      <c r="P21" s="5">
        <f>Parameters!Q103</f>
        <v>9.8121248006985571</v>
      </c>
      <c r="Q21" s="5">
        <f>Parameters!R103</f>
        <v>10.349324046400467</v>
      </c>
      <c r="R21" s="5">
        <f>Parameters!S103</f>
        <v>10.898300015059815</v>
      </c>
      <c r="S21" s="5">
        <f>Parameters!T103</f>
        <v>11.458432758121189</v>
      </c>
      <c r="T21" s="5">
        <f>Parameters!U103</f>
        <v>12.02908220178935</v>
      </c>
      <c r="U21" s="5">
        <f>Parameters!V103</f>
        <v>12.609591371233533</v>
      </c>
      <c r="V21" s="5">
        <f>Parameters!W103</f>
        <v>13.199289558670491</v>
      </c>
      <c r="W21" s="5">
        <f>Parameters!X103</f>
        <v>13.797495415265788</v>
      </c>
      <c r="X21" s="5">
        <f>Parameters!Y103</f>
        <v>14.403519949076671</v>
      </c>
      <c r="Y21" s="5">
        <f>Parameters!Z103</f>
        <v>15.016669413531</v>
      </c>
      <c r="Z21" s="5">
        <f>Parameters!AA103</f>
        <v>15.636248073165941</v>
      </c>
      <c r="AA21" s="5">
        <f>Parameters!AB103</f>
        <v>16.26156083551313</v>
      </c>
      <c r="AB21" s="5">
        <f>Parameters!AC103</f>
        <v>16.891915740092941</v>
      </c>
      <c r="AC21" s="5">
        <f>Parameters!AD103</f>
        <v>17.526626297452484</v>
      </c>
      <c r="AD21" s="5">
        <f>Parameters!AE103</f>
        <v>18.165013673037027</v>
      </c>
      <c r="AE21" s="5">
        <f>Parameters!AF103</f>
        <v>18.806408712412516</v>
      </c>
      <c r="AF21" s="5">
        <f>Parameters!AG103</f>
        <v>19.450153805951054</v>
      </c>
      <c r="AG21" s="5">
        <f>Parameters!AH103</f>
        <v>20.09560459254747</v>
      </c>
      <c r="AH21" s="5">
        <f>Parameters!AI103</f>
        <v>20.742131503251738</v>
      </c>
      <c r="AI21" s="5">
        <f>Parameters!AJ103</f>
        <v>21.389121146879333</v>
      </c>
      <c r="AJ21" s="5">
        <f>Parameters!AK103</f>
        <v>22.035977540702142</v>
      </c>
      <c r="AK21" s="5">
        <f>Parameters!AL103</f>
        <v>22.682123190229706</v>
      </c>
      <c r="AL21" s="5">
        <f>Parameters!AM103</f>
        <v>23.327000022869697</v>
      </c>
      <c r="AM21" s="5">
        <f>Parameters!AN103</f>
        <v>23.970070180913535</v>
      </c>
      <c r="AN21" s="5">
        <f>Parameters!AO103</f>
        <v>24.61081667983478</v>
      </c>
      <c r="AO21" s="5">
        <f>Parameters!AP103</f>
        <v>25.248743938321891</v>
      </c>
      <c r="AP21" s="5">
        <f>Parameters!AQ103</f>
        <v>25.883378186800847</v>
      </c>
      <c r="AQ21" s="5">
        <f>Parameters!AR103</f>
        <v>26.514267761445012</v>
      </c>
      <c r="AR21" s="5">
        <f>Parameters!AS103</f>
        <v>27.140983290827673</v>
      </c>
      <c r="AS21" s="5">
        <f>Parameters!AT103</f>
        <v>27.763117782454952</v>
      </c>
      <c r="AT21" s="5">
        <f>Parameters!AU103</f>
        <v>28.380286616431064</v>
      </c>
      <c r="AU21" s="5">
        <f>Parameters!AV103</f>
        <v>28.992127453462196</v>
      </c>
      <c r="AV21" s="5">
        <f>Parameters!AW103</f>
        <v>29.598300064306539</v>
      </c>
      <c r="AW21" s="5">
        <f>Parameters!AX103</f>
        <v>30.198486087633786</v>
      </c>
      <c r="AX21" s="5">
        <f>Parameters!AY103</f>
        <v>30.792388723073849</v>
      </c>
      <c r="AY21" s="5">
        <f>Parameters!AZ103</f>
        <v>31.37973236601837</v>
      </c>
      <c r="AZ21" s="5">
        <f>Parameters!BA103</f>
        <v>31.960262190495087</v>
      </c>
      <c r="BA21" s="5">
        <f>Parameters!BB103</f>
        <v>32.533743686170013</v>
      </c>
      <c r="BB21" s="5">
        <f>Parameters!BC103</f>
        <v>33.099962155250324</v>
      </c>
      <c r="BC21" s="5">
        <f>Parameters!BD103</f>
        <v>33.658722174766353</v>
      </c>
      <c r="BD21" s="5">
        <f>Parameters!BE103</f>
        <v>34.209847029408017</v>
      </c>
      <c r="BE21" s="5">
        <f>Parameters!BF103</f>
        <v>34.753178119783193</v>
      </c>
      <c r="BF21" s="5">
        <f>Parameters!BG103</f>
        <v>35.288574350655807</v>
      </c>
      <c r="BG21" s="5">
        <f>Parameters!BH103</f>
        <v>35.815911503412778</v>
      </c>
      <c r="BH21" s="5">
        <f>Parameters!BI103</f>
        <v>36.335081596703631</v>
      </c>
      <c r="BI21" s="5">
        <f>Parameters!BJ103</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
        <v>85</v>
      </c>
      <c r="B22" s="72">
        <f>+Parameters!B38</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
        <v>134</v>
      </c>
      <c r="B23" s="75">
        <f>Parameters!B104</f>
        <v>7.9000000000000001E-2</v>
      </c>
      <c r="C23" s="75">
        <f>Parameters!D104</f>
        <v>7.666519715033214E-2</v>
      </c>
      <c r="D23" s="75">
        <f>Parameters!E104</f>
        <v>7.4399398153155646E-2</v>
      </c>
      <c r="E23" s="75">
        <f>Parameters!F104</f>
        <v>7.2200563636427031E-2</v>
      </c>
      <c r="F23" s="75">
        <f>Parameters!G104</f>
        <v>7.0066714500655436E-2</v>
      </c>
      <c r="G23" s="75">
        <f>Parameters!H104</f>
        <v>6.7995930137579569E-2</v>
      </c>
      <c r="H23" s="75">
        <f>Parameters!I104</f>
        <v>6.5986346701490492E-2</v>
      </c>
      <c r="I23" s="75">
        <f>Parameters!J104</f>
        <v>6.4036155431644787E-2</v>
      </c>
      <c r="J23" s="75">
        <f>Parameters!K104</f>
        <v>6.2143601024257727E-2</v>
      </c>
      <c r="K23" s="75">
        <f>Parameters!L104</f>
        <v>6.0306980052611397E-2</v>
      </c>
      <c r="L23" s="75">
        <f>Parameters!M104</f>
        <v>5.8524639433855712E-2</v>
      </c>
      <c r="M23" s="75">
        <f>Parameters!N104</f>
        <v>5.6794974941122171E-2</v>
      </c>
      <c r="N23" s="75">
        <f>Parameters!O104</f>
        <v>5.5116429759611452E-2</v>
      </c>
      <c r="O23" s="75">
        <f>Parameters!P104</f>
        <v>5.3487493085355005E-2</v>
      </c>
      <c r="P23" s="75">
        <f>Parameters!Q104</f>
        <v>5.1906698765389482E-2</v>
      </c>
      <c r="Q23" s="75">
        <f>Parameters!R104</f>
        <v>5.0372623978120097E-2</v>
      </c>
      <c r="R23" s="75">
        <f>Parameters!S104</f>
        <v>4.8883887952685126E-2</v>
      </c>
      <c r="S23" s="75">
        <f>Parameters!T104</f>
        <v>4.7439150726169006E-2</v>
      </c>
      <c r="T23" s="75">
        <f>Parameters!U104</f>
        <v>4.6037111937545179E-2</v>
      </c>
      <c r="U23" s="75">
        <f>Parameters!V104</f>
        <v>4.4676509657263427E-2</v>
      </c>
      <c r="V23" s="75">
        <f>Parameters!W104</f>
        <v>4.3356119251428085E-2</v>
      </c>
      <c r="W23" s="75">
        <f>Parameters!X104</f>
        <v>4.207475227954488E-2</v>
      </c>
      <c r="X23" s="75">
        <f>Parameters!Y104</f>
        <v>4.0831255424844247E-2</v>
      </c>
      <c r="Y23" s="75">
        <f>Parameters!Z104</f>
        <v>3.9624509456218392E-2</v>
      </c>
      <c r="Z23" s="75">
        <f>Parameters!AA104</f>
        <v>3.8453428220837763E-2</v>
      </c>
      <c r="AA23" s="75">
        <f>Parameters!AB104</f>
        <v>3.7316957666540161E-2</v>
      </c>
      <c r="AB23" s="75">
        <f>Parameters!AC104</f>
        <v>3.6214074893112659E-2</v>
      </c>
      <c r="AC23" s="75">
        <f>Parameters!AD104</f>
        <v>3.514378723161235E-2</v>
      </c>
      <c r="AD23" s="75">
        <f>Parameters!AE104</f>
        <v>3.4105131350897301E-2</v>
      </c>
      <c r="AE23" s="75">
        <f>Parameters!AF104</f>
        <v>3.3097172390563478E-2</v>
      </c>
      <c r="AF23" s="75">
        <f>Parameters!AG104</f>
        <v>3.2119003119507335E-2</v>
      </c>
      <c r="AG23" s="75">
        <f>Parameters!AH104</f>
        <v>3.116974311935649E-2</v>
      </c>
      <c r="AH23" s="75">
        <f>Parameters!AI104</f>
        <v>3.0248537992033853E-2</v>
      </c>
      <c r="AI23" s="75">
        <f>Parameters!AJ104</f>
        <v>2.9354558590741611E-2</v>
      </c>
      <c r="AJ23" s="75">
        <f>Parameters!AK104</f>
        <v>2.8487000273673187E-2</v>
      </c>
      <c r="AK23" s="75">
        <f>Parameters!AL104</f>
        <v>2.7645082179781271E-2</v>
      </c>
      <c r="AL23" s="75">
        <f>Parameters!AM104</f>
        <v>2.6828046525950191E-2</v>
      </c>
      <c r="AM23" s="75">
        <f>Parameters!AN104</f>
        <v>2.603515792493994E-2</v>
      </c>
      <c r="AN23" s="75">
        <f>Parameters!AO104</f>
        <v>2.5265702723488014E-2</v>
      </c>
      <c r="AO23" s="75">
        <f>Parameters!AP104</f>
        <v>2.4518988359973317E-2</v>
      </c>
      <c r="AP23" s="75">
        <f>Parameters!AQ104</f>
        <v>2.379434274106397E-2</v>
      </c>
      <c r="AQ23" s="75">
        <f>Parameters!AR104</f>
        <v>2.3091113636787893E-2</v>
      </c>
      <c r="AR23" s="75">
        <f>Parameters!AS104</f>
        <v>2.2408668093481861E-2</v>
      </c>
      <c r="AS23" s="75">
        <f>Parameters!AT104</f>
        <v>2.1746391864090435E-2</v>
      </c>
      <c r="AT23" s="75">
        <f>Parameters!AU104</f>
        <v>2.1103688855302182E-2</v>
      </c>
      <c r="AU23" s="75">
        <f>Parameters!AV104</f>
        <v>2.0479980591025435E-2</v>
      </c>
      <c r="AV23" s="75">
        <f>Parameters!AW104</f>
        <v>1.9874705691720763E-2</v>
      </c>
      <c r="AW23" s="75">
        <f>Parameters!AX104</f>
        <v>1.9287319369121533E-2</v>
      </c>
      <c r="AX23" s="75">
        <f>Parameters!AY104</f>
        <v>1.8717292935887621E-2</v>
      </c>
      <c r="AY23" s="75">
        <f>Parameters!AZ104</f>
        <v>1.8164113329751184E-2</v>
      </c>
      <c r="AZ23" s="75">
        <f>Parameters!BA104</f>
        <v>1.7627282651725956E-2</v>
      </c>
      <c r="BA23" s="75">
        <f>Parameters!BB104</f>
        <v>1.7106317717964559E-2</v>
      </c>
      <c r="BB23" s="75">
        <f>Parameters!BC104</f>
        <v>1.6600749624860411E-2</v>
      </c>
      <c r="BC23" s="75">
        <f>Parameters!BD104</f>
        <v>1.6110123327002866E-2</v>
      </c>
      <c r="BD23" s="75">
        <f>Parameters!BE104</f>
        <v>1.5633997227605563E-2</v>
      </c>
      <c r="BE23" s="75">
        <f>Parameters!BF104</f>
        <v>1.5171942781039578E-2</v>
      </c>
      <c r="BF23" s="75">
        <f>Parameters!BG104</f>
        <v>1.4723544107113387E-2</v>
      </c>
      <c r="BG23" s="75">
        <f>Parameters!BH104</f>
        <v>1.4288397616752647E-2</v>
      </c>
      <c r="BH23" s="75">
        <f>Parameters!BI104</f>
        <v>1.3866111648742753E-2</v>
      </c>
      <c r="BI23" s="75">
        <f>Parameters!BJ104</f>
        <v>1.3456306117207344E-2</v>
      </c>
    </row>
    <row r="24" spans="1:124" ht="21" customHeight="1" thickBot="1" x14ac:dyDescent="0.35">
      <c r="A24" s="20" t="s">
        <v>47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
        <v>77</v>
      </c>
      <c r="B25" s="72">
        <f>+Parameters!B7*Parameters!B$25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
        <v>78</v>
      </c>
      <c r="B26" s="91">
        <f>+Parameters!B8*Parameters!B$25</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
        <v>20</v>
      </c>
      <c r="B27" s="72">
        <f>+Parameters!B9</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+Parameters!A18</f>
        <v>Threshold for catastrophic damages</v>
      </c>
      <c r="B28" s="72">
        <f>+Parameters!B18*Parameters!B20</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+Parameters!A19</f>
        <v>Exponent for catastrophic damages</v>
      </c>
      <c r="B29" s="72">
        <f>+Parameters!B19*Parameters!B20</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+Parameters!A17</f>
        <v>Damage rate at threshold for catastrophic damages</v>
      </c>
      <c r="B30" s="72">
        <f>+Parameters!B17*Parameters!B20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
        <v>46</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
        <v>35</v>
      </c>
      <c r="B32" s="75">
        <f>+B34*B41/$B39/1000</f>
        <v>6.7464341727714303E-2</v>
      </c>
      <c r="C32" s="2">
        <f t="shared" ref="C32:BI32" si="6">+C34*C41/$B39/1000</f>
        <v>6.2569715282073834E-2</v>
      </c>
      <c r="D32" s="2">
        <f t="shared" si="6"/>
        <v>5.8044680772822814E-2</v>
      </c>
      <c r="E32" s="2">
        <f t="shared" si="6"/>
        <v>5.3860265678396163E-2</v>
      </c>
      <c r="F32" s="2">
        <f t="shared" si="6"/>
        <v>4.9989850000348592E-2</v>
      </c>
      <c r="G32" s="2">
        <f t="shared" si="6"/>
        <v>4.6408968797452654E-2</v>
      </c>
      <c r="H32" s="2">
        <f t="shared" si="6"/>
        <v>4.3095131823004063E-2</v>
      </c>
      <c r="I32" s="2">
        <f t="shared" si="6"/>
        <v>4.002765873922897E-2</v>
      </c>
      <c r="J32" s="2">
        <f t="shared" si="6"/>
        <v>3.7187528522767258E-2</v>
      </c>
      <c r="K32" s="2">
        <f t="shared" si="6"/>
        <v>3.4557241802076546E-2</v>
      </c>
      <c r="L32" s="2">
        <f t="shared" si="6"/>
        <v>3.2120694982541199E-2</v>
      </c>
      <c r="M32" s="2">
        <f>+M34*M41/$B39/1000</f>
        <v>2.9863065119230751E-2</v>
      </c>
      <c r="N32" s="2">
        <f t="shared" si="6"/>
        <v>2.7770704591669724E-2</v>
      </c>
      <c r="O32" s="2">
        <f t="shared" si="6"/>
        <v>2.5831044720591684E-2</v>
      </c>
      <c r="P32" s="2">
        <f t="shared" si="6"/>
        <v>2.4032507544296665E-2</v>
      </c>
      <c r="Q32" s="2">
        <f t="shared" si="6"/>
        <v>2.2364425042674153E-2</v>
      </c>
      <c r="R32" s="2">
        <f t="shared" si="6"/>
        <v>2.0816965160878675E-2</v>
      </c>
      <c r="S32" s="2">
        <f t="shared" si="6"/>
        <v>1.9381064042671269E-2</v>
      </c>
      <c r="T32" s="2">
        <f t="shared" si="6"/>
        <v>1.8048363936126376E-2</v>
      </c>
      <c r="U32" s="2">
        <f t="shared" si="6"/>
        <v>1.6811156282253818E-2</v>
      </c>
      <c r="V32" s="2">
        <f t="shared" si="6"/>
        <v>1.5662329540556283E-2</v>
      </c>
      <c r="W32" s="2">
        <f t="shared" si="6"/>
        <v>1.4595321345044356E-2</v>
      </c>
      <c r="X32" s="2">
        <f t="shared" si="6"/>
        <v>1.3604074620136596E-2</v>
      </c>
      <c r="Y32" s="2">
        <f t="shared" si="6"/>
        <v>1.2682997318517228E-2</v>
      </c>
      <c r="Z32" s="2">
        <f t="shared" si="6"/>
        <v>1.1826925472712455E-2</v>
      </c>
      <c r="AA32" s="2">
        <f t="shared" si="6"/>
        <v>1.103108927915354E-2</v>
      </c>
      <c r="AB32" s="2">
        <f t="shared" si="6"/>
        <v>1.0291081958069071E-2</v>
      </c>
      <c r="AC32" s="2">
        <f t="shared" si="6"/>
        <v>9.6028311549152083E-3</v>
      </c>
      <c r="AD32" s="2">
        <f t="shared" si="6"/>
        <v>8.9625726694150479E-3</v>
      </c>
      <c r="AE32" s="2">
        <f t="shared" si="6"/>
        <v>8.3668263168208863E-3</v>
      </c>
      <c r="AF32" s="2">
        <f t="shared" si="6"/>
        <v>7.8123737429030499E-3</v>
      </c>
      <c r="AG32" s="2">
        <f t="shared" si="6"/>
        <v>7.2962380295574633E-3</v>
      </c>
      <c r="AH32" s="2">
        <f t="shared" si="6"/>
        <v>6.8156649419482346E-3</v>
      </c>
      <c r="AI32" s="2">
        <f t="shared" si="6"/>
        <v>6.368105680885687E-3</v>
      </c>
      <c r="AJ32" s="2">
        <f t="shared" si="6"/>
        <v>5.9512010157966744E-3</v>
      </c>
      <c r="AK32" s="2">
        <f t="shared" si="6"/>
        <v>5.5627666842753961E-3</v>
      </c>
      <c r="AL32" s="2">
        <f t="shared" si="6"/>
        <v>5.2007799539014049E-3</v>
      </c>
      <c r="AM32" s="2">
        <f t="shared" si="6"/>
        <v>4.8633672508613876E-3</v>
      </c>
      <c r="AN32" s="2">
        <f t="shared" si="6"/>
        <v>4.5487927679889496E-3</v>
      </c>
      <c r="AO32" s="2">
        <f t="shared" si="6"/>
        <v>4.2554479722109592E-3</v>
      </c>
      <c r="AP32" s="2">
        <f t="shared" si="6"/>
        <v>3.9818419381233809E-3</v>
      </c>
      <c r="AQ32" s="2">
        <f t="shared" si="6"/>
        <v>3.7265924405705175E-3</v>
      </c>
      <c r="AR32" s="2">
        <f t="shared" si="6"/>
        <v>3.4884177447215281E-3</v>
      </c>
      <c r="AS32" s="2">
        <f t="shared" si="6"/>
        <v>3.2661290372738242E-3</v>
      </c>
      <c r="AT32" s="2">
        <f t="shared" si="6"/>
        <v>3.0586234471074959E-3</v>
      </c>
      <c r="AU32" s="2">
        <f t="shared" si="6"/>
        <v>2.8648776080071295E-3</v>
      </c>
      <c r="AV32" s="2">
        <f t="shared" si="6"/>
        <v>2.6839417199927716E-3</v>
      </c>
      <c r="AW32" s="2">
        <f t="shared" si="6"/>
        <v>2.5149340693925016E-3</v>
      </c>
      <c r="AX32" s="2">
        <f t="shared" si="6"/>
        <v>2.3570359710745037E-3</v>
      </c>
      <c r="AY32" s="2">
        <f t="shared" si="6"/>
        <v>2.2094870992632708E-3</v>
      </c>
      <c r="AZ32" s="2">
        <f t="shared" si="6"/>
        <v>2.0715811761170232E-3</v>
      </c>
      <c r="BA32" s="2">
        <f t="shared" si="6"/>
        <v>1.9426619897635745E-3</v>
      </c>
      <c r="BB32" s="2">
        <f t="shared" si="6"/>
        <v>1.8221197157999953E-3</v>
      </c>
      <c r="BC32" s="2">
        <f t="shared" si="6"/>
        <v>1.7093875183757466E-3</v>
      </c>
      <c r="BD32" s="2">
        <f t="shared" si="6"/>
        <v>1.6039384089162824E-3</v>
      </c>
      <c r="BE32" s="2">
        <f t="shared" si="6"/>
        <v>1.505282342319643E-3</v>
      </c>
      <c r="BF32" s="2">
        <f t="shared" si="6"/>
        <v>1.4129635320861819E-3</v>
      </c>
      <c r="BG32" s="2">
        <f t="shared" si="6"/>
        <v>1.3265579673339663E-3</v>
      </c>
      <c r="BH32" s="2">
        <f t="shared" si="6"/>
        <v>1.2456711160210925E-3</v>
      </c>
      <c r="BI32" s="2">
        <f t="shared" si="6"/>
        <v>1.1699357999517322E-3</v>
      </c>
    </row>
    <row r="33" spans="1:124" ht="21" customHeight="1" x14ac:dyDescent="0.3">
      <c r="A33" s="8" t="s">
        <v>186</v>
      </c>
      <c r="B33" s="72">
        <f>+Parameters!B10</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
        <v>142</v>
      </c>
      <c r="B34" s="72">
        <f>+B33</f>
        <v>344</v>
      </c>
      <c r="C34" s="2">
        <f>+B34*(1-$B$36)</f>
        <v>335.4</v>
      </c>
      <c r="D34" s="2">
        <f>+C34*(1-$B$36)</f>
        <v>327.01499999999999</v>
      </c>
      <c r="E34" s="2">
        <f>+D34*(1-$B$36)</f>
        <v>318.83962499999996</v>
      </c>
      <c r="F34" s="2">
        <f>+E34*(1-$B$36)</f>
        <v>310.86863437499994</v>
      </c>
      <c r="G34" s="2">
        <f>+F34*(1-$B$36)</f>
        <v>303.09691851562496</v>
      </c>
      <c r="H34" s="2">
        <f t="shared" ref="H34:BI34" si="7">+G34*(1-$B$36)</f>
        <v>295.51949555273433</v>
      </c>
      <c r="I34" s="2">
        <f t="shared" si="7"/>
        <v>288.13150816391595</v>
      </c>
      <c r="J34" s="2">
        <f t="shared" si="7"/>
        <v>280.92822045981802</v>
      </c>
      <c r="K34" s="2">
        <f t="shared" si="7"/>
        <v>273.90501494832256</v>
      </c>
      <c r="L34" s="2">
        <f t="shared" si="7"/>
        <v>267.05738957461449</v>
      </c>
      <c r="M34" s="2">
        <f>+L34*(1-$B$36)</f>
        <v>260.3809548352491</v>
      </c>
      <c r="N34" s="2">
        <f t="shared" si="7"/>
        <v>253.87143096436787</v>
      </c>
      <c r="O34" s="2">
        <f t="shared" si="7"/>
        <v>247.52464519025867</v>
      </c>
      <c r="P34" s="2">
        <f t="shared" si="7"/>
        <v>241.33652906050219</v>
      </c>
      <c r="Q34" s="2">
        <f t="shared" si="7"/>
        <v>235.30311583398964</v>
      </c>
      <c r="R34" s="2">
        <f t="shared" si="7"/>
        <v>229.42053793813989</v>
      </c>
      <c r="S34" s="2">
        <f t="shared" si="7"/>
        <v>223.68502448968638</v>
      </c>
      <c r="T34" s="2">
        <f t="shared" si="7"/>
        <v>218.09289887744421</v>
      </c>
      <c r="U34" s="2">
        <f t="shared" si="7"/>
        <v>212.64057640550811</v>
      </c>
      <c r="V34" s="2">
        <f t="shared" si="7"/>
        <v>207.3245619953704</v>
      </c>
      <c r="W34" s="2">
        <f t="shared" si="7"/>
        <v>202.14144794548614</v>
      </c>
      <c r="X34" s="2">
        <f t="shared" si="7"/>
        <v>197.08791174684899</v>
      </c>
      <c r="Y34" s="2">
        <f t="shared" si="7"/>
        <v>192.16071395317775</v>
      </c>
      <c r="Z34" s="2">
        <f t="shared" si="7"/>
        <v>187.35669610434829</v>
      </c>
      <c r="AA34" s="2">
        <f t="shared" si="7"/>
        <v>182.67277870173959</v>
      </c>
      <c r="AB34" s="2">
        <f t="shared" si="7"/>
        <v>178.10595923419609</v>
      </c>
      <c r="AC34" s="2">
        <f t="shared" si="7"/>
        <v>173.65331025334117</v>
      </c>
      <c r="AD34" s="2">
        <f t="shared" si="7"/>
        <v>169.31197749700763</v>
      </c>
      <c r="AE34" s="2">
        <f t="shared" si="7"/>
        <v>165.07917805958243</v>
      </c>
      <c r="AF34" s="2">
        <f t="shared" si="7"/>
        <v>160.95219860809286</v>
      </c>
      <c r="AG34" s="2">
        <f t="shared" si="7"/>
        <v>156.92839364289054</v>
      </c>
      <c r="AH34" s="2">
        <f t="shared" si="7"/>
        <v>153.00518380181828</v>
      </c>
      <c r="AI34" s="2">
        <f t="shared" si="7"/>
        <v>149.18005420677281</v>
      </c>
      <c r="AJ34" s="2">
        <f t="shared" si="7"/>
        <v>145.45055285160348</v>
      </c>
      <c r="AK34" s="2">
        <f t="shared" si="7"/>
        <v>141.81428903031338</v>
      </c>
      <c r="AL34" s="2">
        <f t="shared" si="7"/>
        <v>138.26893180455554</v>
      </c>
      <c r="AM34" s="2">
        <f t="shared" si="7"/>
        <v>134.81220850944163</v>
      </c>
      <c r="AN34" s="2">
        <f t="shared" si="7"/>
        <v>131.44190329670559</v>
      </c>
      <c r="AO34" s="2">
        <f t="shared" si="7"/>
        <v>128.15585571428795</v>
      </c>
      <c r="AP34" s="2">
        <f t="shared" si="7"/>
        <v>124.95195932143075</v>
      </c>
      <c r="AQ34" s="2">
        <f t="shared" si="7"/>
        <v>121.82816033839498</v>
      </c>
      <c r="AR34" s="2">
        <f t="shared" si="7"/>
        <v>118.7824563299351</v>
      </c>
      <c r="AS34" s="2">
        <f t="shared" si="7"/>
        <v>115.81289492168672</v>
      </c>
      <c r="AT34" s="2">
        <f t="shared" si="7"/>
        <v>112.91757254864454</v>
      </c>
      <c r="AU34" s="2">
        <f t="shared" si="7"/>
        <v>110.09463323492842</v>
      </c>
      <c r="AV34" s="2">
        <f t="shared" si="7"/>
        <v>107.34226740405521</v>
      </c>
      <c r="AW34" s="2">
        <f>+AV34*(1-$B$36)</f>
        <v>104.65871071895383</v>
      </c>
      <c r="AX34" s="2">
        <f t="shared" si="7"/>
        <v>102.04224295097998</v>
      </c>
      <c r="AY34" s="2">
        <f t="shared" si="7"/>
        <v>99.491186877205479</v>
      </c>
      <c r="AZ34" s="2">
        <f t="shared" si="7"/>
        <v>97.00390720527534</v>
      </c>
      <c r="BA34" s="2">
        <f t="shared" si="7"/>
        <v>94.578809525143456</v>
      </c>
      <c r="BB34" s="2">
        <f t="shared" si="7"/>
        <v>92.214339287014866</v>
      </c>
      <c r="BC34" s="2">
        <f t="shared" si="7"/>
        <v>89.908980804839487</v>
      </c>
      <c r="BD34" s="2">
        <f t="shared" si="7"/>
        <v>87.661256284718505</v>
      </c>
      <c r="BE34" s="2">
        <f t="shared" si="7"/>
        <v>85.469724877600541</v>
      </c>
      <c r="BF34" s="2">
        <f t="shared" si="7"/>
        <v>83.332981755660526</v>
      </c>
      <c r="BG34" s="2">
        <f t="shared" si="7"/>
        <v>81.249657211769005</v>
      </c>
      <c r="BH34" s="2">
        <f t="shared" si="7"/>
        <v>79.218415781474775</v>
      </c>
      <c r="BI34" s="2">
        <f t="shared" si="7"/>
        <v>77.237955386937898</v>
      </c>
    </row>
    <row r="35" spans="1:124" ht="21" customHeight="1" x14ac:dyDescent="0.3">
      <c r="A35" s="8" t="s">
        <v>187</v>
      </c>
      <c r="C35" s="2"/>
      <c r="D35" s="2">
        <f>+D34/C34</f>
        <v>0.97499999999999998</v>
      </c>
      <c r="E35" s="2">
        <f t="shared" ref="E35:AC35" si="8">+E34/D34</f>
        <v>0.97499999999999987</v>
      </c>
      <c r="F35" s="2">
        <f t="shared" si="8"/>
        <v>0.97499999999999998</v>
      </c>
      <c r="G35" s="2">
        <f t="shared" si="8"/>
        <v>0.97500000000000009</v>
      </c>
      <c r="H35" s="2">
        <f t="shared" si="8"/>
        <v>0.97499999999999998</v>
      </c>
      <c r="I35" s="2">
        <f t="shared" si="8"/>
        <v>0.97499999999999998</v>
      </c>
      <c r="J35" s="2">
        <f t="shared" si="8"/>
        <v>0.97499999999999987</v>
      </c>
      <c r="K35" s="2">
        <f t="shared" si="8"/>
        <v>0.97499999999999998</v>
      </c>
      <c r="L35" s="2">
        <f t="shared" si="8"/>
        <v>0.97499999999999998</v>
      </c>
      <c r="M35" s="2">
        <f t="shared" si="8"/>
        <v>0.97499999999999987</v>
      </c>
      <c r="N35" s="2">
        <f t="shared" si="8"/>
        <v>0.97499999999999998</v>
      </c>
      <c r="O35" s="2">
        <f t="shared" si="8"/>
        <v>0.97499999999999998</v>
      </c>
      <c r="P35" s="2">
        <f t="shared" si="8"/>
        <v>0.97499999999999998</v>
      </c>
      <c r="Q35" s="2">
        <f t="shared" si="8"/>
        <v>0.97499999999999998</v>
      </c>
      <c r="R35" s="2">
        <f t="shared" si="8"/>
        <v>0.97499999999999998</v>
      </c>
      <c r="S35" s="2">
        <f t="shared" si="8"/>
        <v>0.97499999999999998</v>
      </c>
      <c r="T35" s="2">
        <f t="shared" si="8"/>
        <v>0.97499999999999998</v>
      </c>
      <c r="U35" s="2">
        <f t="shared" si="8"/>
        <v>0.97499999999999998</v>
      </c>
      <c r="V35" s="2">
        <f t="shared" si="8"/>
        <v>0.97499999999999998</v>
      </c>
      <c r="W35" s="2">
        <f t="shared" si="8"/>
        <v>0.97499999999999998</v>
      </c>
      <c r="X35" s="2">
        <f t="shared" si="8"/>
        <v>0.97499999999999998</v>
      </c>
      <c r="Y35" s="2">
        <f t="shared" si="8"/>
        <v>0.97499999999999987</v>
      </c>
      <c r="Z35" s="2">
        <f t="shared" si="8"/>
        <v>0.97499999999999987</v>
      </c>
      <c r="AA35" s="2">
        <f t="shared" si="8"/>
        <v>0.97500000000000009</v>
      </c>
      <c r="AB35" s="2">
        <f t="shared" si="8"/>
        <v>0.97499999999999998</v>
      </c>
      <c r="AC35" s="2">
        <f t="shared" si="8"/>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
        <v>188</v>
      </c>
      <c r="B36" s="72">
        <f>+Parameters!B26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
        <v>466</v>
      </c>
      <c r="B37" s="72">
        <f>+Parameters!B42</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
        <v>147</v>
      </c>
      <c r="B38" s="72">
        <f>+Parameters!B12</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
        <v>36</v>
      </c>
      <c r="B39" s="72">
        <f>+Parameters!B11</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
        <v>37</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
        <v>189</v>
      </c>
      <c r="B41" s="72">
        <f>+B42</f>
        <v>0.5491283629</v>
      </c>
      <c r="C41" s="2">
        <f t="shared" ref="C41:AH41" si="9">+B41*EXP(B43*(C2-B2))</f>
        <v>0.52234705661838621</v>
      </c>
      <c r="D41" s="2">
        <f t="shared" si="9"/>
        <v>0.49699587530817818</v>
      </c>
      <c r="E41" s="2">
        <f t="shared" si="9"/>
        <v>0.47299247670207006</v>
      </c>
      <c r="F41" s="2">
        <f t="shared" si="9"/>
        <v>0.45025957759420887</v>
      </c>
      <c r="G41" s="2">
        <f t="shared" si="9"/>
        <v>0.42872462468195172</v>
      </c>
      <c r="H41" s="2">
        <f t="shared" si="9"/>
        <v>0.40831948795364298</v>
      </c>
      <c r="I41" s="2">
        <f t="shared" si="9"/>
        <v>0.38898017500425902</v>
      </c>
      <c r="J41" s="2">
        <f t="shared" si="9"/>
        <v>0.37064656478198721</v>
      </c>
      <c r="K41" s="2">
        <f t="shared" si="9"/>
        <v>0.35326215938057948</v>
      </c>
      <c r="L41" s="2">
        <f t="shared" si="9"/>
        <v>0.33677385259540688</v>
      </c>
      <c r="M41" s="2">
        <f t="shared" si="9"/>
        <v>0.32113171405624824</v>
      </c>
      <c r="N41" s="2">
        <f t="shared" si="9"/>
        <v>0.30628878783760805</v>
      </c>
      <c r="O41" s="2">
        <f t="shared" si="9"/>
        <v>0.29220090452836706</v>
      </c>
      <c r="P41" s="2">
        <f t="shared" si="9"/>
        <v>0.2788265058173644</v>
      </c>
      <c r="Q41" s="2">
        <f t="shared" si="9"/>
        <v>0.26612648072058415</v>
      </c>
      <c r="R41" s="2">
        <f t="shared" si="9"/>
        <v>0.25406401263942946</v>
      </c>
      <c r="S41" s="2">
        <f t="shared" si="9"/>
        <v>0.24260443649852689</v>
      </c>
      <c r="T41" s="2">
        <f t="shared" si="9"/>
        <v>0.23171510526599895</v>
      </c>
      <c r="U41" s="2">
        <f t="shared" si="9"/>
        <v>0.22136526520952085</v>
      </c>
      <c r="V41" s="2">
        <f t="shared" si="9"/>
        <v>0.21152593928806598</v>
      </c>
      <c r="W41" s="2">
        <f t="shared" si="9"/>
        <v>0.20216981812233406</v>
      </c>
      <c r="X41" s="2">
        <f t="shared" si="9"/>
        <v>0.1932711580267249</v>
      </c>
      <c r="Y41" s="2">
        <f t="shared" si="9"/>
        <v>0.1848056856226151</v>
      </c>
      <c r="Z41" s="2">
        <f t="shared" si="9"/>
        <v>0.17675050858684685</v>
      </c>
      <c r="AA41" s="2">
        <f t="shared" si="9"/>
        <v>0.16908403212095974</v>
      </c>
      <c r="AB41" s="2">
        <f t="shared" si="9"/>
        <v>0.16178588075598174</v>
      </c>
      <c r="AC41" s="2">
        <f t="shared" si="9"/>
        <v>0.1548368251347241</v>
      </c>
      <c r="AD41" s="2">
        <f t="shared" si="9"/>
        <v>0.1482187134386618</v>
      </c>
      <c r="AE41" s="2">
        <f t="shared" si="9"/>
        <v>0.14191440714977921</v>
      </c>
      <c r="AF41" s="2">
        <f t="shared" si="9"/>
        <v>0.13590772085935743</v>
      </c>
      <c r="AG41" s="2">
        <f t="shared" si="9"/>
        <v>0.13018336585570744</v>
      </c>
      <c r="AH41" s="2">
        <f t="shared" si="9"/>
        <v>0.12472689724142712</v>
      </c>
      <c r="AI41" s="2">
        <f t="shared" ref="AI41:BI41" si="10">+AH41*EXP(AH43*(AI2-AH2))</f>
        <v>0.11952466434799303</v>
      </c>
      <c r="AJ41" s="2">
        <f t="shared" si="10"/>
        <v>0.11456376423148801</v>
      </c>
      <c r="AK41" s="2">
        <f t="shared" si="10"/>
        <v>0.10983199804810734</v>
      </c>
      <c r="AL41" s="2">
        <f t="shared" si="10"/>
        <v>0.1053178301218651</v>
      </c>
      <c r="AM41" s="2">
        <f t="shared" si="10"/>
        <v>0.10101034952971773</v>
      </c>
      <c r="AN41" s="2">
        <f t="shared" si="10"/>
        <v>9.6899234041206123E-2</v>
      </c>
      <c r="AO41" s="2">
        <f t="shared" si="10"/>
        <v>9.2974716260758941E-2</v>
      </c>
      <c r="AP41" s="2">
        <f t="shared" si="10"/>
        <v>8.9227551831060015E-2</v>
      </c>
      <c r="AQ41" s="2">
        <f t="shared" si="10"/>
        <v>8.5648989565419525E-2</v>
      </c>
      <c r="AR41" s="2">
        <f t="shared" si="10"/>
        <v>8.2230743385954819E-2</v>
      </c>
      <c r="AS41" s="2">
        <f t="shared" si="10"/>
        <v>7.8964965952631722E-2</v>
      </c>
      <c r="AT41" s="2">
        <f t="shared" si="10"/>
        <v>7.5844223875885936E-2</v>
      </c>
      <c r="AU41" s="2">
        <f t="shared" si="10"/>
        <v>7.2861474412678512E-2</v>
      </c>
      <c r="AV41" s="2">
        <f t="shared" si="10"/>
        <v>7.001004355247907E-2</v>
      </c>
      <c r="AW41" s="2">
        <f t="shared" si="10"/>
        <v>6.7283605405849156E-2</v>
      </c>
      <c r="AX41" s="2">
        <f t="shared" si="10"/>
        <v>6.4676162814051794E-2</v>
      </c>
      <c r="AY41" s="2">
        <f t="shared" si="10"/>
        <v>6.2182029103469948E-2</v>
      </c>
      <c r="AZ41" s="2">
        <f t="shared" si="10"/>
        <v>5.9795810913606383E-2</v>
      </c>
      <c r="BA41" s="2">
        <f t="shared" si="10"/>
        <v>5.7512392032085663E-2</v>
      </c>
      <c r="BB41" s="2">
        <f t="shared" si="10"/>
        <v>5.5326918174410364E-2</v>
      </c>
      <c r="BC41" s="2">
        <f t="shared" si="10"/>
        <v>5.3234782650260687E-2</v>
      </c>
      <c r="BD41" s="2">
        <f t="shared" si="10"/>
        <v>5.1231612861889667E-2</v>
      </c>
      <c r="BE41" s="2">
        <f t="shared" si="10"/>
        <v>4.9313257583675579E-2</v>
      </c>
      <c r="BF41" s="2">
        <f t="shared" si="10"/>
        <v>4.7475774975165475E-2</v>
      </c>
      <c r="BG41" s="2">
        <f t="shared" si="10"/>
        <v>4.5715421282996868E-2</v>
      </c>
      <c r="BH41" s="2">
        <f t="shared" si="10"/>
        <v>4.4028640189932945E-2</v>
      </c>
      <c r="BI41" s="2">
        <f t="shared" si="10"/>
        <v>4.2412052771904941E-2</v>
      </c>
    </row>
    <row r="42" spans="1:124" ht="21" customHeight="1" x14ac:dyDescent="0.3">
      <c r="A42" s="8" t="s">
        <v>190</v>
      </c>
      <c r="B42" s="72">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
        <v>191</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
        <v>150</v>
      </c>
      <c r="B44" s="72">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
        <v>192</v>
      </c>
      <c r="B45" s="72">
        <f>Parameters!D54</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
        <v>3</v>
      </c>
      <c r="B46" s="76"/>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+IF(Parameters!B27=1,"Copenhagen",IF(Parameters!B27=2,"Copenhagen rich",IF(Parameters!B27=3,"Realistically optimistic","All immediate")))</f>
        <v>All immediate</v>
      </c>
      <c r="B47" s="77">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
        <v>93</v>
      </c>
      <c r="C48" s="2"/>
      <c r="D48" s="2">
        <f>+B126</f>
        <v>6.8862295864021492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
        <v>51</v>
      </c>
      <c r="B49" s="72">
        <v>1.6408662000000001E-2</v>
      </c>
      <c r="C49" s="5"/>
      <c r="D49" s="2">
        <f>+B126^B19/1000</f>
        <v>1.6408662109972938E-2</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
        <v>52</v>
      </c>
      <c r="B50" s="72">
        <v>-3855.1068949999999</v>
      </c>
      <c r="C50" s="24"/>
      <c r="D50" s="24">
        <f>+B163</f>
        <v>2492.8120464903504</v>
      </c>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
        <v>230</v>
      </c>
      <c r="B51" s="72">
        <v>1</v>
      </c>
      <c r="C51" s="2"/>
      <c r="D51" s="2">
        <f>+D50-B129</f>
        <v>596.05814468651442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
        <v>17</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
        <v>18</v>
      </c>
      <c r="B53">
        <v>6838</v>
      </c>
      <c r="C53" s="23">
        <f>Parameters!D35</f>
        <v>7242.4909902816999</v>
      </c>
      <c r="D53" s="23">
        <f>Parameters!E35-D55</f>
        <v>7502.4296153355835</v>
      </c>
      <c r="E53" s="23">
        <f>Parameters!F35-E55</f>
        <v>7820.9719151201934</v>
      </c>
      <c r="F53" s="23">
        <f>Parameters!G35-F55</f>
        <v>8102.8947287574283</v>
      </c>
      <c r="G53" s="23">
        <f>Parameters!H35-G55</f>
        <v>8349.1863860606136</v>
      </c>
      <c r="H53" s="23">
        <f>Parameters!I35-H55</f>
        <v>8560.969449465998</v>
      </c>
      <c r="I53" s="23">
        <f>Parameters!J35-I55</f>
        <v>8739.3320604468136</v>
      </c>
      <c r="J53" s="23">
        <f>Parameters!K35-J55</f>
        <v>8885.1909880270796</v>
      </c>
      <c r="K53" s="23">
        <f>Parameters!L35-K55</f>
        <v>8999.1835814037349</v>
      </c>
      <c r="L53" s="23">
        <f>Parameters!M35-L55</f>
        <v>9081.5862759722822</v>
      </c>
      <c r="M53" s="23">
        <f>Parameters!N35-M55</f>
        <v>9132.2584222140413</v>
      </c>
      <c r="N53" s="23">
        <f>Parameters!O35-N55</f>
        <v>9150.6117384970967</v>
      </c>
      <c r="O53" s="23">
        <f>Parameters!P35-O55</f>
        <v>9135.6074099590078</v>
      </c>
      <c r="P53" s="23">
        <f>Parameters!Q35-P55</f>
        <v>9085.7845490598211</v>
      </c>
      <c r="Q53" s="23">
        <f>Parameters!R35-Q55</f>
        <v>8999.3251517267563</v>
      </c>
      <c r="R53" s="23">
        <f>Parameters!S35-R55</f>
        <v>8874.1615184303282</v>
      </c>
      <c r="S53" s="23">
        <f>Parameters!T35-S55</f>
        <v>8708.1319755318364</v>
      </c>
      <c r="T53" s="23">
        <f>Parameters!U35-T55</f>
        <v>8499.1891687413154</v>
      </c>
      <c r="U53" s="23">
        <f>Parameters!V35-U55</f>
        <v>8250.4718323886063</v>
      </c>
      <c r="V53" s="23">
        <f>Parameters!W35-V55</f>
        <v>7962.6299242734585</v>
      </c>
      <c r="W53" s="23">
        <f>Parameters!X35-W55</f>
        <v>7637.4428203532625</v>
      </c>
      <c r="X53" s="23">
        <f>Parameters!Y35-X55</f>
        <v>7278.0448083324936</v>
      </c>
      <c r="Y53" s="23">
        <f>Parameters!Z35-Y55</f>
        <v>6889.0834338790037</v>
      </c>
      <c r="Z53" s="23">
        <f>Parameters!AA35-Z55</f>
        <v>6476.7743909033888</v>
      </c>
      <c r="AA53" s="23">
        <f>Parameters!AB35-AA55</f>
        <v>6048.8201825198257</v>
      </c>
      <c r="AB53" s="23">
        <f>Parameters!AC35-AB55</f>
        <v>5614.1707251849721</v>
      </c>
      <c r="AC53" s="23">
        <f>Parameters!AD35-AC55</f>
        <v>5182.6228098613965</v>
      </c>
      <c r="AD53" s="23">
        <f>Parameters!AE35-AD55</f>
        <v>4764.2801942761516</v>
      </c>
      <c r="AE53" s="23">
        <f>Parameters!AF35-AE55</f>
        <v>4368.9229852770304</v>
      </c>
      <c r="AF53" s="23">
        <f>Parameters!AG35-AF55</f>
        <v>4005.3578107160429</v>
      </c>
      <c r="AG53" s="23">
        <f>Parameters!AH35-AG55</f>
        <v>3680.8324566611564</v>
      </c>
      <c r="AH53" s="23">
        <f>Parameters!AI35</f>
        <v>10455.0048807149</v>
      </c>
      <c r="AI53" s="23">
        <f>Parameters!AJ35</f>
        <v>10461.0230210058</v>
      </c>
      <c r="AJ53" s="23">
        <f>Parameters!AK35</f>
        <v>10466.2375294065</v>
      </c>
      <c r="AK53" s="23">
        <f>Parameters!AL35</f>
        <v>10470.755393793501</v>
      </c>
      <c r="AL53" s="23">
        <f>Parameters!AM35</f>
        <v>10474.6694400288</v>
      </c>
      <c r="AM53" s="23">
        <f>Parameters!AN35</f>
        <v>10478.060186201001</v>
      </c>
      <c r="AN53" s="23">
        <f>Parameters!AO35</f>
        <v>10480.997459222601</v>
      </c>
      <c r="AO53" s="23">
        <f>Parameters!AP35</f>
        <v>10483.5418029352</v>
      </c>
      <c r="AP53" s="23">
        <f>Parameters!AQ35</f>
        <v>10485.745703640099</v>
      </c>
      <c r="AQ53" s="23">
        <f>Parameters!AR35</f>
        <v>10487.654655995</v>
      </c>
      <c r="AR53" s="23">
        <f>Parameters!AS35</f>
        <v>10489.3080895277</v>
      </c>
      <c r="AS53" s="23">
        <f>Parameters!AT35</f>
        <v>10490.740173583101</v>
      </c>
      <c r="AT53" s="23">
        <f>Parameters!AU35</f>
        <v>10491.9805163496</v>
      </c>
      <c r="AU53" s="23">
        <f>Parameters!AV35</f>
        <v>10493.0547716735</v>
      </c>
      <c r="AV53" s="23">
        <f>Parameters!AW35</f>
        <v>10493.985165654</v>
      </c>
      <c r="AW53" s="23">
        <f>Parameters!AX35</f>
        <v>10494.7909534956</v>
      </c>
      <c r="AX53" s="23">
        <f>Parameters!AY35</f>
        <v>10495.488815758201</v>
      </c>
      <c r="AY53" s="23">
        <f>Parameters!AZ35</f>
        <v>10496.0932019719</v>
      </c>
      <c r="AZ53" s="23">
        <f>Parameters!BA35</f>
        <v>10496.6166285535</v>
      </c>
      <c r="BA53" s="23">
        <f>Parameters!BB35</f>
        <v>10497.069937063499</v>
      </c>
      <c r="BB53" s="23">
        <f>Parameters!BC35</f>
        <v>10497.462518050599</v>
      </c>
      <c r="BC53" s="23">
        <f>Parameters!BD35</f>
        <v>10497.802505048299</v>
      </c>
      <c r="BD53" s="23">
        <f>Parameters!BE35</f>
        <v>10498.096942685201</v>
      </c>
      <c r="BE53" s="23">
        <f>Parameters!BF35</f>
        <v>10498.351932351199</v>
      </c>
      <c r="BF53" s="23">
        <f>Parameters!BG35</f>
        <v>10498.572758406201</v>
      </c>
      <c r="BG53" s="23">
        <f>Parameters!BH35</f>
        <v>10498.763997522799</v>
      </c>
      <c r="BH53" s="23">
        <f>Parameters!BI35</f>
        <v>10498.9296134125</v>
      </c>
      <c r="BI53" s="23">
        <f>Parameters!BJ35</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
        <v>146</v>
      </c>
      <c r="C54" s="5">
        <f>+C53/B53-1</f>
        <v>5.9153406007853127E-2</v>
      </c>
      <c r="D54" s="5">
        <f t="shared" ref="D54:BH54" si="11">+D53/C53-1</f>
        <v>3.5890776447313533E-2</v>
      </c>
      <c r="E54" s="5">
        <f t="shared" si="11"/>
        <v>4.2458552244659886E-2</v>
      </c>
      <c r="F54" s="5">
        <f t="shared" si="11"/>
        <v>3.6047030560510951E-2</v>
      </c>
      <c r="G54" s="5">
        <f t="shared" si="11"/>
        <v>3.0395514880513952E-2</v>
      </c>
      <c r="H54" s="5">
        <f t="shared" si="11"/>
        <v>2.5365712730879508E-2</v>
      </c>
      <c r="I54" s="5">
        <f t="shared" si="11"/>
        <v>2.0834394052409611E-2</v>
      </c>
      <c r="J54" s="5">
        <f t="shared" si="11"/>
        <v>1.6689939982988733E-2</v>
      </c>
      <c r="K54" s="5">
        <f t="shared" si="11"/>
        <v>1.2829504006189874E-2</v>
      </c>
      <c r="L54" s="5">
        <f t="shared" si="11"/>
        <v>9.1566855841043182E-3</v>
      </c>
      <c r="M54" s="5">
        <f t="shared" si="11"/>
        <v>5.5796580797591311E-3</v>
      </c>
      <c r="N54" s="5">
        <f t="shared" si="11"/>
        <v>2.0097237106662114E-3</v>
      </c>
      <c r="O54" s="5">
        <f t="shared" si="11"/>
        <v>-1.639707701176385E-3</v>
      </c>
      <c r="P54" s="5">
        <f t="shared" si="11"/>
        <v>-5.4536998650875912E-3</v>
      </c>
      <c r="Q54" s="5">
        <f t="shared" si="11"/>
        <v>-9.5158978144612716E-3</v>
      </c>
      <c r="R54" s="5">
        <f t="shared" si="11"/>
        <v>-1.3908113240292508E-2</v>
      </c>
      <c r="S54" s="5">
        <f t="shared" si="11"/>
        <v>-1.8709321726190442E-2</v>
      </c>
      <c r="T54" s="5">
        <f t="shared" si="11"/>
        <v>-2.399398715793577E-2</v>
      </c>
      <c r="U54" s="5">
        <f t="shared" si="11"/>
        <v>-2.9263654616307644E-2</v>
      </c>
      <c r="V54" s="5">
        <f t="shared" si="11"/>
        <v>-3.4887932952534451E-2</v>
      </c>
      <c r="W54" s="5">
        <f t="shared" si="11"/>
        <v>-4.0839158294785016E-2</v>
      </c>
      <c r="X54" s="5">
        <f t="shared" si="11"/>
        <v>-4.7057375154809344E-2</v>
      </c>
      <c r="Y54" s="5">
        <f t="shared" si="11"/>
        <v>-5.3443113459287206E-2</v>
      </c>
      <c r="Z54" s="5">
        <f t="shared" si="11"/>
        <v>-5.9849622512621825E-2</v>
      </c>
      <c r="AA54" s="5">
        <f t="shared" si="11"/>
        <v>-6.6075206971023093E-2</v>
      </c>
      <c r="AB54" s="5">
        <f t="shared" si="11"/>
        <v>-7.185689840655618E-2</v>
      </c>
      <c r="AC54" s="5">
        <f t="shared" si="11"/>
        <v>-7.6867615262868116E-2</v>
      </c>
      <c r="AD54" s="5">
        <f t="shared" si="11"/>
        <v>-8.0720251296164225E-2</v>
      </c>
      <c r="AE54" s="5">
        <f t="shared" si="11"/>
        <v>-8.298361827545464E-2</v>
      </c>
      <c r="AF54" s="5">
        <f t="shared" si="11"/>
        <v>-8.321620128946583E-2</v>
      </c>
      <c r="AG54" s="5">
        <f t="shared" si="11"/>
        <v>-8.1022812290737822E-2</v>
      </c>
      <c r="AH54" s="5">
        <f t="shared" si="11"/>
        <v>1.8403914070564684</v>
      </c>
      <c r="AI54" s="5">
        <f t="shared" si="11"/>
        <v>5.756229059252771E-4</v>
      </c>
      <c r="AJ54" s="5">
        <f t="shared" si="11"/>
        <v>4.9847021560212035E-4</v>
      </c>
      <c r="AK54" s="5">
        <f t="shared" si="11"/>
        <v>4.3166079255385625E-4</v>
      </c>
      <c r="AL54" s="5">
        <f t="shared" si="11"/>
        <v>3.7380743681758588E-4</v>
      </c>
      <c r="AM54" s="5">
        <f t="shared" si="11"/>
        <v>3.2370913388857225E-4</v>
      </c>
      <c r="AN54" s="5">
        <f t="shared" si="11"/>
        <v>2.8032603071581619E-4</v>
      </c>
      <c r="AO54" s="5">
        <f t="shared" si="11"/>
        <v>2.427577835504291E-4</v>
      </c>
      <c r="AP54" s="5">
        <f t="shared" si="11"/>
        <v>2.1022482156562994E-4</v>
      </c>
      <c r="AQ54" s="5">
        <f t="shared" si="11"/>
        <v>1.8205213142241661E-4</v>
      </c>
      <c r="AR54" s="5">
        <f t="shared" si="11"/>
        <v>1.5765522292010559E-4</v>
      </c>
      <c r="AS54" s="5">
        <f t="shared" si="11"/>
        <v>1.3652798098573449E-4</v>
      </c>
      <c r="AT54" s="5">
        <f t="shared" si="11"/>
        <v>1.1823215006523391E-4</v>
      </c>
      <c r="AU54" s="5">
        <f t="shared" si="11"/>
        <v>1.0238823091834881E-4</v>
      </c>
      <c r="AV54" s="5">
        <f t="shared" si="11"/>
        <v>8.8667599735803293E-5</v>
      </c>
      <c r="AW54" s="5">
        <f t="shared" si="11"/>
        <v>7.6785685216851363E-5</v>
      </c>
      <c r="AX54" s="5">
        <f t="shared" si="11"/>
        <v>6.6496061302601106E-5</v>
      </c>
      <c r="AY54" s="5">
        <f t="shared" si="11"/>
        <v>5.7585332547072099E-5</v>
      </c>
      <c r="AZ54" s="5">
        <f t="shared" si="11"/>
        <v>4.9868705577216232E-5</v>
      </c>
      <c r="BA54" s="5">
        <f t="shared" si="11"/>
        <v>4.3186154742969052E-5</v>
      </c>
      <c r="BB54" s="5">
        <f t="shared" si="11"/>
        <v>3.739910179256789E-5</v>
      </c>
      <c r="BC54" s="5">
        <f t="shared" si="11"/>
        <v>3.2387540999989639E-5</v>
      </c>
      <c r="BD54" s="5">
        <f t="shared" si="11"/>
        <v>2.8047549642806757E-5</v>
      </c>
      <c r="BE54" s="5">
        <f t="shared" si="11"/>
        <v>2.4289132343646713E-5</v>
      </c>
      <c r="BF54" s="5">
        <f t="shared" si="11"/>
        <v>2.1034354384719123E-5</v>
      </c>
      <c r="BG54" s="5">
        <f t="shared" si="11"/>
        <v>1.821572522286985E-5</v>
      </c>
      <c r="BH54" s="5">
        <f t="shared" si="11"/>
        <v>1.5774798799217393E-5</v>
      </c>
      <c r="BI54" s="5">
        <f t="shared" ref="BI54" si="12">+BI53/BH53-1</f>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
        <v>182</v>
      </c>
      <c r="B55" s="78"/>
      <c r="C55" s="25"/>
      <c r="D55" s="78">
        <f>38*EXP(D99)</f>
        <v>109.63283367951701</v>
      </c>
      <c r="E55" s="78">
        <f t="shared" ref="E55:AG55" si="13">38*EXP(E99)</f>
        <v>126.3424932177067</v>
      </c>
      <c r="F55" s="78">
        <f t="shared" si="13"/>
        <v>146.65467860897144</v>
      </c>
      <c r="G55" s="78">
        <f t="shared" si="13"/>
        <v>171.36977726288612</v>
      </c>
      <c r="H55" s="78">
        <f t="shared" si="13"/>
        <v>201.4614290386009</v>
      </c>
      <c r="I55" s="78">
        <f t="shared" si="13"/>
        <v>238.10303753578648</v>
      </c>
      <c r="J55" s="78">
        <f t="shared" si="13"/>
        <v>282.69566870012045</v>
      </c>
      <c r="K55" s="78">
        <f t="shared" si="13"/>
        <v>336.89554764426492</v>
      </c>
      <c r="L55" s="78">
        <f t="shared" si="13"/>
        <v>402.63862296861811</v>
      </c>
      <c r="M55" s="78">
        <f t="shared" si="13"/>
        <v>482.15876049925765</v>
      </c>
      <c r="N55" s="78">
        <f t="shared" si="13"/>
        <v>577.99508328670345</v>
      </c>
      <c r="O55" s="78">
        <f t="shared" si="13"/>
        <v>692.98285654739209</v>
      </c>
      <c r="P55" s="78">
        <f t="shared" si="13"/>
        <v>830.22124327517815</v>
      </c>
      <c r="Q55" s="78">
        <f t="shared" si="13"/>
        <v>993.01041899834229</v>
      </c>
      <c r="R55" s="78">
        <f t="shared" si="13"/>
        <v>1184.7502119792721</v>
      </c>
      <c r="S55" s="78">
        <f t="shared" si="13"/>
        <v>1408.7930043587637</v>
      </c>
      <c r="T55" s="78">
        <f t="shared" si="13"/>
        <v>1668.245551074885</v>
      </c>
      <c r="U55" s="78">
        <f t="shared" si="13"/>
        <v>1960.9080285441937</v>
      </c>
      <c r="V55" s="78">
        <f t="shared" si="13"/>
        <v>2286.959864461141</v>
      </c>
      <c r="W55" s="78">
        <f t="shared" si="13"/>
        <v>2645.3522693249374</v>
      </c>
      <c r="X55" s="78">
        <f t="shared" si="13"/>
        <v>3033.5929770304069</v>
      </c>
      <c r="Y55" s="78">
        <f t="shared" si="13"/>
        <v>3447.5974849887962</v>
      </c>
      <c r="Z55" s="78">
        <f t="shared" si="13"/>
        <v>3881.6430178448113</v>
      </c>
      <c r="AA55" s="78">
        <f t="shared" si="13"/>
        <v>4328.4579545238748</v>
      </c>
      <c r="AB55" s="78">
        <f t="shared" si="13"/>
        <v>4779.4685477550274</v>
      </c>
      <c r="AC55" s="78">
        <f t="shared" si="13"/>
        <v>5225.2060474701038</v>
      </c>
      <c r="AD55" s="78">
        <f t="shared" si="13"/>
        <v>5655.8524942349477</v>
      </c>
      <c r="AE55" s="78">
        <f t="shared" si="13"/>
        <v>6061.8765726409702</v>
      </c>
      <c r="AF55" s="78">
        <f t="shared" si="13"/>
        <v>6434.6880783791567</v>
      </c>
      <c r="AG55" s="78">
        <f t="shared" si="13"/>
        <v>6767.2273774540436</v>
      </c>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
        <v>8</v>
      </c>
      <c r="B56" s="79"/>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
        <v>27</v>
      </c>
      <c r="B57" s="72">
        <f>+Parameters!B13</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
        <v>193</v>
      </c>
      <c r="B58" s="79"/>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143" t="s">
        <v>442</v>
      </c>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
        <v>441</v>
      </c>
      <c r="B60" s="72">
        <f>Parameters!B59</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c r="B61" s="72"/>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
        <v>440</v>
      </c>
      <c r="B62" s="72">
        <f>+Parameters!B61</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
        <v>439</v>
      </c>
      <c r="B63" s="72">
        <f>+Parameters!B62</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
        <v>194</v>
      </c>
      <c r="B64" s="79"/>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
        <v>195</v>
      </c>
      <c r="B65" s="90">
        <f t="shared" ref="B65:B71" si="14">+C65/100</f>
        <v>0.91200000000000003</v>
      </c>
      <c r="C65" s="26">
        <f>+Parameters!B64</f>
        <v>91.2</v>
      </c>
      <c r="D65" s="92"/>
      <c r="E65" s="26"/>
      <c r="F65" s="92">
        <v>0</v>
      </c>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
        <v>196</v>
      </c>
      <c r="B66" s="90">
        <f t="shared" si="14"/>
        <v>3.8328888888888892E-2</v>
      </c>
      <c r="C66" s="26">
        <f>+Parameters!B65</f>
        <v>3.8328888888888892</v>
      </c>
      <c r="D66" s="92"/>
      <c r="E66" s="26"/>
      <c r="F66" s="92">
        <v>0</v>
      </c>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
        <v>197</v>
      </c>
      <c r="B67" s="90">
        <f t="shared" si="14"/>
        <v>8.8000000000000009E-2</v>
      </c>
      <c r="C67" s="26">
        <f>+Parameters!B66</f>
        <v>8.8000000000000007</v>
      </c>
      <c r="D67" s="92"/>
      <c r="E67" s="26"/>
      <c r="F67" s="92">
        <v>0</v>
      </c>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
        <v>201</v>
      </c>
      <c r="B68" s="90">
        <f t="shared" si="14"/>
        <v>0.95917111111111109</v>
      </c>
      <c r="C68" s="26">
        <f>+Parameters!B67</f>
        <v>95.917111111111112</v>
      </c>
      <c r="D68" s="92"/>
      <c r="E68" s="26"/>
      <c r="F68" s="92">
        <v>0</v>
      </c>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
        <v>198</v>
      </c>
      <c r="B69" s="90">
        <f t="shared" si="14"/>
        <v>3.3750000000000002E-4</v>
      </c>
      <c r="C69" s="26">
        <f>+Parameters!B68</f>
        <v>3.3750000000000002E-2</v>
      </c>
      <c r="D69" s="92"/>
      <c r="E69" s="26"/>
      <c r="F69" s="92">
        <v>0</v>
      </c>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
        <v>199</v>
      </c>
      <c r="B70" s="90">
        <f t="shared" si="14"/>
        <v>2.5000000000000001E-3</v>
      </c>
      <c r="C70" s="26">
        <f>+Parameters!B69</f>
        <v>0.25</v>
      </c>
      <c r="D70" s="92"/>
      <c r="E70" s="26"/>
      <c r="F70" s="92">
        <v>0</v>
      </c>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
        <v>200</v>
      </c>
      <c r="B71" s="90">
        <f t="shared" si="14"/>
        <v>0.99966250000000001</v>
      </c>
      <c r="C71" s="26">
        <f>+Parameters!B70</f>
        <v>99.966250000000002</v>
      </c>
      <c r="D71" s="92"/>
      <c r="E71" s="26"/>
      <c r="F71" s="92">
        <v>0</v>
      </c>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
        <v>202</v>
      </c>
      <c r="B72" s="79"/>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
        <v>41</v>
      </c>
      <c r="B73" s="72">
        <f>+$B$74+ IF(B1&lt;19, ((1/18)*($B$75-$B$74)*(B1-1)), ($B$75-$B$74))</f>
        <v>0.25</v>
      </c>
      <c r="C73" s="5">
        <f t="shared" ref="C73:BI73" si="15">+$B$74+ IF(C1&lt;19, ((1/18)*($B$75-$B$74)*(C1-1)), ($B$75-$B$74))</f>
        <v>0.27500000000000002</v>
      </c>
      <c r="D73" s="5">
        <f t="shared" si="15"/>
        <v>0.3</v>
      </c>
      <c r="E73" s="5">
        <f t="shared" si="15"/>
        <v>0.32499999999999996</v>
      </c>
      <c r="F73" s="5">
        <f t="shared" si="15"/>
        <v>0.35</v>
      </c>
      <c r="G73" s="5">
        <f t="shared" si="15"/>
        <v>0.375</v>
      </c>
      <c r="H73" s="5">
        <f t="shared" si="15"/>
        <v>0.39999999999999997</v>
      </c>
      <c r="I73" s="5">
        <f t="shared" si="15"/>
        <v>0.42499999999999993</v>
      </c>
      <c r="J73" s="5">
        <f t="shared" si="15"/>
        <v>0.44999999999999996</v>
      </c>
      <c r="K73" s="5">
        <f t="shared" si="15"/>
        <v>0.47499999999999998</v>
      </c>
      <c r="L73" s="5">
        <f t="shared" si="15"/>
        <v>0.49999999999999994</v>
      </c>
      <c r="M73" s="5">
        <f t="shared" si="15"/>
        <v>0.52499999999999991</v>
      </c>
      <c r="N73" s="5">
        <f t="shared" si="15"/>
        <v>0.54999999999999993</v>
      </c>
      <c r="O73" s="5">
        <f t="shared" si="15"/>
        <v>0.57499999999999996</v>
      </c>
      <c r="P73" s="5">
        <f t="shared" si="15"/>
        <v>0.59999999999999987</v>
      </c>
      <c r="Q73" s="5">
        <f t="shared" si="15"/>
        <v>0.62499999999999989</v>
      </c>
      <c r="R73" s="5">
        <f t="shared" si="15"/>
        <v>0.64999999999999991</v>
      </c>
      <c r="S73" s="5">
        <f t="shared" si="15"/>
        <v>0.67499999999999993</v>
      </c>
      <c r="T73" s="5">
        <f t="shared" si="15"/>
        <v>0.7</v>
      </c>
      <c r="U73" s="5">
        <f t="shared" si="15"/>
        <v>0.7</v>
      </c>
      <c r="V73" s="5">
        <f t="shared" si="15"/>
        <v>0.7</v>
      </c>
      <c r="W73" s="5">
        <f t="shared" si="15"/>
        <v>0.7</v>
      </c>
      <c r="X73" s="5">
        <f t="shared" si="15"/>
        <v>0.7</v>
      </c>
      <c r="Y73" s="5">
        <f t="shared" si="15"/>
        <v>0.7</v>
      </c>
      <c r="Z73" s="5">
        <f t="shared" si="15"/>
        <v>0.7</v>
      </c>
      <c r="AA73" s="5">
        <f t="shared" si="15"/>
        <v>0.7</v>
      </c>
      <c r="AB73" s="5">
        <f t="shared" si="15"/>
        <v>0.7</v>
      </c>
      <c r="AC73" s="5">
        <f t="shared" si="15"/>
        <v>0.7</v>
      </c>
      <c r="AD73" s="5">
        <f t="shared" si="15"/>
        <v>0.7</v>
      </c>
      <c r="AE73" s="5">
        <f t="shared" si="15"/>
        <v>0.7</v>
      </c>
      <c r="AF73" s="5">
        <f t="shared" si="15"/>
        <v>0.7</v>
      </c>
      <c r="AG73" s="5">
        <f t="shared" si="15"/>
        <v>0.7</v>
      </c>
      <c r="AH73" s="5">
        <f t="shared" si="15"/>
        <v>0.7</v>
      </c>
      <c r="AI73" s="5">
        <f t="shared" si="15"/>
        <v>0.7</v>
      </c>
      <c r="AJ73" s="5">
        <f t="shared" si="15"/>
        <v>0.7</v>
      </c>
      <c r="AK73" s="5">
        <f t="shared" si="15"/>
        <v>0.7</v>
      </c>
      <c r="AL73" s="5">
        <f t="shared" si="15"/>
        <v>0.7</v>
      </c>
      <c r="AM73" s="5">
        <f t="shared" si="15"/>
        <v>0.7</v>
      </c>
      <c r="AN73" s="5">
        <f t="shared" si="15"/>
        <v>0.7</v>
      </c>
      <c r="AO73" s="5">
        <f t="shared" si="15"/>
        <v>0.7</v>
      </c>
      <c r="AP73" s="5">
        <f t="shared" si="15"/>
        <v>0.7</v>
      </c>
      <c r="AQ73" s="5">
        <f t="shared" si="15"/>
        <v>0.7</v>
      </c>
      <c r="AR73" s="5">
        <f t="shared" si="15"/>
        <v>0.7</v>
      </c>
      <c r="AS73" s="5">
        <f t="shared" si="15"/>
        <v>0.7</v>
      </c>
      <c r="AT73" s="5">
        <f t="shared" si="15"/>
        <v>0.7</v>
      </c>
      <c r="AU73" s="5">
        <f t="shared" si="15"/>
        <v>0.7</v>
      </c>
      <c r="AV73" s="5">
        <f t="shared" si="15"/>
        <v>0.7</v>
      </c>
      <c r="AW73" s="5">
        <f t="shared" si="15"/>
        <v>0.7</v>
      </c>
      <c r="AX73" s="5">
        <f t="shared" si="15"/>
        <v>0.7</v>
      </c>
      <c r="AY73" s="5">
        <f t="shared" si="15"/>
        <v>0.7</v>
      </c>
      <c r="AZ73" s="5">
        <f t="shared" si="15"/>
        <v>0.7</v>
      </c>
      <c r="BA73" s="5">
        <f t="shared" si="15"/>
        <v>0.7</v>
      </c>
      <c r="BB73" s="5">
        <f t="shared" si="15"/>
        <v>0.7</v>
      </c>
      <c r="BC73" s="5">
        <f t="shared" si="15"/>
        <v>0.7</v>
      </c>
      <c r="BD73" s="5">
        <f t="shared" si="15"/>
        <v>0.7</v>
      </c>
      <c r="BE73" s="5">
        <f t="shared" si="15"/>
        <v>0.7</v>
      </c>
      <c r="BF73" s="5">
        <f t="shared" si="15"/>
        <v>0.7</v>
      </c>
      <c r="BG73" s="5">
        <f t="shared" si="15"/>
        <v>0.7</v>
      </c>
      <c r="BH73" s="5">
        <f t="shared" si="15"/>
        <v>0.7</v>
      </c>
      <c r="BI73" s="5">
        <f t="shared" si="15"/>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
        <v>448</v>
      </c>
      <c r="B74" s="72">
        <f>+Parameters!B76</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
        <v>171</v>
      </c>
      <c r="B75" s="72">
        <f>+Parameters!B77</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
        <v>172</v>
      </c>
      <c r="B76" s="72">
        <f>+Parameters!B78</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
        <v>5</v>
      </c>
      <c r="B77" s="72">
        <f>+Parameters!B79</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
        <v>204</v>
      </c>
      <c r="B78" s="79"/>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
        <v>69</v>
      </c>
      <c r="B79" s="72">
        <f>+Parameters!B14</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
        <v>203</v>
      </c>
      <c r="B80" s="72">
        <f>+Parameters!B81</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
        <v>205</v>
      </c>
      <c r="B81" s="79"/>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7.6" customHeight="1" thickTop="1" x14ac:dyDescent="0.3">
      <c r="A82" s="8" t="s">
        <v>470</v>
      </c>
      <c r="B82" s="72">
        <f>+Parameters!B83</f>
        <v>9.8000000000000004E-2</v>
      </c>
      <c r="C82" s="26"/>
      <c r="D82" s="92"/>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7.6" customHeight="1" x14ac:dyDescent="0.3">
      <c r="A83" s="8" t="s">
        <v>469</v>
      </c>
      <c r="B83" s="72">
        <f>+Parameters!B84</f>
        <v>8.7999999999999995E-2</v>
      </c>
      <c r="C83" s="26"/>
      <c r="D83" s="92"/>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7.6" customHeight="1" x14ac:dyDescent="0.3">
      <c r="A84" s="8" t="s">
        <v>471</v>
      </c>
      <c r="B84" s="72">
        <f>+Parameters!B85</f>
        <v>2.5000000000000001E-2</v>
      </c>
      <c r="C84" s="26"/>
      <c r="D84" s="92"/>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29.4" customHeight="1" thickBot="1" x14ac:dyDescent="0.3">
      <c r="A85" s="19" t="s">
        <v>183</v>
      </c>
      <c r="B85" s="81"/>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customHeight="1" thickTop="1" thickBot="1" x14ac:dyDescent="0.35">
      <c r="A86" s="28" t="s">
        <v>140</v>
      </c>
      <c r="B86" s="80"/>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21" customHeight="1" thickTop="1" x14ac:dyDescent="0.3">
      <c r="A87" s="8" t="s">
        <v>129</v>
      </c>
      <c r="B87" s="80">
        <f>+Base!B60</f>
        <v>830.4</v>
      </c>
      <c r="C87" s="6">
        <f>Base!$B65*B87+Base!$B66*B89+B112*5/3.666</f>
        <v>866.11737065332284</v>
      </c>
      <c r="D87" s="6">
        <f>Base!$B65*C87+Base!$B66*C89+C112*5/3.666</f>
        <v>904.35552231540009</v>
      </c>
      <c r="E87" s="6">
        <f>Base!$B65*D87+Base!$B66*D89+D112*5/3.666</f>
        <v>944.78445856610529</v>
      </c>
      <c r="F87" s="6">
        <f>Base!$B65*E87+Base!$B66*E89+E112*5/3.666</f>
        <v>987.9404497835103</v>
      </c>
      <c r="G87" s="6">
        <f>Base!$B65*F87+Base!$B66*F89+F112*5/3.666</f>
        <v>1033.8349310627605</v>
      </c>
      <c r="H87" s="6">
        <f>Base!$B65*G87+Base!$B66*G89+G112*5/3.666</f>
        <v>1082.3832065742597</v>
      </c>
      <c r="I87" s="6">
        <f>Base!$B65*H87+Base!$B66*H89+H112*5/3.666</f>
        <v>1133.4214512710735</v>
      </c>
      <c r="J87" s="6">
        <f>Base!$B65*I87+Base!$B66*I89+I112*5/3.666</f>
        <v>1186.7198493691783</v>
      </c>
      <c r="K87" s="6">
        <f>Base!$B65*J87+Base!$B66*J89+J112*5/3.666</f>
        <v>1241.9925244560118</v>
      </c>
      <c r="L87" s="6">
        <f>Base!$B65*K87+Base!$B66*K89+K112*5/3.666</f>
        <v>1298.9048359802234</v>
      </c>
      <c r="M87" s="6">
        <f>Base!$B65*L87+Base!$B66*L89+L112*5/3.666</f>
        <v>1357.078558857251</v>
      </c>
      <c r="N87" s="6">
        <f>Base!$B65*M87+Base!$B66*M89+M112*5/3.666</f>
        <v>1416.095433356995</v>
      </c>
      <c r="O87" s="6">
        <f>Base!$B65*N87+Base!$B66*N89+N112*5/3.666</f>
        <v>1475.4995725230281</v>
      </c>
      <c r="P87" s="6">
        <f>Base!$B65*O87+Base!$B66*O89+O112*5/3.666</f>
        <v>1534.7992420688217</v>
      </c>
      <c r="Q87" s="6">
        <f>Base!$B65*P87+Base!$B66*P89+P112*5/3.666</f>
        <v>1593.4685781715725</v>
      </c>
      <c r="R87" s="6">
        <f>Base!$B65*Q87+Base!$B66*Q89+Q112*5/3.666</f>
        <v>1650.9498733810215</v>
      </c>
      <c r="S87" s="6">
        <f>Base!$B65*R87+Base!$B66*R89+R112*5/3.666</f>
        <v>1706.6571271361743</v>
      </c>
      <c r="T87" s="6">
        <f>Base!$B65*S87+Base!$B66*S89+S112*5/3.666</f>
        <v>1759.9816057564769</v>
      </c>
      <c r="U87" s="6">
        <f>Base!$B65*T87+Base!$B66*T89+T112*5/3.666</f>
        <v>1810.3001618428445</v>
      </c>
      <c r="V87" s="6">
        <f>Base!$B65*U87+Base!$B66*U89+U112*5/3.666</f>
        <v>1857.0350072818674</v>
      </c>
      <c r="W87" s="6">
        <f>Base!$B65*V87+Base!$B66*V89+V112*5/3.666</f>
        <v>1899.6442907523747</v>
      </c>
      <c r="X87" s="6">
        <f>Base!$B65*W87+Base!$B66*W89+W112*5/3.666</f>
        <v>1937.6409868208887</v>
      </c>
      <c r="Y87" s="6">
        <f>Base!$B65*X87+Base!$B66*X89+X112*5/3.666</f>
        <v>1970.6144143045683</v>
      </c>
      <c r="Z87" s="6">
        <f>Base!$B65*Y87+Base!$B66*Y89+Y112*5/3.666</f>
        <v>1998.2527962576121</v>
      </c>
      <c r="AA87" s="6">
        <f>Base!$B65*Z87+Base!$B66*Z89+Z112*5/3.666</f>
        <v>2020.3647826741856</v>
      </c>
      <c r="AB87" s="6">
        <f>Base!$B65*AA87+Base!$B66*AA89+AA112*5/3.666</f>
        <v>2036.8974544434748</v>
      </c>
      <c r="AC87" s="6">
        <f>Base!$B65*AB87+Base!$B66*AB89+AB112*5/3.666</f>
        <v>2047.9481490080063</v>
      </c>
      <c r="AD87" s="6">
        <f>Base!$B65*AC87+Base!$B66*AC89+AC112*5/3.666</f>
        <v>2053.7676245248394</v>
      </c>
      <c r="AE87" s="6">
        <f>Base!$B65*AD87+Base!$B66*AD89+AD112*5/3.666</f>
        <v>2054.7526993096762</v>
      </c>
      <c r="AF87" s="6">
        <f>Base!$B65*AE87+Base!$B66*AE89+AE112*5/3.666</f>
        <v>2051.4275772115657</v>
      </c>
      <c r="AG87" s="6">
        <f>Base!$B65*AF87+Base!$B66*AF89+AF112*5/3.666</f>
        <v>2044.4144983270965</v>
      </c>
      <c r="AH87" s="6">
        <f>Base!$B65*AG87+Base!$B66*AG89+AG112*5/3.666</f>
        <v>2034.395924111788</v>
      </c>
      <c r="AI87" s="6">
        <f>Base!$B65*AH87+Base!$B66*AH89+AH112*5/3.666</f>
        <v>2075.9228169409139</v>
      </c>
      <c r="AJ87" s="6">
        <f>Base!$B65*AI87+Base!$B66*AI89+AI112*5/3.666</f>
        <v>2121.2964221805846</v>
      </c>
      <c r="AK87" s="6">
        <f>Base!$B65*AJ87+Base!$B66*AJ89+AJ112*5/3.666</f>
        <v>2166.0600963402312</v>
      </c>
      <c r="AL87" s="6">
        <f>Base!$B65*AK87+Base!$B66*AK89+AK112*5/3.666</f>
        <v>2207.5327281784002</v>
      </c>
      <c r="AM87" s="6">
        <f>Base!$B65*AL87+Base!$B66*AL89+AL112*5/3.666</f>
        <v>2244.074480030697</v>
      </c>
      <c r="AN87" s="6">
        <f>Base!$B65*AM87+Base!$B66*AM89+AM112*5/3.666</f>
        <v>2274.6773793983166</v>
      </c>
      <c r="AO87" s="6">
        <f>Base!$B65*AN87+Base!$B66*AN89+AN112*5/3.666</f>
        <v>2298.7226641693837</v>
      </c>
      <c r="AP87" s="6">
        <f>Base!$B65*AO87+Base!$B66*AO89+AO112*5/3.666</f>
        <v>2315.831167906118</v>
      </c>
      <c r="AQ87" s="6">
        <f>Base!$B65*AP87+Base!$B66*AP89+AP112*5/3.666</f>
        <v>2325.7688130351899</v>
      </c>
      <c r="AR87" s="6">
        <f>Base!$B65*AQ87+Base!$B66*AQ89+AQ112*5/3.666</f>
        <v>2328.3860849224848</v>
      </c>
      <c r="AS87" s="6">
        <f>Base!$B65*AR87+Base!$B66*AR89+AR112*5/3.666</f>
        <v>2323.5789643733697</v>
      </c>
      <c r="AT87" s="6">
        <f>Base!$B65*AS87+Base!$B66*AS89+AS112*5/3.666</f>
        <v>2311.2634647015566</v>
      </c>
      <c r="AU87" s="6">
        <f>Base!$B65*AT87+Base!$B66*AT89+AT112*5/3.666</f>
        <v>2291.3584572788218</v>
      </c>
      <c r="AV87" s="6">
        <f>Base!$B65*AU87+Base!$B66*AU89+AU112*5/3.666</f>
        <v>2201.3590812977545</v>
      </c>
      <c r="AW87" s="6">
        <f>Base!$B65*AV87+Base!$B66*AV89+AV112*5/3.666</f>
        <v>2121.3830025455441</v>
      </c>
      <c r="AX87" s="6">
        <f>Base!$B65*AW87+Base!$B66*AW89+AW112*5/3.666</f>
        <v>2050.2039169920599</v>
      </c>
      <c r="AY87" s="6">
        <f>Base!$B65*AX87+Base!$B66*AX89+AX112*5/3.666</f>
        <v>1986.7502755644782</v>
      </c>
      <c r="AZ87" s="6">
        <f>Base!$B65*AY87+Base!$B66*AY89+AY112*5/3.666</f>
        <v>1930.0917384185977</v>
      </c>
      <c r="BA87" s="6">
        <f>Base!$B65*AZ87+Base!$B66*AZ89+AZ112*5/3.666</f>
        <v>1879.4289104665254</v>
      </c>
      <c r="BB87" s="6">
        <f>Base!$B65*BA87+Base!$B66*BA89+BA112*5/3.666</f>
        <v>1833.7294540075623</v>
      </c>
      <c r="BC87" s="6">
        <f>Base!$B65*BB87+Base!$B66*BB89+BB112*5/3.666</f>
        <v>1792.4600127790347</v>
      </c>
      <c r="BD87" s="6">
        <f>Base!$B65*BC87+Base!$B66*BC89+BC112*5/3.666</f>
        <v>1755.1344195689148</v>
      </c>
      <c r="BE87" s="6">
        <f>Base!$B65*BD87+Base!$B66*BD89+BD112*5/3.666</f>
        <v>1721.3141554053402</v>
      </c>
      <c r="BF87" s="6">
        <f>Base!$B65*BE87+Base!$B66*BE89+BE112*5/3.666</f>
        <v>1690.6066180263304</v>
      </c>
      <c r="BG87" s="6">
        <f>Base!$B65*BF87+Base!$B66*BF89+BF112*5/3.666</f>
        <v>1662.6621934049831</v>
      </c>
      <c r="BH87" s="6">
        <f>Base!$B65*BG87+Base!$B66*BG89+BG112*5/3.666</f>
        <v>1691.9584339438991</v>
      </c>
      <c r="BI87" s="6">
        <f>Base!$B65*BH87+Base!$B66*BH89+BH112*5/3.666</f>
        <v>1775.4036637383683</v>
      </c>
    </row>
    <row r="88" spans="1:61" s="13" customFormat="1" ht="21" customHeight="1" x14ac:dyDescent="0.3">
      <c r="A88" s="8" t="s">
        <v>57</v>
      </c>
      <c r="B88" s="80">
        <f t="shared" ref="B88:AG88" si="16">+B87/2.13</f>
        <v>389.85915492957747</v>
      </c>
      <c r="C88" s="6">
        <f>+C87/2.13</f>
        <v>406.62787354616097</v>
      </c>
      <c r="D88" s="6">
        <f t="shared" si="16"/>
        <v>424.58005742507049</v>
      </c>
      <c r="E88" s="6">
        <f t="shared" si="16"/>
        <v>443.56077866953302</v>
      </c>
      <c r="F88" s="6">
        <f t="shared" si="16"/>
        <v>463.82180741009876</v>
      </c>
      <c r="G88" s="6">
        <f t="shared" si="16"/>
        <v>485.36851223603782</v>
      </c>
      <c r="H88" s="6">
        <f t="shared" si="16"/>
        <v>508.1611298470703</v>
      </c>
      <c r="I88" s="6">
        <f t="shared" si="16"/>
        <v>532.12274707562142</v>
      </c>
      <c r="J88" s="6">
        <f t="shared" si="16"/>
        <v>557.14546918740768</v>
      </c>
      <c r="K88" s="6">
        <f t="shared" si="16"/>
        <v>583.09508190423094</v>
      </c>
      <c r="L88" s="6">
        <f t="shared" si="16"/>
        <v>609.8144769860204</v>
      </c>
      <c r="M88" s="6">
        <f t="shared" si="16"/>
        <v>637.12608397054044</v>
      </c>
      <c r="N88" s="6">
        <f t="shared" si="16"/>
        <v>664.83353678732169</v>
      </c>
      <c r="O88" s="6">
        <f t="shared" si="16"/>
        <v>692.72280400142165</v>
      </c>
      <c r="P88" s="6">
        <f t="shared" si="16"/>
        <v>720.56302444545622</v>
      </c>
      <c r="Q88" s="6">
        <f t="shared" si="16"/>
        <v>748.10731369557402</v>
      </c>
      <c r="R88" s="6">
        <f t="shared" si="16"/>
        <v>775.09383726808528</v>
      </c>
      <c r="S88" s="6">
        <f t="shared" si="16"/>
        <v>801.24747752872031</v>
      </c>
      <c r="T88" s="6">
        <f t="shared" si="16"/>
        <v>826.28244401712539</v>
      </c>
      <c r="U88" s="6">
        <f t="shared" si="16"/>
        <v>849.90617926894117</v>
      </c>
      <c r="V88" s="6">
        <f t="shared" si="16"/>
        <v>871.8474212590927</v>
      </c>
      <c r="W88" s="6">
        <f t="shared" si="16"/>
        <v>891.85177969595054</v>
      </c>
      <c r="X88" s="6">
        <f t="shared" si="16"/>
        <v>909.69060414126227</v>
      </c>
      <c r="Y88" s="6">
        <f t="shared" si="16"/>
        <v>925.17108652796639</v>
      </c>
      <c r="Z88" s="6">
        <f t="shared" si="16"/>
        <v>938.14685270310429</v>
      </c>
      <c r="AA88" s="6">
        <f t="shared" si="16"/>
        <v>948.52806698318579</v>
      </c>
      <c r="AB88" s="6">
        <f t="shared" si="16"/>
        <v>956.28988471524644</v>
      </c>
      <c r="AC88" s="6">
        <f t="shared" si="16"/>
        <v>961.47800422911098</v>
      </c>
      <c r="AD88" s="6">
        <f t="shared" si="16"/>
        <v>964.21015235907964</v>
      </c>
      <c r="AE88" s="6">
        <f t="shared" si="16"/>
        <v>964.67262878388556</v>
      </c>
      <c r="AF88" s="6">
        <f t="shared" si="16"/>
        <v>963.11153859697924</v>
      </c>
      <c r="AG88" s="6">
        <f t="shared" si="16"/>
        <v>959.81901329910636</v>
      </c>
      <c r="AH88" s="6">
        <f t="shared" ref="AH88:BI88" si="17">+AH87/2.13</f>
        <v>955.11545732947798</v>
      </c>
      <c r="AI88" s="6">
        <f t="shared" si="17"/>
        <v>974.61165114596906</v>
      </c>
      <c r="AJ88" s="6">
        <f t="shared" si="17"/>
        <v>995.91381323032147</v>
      </c>
      <c r="AK88" s="6">
        <f t="shared" si="17"/>
        <v>1016.9296226949443</v>
      </c>
      <c r="AL88" s="6">
        <f t="shared" si="17"/>
        <v>1036.4003418677935</v>
      </c>
      <c r="AM88" s="6">
        <f t="shared" si="17"/>
        <v>1053.5560939111253</v>
      </c>
      <c r="AN88" s="6">
        <f t="shared" si="17"/>
        <v>1067.9236522996791</v>
      </c>
      <c r="AO88" s="6">
        <f t="shared" si="17"/>
        <v>1079.212518389382</v>
      </c>
      <c r="AP88" s="6">
        <f t="shared" si="17"/>
        <v>1087.2446797681305</v>
      </c>
      <c r="AQ88" s="6">
        <f t="shared" si="17"/>
        <v>1091.9102408615915</v>
      </c>
      <c r="AR88" s="6">
        <f t="shared" si="17"/>
        <v>1093.1390070058615</v>
      </c>
      <c r="AS88" s="6">
        <f t="shared" si="17"/>
        <v>1090.8821428982956</v>
      </c>
      <c r="AT88" s="6">
        <f t="shared" si="17"/>
        <v>1085.1002181697449</v>
      </c>
      <c r="AU88" s="6">
        <f t="shared" si="17"/>
        <v>1075.7551442623576</v>
      </c>
      <c r="AV88" s="6">
        <f t="shared" si="17"/>
        <v>1033.5019161022321</v>
      </c>
      <c r="AW88" s="6">
        <f t="shared" si="17"/>
        <v>995.95446128898789</v>
      </c>
      <c r="AX88" s="6">
        <f t="shared" si="17"/>
        <v>962.53705023101406</v>
      </c>
      <c r="AY88" s="6">
        <f t="shared" si="17"/>
        <v>932.7466082462339</v>
      </c>
      <c r="AZ88" s="6">
        <f t="shared" si="17"/>
        <v>906.14635606506943</v>
      </c>
      <c r="BA88" s="6">
        <f t="shared" si="17"/>
        <v>882.36099082935471</v>
      </c>
      <c r="BB88" s="6">
        <f t="shared" si="17"/>
        <v>860.90584695190717</v>
      </c>
      <c r="BC88" s="6">
        <f t="shared" si="17"/>
        <v>841.5305224314717</v>
      </c>
      <c r="BD88" s="6">
        <f t="shared" si="17"/>
        <v>824.00676975066426</v>
      </c>
      <c r="BE88" s="6">
        <f t="shared" si="17"/>
        <v>808.12871145790621</v>
      </c>
      <c r="BF88" s="6">
        <f t="shared" si="17"/>
        <v>793.71202724240868</v>
      </c>
      <c r="BG88" s="6">
        <f t="shared" si="17"/>
        <v>780.59257906337234</v>
      </c>
      <c r="BH88" s="6">
        <f t="shared" si="17"/>
        <v>794.34668260276953</v>
      </c>
      <c r="BI88" s="6">
        <f t="shared" si="17"/>
        <v>833.52284682552511</v>
      </c>
    </row>
    <row r="89" spans="1:61" s="13" customFormat="1" ht="21" customHeight="1" x14ac:dyDescent="0.3">
      <c r="A89" s="8" t="s">
        <v>1</v>
      </c>
      <c r="B89" s="80">
        <f>Base!B62</f>
        <v>1527</v>
      </c>
      <c r="C89" s="6">
        <f>B87* Base!$B67+B89* Base!$B68+B90* Base!$B69</f>
        <v>1541.1078616666666</v>
      </c>
      <c r="D89" s="6">
        <f>C87* Base!$B67+C89* Base!$B68+C90* Base!$B69</f>
        <v>1557.7829918390651</v>
      </c>
      <c r="E89" s="6">
        <f>D87* Base!$B67+D89* Base!$B68+D90* Base!$B69</f>
        <v>1577.1424123788863</v>
      </c>
      <c r="F89" s="6">
        <f>E87* Base!$B67+E89* Base!$B68+E90* Base!$B69</f>
        <v>1599.2693297523942</v>
      </c>
      <c r="G89" s="6">
        <f>F87* Base!$B67+F89* Base!$B68+F90* Base!$B69</f>
        <v>1624.2907472516965</v>
      </c>
      <c r="H89" s="6">
        <f>G87* Base!$B67+G89* Base!$B68+G90* Base!$B69</f>
        <v>1652.3294913835543</v>
      </c>
      <c r="I89" s="6">
        <f>H87* Base!$B67+H89* Base!$B68+H90* Base!$B69</f>
        <v>1683.4959229878821</v>
      </c>
      <c r="J89" s="6">
        <f>I87* Base!$B67+I89* Base!$B68+I90* Base!$B69</f>
        <v>1717.8814829287614</v>
      </c>
      <c r="K89" s="6">
        <f>J87* Base!$B67+J89* Base!$B68+J90* Base!$B69</f>
        <v>1755.5536574834282</v>
      </c>
      <c r="L89" s="6">
        <f>K87* Base!$B67+K89* Base!$B68+K90* Base!$B69</f>
        <v>1796.552023122392</v>
      </c>
      <c r="M89" s="6">
        <f>L87* Base!$B67+L89* Base!$B68+L90* Base!$B69</f>
        <v>1840.8850948476472</v>
      </c>
      <c r="N89" s="6">
        <f>M87* Base!$B67+M89* Base!$B68+M90* Base!$B69</f>
        <v>1888.5277589914574</v>
      </c>
      <c r="O89" s="6">
        <f>N87* Base!$B67+N89* Base!$B68+N90* Base!$B69</f>
        <v>1939.4191231950094</v>
      </c>
      <c r="P89" s="6">
        <f>O87* Base!$B67+O89* Base!$B68+O90* Base!$B69</f>
        <v>1993.4606659945632</v>
      </c>
      <c r="Q89" s="6">
        <f>P87* Base!$B67+P89* Base!$B68+P90* Base!$B69</f>
        <v>2050.5146185586309</v>
      </c>
      <c r="R89" s="6">
        <f>Q87* Base!$B67+Q89* Base!$B68+Q90* Base!$B69</f>
        <v>2110.4025636311544</v>
      </c>
      <c r="S89" s="6">
        <f>R87* Base!$B67+R89* Base!$B68+R90* Base!$B69</f>
        <v>2172.9042928051635</v>
      </c>
      <c r="T89" s="6">
        <f>S87* Base!$B67+S89* Base!$B68+S90* Base!$B69</f>
        <v>2237.757022863897</v>
      </c>
      <c r="U89" s="6">
        <f>T87* Base!$B67+T89* Base!$B68+T90* Base!$B69</f>
        <v>2304.6551333618577</v>
      </c>
      <c r="V89" s="6">
        <f>U87* Base!$B67+U89* Base!$B68+U90* Base!$B69</f>
        <v>2373.2506469915711</v>
      </c>
      <c r="W89" s="6">
        <f>V87* Base!$B67+V89* Base!$B68+V90* Base!$B69</f>
        <v>2443.158950325806</v>
      </c>
      <c r="X89" s="6">
        <f>W87* Base!$B67+W89* Base!$B68+W90* Base!$B69</f>
        <v>2513.9634517731729</v>
      </c>
      <c r="Y89" s="6">
        <f>X87* Base!$B67+X89* Base!$B68+X90* Base!$B69</f>
        <v>2585.2217115641565</v>
      </c>
      <c r="Z89" s="6">
        <f>Y87* Base!$B67+Y89* Base!$B68+Y90* Base!$B69</f>
        <v>2656.4732150456994</v>
      </c>
      <c r="AA89" s="6">
        <f>Z87* Base!$B67+Z89* Base!$B68+Z90* Base!$B69</f>
        <v>2727.2488138579151</v>
      </c>
      <c r="AB89" s="6">
        <f>AA87* Base!$B67+AA89* Base!$B68+AA90* Base!$B69</f>
        <v>2797.0816756207805</v>
      </c>
      <c r="AC89" s="6">
        <f>AB87* Base!$B67+AB89* Base!$B68+AB90* Base!$B69</f>
        <v>2865.5193708981787</v>
      </c>
      <c r="AD89" s="6">
        <f>AC87* Base!$B67+AC89* Base!$B68+AC90* Base!$B69</f>
        <v>2932.1365073246479</v>
      </c>
      <c r="AE89" s="6">
        <f>AD87* Base!$B67+AD89* Base!$B68+AD90* Base!$B69</f>
        <v>2996.5471263532463</v>
      </c>
      <c r="AF89" s="6">
        <f>AE87* Base!$B67+AE89* Base!$B68+AE90* Base!$B69</f>
        <v>3058.4159461519944</v>
      </c>
      <c r="AG89" s="6">
        <f>AF87* Base!$B67+AF89* Base!$B68+AF90* Base!$B69</f>
        <v>3117.4675021317198</v>
      </c>
      <c r="AH89" s="6">
        <f>AG87* Base!$B67+AG89* Base!$B68+AG90* Base!$B69</f>
        <v>3173.4923315820201</v>
      </c>
      <c r="AI89" s="6">
        <f>AH87* Base!$B67+AH89* Base!$B68+AH90* Base!$B69</f>
        <v>3226.3495781357815</v>
      </c>
      <c r="AJ89" s="6">
        <f>AI87* Base!$B67+AI89* Base!$B68+AI90* Base!$B69</f>
        <v>3280.7046185534227</v>
      </c>
      <c r="AK89" s="6">
        <f>AJ87* Base!$B67+AJ89* Base!$B68+AJ90* Base!$B69</f>
        <v>3336.8348543497714</v>
      </c>
      <c r="AL89" s="6">
        <f>AK87* Base!$B67+AK89* Base!$B68+AK90* Base!$B69</f>
        <v>3394.6141776657446</v>
      </c>
      <c r="AM89" s="6">
        <f>AL87* Base!$B67+AL89* Base!$B68+AL90* Base!$B69</f>
        <v>3453.6856931793</v>
      </c>
      <c r="AN89" s="6">
        <f>AM87* Base!$B67+AM89* Base!$B68+AM90* Base!$B69</f>
        <v>3513.5627728689947</v>
      </c>
      <c r="AO89" s="6">
        <f>AN87* Base!$B67+AN89* Base!$B68+AN90* Base!$B69</f>
        <v>3573.6899566889333</v>
      </c>
      <c r="AP89" s="6">
        <f>AO87* Base!$B67+AO89* Base!$B68+AO90* Base!$B69</f>
        <v>3633.4800130069384</v>
      </c>
      <c r="AQ89" s="6">
        <f>AP87* Base!$B67+AP89* Base!$B68+AP90* Base!$B69</f>
        <v>3692.3363197535468</v>
      </c>
      <c r="AR89" s="6">
        <f>AQ87* Base!$B67+AQ89* Base!$B68+AQ90* Base!$B69</f>
        <v>3749.6660151476576</v>
      </c>
      <c r="AS89" s="6">
        <f>AR87* Base!$B67+AR89* Base!$B68+AR90* Base!$B69</f>
        <v>3804.8872852034897</v>
      </c>
      <c r="AT89" s="6">
        <f>AS87* Base!$B67+AS89* Base!$B68+AS90* Base!$B69</f>
        <v>3857.4329157600932</v>
      </c>
      <c r="AU89" s="6">
        <f>AT87* Base!$B67+AT89* Base!$B68+AT90* Base!$B69</f>
        <v>3906.7514587569926</v>
      </c>
      <c r="AV89" s="6">
        <f>AU87* Base!$B67+AU89* Base!$B68+AU90* Base!$B69</f>
        <v>3952.3068395529513</v>
      </c>
      <c r="AW89" s="6">
        <f>AV87* Base!$B67+AV89* Base!$B68+AV90* Base!$B69</f>
        <v>3988.0844403500582</v>
      </c>
      <c r="AX89" s="6">
        <f>AW87* Base!$B67+AW89* Base!$B68+AW90* Base!$B69</f>
        <v>4015.3655649124839</v>
      </c>
      <c r="AY89" s="6">
        <f>AX87* Base!$B67+AX89* Base!$B68+AX90* Base!$B69</f>
        <v>4035.271279777995</v>
      </c>
      <c r="AZ89" s="6">
        <f>AY87* Base!$B67+AY89* Base!$B68+AY90* Base!$B69</f>
        <v>4048.782576086001</v>
      </c>
      <c r="BA89" s="6">
        <f>AZ87* Base!$B67+AZ89* Base!$B68+AZ90* Base!$B69</f>
        <v>4056.7585160608705</v>
      </c>
      <c r="BB89" s="6">
        <f>BA87* Base!$B67+BA89* Base!$B68+BA90* Base!$B69</f>
        <v>4059.9527352024243</v>
      </c>
      <c r="BC89" s="6">
        <f>BB87* Base!$B67+BB89* Base!$B68+BB90* Base!$B69</f>
        <v>4058.997248518689</v>
      </c>
      <c r="BD89" s="6">
        <f>BC87* Base!$B67+BC89* Base!$B68+BC90* Base!$B69</f>
        <v>4054.4513271594456</v>
      </c>
      <c r="BE89" s="6">
        <f>BD87* Base!$B67+BD89* Base!$B68+BD90* Base!$B69</f>
        <v>4046.8086216382171</v>
      </c>
      <c r="BF89" s="6">
        <f>BE87* Base!$B67+BE89* Base!$B68+BE90* Base!$B69</f>
        <v>4036.5040345681373</v>
      </c>
      <c r="BG89" s="6">
        <f>BF87* Base!$B67+BF89* Base!$B68+BF90* Base!$B69</f>
        <v>4023.920160361457</v>
      </c>
      <c r="BH89" s="6">
        <f>BG87* Base!$B67+BG89* Base!$B68+BG90* Base!$B69</f>
        <v>4009.3932042477832</v>
      </c>
      <c r="BI89" s="6">
        <f>BH87* Base!$B67+BH89* Base!$B68+BH90* Base!$B69</f>
        <v>3998.0396672622314</v>
      </c>
    </row>
    <row r="90" spans="1:61" s="13" customFormat="1" ht="21" customHeight="1" x14ac:dyDescent="0.3">
      <c r="A90" s="8" t="s">
        <v>2</v>
      </c>
      <c r="B90" s="80">
        <f xml:space="preserve"> Base!B63</f>
        <v>10010</v>
      </c>
      <c r="C90" s="6">
        <f>( Base!$B70)*B89+( Base!$B71)*B90</f>
        <v>10010.439124999999</v>
      </c>
      <c r="D90" s="6">
        <f>( Base!$B70)*C89+( Base!$B71)*C90</f>
        <v>10010.913371449478</v>
      </c>
      <c r="E90" s="6">
        <f>( Base!$B70)*D89+( Base!$B71)*D90</f>
        <v>10011.42914566621</v>
      </c>
      <c r="F90" s="6">
        <f>( Base!$B70)*E89+( Base!$B71)*E90</f>
        <v>10011.993144360496</v>
      </c>
      <c r="G90" s="6">
        <f>( Base!$B70)*F89+( Base!$B71)*F90</f>
        <v>10012.612269998655</v>
      </c>
      <c r="H90" s="6">
        <f>( Base!$B70)*G89+( Base!$B71)*G90</f>
        <v>10013.293740225659</v>
      </c>
      <c r="I90" s="6">
        <f>( Base!$B70)*H89+( Base!$B71)*H90</f>
        <v>10014.045077316792</v>
      </c>
      <c r="J90" s="6">
        <f>( Base!$B70)*I89+( Base!$B71)*I90</f>
        <v>10014.874076910666</v>
      </c>
      <c r="K90" s="6">
        <f>( Base!$B70)*J89+( Base!$B71)*J90</f>
        <v>10015.788760617032</v>
      </c>
      <c r="L90" s="6">
        <f>( Base!$B70)*K89+( Base!$B71)*K90</f>
        <v>10016.797316054033</v>
      </c>
      <c r="M90" s="6">
        <f>( Base!$B70)*L89+( Base!$B71)*L90</f>
        <v>10017.908027017671</v>
      </c>
      <c r="N90" s="6">
        <f>( Base!$B70)*M89+( Base!$B71)*M90</f>
        <v>10019.129195795673</v>
      </c>
      <c r="O90" s="6">
        <f>( Base!$B70)*N89+( Base!$B71)*N90</f>
        <v>10020.46905908957</v>
      </c>
      <c r="P90" s="6">
        <f>( Base!$B70)*O89+( Base!$B71)*O90</f>
        <v>10021.935698590114</v>
      </c>
      <c r="Q90" s="6">
        <f>( Base!$B70)*P89+( Base!$B71)*P90</f>
        <v>10023.536946956827</v>
      </c>
      <c r="R90" s="6">
        <f>( Base!$B70)*Q89+( Base!$B71)*Q90</f>
        <v>10025.280289783625</v>
      </c>
      <c r="S90" s="6">
        <f>( Base!$B70)*R89+( Base!$B71)*R90</f>
        <v>10027.172764094901</v>
      </c>
      <c r="T90" s="6">
        <f>( Base!$B70)*S89+( Base!$B71)*S90</f>
        <v>10029.220854019033</v>
      </c>
      <c r="U90" s="6">
        <f>( Base!$B70)*T89+( Base!$B71)*T90</f>
        <v>10031.430384537962</v>
      </c>
      <c r="V90" s="6">
        <f>( Base!$B70)*U89+( Base!$B71)*U90</f>
        <v>10033.806414616585</v>
      </c>
      <c r="W90" s="6">
        <f>( Base!$B70)*V89+( Base!$B71)*V90</f>
        <v>10036.353131569133</v>
      </c>
      <c r="X90" s="6">
        <f>( Base!$B70)*W89+( Base!$B71)*W90</f>
        <v>10039.073759763041</v>
      </c>
      <c r="Y90" s="6">
        <f>( Base!$B70)*X89+( Base!$B71)*X90</f>
        <v>10041.970480998554</v>
      </c>
      <c r="Z90" s="6">
        <f>( Base!$B70)*Y89+( Base!$B71)*Y90</f>
        <v>10045.044370240128</v>
      </c>
      <c r="AA90" s="6">
        <f>( Base!$B70)*Z89+( Base!$B71)*Z90</f>
        <v>10048.295350802786</v>
      </c>
      <c r="AB90" s="6">
        <f>( Base!$B70)*AA89+( Base!$B71)*AA90</f>
        <v>10051.722173156535</v>
      </c>
      <c r="AC90" s="6">
        <f>( Base!$B70)*AB89+( Base!$B71)*AB90</f>
        <v>10055.322421112147</v>
      </c>
      <c r="AD90" s="6">
        <f>( Base!$B70)*AC89+( Base!$B71)*AC90</f>
        <v>10059.092548222266</v>
      </c>
      <c r="AE90" s="6">
        <f>( Base!$B70)*AD89+( Base!$B71)*AD90</f>
        <v>10063.027945755552</v>
      </c>
      <c r="AF90" s="6">
        <f>( Base!$B70)*AE89+( Base!$B71)*AE90</f>
        <v>10067.123041639741</v>
      </c>
      <c r="AG90" s="6">
        <f>( Base!$B70)*AF89+( Base!$B71)*AF90</f>
        <v>10071.371427478567</v>
      </c>
      <c r="AH90" s="6">
        <f>( Base!$B70)*AG89+( Base!$B71)*AG90</f>
        <v>10075.766008377122</v>
      </c>
      <c r="AI90" s="6">
        <f>( Base!$B70)*AH89+( Base!$B71)*AH90</f>
        <v>10080.299168178251</v>
      </c>
      <c r="AJ90" s="6">
        <f>( Base!$B70)*AI89+( Base!$B71)*AI90</f>
        <v>10084.96294115433</v>
      </c>
      <c r="AK90" s="6">
        <f>( Base!$B70)*AJ89+( Base!$B71)*AJ90</f>
        <v>10089.761027708073</v>
      </c>
      <c r="AL90" s="6">
        <f>( Base!$B70)*AK89+( Base!$B71)*AK90</f>
        <v>10094.697820497096</v>
      </c>
      <c r="AM90" s="6">
        <f>( Base!$B70)*AL89+( Base!$B71)*AL90</f>
        <v>10099.777395426843</v>
      </c>
      <c r="AN90" s="6">
        <f>( Base!$B70)*AM89+( Base!$B71)*AM90</f>
        <v>10105.002934788836</v>
      </c>
      <c r="AO90" s="6">
        <f>( Base!$B70)*AN89+( Base!$B71)*AN90</f>
        <v>10110.376403230517</v>
      </c>
      <c r="AP90" s="6">
        <f>( Base!$B70)*AO89+( Base!$B71)*AO90</f>
        <v>10115.898376086148</v>
      </c>
      <c r="AQ90" s="6">
        <f>( Base!$B70)*AP89+( Base!$B71)*AP90</f>
        <v>10121.567960416736</v>
      </c>
      <c r="AR90" s="6">
        <f>( Base!$B70)*AQ89+( Base!$B71)*AQ90</f>
        <v>10127.382772029479</v>
      </c>
      <c r="AS90" s="6">
        <f>( Base!$B70)*AR89+( Base!$B71)*AR90</f>
        <v>10133.338945381789</v>
      </c>
      <c r="AT90" s="6">
        <f>( Base!$B70)*AS89+( Base!$B71)*AS90</f>
        <v>10139.431161700732</v>
      </c>
      <c r="AU90" s="6">
        <f>( Base!$B70)*AT89+( Base!$B71)*AT90</f>
        <v>10145.652685973058</v>
      </c>
      <c r="AV90" s="6">
        <f>( Base!$B70)*AU89+( Base!$B71)*AU90</f>
        <v>10151.995406838436</v>
      </c>
      <c r="AW90" s="6">
        <f>( Base!$B70)*AV89+( Base!$B71)*AV90</f>
        <v>10158.449875487511</v>
      </c>
      <c r="AX90" s="6">
        <f>( Base!$B70)*AW89+( Base!$B71)*AW90</f>
        <v>10164.991609755411</v>
      </c>
      <c r="AY90" s="6">
        <f>( Base!$B70)*AX89+( Base!$B71)*AX90</f>
        <v>10171.5993389994</v>
      </c>
      <c r="AZ90" s="6">
        <f>( Base!$B70)*AY89+( Base!$B71)*AY90</f>
        <v>10178.254602421932</v>
      </c>
      <c r="BA90" s="6">
        <f>( Base!$B70)*AZ89+( Base!$B71)*AZ90</f>
        <v>10184.94139793383</v>
      </c>
      <c r="BB90" s="6">
        <f>( Base!$B70)*BA89+( Base!$B71)*BA90</f>
        <v>10191.645876502178</v>
      </c>
      <c r="BC90" s="6">
        <f>( Base!$B70)*BB89+( Base!$B71)*BB90</f>
        <v>10198.356077856864</v>
      </c>
      <c r="BD90" s="6">
        <f>( Base!$B70)*BC89+( Base!$B71)*BC90</f>
        <v>10205.061625801884</v>
      </c>
      <c r="BE90" s="6">
        <f>( Base!$B70)*BD89+( Base!$B71)*BD90</f>
        <v>10211.753545821075</v>
      </c>
      <c r="BF90" s="6">
        <f>( Base!$B70)*BE89+( Base!$B71)*BE90</f>
        <v>10218.424100553455</v>
      </c>
      <c r="BG90" s="6">
        <f>( Base!$B70)*BF89+( Base!$B71)*BF90</f>
        <v>10225.066642505939</v>
      </c>
      <c r="BH90" s="6">
        <f>( Base!$B70)*BG89+( Base!$B71)*BG90</f>
        <v>10231.675482914998</v>
      </c>
      <c r="BI90" s="6">
        <f>( Base!$B70)*BH89+( Base!$B71)*BH90</f>
        <v>10238.245775450134</v>
      </c>
    </row>
    <row r="91" spans="1:61" s="13" customFormat="1" ht="21" customHeight="1" thickBot="1" x14ac:dyDescent="0.35">
      <c r="A91" s="28" t="s">
        <v>211</v>
      </c>
      <c r="B91" s="80"/>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3">
      <c r="A92" s="8" t="s">
        <v>6</v>
      </c>
      <c r="B92" s="80">
        <f>+Parameters!B89</f>
        <v>90</v>
      </c>
      <c r="C92" s="6">
        <f>+Parameters!D89+B113*5/3.666+B92</f>
        <v>135.76353898938396</v>
      </c>
      <c r="D92" s="6">
        <f>+Parameters!E89+C113*5/3.666+C92</f>
        <v>187.55041260885429</v>
      </c>
      <c r="E92" s="6">
        <f>+Parameters!F89+D113*5/3.666+D92</f>
        <v>244.9740198845266</v>
      </c>
      <c r="F92" s="6">
        <f>+Parameters!G89+E113*5/3.666+E92</f>
        <v>308.51650818445438</v>
      </c>
      <c r="G92" s="6">
        <f>+Parameters!H89+F113*5/3.666+F92</f>
        <v>378.20799741294996</v>
      </c>
      <c r="H92" s="6">
        <f>+Parameters!I89+G113*5/3.666+G92</f>
        <v>454.00165913273861</v>
      </c>
      <c r="I92" s="6">
        <f>+Parameters!J89+H113*5/3.666+H92</f>
        <v>535.77781000455434</v>
      </c>
      <c r="J92" s="6">
        <f>+Parameters!K89+I113*5/3.666+I92</f>
        <v>623.34687762104693</v>
      </c>
      <c r="K92" s="6">
        <f>+Parameters!L89+J113*5/3.666+J92</f>
        <v>716.45129895581852</v>
      </c>
      <c r="L92" s="6">
        <f>+Parameters!M89+K113*5/3.666+K92</f>
        <v>814.76644194551955</v>
      </c>
      <c r="M92" s="6">
        <f>+Parameters!N89+L113*5/3.666+L92</f>
        <v>917.90067582306051</v>
      </c>
      <c r="N92" s="6">
        <f>+Parameters!O89+M113*5/3.666+M92</f>
        <v>1025.3947658939117</v>
      </c>
      <c r="O92" s="6">
        <f>+Parameters!P89+N113*5/3.666+N92</f>
        <v>1136.7208386768311</v>
      </c>
      <c r="P92" s="6">
        <f>+Parameters!Q89+O113*5/3.666+O92</f>
        <v>1251.2812554182731</v>
      </c>
      <c r="Q92" s="6">
        <f>+Parameters!R89+P113*5/3.666+P92</f>
        <v>1368.4078443682438</v>
      </c>
      <c r="R92" s="6">
        <f>+Parameters!S89+Q113*5/3.666+Q92</f>
        <v>1487.3620690101666</v>
      </c>
      <c r="S92" s="6">
        <f>+Parameters!T89+R113*5/3.666+R92</f>
        <v>1607.3368394771257</v>
      </c>
      <c r="T92" s="6">
        <f>+Parameters!U89+S113*5/3.666+S92</f>
        <v>1727.4607886615099</v>
      </c>
      <c r="U92" s="6">
        <f>+Parameters!V89+T113*5/3.666+T92</f>
        <v>1846.8059062297402</v>
      </c>
      <c r="V92" s="6">
        <f>+Parameters!W89+U113*5/3.666+U92</f>
        <v>1964.4474317490781</v>
      </c>
      <c r="W92" s="6">
        <f>+Parameters!X89+V113*5/3.666+V92</f>
        <v>2079.459844603949</v>
      </c>
      <c r="X92" s="6">
        <f>+Parameters!Y89+W113*5/3.666+W92</f>
        <v>2190.9401575918064</v>
      </c>
      <c r="Y92" s="6">
        <f>+Parameters!Z89+X113*5/3.666+X92</f>
        <v>2298.0353559244359</v>
      </c>
      <c r="Z92" s="6">
        <f>+Parameters!AA89+Y113*5/3.666+Y92</f>
        <v>2399.9725624585585</v>
      </c>
      <c r="AA92" s="6">
        <f>+Parameters!AB89+Z113*5/3.666+Z92</f>
        <v>2496.0898737363759</v>
      </c>
      <c r="AB92" s="6">
        <f>+Parameters!AC89+AA113*5/3.666+AA92</f>
        <v>2585.8652260113754</v>
      </c>
      <c r="AC92" s="6">
        <f>+Parameters!AD89+AB113*5/3.666+AB92</f>
        <v>2668.9402609201934</v>
      </c>
      <c r="AD92" s="6">
        <f>+Parameters!AE89+AC113*5/3.666+AC92</f>
        <v>2745.1361176626374</v>
      </c>
      <c r="AE92" s="6">
        <f>+Parameters!AF89+AD113*5/3.666+AD92</f>
        <v>2814.4585031605757</v>
      </c>
      <c r="AF92" s="6">
        <f>+Parameters!AG89+AE113*5/3.666+AE92</f>
        <v>2877.0903320663774</v>
      </c>
      <c r="AG92" s="6">
        <f>+Parameters!AH89+AF113*5/3.666+AF92</f>
        <v>2933.3716232572392</v>
      </c>
      <c r="AH92" s="6">
        <f>+Parameters!AI89+AG113*5/3.666+AG92</f>
        <v>2983.7680019962095</v>
      </c>
      <c r="AI92" s="6">
        <f>+Parameters!AJ89+AH113*5/3.666+AH92</f>
        <v>3082.681735264563</v>
      </c>
      <c r="AJ92" s="6">
        <f>+Parameters!AK89+AI113*5/3.666+AI92</f>
        <v>3187.0713011654252</v>
      </c>
      <c r="AK92" s="6">
        <f>+Parameters!AL89+AJ113*5/3.666+AJ92</f>
        <v>3292.7610154891408</v>
      </c>
      <c r="AL92" s="6">
        <f>+Parameters!AM89+AK113*5/3.666+AK92</f>
        <v>3396.9479376834875</v>
      </c>
      <c r="AM92" s="6">
        <f>+Parameters!AN89+AL113*5/3.666+AL92</f>
        <v>3497.6393193800313</v>
      </c>
      <c r="AN92" s="6">
        <f>+Parameters!AO89+AM113*5/3.666+AM92</f>
        <v>3593.3436693200929</v>
      </c>
      <c r="AO92" s="6">
        <f>+Parameters!AP89+AN113*5/3.666+AN92</f>
        <v>3682.8886715693848</v>
      </c>
      <c r="AP92" s="6">
        <f>+Parameters!AQ89+AO113*5/3.666+AO92</f>
        <v>3765.3084566530406</v>
      </c>
      <c r="AQ92" s="6">
        <f>+Parameters!AR89+AP113*5/3.666+AP92</f>
        <v>3839.7713945979363</v>
      </c>
      <c r="AR92" s="6">
        <f>+Parameters!AS89+AQ113*5/3.666+AQ92</f>
        <v>3905.5326948829866</v>
      </c>
      <c r="AS92" s="6">
        <f>+Parameters!AT89+AR113*5/3.666+AR92</f>
        <v>3961.9026348547341</v>
      </c>
      <c r="AT92" s="6">
        <f>+Parameters!AU89+AS113*5/3.666+AS92</f>
        <v>4008.2246757486437</v>
      </c>
      <c r="AU92" s="6">
        <f>+Parameters!AV89+AT113*5/3.666+AT92</f>
        <v>4043.859490547276</v>
      </c>
      <c r="AV92" s="6">
        <f>+Parameters!AW89+AU113*5/3.666+AU92</f>
        <v>4005.758020189257</v>
      </c>
      <c r="AW92" s="6">
        <f>+Parameters!AX89+AV113*5/3.666+AV92</f>
        <v>3968.0138540525991</v>
      </c>
      <c r="AX92" s="6">
        <f>+Parameters!AY89+AW113*5/3.666+AW92</f>
        <v>3930.6575018649351</v>
      </c>
      <c r="AY92" s="6">
        <f>+Parameters!AZ89+AX113*5/3.666+AX92</f>
        <v>3893.7172041752506</v>
      </c>
      <c r="AZ92" s="6">
        <f>+Parameters!BA89+AY113*5/3.666+AY92</f>
        <v>3857.2251464626265</v>
      </c>
      <c r="BA92" s="6">
        <f>+Parameters!BB89+AZ113*5/3.666+AZ92</f>
        <v>3821.2249897594952</v>
      </c>
      <c r="BB92" s="6">
        <f>+Parameters!BC89+BA113*5/3.666+BA92</f>
        <v>3785.424179620175</v>
      </c>
      <c r="BC92" s="6">
        <f>+Parameters!BD89+BB113*5/3.666+BB92</f>
        <v>3749.9094119503902</v>
      </c>
      <c r="BD92" s="6">
        <f>+Parameters!BE89+BC113*5/3.666+BC92</f>
        <v>3714.7434124362799</v>
      </c>
      <c r="BE92" s="6">
        <f>+Parameters!BF89+BD113*5/3.666+BD92</f>
        <v>3679.9723364588535</v>
      </c>
      <c r="BF92" s="6">
        <f>+Parameters!BG89+BE113*5/3.666+BE92</f>
        <v>3645.6307456926938</v>
      </c>
      <c r="BG92" s="6">
        <f>+Parameters!BH89+BF113*5/3.666+BF92</f>
        <v>3611.7449719775891</v>
      </c>
      <c r="BH92" s="6">
        <f>+Parameters!BI89+BG113*5/3.666+BG92</f>
        <v>3633.123083340241</v>
      </c>
      <c r="BI92" s="6">
        <f>+Parameters!BJ89+BH113*5/3.666+BH92</f>
        <v>3711.7850579069755</v>
      </c>
    </row>
    <row r="93" spans="1:61" s="13" customFormat="1" ht="21" customHeight="1" x14ac:dyDescent="0.3">
      <c r="A93" s="8" t="s">
        <v>7</v>
      </c>
      <c r="B93" s="80">
        <f>+B92/ Base!$B$57</f>
        <v>1.4999999999999999E-2</v>
      </c>
      <c r="C93" s="6">
        <f>+C92/ Base!$B$57</f>
        <v>2.262725649823066E-2</v>
      </c>
      <c r="D93" s="6">
        <f>+D92/ Base!$B$57</f>
        <v>3.1258402101475714E-2</v>
      </c>
      <c r="E93" s="6">
        <f>+E92/ Base!$B$57</f>
        <v>4.0829003314087765E-2</v>
      </c>
      <c r="F93" s="6">
        <f>+F92/ Base!$B$57</f>
        <v>5.1419418030742396E-2</v>
      </c>
      <c r="G93" s="6">
        <f>+G92/ Base!$B$57</f>
        <v>6.3034666235491657E-2</v>
      </c>
      <c r="H93" s="6">
        <f>+H92/ Base!$B$57</f>
        <v>7.5666943188789762E-2</v>
      </c>
      <c r="I93" s="6">
        <f>+I92/ Base!$B$57</f>
        <v>8.929630166742572E-2</v>
      </c>
      <c r="J93" s="6">
        <f>+J92/ Base!$B$57</f>
        <v>0.10389114627017448</v>
      </c>
      <c r="K93" s="6">
        <f>+K92/ Base!$B$57</f>
        <v>0.11940854982596975</v>
      </c>
      <c r="L93" s="6">
        <f>+L92/ Base!$B$57</f>
        <v>0.13579440699091994</v>
      </c>
      <c r="M93" s="6">
        <f>+M92/ Base!$B$57</f>
        <v>0.15298344597051008</v>
      </c>
      <c r="N93" s="6">
        <f>+N92/ Base!$B$57</f>
        <v>0.17089912764898527</v>
      </c>
      <c r="O93" s="6">
        <f>+O92/ Base!$B$57</f>
        <v>0.18945347311280519</v>
      </c>
      <c r="P93" s="6">
        <f>+P92/ Base!$B$57</f>
        <v>0.20854687590304552</v>
      </c>
      <c r="Q93" s="6">
        <f>+Q92/ Base!$B$57</f>
        <v>0.22806797406137397</v>
      </c>
      <c r="R93" s="6">
        <f>+R92/ Base!$B$57</f>
        <v>0.24789367816836111</v>
      </c>
      <c r="S93" s="6">
        <f>+S92/ Base!$B$57</f>
        <v>0.26788947324618761</v>
      </c>
      <c r="T93" s="6">
        <f>+T92/ Base!$B$57</f>
        <v>0.28791013144358496</v>
      </c>
      <c r="U93" s="6">
        <f>+U92/ Base!$B$57</f>
        <v>0.3078009843716234</v>
      </c>
      <c r="V93" s="6">
        <f>+V92/ Base!$B$57</f>
        <v>0.32740790529151304</v>
      </c>
      <c r="W93" s="6">
        <f>+W92/ Base!$B$57</f>
        <v>0.34657664076732486</v>
      </c>
      <c r="X93" s="6">
        <f>+X92/ Base!$B$57</f>
        <v>0.36515669293196773</v>
      </c>
      <c r="Y93" s="6">
        <f>+Y92/ Base!$B$57</f>
        <v>0.38300589265407264</v>
      </c>
      <c r="Z93" s="6">
        <f>+Z92/ Base!$B$57</f>
        <v>0.39999542707642644</v>
      </c>
      <c r="AA93" s="6">
        <f>+AA92/ Base!$B$57</f>
        <v>0.41601497895606265</v>
      </c>
      <c r="AB93" s="6">
        <f>+AB92/ Base!$B$57</f>
        <v>0.43097753766856256</v>
      </c>
      <c r="AC93" s="6">
        <f>+AC92/ Base!$B$57</f>
        <v>0.44482337682003226</v>
      </c>
      <c r="AD93" s="6">
        <f>+AD92/ Base!$B$57</f>
        <v>0.45752268627710624</v>
      </c>
      <c r="AE93" s="6">
        <f>+AE92/ Base!$B$57</f>
        <v>0.4690764171934293</v>
      </c>
      <c r="AF93" s="6">
        <f>+AF92/ Base!$B$57</f>
        <v>0.47951505534439626</v>
      </c>
      <c r="AG93" s="6">
        <f>+AG92/ Base!$B$57</f>
        <v>0.48889527054287318</v>
      </c>
      <c r="AH93" s="6">
        <f>+AH92/ Base!$B$57</f>
        <v>0.49729466699936825</v>
      </c>
      <c r="AI93" s="6">
        <f>+AI92/ Base!$B$57</f>
        <v>0.51378028921076047</v>
      </c>
      <c r="AJ93" s="6">
        <f>+AJ92/ Base!$B$57</f>
        <v>0.53117855019423754</v>
      </c>
      <c r="AK93" s="6">
        <f>+AK92/ Base!$B$57</f>
        <v>0.54879350258152348</v>
      </c>
      <c r="AL93" s="6">
        <f>+AL92/ Base!$B$57</f>
        <v>0.56615798961391461</v>
      </c>
      <c r="AM93" s="6">
        <f>+AM92/ Base!$B$57</f>
        <v>0.58293988656333851</v>
      </c>
      <c r="AN93" s="6">
        <f>+AN92/ Base!$B$57</f>
        <v>0.59889061155334877</v>
      </c>
      <c r="AO93" s="6">
        <f>+AO92/ Base!$B$57</f>
        <v>0.61381477859489741</v>
      </c>
      <c r="AP93" s="6">
        <f>+AP92/ Base!$B$57</f>
        <v>0.62755140944217347</v>
      </c>
      <c r="AQ93" s="6">
        <f>+AQ92/ Base!$B$57</f>
        <v>0.63996189909965606</v>
      </c>
      <c r="AR93" s="6">
        <f>+AR92/ Base!$B$57</f>
        <v>0.65092211581383108</v>
      </c>
      <c r="AS93" s="6">
        <f>+AS92/ Base!$B$57</f>
        <v>0.6603171058091224</v>
      </c>
      <c r="AT93" s="6">
        <f>+AT92/ Base!$B$57</f>
        <v>0.66803744595810732</v>
      </c>
      <c r="AU93" s="6">
        <f>+AU92/ Base!$B$57</f>
        <v>0.67397658175787933</v>
      </c>
      <c r="AV93" s="6">
        <f>+AV92/ Base!$B$57</f>
        <v>0.66762633669820948</v>
      </c>
      <c r="AW93" s="6">
        <f>+AW92/ Base!$B$57</f>
        <v>0.66133564234209985</v>
      </c>
      <c r="AX93" s="6">
        <f>+AX92/ Base!$B$57</f>
        <v>0.65510958364415584</v>
      </c>
      <c r="AY93" s="6">
        <f>+AY92/ Base!$B$57</f>
        <v>0.64895286736254176</v>
      </c>
      <c r="AZ93" s="6">
        <f>+AZ92/ Base!$B$57</f>
        <v>0.64287085774377106</v>
      </c>
      <c r="BA93" s="6">
        <f>+BA92/ Base!$B$57</f>
        <v>0.63687083162658253</v>
      </c>
      <c r="BB93" s="6">
        <f>+BB92/ Base!$B$57</f>
        <v>0.63090402993669581</v>
      </c>
      <c r="BC93" s="6">
        <f>+BC92/ Base!$B$57</f>
        <v>0.62498490199173173</v>
      </c>
      <c r="BD93" s="6">
        <f>+BD92/ Base!$B$57</f>
        <v>0.61912390207271328</v>
      </c>
      <c r="BE93" s="6">
        <f>+BE92/ Base!$B$57</f>
        <v>0.61332872274314221</v>
      </c>
      <c r="BF93" s="6">
        <f>+BF92/ Base!$B$57</f>
        <v>0.60760512428211566</v>
      </c>
      <c r="BG93" s="6">
        <f>+BG92/ Base!$B$57</f>
        <v>0.60195749532959819</v>
      </c>
      <c r="BH93" s="6">
        <f>+BH92/ Base!$B$57</f>
        <v>0.60552051389004014</v>
      </c>
      <c r="BI93" s="6">
        <f>+BI92/ Base!$B$57</f>
        <v>0.61863084298449589</v>
      </c>
    </row>
    <row r="94" spans="1:61" s="13" customFormat="1" ht="21" customHeight="1" x14ac:dyDescent="0.3">
      <c r="A94" s="8" t="s">
        <v>28</v>
      </c>
      <c r="B94" s="80">
        <f>+MAX(B93:BI93)</f>
        <v>0.67397658175787933</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21" customHeight="1" x14ac:dyDescent="0.3">
      <c r="A95" s="8" t="s">
        <v>104</v>
      </c>
      <c r="B95" s="80">
        <v>0</v>
      </c>
      <c r="C95" s="6"/>
      <c r="D95" s="6"/>
      <c r="E95" s="6">
        <f>+B99^2</f>
        <v>0.64000000000000012</v>
      </c>
      <c r="F95" s="106">
        <f>+E95*B26</f>
        <v>1.7088000000000001E-3</v>
      </c>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21" customHeight="1" x14ac:dyDescent="0.3">
      <c r="A96" s="8" t="s">
        <v>96</v>
      </c>
      <c r="B96" s="80">
        <v>2.5</v>
      </c>
      <c r="C96" s="6">
        <v>0.04</v>
      </c>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
        <v>231</v>
      </c>
      <c r="B97" s="82">
        <f>+Parameters!B88</f>
        <v>0</v>
      </c>
      <c r="C97" s="29">
        <f>+B97*(1+Parameters!$B$90)^5</f>
        <v>0</v>
      </c>
      <c r="D97" s="29">
        <f>+C97*(1+Parameters!$B$90)^5</f>
        <v>0</v>
      </c>
      <c r="E97" s="29">
        <f>+D97*(1+Parameters!$B$90)^5</f>
        <v>0</v>
      </c>
      <c r="F97" s="29">
        <f>+E97*(1+Parameters!$B$90)^5</f>
        <v>0</v>
      </c>
      <c r="G97" s="29">
        <f>+F97*(1+Parameters!$B$90)^5</f>
        <v>0</v>
      </c>
      <c r="H97" s="29">
        <f>+G97*(1+Parameters!$B$90)^5</f>
        <v>0</v>
      </c>
      <c r="I97" s="29">
        <f>+H97*(1+Parameters!$B$90)^5</f>
        <v>0</v>
      </c>
      <c r="J97" s="29">
        <f>+I97*(1+Parameters!$B$90)^5</f>
        <v>0</v>
      </c>
      <c r="K97" s="29">
        <f>+J97*(1+Parameters!$B$90)^5</f>
        <v>0</v>
      </c>
      <c r="L97" s="29">
        <f>+K97*(1+Parameters!$B$90)^5</f>
        <v>0</v>
      </c>
      <c r="M97" s="29">
        <f>+L97*(1+Parameters!$B$90)^5</f>
        <v>0</v>
      </c>
      <c r="N97" s="29">
        <f>+M97*(1+Parameters!$B$90)^5</f>
        <v>0</v>
      </c>
      <c r="O97" s="29">
        <f>+N97*(1+Parameters!$B$90)^5</f>
        <v>0</v>
      </c>
      <c r="P97" s="29">
        <f>+O97*(1+Parameters!$B$90)^5</f>
        <v>0</v>
      </c>
      <c r="Q97" s="29">
        <f>+P97*(1+Parameters!$B$90)^5</f>
        <v>0</v>
      </c>
      <c r="R97" s="29">
        <f>+Q97*(1+Parameters!$B$90)^5</f>
        <v>0</v>
      </c>
      <c r="S97" s="29">
        <f>+R97*(1+Parameters!$B$90)^5</f>
        <v>0</v>
      </c>
      <c r="T97" s="29">
        <f>+S97*(1+Parameters!$B$90)^5</f>
        <v>0</v>
      </c>
      <c r="U97" s="29">
        <f>+T97*(1+Parameters!$B$90)^5</f>
        <v>0</v>
      </c>
      <c r="V97" s="29">
        <f>+U97*(1+Parameters!$B$90)^5</f>
        <v>0</v>
      </c>
      <c r="W97" s="29">
        <f>+V97*(1+Parameters!$B$90)^5</f>
        <v>0</v>
      </c>
      <c r="X97" s="29">
        <f>+W97*(1+Parameters!$B$90)^5</f>
        <v>0</v>
      </c>
      <c r="Y97" s="29">
        <f>+X97*(1+Parameters!$B$90)^5</f>
        <v>0</v>
      </c>
      <c r="Z97" s="29">
        <f>+Y97*(1+Parameters!$B$90)^5</f>
        <v>0</v>
      </c>
      <c r="AA97" s="29">
        <f>+Z97*(1+Parameters!$B$90)^5</f>
        <v>0</v>
      </c>
      <c r="AB97" s="29">
        <f>+AA97*(1+Parameters!$B$90)^5</f>
        <v>0</v>
      </c>
      <c r="AC97" s="29">
        <f>+AB97*(1+Parameters!$B$90)^5</f>
        <v>0</v>
      </c>
      <c r="AD97" s="29">
        <f>+AC97*(1+Parameters!$B$90)^5</f>
        <v>0</v>
      </c>
      <c r="AE97" s="29">
        <f>+AD97*(1+Parameters!$B$90)^5</f>
        <v>0</v>
      </c>
      <c r="AF97" s="29">
        <f>+AE97*(1+Parameters!$B$90)^5</f>
        <v>0</v>
      </c>
      <c r="AG97" s="29">
        <f>+AF97*(1+Parameters!$B$90)^5</f>
        <v>0</v>
      </c>
      <c r="AH97" s="29">
        <f>+AG97*(1+Parameters!$B$90)^5</f>
        <v>0</v>
      </c>
      <c r="AI97" s="29">
        <f>+AH97*(1+Parameters!$B$90)^5</f>
        <v>0</v>
      </c>
      <c r="AJ97" s="29">
        <f>+AI97*(1+Parameters!$B$90)^5</f>
        <v>0</v>
      </c>
      <c r="AK97" s="29">
        <f>+AJ97*(1+Parameters!$B$90)^5</f>
        <v>0</v>
      </c>
      <c r="AL97" s="29">
        <f>+AK97*(1+Parameters!$B$90)^5</f>
        <v>0</v>
      </c>
      <c r="AM97" s="29">
        <f>+AL97*(1+Parameters!$B$90)^5</f>
        <v>0</v>
      </c>
      <c r="AN97" s="29">
        <f>+AM97*(1+Parameters!$B$90)^5</f>
        <v>0</v>
      </c>
      <c r="AO97" s="29">
        <f>+AN97*(1+Parameters!$B$90)^5</f>
        <v>0</v>
      </c>
      <c r="AP97" s="29">
        <f>+AO97*(1+Parameters!$B$90)^5</f>
        <v>0</v>
      </c>
      <c r="AQ97" s="29">
        <f>+AP97*(1+Parameters!$B$90)^5</f>
        <v>0</v>
      </c>
      <c r="AR97" s="29">
        <f>+AQ97*(1+Parameters!$B$90)^5</f>
        <v>0</v>
      </c>
      <c r="AS97" s="29">
        <f>+AR97</f>
        <v>0</v>
      </c>
      <c r="AT97" s="29">
        <f t="shared" ref="AT97:BI97" si="18">+AS97</f>
        <v>0</v>
      </c>
      <c r="AU97" s="29">
        <f t="shared" si="18"/>
        <v>0</v>
      </c>
      <c r="AV97" s="29">
        <f t="shared" si="18"/>
        <v>0</v>
      </c>
      <c r="AW97" s="29">
        <f t="shared" si="18"/>
        <v>0</v>
      </c>
      <c r="AX97" s="29">
        <f t="shared" si="18"/>
        <v>0</v>
      </c>
      <c r="AY97" s="29">
        <f t="shared" si="18"/>
        <v>0</v>
      </c>
      <c r="AZ97" s="29">
        <f t="shared" si="18"/>
        <v>0</v>
      </c>
      <c r="BA97" s="29">
        <f t="shared" si="18"/>
        <v>0</v>
      </c>
      <c r="BB97" s="29">
        <f t="shared" si="18"/>
        <v>0</v>
      </c>
      <c r="BC97" s="29">
        <f t="shared" si="18"/>
        <v>0</v>
      </c>
      <c r="BD97" s="29">
        <f t="shared" si="18"/>
        <v>0</v>
      </c>
      <c r="BE97" s="29">
        <f t="shared" si="18"/>
        <v>0</v>
      </c>
      <c r="BF97" s="29">
        <f t="shared" si="18"/>
        <v>0</v>
      </c>
      <c r="BG97" s="29">
        <f t="shared" si="18"/>
        <v>0</v>
      </c>
      <c r="BH97" s="29">
        <f t="shared" si="18"/>
        <v>0</v>
      </c>
      <c r="BI97" s="29">
        <f t="shared" si="18"/>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
        <v>184</v>
      </c>
      <c r="B98" s="80"/>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
        <v>14</v>
      </c>
      <c r="B99" s="80">
        <f xml:space="preserve"> Base!B76</f>
        <v>0.8</v>
      </c>
      <c r="C99" s="30">
        <f>B99+Base!$B82*(C100-(Base!$B$80/Base!$B79)*B99-Base!$B83*(B99-B101))</f>
        <v>0.92545556356662961</v>
      </c>
      <c r="D99" s="30">
        <f>C99+Base!$B82*(D100-(Base!$B$80/Base!$B79)*C99-Base!$B83*(C99-C101))</f>
        <v>1.0595507472910457</v>
      </c>
      <c r="E99" s="30">
        <f>D99+Base!$B82*(E100-(Base!$B$80/Base!$B79)*D99-Base!$B83*(D99-D101))</f>
        <v>1.2014102597405767</v>
      </c>
      <c r="F99" s="30">
        <f>E99+Base!$B82*(F100-(Base!$B$80/Base!$B79)*E99-Base!$B83*(E99-E101))</f>
        <v>1.3504945384201676</v>
      </c>
      <c r="G99" s="30">
        <f>F99+Base!$B82*(G100-(Base!$B$80/Base!$B79)*F99-Base!$B83*(F99-F101))</f>
        <v>1.5062375022016172</v>
      </c>
      <c r="H99" s="30">
        <f>G99+Base!$B82*(H100-(Base!$B$80/Base!$B79)*G99-Base!$B83*(G99-G101))</f>
        <v>1.6680117841740947</v>
      </c>
      <c r="I99" s="30">
        <f>H99+Base!$B82*(I100-(Base!$B$80/Base!$B79)*H99-Base!$B83*(H99-H101))</f>
        <v>1.8351173510802119</v>
      </c>
      <c r="J99" s="30">
        <f>I99+Base!$B82*(J100-(Base!$B$80/Base!$B79)*I99-Base!$B83*(I99-I101))</f>
        <v>2.0067847836676753</v>
      </c>
      <c r="K99" s="30">
        <f>J99+Base!$B82*(K100-(Base!$B$80/Base!$B79)*J99-Base!$B83*(J99-J101))</f>
        <v>2.1821867749391468</v>
      </c>
      <c r="L99" s="30">
        <f>K99+Base!$B82*(L100-(Base!$B$80/Base!$B79)*K99-Base!$B83*(K99-K101))</f>
        <v>2.3604532827294582</v>
      </c>
      <c r="M99" s="30">
        <f>L99+Base!$B82*(M100-(Base!$B$80/Base!$B79)*L99-Base!$B83*(L99-L101))</f>
        <v>2.5406872787201475</v>
      </c>
      <c r="N99" s="30">
        <f>M99+Base!$B82*(N100-(Base!$B$80/Base!$B79)*M99-Base!$B83*(M99-M101))</f>
        <v>2.7219792024854232</v>
      </c>
      <c r="O99" s="30">
        <f>N99+Base!$B82*(O100-(Base!$B$80/Base!$B79)*N99-Base!$B83*(N99-N101))</f>
        <v>2.9034191011306762</v>
      </c>
      <c r="P99" s="30">
        <f>O99+Base!$B82*(P100-(Base!$B$80/Base!$B79)*O99-Base!$B83*(O99-O101))</f>
        <v>3.0841060637068081</v>
      </c>
      <c r="Q99" s="30">
        <f>P99+Base!$B82*(Q100-(Base!$B$80/Base!$B79)*P99-Base!$B83*(P99-P101))</f>
        <v>3.2631549967092019</v>
      </c>
      <c r="R99" s="30">
        <f>Q99+Base!$B82*(R100-(Base!$B$80/Base!$B79)*Q99-Base!$B83*(Q99-Q101))</f>
        <v>3.4397010800445051</v>
      </c>
      <c r="S99" s="30">
        <f>R99+Base!$B82*(S100-(Base!$B$80/Base!$B79)*R99-Base!$B83*(R99-R101))</f>
        <v>3.6129024317694909</v>
      </c>
      <c r="T99" s="30">
        <f>S99+Base!$B82*(T100-(Base!$B$80/Base!$B79)*S99-Base!$B83*(S99-S101))</f>
        <v>3.7819416252321858</v>
      </c>
      <c r="U99" s="30">
        <f>T99+Base!$B82*(U100-(Base!$B$80/Base!$B79)*T99-Base!$B83*(T99-T101))</f>
        <v>3.9435767650866778</v>
      </c>
      <c r="V99" s="30">
        <f>U99+Base!$B82*(V100-(Base!$B$80/Base!$B79)*U99-Base!$B83*(U99-U101))</f>
        <v>4.0973924847157042</v>
      </c>
      <c r="W99" s="30">
        <f>V99+Base!$B82*(W100-(Base!$B$80/Base!$B79)*V99-Base!$B83*(V99-V101))</f>
        <v>4.2429733588075482</v>
      </c>
      <c r="X99" s="30">
        <f>W99+Base!$B82*(X100-(Base!$B$80/Base!$B79)*W99-Base!$B83*(W99-W101))</f>
        <v>4.379916837270458</v>
      </c>
      <c r="Y99" s="30">
        <f>X99+Base!$B82*(Y100-(Base!$B$80/Base!$B79)*X99-Base!$B83*(X99-X101))</f>
        <v>4.5078467265503619</v>
      </c>
      <c r="Z99" s="30">
        <f>Y99+Base!$B82*(Z100-(Base!$B$80/Base!$B79)*Y99-Base!$B83*(Y99-Y101))</f>
        <v>4.6264276414652352</v>
      </c>
      <c r="AA99" s="30">
        <f>Z99+Base!$B82*(AA100-(Base!$B$80/Base!$B79)*Z99-Base!$B83*(Z99-Z101))</f>
        <v>4.7353804672456414</v>
      </c>
      <c r="AB99" s="30">
        <f>AA99+Base!$B82*(AB100-(Base!$B$80/Base!$B79)*AA99-Base!$B83*(AA99-AA101))</f>
        <v>4.8344984770998582</v>
      </c>
      <c r="AC99" s="30">
        <f>AB99+Base!$B82*(AC100-(Base!$B$80/Base!$B79)*AB99-Base!$B83*(AB99-AB101))</f>
        <v>4.9236633512515979</v>
      </c>
      <c r="AD99" s="30">
        <f>AC99+Base!$B82*(AD100-(Base!$B$80/Base!$B79)*AC99-Base!$B83*(AC99-AC101))</f>
        <v>5.0028599679899584</v>
      </c>
      <c r="AE99" s="30">
        <f>AD99+Base!$B82*(AE100-(Base!$B$80/Base!$B79)*AD99-Base!$B83*(AD99-AD101))</f>
        <v>5.0721885368528294</v>
      </c>
      <c r="AF99" s="30">
        <f>AE99+Base!$B82*(AF100-(Base!$B$80/Base!$B79)*AE99-Base!$B83*(AE99-AE101))</f>
        <v>5.1318724864606517</v>
      </c>
      <c r="AG99" s="30">
        <f>AF99+Base!$B82*(AG100-(Base!$B$80/Base!$B79)*AF99-Base!$B83*(AF99-AF101))</f>
        <v>5.1822605768655388</v>
      </c>
      <c r="AH99" s="30">
        <f>AG99+Base!$B82*(AH100-(Base!$B$80/Base!$B79)*AG99-Base!$B83*(AG99-AG101))</f>
        <v>5.2238220346810635</v>
      </c>
      <c r="AI99" s="30">
        <f>AH99+Base!$B82*(AI100-(Base!$B$80/Base!$B79)*AH99-Base!$B83*(AH99-AH101))</f>
        <v>5.2712549818490837</v>
      </c>
      <c r="AJ99" s="30">
        <f>AI99+Base!$B82*(AJ100-(Base!$B$80/Base!$B79)*AI99-Base!$B83*(AI99-AI101))</f>
        <v>5.3245061017852402</v>
      </c>
      <c r="AK99" s="30">
        <f>AJ99+Base!$B82*(AK100-(Base!$B$80/Base!$B79)*AJ99-Base!$B83*(AJ99-AJ101))</f>
        <v>5.3823736423328361</v>
      </c>
      <c r="AL99" s="30">
        <f>AK99+Base!$B82*(AL100-(Base!$B$80/Base!$B79)*AK99-Base!$B83*(AK99-AK101))</f>
        <v>5.443189231664344</v>
      </c>
      <c r="AM99" s="30">
        <f>AL99+Base!$B82*(AM100-(Base!$B$80/Base!$B79)*AL99-Base!$B83*(AL99-AL101))</f>
        <v>5.5051752588404748</v>
      </c>
      <c r="AN99" s="30">
        <f>AM99+Base!$B82*(AN100-(Base!$B$80/Base!$B79)*AM99-Base!$B83*(AM99-AM101))</f>
        <v>5.5666239874761887</v>
      </c>
      <c r="AO99" s="30">
        <f>AN99+Base!$B82*(AO100-(Base!$B$80/Base!$B79)*AN99-Base!$B83*(AN99-AN101))</f>
        <v>5.6259776897101812</v>
      </c>
      <c r="AP99" s="30">
        <f>AO99+Base!$B82*(AP100-(Base!$B$80/Base!$B79)*AO99-Base!$B83*(AO99-AO101))</f>
        <v>5.6818541274794043</v>
      </c>
      <c r="AQ99" s="30">
        <f>AP99+Base!$B82*(AQ100-(Base!$B$80/Base!$B79)*AP99-Base!$B83*(AP99-AP101))</f>
        <v>5.7330425339466826</v>
      </c>
      <c r="AR99" s="30">
        <f>AQ99+Base!$B82*(AR100-(Base!$B$80/Base!$B79)*AQ99-Base!$B83*(AQ99-AQ101))</f>
        <v>5.7784843915960655</v>
      </c>
      <c r="AS99" s="30">
        <f>AR99+Base!$B82*(AS100-(Base!$B$80/Base!$B79)*AR99-Base!$B83*(AR99-AR101))</f>
        <v>5.8172470169737833</v>
      </c>
      <c r="AT99" s="30">
        <f>AS99+Base!$B82*(AT100-(Base!$B$80/Base!$B79)*AS99-Base!$B83*(AS99-AS101))</f>
        <v>5.8484942408129283</v>
      </c>
      <c r="AU99" s="30">
        <f>AT99+Base!$B82*(AU100-(Base!$B$80/Base!$B79)*AT99-Base!$B83*(AT99-AT101))</f>
        <v>5.8714561798606661</v>
      </c>
      <c r="AV99" s="30">
        <f>AU99+Base!$B82*(AV100-(Base!$B$80/Base!$B79)*AU99-Base!$B83*(AU99-AU101))</f>
        <v>5.8703779365599393</v>
      </c>
      <c r="AW99" s="30">
        <f>AV99+Base!$B82*(AW100-(Base!$B$80/Base!$B79)*AV99-Base!$B83*(AV99-AV101))</f>
        <v>5.8501887602585825</v>
      </c>
      <c r="AX99" s="30">
        <f>AW99+Base!$B82*(AX100-(Base!$B$80/Base!$B79)*AW99-Base!$B83*(AW99-AW101))</f>
        <v>5.815037834849492</v>
      </c>
      <c r="AY99" s="30">
        <f>AX99+Base!$B82*(AY100-(Base!$B$80/Base!$B79)*AX99-Base!$B83*(AX99-AX101))</f>
        <v>5.7684011646654776</v>
      </c>
      <c r="AZ99" s="30">
        <f>AY99+Base!$B82*(AZ100-(Base!$B$80/Base!$B79)*AY99-Base!$B83*(AY99-AY101))</f>
        <v>5.7131769509922634</v>
      </c>
      <c r="BA99" s="30">
        <f>AZ99+Base!$B82*(BA100-(Base!$B$80/Base!$B79)*AZ99-Base!$B83*(AZ99-AZ101))</f>
        <v>5.6517713267598184</v>
      </c>
      <c r="BB99" s="30">
        <f>BA99+Base!$B82*(BB100-(Base!$B$80/Base!$B79)*BA99-Base!$B83*(BA99-BA101))</f>
        <v>5.5860715646423165</v>
      </c>
      <c r="BC99" s="30">
        <f>BB99+Base!$B82*(BC100-(Base!$B$80/Base!$B79)*BB99-Base!$B83*(BB99-BB101))</f>
        <v>5.5176356572706586</v>
      </c>
      <c r="BD99" s="30">
        <f>BC99+Base!$B82*(BD100-(Base!$B$80/Base!$B79)*BC99-Base!$B83*(BC99-BC101))</f>
        <v>5.4477358656495252</v>
      </c>
      <c r="BE99" s="30">
        <f>BD99+Base!$B82*(BE100-(Base!$B$80/Base!$B79)*BD99-Base!$B83*(BD99-BD101))</f>
        <v>5.3773986176585833</v>
      </c>
      <c r="BF99" s="30">
        <f>BE99+Base!$B82*(BF100-(Base!$B$80/Base!$B79)*BE99-Base!$B83*(BE99-BE101))</f>
        <v>5.3074405222856464</v>
      </c>
      <c r="BG99" s="30">
        <f>BF99+Base!$B82*(BG100-(Base!$B$80/Base!$B79)*BF99-Base!$B83*(BF99-BF101))</f>
        <v>5.2385004868932867</v>
      </c>
      <c r="BH99" s="30">
        <f>BG99+Base!$B82*(BH100-(Base!$B$80/Base!$B79)*BG99-Base!$B83*(BG99-BG101))</f>
        <v>5.1887530936288018</v>
      </c>
      <c r="BI99" s="30">
        <f>BH99+Base!$B82*(BI100-(Base!$B$80/Base!$B79)*BH99-Base!$B83*(BH99-BH101))</f>
        <v>5.1720244894424114</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
        <v>83</v>
      </c>
      <c r="B100" s="83">
        <f>Base!$B$80*(LOG(B87/Parameters!$B$71))/LOG(2)+Base!B73</f>
        <v>2.1423630968097855</v>
      </c>
      <c r="C100" s="64">
        <f>Base!$B$80*(LOG(C87/Parameters!$B$71))/LOG(2)+Base!C73</f>
        <v>2.3982362739733492</v>
      </c>
      <c r="D100" s="64">
        <f>Base!$B$80*(LOG(D87/Parameters!$B$71))/LOG(2)+Base!D73</f>
        <v>2.660080761743826</v>
      </c>
      <c r="E100" s="64">
        <f>Base!$B$80*(LOG(E87/Parameters!$B$71))/LOG(2)+Base!E73</f>
        <v>2.9248424962030652</v>
      </c>
      <c r="F100" s="64">
        <f>Base!$B$80*(LOG(F87/Parameters!$B$71))/LOG(2)+Base!F73</f>
        <v>3.1947101258310902</v>
      </c>
      <c r="G100" s="64">
        <f>Base!$B$80*(LOG(G87/Parameters!$B$71))/LOG(2)+Base!G73</f>
        <v>3.4686476157331319</v>
      </c>
      <c r="H100" s="64">
        <f>Base!$B$80*(LOG(H87/Parameters!$B$71))/LOG(2)+Base!H73</f>
        <v>3.7452285425812817</v>
      </c>
      <c r="I100" s="64">
        <f>Base!$B$80*(LOG(I87/Parameters!$B$71))/LOG(2)+Base!I73</f>
        <v>4.0228261386051587</v>
      </c>
      <c r="J100" s="64">
        <f>Base!$B$80*(LOG(J87/Parameters!$B$71))/LOG(2)+Base!J73</f>
        <v>4.2997470765868711</v>
      </c>
      <c r="K100" s="64">
        <f>Base!$B$80*(LOG(K87/Parameters!$B$71))/LOG(2)+Base!K73</f>
        <v>4.5743200333892355</v>
      </c>
      <c r="L100" s="64">
        <f>Base!$B$80*(LOG(L87/Parameters!$B$71))/LOG(2)+Base!L73</f>
        <v>4.8449491676641534</v>
      </c>
      <c r="M100" s="64">
        <f>Base!$B$80*(LOG(M87/Parameters!$B$71))/LOG(2)+Base!M73</f>
        <v>5.1101414765616493</v>
      </c>
      <c r="N100" s="64">
        <f>Base!$B$80*(LOG(N87/Parameters!$B$71))/LOG(2)+Base!N73</f>
        <v>5.3685156510160033</v>
      </c>
      <c r="O100" s="64">
        <f>Base!$B$80*(LOG(O87/Parameters!$B$71))/LOG(2)+Base!O73</f>
        <v>5.6187986819664664</v>
      </c>
      <c r="P100" s="64">
        <f>Base!$B$80*(LOG(P87/Parameters!$B$71))/LOG(2)+Base!P73</f>
        <v>5.8598152102414396</v>
      </c>
      <c r="Q100" s="64">
        <f>Base!$B$80*(LOG(Q87/Parameters!$B$71))/LOG(2)+Base!Q73</f>
        <v>6.0904735399679923</v>
      </c>
      <c r="R100" s="64">
        <f>Base!$B$80*(LOG(R87/Parameters!$B$71))/LOG(2)+Base!R73</f>
        <v>6.3097513774227973</v>
      </c>
      <c r="S100" s="64">
        <f>Base!$B$80*(LOG(S87/Parameters!$B$71))/LOG(2)+Base!S73</f>
        <v>6.5166837040044747</v>
      </c>
      <c r="T100" s="64">
        <f>Base!$B$80*(LOG(T87/Parameters!$B$71))/LOG(2)+Base!T73</f>
        <v>6.7103547043076635</v>
      </c>
      <c r="U100" s="64">
        <f>Base!$B$80*(LOG(U87/Parameters!$B$71))/LOG(2)+Base!U73</f>
        <v>6.8648952946885844</v>
      </c>
      <c r="V100" s="64">
        <f>Base!$B$80*(LOG(V87/Parameters!$B$71))/LOG(2)+Base!V73</f>
        <v>7.0046292170083131</v>
      </c>
      <c r="W100" s="64">
        <f>Base!$B$80*(LOG(W87/Parameters!$B$71))/LOG(2)+Base!W73</f>
        <v>7.1289967058291159</v>
      </c>
      <c r="X100" s="64">
        <f>Base!$B$80*(LOG(X87/Parameters!$B$71))/LOG(2)+Base!X73</f>
        <v>7.2375702646821338</v>
      </c>
      <c r="Y100" s="64">
        <f>Base!$B$80*(LOG(Y87/Parameters!$B$71))/LOG(2)+Base!Y73</f>
        <v>7.3300783287086233</v>
      </c>
      <c r="Z100" s="64">
        <f>Base!$B$80*(LOG(Z87/Parameters!$B$71))/LOG(2)+Base!Z73</f>
        <v>7.4064339820178757</v>
      </c>
      <c r="AA100" s="64">
        <f>Base!$B$80*(LOG(AA87/Parameters!$B$71))/LOG(2)+Base!AA73</f>
        <v>7.4667654084333339</v>
      </c>
      <c r="AB100" s="64">
        <f>Base!$B$80*(LOG(AB87/Parameters!$B$71))/LOG(2)+Base!AB73</f>
        <v>7.511444105514661</v>
      </c>
      <c r="AC100" s="64">
        <f>Base!$B$80*(LOG(AC87/Parameters!$B$71))/LOG(2)+Base!AC73</f>
        <v>7.5411062892112977</v>
      </c>
      <c r="AD100" s="64">
        <f>Base!$B$80*(LOG(AD87/Parameters!$B$71))/LOG(2)+Base!AD73</f>
        <v>7.5566626033733177</v>
      </c>
      <c r="AE100" s="64">
        <f>Base!$B$80*(LOG(AE87/Parameters!$B$71))/LOG(2)+Base!AE73</f>
        <v>7.5592914902738952</v>
      </c>
      <c r="AF100" s="64">
        <f>Base!$B$80*(LOG(AF87/Parameters!$B$71))/LOG(2)+Base!AF73</f>
        <v>7.5504126179546542</v>
      </c>
      <c r="AG100" s="64">
        <f>Base!$B$80*(LOG(AG87/Parameters!$B$71))/LOG(2)+Base!AG73</f>
        <v>7.5316387362715185</v>
      </c>
      <c r="AH100" s="64">
        <f>Base!$B$80*(LOG(AH87/Parameters!$B$71))/LOG(2)+Base!AH73</f>
        <v>7.504707182877822</v>
      </c>
      <c r="AI100" s="64">
        <f>Base!$B$80*(LOG(AI87/Parameters!$B$71))/LOG(2)+Base!AI73</f>
        <v>7.6154860307878085</v>
      </c>
      <c r="AJ100" s="64">
        <f>Base!$B$80*(LOG(AJ87/Parameters!$B$71))/LOG(2)+Base!AJ73</f>
        <v>7.7340210524355033</v>
      </c>
      <c r="AK100" s="64">
        <f>Base!$B$80*(LOG(AK87/Parameters!$B$71))/LOG(2)+Base!AK73</f>
        <v>7.8485037989006177</v>
      </c>
      <c r="AL100" s="64">
        <f>Base!$B$80*(LOG(AL87/Parameters!$B$71))/LOG(2)+Base!AL73</f>
        <v>7.9524777138249023</v>
      </c>
      <c r="AM100" s="64">
        <f>Base!$B$80*(LOG(AM87/Parameters!$B$71))/LOG(2)+Base!AM73</f>
        <v>8.0424834965811769</v>
      </c>
      <c r="AN100" s="64">
        <f>Base!$B$80*(LOG(AN87/Parameters!$B$71))/LOG(2)+Base!AN73</f>
        <v>8.116740744900321</v>
      </c>
      <c r="AO100" s="64">
        <f>Base!$B$80*(LOG(AO87/Parameters!$B$71))/LOG(2)+Base!AO73</f>
        <v>8.1743885619165546</v>
      </c>
      <c r="AP100" s="64">
        <f>Base!$B$80*(LOG(AP87/Parameters!$B$71))/LOG(2)+Base!AP73</f>
        <v>8.2150396742263645</v>
      </c>
      <c r="AQ100" s="64">
        <f>Base!$B$80*(LOG(AQ87/Parameters!$B$71))/LOG(2)+Base!AQ73</f>
        <v>8.2385146184619185</v>
      </c>
      <c r="AR100" s="64">
        <f>Base!$B$80*(LOG(AR87/Parameters!$B$71))/LOG(2)+Base!AR73</f>
        <v>8.2446805143044326</v>
      </c>
      <c r="AS100" s="64">
        <f>Base!$B$80*(LOG(AS87/Parameters!$B$71))/LOG(2)+Base!AS73</f>
        <v>8.2333503330952809</v>
      </c>
      <c r="AT100" s="64">
        <f>Base!$B$80*(LOG(AT87/Parameters!$B$71))/LOG(2)+Base!AT73</f>
        <v>8.2042159238533703</v>
      </c>
      <c r="AU100" s="64">
        <f>Base!$B$80*(LOG(AU87/Parameters!$B$71))/LOG(2)+Base!AU73</f>
        <v>8.1567974162859223</v>
      </c>
      <c r="AV100" s="64">
        <f>Base!$B$80*(LOG(AV87/Parameters!$B$71))/LOG(2)+Base!AV73</f>
        <v>7.9371244483825283</v>
      </c>
      <c r="AW100" s="64">
        <f>Base!$B$80*(LOG(AW87/Parameters!$B$71))/LOG(2)+Base!AW73</f>
        <v>7.7342448046413983</v>
      </c>
      <c r="AX100" s="64">
        <f>Base!$B$80*(LOG(AX87/Parameters!$B$71))/LOG(2)+Base!AX73</f>
        <v>7.5471415290603554</v>
      </c>
      <c r="AY100" s="64">
        <f>Base!$B$80*(LOG(AY87/Parameters!$B$71))/LOG(2)+Base!AY73</f>
        <v>7.3747854405597861</v>
      </c>
      <c r="AZ100" s="64">
        <f>Base!$B$80*(LOG(AZ87/Parameters!$B$71))/LOG(2)+Base!AZ73</f>
        <v>7.2161691722173904</v>
      </c>
      <c r="BA100" s="64">
        <f>Base!$B$80*(LOG(BA87/Parameters!$B$71))/LOG(2)+Base!BA73</f>
        <v>7.0703438875416929</v>
      </c>
      <c r="BB100" s="64">
        <f>Base!$B$80*(LOG(BB87/Parameters!$B$71))/LOG(2)+Base!BB73</f>
        <v>6.9353924164131548</v>
      </c>
      <c r="BC100" s="64">
        <f>Base!$B$80*(LOG(BC87/Parameters!$B$71))/LOG(2)+Base!BC73</f>
        <v>6.8106009236606484</v>
      </c>
      <c r="BD100" s="64">
        <f>Base!$B$80*(LOG(BD87/Parameters!$B$71))/LOG(2)+Base!BD73</f>
        <v>6.6952351689881588</v>
      </c>
      <c r="BE100" s="64">
        <f>Base!$B$80*(LOG(BE87/Parameters!$B$71))/LOG(2)+Base!BE73</f>
        <v>6.5885649912975008</v>
      </c>
      <c r="BF100" s="64">
        <f>Base!$B$80*(LOG(BF87/Parameters!$B$71))/LOG(2)+Base!BF73</f>
        <v>6.4898811811979877</v>
      </c>
      <c r="BG100" s="64">
        <f>Base!$B$80*(LOG(BG87/Parameters!$B$71))/LOG(2)+Base!BG73</f>
        <v>6.3985066867159501</v>
      </c>
      <c r="BH100" s="64">
        <f>Base!$B$80*(LOG(BH87/Parameters!$B$71))/LOG(2)+Base!BH73</f>
        <v>6.4942630518425855</v>
      </c>
      <c r="BI100" s="64">
        <f>Base!$B$80*(LOG(BI87/Parameters!$B$71))/LOG(2)+Base!BI73</f>
        <v>6.7581842735391087</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
        <v>42</v>
      </c>
      <c r="B101" s="80">
        <f xml:space="preserve"> Base!B77</f>
        <v>6.7999999999999996E-3</v>
      </c>
      <c r="C101" s="6">
        <f>B101+ Base!$B84*(B99-B101)</f>
        <v>2.6630000000000001E-2</v>
      </c>
      <c r="D101" s="6">
        <f>C101+ Base!$B84*(C99-C101)</f>
        <v>4.9100639089165746E-2</v>
      </c>
      <c r="E101" s="6">
        <f>D101+ Base!$B84*(D99-D101)</f>
        <v>7.4361891794212751E-2</v>
      </c>
      <c r="F101" s="6">
        <f>E101+ Base!$B84*(E99-E101)</f>
        <v>0.10253810099287185</v>
      </c>
      <c r="G101" s="6">
        <f>F101+ Base!$B84*(F99-F101)</f>
        <v>0.13373701192855425</v>
      </c>
      <c r="H101" s="6">
        <f>G101+ Base!$B84*(G99-G101)</f>
        <v>0.16804952418538083</v>
      </c>
      <c r="I101" s="6">
        <f>H101+ Base!$B84*(H99-H101)</f>
        <v>0.20554858068509868</v>
      </c>
      <c r="J101" s="6">
        <f>I101+ Base!$B84*(I99-I101)</f>
        <v>0.24628779994497652</v>
      </c>
      <c r="K101" s="6">
        <f>J101+ Base!$B84*(J99-J101)</f>
        <v>0.29030022453804399</v>
      </c>
      <c r="L101" s="6">
        <f>K101+ Base!$B84*(K99-K101)</f>
        <v>0.33759738829807157</v>
      </c>
      <c r="M101" s="6">
        <f>L101+ Base!$B84*(L99-L101)</f>
        <v>0.38816878565885626</v>
      </c>
      <c r="N101" s="6">
        <f>M101+ Base!$B84*(M99-M101)</f>
        <v>0.44198174798538853</v>
      </c>
      <c r="O101" s="6">
        <f>N101+ Base!$B84*(N99-N101)</f>
        <v>0.49898168434788942</v>
      </c>
      <c r="P101" s="6">
        <f>O101+ Base!$B84*(O99-O101)</f>
        <v>0.55909261976745905</v>
      </c>
      <c r="Q101" s="6">
        <f>P101+ Base!$B84*(P99-P101)</f>
        <v>0.62221795586594275</v>
      </c>
      <c r="R101" s="6">
        <f>Q101+ Base!$B84*(Q99-Q101)</f>
        <v>0.68824138188702422</v>
      </c>
      <c r="S101" s="6">
        <f>R101+ Base!$B84*(R99-R101)</f>
        <v>0.75702787434096119</v>
      </c>
      <c r="T101" s="6">
        <f>S101+ Base!$B84*(S99-S101)</f>
        <v>0.8284247382766744</v>
      </c>
      <c r="U101" s="6">
        <f>T101+ Base!$B84*(T99-T101)</f>
        <v>0.90226266045056214</v>
      </c>
      <c r="V101" s="6">
        <f>U101+ Base!$B84*(U99-U101)</f>
        <v>0.97829551306646501</v>
      </c>
      <c r="W101" s="6">
        <f>V101+ Base!$B84*(V99-V101)</f>
        <v>1.056272937357696</v>
      </c>
      <c r="X101" s="6">
        <f>W101+ Base!$B84*(W99-W101)</f>
        <v>1.1359404478939423</v>
      </c>
      <c r="Y101" s="6">
        <f>X101+ Base!$B84*(X99-X101)</f>
        <v>1.2170398576283552</v>
      </c>
      <c r="Z101" s="6">
        <f>Y101+ Base!$B84*(Y99-Y101)</f>
        <v>1.2993100293514055</v>
      </c>
      <c r="AA101" s="6">
        <f>Z101+ Base!$B84*(Z99-Z101)</f>
        <v>1.3824879696542514</v>
      </c>
      <c r="AB101" s="6">
        <f>AA101+ Base!$B84*(AA99-AA101)</f>
        <v>1.4663102820940361</v>
      </c>
      <c r="AC101" s="6">
        <f>AB101+ Base!$B84*(AB99-AB101)</f>
        <v>1.5505149869691817</v>
      </c>
      <c r="AD101" s="6">
        <f>AC101+ Base!$B84*(AC99-AC101)</f>
        <v>1.634843696076242</v>
      </c>
      <c r="AE101" s="6">
        <f>AD101+ Base!$B84*(AD99-AD101)</f>
        <v>1.719044102874085</v>
      </c>
      <c r="AF101" s="6">
        <f>AE101+ Base!$B84*(AE99-AE101)</f>
        <v>1.8028727137235536</v>
      </c>
      <c r="AG101" s="6">
        <f>AF101+ Base!$B84*(AF99-AF101)</f>
        <v>1.886097708041981</v>
      </c>
      <c r="AH101" s="6">
        <f>AG101+ Base!$B84*(AG99-AG101)</f>
        <v>1.9685017797625699</v>
      </c>
      <c r="AI101" s="6">
        <f>AH101+ Base!$B84*(AH99-AH101)</f>
        <v>2.0498847861355323</v>
      </c>
      <c r="AJ101" s="6">
        <f>AI101+ Base!$B84*(AI99-AI101)</f>
        <v>2.1304190410283712</v>
      </c>
      <c r="AK101" s="6">
        <f>AJ101+ Base!$B84*(AJ99-AJ101)</f>
        <v>2.2102712175472927</v>
      </c>
      <c r="AL101" s="6">
        <f>AK101+ Base!$B84*(AK99-AK101)</f>
        <v>2.2895737781669312</v>
      </c>
      <c r="AM101" s="6">
        <f>AL101+ Base!$B84*(AL99-AL101)</f>
        <v>2.3684141645043666</v>
      </c>
      <c r="AN101" s="6">
        <f>AM101+ Base!$B84*(AM99-AM101)</f>
        <v>2.4468331918627695</v>
      </c>
      <c r="AO101" s="6">
        <f>AN101+ Base!$B84*(AN99-AN101)</f>
        <v>2.5248279617531049</v>
      </c>
      <c r="AP101" s="6">
        <f>AO101+ Base!$B84*(AO99-AO101)</f>
        <v>2.6023567049520318</v>
      </c>
      <c r="AQ101" s="6">
        <f>AP101+ Base!$B84*(AP99-AP101)</f>
        <v>2.6793441405152159</v>
      </c>
      <c r="AR101" s="6">
        <f>AQ101+ Base!$B84*(AQ99-AQ101)</f>
        <v>2.7556866003510025</v>
      </c>
      <c r="AS101" s="6">
        <f>AR101+ Base!$B84*(AR99-AR101)</f>
        <v>2.831256545132129</v>
      </c>
      <c r="AT101" s="6">
        <f>AS101+ Base!$B84*(AS99-AS101)</f>
        <v>2.9059063069281703</v>
      </c>
      <c r="AU101" s="6">
        <f>AT101+ Base!$B84*(AT99-AT101)</f>
        <v>2.9794710052752893</v>
      </c>
      <c r="AV101" s="6">
        <f>AU101+ Base!$B84*(AU99-AU101)</f>
        <v>3.0517706346399236</v>
      </c>
      <c r="AW101" s="6">
        <f>AV101+ Base!$B84*(AV99-AV101)</f>
        <v>3.1222358171879239</v>
      </c>
      <c r="AX101" s="6">
        <f>AW101+ Base!$B84*(AW99-AW101)</f>
        <v>3.1904346407646904</v>
      </c>
      <c r="AY101" s="6">
        <f>AX101+ Base!$B84*(AX99-AX101)</f>
        <v>3.2560497206168106</v>
      </c>
      <c r="AZ101" s="6">
        <f>AY101+ Base!$B84*(AY99-AY101)</f>
        <v>3.3188585067180272</v>
      </c>
      <c r="BA101" s="6">
        <f>AZ101+ Base!$B84*(AZ99-AZ101)</f>
        <v>3.3787164678248831</v>
      </c>
      <c r="BB101" s="6">
        <f>BA101+ Base!$B84*(BA99-BA101)</f>
        <v>3.4355428392982565</v>
      </c>
      <c r="BC101" s="6">
        <f>BB101+ Base!$B84*(BB99-BB101)</f>
        <v>3.489306057431858</v>
      </c>
      <c r="BD101" s="6">
        <f>BC101+ Base!$B84*(BC99-BC101)</f>
        <v>3.5400142974278279</v>
      </c>
      <c r="BE101" s="6">
        <f>BD101+ Base!$B84*(BD99-BD101)</f>
        <v>3.5877073366333705</v>
      </c>
      <c r="BF101" s="6">
        <f>BE101+ Base!$B84*(BE99-BE101)</f>
        <v>3.6324496186590007</v>
      </c>
      <c r="BG101" s="6">
        <f>BF101+ Base!$B84*(BF99-BF101)</f>
        <v>3.6743243912496668</v>
      </c>
      <c r="BH101" s="6">
        <f>BG101+ Base!$B84*(BG99-BG101)</f>
        <v>3.7134287936407575</v>
      </c>
      <c r="BI101" s="6">
        <f>BH101+ Base!$B84*(BH99-BH101)</f>
        <v>3.7503119011404586</v>
      </c>
    </row>
    <row r="102" spans="1:309" ht="18" customHeight="1" thickBot="1" x14ac:dyDescent="0.35">
      <c r="A102" s="19" t="s">
        <v>181</v>
      </c>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
        <v>53</v>
      </c>
      <c r="B103" s="75"/>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
        <v>54</v>
      </c>
      <c r="B104" s="75">
        <f>B21*B117^$B5*(B53/1000)^(1-$B5)</f>
        <v>63.581986819140674</v>
      </c>
      <c r="C104" s="2">
        <f t="shared" ref="C104:BI104" si="19">C21*C117^$B5*(C53/1000)^(1-$B5)</f>
        <v>75.859568976790555</v>
      </c>
      <c r="D104" s="2">
        <f t="shared" si="19"/>
        <v>88.683590388797384</v>
      </c>
      <c r="E104" s="2">
        <f t="shared" si="19"/>
        <v>103.460121796751</v>
      </c>
      <c r="F104" s="2">
        <f t="shared" si="19"/>
        <v>119.63186664604723</v>
      </c>
      <c r="G104" s="2">
        <f t="shared" si="19"/>
        <v>137.17343558617677</v>
      </c>
      <c r="H104" s="2">
        <f t="shared" si="19"/>
        <v>156.04699070961266</v>
      </c>
      <c r="I104" s="2">
        <f t="shared" si="19"/>
        <v>176.19902454766361</v>
      </c>
      <c r="J104" s="2">
        <f t="shared" si="19"/>
        <v>197.55648832963823</v>
      </c>
      <c r="K104" s="2">
        <f t="shared" si="19"/>
        <v>220.02223148691104</v>
      </c>
      <c r="L104" s="2">
        <f t="shared" si="19"/>
        <v>243.46973611638296</v>
      </c>
      <c r="M104" s="2">
        <f t="shared" si="19"/>
        <v>267.73718591690471</v>
      </c>
      <c r="N104" s="2">
        <f t="shared" si="19"/>
        <v>292.62100209620399</v>
      </c>
      <c r="O104" s="2">
        <f t="shared" si="19"/>
        <v>317.86911360682632</v>
      </c>
      <c r="P104" s="2">
        <f>P21*P117^$B5*(P53/1000)^(1-$B5)</f>
        <v>343.17440976669815</v>
      </c>
      <c r="Q104" s="2">
        <f t="shared" si="19"/>
        <v>368.16904894517177</v>
      </c>
      <c r="R104" s="2">
        <f t="shared" si="19"/>
        <v>392.42055915515499</v>
      </c>
      <c r="S104" s="2">
        <f t="shared" si="19"/>
        <v>415.43093981962289</v>
      </c>
      <c r="T104" s="2">
        <f t="shared" si="19"/>
        <v>436.64021686214289</v>
      </c>
      <c r="U104" s="2">
        <f t="shared" si="19"/>
        <v>455.62200486951315</v>
      </c>
      <c r="V104" s="2">
        <f t="shared" si="19"/>
        <v>471.87316339205131</v>
      </c>
      <c r="W104" s="2">
        <f t="shared" si="19"/>
        <v>484.91715364132716</v>
      </c>
      <c r="X104" s="2">
        <f t="shared" si="19"/>
        <v>494.34045635798668</v>
      </c>
      <c r="Y104" s="2">
        <f t="shared" si="19"/>
        <v>499.83324075471052</v>
      </c>
      <c r="Z104" s="2">
        <f t="shared" si="19"/>
        <v>501.23107309893157</v>
      </c>
      <c r="AA104" s="2">
        <f t="shared" si="19"/>
        <v>498.55306169612874</v>
      </c>
      <c r="AB104" s="2">
        <f t="shared" si="19"/>
        <v>492.03080632440202</v>
      </c>
      <c r="AC104" s="2">
        <f t="shared" si="19"/>
        <v>482.12223949266428</v>
      </c>
      <c r="AD104" s="2">
        <f t="shared" si="19"/>
        <v>469.50526912900261</v>
      </c>
      <c r="AE104" s="2">
        <f t="shared" si="19"/>
        <v>455.04825909661201</v>
      </c>
      <c r="AF104" s="2">
        <f t="shared" si="19"/>
        <v>439.7577295551892</v>
      </c>
      <c r="AG104" s="2">
        <f t="shared" si="19"/>
        <v>424.70777386438516</v>
      </c>
      <c r="AH104" s="2">
        <f t="shared" si="19"/>
        <v>902.06495648301484</v>
      </c>
      <c r="AI104" s="2">
        <f t="shared" si="19"/>
        <v>1034.2192657131989</v>
      </c>
      <c r="AJ104" s="2">
        <f t="shared" si="19"/>
        <v>1142.7053702838116</v>
      </c>
      <c r="AK104" s="2">
        <f t="shared" si="19"/>
        <v>1235.9181789210361</v>
      </c>
      <c r="AL104" s="2">
        <f t="shared" si="19"/>
        <v>1318.9362527734863</v>
      </c>
      <c r="AM104" s="2">
        <f t="shared" si="19"/>
        <v>1395.015398357034</v>
      </c>
      <c r="AN104" s="2">
        <f t="shared" si="19"/>
        <v>1466.3268516269</v>
      </c>
      <c r="AO104" s="2">
        <f t="shared" si="19"/>
        <v>1534.3590151877781</v>
      </c>
      <c r="AP104" s="2">
        <f t="shared" si="19"/>
        <v>1600.1550323728077</v>
      </c>
      <c r="AQ104" s="2">
        <f t="shared" si="19"/>
        <v>1664.464568764866</v>
      </c>
      <c r="AR104" s="2">
        <f t="shared" si="19"/>
        <v>1727.8499798462476</v>
      </c>
      <c r="AS104" s="2">
        <f t="shared" si="19"/>
        <v>1790.771208046722</v>
      </c>
      <c r="AT104" s="2">
        <f t="shared" si="19"/>
        <v>1853.6684154530567</v>
      </c>
      <c r="AU104" s="2">
        <f t="shared" si="19"/>
        <v>1917.0623633192895</v>
      </c>
      <c r="AV104" s="2">
        <f t="shared" si="19"/>
        <v>1976.4323236460573</v>
      </c>
      <c r="AW104" s="2">
        <f t="shared" si="19"/>
        <v>2035.3901413860667</v>
      </c>
      <c r="AX104" s="2">
        <f t="shared" si="19"/>
        <v>2093.8646548919901</v>
      </c>
      <c r="AY104" s="2">
        <f t="shared" si="19"/>
        <v>2151.4235785370079</v>
      </c>
      <c r="AZ104" s="2">
        <f t="shared" si="19"/>
        <v>2207.1207406880108</v>
      </c>
      <c r="BA104" s="2">
        <f t="shared" si="19"/>
        <v>2282.0433185517222</v>
      </c>
      <c r="BB104" s="2">
        <f t="shared" si="19"/>
        <v>2353.2331561827314</v>
      </c>
      <c r="BC104" s="2">
        <f t="shared" si="19"/>
        <v>2421.697766020608</v>
      </c>
      <c r="BD104" s="2">
        <f t="shared" si="19"/>
        <v>2488.1271038036684</v>
      </c>
      <c r="BE104" s="2">
        <f t="shared" si="19"/>
        <v>2552.9903704925141</v>
      </c>
      <c r="BF104" s="2">
        <f t="shared" si="19"/>
        <v>2616.602814899938</v>
      </c>
      <c r="BG104" s="2">
        <f t="shared" si="19"/>
        <v>2679.1723728937322</v>
      </c>
      <c r="BH104" s="2">
        <f t="shared" si="19"/>
        <v>2741.3268884190225</v>
      </c>
      <c r="BI104" s="2">
        <f t="shared" si="19"/>
        <v>2802.5536614038997</v>
      </c>
    </row>
    <row r="105" spans="1:309" ht="18" customHeight="1" x14ac:dyDescent="0.3">
      <c r="A105" s="8" t="s">
        <v>117</v>
      </c>
      <c r="B105" s="105">
        <f>B99*$B$25 +( $B$26*(B99^$B$27))</f>
        <v>1.7088000000000001E-3</v>
      </c>
      <c r="C105" s="70">
        <f xml:space="preserve"> $B$26*(C99^$B$27)</f>
        <v>2.2867695603642625E-3</v>
      </c>
      <c r="D105" s="70">
        <f xml:space="preserve"> $B$26*(D99^$B$27)</f>
        <v>2.9974695888469855E-3</v>
      </c>
      <c r="E105" s="2">
        <f t="shared" ref="E105:BI105" si="20">E99*$B$25 +( $B$26*(E99^$B$27))</f>
        <v>3.8538422546004858E-3</v>
      </c>
      <c r="F105" s="2">
        <f t="shared" si="20"/>
        <v>4.8696407804682124E-3</v>
      </c>
      <c r="G105" s="2">
        <f t="shared" si="20"/>
        <v>6.0575662728129731E-3</v>
      </c>
      <c r="H105" s="2">
        <f t="shared" si="20"/>
        <v>7.4286430434235351E-3</v>
      </c>
      <c r="I105" s="2">
        <f t="shared" si="20"/>
        <v>8.9916406982691946E-3</v>
      </c>
      <c r="J105" s="2">
        <f t="shared" si="20"/>
        <v>1.0752584398453514E-2</v>
      </c>
      <c r="K105" s="2">
        <f t="shared" si="20"/>
        <v>1.2714377452320567E-2</v>
      </c>
      <c r="L105" s="2">
        <f t="shared" si="20"/>
        <v>1.4876544998861893E-2</v>
      </c>
      <c r="M105" s="2">
        <f t="shared" si="20"/>
        <v>1.7235095234828534E-2</v>
      </c>
      <c r="N105" s="2">
        <f t="shared" si="20"/>
        <v>1.9782485979297691E-2</v>
      </c>
      <c r="O105" s="2">
        <f t="shared" si="20"/>
        <v>2.2507679413083934E-2</v>
      </c>
      <c r="P105" s="2">
        <f t="shared" si="20"/>
        <v>2.5396266266555577E-2</v>
      </c>
      <c r="Q105" s="2">
        <f t="shared" si="20"/>
        <v>2.8430642021903773E-2</v>
      </c>
      <c r="R105" s="2">
        <f t="shared" si="20"/>
        <v>3.1590221198558421E-2</v>
      </c>
      <c r="S105" s="2">
        <f t="shared" si="20"/>
        <v>3.4851680830567347E-2</v>
      </c>
      <c r="T105" s="2">
        <f t="shared" si="20"/>
        <v>3.8189230159292521E-2</v>
      </c>
      <c r="U105" s="2">
        <f t="shared" si="20"/>
        <v>4.1523299864691117E-2</v>
      </c>
      <c r="V105" s="2">
        <f t="shared" si="20"/>
        <v>4.4825629214058631E-2</v>
      </c>
      <c r="W105" s="2">
        <f t="shared" si="20"/>
        <v>4.8067537205880112E-2</v>
      </c>
      <c r="X105" s="2">
        <f t="shared" si="20"/>
        <v>5.1220402908752009E-2</v>
      </c>
      <c r="Y105" s="2">
        <f t="shared" si="20"/>
        <v>5.4256221233889061E-2</v>
      </c>
      <c r="Z105" s="2">
        <f t="shared" si="20"/>
        <v>5.7148233366975242E-2</v>
      </c>
      <c r="AA105" s="2">
        <f t="shared" si="20"/>
        <v>5.9871621212756028E-2</v>
      </c>
      <c r="AB105" s="2">
        <f t="shared" si="20"/>
        <v>6.2404242651965855E-2</v>
      </c>
      <c r="AC105" s="2">
        <f t="shared" si="20"/>
        <v>6.472737032654316E-2</v>
      </c>
      <c r="AD105" s="2">
        <f t="shared" si="20"/>
        <v>6.6826382984375016E-2</v>
      </c>
      <c r="AE105" s="2">
        <f t="shared" si="20"/>
        <v>6.8691347797527919E-2</v>
      </c>
      <c r="AF105" s="2">
        <f t="shared" si="20"/>
        <v>7.0317427630169183E-2</v>
      </c>
      <c r="AG105" s="2">
        <f t="shared" si="20"/>
        <v>7.1705051913047754E-2</v>
      </c>
      <c r="AH105" s="2">
        <f t="shared" si="20"/>
        <v>7.2859805455551804E-2</v>
      </c>
      <c r="AI105" s="2">
        <f t="shared" si="20"/>
        <v>7.4188964653395639E-2</v>
      </c>
      <c r="AJ105" s="2">
        <f t="shared" si="20"/>
        <v>7.5695475158621836E-2</v>
      </c>
      <c r="AK105" s="2">
        <f t="shared" si="20"/>
        <v>7.7349755888563562E-2</v>
      </c>
      <c r="AL105" s="2">
        <f t="shared" si="20"/>
        <v>7.9107585061256799E-2</v>
      </c>
      <c r="AM105" s="2">
        <f t="shared" si="20"/>
        <v>8.0919568863566591E-2</v>
      </c>
      <c r="AN105" s="2">
        <f t="shared" si="20"/>
        <v>8.2736097989913951E-2</v>
      </c>
      <c r="AO105" s="2">
        <f t="shared" si="20"/>
        <v>8.4509838656861597E-2</v>
      </c>
      <c r="AP105" s="2">
        <f t="shared" si="20"/>
        <v>8.6196855090299146E-2</v>
      </c>
      <c r="AQ105" s="2">
        <f t="shared" si="20"/>
        <v>8.775696377843159E-2</v>
      </c>
      <c r="AR105" s="2">
        <f t="shared" si="20"/>
        <v>8.9153654576664659E-2</v>
      </c>
      <c r="AS105" s="2">
        <f t="shared" si="20"/>
        <v>9.03537688268293E-2</v>
      </c>
      <c r="AT105" s="2">
        <f t="shared" si="20"/>
        <v>9.1327042642474709E-2</v>
      </c>
      <c r="AU105" s="2">
        <f t="shared" si="20"/>
        <v>9.2045573784304086E-2</v>
      </c>
      <c r="AV105" s="2">
        <f t="shared" si="20"/>
        <v>9.2011770105192778E-2</v>
      </c>
      <c r="AW105" s="2">
        <f t="shared" si="20"/>
        <v>9.1379971776851115E-2</v>
      </c>
      <c r="AX105" s="2">
        <f t="shared" si="20"/>
        <v>9.0285155605351941E-2</v>
      </c>
      <c r="AY105" s="2">
        <f t="shared" si="20"/>
        <v>8.8842786830692466E-2</v>
      </c>
      <c r="AZ105" s="2">
        <f>AZ99*$B$25 +( $B$26*(AZ99^$B$27))</f>
        <v>8.71498436318425E-2</v>
      </c>
      <c r="BA105" s="2">
        <f t="shared" si="20"/>
        <v>8.528652607705843E-2</v>
      </c>
      <c r="BB105" s="2">
        <f t="shared" si="20"/>
        <v>8.3315202052565568E-2</v>
      </c>
      <c r="BC105" s="2">
        <f t="shared" si="20"/>
        <v>8.12862896678469E-2</v>
      </c>
      <c r="BD105" s="2">
        <f t="shared" si="20"/>
        <v>7.9239795585230755E-2</v>
      </c>
      <c r="BE105" s="2">
        <f t="shared" si="20"/>
        <v>7.7206830434834492E-2</v>
      </c>
      <c r="BF105" s="2">
        <f t="shared" si="20"/>
        <v>7.5211029476591293E-2</v>
      </c>
      <c r="BG105" s="2">
        <f t="shared" si="20"/>
        <v>7.3269839227653802E-2</v>
      </c>
      <c r="BH105" s="2">
        <f t="shared" si="20"/>
        <v>7.1884833639935364E-2</v>
      </c>
      <c r="BI105" s="2">
        <f t="shared" si="20"/>
        <v>7.1422065642776728E-2</v>
      </c>
    </row>
    <row r="106" spans="1:309" ht="18" customHeight="1" x14ac:dyDescent="0.3">
      <c r="A106" s="8" t="s">
        <v>118</v>
      </c>
      <c r="B106" s="75">
        <f>B105*B104</f>
        <v>0.10864889907654759</v>
      </c>
      <c r="C106" s="2">
        <f>C105*C104</f>
        <v>0.17347335319847779</v>
      </c>
      <c r="D106" s="2">
        <f t="shared" ref="D106:BI106" si="21">D105*D104</f>
        <v>0.26582636522018299</v>
      </c>
      <c r="E106" s="2">
        <f t="shared" si="21"/>
        <v>0.39871898904643172</v>
      </c>
      <c r="F106" s="2">
        <f t="shared" si="21"/>
        <v>0.58256421646312651</v>
      </c>
      <c r="G106" s="2">
        <f t="shared" si="21"/>
        <v>0.83093717693270719</v>
      </c>
      <c r="H106" s="2">
        <f t="shared" si="21"/>
        <v>1.1592173919821411</v>
      </c>
      <c r="I106" s="2">
        <f t="shared" si="21"/>
        <v>1.584318320118105</v>
      </c>
      <c r="J106" s="2">
        <f t="shared" si="21"/>
        <v>2.1242428142265317</v>
      </c>
      <c r="K106" s="2">
        <f t="shared" si="21"/>
        <v>2.7974456990264382</v>
      </c>
      <c r="L106" s="2">
        <f t="shared" si="21"/>
        <v>3.6219884851964017</v>
      </c>
      <c r="M106" s="2">
        <f t="shared" si="21"/>
        <v>4.6144758971828459</v>
      </c>
      <c r="N106" s="2">
        <f t="shared" si="21"/>
        <v>5.7887708712161956</v>
      </c>
      <c r="O106" s="2">
        <f t="shared" si="21"/>
        <v>7.1544961043836031</v>
      </c>
      <c r="P106" s="2">
        <f t="shared" si="21"/>
        <v>8.7153486863031162</v>
      </c>
      <c r="Q106" s="2">
        <f t="shared" si="21"/>
        <v>10.467282434104947</v>
      </c>
      <c r="R106" s="2">
        <f t="shared" si="21"/>
        <v>12.396652266573327</v>
      </c>
      <c r="S106" s="2">
        <f t="shared" si="21"/>
        <v>14.478466521736129</v>
      </c>
      <c r="T106" s="2">
        <f t="shared" si="21"/>
        <v>16.674953738551775</v>
      </c>
      <c r="U106" s="2">
        <f t="shared" si="21"/>
        <v>18.918929133148552</v>
      </c>
      <c r="V106" s="2">
        <f t="shared" si="21"/>
        <v>21.152011458276998</v>
      </c>
      <c r="W106" s="2">
        <f t="shared" si="21"/>
        <v>23.308773324423974</v>
      </c>
      <c r="X106" s="2">
        <f t="shared" si="21"/>
        <v>25.320317348752418</v>
      </c>
      <c r="Y106" s="2">
        <f t="shared" si="21"/>
        <v>27.119062890439309</v>
      </c>
      <c r="Z106" s="2">
        <f t="shared" si="21"/>
        <v>28.644470336237166</v>
      </c>
      <c r="AA106" s="2">
        <f t="shared" si="21"/>
        <v>29.849180064330405</v>
      </c>
      <c r="AB106" s="2">
        <f t="shared" si="21"/>
        <v>30.704809830110399</v>
      </c>
      <c r="AC106" s="2">
        <f t="shared" si="21"/>
        <v>31.206504738304012</v>
      </c>
      <c r="AD106" s="2">
        <f t="shared" si="21"/>
        <v>31.375338927996793</v>
      </c>
      <c r="AE106" s="2">
        <f t="shared" si="21"/>
        <v>31.257878230264975</v>
      </c>
      <c r="AF106" s="2">
        <f t="shared" si="21"/>
        <v>30.922632322804528</v>
      </c>
      <c r="AG106" s="2">
        <f t="shared" si="21"/>
        <v>30.453692972820683</v>
      </c>
      <c r="AH106" s="2">
        <f t="shared" si="21"/>
        <v>65.724277237623269</v>
      </c>
      <c r="AI106" s="2">
        <f t="shared" si="21"/>
        <v>76.727656547857308</v>
      </c>
      <c r="AJ106" s="2">
        <f t="shared" si="21"/>
        <v>86.497625969942021</v>
      </c>
      <c r="AK106" s="2">
        <f t="shared" si="21"/>
        <v>95.597969437780165</v>
      </c>
      <c r="AL106" s="2">
        <f t="shared" si="21"/>
        <v>104.33786180665386</v>
      </c>
      <c r="AM106" s="2">
        <f t="shared" si="21"/>
        <v>112.88404459308779</v>
      </c>
      <c r="AN106" s="2">
        <f t="shared" si="21"/>
        <v>121.31816208144521</v>
      </c>
      <c r="AO106" s="2">
        <f t="shared" si="21"/>
        <v>129.66843281522017</v>
      </c>
      <c r="AP106" s="2">
        <f t="shared" si="21"/>
        <v>137.92833144745185</v>
      </c>
      <c r="AQ106" s="2">
        <f t="shared" si="21"/>
        <v>146.0683568715811</v>
      </c>
      <c r="AR106" s="2">
        <f t="shared" si="21"/>
        <v>154.04414026350935</v>
      </c>
      <c r="AS106" s="2">
        <f t="shared" si="21"/>
        <v>161.80292775359536</v>
      </c>
      <c r="AT106" s="2">
        <f t="shared" si="21"/>
        <v>169.29005442308983</v>
      </c>
      <c r="AU106" s="2">
        <f t="shared" si="21"/>
        <v>176.45710521201804</v>
      </c>
      <c r="AV106" s="2">
        <f t="shared" si="21"/>
        <v>181.85503659179298</v>
      </c>
      <c r="AW106" s="2">
        <f t="shared" si="21"/>
        <v>185.99389367473978</v>
      </c>
      <c r="AX106" s="2">
        <f t="shared" si="21"/>
        <v>189.04489618346986</v>
      </c>
      <c r="AY106" s="2">
        <f t="shared" si="21"/>
        <v>191.13846637048894</v>
      </c>
      <c r="AZ106" s="2">
        <f t="shared" si="21"/>
        <v>192.35022742755655</v>
      </c>
      <c r="BA106" s="2">
        <f t="shared" si="21"/>
        <v>194.62754699663842</v>
      </c>
      <c r="BB106" s="2">
        <f t="shared" si="21"/>
        <v>196.06009588416086</v>
      </c>
      <c r="BC106" s="2">
        <f t="shared" si="21"/>
        <v>196.85082609672887</v>
      </c>
      <c r="BD106" s="2">
        <f t="shared" si="21"/>
        <v>197.15868309547491</v>
      </c>
      <c r="BE106" s="2">
        <f t="shared" si="21"/>
        <v>197.10829463638083</v>
      </c>
      <c r="BF106" s="2">
        <f t="shared" si="21"/>
        <v>196.79739143997099</v>
      </c>
      <c r="BG106" s="2">
        <f t="shared" si="21"/>
        <v>196.30252902509551</v>
      </c>
      <c r="BH106" s="2">
        <f t="shared" si="21"/>
        <v>197.05982732668309</v>
      </c>
      <c r="BI106" s="2">
        <f t="shared" si="21"/>
        <v>200.1641715721936</v>
      </c>
    </row>
    <row r="107" spans="1:309" ht="18" customHeight="1" x14ac:dyDescent="0.3">
      <c r="A107" s="8" t="s">
        <v>9</v>
      </c>
      <c r="B107" s="75">
        <f>+B104-B106</f>
        <v>63.473337920064125</v>
      </c>
      <c r="C107" s="2">
        <f t="shared" ref="C107:AG107" si="22">+C104-C106</f>
        <v>75.686095623592081</v>
      </c>
      <c r="D107" s="2">
        <f t="shared" si="22"/>
        <v>88.417764023577206</v>
      </c>
      <c r="E107" s="2">
        <f t="shared" si="22"/>
        <v>103.06140280770457</v>
      </c>
      <c r="F107" s="2">
        <f t="shared" si="22"/>
        <v>119.0493024295841</v>
      </c>
      <c r="G107" s="2">
        <f t="shared" si="22"/>
        <v>136.34249840924406</v>
      </c>
      <c r="H107" s="2">
        <f t="shared" si="22"/>
        <v>154.88777331763052</v>
      </c>
      <c r="I107" s="2">
        <f t="shared" si="22"/>
        <v>174.6147062275455</v>
      </c>
      <c r="J107" s="2">
        <f t="shared" si="22"/>
        <v>195.43224551541169</v>
      </c>
      <c r="K107" s="2">
        <f t="shared" si="22"/>
        <v>217.2247857878846</v>
      </c>
      <c r="L107" s="2">
        <f t="shared" si="22"/>
        <v>239.84774763118656</v>
      </c>
      <c r="M107" s="2">
        <f t="shared" si="22"/>
        <v>263.12271001972186</v>
      </c>
      <c r="N107" s="2">
        <f t="shared" si="22"/>
        <v>286.83223122498782</v>
      </c>
      <c r="O107" s="2">
        <f t="shared" si="22"/>
        <v>310.71461750244271</v>
      </c>
      <c r="P107" s="2">
        <f t="shared" si="22"/>
        <v>334.45906108039503</v>
      </c>
      <c r="Q107" s="2">
        <f t="shared" si="22"/>
        <v>357.70176651106681</v>
      </c>
      <c r="R107" s="2">
        <f t="shared" si="22"/>
        <v>380.02390688858168</v>
      </c>
      <c r="S107" s="2">
        <f t="shared" si="22"/>
        <v>400.95247329788674</v>
      </c>
      <c r="T107" s="2">
        <f t="shared" si="22"/>
        <v>419.96526312359111</v>
      </c>
      <c r="U107" s="2">
        <f t="shared" si="22"/>
        <v>436.70307573636461</v>
      </c>
      <c r="V107" s="2">
        <f t="shared" si="22"/>
        <v>450.72115193377431</v>
      </c>
      <c r="W107" s="2">
        <f t="shared" si="22"/>
        <v>461.60838031690321</v>
      </c>
      <c r="X107" s="2">
        <f t="shared" si="22"/>
        <v>469.02013900923424</v>
      </c>
      <c r="Y107" s="2">
        <f t="shared" si="22"/>
        <v>472.71417786427122</v>
      </c>
      <c r="Z107" s="2">
        <f t="shared" si="22"/>
        <v>472.58660276269438</v>
      </c>
      <c r="AA107" s="2">
        <f t="shared" si="22"/>
        <v>468.70388163179831</v>
      </c>
      <c r="AB107" s="2">
        <f t="shared" si="22"/>
        <v>461.32599649429164</v>
      </c>
      <c r="AC107" s="2">
        <f t="shared" si="22"/>
        <v>450.91573475436024</v>
      </c>
      <c r="AD107" s="2">
        <f t="shared" si="22"/>
        <v>438.12993020100583</v>
      </c>
      <c r="AE107" s="2">
        <f t="shared" si="22"/>
        <v>423.79038086634705</v>
      </c>
      <c r="AF107" s="2">
        <f t="shared" si="22"/>
        <v>408.83509723238467</v>
      </c>
      <c r="AG107" s="2">
        <f t="shared" si="22"/>
        <v>394.25408089156446</v>
      </c>
      <c r="AH107" s="2">
        <f t="shared" ref="AH107:BI107" si="23">+AH104-AH106</f>
        <v>836.34067924539158</v>
      </c>
      <c r="AI107" s="2">
        <f t="shared" si="23"/>
        <v>957.49160916534152</v>
      </c>
      <c r="AJ107" s="2">
        <f t="shared" si="23"/>
        <v>1056.2077443138696</v>
      </c>
      <c r="AK107" s="2">
        <f t="shared" si="23"/>
        <v>1140.3202094832559</v>
      </c>
      <c r="AL107" s="2">
        <f t="shared" si="23"/>
        <v>1214.5983909668325</v>
      </c>
      <c r="AM107" s="2">
        <f t="shared" si="23"/>
        <v>1282.1313537639462</v>
      </c>
      <c r="AN107" s="2">
        <f t="shared" si="23"/>
        <v>1345.0086895454547</v>
      </c>
      <c r="AO107" s="2">
        <f t="shared" si="23"/>
        <v>1404.6905823725579</v>
      </c>
      <c r="AP107" s="2">
        <f t="shared" si="23"/>
        <v>1462.2267009253558</v>
      </c>
      <c r="AQ107" s="2">
        <f t="shared" si="23"/>
        <v>1518.396211893285</v>
      </c>
      <c r="AR107" s="2">
        <f t="shared" si="23"/>
        <v>1573.8058395827384</v>
      </c>
      <c r="AS107" s="2">
        <f t="shared" si="23"/>
        <v>1628.9682802931266</v>
      </c>
      <c r="AT107" s="2">
        <f t="shared" si="23"/>
        <v>1684.378361029967</v>
      </c>
      <c r="AU107" s="2">
        <f t="shared" si="23"/>
        <v>1740.6052581072715</v>
      </c>
      <c r="AV107" s="2">
        <f t="shared" si="23"/>
        <v>1794.5772870542644</v>
      </c>
      <c r="AW107" s="2">
        <f t="shared" si="23"/>
        <v>1849.3962477113269</v>
      </c>
      <c r="AX107" s="2">
        <f t="shared" si="23"/>
        <v>1904.8197587085201</v>
      </c>
      <c r="AY107" s="2">
        <f t="shared" si="23"/>
        <v>1960.285112166519</v>
      </c>
      <c r="AZ107" s="2">
        <f t="shared" si="23"/>
        <v>2014.7705132604542</v>
      </c>
      <c r="BA107" s="2">
        <f t="shared" si="23"/>
        <v>2087.4157715550837</v>
      </c>
      <c r="BB107" s="2">
        <f t="shared" si="23"/>
        <v>2157.1730602985704</v>
      </c>
      <c r="BC107" s="2">
        <f t="shared" si="23"/>
        <v>2224.8469399238793</v>
      </c>
      <c r="BD107" s="2">
        <f t="shared" si="23"/>
        <v>2290.9684207081937</v>
      </c>
      <c r="BE107" s="2">
        <f t="shared" si="23"/>
        <v>2355.8820758561333</v>
      </c>
      <c r="BF107" s="2">
        <f t="shared" si="23"/>
        <v>2419.8054234599672</v>
      </c>
      <c r="BG107" s="2">
        <f t="shared" si="23"/>
        <v>2482.869843868637</v>
      </c>
      <c r="BH107" s="2">
        <f t="shared" si="23"/>
        <v>2544.2670610923392</v>
      </c>
      <c r="BI107" s="2">
        <f t="shared" si="23"/>
        <v>2602.3894898317062</v>
      </c>
    </row>
    <row r="108" spans="1:309" ht="18" customHeight="1" x14ac:dyDescent="0.3">
      <c r="A108" s="8" t="s">
        <v>66</v>
      </c>
      <c r="B108" s="75">
        <f>(B32*(B135)^$B39)*B47^(1-$B$39)</f>
        <v>7.6439301499175575E-6</v>
      </c>
      <c r="C108" s="2">
        <f t="shared" ref="C108:AG108" si="24">(C32*(C135)^$B39)*C47^(1-$B$39)</f>
        <v>8.6020261284772792E-6</v>
      </c>
      <c r="D108" s="2">
        <f t="shared" si="24"/>
        <v>9.6826260994195475E-6</v>
      </c>
      <c r="E108" s="2">
        <f t="shared" si="24"/>
        <v>1.0901678793402703E-5</v>
      </c>
      <c r="F108" s="2">
        <f t="shared" si="24"/>
        <v>1.2277243799807322E-5</v>
      </c>
      <c r="G108" s="2">
        <f t="shared" si="24"/>
        <v>1.3829775205633002E-5</v>
      </c>
      <c r="H108" s="2">
        <f t="shared" si="24"/>
        <v>1.5582443894868326E-5</v>
      </c>
      <c r="I108" s="2">
        <f t="shared" si="24"/>
        <v>1.7561503833261448E-5</v>
      </c>
      <c r="J108" s="2">
        <f t="shared" si="24"/>
        <v>1.9796708415946576E-5</v>
      </c>
      <c r="K108" s="2">
        <f t="shared" si="24"/>
        <v>2.2321783832728472E-5</v>
      </c>
      <c r="L108" s="2">
        <f t="shared" si="24"/>
        <v>2.5174967324613307E-5</v>
      </c>
      <c r="M108" s="2">
        <f t="shared" si="24"/>
        <v>2.839961937085421E-5</v>
      </c>
      <c r="N108" s="2">
        <f t="shared" si="24"/>
        <v>3.2044920079571119E-5</v>
      </c>
      <c r="O108" s="2">
        <f t="shared" si="24"/>
        <v>3.6166661491025495E-5</v>
      </c>
      <c r="P108" s="2">
        <f t="shared" si="24"/>
        <v>4.0828149211430073E-5</v>
      </c>
      <c r="Q108" s="2">
        <f t="shared" si="24"/>
        <v>4.6101228596850743E-5</v>
      </c>
      <c r="R108" s="2">
        <f t="shared" si="24"/>
        <v>5.2067452949472283E-5</v>
      </c>
      <c r="S108" s="2">
        <f t="shared" si="24"/>
        <v>5.8819413595074625E-5</v>
      </c>
      <c r="T108" s="2">
        <f t="shared" si="24"/>
        <v>6.6462254557902943E-5</v>
      </c>
      <c r="U108" s="2">
        <f t="shared" si="24"/>
        <v>7.5115397748426482E-5</v>
      </c>
      <c r="V108" s="2">
        <f t="shared" si="24"/>
        <v>8.4914508291228111E-5</v>
      </c>
      <c r="W108" s="2">
        <f t="shared" si="24"/>
        <v>9.6013733792346971E-5</v>
      </c>
      <c r="X108" s="2">
        <f t="shared" si="24"/>
        <v>1.0858825622117905E-4</v>
      </c>
      <c r="Y108" s="2">
        <f t="shared" si="24"/>
        <v>1.2283720049709469E-4</v>
      </c>
      <c r="Z108" s="2">
        <f t="shared" si="24"/>
        <v>1.3898695030261057E-4</v>
      </c>
      <c r="AA108" s="2">
        <f t="shared" si="24"/>
        <v>1.5729492872561035E-4</v>
      </c>
      <c r="AB108" s="2">
        <f t="shared" si="24"/>
        <v>1.7805390969005946E-4</v>
      </c>
      <c r="AC108" s="2">
        <f t="shared" si="24"/>
        <v>2.0159693553181387E-4</v>
      </c>
      <c r="AD108" s="2">
        <f t="shared" si="24"/>
        <v>2.2830292689301256E-4</v>
      </c>
      <c r="AE108" s="2">
        <f t="shared" si="24"/>
        <v>2.5860308351452883E-4</v>
      </c>
      <c r="AF108" s="2">
        <f t="shared" si="24"/>
        <v>2.9298818869431798E-4</v>
      </c>
      <c r="AG108" s="2">
        <f t="shared" si="24"/>
        <v>3.3201694635418379E-4</v>
      </c>
      <c r="AH108" s="2">
        <f t="shared" ref="AH108:BI108" si="25">(AH32*(AH135)^$B39)*AH47^(1-$B$39)</f>
        <v>3.7632549837859788E-4</v>
      </c>
      <c r="AI108" s="2">
        <f t="shared" si="25"/>
        <v>4.2663829107766302E-4</v>
      </c>
      <c r="AJ108" s="2">
        <f t="shared" si="25"/>
        <v>4.8378048415483976E-4</v>
      </c>
      <c r="AK108" s="2">
        <f t="shared" si="25"/>
        <v>5.4869212348074715E-4</v>
      </c>
      <c r="AL108" s="2">
        <f t="shared" si="25"/>
        <v>6.2244433108964029E-4</v>
      </c>
      <c r="AM108" s="2">
        <f t="shared" si="25"/>
        <v>7.0625780255145006E-4</v>
      </c>
      <c r="AN108" s="2">
        <f t="shared" si="25"/>
        <v>8.015239441014865E-4</v>
      </c>
      <c r="AO108" s="2">
        <f>(AO32*(AO135)^$B39)*AO47^(1-$B$39)</f>
        <v>9.0982903016318046E-4</v>
      </c>
      <c r="AP108" s="2">
        <f t="shared" si="25"/>
        <v>1.032981817396472E-3</v>
      </c>
      <c r="AQ108" s="2">
        <f t="shared" si="25"/>
        <v>1.1730451150327712E-3</v>
      </c>
      <c r="AR108" s="2">
        <f t="shared" si="25"/>
        <v>1.3323718840647471E-3</v>
      </c>
      <c r="AS108" s="2">
        <f t="shared" si="25"/>
        <v>1.5136465217679839E-3</v>
      </c>
      <c r="AT108" s="2">
        <f t="shared" si="25"/>
        <v>1.7199320838294115E-3</v>
      </c>
      <c r="AU108" s="2">
        <f t="shared" si="25"/>
        <v>4.7732431930999795E-3</v>
      </c>
      <c r="AV108" s="2">
        <f t="shared" si="25"/>
        <v>4.4717814505675262E-3</v>
      </c>
      <c r="AW108" s="2">
        <f t="shared" si="25"/>
        <v>4.1901936383849578E-3</v>
      </c>
      <c r="AX108" s="2">
        <f t="shared" si="25"/>
        <v>3.9271157250760904E-3</v>
      </c>
      <c r="AY108" s="2">
        <f t="shared" si="25"/>
        <v>3.6812809131266662E-3</v>
      </c>
      <c r="AZ108" s="2">
        <f t="shared" si="25"/>
        <v>3.4515124556169252E-3</v>
      </c>
      <c r="BA108" s="2">
        <f t="shared" si="25"/>
        <v>3.2367170217730179E-3</v>
      </c>
      <c r="BB108" s="2">
        <f t="shared" si="25"/>
        <v>3.0358785681269328E-3</v>
      </c>
      <c r="BC108" s="2">
        <f t="shared" si="25"/>
        <v>2.8480526754973306E-3</v>
      </c>
      <c r="BD108" s="2">
        <f t="shared" si="25"/>
        <v>2.6723613152315174E-3</v>
      </c>
      <c r="BE108" s="2">
        <f t="shared" si="25"/>
        <v>2.5079880111070168E-3</v>
      </c>
      <c r="BF108" s="2">
        <f t="shared" si="25"/>
        <v>2.3541733660030367E-3</v>
      </c>
      <c r="BG108" s="2">
        <f t="shared" si="25"/>
        <v>9.0407801581844735E-4</v>
      </c>
      <c r="BH108" s="2">
        <f t="shared" si="25"/>
        <v>2.0194410544198903E-4</v>
      </c>
      <c r="BI108" s="2">
        <f t="shared" si="25"/>
        <v>0</v>
      </c>
    </row>
    <row r="109" spans="1:309" ht="18" customHeight="1" x14ac:dyDescent="0.3">
      <c r="A109" s="8" t="s">
        <v>67</v>
      </c>
      <c r="B109" s="75">
        <f>+B104*B108</f>
        <v>4.8601626603849015E-4</v>
      </c>
      <c r="C109" s="2">
        <f t="shared" ref="C109:AG109" si="26">+C104*C108</f>
        <v>6.5254599443337682E-4</v>
      </c>
      <c r="D109" s="2">
        <f t="shared" si="26"/>
        <v>8.5869004688880204E-4</v>
      </c>
      <c r="E109" s="2">
        <f t="shared" si="26"/>
        <v>1.1278890157545012E-3</v>
      </c>
      <c r="F109" s="2">
        <f t="shared" si="26"/>
        <v>1.4687495930395598E-3</v>
      </c>
      <c r="G109" s="2">
        <f t="shared" si="26"/>
        <v>1.8970777783412032E-3</v>
      </c>
      <c r="H109" s="2">
        <f t="shared" si="26"/>
        <v>2.4315934776955781E-3</v>
      </c>
      <c r="I109" s="2">
        <f t="shared" si="26"/>
        <v>3.0943198450107223E-3</v>
      </c>
      <c r="J109" s="2">
        <f t="shared" si="26"/>
        <v>3.9109681951402008E-3</v>
      </c>
      <c r="K109" s="2">
        <f t="shared" si="26"/>
        <v>4.9112886896453718E-3</v>
      </c>
      <c r="L109" s="2">
        <f t="shared" si="26"/>
        <v>6.1293426512621652E-3</v>
      </c>
      <c r="M109" s="2">
        <f t="shared" si="26"/>
        <v>7.6036341714637214E-3</v>
      </c>
      <c r="N109" s="2">
        <f t="shared" si="26"/>
        <v>9.3770166257768697E-3</v>
      </c>
      <c r="O109" s="2">
        <f t="shared" si="26"/>
        <v>1.1496264630270413E-2</v>
      </c>
      <c r="P109" s="2">
        <f t="shared" si="26"/>
        <v>1.4011176007499198E-2</v>
      </c>
      <c r="Q109" s="2">
        <f t="shared" si="26"/>
        <v>1.6973045487706492E-2</v>
      </c>
      <c r="R109" s="2">
        <f t="shared" si="26"/>
        <v>2.0432339000216636E-2</v>
      </c>
      <c r="S109" s="2">
        <f t="shared" si="26"/>
        <v>2.4435404269440957E-2</v>
      </c>
      <c r="T109" s="2">
        <f t="shared" si="26"/>
        <v>2.9020093243309685E-2</v>
      </c>
      <c r="U109" s="2">
        <f t="shared" si="26"/>
        <v>3.4224228118708989E-2</v>
      </c>
      <c r="V109" s="2">
        <f t="shared" si="26"/>
        <v>4.0068877645262381E-2</v>
      </c>
      <c r="W109" s="2">
        <f t="shared" si="26"/>
        <v>4.6558706501061004E-2</v>
      </c>
      <c r="X109" s="2">
        <f t="shared" si="26"/>
        <v>5.3679568135495639E-2</v>
      </c>
      <c r="Y109" s="2">
        <f t="shared" si="26"/>
        <v>6.139811600969898E-2</v>
      </c>
      <c r="Z109" s="2">
        <f t="shared" si="26"/>
        <v>6.9664578246925374E-2</v>
      </c>
      <c r="AA109" s="2">
        <f t="shared" si="26"/>
        <v>7.8419868305427382E-2</v>
      </c>
      <c r="AB109" s="2">
        <f t="shared" si="26"/>
        <v>8.7608008754012215E-2</v>
      </c>
      <c r="AC109" s="2">
        <f t="shared" si="26"/>
        <v>9.7194366033456367E-2</v>
      </c>
      <c r="AD109" s="2">
        <f t="shared" si="26"/>
        <v>0.10718942713384287</v>
      </c>
      <c r="AE109" s="2">
        <f t="shared" si="26"/>
        <v>0.11767688295030211</v>
      </c>
      <c r="AF109" s="2">
        <f t="shared" si="26"/>
        <v>0.12884382064670064</v>
      </c>
      <c r="AG109" s="2">
        <f t="shared" si="26"/>
        <v>0.14101017817133638</v>
      </c>
      <c r="AH109" s="2">
        <f t="shared" ref="AH109:BI109" si="27">+AH104*AH108</f>
        <v>0.33947004431833877</v>
      </c>
      <c r="AI109" s="2">
        <f t="shared" si="27"/>
        <v>0.44123754012347466</v>
      </c>
      <c r="AJ109" s="2">
        <f t="shared" si="27"/>
        <v>0.55281855728223783</v>
      </c>
      <c r="AK109" s="2">
        <f t="shared" si="27"/>
        <v>0.67813857004064126</v>
      </c>
      <c r="AL109" s="2">
        <f t="shared" si="27"/>
        <v>0.82096439360746942</v>
      </c>
      <c r="AM109" s="2">
        <f t="shared" si="27"/>
        <v>0.98524050976907451</v>
      </c>
      <c r="AN109" s="2">
        <f t="shared" si="27"/>
        <v>1.1752960814579081</v>
      </c>
      <c r="AO109" s="2">
        <f>+AO104*AO108</f>
        <v>1.3960043747104289</v>
      </c>
      <c r="AP109" s="2">
        <f t="shared" si="27"/>
        <v>1.6529310534565733</v>
      </c>
      <c r="AQ109" s="2">
        <f t="shared" si="27"/>
        <v>1.9524920315347543</v>
      </c>
      <c r="AR109" s="2">
        <f t="shared" si="27"/>
        <v>2.3021387330289804</v>
      </c>
      <c r="AS109" s="2">
        <f t="shared" si="27"/>
        <v>2.7105946103421714</v>
      </c>
      <c r="AT109" s="2">
        <f t="shared" si="27"/>
        <v>3.1881837805189392</v>
      </c>
      <c r="AU109" s="2">
        <f t="shared" si="27"/>
        <v>9.1506048764619585</v>
      </c>
      <c r="AV109" s="2">
        <f t="shared" si="27"/>
        <v>8.8381734031825125</v>
      </c>
      <c r="AW109" s="2">
        <f t="shared" si="27"/>
        <v>8.5286788220673557</v>
      </c>
      <c r="AX109" s="2">
        <f>+AX104*AX108</f>
        <v>8.2228488124073547</v>
      </c>
      <c r="AY109" s="2">
        <f>+AY104*AY108</f>
        <v>7.9199945557189562</v>
      </c>
      <c r="AZ109" s="2">
        <f t="shared" si="27"/>
        <v>7.617904727535123</v>
      </c>
      <c r="BA109" s="2">
        <f t="shared" si="27"/>
        <v>7.3863284535797451</v>
      </c>
      <c r="BB109" s="2">
        <f t="shared" si="27"/>
        <v>7.144130104660853</v>
      </c>
      <c r="BC109" s="2">
        <f t="shared" si="27"/>
        <v>6.8971228017609008</v>
      </c>
      <c r="BD109" s="2">
        <f t="shared" si="27"/>
        <v>6.6491746195839578</v>
      </c>
      <c r="BE109" s="2">
        <f t="shared" si="27"/>
        <v>6.4028692416668864</v>
      </c>
      <c r="BF109" s="2">
        <f t="shared" si="27"/>
        <v>6.1599366562460078</v>
      </c>
      <c r="BG109" s="2">
        <f t="shared" si="27"/>
        <v>2.4221808429213669</v>
      </c>
      <c r="BH109" s="2">
        <f t="shared" si="27"/>
        <v>0.55359480620585078</v>
      </c>
      <c r="BI109" s="2">
        <f t="shared" si="27"/>
        <v>0</v>
      </c>
    </row>
    <row r="110" spans="1:309" ht="18" customHeight="1" x14ac:dyDescent="0.3">
      <c r="A110" s="8" t="s">
        <v>11</v>
      </c>
      <c r="B110" s="75">
        <f>+B107-B109</f>
        <v>63.472851903798087</v>
      </c>
      <c r="C110" s="2">
        <f>+C107-C109</f>
        <v>75.685443077597654</v>
      </c>
      <c r="D110" s="2">
        <f>+D107-D109</f>
        <v>88.416905333530323</v>
      </c>
      <c r="E110" s="2">
        <f>+E107-E109</f>
        <v>103.06027491868882</v>
      </c>
      <c r="F110" s="2">
        <f>+F107-F109</f>
        <v>119.04783367999106</v>
      </c>
      <c r="G110" s="2">
        <f t="shared" ref="G110:BH110" si="28">+G107-G109</f>
        <v>136.34060133146571</v>
      </c>
      <c r="H110" s="2">
        <f t="shared" si="28"/>
        <v>154.88534172415282</v>
      </c>
      <c r="I110" s="2">
        <f t="shared" si="28"/>
        <v>174.61161190770048</v>
      </c>
      <c r="J110" s="2">
        <f t="shared" si="28"/>
        <v>195.42833454721656</v>
      </c>
      <c r="K110" s="2">
        <f t="shared" si="28"/>
        <v>217.21987449919496</v>
      </c>
      <c r="L110" s="2">
        <f t="shared" si="28"/>
        <v>239.8416182885353</v>
      </c>
      <c r="M110" s="2">
        <f t="shared" si="28"/>
        <v>263.1151063855504</v>
      </c>
      <c r="N110" s="2">
        <f t="shared" si="28"/>
        <v>286.82285420836206</v>
      </c>
      <c r="O110" s="2">
        <f t="shared" si="28"/>
        <v>310.70312123781241</v>
      </c>
      <c r="P110" s="2">
        <f t="shared" si="28"/>
        <v>334.44504990438753</v>
      </c>
      <c r="Q110" s="2">
        <f t="shared" si="28"/>
        <v>357.68479346557911</v>
      </c>
      <c r="R110" s="2">
        <f t="shared" si="28"/>
        <v>380.00347454958148</v>
      </c>
      <c r="S110" s="2">
        <f t="shared" si="28"/>
        <v>400.92803789361727</v>
      </c>
      <c r="T110" s="2">
        <f t="shared" si="28"/>
        <v>419.93624303034778</v>
      </c>
      <c r="U110" s="2">
        <f t="shared" si="28"/>
        <v>436.66885150824589</v>
      </c>
      <c r="V110" s="2">
        <f t="shared" si="28"/>
        <v>450.68108305612907</v>
      </c>
      <c r="W110" s="2">
        <f t="shared" si="28"/>
        <v>461.56182161040215</v>
      </c>
      <c r="X110" s="2">
        <f t="shared" si="28"/>
        <v>468.96645944109872</v>
      </c>
      <c r="Y110" s="2">
        <f t="shared" si="28"/>
        <v>472.65277974826154</v>
      </c>
      <c r="Z110" s="2">
        <f t="shared" si="28"/>
        <v>472.51693818444744</v>
      </c>
      <c r="AA110" s="2">
        <f t="shared" si="28"/>
        <v>468.62546176349286</v>
      </c>
      <c r="AB110" s="2">
        <f t="shared" si="28"/>
        <v>461.23838848553766</v>
      </c>
      <c r="AC110" s="2">
        <f t="shared" si="28"/>
        <v>450.81854038832677</v>
      </c>
      <c r="AD110" s="2">
        <f t="shared" si="28"/>
        <v>438.02274077387199</v>
      </c>
      <c r="AE110" s="2">
        <f t="shared" si="28"/>
        <v>423.67270398339673</v>
      </c>
      <c r="AF110" s="2">
        <f t="shared" si="28"/>
        <v>408.70625341173798</v>
      </c>
      <c r="AG110" s="2">
        <f t="shared" si="28"/>
        <v>394.11307071339314</v>
      </c>
      <c r="AH110" s="2">
        <f t="shared" si="28"/>
        <v>836.00120920107327</v>
      </c>
      <c r="AI110" s="2">
        <f t="shared" si="28"/>
        <v>957.05037162521808</v>
      </c>
      <c r="AJ110" s="2">
        <f t="shared" si="28"/>
        <v>1055.6549257565873</v>
      </c>
      <c r="AK110" s="2">
        <f t="shared" si="28"/>
        <v>1139.6420709132153</v>
      </c>
      <c r="AL110" s="2">
        <f t="shared" si="28"/>
        <v>1213.7774265732251</v>
      </c>
      <c r="AM110" s="2">
        <f t="shared" si="28"/>
        <v>1281.1461132541772</v>
      </c>
      <c r="AN110" s="2">
        <f t="shared" si="28"/>
        <v>1343.8333934639968</v>
      </c>
      <c r="AO110" s="2">
        <f t="shared" si="28"/>
        <v>1403.2945779978475</v>
      </c>
      <c r="AP110" s="2">
        <f t="shared" si="28"/>
        <v>1460.5737698718992</v>
      </c>
      <c r="AQ110" s="2">
        <f t="shared" si="28"/>
        <v>1516.4437198617502</v>
      </c>
      <c r="AR110" s="2">
        <f t="shared" si="28"/>
        <v>1571.5037008497095</v>
      </c>
      <c r="AS110" s="2">
        <f t="shared" si="28"/>
        <v>1626.2576856827843</v>
      </c>
      <c r="AT110" s="2">
        <f t="shared" si="28"/>
        <v>1681.190177249448</v>
      </c>
      <c r="AU110" s="2">
        <f t="shared" si="28"/>
        <v>1731.4546532308095</v>
      </c>
      <c r="AV110" s="2">
        <f t="shared" si="28"/>
        <v>1785.7391136510819</v>
      </c>
      <c r="AW110" s="2">
        <f t="shared" si="28"/>
        <v>1840.8675688892595</v>
      </c>
      <c r="AX110" s="2">
        <f t="shared" si="28"/>
        <v>1896.5969098961127</v>
      </c>
      <c r="AY110" s="2">
        <f t="shared" si="28"/>
        <v>1952.3651176108001</v>
      </c>
      <c r="AZ110" s="2">
        <f t="shared" si="28"/>
        <v>2007.152608532919</v>
      </c>
      <c r="BA110" s="2">
        <f t="shared" si="28"/>
        <v>2080.0294431015041</v>
      </c>
      <c r="BB110" s="2">
        <f t="shared" si="28"/>
        <v>2150.0289301939097</v>
      </c>
      <c r="BC110" s="2">
        <f t="shared" si="28"/>
        <v>2217.9498171221185</v>
      </c>
      <c r="BD110" s="2">
        <f t="shared" si="28"/>
        <v>2284.3192460886098</v>
      </c>
      <c r="BE110" s="2">
        <f t="shared" si="28"/>
        <v>2349.4792066144664</v>
      </c>
      <c r="BF110" s="2">
        <f t="shared" si="28"/>
        <v>2413.6454868037213</v>
      </c>
      <c r="BG110" s="2">
        <f t="shared" si="28"/>
        <v>2480.4476630257154</v>
      </c>
      <c r="BH110" s="2">
        <f t="shared" si="28"/>
        <v>2543.7134662861336</v>
      </c>
      <c r="BI110" s="2">
        <f t="shared" ref="BI110" si="29">+BI107-BI109</f>
        <v>2602.3894898317062</v>
      </c>
    </row>
    <row r="111" spans="1:309" ht="18" customHeight="1" thickBot="1" x14ac:dyDescent="0.35">
      <c r="A111" s="20" t="s">
        <v>37</v>
      </c>
      <c r="B111" s="75"/>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
        <v>212</v>
      </c>
      <c r="B112" s="75">
        <f>+B113+B44</f>
        <v>36.853826787016317</v>
      </c>
      <c r="C112" s="2">
        <f t="shared" ref="C112:AG112" si="30">+C113+C44</f>
        <v>40.610135737795645</v>
      </c>
      <c r="D112" s="2">
        <f t="shared" si="30"/>
        <v>44.214988854522936</v>
      </c>
      <c r="E112" s="2">
        <f t="shared" si="30"/>
        <v>48.278952421507029</v>
      </c>
      <c r="F112" s="2">
        <f t="shared" si="30"/>
        <v>52.449479902332968</v>
      </c>
      <c r="G112" s="2">
        <f t="shared" si="30"/>
        <v>56.653256772949057</v>
      </c>
      <c r="H112" s="2">
        <f t="shared" si="30"/>
        <v>60.823349019215328</v>
      </c>
      <c r="I112" s="2">
        <f t="shared" si="30"/>
        <v>64.897700536412387</v>
      </c>
      <c r="J112" s="2">
        <f t="shared" si="30"/>
        <v>68.817809850654569</v>
      </c>
      <c r="K112" s="2">
        <f t="shared" si="30"/>
        <v>72.527581342448812</v>
      </c>
      <c r="L112" s="2">
        <f t="shared" si="30"/>
        <v>75.972355080932999</v>
      </c>
      <c r="M112" s="2">
        <f t="shared" si="30"/>
        <v>79.098134681484055</v>
      </c>
      <c r="N112" s="2">
        <f t="shared" si="30"/>
        <v>81.851050837665397</v>
      </c>
      <c r="O112" s="2">
        <f t="shared" si="30"/>
        <v>84.177116973408189</v>
      </c>
      <c r="P112" s="2">
        <f t="shared" si="30"/>
        <v>86.022350552984946</v>
      </c>
      <c r="Q112" s="2">
        <f t="shared" si="30"/>
        <v>87.333345935350962</v>
      </c>
      <c r="R112" s="2">
        <f t="shared" si="30"/>
        <v>88.058388448688987</v>
      </c>
      <c r="S112" s="2">
        <f t="shared" si="30"/>
        <v>88.149188935842133</v>
      </c>
      <c r="T112" s="2">
        <f t="shared" si="30"/>
        <v>87.563287716107752</v>
      </c>
      <c r="U112" s="2">
        <f t="shared" si="30"/>
        <v>86.302324522843577</v>
      </c>
      <c r="V112" s="2">
        <f t="shared" si="30"/>
        <v>84.365147514843443</v>
      </c>
      <c r="W112" s="2">
        <f t="shared" si="30"/>
        <v>81.767802610418542</v>
      </c>
      <c r="X112" s="2">
        <f t="shared" si="30"/>
        <v>78.54654911966135</v>
      </c>
      <c r="Y112" s="2">
        <f t="shared" si="30"/>
        <v>74.759839592560596</v>
      </c>
      <c r="Z112" s="2">
        <f t="shared" si="30"/>
        <v>70.488796438289071</v>
      </c>
      <c r="AA112" s="2">
        <f t="shared" si="30"/>
        <v>65.835755335544391</v>
      </c>
      <c r="AB112" s="2">
        <f t="shared" si="30"/>
        <v>60.920589233157258</v>
      </c>
      <c r="AC112" s="2">
        <f t="shared" si="30"/>
        <v>55.874781073969359</v>
      </c>
      <c r="AD112" s="2">
        <f t="shared" si="30"/>
        <v>50.833556175416078</v>
      </c>
      <c r="AE112" s="2">
        <f t="shared" si="30"/>
        <v>45.926763456395982</v>
      </c>
      <c r="AF112" s="2">
        <f t="shared" si="30"/>
        <v>41.269527903269363</v>
      </c>
      <c r="AG112" s="2">
        <f t="shared" si="30"/>
        <v>36.953893053116857</v>
      </c>
      <c r="AH112" s="2">
        <f t="shared" ref="AH112:BI112" si="31">+AH113+AH44</f>
        <v>72.526163761719701</v>
      </c>
      <c r="AI112" s="2">
        <f t="shared" si="31"/>
        <v>76.540521342002435</v>
      </c>
      <c r="AJ112" s="2">
        <f t="shared" si="31"/>
        <v>77.493371840940526</v>
      </c>
      <c r="AK112" s="2">
        <f t="shared" si="31"/>
        <v>76.391189991928627</v>
      </c>
      <c r="AL112" s="2">
        <f t="shared" si="31"/>
        <v>73.827991971133201</v>
      </c>
      <c r="AM112" s="2">
        <f t="shared" si="31"/>
        <v>70.171286105034952</v>
      </c>
      <c r="AN112" s="2">
        <f>+AN113+AN44</f>
        <v>65.655081032366212</v>
      </c>
      <c r="AO112" s="2">
        <f t="shared" si="31"/>
        <v>60.430734729884584</v>
      </c>
      <c r="AP112" s="2">
        <f t="shared" si="31"/>
        <v>54.596664746436126</v>
      </c>
      <c r="AQ112" s="2">
        <f t="shared" si="31"/>
        <v>48.216536285189854</v>
      </c>
      <c r="AR112" s="2">
        <f t="shared" si="31"/>
        <v>41.330720720237984</v>
      </c>
      <c r="AS112" s="2">
        <f t="shared" si="31"/>
        <v>33.963544969776635</v>
      </c>
      <c r="AT112" s="2">
        <f t="shared" si="31"/>
        <v>26.127625879446967</v>
      </c>
      <c r="AU112" s="2">
        <f t="shared" si="31"/>
        <v>-27.935854331227684</v>
      </c>
      <c r="AV112" s="2">
        <f t="shared" si="31"/>
        <v>-27.673907623180142</v>
      </c>
      <c r="AW112" s="2">
        <f>+AW113+AW44</f>
        <v>-27.389585433421182</v>
      </c>
      <c r="AX112" s="2">
        <f t="shared" si="31"/>
        <v>-27.084552673617381</v>
      </c>
      <c r="AY112" s="2">
        <f t="shared" si="31"/>
        <v>-26.75591784092861</v>
      </c>
      <c r="AZ112" s="2">
        <f t="shared" si="31"/>
        <v>-26.395267795561967</v>
      </c>
      <c r="BA112" s="2">
        <f t="shared" si="31"/>
        <v>-26.249116314810585</v>
      </c>
      <c r="BB112" s="2">
        <f t="shared" si="31"/>
        <v>-26.039397512015011</v>
      </c>
      <c r="BC112" s="2">
        <f t="shared" si="31"/>
        <v>-25.783686728968764</v>
      </c>
      <c r="BD112" s="2">
        <f t="shared" si="31"/>
        <v>-25.494133614827245</v>
      </c>
      <c r="BE112" s="2">
        <f t="shared" si="31"/>
        <v>-25.179238916290846</v>
      </c>
      <c r="BF112" s="2">
        <f t="shared" si="31"/>
        <v>-24.845036941148965</v>
      </c>
      <c r="BG112" s="2">
        <f t="shared" si="31"/>
        <v>15.674441128509011</v>
      </c>
      <c r="BH112" s="2">
        <f t="shared" si="31"/>
        <v>57.674967654259682</v>
      </c>
      <c r="BI112" s="2">
        <f t="shared" si="31"/>
        <v>118.86206010510172</v>
      </c>
    </row>
    <row r="113" spans="1:124" ht="21" customHeight="1" x14ac:dyDescent="0.3">
      <c r="A113" s="8" t="s">
        <v>213</v>
      </c>
      <c r="B113" s="72">
        <f>+B41*B104*(1-B135)</f>
        <v>33.55382678701632</v>
      </c>
      <c r="C113" s="5">
        <f t="shared" ref="C113:AG113" si="32">+C41*C104*(1-C135)</f>
        <v>37.970135737795644</v>
      </c>
      <c r="D113" s="5">
        <f t="shared" si="32"/>
        <v>42.102988854522934</v>
      </c>
      <c r="E113" s="5">
        <f t="shared" si="32"/>
        <v>46.58935242150703</v>
      </c>
      <c r="F113" s="5">
        <f t="shared" si="32"/>
        <v>51.097799902332966</v>
      </c>
      <c r="G113" s="5">
        <f t="shared" si="32"/>
        <v>55.571912772949055</v>
      </c>
      <c r="H113" s="5">
        <f t="shared" si="32"/>
        <v>59.958273819215329</v>
      </c>
      <c r="I113" s="5">
        <f t="shared" si="32"/>
        <v>64.20564037641239</v>
      </c>
      <c r="J113" s="5">
        <f t="shared" si="32"/>
        <v>68.264161722654563</v>
      </c>
      <c r="K113" s="5">
        <f t="shared" si="32"/>
        <v>72.084662840048807</v>
      </c>
      <c r="L113" s="5">
        <f t="shared" si="32"/>
        <v>75.618020279012995</v>
      </c>
      <c r="M113" s="5">
        <f t="shared" si="32"/>
        <v>78.81466683994806</v>
      </c>
      <c r="N113" s="5">
        <f t="shared" si="32"/>
        <v>81.624276564436599</v>
      </c>
      <c r="O113" s="5">
        <f t="shared" si="32"/>
        <v>83.995697554825156</v>
      </c>
      <c r="P113" s="5">
        <f t="shared" si="32"/>
        <v>85.87721501811852</v>
      </c>
      <c r="Q113" s="5">
        <f t="shared" si="32"/>
        <v>87.21723750745781</v>
      </c>
      <c r="R113" s="5">
        <f t="shared" si="32"/>
        <v>87.965501706374468</v>
      </c>
      <c r="S113" s="5">
        <f t="shared" si="32"/>
        <v>88.074879541990526</v>
      </c>
      <c r="T113" s="5">
        <f t="shared" si="32"/>
        <v>87.503840201026463</v>
      </c>
      <c r="U113" s="5">
        <f t="shared" si="32"/>
        <v>86.254766510778538</v>
      </c>
      <c r="V113" s="5">
        <f t="shared" si="32"/>
        <v>84.327101105191417</v>
      </c>
      <c r="W113" s="5">
        <f t="shared" si="32"/>
        <v>81.737365482696916</v>
      </c>
      <c r="X113" s="5">
        <f t="shared" si="32"/>
        <v>78.52219941748406</v>
      </c>
      <c r="Y113" s="5">
        <f t="shared" si="32"/>
        <v>74.740359830818761</v>
      </c>
      <c r="Z113" s="5">
        <f t="shared" si="32"/>
        <v>70.473212628895595</v>
      </c>
      <c r="AA113" s="5">
        <f t="shared" si="32"/>
        <v>65.823288288029616</v>
      </c>
      <c r="AB113" s="5">
        <f t="shared" si="32"/>
        <v>60.910615595145437</v>
      </c>
      <c r="AC113" s="5">
        <f t="shared" si="32"/>
        <v>55.866802163559903</v>
      </c>
      <c r="AD113" s="5">
        <f t="shared" si="32"/>
        <v>50.827173047088515</v>
      </c>
      <c r="AE113" s="5">
        <f t="shared" si="32"/>
        <v>45.92165695373393</v>
      </c>
      <c r="AF113" s="5">
        <f t="shared" si="32"/>
        <v>41.265442701139719</v>
      </c>
      <c r="AG113" s="5">
        <f t="shared" si="32"/>
        <v>36.950624891413142</v>
      </c>
      <c r="AH113" s="5">
        <f t="shared" ref="AH113:BI113" si="33">+AH41*AH104*(1-AH135)</f>
        <v>72.523549232356729</v>
      </c>
      <c r="AI113" s="5">
        <f t="shared" si="33"/>
        <v>76.538429718512063</v>
      </c>
      <c r="AJ113" s="5">
        <f t="shared" si="33"/>
        <v>77.491698542148228</v>
      </c>
      <c r="AK113" s="5">
        <f t="shared" si="33"/>
        <v>76.38985135289478</v>
      </c>
      <c r="AL113" s="5">
        <f t="shared" si="33"/>
        <v>73.826921059906127</v>
      </c>
      <c r="AM113" s="5">
        <f t="shared" si="33"/>
        <v>70.170429376053292</v>
      </c>
      <c r="AN113" s="5">
        <f>+AN41*AN104*(1-AN135)</f>
        <v>65.654395649180884</v>
      </c>
      <c r="AO113" s="5">
        <f t="shared" si="33"/>
        <v>60.430186423336323</v>
      </c>
      <c r="AP113" s="5">
        <f t="shared" si="33"/>
        <v>54.596226101197516</v>
      </c>
      <c r="AQ113" s="5">
        <f t="shared" si="33"/>
        <v>48.216185368998964</v>
      </c>
      <c r="AR113" s="5">
        <f t="shared" si="33"/>
        <v>41.330439987285274</v>
      </c>
      <c r="AS113" s="5">
        <f t="shared" si="33"/>
        <v>33.963320383414469</v>
      </c>
      <c r="AT113" s="5">
        <f>+AT41*AT104*(1-AT135)</f>
        <v>26.127446210357231</v>
      </c>
      <c r="AU113" s="5">
        <f>+AU41*AU104*(1-AU135)</f>
        <v>-27.935998066499472</v>
      </c>
      <c r="AV113" s="5">
        <f>+AV41*AV104*(1-AV135)</f>
        <v>-27.674022611397572</v>
      </c>
      <c r="AW113" s="5">
        <f>+AW41*AW104*(1-AW135)</f>
        <v>-27.389677423995124</v>
      </c>
      <c r="AX113" s="5">
        <f t="shared" si="33"/>
        <v>-27.084626266076537</v>
      </c>
      <c r="AY113" s="5">
        <f t="shared" si="33"/>
        <v>-26.755976714895933</v>
      </c>
      <c r="AZ113" s="5">
        <f t="shared" si="33"/>
        <v>-26.395314894735826</v>
      </c>
      <c r="BA113" s="5">
        <f t="shared" si="33"/>
        <v>-26.249153994149673</v>
      </c>
      <c r="BB113" s="5">
        <f t="shared" si="33"/>
        <v>-26.039427655486282</v>
      </c>
      <c r="BC113" s="5">
        <f t="shared" si="33"/>
        <v>-25.78371084374578</v>
      </c>
      <c r="BD113" s="5">
        <f t="shared" si="33"/>
        <v>-25.494152906648857</v>
      </c>
      <c r="BE113" s="5">
        <f t="shared" si="33"/>
        <v>-25.179254349748135</v>
      </c>
      <c r="BF113" s="5">
        <f t="shared" si="33"/>
        <v>-24.845049287914797</v>
      </c>
      <c r="BG113" s="5">
        <f t="shared" si="33"/>
        <v>15.674431251096346</v>
      </c>
      <c r="BH113" s="5">
        <f t="shared" si="33"/>
        <v>57.674959752329549</v>
      </c>
      <c r="BI113" s="5">
        <f t="shared" si="33"/>
        <v>118.86205378355761</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21" customHeight="1" x14ac:dyDescent="0.3">
      <c r="A114" s="8" t="s">
        <v>95</v>
      </c>
      <c r="B114" s="72">
        <f t="shared" ref="B114:AG114" si="34">+B113/B104</f>
        <v>0.52772535848023072</v>
      </c>
      <c r="C114" s="5">
        <f t="shared" si="34"/>
        <v>0.50053192036211958</v>
      </c>
      <c r="D114" s="5">
        <f t="shared" si="34"/>
        <v>0.47475512290311411</v>
      </c>
      <c r="E114" s="5">
        <f t="shared" si="34"/>
        <v>0.45031217451137873</v>
      </c>
      <c r="F114" s="5">
        <f t="shared" si="34"/>
        <v>0.42712532483936877</v>
      </c>
      <c r="G114" s="5">
        <f t="shared" si="34"/>
        <v>0.40512153490561947</v>
      </c>
      <c r="H114" s="5">
        <f t="shared" si="34"/>
        <v>0.38423216972374358</v>
      </c>
      <c r="I114" s="5">
        <f t="shared" si="34"/>
        <v>0.36439271182823213</v>
      </c>
      <c r="J114" s="5">
        <f t="shared" si="34"/>
        <v>0.34554249419918087</v>
      </c>
      <c r="K114" s="5">
        <f t="shared" si="34"/>
        <v>0.32762445118795674</v>
      </c>
      <c r="L114" s="5">
        <f t="shared" si="34"/>
        <v>0.31058488617602231</v>
      </c>
      <c r="M114" s="5">
        <f t="shared" si="34"/>
        <v>0.29437325476487636</v>
      </c>
      <c r="N114" s="5">
        <f t="shared" si="34"/>
        <v>0.27894196240091224</v>
      </c>
      <c r="O114" s="5">
        <f t="shared" si="34"/>
        <v>0.26424617542023854</v>
      </c>
      <c r="P114" s="5">
        <f t="shared" si="34"/>
        <v>0.25024364455525933</v>
      </c>
      <c r="Q114" s="5">
        <f t="shared" si="34"/>
        <v>0.23689454004170329</v>
      </c>
      <c r="R114" s="5">
        <f t="shared" si="34"/>
        <v>0.22416129750122171</v>
      </c>
      <c r="S114" s="5">
        <f t="shared" si="34"/>
        <v>0.21200847385183202</v>
      </c>
      <c r="T114" s="5">
        <f t="shared" si="34"/>
        <v>0.20040261254417019</v>
      </c>
      <c r="U114" s="5">
        <f t="shared" si="34"/>
        <v>0.18931211747659396</v>
      </c>
      <c r="V114" s="5">
        <f t="shared" si="34"/>
        <v>0.1787071349830697</v>
      </c>
      <c r="W114" s="5">
        <f t="shared" si="34"/>
        <v>0.16855944333772652</v>
      </c>
      <c r="X114" s="5">
        <f t="shared" si="34"/>
        <v>0.15884234925053475</v>
      </c>
      <c r="Y114" s="5">
        <f t="shared" si="34"/>
        <v>0.14953059087860274</v>
      </c>
      <c r="Z114" s="5">
        <f t="shared" si="34"/>
        <v>0.14060024689448133</v>
      </c>
      <c r="AA114" s="5">
        <f t="shared" si="34"/>
        <v>0.13202865120132254</v>
      </c>
      <c r="AB114" s="5">
        <f t="shared" si="34"/>
        <v>0.12379431290118512</v>
      </c>
      <c r="AC114" s="5">
        <f t="shared" si="34"/>
        <v>0.11587684115619384</v>
      </c>
      <c r="AD114" s="5">
        <f t="shared" si="34"/>
        <v>0.10825687460628497</v>
      </c>
      <c r="AE114" s="5">
        <f t="shared" si="34"/>
        <v>0.10091601502860433</v>
      </c>
      <c r="AF114" s="5">
        <f t="shared" si="34"/>
        <v>9.3836764945278678E-2</v>
      </c>
      <c r="AG114" s="5">
        <f t="shared" si="34"/>
        <v>8.7002468909862643E-2</v>
      </c>
      <c r="AH114" s="5">
        <f t="shared" ref="AH114:BI114" si="35">+AH113/AH104</f>
        <v>8.0397258214211856E-2</v>
      </c>
      <c r="AI114" s="5">
        <f t="shared" si="35"/>
        <v>7.4005998781826079E-2</v>
      </c>
      <c r="AJ114" s="5">
        <f t="shared" si="35"/>
        <v>6.7814242023647581E-2</v>
      </c>
      <c r="AK114" s="5">
        <f t="shared" si="35"/>
        <v>6.1808178450440447E-2</v>
      </c>
      <c r="AL114" s="5">
        <f t="shared" si="35"/>
        <v>5.597459384762634E-2</v>
      </c>
      <c r="AM114" s="5">
        <f t="shared" si="35"/>
        <v>5.0300827832220237E-2</v>
      </c>
      <c r="AN114" s="5">
        <f t="shared" si="35"/>
        <v>4.4774734620959079E-2</v>
      </c>
      <c r="AO114" s="5">
        <f t="shared" si="35"/>
        <v>3.9384645852223017E-2</v>
      </c>
      <c r="AP114" s="5">
        <f t="shared" si="35"/>
        <v>3.4119335312303392E-2</v>
      </c>
      <c r="AQ114" s="5">
        <f t="shared" si="35"/>
        <v>2.8967985425354118E-2</v>
      </c>
      <c r="AR114" s="5">
        <f t="shared" si="35"/>
        <v>2.3920155377704179E-2</v>
      </c>
      <c r="AS114" s="5">
        <f t="shared" si="35"/>
        <v>1.8965750750739314E-2</v>
      </c>
      <c r="AT114" s="5">
        <f t="shared" si="35"/>
        <v>1.4094994548402767E-2</v>
      </c>
      <c r="AU114" s="5">
        <f t="shared" si="35"/>
        <v>-1.4572294882535697E-2</v>
      </c>
      <c r="AV114" s="5">
        <f t="shared" si="35"/>
        <v>-1.4002008710495811E-2</v>
      </c>
      <c r="AW114" s="5">
        <f t="shared" si="35"/>
        <v>-1.3456721081169829E-2</v>
      </c>
      <c r="AX114" s="5">
        <f t="shared" si="35"/>
        <v>-1.2935232562810355E-2</v>
      </c>
      <c r="AY114" s="5">
        <f t="shared" si="35"/>
        <v>-1.2436405820693988E-2</v>
      </c>
      <c r="AZ114" s="5">
        <f t="shared" si="35"/>
        <v>-1.1959162182721274E-2</v>
      </c>
      <c r="BA114" s="5">
        <f t="shared" si="35"/>
        <v>-1.1502478406417129E-2</v>
      </c>
      <c r="BB114" s="5">
        <f t="shared" si="35"/>
        <v>-1.1065383634882072E-2</v>
      </c>
      <c r="BC114" s="5">
        <f t="shared" si="35"/>
        <v>-1.0646956530052135E-2</v>
      </c>
      <c r="BD114" s="5">
        <f t="shared" si="35"/>
        <v>-1.0246322572377932E-2</v>
      </c>
      <c r="BE114" s="5">
        <f t="shared" si="35"/>
        <v>-9.8626515167351131E-3</v>
      </c>
      <c r="BF114" s="5">
        <f t="shared" si="35"/>
        <v>-9.4951549950330928E-3</v>
      </c>
      <c r="BG114" s="5">
        <f t="shared" si="35"/>
        <v>5.8504750980865917E-3</v>
      </c>
      <c r="BH114" s="5">
        <f t="shared" si="35"/>
        <v>2.1039066882531415E-2</v>
      </c>
      <c r="BI114" s="5">
        <f t="shared" si="35"/>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21" customHeight="1" thickBot="1" x14ac:dyDescent="0.35">
      <c r="A115" s="20" t="s">
        <v>12</v>
      </c>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21" customHeight="1" thickTop="1" x14ac:dyDescent="0.3">
      <c r="A116" s="8" t="s">
        <v>121</v>
      </c>
      <c r="B116" s="72">
        <f>(B131)*B110</f>
        <v>16.384813991980192</v>
      </c>
      <c r="C116" s="2">
        <f t="shared" ref="C116:AG116" si="36">(C131)*C110</f>
        <v>19.324405371454464</v>
      </c>
      <c r="D116" s="2">
        <f t="shared" si="36"/>
        <v>22.349721635823357</v>
      </c>
      <c r="E116" s="2">
        <f t="shared" si="36"/>
        <v>25.817229441423638</v>
      </c>
      <c r="F116" s="2">
        <f t="shared" si="36"/>
        <v>29.584033777787312</v>
      </c>
      <c r="G116" s="2">
        <f t="shared" si="36"/>
        <v>33.642837439835375</v>
      </c>
      <c r="H116" s="2">
        <f t="shared" si="36"/>
        <v>37.983244544792313</v>
      </c>
      <c r="I116" s="2">
        <f t="shared" si="36"/>
        <v>42.590983199447642</v>
      </c>
      <c r="J116" s="2">
        <f t="shared" si="36"/>
        <v>47.447037872568451</v>
      </c>
      <c r="K116" s="2">
        <f t="shared" si="36"/>
        <v>52.526681179060866</v>
      </c>
      <c r="L116" s="2">
        <f t="shared" si="36"/>
        <v>57.798397514216866</v>
      </c>
      <c r="M116" s="2">
        <f t="shared" si="36"/>
        <v>63.222702428627002</v>
      </c>
      <c r="N116" s="2">
        <f t="shared" si="36"/>
        <v>68.750880541433517</v>
      </c>
      <c r="O116" s="2">
        <f t="shared" si="36"/>
        <v>74.323691455573538</v>
      </c>
      <c r="P116" s="2">
        <f t="shared" si="36"/>
        <v>79.870126469249882</v>
      </c>
      <c r="Q116" s="2">
        <f t="shared" si="36"/>
        <v>85.306338491962947</v>
      </c>
      <c r="R116" s="2">
        <f t="shared" si="36"/>
        <v>90.53490447899533</v>
      </c>
      <c r="S116" s="2">
        <f t="shared" si="36"/>
        <v>95.444608078802617</v>
      </c>
      <c r="T116" s="2">
        <f t="shared" si="36"/>
        <v>99.91093005746221</v>
      </c>
      <c r="U116" s="2">
        <f t="shared" si="36"/>
        <v>103.85726789746229</v>
      </c>
      <c r="V116" s="2">
        <f t="shared" si="36"/>
        <v>107.17866651349256</v>
      </c>
      <c r="W116" s="2">
        <f t="shared" si="36"/>
        <v>109.77767621156229</v>
      </c>
      <c r="X116" s="2">
        <f t="shared" si="36"/>
        <v>111.57198697840042</v>
      </c>
      <c r="Y116" s="2">
        <f t="shared" si="36"/>
        <v>112.50285682654668</v>
      </c>
      <c r="Z116" s="2">
        <f t="shared" si="36"/>
        <v>112.54365184201816</v>
      </c>
      <c r="AA116" s="2">
        <f t="shared" si="36"/>
        <v>111.70754350841206</v>
      </c>
      <c r="AB116" s="2">
        <f t="shared" si="36"/>
        <v>110.05321342612312</v>
      </c>
      <c r="AC116" s="2">
        <f t="shared" si="36"/>
        <v>107.68736957366116</v>
      </c>
      <c r="AD116" s="2">
        <f t="shared" si="36"/>
        <v>104.7630551157135</v>
      </c>
      <c r="AE116" s="2">
        <f t="shared" si="36"/>
        <v>101.47316548095185</v>
      </c>
      <c r="AF116" s="2">
        <f t="shared" si="36"/>
        <v>98.039270125472186</v>
      </c>
      <c r="AG116" s="2">
        <f t="shared" si="36"/>
        <v>94.696671595207206</v>
      </c>
      <c r="AH116" s="2">
        <f t="shared" ref="AH116:BI116" si="37">(AH131)*AH110</f>
        <v>201.2338976320577</v>
      </c>
      <c r="AI116" s="2">
        <f t="shared" si="37"/>
        <v>230.81442723322422</v>
      </c>
      <c r="AJ116" s="2">
        <f t="shared" si="37"/>
        <v>255.11504155677554</v>
      </c>
      <c r="AK116" s="2">
        <f t="shared" si="37"/>
        <v>276.00652009813388</v>
      </c>
      <c r="AL116" s="2">
        <f t="shared" si="37"/>
        <v>294.63024058098995</v>
      </c>
      <c r="AM116" s="2">
        <f t="shared" si="37"/>
        <v>311.72861435611037</v>
      </c>
      <c r="AN116" s="2">
        <f t="shared" si="37"/>
        <v>327.80923583327871</v>
      </c>
      <c r="AO116" s="2">
        <f t="shared" si="37"/>
        <v>343.23657182661674</v>
      </c>
      <c r="AP116" s="2">
        <f t="shared" si="37"/>
        <v>358.29072128603082</v>
      </c>
      <c r="AQ116" s="2">
        <f t="shared" si="37"/>
        <v>373.21308272735189</v>
      </c>
      <c r="AR116" s="2">
        <f t="shared" si="37"/>
        <v>388.25237934439895</v>
      </c>
      <c r="AS116" s="2">
        <f t="shared" si="37"/>
        <v>403.72462113994419</v>
      </c>
      <c r="AT116" s="2">
        <f t="shared" si="37"/>
        <v>420.10560619220576</v>
      </c>
      <c r="AU116" s="2">
        <f t="shared" si="37"/>
        <v>429.25737154882489</v>
      </c>
      <c r="AV116" s="2">
        <f t="shared" si="37"/>
        <v>441.77760259052468</v>
      </c>
      <c r="AW116" s="2">
        <f t="shared" si="37"/>
        <v>453.98799778062835</v>
      </c>
      <c r="AX116" s="2">
        <f t="shared" si="37"/>
        <v>465.24814882273489</v>
      </c>
      <c r="AY116" s="2">
        <f t="shared" si="37"/>
        <v>474.41004804130836</v>
      </c>
      <c r="AZ116" s="2">
        <f t="shared" si="37"/>
        <v>518.40365386880035</v>
      </c>
      <c r="BA116" s="2">
        <f t="shared" si="37"/>
        <v>537.2261475656602</v>
      </c>
      <c r="BB116" s="2">
        <f t="shared" si="37"/>
        <v>555.30548529183773</v>
      </c>
      <c r="BC116" s="2">
        <f t="shared" si="37"/>
        <v>572.8479660219549</v>
      </c>
      <c r="BD116" s="2">
        <f t="shared" si="37"/>
        <v>589.98973906658819</v>
      </c>
      <c r="BE116" s="2">
        <f t="shared" si="37"/>
        <v>606.81913284509164</v>
      </c>
      <c r="BF116" s="2">
        <f t="shared" si="37"/>
        <v>623.39188070883904</v>
      </c>
      <c r="BG116" s="2">
        <f t="shared" si="37"/>
        <v>640.64542291218027</v>
      </c>
      <c r="BH116" s="2">
        <f t="shared" si="37"/>
        <v>656.98559726450208</v>
      </c>
      <c r="BI116" s="2">
        <f t="shared" si="37"/>
        <v>672.14033182290211</v>
      </c>
    </row>
    <row r="117" spans="1:124" ht="21" customHeight="1" x14ac:dyDescent="0.3">
      <c r="A117" s="8" t="s">
        <v>122</v>
      </c>
      <c r="B117" s="72">
        <f>+B12</f>
        <v>135</v>
      </c>
      <c r="C117" s="2">
        <f t="shared" ref="C117:AH117" si="38">+B117*(1-$B$10)^(C2-B2)+B116*(C2-B2)</f>
        <v>161.640219959901</v>
      </c>
      <c r="D117" s="2">
        <f t="shared" si="38"/>
        <v>192.0689603413943</v>
      </c>
      <c r="E117" s="2">
        <f t="shared" si="38"/>
        <v>225.16340857110674</v>
      </c>
      <c r="F117" s="2">
        <f t="shared" si="38"/>
        <v>262.04288833427108</v>
      </c>
      <c r="G117" s="2">
        <f t="shared" si="38"/>
        <v>302.65387402144034</v>
      </c>
      <c r="H117" s="2">
        <f t="shared" si="38"/>
        <v>346.92827327009724</v>
      </c>
      <c r="I117" s="2">
        <f t="shared" si="38"/>
        <v>394.77389880722137</v>
      </c>
      <c r="J117" s="2">
        <f t="shared" si="38"/>
        <v>446.06495550391446</v>
      </c>
      <c r="K117" s="2">
        <f t="shared" si="38"/>
        <v>500.63208493834873</v>
      </c>
      <c r="L117" s="2">
        <f t="shared" si="38"/>
        <v>558.25164573054997</v>
      </c>
      <c r="M117" s="2">
        <f t="shared" si="38"/>
        <v>618.63400185851697</v>
      </c>
      <c r="N117" s="2">
        <f t="shared" si="38"/>
        <v>681.41070390057075</v>
      </c>
      <c r="O117" s="2">
        <f t="shared" si="38"/>
        <v>746.12060925341575</v>
      </c>
      <c r="P117" s="2">
        <f t="shared" si="38"/>
        <v>812.19521583591734</v>
      </c>
      <c r="Q117" s="2">
        <f t="shared" si="38"/>
        <v>878.94378534520047</v>
      </c>
      <c r="R117" s="2">
        <f t="shared" si="38"/>
        <v>945.53920826830233</v>
      </c>
      <c r="S117" s="2">
        <f t="shared" si="38"/>
        <v>1011.0059694853267</v>
      </c>
      <c r="T117" s="2">
        <f t="shared" si="38"/>
        <v>1074.2119553154039</v>
      </c>
      <c r="U117" s="2">
        <f t="shared" si="38"/>
        <v>1133.8660677815042</v>
      </c>
      <c r="V117" s="2">
        <f t="shared" si="38"/>
        <v>1188.8229138516122</v>
      </c>
      <c r="W117" s="2">
        <f t="shared" si="38"/>
        <v>1237.8813749677015</v>
      </c>
      <c r="X117" s="2">
        <f t="shared" si="38"/>
        <v>1279.8449541624898</v>
      </c>
      <c r="Y117" s="2">
        <f t="shared" si="38"/>
        <v>1313.595581875411</v>
      </c>
      <c r="Z117" s="2">
        <f t="shared" si="38"/>
        <v>1338.179339274345</v>
      </c>
      <c r="AA117" s="2">
        <f t="shared" si="38"/>
        <v>1352.899777258199</v>
      </c>
      <c r="AB117" s="2">
        <f t="shared" si="38"/>
        <v>1357.4115070152543</v>
      </c>
      <c r="AC117" s="2">
        <f t="shared" si="38"/>
        <v>1351.8039879080534</v>
      </c>
      <c r="AD117" s="2">
        <f t="shared" si="38"/>
        <v>1336.6635846881325</v>
      </c>
      <c r="AE117" s="2">
        <f t="shared" si="38"/>
        <v>1313.1017557010632</v>
      </c>
      <c r="AF117" s="2">
        <f t="shared" si="38"/>
        <v>1282.7392831286802</v>
      </c>
      <c r="AG117" s="2">
        <f t="shared" si="38"/>
        <v>1247.6410699220155</v>
      </c>
      <c r="AH117" s="2">
        <f t="shared" si="38"/>
        <v>1210.2029333542873</v>
      </c>
      <c r="AI117" s="2">
        <f t="shared" ref="AI117:BI117" si="39">+AH117*(1-$B$10)^(AI2-AH2)+AH116*(AI2-AH2)</f>
        <v>1720.7822182766618</v>
      </c>
      <c r="AJ117" s="2">
        <f t="shared" si="39"/>
        <v>2170.1768282363073</v>
      </c>
      <c r="AK117" s="2">
        <f t="shared" si="39"/>
        <v>2557.042923089135</v>
      </c>
      <c r="AL117" s="2">
        <f t="shared" si="39"/>
        <v>2889.9408761455734</v>
      </c>
      <c r="AM117" s="2">
        <f t="shared" si="39"/>
        <v>3179.6323908601498</v>
      </c>
      <c r="AN117" s="2">
        <f t="shared" si="39"/>
        <v>3436.1842022595624</v>
      </c>
      <c r="AO117" s="2">
        <f t="shared" si="39"/>
        <v>3668.0785887586435</v>
      </c>
      <c r="AP117" s="2">
        <f t="shared" si="39"/>
        <v>3882.1465850091759</v>
      </c>
      <c r="AQ117" s="2">
        <f t="shared" si="39"/>
        <v>4083.8223434122233</v>
      </c>
      <c r="AR117" s="2">
        <f t="shared" si="39"/>
        <v>4277.5216691982441</v>
      </c>
      <c r="AS117" s="2">
        <f t="shared" si="39"/>
        <v>4467.0956671668664</v>
      </c>
      <c r="AT117" s="2">
        <f t="shared" si="39"/>
        <v>4656.3984262050844</v>
      </c>
      <c r="AU117" s="2">
        <f t="shared" si="39"/>
        <v>4850.08473765087</v>
      </c>
      <c r="AV117" s="2">
        <f t="shared" si="39"/>
        <v>5010.2133944795878</v>
      </c>
      <c r="AW117" s="2">
        <f t="shared" si="39"/>
        <v>5167.3689202588757</v>
      </c>
      <c r="AX117" s="2">
        <f t="shared" si="39"/>
        <v>5321.2196626268069</v>
      </c>
      <c r="AY117" s="2">
        <f t="shared" si="39"/>
        <v>5468.3677426981785</v>
      </c>
      <c r="AZ117" s="2">
        <f t="shared" si="39"/>
        <v>5601.0667085923906</v>
      </c>
      <c r="BA117" s="2">
        <f t="shared" si="39"/>
        <v>5899.3921501007235</v>
      </c>
      <c r="BB117" s="2">
        <f t="shared" si="39"/>
        <v>6169.6628085412776</v>
      </c>
      <c r="BC117" s="2">
        <f t="shared" si="39"/>
        <v>6419.6516182747291</v>
      </c>
      <c r="BD117" s="2">
        <f t="shared" si="39"/>
        <v>6654.9799141848207</v>
      </c>
      <c r="BE117" s="2">
        <f t="shared" si="39"/>
        <v>6879.647784859937</v>
      </c>
      <c r="BF117" s="2">
        <f t="shared" si="39"/>
        <v>7096.4588847074037</v>
      </c>
      <c r="BG117" s="2">
        <f t="shared" si="39"/>
        <v>7307.3474103750714</v>
      </c>
      <c r="BH117" s="2">
        <f t="shared" si="39"/>
        <v>7518.1426869132783</v>
      </c>
      <c r="BI117" s="2">
        <f t="shared" si="39"/>
        <v>7724.3160615179331</v>
      </c>
    </row>
    <row r="118" spans="1:124" ht="21" customHeight="1" thickBot="1" x14ac:dyDescent="0.35">
      <c r="A118" s="20" t="s">
        <v>91</v>
      </c>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21" customHeight="1" thickTop="1" x14ac:dyDescent="0.3">
      <c r="A119" s="8" t="s">
        <v>92</v>
      </c>
      <c r="B119" s="72">
        <f t="shared" ref="B119:AG119" si="40">+B15</f>
        <v>1.4999999999999999E-2</v>
      </c>
      <c r="C119" s="2">
        <f t="shared" si="40"/>
        <v>1.4999999999999999E-2</v>
      </c>
      <c r="D119" s="2">
        <f t="shared" si="40"/>
        <v>1.4999999999999999E-2</v>
      </c>
      <c r="E119" s="2">
        <f t="shared" si="40"/>
        <v>1.4999999999999999E-2</v>
      </c>
      <c r="F119" s="2">
        <f t="shared" si="40"/>
        <v>1.4999999999999999E-2</v>
      </c>
      <c r="G119" s="2">
        <f t="shared" si="40"/>
        <v>1.4999999999999999E-2</v>
      </c>
      <c r="H119" s="2">
        <f t="shared" si="40"/>
        <v>1.4999999999999999E-2</v>
      </c>
      <c r="I119" s="2">
        <f t="shared" si="40"/>
        <v>1.4999999999999999E-2</v>
      </c>
      <c r="J119" s="2">
        <f t="shared" si="40"/>
        <v>1.4999999999999999E-2</v>
      </c>
      <c r="K119" s="2">
        <f t="shared" si="40"/>
        <v>1.4999999999999999E-2</v>
      </c>
      <c r="L119" s="2">
        <f t="shared" si="40"/>
        <v>1.4999999999999999E-2</v>
      </c>
      <c r="M119" s="2">
        <f t="shared" si="40"/>
        <v>1.4999999999999999E-2</v>
      </c>
      <c r="N119" s="2">
        <f t="shared" si="40"/>
        <v>1.4999999999999999E-2</v>
      </c>
      <c r="O119" s="2">
        <f t="shared" si="40"/>
        <v>1.4999999999999999E-2</v>
      </c>
      <c r="P119" s="2">
        <f t="shared" si="40"/>
        <v>1.4999999999999999E-2</v>
      </c>
      <c r="Q119" s="2">
        <f t="shared" si="40"/>
        <v>1.4999999999999999E-2</v>
      </c>
      <c r="R119" s="2">
        <f t="shared" si="40"/>
        <v>1.4999999999999999E-2</v>
      </c>
      <c r="S119" s="2">
        <f t="shared" si="40"/>
        <v>1.4999999999999999E-2</v>
      </c>
      <c r="T119" s="2">
        <f t="shared" si="40"/>
        <v>1.4999999999999999E-2</v>
      </c>
      <c r="U119" s="2">
        <f t="shared" si="40"/>
        <v>1.4999999999999999E-2</v>
      </c>
      <c r="V119" s="2">
        <f t="shared" si="40"/>
        <v>1.4999999999999999E-2</v>
      </c>
      <c r="W119" s="2">
        <f t="shared" si="40"/>
        <v>1.4999999999999999E-2</v>
      </c>
      <c r="X119" s="2">
        <f t="shared" si="40"/>
        <v>1.4999999999999999E-2</v>
      </c>
      <c r="Y119" s="2">
        <f t="shared" si="40"/>
        <v>1.4999999999999999E-2</v>
      </c>
      <c r="Z119" s="2">
        <f t="shared" si="40"/>
        <v>1.4999999999999999E-2</v>
      </c>
      <c r="AA119" s="2">
        <f t="shared" si="40"/>
        <v>1.4999999999999999E-2</v>
      </c>
      <c r="AB119" s="2">
        <f t="shared" si="40"/>
        <v>1.4999999999999999E-2</v>
      </c>
      <c r="AC119" s="2">
        <f t="shared" si="40"/>
        <v>1.4999999999999999E-2</v>
      </c>
      <c r="AD119" s="2">
        <f t="shared" si="40"/>
        <v>1.4999999999999999E-2</v>
      </c>
      <c r="AE119" s="2">
        <f t="shared" si="40"/>
        <v>1.4999999999999999E-2</v>
      </c>
      <c r="AF119" s="2">
        <f t="shared" si="40"/>
        <v>1.4999999999999999E-2</v>
      </c>
      <c r="AG119" s="2">
        <f t="shared" si="40"/>
        <v>1.4999999999999999E-2</v>
      </c>
      <c r="AH119" s="2">
        <f t="shared" ref="AH119:BI119" si="41">+AH15</f>
        <v>1.4999999999999999E-2</v>
      </c>
      <c r="AI119" s="2">
        <f t="shared" si="41"/>
        <v>1.4999999999999999E-2</v>
      </c>
      <c r="AJ119" s="2">
        <f t="shared" si="41"/>
        <v>1.4999999999999999E-2</v>
      </c>
      <c r="AK119" s="2">
        <f t="shared" si="41"/>
        <v>1.4999999999999999E-2</v>
      </c>
      <c r="AL119" s="2">
        <f t="shared" si="41"/>
        <v>1.4999999999999999E-2</v>
      </c>
      <c r="AM119" s="2">
        <f t="shared" si="41"/>
        <v>1.4999999999999999E-2</v>
      </c>
      <c r="AN119" s="2">
        <f t="shared" si="41"/>
        <v>1.4999999999999999E-2</v>
      </c>
      <c r="AO119" s="2">
        <f t="shared" si="41"/>
        <v>1.4999999999999999E-2</v>
      </c>
      <c r="AP119" s="2">
        <f t="shared" si="41"/>
        <v>1.4999999999999999E-2</v>
      </c>
      <c r="AQ119" s="2">
        <f t="shared" si="41"/>
        <v>1.4999999999999999E-2</v>
      </c>
      <c r="AR119" s="2">
        <f t="shared" si="41"/>
        <v>1.4999999999999999E-2</v>
      </c>
      <c r="AS119" s="2">
        <f t="shared" si="41"/>
        <v>1.4999999999999999E-2</v>
      </c>
      <c r="AT119" s="2">
        <f t="shared" si="41"/>
        <v>1.4999999999999999E-2</v>
      </c>
      <c r="AU119" s="2">
        <f t="shared" si="41"/>
        <v>1.4999999999999999E-2</v>
      </c>
      <c r="AV119" s="2">
        <f t="shared" si="41"/>
        <v>1.4999999999999999E-2</v>
      </c>
      <c r="AW119" s="2">
        <f t="shared" si="41"/>
        <v>1.4999999999999999E-2</v>
      </c>
      <c r="AX119" s="2">
        <f t="shared" si="41"/>
        <v>1.4999999999999999E-2</v>
      </c>
      <c r="AY119" s="2">
        <f t="shared" si="41"/>
        <v>1.4999999999999999E-2</v>
      </c>
      <c r="AZ119" s="2">
        <f t="shared" si="41"/>
        <v>1.4999999999999999E-2</v>
      </c>
      <c r="BA119" s="2">
        <f t="shared" si="41"/>
        <v>1.4999999999999999E-2</v>
      </c>
      <c r="BB119" s="2">
        <f t="shared" si="41"/>
        <v>1.4999999999999999E-2</v>
      </c>
      <c r="BC119" s="2">
        <f t="shared" si="41"/>
        <v>1.4999999999999999E-2</v>
      </c>
      <c r="BD119" s="2">
        <f t="shared" si="41"/>
        <v>1.4999999999999999E-2</v>
      </c>
      <c r="BE119" s="2">
        <f t="shared" si="41"/>
        <v>1.4999999999999999E-2</v>
      </c>
      <c r="BF119" s="2">
        <f t="shared" si="41"/>
        <v>1.4999999999999999E-2</v>
      </c>
      <c r="BG119" s="2">
        <f t="shared" si="41"/>
        <v>1.4999999999999999E-2</v>
      </c>
      <c r="BH119" s="2">
        <f t="shared" si="41"/>
        <v>1.4999999999999999E-2</v>
      </c>
      <c r="BI119" s="2">
        <f t="shared" si="41"/>
        <v>1.4999999999999999E-2</v>
      </c>
    </row>
    <row r="120" spans="1:124" ht="21" customHeight="1" x14ac:dyDescent="0.3">
      <c r="A120" s="8" t="s">
        <v>31</v>
      </c>
      <c r="B120" s="72">
        <f t="shared" ref="B120:AG120" si="42">+$B$5*B104/B117</f>
        <v>0.14129330404253482</v>
      </c>
      <c r="C120" s="2">
        <f t="shared" si="42"/>
        <v>0.14079336627160516</v>
      </c>
      <c r="D120" s="2">
        <f t="shared" si="42"/>
        <v>0.13851835855908126</v>
      </c>
      <c r="E120" s="2">
        <f t="shared" si="42"/>
        <v>0.13784671646247293</v>
      </c>
      <c r="F120" s="2">
        <f t="shared" si="42"/>
        <v>0.13696063351290871</v>
      </c>
      <c r="G120" s="2">
        <f t="shared" si="42"/>
        <v>0.13597060605587283</v>
      </c>
      <c r="H120" s="2">
        <f t="shared" si="42"/>
        <v>0.13493883554551689</v>
      </c>
      <c r="I120" s="2">
        <f t="shared" si="42"/>
        <v>0.13389868865193616</v>
      </c>
      <c r="J120" s="2">
        <f t="shared" si="42"/>
        <v>0.13286617961713285</v>
      </c>
      <c r="K120" s="2">
        <f t="shared" si="42"/>
        <v>0.13184666231330702</v>
      </c>
      <c r="L120" s="2">
        <f t="shared" si="42"/>
        <v>0.13083870221167135</v>
      </c>
      <c r="M120" s="2">
        <f t="shared" si="42"/>
        <v>0.12983630956877318</v>
      </c>
      <c r="N120" s="2">
        <f t="shared" si="42"/>
        <v>0.12883023428653198</v>
      </c>
      <c r="O120" s="2">
        <f t="shared" si="42"/>
        <v>0.12780873882771834</v>
      </c>
      <c r="P120" s="2">
        <f t="shared" si="42"/>
        <v>0.12675810066678384</v>
      </c>
      <c r="Q120" s="2">
        <f t="shared" si="42"/>
        <v>0.12566300203166303</v>
      </c>
      <c r="R120" s="2">
        <f t="shared" si="42"/>
        <v>0.12450691279334129</v>
      </c>
      <c r="S120" s="2">
        <f t="shared" si="42"/>
        <v>0.12327254804373901</v>
      </c>
      <c r="T120" s="2">
        <f t="shared" si="42"/>
        <v>0.12194247551469646</v>
      </c>
      <c r="U120" s="2">
        <f t="shared" si="42"/>
        <v>0.12054915950372495</v>
      </c>
      <c r="V120" s="2">
        <f t="shared" si="42"/>
        <v>0.11907740620423894</v>
      </c>
      <c r="W120" s="2">
        <f t="shared" si="42"/>
        <v>0.11751945625338603</v>
      </c>
      <c r="X120" s="2">
        <f t="shared" si="42"/>
        <v>0.11587508035646596</v>
      </c>
      <c r="Y120" s="2">
        <f t="shared" si="42"/>
        <v>0.11415231163637947</v>
      </c>
      <c r="Z120" s="2">
        <f t="shared" si="42"/>
        <v>0.11236858731597238</v>
      </c>
      <c r="AA120" s="2">
        <f t="shared" si="42"/>
        <v>0.11055210520615984</v>
      </c>
      <c r="AB120" s="2">
        <f t="shared" si="42"/>
        <v>0.10874317856778107</v>
      </c>
      <c r="AC120" s="2">
        <f t="shared" si="42"/>
        <v>0.10699529897942359</v>
      </c>
      <c r="AD120" s="2">
        <f t="shared" si="42"/>
        <v>0.10537549040177076</v>
      </c>
      <c r="AE120" s="2">
        <f t="shared" si="42"/>
        <v>0.10396336547132153</v>
      </c>
      <c r="AF120" s="2">
        <f t="shared" si="42"/>
        <v>0.10284811621639738</v>
      </c>
      <c r="AG120" s="2">
        <f t="shared" si="42"/>
        <v>0.10212258575880283</v>
      </c>
      <c r="AH120" s="2">
        <f t="shared" ref="AH120:BI120" si="43">+$B$5*AH104/AH117</f>
        <v>0.223614965297461</v>
      </c>
      <c r="AI120" s="2">
        <f t="shared" si="43"/>
        <v>0.18030508243203855</v>
      </c>
      <c r="AJ120" s="2">
        <f t="shared" si="43"/>
        <v>0.15796482877560944</v>
      </c>
      <c r="AK120" s="2">
        <f t="shared" si="43"/>
        <v>0.14500165418747885</v>
      </c>
      <c r="AL120" s="2">
        <f t="shared" si="43"/>
        <v>0.13691659891664665</v>
      </c>
      <c r="AM120" s="2">
        <f t="shared" si="43"/>
        <v>0.13162044163032849</v>
      </c>
      <c r="AN120" s="2">
        <f t="shared" si="43"/>
        <v>0.12801934634319145</v>
      </c>
      <c r="AO120" s="2">
        <f t="shared" si="43"/>
        <v>0.12549014243233853</v>
      </c>
      <c r="AP120" s="2">
        <f t="shared" si="43"/>
        <v>0.12365491595951873</v>
      </c>
      <c r="AQ120" s="2">
        <f t="shared" si="43"/>
        <v>0.12227254974373801</v>
      </c>
      <c r="AR120" s="2">
        <f t="shared" si="43"/>
        <v>0.12118114974997471</v>
      </c>
      <c r="AS120" s="2">
        <f t="shared" si="43"/>
        <v>0.12026412739773287</v>
      </c>
      <c r="AT120" s="2">
        <f t="shared" si="43"/>
        <v>0.11942717820414972</v>
      </c>
      <c r="AU120" s="2">
        <f t="shared" si="43"/>
        <v>0.11857910533628008</v>
      </c>
      <c r="AV120" s="2">
        <f t="shared" si="43"/>
        <v>0.11834420021852281</v>
      </c>
      <c r="AW120" s="2">
        <f t="shared" si="43"/>
        <v>0.1181678823089003</v>
      </c>
      <c r="AX120" s="2">
        <f t="shared" si="43"/>
        <v>0.11804801084973585</v>
      </c>
      <c r="AY120" s="2">
        <f t="shared" si="43"/>
        <v>0.11802920065552111</v>
      </c>
      <c r="AZ120" s="2">
        <f t="shared" si="43"/>
        <v>0.11821609287221028</v>
      </c>
      <c r="BA120" s="2">
        <f t="shared" si="43"/>
        <v>0.11604805684155575</v>
      </c>
      <c r="BB120" s="2">
        <f t="shared" si="43"/>
        <v>0.11442601788179979</v>
      </c>
      <c r="BC120" s="2">
        <f t="shared" si="43"/>
        <v>0.11316958816550711</v>
      </c>
      <c r="BD120" s="2">
        <f t="shared" si="43"/>
        <v>0.11216234169994981</v>
      </c>
      <c r="BE120" s="2">
        <f t="shared" si="43"/>
        <v>0.11132795385735683</v>
      </c>
      <c r="BF120" s="2">
        <f t="shared" si="43"/>
        <v>0.11061585182457478</v>
      </c>
      <c r="BG120" s="2">
        <f t="shared" si="43"/>
        <v>0.10999226760820786</v>
      </c>
      <c r="BH120" s="2">
        <f t="shared" si="43"/>
        <v>0.10938846212073669</v>
      </c>
      <c r="BI120" s="2">
        <f t="shared" si="43"/>
        <v>0.10884667221345522</v>
      </c>
    </row>
    <row r="121" spans="1:124" ht="21" customHeight="1" x14ac:dyDescent="0.3">
      <c r="A121" s="8" t="s">
        <v>32</v>
      </c>
      <c r="B121" s="75">
        <f>+AVERAGE($B120:B120)</f>
        <v>0.14129330404253482</v>
      </c>
      <c r="C121" s="2">
        <f>+AVERAGE($B120:C120)</f>
        <v>0.14104333515706999</v>
      </c>
      <c r="D121" s="2">
        <f>+AVERAGE($B120:D120)</f>
        <v>0.14020167629107375</v>
      </c>
      <c r="E121" s="2">
        <f>+AVERAGE($B120:E120)</f>
        <v>0.13961293633392355</v>
      </c>
      <c r="F121" s="2">
        <f>+AVERAGE($B120:F120)</f>
        <v>0.13908247576972058</v>
      </c>
      <c r="G121" s="2">
        <f>+AVERAGE($B120:G120)</f>
        <v>0.13856383081741261</v>
      </c>
      <c r="H121" s="2">
        <f>+AVERAGE($B120:H120)</f>
        <v>0.13804597434999893</v>
      </c>
      <c r="I121" s="2">
        <f>+AVERAGE($B120:I120)</f>
        <v>0.1375275636377411</v>
      </c>
      <c r="J121" s="2">
        <f>+AVERAGE($B120:J120)</f>
        <v>0.13700963207989575</v>
      </c>
      <c r="K121" s="2">
        <f>+AVERAGE($B120:K120)</f>
        <v>0.13649333510323686</v>
      </c>
      <c r="L121" s="2">
        <f>+AVERAGE($B120:L120)</f>
        <v>0.13597927756764</v>
      </c>
      <c r="M121" s="2">
        <f>+AVERAGE($B120:M120)</f>
        <v>0.13546736356773442</v>
      </c>
      <c r="N121" s="2">
        <f>+AVERAGE($B120:N120)</f>
        <v>0.13495681516148808</v>
      </c>
      <c r="O121" s="2">
        <f>+AVERAGE($B120:O120)</f>
        <v>0.13444623828050453</v>
      </c>
      <c r="P121" s="2">
        <f>+AVERAGE($B120:P120)</f>
        <v>0.13393369577292313</v>
      </c>
      <c r="Q121" s="2">
        <f>+AVERAGE($B120:Q120)</f>
        <v>0.13341677741409438</v>
      </c>
      <c r="R121" s="2">
        <f>+AVERAGE($B120:R120)</f>
        <v>0.13289266773052066</v>
      </c>
      <c r="S121" s="2">
        <f>+AVERAGE($B120:S120)</f>
        <v>0.13235821663681058</v>
      </c>
      <c r="T121" s="2">
        <f>+AVERAGE($B120:T120)</f>
        <v>0.13181001973564666</v>
      </c>
      <c r="U121" s="2">
        <f>+AVERAGE($B120:U120)</f>
        <v>0.13124697672405056</v>
      </c>
      <c r="V121" s="2">
        <f>+AVERAGE($B120:V120)</f>
        <v>0.13066747336596429</v>
      </c>
      <c r="W121" s="2">
        <f>+AVERAGE($B120:W120)</f>
        <v>0.13006983622448345</v>
      </c>
      <c r="X121" s="2">
        <f>+AVERAGE($B120:X120)</f>
        <v>0.12945267292587401</v>
      </c>
      <c r="Y121" s="2">
        <f>+AVERAGE($B120:Y120)</f>
        <v>0.12881515787214506</v>
      </c>
      <c r="Z121" s="2">
        <f>+AVERAGE($B120:Z120)</f>
        <v>0.12815729504989817</v>
      </c>
      <c r="AA121" s="2">
        <f>+AVERAGE($B120:AA120)</f>
        <v>0.12748017236360054</v>
      </c>
      <c r="AB121" s="2">
        <f>+AVERAGE($B120:AB120)</f>
        <v>0.12678620963042203</v>
      </c>
      <c r="AC121" s="2">
        <f>+AVERAGE($B120:AC120)</f>
        <v>0.12607939139288638</v>
      </c>
      <c r="AD121" s="2">
        <f>+AVERAGE($B120:AD120)</f>
        <v>0.12536546377250307</v>
      </c>
      <c r="AE121" s="2">
        <f>+AVERAGE($B120:AE120)</f>
        <v>0.12465206049579702</v>
      </c>
      <c r="AF121" s="2">
        <f>+AVERAGE($B120:AF120)</f>
        <v>0.12394870745452606</v>
      </c>
      <c r="AG121" s="2">
        <f>+AVERAGE($B120:AG120)</f>
        <v>0.12326664115153471</v>
      </c>
      <c r="AH121" s="2">
        <f>+AVERAGE($B120:AH120)</f>
        <v>0.12630749945898703</v>
      </c>
      <c r="AI121" s="2">
        <f>+AVERAGE($B120:AI120)</f>
        <v>0.12789566366407679</v>
      </c>
      <c r="AJ121" s="2">
        <f>+AVERAGE($B120:AJ120)</f>
        <v>0.12875478266726342</v>
      </c>
      <c r="AK121" s="2">
        <f>+AVERAGE($B120:AK120)</f>
        <v>0.1292060846539361</v>
      </c>
      <c r="AL121" s="2">
        <f>+AVERAGE($B120:AL120)</f>
        <v>0.12941447693130664</v>
      </c>
      <c r="AM121" s="2">
        <f>+AVERAGE($B120:AM120)</f>
        <v>0.12947252863391248</v>
      </c>
      <c r="AN121" s="2">
        <f>+AVERAGE($B120:AN120)</f>
        <v>0.12943526754953502</v>
      </c>
      <c r="AO121" s="2">
        <f>+AVERAGE($B120:AO120)</f>
        <v>0.12933663942160512</v>
      </c>
      <c r="AP121" s="2">
        <f>+AVERAGE($B120:AP120)</f>
        <v>0.12919806080057863</v>
      </c>
      <c r="AQ121" s="2">
        <f>+AVERAGE($B120:AQ120)</f>
        <v>0.12903316768017767</v>
      </c>
      <c r="AR121" s="2">
        <f>+AVERAGE($B120:AR120)</f>
        <v>0.12885056261203343</v>
      </c>
      <c r="AS121" s="2">
        <f>+AVERAGE($B120:AS120)</f>
        <v>0.12865541635716296</v>
      </c>
      <c r="AT121" s="2">
        <f>+AVERAGE($B120:AT120)</f>
        <v>0.1284503443982071</v>
      </c>
      <c r="AU121" s="2">
        <f>+AVERAGE($B120:AU120)</f>
        <v>0.12823575224468695</v>
      </c>
      <c r="AV121" s="2">
        <f>+AVERAGE($B120:AV120)</f>
        <v>0.12802529369093879</v>
      </c>
      <c r="AW121" s="2">
        <f>+AVERAGE($B120:AW120)</f>
        <v>0.12781993095381297</v>
      </c>
      <c r="AX121" s="2">
        <f>+AVERAGE($B120:AX120)</f>
        <v>0.12762050401291344</v>
      </c>
      <c r="AY121" s="2">
        <f>+AVERAGE($B120:AY120)</f>
        <v>0.12742867794576562</v>
      </c>
      <c r="AZ121" s="2">
        <f>+AVERAGE($B120:AZ120)</f>
        <v>0.12724803902275472</v>
      </c>
      <c r="BA121" s="2">
        <f>+AVERAGE($B120:BA120)</f>
        <v>0.12703265475003936</v>
      </c>
      <c r="BB121" s="2">
        <f>+AVERAGE($B120:BB120)</f>
        <v>0.12679479367705371</v>
      </c>
      <c r="BC121" s="2">
        <f>+AVERAGE($B120:BC120)</f>
        <v>0.12654247505646954</v>
      </c>
      <c r="BD121" s="2">
        <f>+AVERAGE($B120:BD120)</f>
        <v>0.12628101808635098</v>
      </c>
      <c r="BE121" s="2">
        <f>+AVERAGE($B120:BE120)</f>
        <v>0.1260139990822618</v>
      </c>
      <c r="BF121" s="2">
        <f>+AVERAGE($B120:BF120)</f>
        <v>0.12574385614791642</v>
      </c>
      <c r="BG121" s="2">
        <f>+AVERAGE($B120:BG120)</f>
        <v>0.12547227703516281</v>
      </c>
      <c r="BH121" s="2">
        <f>+AVERAGE($B120:BH120)</f>
        <v>0.1251996700027149</v>
      </c>
      <c r="BI121" s="2">
        <f>+AVERAGE($B120:BI120)</f>
        <v>0.12492712003956058</v>
      </c>
    </row>
    <row r="122" spans="1:124" ht="21" customHeight="1" x14ac:dyDescent="0.3">
      <c r="A122" s="31" t="s">
        <v>49</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21" customHeight="1" x14ac:dyDescent="0.3">
      <c r="A123" s="8" t="s">
        <v>43</v>
      </c>
      <c r="B123" s="72">
        <f>B110-B116</f>
        <v>47.088037911817892</v>
      </c>
      <c r="C123" s="2">
        <f>C110-C116</f>
        <v>56.361037706143193</v>
      </c>
      <c r="D123" s="2">
        <f t="shared" ref="D123:AH123" si="44">D110-D116</f>
        <v>66.067183697706966</v>
      </c>
      <c r="E123" s="2">
        <f t="shared" si="44"/>
        <v>77.243045477265184</v>
      </c>
      <c r="F123" s="2">
        <f t="shared" si="44"/>
        <v>89.463799902203746</v>
      </c>
      <c r="G123" s="2">
        <f t="shared" si="44"/>
        <v>102.69776389163033</v>
      </c>
      <c r="H123" s="2">
        <f t="shared" si="44"/>
        <v>116.90209717936051</v>
      </c>
      <c r="I123" s="2">
        <f t="shared" si="44"/>
        <v>132.02062870825284</v>
      </c>
      <c r="J123" s="2">
        <f t="shared" si="44"/>
        <v>147.98129667464812</v>
      </c>
      <c r="K123" s="2">
        <f t="shared" si="44"/>
        <v>164.6931933201341</v>
      </c>
      <c r="L123" s="2">
        <f t="shared" si="44"/>
        <v>182.04322077431843</v>
      </c>
      <c r="M123" s="2">
        <f t="shared" si="44"/>
        <v>199.8924039569234</v>
      </c>
      <c r="N123" s="2">
        <f t="shared" si="44"/>
        <v>218.07197366692856</v>
      </c>
      <c r="O123" s="2">
        <f t="shared" si="44"/>
        <v>236.37942978223887</v>
      </c>
      <c r="P123" s="2">
        <f t="shared" si="44"/>
        <v>254.57492343513763</v>
      </c>
      <c r="Q123" s="2">
        <f t="shared" si="44"/>
        <v>272.37845497361616</v>
      </c>
      <c r="R123" s="2">
        <f t="shared" si="44"/>
        <v>289.46857007058617</v>
      </c>
      <c r="S123" s="2">
        <f t="shared" si="44"/>
        <v>305.48342981481466</v>
      </c>
      <c r="T123" s="2">
        <f t="shared" si="44"/>
        <v>320.02531297288556</v>
      </c>
      <c r="U123" s="2">
        <f t="shared" si="44"/>
        <v>332.8115836107836</v>
      </c>
      <c r="V123" s="2">
        <f t="shared" si="44"/>
        <v>343.50241654263652</v>
      </c>
      <c r="W123" s="2">
        <f t="shared" si="44"/>
        <v>351.78414539883988</v>
      </c>
      <c r="X123" s="2">
        <f t="shared" si="44"/>
        <v>357.39447246269833</v>
      </c>
      <c r="Y123" s="2">
        <f t="shared" si="44"/>
        <v>360.14992292171485</v>
      </c>
      <c r="Z123" s="2">
        <f t="shared" si="44"/>
        <v>359.97328634242928</v>
      </c>
      <c r="AA123" s="2">
        <f t="shared" si="44"/>
        <v>356.91791825508079</v>
      </c>
      <c r="AB123" s="2">
        <f t="shared" si="44"/>
        <v>351.18517505941452</v>
      </c>
      <c r="AC123" s="2">
        <f t="shared" si="44"/>
        <v>343.13117081466561</v>
      </c>
      <c r="AD123" s="2">
        <f t="shared" si="44"/>
        <v>333.2596856581585</v>
      </c>
      <c r="AE123" s="2">
        <f t="shared" si="44"/>
        <v>322.19953850244485</v>
      </c>
      <c r="AF123" s="2">
        <f t="shared" si="44"/>
        <v>310.6669832862658</v>
      </c>
      <c r="AG123" s="2">
        <f t="shared" si="44"/>
        <v>299.41639911818595</v>
      </c>
      <c r="AH123" s="2">
        <f t="shared" si="44"/>
        <v>634.76731156901553</v>
      </c>
      <c r="AI123" s="2">
        <f t="shared" ref="AI123:BI123" si="45">AI110-AI116</f>
        <v>726.23594439199383</v>
      </c>
      <c r="AJ123" s="2">
        <f t="shared" si="45"/>
        <v>800.53988419981181</v>
      </c>
      <c r="AK123" s="2">
        <f t="shared" si="45"/>
        <v>863.63555081508139</v>
      </c>
      <c r="AL123" s="2">
        <f t="shared" si="45"/>
        <v>919.14718599223511</v>
      </c>
      <c r="AM123" s="2">
        <f t="shared" si="45"/>
        <v>969.41749889806681</v>
      </c>
      <c r="AN123" s="2">
        <f t="shared" si="45"/>
        <v>1016.024157630718</v>
      </c>
      <c r="AO123" s="2">
        <f t="shared" si="45"/>
        <v>1060.0580061712308</v>
      </c>
      <c r="AP123" s="2">
        <f t="shared" si="45"/>
        <v>1102.2830485858685</v>
      </c>
      <c r="AQ123" s="2">
        <f t="shared" si="45"/>
        <v>1143.2306371343984</v>
      </c>
      <c r="AR123" s="2">
        <f t="shared" si="45"/>
        <v>1183.2513215053104</v>
      </c>
      <c r="AS123" s="2">
        <f t="shared" si="45"/>
        <v>1222.5330645428401</v>
      </c>
      <c r="AT123" s="2">
        <f t="shared" si="45"/>
        <v>1261.0845710572421</v>
      </c>
      <c r="AU123" s="2">
        <f t="shared" si="45"/>
        <v>1302.1972816819846</v>
      </c>
      <c r="AV123" s="2">
        <f t="shared" si="45"/>
        <v>1343.9615110605573</v>
      </c>
      <c r="AW123" s="2">
        <f t="shared" si="45"/>
        <v>1386.8795711086311</v>
      </c>
      <c r="AX123" s="2">
        <f t="shared" si="45"/>
        <v>1431.3487610733778</v>
      </c>
      <c r="AY123" s="2">
        <f t="shared" si="45"/>
        <v>1477.9550695694918</v>
      </c>
      <c r="AZ123" s="2">
        <f t="shared" si="45"/>
        <v>1488.7489546641186</v>
      </c>
      <c r="BA123" s="2">
        <f t="shared" si="45"/>
        <v>1542.803295535844</v>
      </c>
      <c r="BB123" s="2">
        <f t="shared" si="45"/>
        <v>1594.7234449020721</v>
      </c>
      <c r="BC123" s="2">
        <f t="shared" si="45"/>
        <v>1645.1018511001635</v>
      </c>
      <c r="BD123" s="2">
        <f t="shared" si="45"/>
        <v>1694.3295070220215</v>
      </c>
      <c r="BE123" s="2">
        <f t="shared" si="45"/>
        <v>1742.6600737693748</v>
      </c>
      <c r="BF123" s="2">
        <f t="shared" si="45"/>
        <v>1790.2536060948823</v>
      </c>
      <c r="BG123" s="2">
        <f t="shared" si="45"/>
        <v>1839.8022401135352</v>
      </c>
      <c r="BH123" s="2">
        <f t="shared" si="45"/>
        <v>1886.7278690216315</v>
      </c>
      <c r="BI123" s="2">
        <f t="shared" si="45"/>
        <v>1930.249158008804</v>
      </c>
    </row>
    <row r="124" spans="1:124" ht="21" customHeight="1" x14ac:dyDescent="0.3">
      <c r="A124" s="8" t="s">
        <v>103</v>
      </c>
      <c r="B124" s="72">
        <f>+C124</f>
        <v>5.3280439919802003</v>
      </c>
      <c r="C124" s="5">
        <f t="shared" ref="C124:AH124" si="46">+(C117-B117)/(C2-B2)</f>
        <v>5.3280439919802003</v>
      </c>
      <c r="D124" s="5">
        <f t="shared" si="46"/>
        <v>6.0857480762986595</v>
      </c>
      <c r="E124" s="5">
        <f t="shared" si="46"/>
        <v>6.6188896459424882</v>
      </c>
      <c r="F124" s="5">
        <f t="shared" si="46"/>
        <v>7.3758959526328685</v>
      </c>
      <c r="G124" s="5">
        <f t="shared" si="46"/>
        <v>8.1221971374338526</v>
      </c>
      <c r="H124" s="5">
        <f t="shared" si="46"/>
        <v>8.854879849731379</v>
      </c>
      <c r="I124" s="5">
        <f t="shared" si="46"/>
        <v>9.5691251074248278</v>
      </c>
      <c r="J124" s="5">
        <f t="shared" si="46"/>
        <v>10.258211339338619</v>
      </c>
      <c r="K124" s="5">
        <f t="shared" si="46"/>
        <v>10.913425886886852</v>
      </c>
      <c r="L124" s="5">
        <f t="shared" si="46"/>
        <v>11.523912158440249</v>
      </c>
      <c r="M124" s="5">
        <f t="shared" si="46"/>
        <v>12.0764712255934</v>
      </c>
      <c r="N124" s="5">
        <f t="shared" si="46"/>
        <v>12.555340408410757</v>
      </c>
      <c r="O124" s="5">
        <f t="shared" si="46"/>
        <v>12.941981070569</v>
      </c>
      <c r="P124" s="5">
        <f t="shared" si="46"/>
        <v>13.214921316500318</v>
      </c>
      <c r="Q124" s="5">
        <f t="shared" si="46"/>
        <v>13.349713901856626</v>
      </c>
      <c r="R124" s="5">
        <f t="shared" si="46"/>
        <v>13.319084584620374</v>
      </c>
      <c r="S124" s="5">
        <f t="shared" si="46"/>
        <v>13.093352243404865</v>
      </c>
      <c r="T124" s="5">
        <f t="shared" si="46"/>
        <v>12.641197166015445</v>
      </c>
      <c r="U124" s="5">
        <f t="shared" si="46"/>
        <v>11.930822493220058</v>
      </c>
      <c r="V124" s="5">
        <f t="shared" si="46"/>
        <v>10.991369214021598</v>
      </c>
      <c r="W124" s="5">
        <f t="shared" si="46"/>
        <v>9.8116922232178698</v>
      </c>
      <c r="X124" s="5">
        <f t="shared" si="46"/>
        <v>8.3927158389576562</v>
      </c>
      <c r="Y124" s="5">
        <f t="shared" si="46"/>
        <v>6.7501255425842377</v>
      </c>
      <c r="Z124" s="5">
        <f t="shared" si="46"/>
        <v>4.9167514797868082</v>
      </c>
      <c r="AA124" s="5">
        <f t="shared" si="46"/>
        <v>2.9440875967708053</v>
      </c>
      <c r="AB124" s="5">
        <f t="shared" si="46"/>
        <v>0.90234595141105278</v>
      </c>
      <c r="AC124" s="5">
        <f t="shared" si="46"/>
        <v>-1.1215038214401829</v>
      </c>
      <c r="AD124" s="5">
        <f t="shared" si="46"/>
        <v>-3.0280806439841852</v>
      </c>
      <c r="AE124" s="5">
        <f t="shared" si="46"/>
        <v>-4.7123657974138498</v>
      </c>
      <c r="AF124" s="5">
        <f t="shared" si="46"/>
        <v>-6.0724945144766025</v>
      </c>
      <c r="AG124" s="5">
        <f t="shared" si="46"/>
        <v>-7.0196426413329389</v>
      </c>
      <c r="AH124" s="5">
        <f t="shared" si="46"/>
        <v>-7.4876273135456355</v>
      </c>
      <c r="AI124" s="5">
        <f t="shared" ref="AI124:BI124" si="47">+(AI117-AH117)/(AI2-AH2)</f>
        <v>102.11585698447489</v>
      </c>
      <c r="AJ124" s="5">
        <f t="shared" si="47"/>
        <v>89.878921991929104</v>
      </c>
      <c r="AK124" s="5">
        <f t="shared" si="47"/>
        <v>77.373218970565546</v>
      </c>
      <c r="AL124" s="5">
        <f t="shared" si="47"/>
        <v>66.579590611287671</v>
      </c>
      <c r="AM124" s="5">
        <f t="shared" si="47"/>
        <v>57.938302942915286</v>
      </c>
      <c r="AN124" s="5">
        <f t="shared" si="47"/>
        <v>51.310362279882519</v>
      </c>
      <c r="AO124" s="5">
        <f t="shared" si="47"/>
        <v>46.37887729981621</v>
      </c>
      <c r="AP124" s="5">
        <f t="shared" si="47"/>
        <v>42.813599250106471</v>
      </c>
      <c r="AQ124" s="5">
        <f t="shared" si="47"/>
        <v>40.335151680609485</v>
      </c>
      <c r="AR124" s="5">
        <f t="shared" si="47"/>
        <v>38.739865157204164</v>
      </c>
      <c r="AS124" s="5">
        <f t="shared" si="47"/>
        <v>37.914799593724453</v>
      </c>
      <c r="AT124" s="5">
        <f t="shared" si="47"/>
        <v>37.860551807643603</v>
      </c>
      <c r="AU124" s="5">
        <f t="shared" si="47"/>
        <v>38.737262289157115</v>
      </c>
      <c r="AV124" s="5">
        <f t="shared" si="47"/>
        <v>32.02573136574356</v>
      </c>
      <c r="AW124" s="5">
        <f t="shared" si="47"/>
        <v>31.431105155857587</v>
      </c>
      <c r="AX124" s="5">
        <f t="shared" si="47"/>
        <v>30.770148473586232</v>
      </c>
      <c r="AY124" s="5">
        <f t="shared" si="47"/>
        <v>29.429616014274323</v>
      </c>
      <c r="AZ124" s="5">
        <f t="shared" si="47"/>
        <v>26.539793178842409</v>
      </c>
      <c r="BA124" s="5">
        <f t="shared" si="47"/>
        <v>59.665088301666586</v>
      </c>
      <c r="BB124" s="5">
        <f t="shared" si="47"/>
        <v>54.054131688110829</v>
      </c>
      <c r="BC124" s="5">
        <f t="shared" si="47"/>
        <v>49.997761946690296</v>
      </c>
      <c r="BD124" s="5">
        <f t="shared" si="47"/>
        <v>47.065659182018315</v>
      </c>
      <c r="BE124" s="5">
        <f t="shared" si="47"/>
        <v>44.933574135023264</v>
      </c>
      <c r="BF124" s="5">
        <f t="shared" si="47"/>
        <v>43.362219969493346</v>
      </c>
      <c r="BG124" s="5">
        <f t="shared" si="47"/>
        <v>42.177705133533529</v>
      </c>
      <c r="BH124" s="5">
        <f t="shared" si="47"/>
        <v>42.159055307641395</v>
      </c>
      <c r="BI124" s="5">
        <f t="shared" si="47"/>
        <v>41.234674920930956</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21" customHeight="1" x14ac:dyDescent="0.3">
      <c r="A125" s="8" t="s">
        <v>206</v>
      </c>
      <c r="B125" s="72">
        <f t="shared" ref="B125:AG125" si="48">+SUM(B123:B124)</f>
        <v>52.416081903798094</v>
      </c>
      <c r="C125" s="5">
        <f t="shared" si="48"/>
        <v>61.689081698123395</v>
      </c>
      <c r="D125" s="5">
        <f t="shared" si="48"/>
        <v>72.152931774005623</v>
      </c>
      <c r="E125" s="5">
        <f t="shared" si="48"/>
        <v>83.861935123207672</v>
      </c>
      <c r="F125" s="5">
        <f t="shared" si="48"/>
        <v>96.83969585483662</v>
      </c>
      <c r="G125" s="5">
        <f t="shared" si="48"/>
        <v>110.81996102906419</v>
      </c>
      <c r="H125" s="5">
        <f t="shared" si="48"/>
        <v>125.75697702909189</v>
      </c>
      <c r="I125" s="5">
        <f t="shared" si="48"/>
        <v>141.58975381567768</v>
      </c>
      <c r="J125" s="5">
        <f t="shared" si="48"/>
        <v>158.23950801398675</v>
      </c>
      <c r="K125" s="5">
        <f t="shared" si="48"/>
        <v>175.60661920702094</v>
      </c>
      <c r="L125" s="5">
        <f t="shared" si="48"/>
        <v>193.56713293275868</v>
      </c>
      <c r="M125" s="5">
        <f t="shared" si="48"/>
        <v>211.9688751825168</v>
      </c>
      <c r="N125" s="5">
        <f t="shared" si="48"/>
        <v>230.62731407533931</v>
      </c>
      <c r="O125" s="5">
        <f t="shared" si="48"/>
        <v>249.32141085280787</v>
      </c>
      <c r="P125" s="5">
        <f t="shared" si="48"/>
        <v>267.78984475163793</v>
      </c>
      <c r="Q125" s="5">
        <f t="shared" si="48"/>
        <v>285.72816887547276</v>
      </c>
      <c r="R125" s="5">
        <f t="shared" si="48"/>
        <v>302.78765465520655</v>
      </c>
      <c r="S125" s="5">
        <f t="shared" si="48"/>
        <v>318.57678205821952</v>
      </c>
      <c r="T125" s="5">
        <f t="shared" si="48"/>
        <v>332.666510138901</v>
      </c>
      <c r="U125" s="5">
        <f t="shared" si="48"/>
        <v>344.74240610400363</v>
      </c>
      <c r="V125" s="5">
        <f t="shared" si="48"/>
        <v>354.4937857566581</v>
      </c>
      <c r="W125" s="5">
        <f t="shared" si="48"/>
        <v>361.59583762205773</v>
      </c>
      <c r="X125" s="5">
        <f t="shared" si="48"/>
        <v>365.78718830165599</v>
      </c>
      <c r="Y125" s="5">
        <f t="shared" si="48"/>
        <v>366.90004846429906</v>
      </c>
      <c r="Z125" s="5">
        <f t="shared" si="48"/>
        <v>364.89003782221607</v>
      </c>
      <c r="AA125" s="5">
        <f t="shared" si="48"/>
        <v>359.86200585185162</v>
      </c>
      <c r="AB125" s="5">
        <f t="shared" si="48"/>
        <v>352.08752101082558</v>
      </c>
      <c r="AC125" s="5">
        <f t="shared" si="48"/>
        <v>342.00966699322544</v>
      </c>
      <c r="AD125" s="5">
        <f t="shared" si="48"/>
        <v>330.23160501417431</v>
      </c>
      <c r="AE125" s="5">
        <f t="shared" si="48"/>
        <v>317.48717270503101</v>
      </c>
      <c r="AF125" s="5">
        <f t="shared" si="48"/>
        <v>304.5944887717892</v>
      </c>
      <c r="AG125" s="5">
        <f t="shared" si="48"/>
        <v>292.396756476853</v>
      </c>
      <c r="AH125" s="5">
        <f t="shared" ref="AH125:BI125" si="49">+SUM(AH123:AH124)</f>
        <v>627.27968425546987</v>
      </c>
      <c r="AI125" s="5">
        <f t="shared" si="49"/>
        <v>828.35180137646876</v>
      </c>
      <c r="AJ125" s="5">
        <f t="shared" si="49"/>
        <v>890.41880619174094</v>
      </c>
      <c r="AK125" s="5">
        <f t="shared" si="49"/>
        <v>941.0087697856469</v>
      </c>
      <c r="AL125" s="5">
        <f t="shared" si="49"/>
        <v>985.72677660352281</v>
      </c>
      <c r="AM125" s="5">
        <f t="shared" si="49"/>
        <v>1027.3558018409822</v>
      </c>
      <c r="AN125" s="5">
        <f t="shared" si="49"/>
        <v>1067.3345199106006</v>
      </c>
      <c r="AO125" s="5">
        <f t="shared" si="49"/>
        <v>1106.4368834710469</v>
      </c>
      <c r="AP125" s="5">
        <f t="shared" si="49"/>
        <v>1145.0966478359751</v>
      </c>
      <c r="AQ125" s="5">
        <f t="shared" si="49"/>
        <v>1183.5657888150079</v>
      </c>
      <c r="AR125" s="5">
        <f t="shared" si="49"/>
        <v>1221.9911866625146</v>
      </c>
      <c r="AS125" s="5">
        <f t="shared" si="49"/>
        <v>1260.4478641365645</v>
      </c>
      <c r="AT125" s="5">
        <f t="shared" si="49"/>
        <v>1298.9451228648857</v>
      </c>
      <c r="AU125" s="5">
        <f t="shared" si="49"/>
        <v>1340.9345439711417</v>
      </c>
      <c r="AV125" s="5">
        <f t="shared" si="49"/>
        <v>1375.9872424263008</v>
      </c>
      <c r="AW125" s="5">
        <f t="shared" si="49"/>
        <v>1418.3106762644886</v>
      </c>
      <c r="AX125" s="5">
        <f t="shared" si="49"/>
        <v>1462.118909546964</v>
      </c>
      <c r="AY125" s="5">
        <f t="shared" si="49"/>
        <v>1507.3846855837662</v>
      </c>
      <c r="AZ125" s="5">
        <f t="shared" si="49"/>
        <v>1515.2887478429611</v>
      </c>
      <c r="BA125" s="5">
        <f t="shared" si="49"/>
        <v>1602.4683838375106</v>
      </c>
      <c r="BB125" s="5">
        <f t="shared" si="49"/>
        <v>1648.7775765901829</v>
      </c>
      <c r="BC125" s="5">
        <f t="shared" si="49"/>
        <v>1695.0996130468538</v>
      </c>
      <c r="BD125" s="5">
        <f t="shared" si="49"/>
        <v>1741.3951662040399</v>
      </c>
      <c r="BE125" s="5">
        <f t="shared" si="49"/>
        <v>1787.593647904398</v>
      </c>
      <c r="BF125" s="5">
        <f t="shared" si="49"/>
        <v>1833.6158260643756</v>
      </c>
      <c r="BG125" s="5">
        <f t="shared" si="49"/>
        <v>1881.9799452470686</v>
      </c>
      <c r="BH125" s="5">
        <f t="shared" si="49"/>
        <v>1928.8869243292729</v>
      </c>
      <c r="BI125" s="5">
        <f t="shared" si="49"/>
        <v>1971.4838329297349</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21" customHeight="1" x14ac:dyDescent="0.3">
      <c r="A126" s="8" t="s">
        <v>62</v>
      </c>
      <c r="B126" s="75">
        <f t="shared" ref="B126:AG126" si="50">(B123/B53)*1000</f>
        <v>6.8862295864021492</v>
      </c>
      <c r="C126" s="2">
        <f t="shared" si="50"/>
        <v>7.7819962471159396</v>
      </c>
      <c r="D126" s="2">
        <f t="shared" si="50"/>
        <v>8.8061050999612451</v>
      </c>
      <c r="E126" s="2">
        <f t="shared" si="50"/>
        <v>9.8763998024250803</v>
      </c>
      <c r="F126" s="2">
        <f t="shared" si="50"/>
        <v>11.040967814217543</v>
      </c>
      <c r="G126" s="2">
        <f t="shared" si="50"/>
        <v>12.300331929718254</v>
      </c>
      <c r="H126" s="2">
        <f t="shared" si="50"/>
        <v>13.655240550665956</v>
      </c>
      <c r="I126" s="2">
        <f t="shared" si="50"/>
        <v>15.106489580109063</v>
      </c>
      <c r="J126" s="2">
        <f t="shared" si="50"/>
        <v>16.654824513514114</v>
      </c>
      <c r="K126" s="2">
        <f t="shared" si="50"/>
        <v>18.30090383537264</v>
      </c>
      <c r="L126" s="2">
        <f t="shared" si="50"/>
        <v>20.045310944846882</v>
      </c>
      <c r="M126" s="2">
        <f t="shared" si="50"/>
        <v>21.888605722182479</v>
      </c>
      <c r="N126" s="2">
        <f t="shared" si="50"/>
        <v>23.8314092979695</v>
      </c>
      <c r="O126" s="2">
        <f t="shared" si="50"/>
        <v>25.874517059977244</v>
      </c>
      <c r="P126" s="2">
        <f t="shared" si="50"/>
        <v>28.019035897288642</v>
      </c>
      <c r="Q126" s="2">
        <f t="shared" si="50"/>
        <v>30.266542255266021</v>
      </c>
      <c r="R126" s="2">
        <f t="shared" si="50"/>
        <v>32.619258672428096</v>
      </c>
      <c r="S126" s="2">
        <f t="shared" si="50"/>
        <v>35.080248057007395</v>
      </c>
      <c r="T126" s="2">
        <f t="shared" si="50"/>
        <v>37.653628672001851</v>
      </c>
      <c r="U126" s="2">
        <f t="shared" si="50"/>
        <v>40.338490982330988</v>
      </c>
      <c r="V126" s="2">
        <f t="shared" si="50"/>
        <v>43.139317010765012</v>
      </c>
      <c r="W126" s="2">
        <f t="shared" si="50"/>
        <v>46.060462077877581</v>
      </c>
      <c r="X126" s="2">
        <f t="shared" si="50"/>
        <v>49.10583568454048</v>
      </c>
      <c r="Y126" s="2">
        <f t="shared" si="50"/>
        <v>52.278351159252388</v>
      </c>
      <c r="Z126" s="2">
        <f t="shared" si="50"/>
        <v>55.57909919604591</v>
      </c>
      <c r="AA126" s="2">
        <f t="shared" si="50"/>
        <v>59.006204100184618</v>
      </c>
      <c r="AB126" s="2">
        <f t="shared" si="50"/>
        <v>62.553347992074805</v>
      </c>
      <c r="AC126" s="2">
        <f t="shared" si="50"/>
        <v>66.208015401345079</v>
      </c>
      <c r="AD126" s="2">
        <f t="shared" si="50"/>
        <v>69.949640253849807</v>
      </c>
      <c r="AE126" s="2">
        <f t="shared" si="50"/>
        <v>73.748047193378113</v>
      </c>
      <c r="AF126" s="2">
        <f t="shared" si="50"/>
        <v>77.562854048918908</v>
      </c>
      <c r="AG126" s="2">
        <f t="shared" si="50"/>
        <v>81.344750852850098</v>
      </c>
      <c r="AH126" s="2">
        <f t="shared" ref="AH126:BI126" si="51">(AH123/AH53)*1000</f>
        <v>60.714205187976049</v>
      </c>
      <c r="AI126" s="2">
        <f t="shared" si="51"/>
        <v>69.423032807948857</v>
      </c>
      <c r="AJ126" s="2">
        <f t="shared" si="51"/>
        <v>76.487838342152301</v>
      </c>
      <c r="AK126" s="2">
        <f t="shared" si="51"/>
        <v>82.480730218088937</v>
      </c>
      <c r="AL126" s="2">
        <f t="shared" si="51"/>
        <v>87.749517180917152</v>
      </c>
      <c r="AM126" s="2">
        <f t="shared" si="51"/>
        <v>92.518794669144356</v>
      </c>
      <c r="AN126" s="2">
        <f t="shared" si="51"/>
        <v>96.939643539049072</v>
      </c>
      <c r="AO126" s="2">
        <f t="shared" si="51"/>
        <v>101.11639998177276</v>
      </c>
      <c r="AP126" s="2">
        <f t="shared" si="51"/>
        <v>105.12204660877994</v>
      </c>
      <c r="AQ126" s="2">
        <f t="shared" si="51"/>
        <v>109.007273278292</v>
      </c>
      <c r="AR126" s="2">
        <f t="shared" si="51"/>
        <v>112.80546928416024</v>
      </c>
      <c r="AS126" s="2">
        <f t="shared" si="51"/>
        <v>116.53449082852323</v>
      </c>
      <c r="AT126" s="2">
        <f t="shared" si="51"/>
        <v>120.1950927274503</v>
      </c>
      <c r="AU126" s="2">
        <f t="shared" si="51"/>
        <v>124.10087529489773</v>
      </c>
      <c r="AV126" s="2">
        <f t="shared" si="51"/>
        <v>128.06969800750616</v>
      </c>
      <c r="AW126" s="2">
        <f t="shared" si="51"/>
        <v>132.14932791459651</v>
      </c>
      <c r="AX126" s="2">
        <f t="shared" si="51"/>
        <v>136.37752240032054</v>
      </c>
      <c r="AY126" s="2">
        <f t="shared" si="51"/>
        <v>140.81001770180816</v>
      </c>
      <c r="AZ126" s="2">
        <f t="shared" si="51"/>
        <v>141.83131644670513</v>
      </c>
      <c r="BA126" s="2">
        <f t="shared" si="51"/>
        <v>146.97466100406254</v>
      </c>
      <c r="BB126" s="2">
        <f t="shared" si="51"/>
        <v>151.91513588735495</v>
      </c>
      <c r="BC126" s="2">
        <f t="shared" si="51"/>
        <v>156.70916368535688</v>
      </c>
      <c r="BD126" s="2">
        <f t="shared" si="51"/>
        <v>161.39396657053982</v>
      </c>
      <c r="BE126" s="2">
        <f t="shared" si="51"/>
        <v>165.99368024606605</v>
      </c>
      <c r="BF126" s="2">
        <f t="shared" si="51"/>
        <v>170.52352231987223</v>
      </c>
      <c r="BG126" s="2">
        <f t="shared" si="51"/>
        <v>175.23988924292797</v>
      </c>
      <c r="BH126" s="2">
        <f t="shared" si="51"/>
        <v>179.70668806192543</v>
      </c>
      <c r="BI126" s="2">
        <f t="shared" si="51"/>
        <v>183.84948374585429</v>
      </c>
    </row>
    <row r="127" spans="1:124" ht="21" customHeight="1" x14ac:dyDescent="0.3">
      <c r="A127" s="8" t="s">
        <v>207</v>
      </c>
      <c r="B127" s="75">
        <f>((B126)^(1-$B$19)-1)/(1-$B$19)-1</f>
        <v>0.2896213610632723</v>
      </c>
      <c r="C127" s="2">
        <f t="shared" ref="C127:BI127" si="52">((C126)^(1-$B$19)-1)/(1-$B$19)-1</f>
        <v>0.33955595692919682</v>
      </c>
      <c r="D127" s="2">
        <f t="shared" si="52"/>
        <v>0.38732167205303769</v>
      </c>
      <c r="E127" s="2">
        <f t="shared" si="52"/>
        <v>0.42932282393554333</v>
      </c>
      <c r="F127" s="2">
        <f t="shared" si="52"/>
        <v>0.46811296604849906</v>
      </c>
      <c r="G127" s="2">
        <f t="shared" si="52"/>
        <v>0.50389072088540021</v>
      </c>
      <c r="H127" s="2">
        <f t="shared" si="52"/>
        <v>0.53688743576940157</v>
      </c>
      <c r="I127" s="2">
        <f t="shared" si="52"/>
        <v>0.56733896667435757</v>
      </c>
      <c r="J127" s="2">
        <f t="shared" si="52"/>
        <v>0.59547205462919783</v>
      </c>
      <c r="K127" s="2">
        <f t="shared" si="52"/>
        <v>0.62149841510762105</v>
      </c>
      <c r="L127" s="2">
        <f t="shared" si="52"/>
        <v>0.64561280986859804</v>
      </c>
      <c r="M127" s="2">
        <f t="shared" si="52"/>
        <v>0.66799310039440862</v>
      </c>
      <c r="N127" s="2">
        <f t="shared" si="52"/>
        <v>0.6888012216403816</v>
      </c>
      <c r="O127" s="2">
        <f t="shared" si="52"/>
        <v>0.70818452121843034</v>
      </c>
      <c r="P127" s="2">
        <f t="shared" si="52"/>
        <v>0.72627718154191889</v>
      </c>
      <c r="Q127" s="2">
        <f t="shared" si="52"/>
        <v>0.74320158698505767</v>
      </c>
      <c r="R127" s="2">
        <f t="shared" si="52"/>
        <v>0.7590695787144961</v>
      </c>
      <c r="S127" s="2">
        <f t="shared" si="52"/>
        <v>0.77398358283198165</v>
      </c>
      <c r="T127" s="2">
        <f t="shared" si="52"/>
        <v>0.78803762742865446</v>
      </c>
      <c r="U127" s="2">
        <f t="shared" si="52"/>
        <v>0.80128857267208309</v>
      </c>
      <c r="V127" s="2">
        <f t="shared" si="52"/>
        <v>0.81381396228974223</v>
      </c>
      <c r="W127" s="2">
        <f t="shared" si="52"/>
        <v>0.82567970831052717</v>
      </c>
      <c r="X127" s="2">
        <f t="shared" si="52"/>
        <v>0.83694122582256281</v>
      </c>
      <c r="Y127" s="2">
        <f t="shared" si="52"/>
        <v>0.84764390049591598</v>
      </c>
      <c r="Z127" s="2">
        <f t="shared" si="52"/>
        <v>0.85782311054280691</v>
      </c>
      <c r="AA127" s="2">
        <f t="shared" si="52"/>
        <v>0.867503973593311</v>
      </c>
      <c r="AB127" s="2">
        <f t="shared" si="52"/>
        <v>0.87670099413577618</v>
      </c>
      <c r="AC127" s="2">
        <f t="shared" si="52"/>
        <v>0.88541784296890635</v>
      </c>
      <c r="AD127" s="2">
        <f t="shared" si="52"/>
        <v>0.89364759954290895</v>
      </c>
      <c r="AE127" s="2">
        <f t="shared" si="52"/>
        <v>0.90137391670924649</v>
      </c>
      <c r="AF127" s="2">
        <f t="shared" si="52"/>
        <v>0.90857367184133042</v>
      </c>
      <c r="AG127" s="2">
        <f t="shared" si="52"/>
        <v>0.91522164203382772</v>
      </c>
      <c r="AH127" s="2">
        <f t="shared" si="52"/>
        <v>0.87202971878600266</v>
      </c>
      <c r="AI127" s="2">
        <f t="shared" si="52"/>
        <v>0.89252835084618076</v>
      </c>
      <c r="AJ127" s="2">
        <f t="shared" si="52"/>
        <v>0.90659757362420046</v>
      </c>
      <c r="AK127" s="2">
        <f t="shared" si="52"/>
        <v>0.91713159729702376</v>
      </c>
      <c r="AL127" s="2">
        <f t="shared" si="52"/>
        <v>0.92551552092498324</v>
      </c>
      <c r="AM127" s="2">
        <f t="shared" si="52"/>
        <v>0.93249853649634096</v>
      </c>
      <c r="AN127" s="2">
        <f t="shared" si="52"/>
        <v>0.93852058118071469</v>
      </c>
      <c r="AO127" s="2">
        <f t="shared" si="52"/>
        <v>0.94385521094703839</v>
      </c>
      <c r="AP127" s="2">
        <f t="shared" si="52"/>
        <v>0.9486794318174967</v>
      </c>
      <c r="AQ127" s="2">
        <f t="shared" si="52"/>
        <v>0.95311055805328815</v>
      </c>
      <c r="AR127" s="2">
        <f t="shared" si="52"/>
        <v>0.95722646796227262</v>
      </c>
      <c r="AS127" s="2">
        <f t="shared" si="52"/>
        <v>0.96107646827614945</v>
      </c>
      <c r="AT127" s="2">
        <f t="shared" si="52"/>
        <v>0.96468592061520542</v>
      </c>
      <c r="AU127" s="2">
        <f t="shared" si="52"/>
        <v>0.96836541935491116</v>
      </c>
      <c r="AV127" s="2">
        <f t="shared" si="52"/>
        <v>0.97193619041756474</v>
      </c>
      <c r="AW127" s="2">
        <f t="shared" si="52"/>
        <v>0.97544319111259092</v>
      </c>
      <c r="AX127" s="2">
        <f t="shared" si="52"/>
        <v>0.97891599308075383</v>
      </c>
      <c r="AY127" s="2">
        <f t="shared" si="52"/>
        <v>0.98239284078176903</v>
      </c>
      <c r="AZ127" s="2">
        <f t="shared" si="52"/>
        <v>0.98317151881162435</v>
      </c>
      <c r="BA127" s="2">
        <f t="shared" si="52"/>
        <v>0.98697290262891912</v>
      </c>
      <c r="BB127" s="2">
        <f t="shared" si="52"/>
        <v>0.99044699509945877</v>
      </c>
      <c r="BC127" s="2">
        <f t="shared" si="52"/>
        <v>0.99366496830633322</v>
      </c>
      <c r="BD127" s="2">
        <f t="shared" si="52"/>
        <v>0.99667462581385791</v>
      </c>
      <c r="BE127" s="2">
        <f t="shared" si="52"/>
        <v>0.99950885350401486</v>
      </c>
      <c r="BF127" s="2">
        <f t="shared" si="52"/>
        <v>1.0021908771977892</v>
      </c>
      <c r="BG127" s="2">
        <f t="shared" si="52"/>
        <v>1.0048757228649774</v>
      </c>
      <c r="BH127" s="2">
        <f t="shared" si="52"/>
        <v>1.00732362624754</v>
      </c>
      <c r="BI127" s="2">
        <f t="shared" si="52"/>
        <v>1.0095163892451717</v>
      </c>
    </row>
    <row r="128" spans="1:124" ht="21" customHeight="1" x14ac:dyDescent="0.3">
      <c r="A128" s="8" t="s">
        <v>208</v>
      </c>
      <c r="B128" s="72">
        <f t="shared" ref="B128:AG128" si="53">B$18*B$53*B127</f>
        <v>1980.4308669506561</v>
      </c>
      <c r="C128" s="5">
        <f t="shared" si="53"/>
        <v>2282.806530022644</v>
      </c>
      <c r="D128" s="5">
        <f t="shared" si="53"/>
        <v>2503.8788127156472</v>
      </c>
      <c r="E128" s="5">
        <f t="shared" si="53"/>
        <v>2685.6787936221081</v>
      </c>
      <c r="F128" s="5">
        <f t="shared" si="53"/>
        <v>2816.2423324046413</v>
      </c>
      <c r="G128" s="5">
        <f t="shared" si="53"/>
        <v>2899.5423810879306</v>
      </c>
      <c r="H128" s="5">
        <f t="shared" si="53"/>
        <v>2940.5253007300089</v>
      </c>
      <c r="I128" s="5">
        <f t="shared" si="53"/>
        <v>2944.4852001424383</v>
      </c>
      <c r="J128" s="5">
        <f t="shared" si="53"/>
        <v>2916.6644109723047</v>
      </c>
      <c r="K128" s="5">
        <f t="shared" si="53"/>
        <v>2862.0105852642328</v>
      </c>
      <c r="L128" s="5">
        <f t="shared" si="53"/>
        <v>2785.0419392569329</v>
      </c>
      <c r="M128" s="5">
        <f t="shared" si="53"/>
        <v>2689.786723147728</v>
      </c>
      <c r="N128" s="5">
        <f t="shared" si="53"/>
        <v>2579.7730547814867</v>
      </c>
      <c r="O128" s="5">
        <f t="shared" si="53"/>
        <v>2458.0522599295723</v>
      </c>
      <c r="P128" s="5">
        <f t="shared" si="53"/>
        <v>2327.243769510379</v>
      </c>
      <c r="Q128" s="5">
        <f t="shared" si="53"/>
        <v>2189.5930359082658</v>
      </c>
      <c r="R128" s="5">
        <f t="shared" si="53"/>
        <v>2047.0362602548196</v>
      </c>
      <c r="S128" s="5">
        <f t="shared" si="53"/>
        <v>1901.2672176718249</v>
      </c>
      <c r="T128" s="5">
        <f t="shared" si="53"/>
        <v>1753.8023509922582</v>
      </c>
      <c r="U128" s="5">
        <f t="shared" si="53"/>
        <v>1606.9180218998069</v>
      </c>
      <c r="V128" s="5">
        <f t="shared" si="53"/>
        <v>1462.1012330083097</v>
      </c>
      <c r="W128" s="5">
        <f t="shared" si="53"/>
        <v>1320.763770040202</v>
      </c>
      <c r="X128" s="5">
        <f t="shared" si="53"/>
        <v>1184.2544856110796</v>
      </c>
      <c r="Y128" s="5">
        <f t="shared" si="53"/>
        <v>1053.8529780623139</v>
      </c>
      <c r="Z128" s="5">
        <f t="shared" si="53"/>
        <v>930.74656424609816</v>
      </c>
      <c r="AA128" s="5">
        <f t="shared" si="53"/>
        <v>815.99381271200741</v>
      </c>
      <c r="AB128" s="5">
        <f t="shared" si="53"/>
        <v>710.47961527453299</v>
      </c>
      <c r="AC128" s="5">
        <f t="shared" si="53"/>
        <v>614.86839187500414</v>
      </c>
      <c r="AD128" s="5">
        <f t="shared" si="53"/>
        <v>529.56304815324154</v>
      </c>
      <c r="AE128" s="5">
        <f t="shared" si="53"/>
        <v>454.67727614638761</v>
      </c>
      <c r="AF128" s="5">
        <f t="shared" si="53"/>
        <v>390.02741040878203</v>
      </c>
      <c r="AG128" s="5">
        <f t="shared" si="53"/>
        <v>335.14734427723647</v>
      </c>
      <c r="AH128" s="5">
        <f t="shared" ref="AH128:BI128" si="54">AH$18*AH$53*AH127</f>
        <v>841.954778214199</v>
      </c>
      <c r="AI128" s="5">
        <f t="shared" si="54"/>
        <v>800.38549018788297</v>
      </c>
      <c r="AJ128" s="5">
        <f t="shared" si="54"/>
        <v>755.05390288437354</v>
      </c>
      <c r="AK128" s="5">
        <f t="shared" si="54"/>
        <v>709.33644940413694</v>
      </c>
      <c r="AL128" s="5">
        <f t="shared" si="54"/>
        <v>664.716451884923</v>
      </c>
      <c r="AM128" s="5">
        <f t="shared" si="54"/>
        <v>621.88664648639076</v>
      </c>
      <c r="AN128" s="5">
        <f t="shared" si="54"/>
        <v>581.16357845053597</v>
      </c>
      <c r="AO128" s="5">
        <f t="shared" si="54"/>
        <v>542.66919661997736</v>
      </c>
      <c r="AP128" s="5">
        <f t="shared" si="54"/>
        <v>506.41942537930163</v>
      </c>
      <c r="AQ128" s="5">
        <f t="shared" si="54"/>
        <v>472.37075004643521</v>
      </c>
      <c r="AR128" s="5">
        <f t="shared" si="54"/>
        <v>440.4459976630398</v>
      </c>
      <c r="AS128" s="5">
        <f t="shared" si="54"/>
        <v>410.54899288179149</v>
      </c>
      <c r="AT128" s="5">
        <f t="shared" si="54"/>
        <v>382.57282751457012</v>
      </c>
      <c r="AU128" s="5">
        <f t="shared" si="54"/>
        <v>356.51820065192493</v>
      </c>
      <c r="AV128" s="5">
        <f t="shared" si="54"/>
        <v>332.19147436451493</v>
      </c>
      <c r="AW128" s="5">
        <f t="shared" si="54"/>
        <v>309.49657352853188</v>
      </c>
      <c r="AX128" s="5">
        <f t="shared" si="54"/>
        <v>288.3353924522292</v>
      </c>
      <c r="AY128" s="5">
        <f t="shared" si="54"/>
        <v>268.61639497241862</v>
      </c>
      <c r="AZ128" s="5">
        <f t="shared" si="54"/>
        <v>249.55602670933985</v>
      </c>
      <c r="BA128" s="5">
        <f t="shared" si="54"/>
        <v>232.5586760933395</v>
      </c>
      <c r="BB128" s="5">
        <f t="shared" si="54"/>
        <v>216.64296286282686</v>
      </c>
      <c r="BC128" s="5">
        <f t="shared" si="54"/>
        <v>201.76098111881564</v>
      </c>
      <c r="BD128" s="5">
        <f t="shared" si="54"/>
        <v>187.85924532191302</v>
      </c>
      <c r="BE128" s="5">
        <f t="shared" si="54"/>
        <v>174.88241994410771</v>
      </c>
      <c r="BF128" s="5">
        <f t="shared" si="54"/>
        <v>162.77543989818301</v>
      </c>
      <c r="BG128" s="5">
        <f t="shared" si="54"/>
        <v>151.50553046460621</v>
      </c>
      <c r="BH128" s="5">
        <f t="shared" si="54"/>
        <v>140.98139127551772</v>
      </c>
      <c r="BI128" s="5">
        <f t="shared" si="54"/>
        <v>131.15409875331483</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30" customHeight="1" x14ac:dyDescent="0.3">
      <c r="A129" s="32" t="s">
        <v>209</v>
      </c>
      <c r="B129" s="84">
        <f>SUM(B128:DQ128)*5*B49+B50</f>
        <v>1896.753901803836</v>
      </c>
      <c r="C129" s="7">
        <v>2688.7871864330928</v>
      </c>
      <c r="D129" s="7">
        <f>+B129-C129</f>
        <v>-792.03328462925674</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7.200000000000003" customHeight="1" thickBot="1" x14ac:dyDescent="0.35">
      <c r="A130" s="33" t="s">
        <v>26</v>
      </c>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03" customFormat="1" ht="21" customHeight="1" thickTop="1" x14ac:dyDescent="0.3">
      <c r="A131" s="100" t="s">
        <v>86</v>
      </c>
      <c r="B131" s="101">
        <v>0.25813892869999999</v>
      </c>
      <c r="C131" s="101">
        <v>0.25532525919999999</v>
      </c>
      <c r="D131" s="101">
        <v>0.25277656520000003</v>
      </c>
      <c r="E131" s="101">
        <v>0.25050611849999999</v>
      </c>
      <c r="F131" s="101">
        <v>0.2485054357</v>
      </c>
      <c r="G131" s="101">
        <v>0.24675582409999999</v>
      </c>
      <c r="H131" s="101">
        <v>0.24523459819999999</v>
      </c>
      <c r="I131" s="101">
        <v>0.24391838969999999</v>
      </c>
      <c r="J131" s="101">
        <v>0.24278484480000001</v>
      </c>
      <c r="K131" s="101">
        <v>0.241813422</v>
      </c>
      <c r="L131" s="101">
        <v>0.24098568849999999</v>
      </c>
      <c r="M131" s="101">
        <v>0.24028533860000001</v>
      </c>
      <c r="N131" s="101">
        <v>0.23969805590000001</v>
      </c>
      <c r="O131" s="101">
        <v>0.2392112804</v>
      </c>
      <c r="P131" s="101">
        <v>0.23881389929999999</v>
      </c>
      <c r="Q131" s="101">
        <v>0.23849584900000001</v>
      </c>
      <c r="R131" s="101">
        <v>0.23824757020000001</v>
      </c>
      <c r="S131" s="101">
        <v>0.2380592003</v>
      </c>
      <c r="T131" s="101">
        <v>0.2379192835</v>
      </c>
      <c r="U131" s="101">
        <v>0.23783988149999999</v>
      </c>
      <c r="V131" s="101">
        <v>0.23781487740000001</v>
      </c>
      <c r="W131" s="101">
        <v>0.23783959390000001</v>
      </c>
      <c r="X131" s="101">
        <v>0.2379103766</v>
      </c>
      <c r="Y131" s="101">
        <v>0.23802432070000001</v>
      </c>
      <c r="Z131" s="101">
        <v>0.23817908469999999</v>
      </c>
      <c r="AA131" s="101">
        <v>0.2383727574</v>
      </c>
      <c r="AB131" s="101">
        <v>0.2386037593</v>
      </c>
      <c r="AC131" s="101">
        <v>0.2388707649</v>
      </c>
      <c r="AD131" s="101">
        <v>0.23917263959999999</v>
      </c>
      <c r="AE131" s="101">
        <v>0.23950838590000001</v>
      </c>
      <c r="AF131" s="101">
        <v>0.23987709830000001</v>
      </c>
      <c r="AG131" s="101">
        <v>0.24027792689999999</v>
      </c>
      <c r="AH131" s="101">
        <v>0.24071005570000001</v>
      </c>
      <c r="AI131" s="101">
        <v>0.24117270530000001</v>
      </c>
      <c r="AJ131" s="101">
        <v>0.24166518370000001</v>
      </c>
      <c r="AK131" s="101">
        <v>0.2421870227</v>
      </c>
      <c r="AL131" s="101">
        <v>0.24273827649999999</v>
      </c>
      <c r="AM131" s="101">
        <v>0.2433201109</v>
      </c>
      <c r="AN131" s="101">
        <v>0.24393592049999999</v>
      </c>
      <c r="AO131" s="101">
        <v>0.24459338559999999</v>
      </c>
      <c r="AP131" s="101">
        <v>0.24530819919999999</v>
      </c>
      <c r="AQ131" s="101">
        <v>0.24611073780000001</v>
      </c>
      <c r="AR131" s="101">
        <v>0.24705788419999999</v>
      </c>
      <c r="AS131" s="101">
        <v>0.24825378209999999</v>
      </c>
      <c r="AT131" s="101">
        <v>0.249885832</v>
      </c>
      <c r="AU131" s="101">
        <v>0.2479171896</v>
      </c>
      <c r="AV131" s="101">
        <v>0.2473920178</v>
      </c>
      <c r="AW131" s="101">
        <v>0.2466163267</v>
      </c>
      <c r="AX131" s="101">
        <v>0.24530681579999999</v>
      </c>
      <c r="AY131" s="101">
        <v>0.2429924832</v>
      </c>
      <c r="AZ131" s="101">
        <v>0.25827814570000002</v>
      </c>
      <c r="BA131" s="101">
        <v>0.25827814570000002</v>
      </c>
      <c r="BB131" s="101">
        <v>0.25827814570000002</v>
      </c>
      <c r="BC131" s="101">
        <v>0.25827814570000002</v>
      </c>
      <c r="BD131" s="101">
        <v>0.25827814570000002</v>
      </c>
      <c r="BE131" s="101">
        <v>0.25827814570000002</v>
      </c>
      <c r="BF131" s="101">
        <v>0.25827814570000002</v>
      </c>
      <c r="BG131" s="101">
        <v>0.25827814570000002</v>
      </c>
      <c r="BH131" s="101">
        <v>0.25827814570000002</v>
      </c>
      <c r="BI131" s="101">
        <v>0.25827814570000002</v>
      </c>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row>
    <row r="132" spans="1:124" s="17" customFormat="1" ht="21" customHeight="1" x14ac:dyDescent="0.3">
      <c r="A132" s="18" t="s">
        <v>274</v>
      </c>
      <c r="B132" s="85">
        <v>1</v>
      </c>
      <c r="C132" s="62">
        <v>1.1040808032</v>
      </c>
      <c r="D132" s="62">
        <v>1.21899442</v>
      </c>
      <c r="E132" s="62">
        <v>1.3458683383000001</v>
      </c>
      <c r="F132" s="62">
        <v>1.485947396</v>
      </c>
      <c r="G132" s="62">
        <v>1.6406059945</v>
      </c>
      <c r="H132" s="62">
        <v>1.8113615840999999</v>
      </c>
      <c r="I132" s="62">
        <v>1.9998895527</v>
      </c>
      <c r="J132" s="62">
        <v>2.2080396636000001</v>
      </c>
      <c r="K132" s="62">
        <v>2.4378542052999999</v>
      </c>
      <c r="L132" s="62">
        <v>2.6915880291000001</v>
      </c>
      <c r="M132" s="62">
        <v>2.9717306730000002</v>
      </c>
      <c r="N132" s="62">
        <v>3.2810307883999998</v>
      </c>
      <c r="O132" s="62">
        <v>3.6225231081000002</v>
      </c>
      <c r="P132" s="62">
        <v>3.9995582228000002</v>
      </c>
      <c r="Q132" s="62">
        <v>4.4158354550999999</v>
      </c>
      <c r="R132" s="62">
        <v>4.8754391560999997</v>
      </c>
      <c r="S132" s="62">
        <v>5.3828787794000004</v>
      </c>
      <c r="T132" s="62">
        <v>5.9431331263000002</v>
      </c>
      <c r="U132" s="62">
        <v>6.5616991956000001</v>
      </c>
      <c r="V132" s="62">
        <v>7.2446461183000004</v>
      </c>
      <c r="W132" s="62">
        <v>7.9986747051</v>
      </c>
      <c r="X132" s="62">
        <v>8.8311831929999993</v>
      </c>
      <c r="Y132" s="62">
        <v>9.7503398328999999</v>
      </c>
      <c r="Z132" s="62">
        <v>10.7651630342</v>
      </c>
      <c r="AA132" s="62">
        <v>11.8856098494</v>
      </c>
      <c r="AB132" s="62">
        <v>13.122673668999999</v>
      </c>
      <c r="AC132" s="62">
        <v>14.488492084600001</v>
      </c>
      <c r="AD132" s="62">
        <v>15.996465978</v>
      </c>
      <c r="AE132" s="62">
        <v>17.661391005300001</v>
      </c>
      <c r="AF132" s="62">
        <v>19.499602766799999</v>
      </c>
      <c r="AG132" s="62">
        <v>21.529137084799999</v>
      </c>
      <c r="AH132" s="62">
        <v>23.769906964800001</v>
      </c>
      <c r="AI132" s="62">
        <v>26.243897973700001</v>
      </c>
      <c r="AJ132" s="62">
        <v>28.9753839539</v>
      </c>
      <c r="AK132" s="62">
        <v>31.9911651888</v>
      </c>
      <c r="AL132" s="62">
        <v>35.320831357000003</v>
      </c>
      <c r="AM132" s="62">
        <v>38.997051854299997</v>
      </c>
      <c r="AN132" s="62">
        <v>43.055896333699998</v>
      </c>
      <c r="AO132" s="62">
        <v>47.537188606699999</v>
      </c>
      <c r="AP132" s="62">
        <v>52.484897378699998</v>
      </c>
      <c r="AQ132" s="62">
        <v>57.9475676538</v>
      </c>
      <c r="AR132" s="62">
        <v>63.9787970386</v>
      </c>
      <c r="AS132" s="62">
        <v>70.637761622200003</v>
      </c>
      <c r="AT132" s="62">
        <v>77.989796588100006</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124.8329740817</v>
      </c>
      <c r="BD132" s="62">
        <v>121.7121497297</v>
      </c>
      <c r="BE132" s="62">
        <v>118.66934598650001</v>
      </c>
      <c r="BF132" s="62">
        <v>109.98559139379999</v>
      </c>
      <c r="BG132" s="62">
        <v>63.4998585612</v>
      </c>
      <c r="BH132" s="62">
        <v>24.595649848600001</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21" customHeight="1" x14ac:dyDescent="0.3">
      <c r="A133" s="34" t="s">
        <v>275</v>
      </c>
      <c r="B133" s="72">
        <f>+MIN(B132+B97*Parameters!$B$30,B34)</f>
        <v>1</v>
      </c>
      <c r="C133" s="5">
        <f>+MIN(C132+C97*Parameters!$B$30,C34)</f>
        <v>1.1040808032</v>
      </c>
      <c r="D133" s="5">
        <f>+MIN(D132+D97*Parameters!$B$30,D34)</f>
        <v>1.21899442</v>
      </c>
      <c r="E133" s="5">
        <f>+MIN(E132+E97*Parameters!$B$30,E34)</f>
        <v>1.3458683383000001</v>
      </c>
      <c r="F133" s="5">
        <f>+MIN(F132+F97*Parameters!$B$30,F34)</f>
        <v>1.485947396</v>
      </c>
      <c r="G133" s="5">
        <f>+MIN(G132+G97*Parameters!$B$30,G34)</f>
        <v>1.6406059945</v>
      </c>
      <c r="H133" s="5">
        <f>+MIN(H132+H97*Parameters!$B$30,H34)</f>
        <v>1.8113615840999999</v>
      </c>
      <c r="I133" s="5">
        <f>+MIN(I132+I97*Parameters!$B$30,I34)</f>
        <v>1.9998895527</v>
      </c>
      <c r="J133" s="5">
        <f>+MIN(J132+J97*Parameters!$B$30,J34)</f>
        <v>2.2080396636000001</v>
      </c>
      <c r="K133" s="5">
        <f>+MIN(K132+K97*Parameters!$B$30,K34)</f>
        <v>2.4378542052999999</v>
      </c>
      <c r="L133" s="5">
        <f>+MIN(L132+L97*Parameters!$B$30,L34)</f>
        <v>2.6915880291000001</v>
      </c>
      <c r="M133" s="5">
        <f>+MIN(M132+M97*Parameters!$B$30,M34)</f>
        <v>2.9717306730000002</v>
      </c>
      <c r="N133" s="5">
        <f>+MIN(N132+N97*Parameters!$B$30,N34)</f>
        <v>3.2810307883999998</v>
      </c>
      <c r="O133" s="5">
        <f>+MIN(O132+O97*Parameters!$B$30,O34)</f>
        <v>3.6225231081000002</v>
      </c>
      <c r="P133" s="5">
        <f>+MIN(P132+P97*Parameters!$B$30,P34)</f>
        <v>3.9995582228000002</v>
      </c>
      <c r="Q133" s="5">
        <f>+MIN(Q132+Q97*Parameters!$B$30,Q34)</f>
        <v>4.4158354550999999</v>
      </c>
      <c r="R133" s="5">
        <f>+MIN(R132+R97*Parameters!$B$30,R34)</f>
        <v>4.8754391560999997</v>
      </c>
      <c r="S133" s="5">
        <f>+MIN(S132+S97*Parameters!$B$30,S34)</f>
        <v>5.3828787794000004</v>
      </c>
      <c r="T133" s="5">
        <f>+MIN(T132+T97*Parameters!$B$30,T34)</f>
        <v>5.9431331263000002</v>
      </c>
      <c r="U133" s="5">
        <f>+MIN(U132+U97*Parameters!$B$30,U34)</f>
        <v>6.5616991956000001</v>
      </c>
      <c r="V133" s="5">
        <f>+MIN(V132+V97*Parameters!$B$30,V34)</f>
        <v>7.2446461183000004</v>
      </c>
      <c r="W133" s="5">
        <f>+MIN(W132+W97*Parameters!$B$30,W34)</f>
        <v>7.9986747051</v>
      </c>
      <c r="X133" s="5">
        <f>+MIN(X132+X97*Parameters!$B$30,X34)</f>
        <v>8.8311831929999993</v>
      </c>
      <c r="Y133" s="5">
        <f>+MIN(Y132+Y97*Parameters!$B$30,Y34)</f>
        <v>9.7503398328999999</v>
      </c>
      <c r="Z133" s="5">
        <f>+MIN(Z132+Z97*Parameters!$B$30,Z34)</f>
        <v>10.7651630342</v>
      </c>
      <c r="AA133" s="5">
        <f>+MIN(AA132+AA97*Parameters!$B$30,AA34)</f>
        <v>11.8856098494</v>
      </c>
      <c r="AB133" s="5">
        <f>+MIN(AB132+AB97*Parameters!$B$30,AB34)</f>
        <v>13.122673668999999</v>
      </c>
      <c r="AC133" s="5">
        <f>+MIN(AC132+AC97*Parameters!$B$30,AC34)</f>
        <v>14.488492084600001</v>
      </c>
      <c r="AD133" s="5">
        <f>+MIN(AD132+AD97*Parameters!$B$30,AD34)</f>
        <v>15.996465978</v>
      </c>
      <c r="AE133" s="5">
        <f>+MIN(AE132+AE97*Parameters!$B$30,AE34)</f>
        <v>17.661391005300001</v>
      </c>
      <c r="AF133" s="5">
        <f>+MIN(AF132+AF97*Parameters!$B$30,AF34)</f>
        <v>19.499602766799999</v>
      </c>
      <c r="AG133" s="5">
        <f>+MIN(AG132+AG97*Parameters!$B$30,AG34)</f>
        <v>21.529137084799999</v>
      </c>
      <c r="AH133" s="5">
        <f>+MIN(AH132+AH97*Parameters!$B$30,AH34)</f>
        <v>23.769906964800001</v>
      </c>
      <c r="AI133" s="5">
        <f>+MIN(AI132+AI97*Parameters!$B$30,AI34)</f>
        <v>26.243897973700001</v>
      </c>
      <c r="AJ133" s="5">
        <f>+MIN(AJ132+AJ97*Parameters!$B$30,AJ34)</f>
        <v>28.9753839539</v>
      </c>
      <c r="AK133" s="5">
        <f>+MIN(AK132+AK97*Parameters!$B$30,AK34)</f>
        <v>31.9911651888</v>
      </c>
      <c r="AL133" s="5">
        <f>+MIN(AL132+AL97*Parameters!$B$30,AL34)</f>
        <v>35.320831357000003</v>
      </c>
      <c r="AM133" s="5">
        <f>+MIN(AM132+AM97*Parameters!$B$30,AM34)</f>
        <v>38.997051854299997</v>
      </c>
      <c r="AN133" s="5">
        <f>+MIN(AN132+AN97*Parameters!$B$30,AN34)</f>
        <v>43.055896333699998</v>
      </c>
      <c r="AO133" s="5">
        <f>+MIN(AO132+AO97*Parameters!$B$30,AO34)</f>
        <v>47.537188606699999</v>
      </c>
      <c r="AP133" s="5">
        <f>+MIN(AP132+AP97*Parameters!$B$30,AP34)</f>
        <v>52.484897378699998</v>
      </c>
      <c r="AQ133" s="5">
        <f>+MIN(AQ132+AQ97*Parameters!$B$30,AQ34)</f>
        <v>57.9475676538</v>
      </c>
      <c r="AR133" s="5">
        <f>+MIN(AR132+AR97*Parameters!$B$30,AR34)</f>
        <v>63.9787970386</v>
      </c>
      <c r="AS133" s="5">
        <f>+MIN(AS132+AS97*Parameters!$B$30,AS34)</f>
        <v>70.637761622200003</v>
      </c>
      <c r="AT133" s="5">
        <f>+MIN(AT132+AT97*Parameters!$B$30,AT34)</f>
        <v>77.989796588100006</v>
      </c>
      <c r="AU133" s="5">
        <f>+MIN(AU132+AU97*Parameters!$B$30,AU34)</f>
        <v>110.09463323492842</v>
      </c>
      <c r="AV133" s="5">
        <f>+MIN(AV132+AV97*Parameters!$B$30,AV34)</f>
        <v>107.34226740405521</v>
      </c>
      <c r="AW133" s="5">
        <f>+MIN(AW132+AW97*Parameters!$B$30,AW34)</f>
        <v>104.65871071895383</v>
      </c>
      <c r="AX133" s="5">
        <f>+MIN(AX132+AX97*Parameters!$B$30,AX34)</f>
        <v>102.04224295097998</v>
      </c>
      <c r="AY133" s="5">
        <f>+MIN(AY132+AY97*Parameters!$B$30,AY34)</f>
        <v>99.491186877205479</v>
      </c>
      <c r="AZ133" s="5">
        <f>+MIN(AZ132+AZ97*Parameters!$B$30,AZ34)</f>
        <v>97.00390720527534</v>
      </c>
      <c r="BA133" s="5">
        <f>+MIN(BA132+BA97*Parameters!$B$30,BA34)</f>
        <v>94.578809525143456</v>
      </c>
      <c r="BB133" s="5">
        <f>+MIN(BB132+BB97*Parameters!$B$30,BB34)</f>
        <v>92.214339287014866</v>
      </c>
      <c r="BC133" s="5">
        <f>+MIN(BC132+BC97*Parameters!$B$30,BC34)</f>
        <v>89.908980804839487</v>
      </c>
      <c r="BD133" s="5">
        <f>+MIN(BD132+BD97*Parameters!$B$30,BD34)</f>
        <v>87.661256284718505</v>
      </c>
      <c r="BE133" s="5">
        <f>+MIN(BE132+BE97*Parameters!$B$30,BE34)</f>
        <v>85.469724877600541</v>
      </c>
      <c r="BF133" s="5">
        <f>+MIN(BF132+BF97*Parameters!$B$30,BF34)</f>
        <v>83.332981755660526</v>
      </c>
      <c r="BG133" s="5">
        <f>+MIN(BG132+BG97*Parameters!$B$30,BG34)</f>
        <v>63.4998585612</v>
      </c>
      <c r="BH133" s="5">
        <f>+MIN(BH132+BH97*Parameters!$B$30,BH34)</f>
        <v>24.595649848600001</v>
      </c>
      <c r="BI133" s="5">
        <f>+MIN(BI132+BI97*Parameters!$B$30,BI34)</f>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21" customHeight="1" x14ac:dyDescent="0.3">
      <c r="A134" s="8" t="s">
        <v>278</v>
      </c>
      <c r="B134" s="72">
        <f>+B132*3.666</f>
        <v>3.6659999999999999</v>
      </c>
      <c r="C134" s="5">
        <f t="shared" ref="C134:BI134" si="55">+C132*3.666</f>
        <v>4.0475602245311997</v>
      </c>
      <c r="D134" s="5">
        <f t="shared" si="55"/>
        <v>4.4688335437199997</v>
      </c>
      <c r="E134" s="5">
        <f t="shared" si="55"/>
        <v>4.9339533282078003</v>
      </c>
      <c r="F134" s="5">
        <f t="shared" si="55"/>
        <v>5.447483153736</v>
      </c>
      <c r="G134" s="5">
        <f t="shared" si="55"/>
        <v>6.0144615758370001</v>
      </c>
      <c r="H134" s="5">
        <f t="shared" si="55"/>
        <v>6.6404515673105999</v>
      </c>
      <c r="I134" s="5">
        <f t="shared" si="55"/>
        <v>7.3315951001982</v>
      </c>
      <c r="J134" s="5">
        <f t="shared" si="55"/>
        <v>8.0946734067576003</v>
      </c>
      <c r="K134" s="5">
        <f t="shared" si="55"/>
        <v>8.9371735166297999</v>
      </c>
      <c r="L134" s="5">
        <f t="shared" si="55"/>
        <v>9.8673617146805999</v>
      </c>
      <c r="M134" s="5">
        <f t="shared" si="55"/>
        <v>10.894364647218</v>
      </c>
      <c r="N134" s="5">
        <f t="shared" si="55"/>
        <v>12.028258870274399</v>
      </c>
      <c r="O134" s="5">
        <f t="shared" si="55"/>
        <v>13.280169714294601</v>
      </c>
      <c r="P134" s="5">
        <f t="shared" si="55"/>
        <v>14.6623804447848</v>
      </c>
      <c r="Q134" s="5">
        <f t="shared" si="55"/>
        <v>16.188452778396599</v>
      </c>
      <c r="R134" s="5">
        <f t="shared" si="55"/>
        <v>17.8733599462626</v>
      </c>
      <c r="S134" s="5">
        <f t="shared" si="55"/>
        <v>19.733633605280399</v>
      </c>
      <c r="T134" s="5">
        <f t="shared" si="55"/>
        <v>21.787526041015802</v>
      </c>
      <c r="U134" s="5">
        <f>+U132*3.666</f>
        <v>24.055189251069599</v>
      </c>
      <c r="V134" s="5">
        <f t="shared" si="55"/>
        <v>26.558872669687801</v>
      </c>
      <c r="W134" s="5">
        <f t="shared" si="55"/>
        <v>29.323141468896598</v>
      </c>
      <c r="X134" s="5">
        <f t="shared" si="55"/>
        <v>32.375117585538</v>
      </c>
      <c r="Y134" s="5">
        <f t="shared" si="55"/>
        <v>35.7447458274114</v>
      </c>
      <c r="Z134" s="5">
        <f t="shared" si="55"/>
        <v>39.465087683377199</v>
      </c>
      <c r="AA134" s="5">
        <f t="shared" si="55"/>
        <v>43.572645707900399</v>
      </c>
      <c r="AB134" s="5">
        <f t="shared" si="55"/>
        <v>48.107721670554</v>
      </c>
      <c r="AC134" s="5">
        <f t="shared" si="55"/>
        <v>53.1148119821436</v>
      </c>
      <c r="AD134" s="5">
        <f t="shared" si="55"/>
        <v>58.643044275347997</v>
      </c>
      <c r="AE134" s="5">
        <f t="shared" si="55"/>
        <v>64.746659425429797</v>
      </c>
      <c r="AF134" s="5">
        <f t="shared" si="55"/>
        <v>71.485543743088797</v>
      </c>
      <c r="AG134" s="5">
        <f t="shared" si="55"/>
        <v>78.925816552876796</v>
      </c>
      <c r="AH134" s="5">
        <f t="shared" si="55"/>
        <v>87.140478932956796</v>
      </c>
      <c r="AI134" s="5">
        <f t="shared" si="55"/>
        <v>96.210129971584209</v>
      </c>
      <c r="AJ134" s="5">
        <f t="shared" si="55"/>
        <v>106.22375757499739</v>
      </c>
      <c r="AK134" s="5">
        <f t="shared" si="55"/>
        <v>117.2796115821408</v>
      </c>
      <c r="AL134" s="5">
        <f t="shared" si="55"/>
        <v>129.48616775476202</v>
      </c>
      <c r="AM134" s="5">
        <f t="shared" si="55"/>
        <v>142.96319209786378</v>
      </c>
      <c r="AN134" s="5">
        <f t="shared" si="55"/>
        <v>157.8429159593442</v>
      </c>
      <c r="AO134" s="5">
        <f t="shared" si="55"/>
        <v>174.27133343216218</v>
      </c>
      <c r="AP134" s="5">
        <f t="shared" si="55"/>
        <v>192.40963379031419</v>
      </c>
      <c r="AQ134" s="5">
        <f t="shared" si="55"/>
        <v>212.43578301883079</v>
      </c>
      <c r="AR134" s="5">
        <f t="shared" si="55"/>
        <v>234.54626994350758</v>
      </c>
      <c r="AS134" s="5">
        <f t="shared" si="55"/>
        <v>258.95803410698522</v>
      </c>
      <c r="AT134" s="5">
        <f t="shared" si="55"/>
        <v>285.91059429197463</v>
      </c>
      <c r="AU134" s="5">
        <f t="shared" si="55"/>
        <v>560.38287178380779</v>
      </c>
      <c r="AV134" s="5">
        <f t="shared" si="55"/>
        <v>546.37329998905682</v>
      </c>
      <c r="AW134" s="5">
        <f>+AW132*3.666</f>
        <v>532.71396748958693</v>
      </c>
      <c r="AX134" s="5">
        <f t="shared" si="55"/>
        <v>519.39611830211823</v>
      </c>
      <c r="AY134" s="5">
        <f t="shared" si="55"/>
        <v>506.41121534462934</v>
      </c>
      <c r="AZ134" s="5">
        <f t="shared" si="55"/>
        <v>493.75093496118785</v>
      </c>
      <c r="BA134" s="5">
        <f t="shared" si="55"/>
        <v>481.40716158718561</v>
      </c>
      <c r="BB134" s="5">
        <f t="shared" si="55"/>
        <v>469.37198254728605</v>
      </c>
      <c r="BC134" s="5">
        <f t="shared" si="55"/>
        <v>457.63768298351221</v>
      </c>
      <c r="BD134" s="5">
        <f t="shared" si="55"/>
        <v>446.19674090908018</v>
      </c>
      <c r="BE134" s="5">
        <f t="shared" si="55"/>
        <v>435.04182238650901</v>
      </c>
      <c r="BF134" s="5">
        <f t="shared" si="55"/>
        <v>403.20717804967074</v>
      </c>
      <c r="BG134" s="5">
        <f t="shared" si="55"/>
        <v>232.79048148535921</v>
      </c>
      <c r="BH134" s="5">
        <f t="shared" si="55"/>
        <v>90.167652344967607</v>
      </c>
      <c r="BI134" s="5">
        <f t="shared" si="55"/>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1" customHeight="1" x14ac:dyDescent="0.3">
      <c r="A135" s="15" t="s">
        <v>276</v>
      </c>
      <c r="B135" s="86">
        <f t="shared" ref="B135:AG135" si="56">+B136*B47</f>
        <v>3.8976322961607419E-2</v>
      </c>
      <c r="C135" s="60">
        <f t="shared" si="56"/>
        <v>4.1763681789451099E-2</v>
      </c>
      <c r="D135" s="60">
        <f t="shared" si="56"/>
        <v>4.4750376230533087E-2</v>
      </c>
      <c r="E135" s="60">
        <f t="shared" si="56"/>
        <v>4.7950661602123634E-2</v>
      </c>
      <c r="F135" s="60">
        <f t="shared" si="56"/>
        <v>5.1379812681496398E-2</v>
      </c>
      <c r="G135" s="60">
        <f t="shared" si="56"/>
        <v>5.5054196604270633E-2</v>
      </c>
      <c r="H135" s="60">
        <f t="shared" si="56"/>
        <v>5.899135098992387E-2</v>
      </c>
      <c r="I135" s="60">
        <f t="shared" si="56"/>
        <v>6.3210067648711482E-2</v>
      </c>
      <c r="J135" s="60">
        <f t="shared" si="56"/>
        <v>6.7730482265692796E-2</v>
      </c>
      <c r="K135" s="60">
        <f t="shared" si="56"/>
        <v>7.2574170518508646E-2</v>
      </c>
      <c r="L135" s="60">
        <f t="shared" si="56"/>
        <v>7.7764251047267016E-2</v>
      </c>
      <c r="M135" s="60">
        <f t="shared" si="56"/>
        <v>8.3325495801654187E-2</v>
      </c>
      <c r="N135" s="60">
        <f t="shared" si="56"/>
        <v>8.9284448280865125E-2</v>
      </c>
      <c r="O135" s="60">
        <f t="shared" si="56"/>
        <v>9.5669550213232396E-2</v>
      </c>
      <c r="P135" s="60">
        <f t="shared" si="56"/>
        <v>0.10251127732033963</v>
      </c>
      <c r="Q135" s="60">
        <f t="shared" si="56"/>
        <v>0.10984228476523736</v>
      </c>
      <c r="R135" s="60">
        <f t="shared" si="56"/>
        <v>0.117697563017892</v>
      </c>
      <c r="S135" s="60">
        <f t="shared" si="56"/>
        <v>0.12611460486164955</v>
      </c>
      <c r="T135" s="60">
        <f t="shared" si="56"/>
        <v>0.13513358434653355</v>
      </c>
      <c r="U135" s="60">
        <f t="shared" si="56"/>
        <v>0.14479754853404289</v>
      </c>
      <c r="V135" s="60">
        <f t="shared" si="56"/>
        <v>0.15515262296177337</v>
      </c>
      <c r="W135" s="60">
        <f t="shared" si="56"/>
        <v>0.16624823179229323</v>
      </c>
      <c r="X135" s="60">
        <f t="shared" si="56"/>
        <v>0.1781373337217208</v>
      </c>
      <c r="Y135" s="60">
        <f t="shared" si="56"/>
        <v>0.19087667473632991</v>
      </c>
      <c r="Z135" s="60">
        <f t="shared" si="56"/>
        <v>0.20452705896799719</v>
      </c>
      <c r="AA135" s="60">
        <f t="shared" si="56"/>
        <v>0.21915363890262818</v>
      </c>
      <c r="AB135" s="60">
        <f t="shared" si="56"/>
        <v>0.23482622635097872</v>
      </c>
      <c r="AC135" s="60">
        <f t="shared" si="56"/>
        <v>0.25161962565837315</v>
      </c>
      <c r="AD135" s="60">
        <f>+AD136*AD47</f>
        <v>0.26961399073885811</v>
      </c>
      <c r="AE135" s="60">
        <f t="shared" si="56"/>
        <v>0.28889520764374826</v>
      </c>
      <c r="AF135" s="60">
        <f t="shared" si="56"/>
        <v>0.30955530449675772</v>
      </c>
      <c r="AG135" s="60">
        <f t="shared" si="56"/>
        <v>0.33169289073156716</v>
      </c>
      <c r="AH135" s="60">
        <f t="shared" ref="AH135:BI135" si="57">+AH136*AH47</f>
        <v>0.35541362775511665</v>
      </c>
      <c r="AI135" s="60">
        <f t="shared" si="57"/>
        <v>0.38083073325887362</v>
      </c>
      <c r="AJ135" s="60">
        <f t="shared" si="57"/>
        <v>0.40806552160225951</v>
      </c>
      <c r="AK135" s="60">
        <f t="shared" si="57"/>
        <v>0.43724798283859007</v>
      </c>
      <c r="AL135" s="60">
        <f t="shared" si="57"/>
        <v>0.4685174031514211</v>
      </c>
      <c r="AM135" s="60">
        <f t="shared" si="57"/>
        <v>0.50202302965577317</v>
      </c>
      <c r="AN135" s="60">
        <f>+AN136*AN47</f>
        <v>0.53792478274989508</v>
      </c>
      <c r="AO135" s="60">
        <f t="shared" si="57"/>
        <v>0.5763940194045446</v>
      </c>
      <c r="AP135" s="60">
        <f t="shared" si="57"/>
        <v>0.6176143510369575</v>
      </c>
      <c r="AQ135" s="60">
        <f t="shared" si="57"/>
        <v>0.66178251988334214</v>
      </c>
      <c r="AR135" s="60">
        <f t="shared" si="57"/>
        <v>0.70910933803147658</v>
      </c>
      <c r="AS135" s="60">
        <f t="shared" si="57"/>
        <v>0.75982069362106486</v>
      </c>
      <c r="AT135" s="60">
        <f>+AT136*AT47</f>
        <v>0.81415862898843427</v>
      </c>
      <c r="AU135" s="60">
        <f>+AU136*AU47</f>
        <v>1.2</v>
      </c>
      <c r="AV135" s="60">
        <f>+AV136*AV47</f>
        <v>1.2</v>
      </c>
      <c r="AW135" s="60">
        <f>+AW136*AW47</f>
        <v>1.2</v>
      </c>
      <c r="AX135" s="60">
        <f t="shared" si="57"/>
        <v>1.2</v>
      </c>
      <c r="AY135" s="60">
        <f t="shared" si="57"/>
        <v>1.2</v>
      </c>
      <c r="AZ135" s="60">
        <f t="shared" si="57"/>
        <v>1.2</v>
      </c>
      <c r="BA135" s="60">
        <f t="shared" si="57"/>
        <v>1.2</v>
      </c>
      <c r="BB135" s="60">
        <f t="shared" si="57"/>
        <v>1.2</v>
      </c>
      <c r="BC135" s="60">
        <f>+BC136*BC47</f>
        <v>1.2</v>
      </c>
      <c r="BD135" s="60">
        <f t="shared" si="57"/>
        <v>1.2</v>
      </c>
      <c r="BE135" s="60">
        <f t="shared" si="57"/>
        <v>1.2</v>
      </c>
      <c r="BF135" s="60">
        <f t="shared" si="57"/>
        <v>1.2</v>
      </c>
      <c r="BG135" s="60">
        <f t="shared" si="57"/>
        <v>0.87202403622467362</v>
      </c>
      <c r="BH135" s="60">
        <f t="shared" si="57"/>
        <v>0.52215042772676967</v>
      </c>
      <c r="BI135" s="60">
        <f t="shared" si="57"/>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96" customFormat="1" ht="23.4" customHeight="1" x14ac:dyDescent="0.3">
      <c r="A136" s="94" t="s">
        <v>277</v>
      </c>
      <c r="B136" s="95">
        <f>+MIN(((B133)/(B$34))^(1/($B$39-1)),1)</f>
        <v>3.8976322961607419E-2</v>
      </c>
      <c r="C136" s="99">
        <f t="shared" ref="C136:AT136" si="58">+MIN(((C133)/(C$34))^(1/($B$39-1)),1)</f>
        <v>4.1763681789451099E-2</v>
      </c>
      <c r="D136" s="99">
        <f t="shared" si="58"/>
        <v>4.4750376230533087E-2</v>
      </c>
      <c r="E136" s="99">
        <f t="shared" si="58"/>
        <v>4.7950661602123634E-2</v>
      </c>
      <c r="F136" s="99">
        <f t="shared" si="58"/>
        <v>5.1379812681496398E-2</v>
      </c>
      <c r="G136" s="99">
        <f t="shared" si="58"/>
        <v>5.5054196604270633E-2</v>
      </c>
      <c r="H136" s="99">
        <f t="shared" si="58"/>
        <v>5.899135098992387E-2</v>
      </c>
      <c r="I136" s="99">
        <f t="shared" si="58"/>
        <v>6.3210067648711482E-2</v>
      </c>
      <c r="J136" s="99">
        <f t="shared" si="58"/>
        <v>6.7730482265692796E-2</v>
      </c>
      <c r="K136" s="99">
        <f t="shared" si="58"/>
        <v>7.2574170518508646E-2</v>
      </c>
      <c r="L136" s="99">
        <f t="shared" si="58"/>
        <v>7.7764251047267016E-2</v>
      </c>
      <c r="M136" s="99">
        <f t="shared" si="58"/>
        <v>8.3325495801654187E-2</v>
      </c>
      <c r="N136" s="99">
        <f t="shared" si="58"/>
        <v>8.9284448280865125E-2</v>
      </c>
      <c r="O136" s="99">
        <f t="shared" si="58"/>
        <v>9.5669550213232396E-2</v>
      </c>
      <c r="P136" s="99">
        <f t="shared" si="58"/>
        <v>0.10251127732033963</v>
      </c>
      <c r="Q136" s="99">
        <f t="shared" si="58"/>
        <v>0.10984228476523736</v>
      </c>
      <c r="R136" s="99">
        <f t="shared" si="58"/>
        <v>0.117697563017892</v>
      </c>
      <c r="S136" s="99">
        <f t="shared" si="58"/>
        <v>0.12611460486164955</v>
      </c>
      <c r="T136" s="99">
        <f t="shared" si="58"/>
        <v>0.13513358434653355</v>
      </c>
      <c r="U136" s="99">
        <f t="shared" si="58"/>
        <v>0.14479754853404289</v>
      </c>
      <c r="V136" s="99">
        <f t="shared" si="58"/>
        <v>0.15515262296177337</v>
      </c>
      <c r="W136" s="99">
        <f t="shared" si="58"/>
        <v>0.16624823179229323</v>
      </c>
      <c r="X136" s="99">
        <f t="shared" si="58"/>
        <v>0.1781373337217208</v>
      </c>
      <c r="Y136" s="99">
        <f t="shared" si="58"/>
        <v>0.19087667473632991</v>
      </c>
      <c r="Z136" s="99">
        <f t="shared" si="58"/>
        <v>0.20452705896799719</v>
      </c>
      <c r="AA136" s="99">
        <f t="shared" si="58"/>
        <v>0.21915363890262818</v>
      </c>
      <c r="AB136" s="99">
        <f t="shared" si="58"/>
        <v>0.23482622635097872</v>
      </c>
      <c r="AC136" s="99">
        <f t="shared" si="58"/>
        <v>0.25161962565837315</v>
      </c>
      <c r="AD136" s="99">
        <f t="shared" si="58"/>
        <v>0.26961399073885811</v>
      </c>
      <c r="AE136" s="99">
        <f t="shared" si="58"/>
        <v>0.28889520764374826</v>
      </c>
      <c r="AF136" s="99">
        <f t="shared" si="58"/>
        <v>0.30955530449675772</v>
      </c>
      <c r="AG136" s="99">
        <f t="shared" si="58"/>
        <v>0.33169289073156716</v>
      </c>
      <c r="AH136" s="99">
        <f t="shared" si="58"/>
        <v>0.35541362775511665</v>
      </c>
      <c r="AI136" s="99">
        <f t="shared" si="58"/>
        <v>0.38083073325887362</v>
      </c>
      <c r="AJ136" s="99">
        <f t="shared" si="58"/>
        <v>0.40806552160225951</v>
      </c>
      <c r="AK136" s="99">
        <f t="shared" si="58"/>
        <v>0.43724798283859007</v>
      </c>
      <c r="AL136" s="99">
        <f t="shared" si="58"/>
        <v>0.4685174031514211</v>
      </c>
      <c r="AM136" s="99">
        <f t="shared" si="58"/>
        <v>0.50202302965577317</v>
      </c>
      <c r="AN136" s="99">
        <f t="shared" si="58"/>
        <v>0.53792478274989508</v>
      </c>
      <c r="AO136" s="99">
        <f t="shared" si="58"/>
        <v>0.5763940194045446</v>
      </c>
      <c r="AP136" s="99">
        <f t="shared" si="58"/>
        <v>0.6176143510369575</v>
      </c>
      <c r="AQ136" s="99">
        <f t="shared" si="58"/>
        <v>0.66178251988334214</v>
      </c>
      <c r="AR136" s="99">
        <f t="shared" si="58"/>
        <v>0.70910933803147658</v>
      </c>
      <c r="AS136" s="99">
        <f t="shared" si="58"/>
        <v>0.75982069362106486</v>
      </c>
      <c r="AT136" s="99">
        <f t="shared" si="58"/>
        <v>0.81415862898843427</v>
      </c>
      <c r="AU136" s="99">
        <f>IF(((AU133)/(AU$34))^(1/($B$39-1))=1,1.2,((AU133)/(AU$34))^(1/($B$39-1)))</f>
        <v>1.2</v>
      </c>
      <c r="AV136" s="99">
        <f t="shared" ref="AV136:BI136" si="59">IF(((AV133)/(AV$34))^(1/($B$39-1))=1,1.2,((AV133)/(AV$34))^(1/($B$39-1)))</f>
        <v>1.2</v>
      </c>
      <c r="AW136" s="99">
        <f t="shared" si="59"/>
        <v>1.2</v>
      </c>
      <c r="AX136" s="99">
        <f t="shared" si="59"/>
        <v>1.2</v>
      </c>
      <c r="AY136" s="99">
        <f t="shared" si="59"/>
        <v>1.2</v>
      </c>
      <c r="AZ136" s="99">
        <f t="shared" si="59"/>
        <v>1.2</v>
      </c>
      <c r="BA136" s="99">
        <f t="shared" si="59"/>
        <v>1.2</v>
      </c>
      <c r="BB136" s="99">
        <f t="shared" si="59"/>
        <v>1.2</v>
      </c>
      <c r="BC136" s="99">
        <f t="shared" si="59"/>
        <v>1.2</v>
      </c>
      <c r="BD136" s="99">
        <f t="shared" si="59"/>
        <v>1.2</v>
      </c>
      <c r="BE136" s="99">
        <f t="shared" si="59"/>
        <v>1.2</v>
      </c>
      <c r="BF136" s="99">
        <f t="shared" si="59"/>
        <v>1.2</v>
      </c>
      <c r="BG136" s="99">
        <f t="shared" si="59"/>
        <v>0.87202403622467362</v>
      </c>
      <c r="BH136" s="99">
        <f t="shared" si="59"/>
        <v>0.52215042772676967</v>
      </c>
      <c r="BI136" s="99">
        <f t="shared" si="59"/>
        <v>0</v>
      </c>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93"/>
      <c r="DE136" s="93"/>
      <c r="DF136" s="93"/>
      <c r="DG136" s="93"/>
      <c r="DH136" s="93"/>
      <c r="DI136" s="93"/>
      <c r="DJ136" s="93"/>
      <c r="DK136" s="93"/>
      <c r="DL136" s="93"/>
      <c r="DM136" s="93"/>
      <c r="DN136" s="93"/>
      <c r="DO136" s="93"/>
      <c r="DP136" s="93"/>
      <c r="DQ136" s="93"/>
      <c r="DR136" s="93"/>
      <c r="DS136" s="93"/>
      <c r="DT136" s="93"/>
    </row>
    <row r="137" spans="1:124" s="35" customFormat="1" ht="21" customHeight="1" x14ac:dyDescent="0.3">
      <c r="A137" s="8" t="s">
        <v>279</v>
      </c>
      <c r="B137" s="75">
        <f t="shared" ref="B137:AG137" si="60">+B133*B47</f>
        <v>1</v>
      </c>
      <c r="C137" s="2">
        <f t="shared" si="60"/>
        <v>1.1040808032</v>
      </c>
      <c r="D137" s="2">
        <f t="shared" si="60"/>
        <v>1.21899442</v>
      </c>
      <c r="E137" s="2">
        <f t="shared" si="60"/>
        <v>1.3458683383000001</v>
      </c>
      <c r="F137" s="2">
        <f t="shared" si="60"/>
        <v>1.485947396</v>
      </c>
      <c r="G137" s="2">
        <f t="shared" si="60"/>
        <v>1.6406059945</v>
      </c>
      <c r="H137" s="2">
        <f t="shared" si="60"/>
        <v>1.8113615840999999</v>
      </c>
      <c r="I137" s="2">
        <f t="shared" si="60"/>
        <v>1.9998895527</v>
      </c>
      <c r="J137" s="2">
        <f t="shared" si="60"/>
        <v>2.2080396636000001</v>
      </c>
      <c r="K137" s="2">
        <f t="shared" si="60"/>
        <v>2.4378542052999999</v>
      </c>
      <c r="L137" s="2">
        <f t="shared" si="60"/>
        <v>2.6915880291000001</v>
      </c>
      <c r="M137" s="2">
        <f t="shared" si="60"/>
        <v>2.9717306730000002</v>
      </c>
      <c r="N137" s="2">
        <f t="shared" si="60"/>
        <v>3.2810307883999998</v>
      </c>
      <c r="O137" s="2">
        <f t="shared" si="60"/>
        <v>3.6225231081000002</v>
      </c>
      <c r="P137" s="2">
        <f t="shared" si="60"/>
        <v>3.9995582228000002</v>
      </c>
      <c r="Q137" s="2">
        <f t="shared" si="60"/>
        <v>4.4158354550999999</v>
      </c>
      <c r="R137" s="2">
        <f t="shared" si="60"/>
        <v>4.8754391560999997</v>
      </c>
      <c r="S137" s="2">
        <f t="shared" si="60"/>
        <v>5.3828787794000004</v>
      </c>
      <c r="T137" s="2">
        <f t="shared" si="60"/>
        <v>5.9431331263000002</v>
      </c>
      <c r="U137" s="2">
        <f t="shared" si="60"/>
        <v>6.5616991956000001</v>
      </c>
      <c r="V137" s="2">
        <f t="shared" si="60"/>
        <v>7.2446461183000004</v>
      </c>
      <c r="W137" s="2">
        <f t="shared" si="60"/>
        <v>7.9986747051</v>
      </c>
      <c r="X137" s="2">
        <f t="shared" si="60"/>
        <v>8.8311831929999993</v>
      </c>
      <c r="Y137" s="2">
        <f t="shared" si="60"/>
        <v>9.7503398328999999</v>
      </c>
      <c r="Z137" s="2">
        <f t="shared" si="60"/>
        <v>10.7651630342</v>
      </c>
      <c r="AA137" s="2">
        <f t="shared" si="60"/>
        <v>11.8856098494</v>
      </c>
      <c r="AB137" s="2">
        <f t="shared" si="60"/>
        <v>13.122673668999999</v>
      </c>
      <c r="AC137" s="2">
        <f t="shared" si="60"/>
        <v>14.488492084600001</v>
      </c>
      <c r="AD137" s="2">
        <f t="shared" si="60"/>
        <v>15.996465978</v>
      </c>
      <c r="AE137" s="2">
        <f t="shared" si="60"/>
        <v>17.661391005300001</v>
      </c>
      <c r="AF137" s="2">
        <f t="shared" si="60"/>
        <v>19.499602766799999</v>
      </c>
      <c r="AG137" s="2">
        <f t="shared" si="60"/>
        <v>21.529137084799999</v>
      </c>
      <c r="AH137" s="2">
        <f t="shared" ref="AH137:BI137" si="61">+AH133*AH47</f>
        <v>23.769906964800001</v>
      </c>
      <c r="AI137" s="2">
        <f t="shared" si="61"/>
        <v>26.243897973700001</v>
      </c>
      <c r="AJ137" s="2">
        <f t="shared" si="61"/>
        <v>28.9753839539</v>
      </c>
      <c r="AK137" s="2">
        <f t="shared" si="61"/>
        <v>31.9911651888</v>
      </c>
      <c r="AL137" s="2">
        <f t="shared" si="61"/>
        <v>35.320831357000003</v>
      </c>
      <c r="AM137" s="2">
        <f t="shared" si="61"/>
        <v>38.997051854299997</v>
      </c>
      <c r="AN137" s="2">
        <f t="shared" si="61"/>
        <v>43.055896333699998</v>
      </c>
      <c r="AO137" s="2">
        <f t="shared" si="61"/>
        <v>47.537188606699999</v>
      </c>
      <c r="AP137" s="2">
        <f t="shared" si="61"/>
        <v>52.484897378699998</v>
      </c>
      <c r="AQ137" s="2">
        <f t="shared" si="61"/>
        <v>57.9475676538</v>
      </c>
      <c r="AR137" s="2">
        <f t="shared" si="61"/>
        <v>63.9787970386</v>
      </c>
      <c r="AS137" s="2">
        <f t="shared" si="61"/>
        <v>70.637761622200003</v>
      </c>
      <c r="AT137" s="2">
        <f t="shared" si="61"/>
        <v>77.989796588100006</v>
      </c>
      <c r="AU137" s="2">
        <f t="shared" si="61"/>
        <v>110.09463323492842</v>
      </c>
      <c r="AV137" s="2">
        <f t="shared" si="61"/>
        <v>107.34226740405521</v>
      </c>
      <c r="AW137" s="2">
        <f t="shared" si="61"/>
        <v>104.65871071895383</v>
      </c>
      <c r="AX137" s="2">
        <f t="shared" si="61"/>
        <v>102.04224295097998</v>
      </c>
      <c r="AY137" s="2">
        <f t="shared" si="61"/>
        <v>99.491186877205479</v>
      </c>
      <c r="AZ137" s="2">
        <f t="shared" si="61"/>
        <v>97.00390720527534</v>
      </c>
      <c r="BA137" s="2">
        <f t="shared" si="61"/>
        <v>94.578809525143456</v>
      </c>
      <c r="BB137" s="2">
        <f t="shared" si="61"/>
        <v>92.214339287014866</v>
      </c>
      <c r="BC137" s="2">
        <f t="shared" si="61"/>
        <v>89.908980804839487</v>
      </c>
      <c r="BD137" s="2">
        <f t="shared" si="61"/>
        <v>87.661256284718505</v>
      </c>
      <c r="BE137" s="2">
        <f t="shared" si="61"/>
        <v>85.469724877600541</v>
      </c>
      <c r="BF137" s="2">
        <f t="shared" si="61"/>
        <v>83.332981755660526</v>
      </c>
      <c r="BG137" s="2">
        <f t="shared" si="61"/>
        <v>63.4998585612</v>
      </c>
      <c r="BH137" s="2">
        <f t="shared" si="61"/>
        <v>24.595649848600001</v>
      </c>
      <c r="BI137" s="2">
        <f t="shared" si="61"/>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25.2" customHeight="1" x14ac:dyDescent="0.3">
      <c r="A138" s="97" t="s">
        <v>286</v>
      </c>
      <c r="B138" s="98">
        <f>+C154</f>
        <v>5.1641710252871453E-2</v>
      </c>
      <c r="C138" s="98">
        <f t="shared" ref="C138:BH138" si="62">+D154</f>
        <v>5.2051422675766457E-2</v>
      </c>
      <c r="D138" s="98">
        <f t="shared" si="62"/>
        <v>4.933059003948137E-2</v>
      </c>
      <c r="E138" s="98">
        <f t="shared" si="62"/>
        <v>4.8345660821046632E-2</v>
      </c>
      <c r="F138" s="98">
        <f t="shared" si="62"/>
        <v>4.7296980929748322E-2</v>
      </c>
      <c r="G138" s="98">
        <f t="shared" si="62"/>
        <v>4.6229530648754347E-2</v>
      </c>
      <c r="H138" s="98">
        <f t="shared" si="62"/>
        <v>4.5169337909150231E-2</v>
      </c>
      <c r="I138" s="98">
        <f t="shared" si="62"/>
        <v>4.4131574148841723E-2</v>
      </c>
      <c r="J138" s="98">
        <f t="shared" si="62"/>
        <v>4.312525658654276E-2</v>
      </c>
      <c r="K138" s="98">
        <f t="shared" si="62"/>
        <v>4.2155961555815136E-2</v>
      </c>
      <c r="L138" s="98">
        <f t="shared" si="62"/>
        <v>4.1227379471171055E-2</v>
      </c>
      <c r="M138" s="98">
        <f t="shared" si="62"/>
        <v>4.0342197016598913E-2</v>
      </c>
      <c r="N138" s="98">
        <f t="shared" si="62"/>
        <v>3.950258836984144E-2</v>
      </c>
      <c r="O138" s="98">
        <f t="shared" si="62"/>
        <v>3.8710479978759427E-2</v>
      </c>
      <c r="P138" s="98">
        <f t="shared" si="62"/>
        <v>3.796768376678572E-2</v>
      </c>
      <c r="Q138" s="98">
        <f t="shared" si="62"/>
        <v>3.7275960330693581E-2</v>
      </c>
      <c r="R138" s="98">
        <f t="shared" si="62"/>
        <v>3.6637051243234131E-2</v>
      </c>
      <c r="S138" s="98">
        <f t="shared" si="62"/>
        <v>3.6052717952802515E-2</v>
      </c>
      <c r="T138" s="98">
        <f t="shared" si="62"/>
        <v>3.5477717715261203E-2</v>
      </c>
      <c r="U138" s="98">
        <f t="shared" si="62"/>
        <v>3.4952913021215837E-2</v>
      </c>
      <c r="V138" s="98">
        <f t="shared" si="62"/>
        <v>3.4470236177241986E-2</v>
      </c>
      <c r="W138" s="98">
        <f t="shared" si="62"/>
        <v>3.4021190155535397E-2</v>
      </c>
      <c r="X138" s="98">
        <f t="shared" si="62"/>
        <v>3.3595921842201504E-2</v>
      </c>
      <c r="Y138" s="98">
        <f t="shared" si="62"/>
        <v>3.3182478887636258E-2</v>
      </c>
      <c r="Z138" s="98">
        <f t="shared" si="62"/>
        <v>3.2766239268051889E-2</v>
      </c>
      <c r="AA138" s="98">
        <f t="shared" si="62"/>
        <v>3.2329595123170574E-2</v>
      </c>
      <c r="AB138" s="98">
        <f t="shared" si="62"/>
        <v>3.1852083507710738E-2</v>
      </c>
      <c r="AC138" s="98">
        <f t="shared" si="62"/>
        <v>3.1311279510301437E-2</v>
      </c>
      <c r="AD138" s="98">
        <f t="shared" si="62"/>
        <v>3.0684876893263269E-2</v>
      </c>
      <c r="AE138" s="98">
        <f t="shared" si="62"/>
        <v>2.9954374678611506E-2</v>
      </c>
      <c r="AF138" s="98">
        <f t="shared" si="62"/>
        <v>2.9110502419034567E-2</v>
      </c>
      <c r="AG138" s="98">
        <f t="shared" si="62"/>
        <v>-6.7551899346095179E-2</v>
      </c>
      <c r="AH138" s="98">
        <f t="shared" si="62"/>
        <v>5.523184763768163E-2</v>
      </c>
      <c r="AI138" s="98">
        <f t="shared" si="62"/>
        <v>4.3931003253471435E-2</v>
      </c>
      <c r="AJ138" s="98">
        <f t="shared" si="62"/>
        <v>3.7448325658201442E-2</v>
      </c>
      <c r="AK138" s="98">
        <f t="shared" si="62"/>
        <v>3.3391277214412485E-2</v>
      </c>
      <c r="AL138" s="98">
        <f t="shared" si="62"/>
        <v>3.069877321119141E-2</v>
      </c>
      <c r="AM138" s="98">
        <f t="shared" si="62"/>
        <v>2.8832709869766271E-2</v>
      </c>
      <c r="AN138" s="98">
        <f t="shared" si="62"/>
        <v>2.7493053986304972E-2</v>
      </c>
      <c r="AO138" s="98">
        <f t="shared" si="62"/>
        <v>2.6500068476688288E-2</v>
      </c>
      <c r="AP138" s="98">
        <f t="shared" si="62"/>
        <v>2.5739136722823241E-2</v>
      </c>
      <c r="AQ138" s="98">
        <f t="shared" si="62"/>
        <v>2.5131785412089602E-2</v>
      </c>
      <c r="AR138" s="98">
        <f t="shared" si="62"/>
        <v>2.4618273230870402E-2</v>
      </c>
      <c r="AS138" s="98">
        <f t="shared" si="62"/>
        <v>2.4144874576840447E-2</v>
      </c>
      <c r="AT138" s="98">
        <f t="shared" si="62"/>
        <v>2.4456667930609965E-2</v>
      </c>
      <c r="AU138" s="98">
        <f t="shared" si="62"/>
        <v>2.430852937839445E-2</v>
      </c>
      <c r="AV138" s="98">
        <f t="shared" si="62"/>
        <v>2.4272301203247304E-2</v>
      </c>
      <c r="AW138" s="98">
        <f t="shared" si="62"/>
        <v>2.4312836219164469E-2</v>
      </c>
      <c r="AX138" s="98">
        <f t="shared" si="62"/>
        <v>2.4458480090773671E-2</v>
      </c>
      <c r="AY138" s="98">
        <f t="shared" si="62"/>
        <v>1.7129453806177253E-2</v>
      </c>
      <c r="AZ138" s="98">
        <f t="shared" si="62"/>
        <v>2.5539609654600559E-2</v>
      </c>
      <c r="BA138" s="98">
        <f t="shared" si="62"/>
        <v>2.4778558915458992E-2</v>
      </c>
      <c r="BB138" s="98">
        <f t="shared" si="62"/>
        <v>2.4186654954585274E-2</v>
      </c>
      <c r="BC138" s="98">
        <f t="shared" si="62"/>
        <v>2.3707733087792615E-2</v>
      </c>
      <c r="BD138" s="98">
        <f t="shared" si="62"/>
        <v>2.3305426581585076E-2</v>
      </c>
      <c r="BE138" s="98">
        <f t="shared" si="62"/>
        <v>2.295596036134695E-2</v>
      </c>
      <c r="BF138" s="98">
        <f t="shared" si="62"/>
        <v>2.3062481184246364E-2</v>
      </c>
      <c r="BG138" s="98">
        <f t="shared" si="62"/>
        <v>2.2435948302878428E-2</v>
      </c>
      <c r="BH138" s="98">
        <f t="shared" si="62"/>
        <v>2.1730864593971555E-2</v>
      </c>
      <c r="BI138" s="98"/>
    </row>
    <row r="139" spans="1:124" ht="21" customHeight="1" x14ac:dyDescent="0.3">
      <c r="A139" s="36"/>
    </row>
    <row r="140" spans="1:124" ht="21" customHeight="1" x14ac:dyDescent="0.3">
      <c r="A140" s="36"/>
    </row>
    <row r="141" spans="1:124" ht="21" customHeight="1" x14ac:dyDescent="0.3">
      <c r="A141" s="36"/>
    </row>
    <row r="142" spans="1:124" ht="21" customHeight="1" x14ac:dyDescent="0.3">
      <c r="A142" s="36"/>
    </row>
    <row r="143" spans="1:124" ht="21" customHeight="1" x14ac:dyDescent="0.3">
      <c r="A143" s="36"/>
    </row>
    <row r="144" spans="1:124" ht="21" customHeight="1" x14ac:dyDescent="0.3">
      <c r="A144" s="36"/>
    </row>
    <row r="145" spans="1:124" ht="22.5" customHeight="1" x14ac:dyDescent="0.3">
      <c r="A145" s="13"/>
      <c r="B145" s="75"/>
    </row>
    <row r="146" spans="1:124" ht="21" customHeight="1" thickBot="1" x14ac:dyDescent="0.35">
      <c r="A146" s="48" t="s">
        <v>307</v>
      </c>
      <c r="B146" s="75"/>
    </row>
    <row r="147" spans="1:124" ht="21" customHeight="1" thickTop="1" x14ac:dyDescent="0.3">
      <c r="A147" s="9" t="s">
        <v>214</v>
      </c>
      <c r="B147" s="75"/>
    </row>
    <row r="148" spans="1:124" ht="21" customHeight="1" x14ac:dyDescent="0.3">
      <c r="A148" s="9" t="s">
        <v>215</v>
      </c>
      <c r="B148" s="75"/>
      <c r="C148" s="3">
        <f t="shared" ref="C148:AH148" si="63">+(C53/B53)^0.2</f>
        <v>1.0115602927213796</v>
      </c>
      <c r="D148" s="3">
        <f t="shared" si="63"/>
        <v>1.0070772683538509</v>
      </c>
      <c r="E148" s="3">
        <f t="shared" si="63"/>
        <v>1.0083510603497923</v>
      </c>
      <c r="F148" s="3">
        <f t="shared" si="63"/>
        <v>1.0071076480956989</v>
      </c>
      <c r="G148" s="3">
        <f t="shared" si="63"/>
        <v>1.0060065118945292</v>
      </c>
      <c r="H148" s="3">
        <f t="shared" si="63"/>
        <v>1.00502243874638</v>
      </c>
      <c r="I148" s="3">
        <f t="shared" si="63"/>
        <v>1.0041325809142558</v>
      </c>
      <c r="J148" s="3">
        <f t="shared" si="63"/>
        <v>1.0033159242488521</v>
      </c>
      <c r="K148" s="3">
        <f t="shared" si="63"/>
        <v>1.0025528335668807</v>
      </c>
      <c r="L148" s="3">
        <f t="shared" si="63"/>
        <v>1.0018246661425576</v>
      </c>
      <c r="M148" s="3">
        <f t="shared" si="63"/>
        <v>1.0011134493148204</v>
      </c>
      <c r="N148" s="3">
        <f t="shared" si="63"/>
        <v>1.0004016220120626</v>
      </c>
      <c r="O148" s="3">
        <f t="shared" si="63"/>
        <v>0.99967184315660174</v>
      </c>
      <c r="P148" s="3">
        <f t="shared" si="63"/>
        <v>0.99890687278374779</v>
      </c>
      <c r="Q148" s="3">
        <f t="shared" si="63"/>
        <v>0.99808953461373817</v>
      </c>
      <c r="R148" s="3">
        <f t="shared" si="63"/>
        <v>0.99720277209659569</v>
      </c>
      <c r="S148" s="3">
        <f t="shared" si="63"/>
        <v>0.99622981402948929</v>
      </c>
      <c r="T148" s="3">
        <f t="shared" si="63"/>
        <v>0.99515447125787582</v>
      </c>
      <c r="U148" s="3">
        <f t="shared" si="63"/>
        <v>0.99407753206352512</v>
      </c>
      <c r="V148" s="3">
        <f t="shared" si="63"/>
        <v>0.99292295054951563</v>
      </c>
      <c r="W148" s="3">
        <f t="shared" si="63"/>
        <v>0.9916953755030079</v>
      </c>
      <c r="X148" s="3">
        <f t="shared" si="63"/>
        <v>0.99040620058485218</v>
      </c>
      <c r="Y148" s="3">
        <f t="shared" si="63"/>
        <v>0.9890752714323936</v>
      </c>
      <c r="Z148" s="3">
        <f t="shared" si="63"/>
        <v>0.98773277536874737</v>
      </c>
      <c r="AA148" s="3">
        <f t="shared" si="63"/>
        <v>0.9864211625083309</v>
      </c>
      <c r="AB148" s="3">
        <f t="shared" si="63"/>
        <v>0.98519679020350182</v>
      </c>
      <c r="AC148" s="3">
        <f t="shared" si="63"/>
        <v>0.98413073970423037</v>
      </c>
      <c r="AD148" s="3">
        <f t="shared" si="63"/>
        <v>0.98330792318512539</v>
      </c>
      <c r="AE148" s="3">
        <f t="shared" si="63"/>
        <v>0.98282324335065008</v>
      </c>
      <c r="AF148" s="3">
        <f t="shared" si="63"/>
        <v>0.98277338356821031</v>
      </c>
      <c r="AG148" s="3">
        <f t="shared" si="63"/>
        <v>0.98324318776611175</v>
      </c>
      <c r="AH148" s="3">
        <f t="shared" si="63"/>
        <v>1.2321842067649462</v>
      </c>
      <c r="AI148" s="3">
        <f t="shared" ref="AI148:BI148" si="64">+(AI53/AH53)^0.2</f>
        <v>1.0001150980829978</v>
      </c>
      <c r="AJ148" s="3">
        <f t="shared" si="64"/>
        <v>1.0000996741712589</v>
      </c>
      <c r="AK148" s="3">
        <f t="shared" si="64"/>
        <v>1.0000863172558871</v>
      </c>
      <c r="AL148" s="3">
        <f t="shared" si="64"/>
        <v>1.0000747503113101</v>
      </c>
      <c r="AM148" s="3">
        <f t="shared" si="64"/>
        <v>1.0000647334453974</v>
      </c>
      <c r="AN148" s="3">
        <f t="shared" si="64"/>
        <v>1.0000560589205856</v>
      </c>
      <c r="AO148" s="3">
        <f t="shared" si="64"/>
        <v>1.0000485468428892</v>
      </c>
      <c r="AP148" s="3">
        <f t="shared" si="64"/>
        <v>1.0000420414292011</v>
      </c>
      <c r="AQ148" s="3">
        <f t="shared" si="64"/>
        <v>1.0000364077751358</v>
      </c>
      <c r="AR148" s="3">
        <f t="shared" si="64"/>
        <v>1.0000315290563586</v>
      </c>
      <c r="AS148" s="3">
        <f t="shared" si="64"/>
        <v>1.0000273041051282</v>
      </c>
      <c r="AT148" s="3">
        <f t="shared" si="64"/>
        <v>1.000023645311785</v>
      </c>
      <c r="AU148" s="3">
        <f t="shared" si="64"/>
        <v>1.0000204768075671</v>
      </c>
      <c r="AV148" s="3">
        <f t="shared" si="64"/>
        <v>1.0000177328910251</v>
      </c>
      <c r="AW148" s="3">
        <f t="shared" si="64"/>
        <v>1.0000153566653818</v>
      </c>
      <c r="AX148" s="3">
        <f t="shared" si="64"/>
        <v>1.0000132988585366</v>
      </c>
      <c r="AY148" s="3">
        <f t="shared" si="64"/>
        <v>1.0000115168012329</v>
      </c>
      <c r="AZ148" s="3">
        <f t="shared" si="64"/>
        <v>1.0000099735421704</v>
      </c>
      <c r="BA148" s="3">
        <f t="shared" si="64"/>
        <v>1.0000086370817489</v>
      </c>
      <c r="BB148" s="3">
        <f t="shared" si="64"/>
        <v>1.0000074797084657</v>
      </c>
      <c r="BC148" s="3">
        <f t="shared" si="64"/>
        <v>1.0000064774242854</v>
      </c>
      <c r="BD148" s="3">
        <f t="shared" si="64"/>
        <v>1.0000056094469965</v>
      </c>
      <c r="BE148" s="3">
        <f t="shared" si="64"/>
        <v>1.0000048577792724</v>
      </c>
      <c r="BF148" s="3">
        <f t="shared" si="64"/>
        <v>1.000004206835482</v>
      </c>
      <c r="BG148" s="3">
        <f t="shared" si="64"/>
        <v>1.0000036431184998</v>
      </c>
      <c r="BH148" s="3">
        <f t="shared" si="64"/>
        <v>1.0000031549398525</v>
      </c>
      <c r="BI148" s="3">
        <f t="shared" si="64"/>
        <v>1.0000027321773335</v>
      </c>
    </row>
    <row r="149" spans="1:124" ht="21" customHeight="1" x14ac:dyDescent="0.3">
      <c r="A149" s="9" t="s">
        <v>216</v>
      </c>
      <c r="B149" s="75"/>
      <c r="C149" s="3">
        <f t="shared" ref="C149:AH149" si="65">+(B18/C18)^0.2</f>
        <v>1.0149999999999999</v>
      </c>
      <c r="D149" s="3">
        <f t="shared" si="65"/>
        <v>1.0149999999999999</v>
      </c>
      <c r="E149" s="3">
        <f t="shared" si="65"/>
        <v>1.0149999999999999</v>
      </c>
      <c r="F149" s="3">
        <f t="shared" si="65"/>
        <v>1.0149999999999999</v>
      </c>
      <c r="G149" s="3">
        <f t="shared" si="65"/>
        <v>1.0149999999999999</v>
      </c>
      <c r="H149" s="3">
        <f t="shared" si="65"/>
        <v>1.0149999999999999</v>
      </c>
      <c r="I149" s="3">
        <f t="shared" si="65"/>
        <v>1.0149999999999999</v>
      </c>
      <c r="J149" s="3">
        <f t="shared" si="65"/>
        <v>1.0149999999999999</v>
      </c>
      <c r="K149" s="3">
        <f t="shared" si="65"/>
        <v>1.0149999999999999</v>
      </c>
      <c r="L149" s="3">
        <f t="shared" si="65"/>
        <v>1.0149999999999999</v>
      </c>
      <c r="M149" s="3">
        <f t="shared" si="65"/>
        <v>1.0149999999999999</v>
      </c>
      <c r="N149" s="3">
        <f t="shared" si="65"/>
        <v>1.0149999999999999</v>
      </c>
      <c r="O149" s="3">
        <f t="shared" si="65"/>
        <v>1.0149999999999999</v>
      </c>
      <c r="P149" s="3">
        <f t="shared" si="65"/>
        <v>1.0149999999999999</v>
      </c>
      <c r="Q149" s="3">
        <f t="shared" si="65"/>
        <v>1.0149999999999999</v>
      </c>
      <c r="R149" s="3">
        <f t="shared" si="65"/>
        <v>1.0149999999999999</v>
      </c>
      <c r="S149" s="3">
        <f t="shared" si="65"/>
        <v>1.0149999999999999</v>
      </c>
      <c r="T149" s="3">
        <f t="shared" si="65"/>
        <v>1.0149999999999999</v>
      </c>
      <c r="U149" s="3">
        <f t="shared" si="65"/>
        <v>1.0149999999999999</v>
      </c>
      <c r="V149" s="3">
        <f t="shared" si="65"/>
        <v>1.0149999999999999</v>
      </c>
      <c r="W149" s="3">
        <f t="shared" si="65"/>
        <v>1.0149999999999999</v>
      </c>
      <c r="X149" s="3">
        <f t="shared" si="65"/>
        <v>1.0149999999999999</v>
      </c>
      <c r="Y149" s="3">
        <f t="shared" si="65"/>
        <v>1.0149999999999999</v>
      </c>
      <c r="Z149" s="3">
        <f t="shared" si="65"/>
        <v>1.0149999999999999</v>
      </c>
      <c r="AA149" s="3">
        <f t="shared" si="65"/>
        <v>1.0149999999999999</v>
      </c>
      <c r="AB149" s="3">
        <f t="shared" si="65"/>
        <v>1.0149999999999999</v>
      </c>
      <c r="AC149" s="3">
        <f t="shared" si="65"/>
        <v>1.0149999999999999</v>
      </c>
      <c r="AD149" s="3">
        <f t="shared" si="65"/>
        <v>1.0149999999999999</v>
      </c>
      <c r="AE149" s="3">
        <f t="shared" si="65"/>
        <v>1.0149999999999999</v>
      </c>
      <c r="AF149" s="3">
        <f t="shared" si="65"/>
        <v>1.0149999999999999</v>
      </c>
      <c r="AG149" s="3">
        <f t="shared" si="65"/>
        <v>1.0149999999999999</v>
      </c>
      <c r="AH149" s="3">
        <f t="shared" si="65"/>
        <v>1.0149999999999999</v>
      </c>
      <c r="AI149" s="3">
        <f t="shared" ref="AI149:BI149" si="66">+(AH18/AI18)^0.2</f>
        <v>1.0149999999999999</v>
      </c>
      <c r="AJ149" s="3">
        <f t="shared" si="66"/>
        <v>1.0149999999999999</v>
      </c>
      <c r="AK149" s="3">
        <f t="shared" si="66"/>
        <v>1.0149999999999999</v>
      </c>
      <c r="AL149" s="3">
        <f t="shared" si="66"/>
        <v>1.0149999999999999</v>
      </c>
      <c r="AM149" s="3">
        <f t="shared" si="66"/>
        <v>1.0149999999999999</v>
      </c>
      <c r="AN149" s="3">
        <f t="shared" si="66"/>
        <v>1.0149999999999999</v>
      </c>
      <c r="AO149" s="3">
        <f t="shared" si="66"/>
        <v>1.0149999999999999</v>
      </c>
      <c r="AP149" s="3">
        <f t="shared" si="66"/>
        <v>1.0149999999999999</v>
      </c>
      <c r="AQ149" s="3">
        <f t="shared" si="66"/>
        <v>1.0149999999999999</v>
      </c>
      <c r="AR149" s="3">
        <f t="shared" si="66"/>
        <v>1.0149999999999999</v>
      </c>
      <c r="AS149" s="3">
        <f t="shared" si="66"/>
        <v>1.0149999999999999</v>
      </c>
      <c r="AT149" s="3">
        <f t="shared" si="66"/>
        <v>1.0149999999999999</v>
      </c>
      <c r="AU149" s="3">
        <f t="shared" si="66"/>
        <v>1.0149999999999999</v>
      </c>
      <c r="AV149" s="3">
        <f t="shared" si="66"/>
        <v>1.0149999999999999</v>
      </c>
      <c r="AW149" s="3">
        <f t="shared" si="66"/>
        <v>1.0149999999999999</v>
      </c>
      <c r="AX149" s="3">
        <f t="shared" si="66"/>
        <v>1.0149999999999999</v>
      </c>
      <c r="AY149" s="3">
        <f t="shared" si="66"/>
        <v>1.0149999999999999</v>
      </c>
      <c r="AZ149" s="3">
        <f t="shared" si="66"/>
        <v>1.0149999999999999</v>
      </c>
      <c r="BA149" s="3">
        <f t="shared" si="66"/>
        <v>1.0149999999999999</v>
      </c>
      <c r="BB149" s="3">
        <f t="shared" si="66"/>
        <v>1.0149999999999999</v>
      </c>
      <c r="BC149" s="3">
        <f t="shared" si="66"/>
        <v>1.0149999999999999</v>
      </c>
      <c r="BD149" s="3">
        <f t="shared" si="66"/>
        <v>1.0149999999999999</v>
      </c>
      <c r="BE149" s="3">
        <f t="shared" si="66"/>
        <v>1.0149999999999999</v>
      </c>
      <c r="BF149" s="3">
        <f t="shared" si="66"/>
        <v>1.0149999999999999</v>
      </c>
      <c r="BG149" s="3">
        <f t="shared" si="66"/>
        <v>1.0149999999999999</v>
      </c>
      <c r="BH149" s="3">
        <f t="shared" si="66"/>
        <v>1.0149999999999999</v>
      </c>
      <c r="BI149" s="3">
        <f t="shared" si="66"/>
        <v>1.0149999999999999</v>
      </c>
    </row>
    <row r="150" spans="1:124" ht="21" customHeight="1" x14ac:dyDescent="0.3">
      <c r="A150" s="9" t="s">
        <v>217</v>
      </c>
      <c r="B150" s="75"/>
      <c r="C150" s="3">
        <f t="shared" ref="C150:AH150" si="67">+((C126/B126)^($B$19))^0.2</f>
        <v>1.0361002071456862</v>
      </c>
      <c r="D150" s="3">
        <f t="shared" si="67"/>
        <v>1.0365038647051887</v>
      </c>
      <c r="E150" s="3">
        <f t="shared" si="67"/>
        <v>1.0338232414182082</v>
      </c>
      <c r="F150" s="3">
        <f t="shared" si="67"/>
        <v>1.032852867803987</v>
      </c>
      <c r="G150" s="3">
        <f t="shared" si="67"/>
        <v>1.0318196856450723</v>
      </c>
      <c r="H150" s="3">
        <f t="shared" si="67"/>
        <v>1.0307680104913837</v>
      </c>
      <c r="I150" s="3">
        <f t="shared" si="67"/>
        <v>1.0297234856247786</v>
      </c>
      <c r="J150" s="3">
        <f t="shared" si="67"/>
        <v>1.0287010582747209</v>
      </c>
      <c r="K150" s="3">
        <f t="shared" si="67"/>
        <v>1.0277096124005349</v>
      </c>
      <c r="L150" s="3">
        <f t="shared" si="67"/>
        <v>1.0267546419269116</v>
      </c>
      <c r="M150" s="3">
        <f t="shared" si="67"/>
        <v>1.0258397827302179</v>
      </c>
      <c r="N150" s="3">
        <f t="shared" si="67"/>
        <v>1.0249676817897526</v>
      </c>
      <c r="O150" s="3">
        <f t="shared" si="67"/>
        <v>1.0241404811525532</v>
      </c>
      <c r="P150" s="3">
        <f t="shared" si="67"/>
        <v>1.0233600787968073</v>
      </c>
      <c r="Q150" s="3">
        <f t="shared" si="67"/>
        <v>1.0226282598687546</v>
      </c>
      <c r="R150" s="3">
        <f t="shared" si="67"/>
        <v>1.0219467589464963</v>
      </c>
      <c r="S150" s="3">
        <f t="shared" si="67"/>
        <v>1.0213172918652553</v>
      </c>
      <c r="T150" s="3">
        <f t="shared" si="67"/>
        <v>1.02074159404217</v>
      </c>
      <c r="U150" s="3">
        <f t="shared" si="67"/>
        <v>1.0201750913450851</v>
      </c>
      <c r="V150" s="3">
        <f t="shared" si="67"/>
        <v>1.0196580423854344</v>
      </c>
      <c r="W150" s="3">
        <f t="shared" si="67"/>
        <v>1.0191824986967903</v>
      </c>
      <c r="X150" s="3">
        <f t="shared" si="67"/>
        <v>1.0187400888231877</v>
      </c>
      <c r="Y150" s="3">
        <f t="shared" si="67"/>
        <v>1.0183211052632528</v>
      </c>
      <c r="Z150" s="3">
        <f t="shared" si="67"/>
        <v>1.01791377230309</v>
      </c>
      <c r="AA150" s="3">
        <f t="shared" si="67"/>
        <v>1.017503684007933</v>
      </c>
      <c r="AB150" s="3">
        <f t="shared" si="67"/>
        <v>1.0170734927321878</v>
      </c>
      <c r="AC150" s="3">
        <f t="shared" si="67"/>
        <v>1.0166030379386313</v>
      </c>
      <c r="AD150" s="3">
        <f t="shared" si="67"/>
        <v>1.0160702261185237</v>
      </c>
      <c r="AE150" s="3">
        <f t="shared" si="67"/>
        <v>1.0154530806830182</v>
      </c>
      <c r="AF150" s="3">
        <f t="shared" si="67"/>
        <v>1.0147333740675977</v>
      </c>
      <c r="AG150" s="3">
        <f t="shared" si="67"/>
        <v>1.0139019728266352</v>
      </c>
      <c r="AH150" s="3">
        <f t="shared" si="67"/>
        <v>0.91866807946197526</v>
      </c>
      <c r="AI150" s="3">
        <f t="shared" ref="AI150:BI150" si="68">+((AI126/AH126)^($B$19))^0.2</f>
        <v>1.039637288312987</v>
      </c>
      <c r="AJ150" s="3">
        <f t="shared" si="68"/>
        <v>1.0285034514812528</v>
      </c>
      <c r="AK150" s="3">
        <f t="shared" si="68"/>
        <v>1.0221165770031542</v>
      </c>
      <c r="AL150" s="3">
        <f t="shared" si="68"/>
        <v>1.0181194849403079</v>
      </c>
      <c r="AM150" s="3">
        <f t="shared" si="68"/>
        <v>1.0154667716366419</v>
      </c>
      <c r="AN150" s="3">
        <f t="shared" si="68"/>
        <v>1.0136282855859766</v>
      </c>
      <c r="AO150" s="3">
        <f t="shared" si="68"/>
        <v>1.0123084275727143</v>
      </c>
      <c r="AP150" s="3">
        <f t="shared" si="68"/>
        <v>1.0113301167258013</v>
      </c>
      <c r="AQ150" s="3">
        <f t="shared" si="68"/>
        <v>1.0105804302687915</v>
      </c>
      <c r="AR150" s="3">
        <f t="shared" si="68"/>
        <v>1.0099820545931919</v>
      </c>
      <c r="AS150" s="3">
        <f t="shared" si="68"/>
        <v>1.0094761312619414</v>
      </c>
      <c r="AT150" s="3">
        <f t="shared" si="68"/>
        <v>1.0090097286471336</v>
      </c>
      <c r="AU150" s="3">
        <f t="shared" si="68"/>
        <v>1.0093169142173499</v>
      </c>
      <c r="AV150" s="3">
        <f t="shared" si="68"/>
        <v>1.0091709649048222</v>
      </c>
      <c r="AW150" s="3">
        <f t="shared" si="68"/>
        <v>1.009135272121426</v>
      </c>
      <c r="AX150" s="3">
        <f t="shared" si="68"/>
        <v>1.009175208097699</v>
      </c>
      <c r="AY150" s="3">
        <f t="shared" si="68"/>
        <v>1.0093186995968215</v>
      </c>
      <c r="AZ150" s="3">
        <f t="shared" si="68"/>
        <v>1.0020979840454949</v>
      </c>
      <c r="BA150" s="3">
        <f t="shared" si="68"/>
        <v>1.0103838518764539</v>
      </c>
      <c r="BB150" s="3">
        <f t="shared" si="68"/>
        <v>1.0096340481925705</v>
      </c>
      <c r="BC150" s="3">
        <f t="shared" si="68"/>
        <v>1.0090508915808722</v>
      </c>
      <c r="BD150" s="3">
        <f t="shared" si="68"/>
        <v>1.0085790473771357</v>
      </c>
      <c r="BE150" s="3">
        <f t="shared" si="68"/>
        <v>1.008182686287276</v>
      </c>
      <c r="BF150" s="3">
        <f t="shared" si="68"/>
        <v>1.0078383845924601</v>
      </c>
      <c r="BG150" s="3">
        <f t="shared" si="68"/>
        <v>1.0079433312160064</v>
      </c>
      <c r="BH150" s="3">
        <f t="shared" si="68"/>
        <v>1.0073260574412597</v>
      </c>
      <c r="BI150" s="3">
        <f t="shared" si="68"/>
        <v>1.006631393688642</v>
      </c>
    </row>
    <row r="151" spans="1:124" ht="21" customHeight="1" x14ac:dyDescent="0.3">
      <c r="A151" s="9" t="s">
        <v>218</v>
      </c>
      <c r="B151" s="75"/>
      <c r="C151" s="3">
        <f>+C150*C149</f>
        <v>1.0516417102528715</v>
      </c>
      <c r="D151" s="3">
        <f t="shared" ref="D151:BI151" si="69">+D150*D149</f>
        <v>1.0520514226757665</v>
      </c>
      <c r="E151" s="3">
        <f t="shared" si="69"/>
        <v>1.0493305900394814</v>
      </c>
      <c r="F151" s="3">
        <f t="shared" si="69"/>
        <v>1.0483456608210466</v>
      </c>
      <c r="G151" s="3">
        <f t="shared" si="69"/>
        <v>1.0472969809297483</v>
      </c>
      <c r="H151" s="3">
        <f t="shared" si="69"/>
        <v>1.0462295306487543</v>
      </c>
      <c r="I151" s="3">
        <f t="shared" si="69"/>
        <v>1.0451693379091502</v>
      </c>
      <c r="J151" s="3">
        <f t="shared" si="69"/>
        <v>1.0441315741488417</v>
      </c>
      <c r="K151" s="3">
        <f t="shared" si="69"/>
        <v>1.0431252565865428</v>
      </c>
      <c r="L151" s="3">
        <f t="shared" si="69"/>
        <v>1.0421559615558151</v>
      </c>
      <c r="M151" s="3">
        <f t="shared" si="69"/>
        <v>1.0412273794711711</v>
      </c>
      <c r="N151" s="3">
        <f t="shared" si="69"/>
        <v>1.0403421970165989</v>
      </c>
      <c r="O151" s="3">
        <f t="shared" si="69"/>
        <v>1.0395025883698414</v>
      </c>
      <c r="P151" s="3">
        <f t="shared" si="69"/>
        <v>1.0387104799787594</v>
      </c>
      <c r="Q151" s="3">
        <f t="shared" si="69"/>
        <v>1.0379676837667857</v>
      </c>
      <c r="R151" s="3">
        <f t="shared" si="69"/>
        <v>1.0372759603306936</v>
      </c>
      <c r="S151" s="3">
        <f t="shared" si="69"/>
        <v>1.0366370512432341</v>
      </c>
      <c r="T151" s="3">
        <f t="shared" si="69"/>
        <v>1.0360527179528025</v>
      </c>
      <c r="U151" s="3">
        <f t="shared" si="69"/>
        <v>1.0354777177152612</v>
      </c>
      <c r="V151" s="3">
        <f t="shared" si="69"/>
        <v>1.0349529130212158</v>
      </c>
      <c r="W151" s="3">
        <f t="shared" si="69"/>
        <v>1.034470236177242</v>
      </c>
      <c r="X151" s="3">
        <f t="shared" si="69"/>
        <v>1.0340211901555354</v>
      </c>
      <c r="Y151" s="3">
        <f t="shared" si="69"/>
        <v>1.0335959218422015</v>
      </c>
      <c r="Z151" s="3">
        <f t="shared" si="69"/>
        <v>1.0331824788876363</v>
      </c>
      <c r="AA151" s="3">
        <f t="shared" si="69"/>
        <v>1.0327662392680519</v>
      </c>
      <c r="AB151" s="3">
        <f t="shared" si="69"/>
        <v>1.0323295951231706</v>
      </c>
      <c r="AC151" s="3">
        <f t="shared" si="69"/>
        <v>1.0318520835077107</v>
      </c>
      <c r="AD151" s="3">
        <f t="shared" si="69"/>
        <v>1.0313112795103014</v>
      </c>
      <c r="AE151" s="3">
        <f t="shared" si="69"/>
        <v>1.0306848768932633</v>
      </c>
      <c r="AF151" s="3">
        <f t="shared" si="69"/>
        <v>1.0299543746786115</v>
      </c>
      <c r="AG151" s="3">
        <f t="shared" si="69"/>
        <v>1.0291105024190346</v>
      </c>
      <c r="AH151" s="3">
        <f t="shared" si="69"/>
        <v>0.93244810065390482</v>
      </c>
      <c r="AI151" s="3">
        <f t="shared" si="69"/>
        <v>1.0552318476376816</v>
      </c>
      <c r="AJ151" s="3">
        <f t="shared" si="69"/>
        <v>1.0439310032534714</v>
      </c>
      <c r="AK151" s="3">
        <f t="shared" si="69"/>
        <v>1.0374483256582014</v>
      </c>
      <c r="AL151" s="3">
        <f t="shared" si="69"/>
        <v>1.0333912772144125</v>
      </c>
      <c r="AM151" s="3">
        <f t="shared" si="69"/>
        <v>1.0306987732111914</v>
      </c>
      <c r="AN151" s="3">
        <f t="shared" si="69"/>
        <v>1.0288327098697663</v>
      </c>
      <c r="AO151" s="3">
        <f t="shared" si="69"/>
        <v>1.027493053986305</v>
      </c>
      <c r="AP151" s="3">
        <f t="shared" si="69"/>
        <v>1.0265000684766883</v>
      </c>
      <c r="AQ151" s="3">
        <f t="shared" si="69"/>
        <v>1.0257391367228232</v>
      </c>
      <c r="AR151" s="3">
        <f t="shared" si="69"/>
        <v>1.0251317854120896</v>
      </c>
      <c r="AS151" s="3">
        <f t="shared" si="69"/>
        <v>1.0246182732308704</v>
      </c>
      <c r="AT151" s="3">
        <f t="shared" si="69"/>
        <v>1.0241448745768404</v>
      </c>
      <c r="AU151" s="3">
        <f t="shared" si="69"/>
        <v>1.02445666793061</v>
      </c>
      <c r="AV151" s="3">
        <f t="shared" si="69"/>
        <v>1.0243085293783945</v>
      </c>
      <c r="AW151" s="3">
        <f t="shared" si="69"/>
        <v>1.0242723012032473</v>
      </c>
      <c r="AX151" s="3">
        <f t="shared" si="69"/>
        <v>1.0243128362191645</v>
      </c>
      <c r="AY151" s="3">
        <f t="shared" si="69"/>
        <v>1.0244584800907737</v>
      </c>
      <c r="AZ151" s="3">
        <f t="shared" si="69"/>
        <v>1.0171294538061773</v>
      </c>
      <c r="BA151" s="3">
        <f t="shared" si="69"/>
        <v>1.0255396096546006</v>
      </c>
      <c r="BB151" s="3">
        <f t="shared" si="69"/>
        <v>1.024778558915459</v>
      </c>
      <c r="BC151" s="3">
        <f t="shared" si="69"/>
        <v>1.0241866549545853</v>
      </c>
      <c r="BD151" s="3">
        <f t="shared" si="69"/>
        <v>1.0237077330877926</v>
      </c>
      <c r="BE151" s="3">
        <f t="shared" si="69"/>
        <v>1.0233054265815851</v>
      </c>
      <c r="BF151" s="3">
        <f t="shared" si="69"/>
        <v>1.0229559603613469</v>
      </c>
      <c r="BG151" s="3">
        <f t="shared" si="69"/>
        <v>1.0230624811842464</v>
      </c>
      <c r="BH151" s="3">
        <f t="shared" si="69"/>
        <v>1.0224359483028784</v>
      </c>
      <c r="BI151" s="3">
        <f t="shared" si="69"/>
        <v>1.0217308645939716</v>
      </c>
    </row>
    <row r="152" spans="1:124" ht="21" customHeight="1" x14ac:dyDescent="0.3">
      <c r="A152" s="9" t="s">
        <v>4</v>
      </c>
      <c r="B152" s="75"/>
      <c r="C152" s="3">
        <f>+C151-1</f>
        <v>5.1641710252871453E-2</v>
      </c>
      <c r="D152" s="3">
        <f t="shared" ref="D152" si="70">+D151-1</f>
        <v>5.2051422675766457E-2</v>
      </c>
      <c r="E152" s="3">
        <f t="shared" ref="E152" si="71">+E151-1</f>
        <v>4.933059003948137E-2</v>
      </c>
      <c r="F152" s="3">
        <f t="shared" ref="F152" si="72">+F151-1</f>
        <v>4.8345660821046632E-2</v>
      </c>
      <c r="G152" s="3">
        <f t="shared" ref="G152" si="73">+G151-1</f>
        <v>4.7296980929748322E-2</v>
      </c>
      <c r="H152" s="3">
        <f t="shared" ref="H152" si="74">+H151-1</f>
        <v>4.6229530648754347E-2</v>
      </c>
      <c r="I152" s="3">
        <f t="shared" ref="I152" si="75">+I151-1</f>
        <v>4.5169337909150231E-2</v>
      </c>
      <c r="J152" s="3">
        <f t="shared" ref="J152" si="76">+J151-1</f>
        <v>4.4131574148841723E-2</v>
      </c>
      <c r="K152" s="3">
        <f t="shared" ref="K152" si="77">+K151-1</f>
        <v>4.312525658654276E-2</v>
      </c>
      <c r="L152" s="3">
        <f t="shared" ref="L152" si="78">+L151-1</f>
        <v>4.2155961555815136E-2</v>
      </c>
      <c r="M152" s="3">
        <f t="shared" ref="M152" si="79">+M151-1</f>
        <v>4.1227379471171055E-2</v>
      </c>
      <c r="N152" s="3">
        <f t="shared" ref="N152" si="80">+N151-1</f>
        <v>4.0342197016598913E-2</v>
      </c>
      <c r="O152" s="3">
        <f t="shared" ref="O152" si="81">+O151-1</f>
        <v>3.950258836984144E-2</v>
      </c>
      <c r="P152" s="3">
        <f t="shared" ref="P152" si="82">+P151-1</f>
        <v>3.8710479978759427E-2</v>
      </c>
      <c r="Q152" s="3">
        <f t="shared" ref="Q152" si="83">+Q151-1</f>
        <v>3.796768376678572E-2</v>
      </c>
      <c r="R152" s="3">
        <f t="shared" ref="R152" si="84">+R151-1</f>
        <v>3.7275960330693581E-2</v>
      </c>
      <c r="S152" s="3">
        <f t="shared" ref="S152" si="85">+S151-1</f>
        <v>3.6637051243234131E-2</v>
      </c>
      <c r="T152" s="3">
        <f t="shared" ref="T152" si="86">+T151-1</f>
        <v>3.6052717952802515E-2</v>
      </c>
      <c r="U152" s="3">
        <f t="shared" ref="U152" si="87">+U151-1</f>
        <v>3.5477717715261203E-2</v>
      </c>
      <c r="V152" s="3">
        <f t="shared" ref="V152" si="88">+V151-1</f>
        <v>3.4952913021215837E-2</v>
      </c>
      <c r="W152" s="3">
        <f t="shared" ref="W152" si="89">+W151-1</f>
        <v>3.4470236177241986E-2</v>
      </c>
      <c r="X152" s="3">
        <f t="shared" ref="X152" si="90">+X151-1</f>
        <v>3.4021190155535397E-2</v>
      </c>
      <c r="Y152" s="3">
        <f t="shared" ref="Y152" si="91">+Y151-1</f>
        <v>3.3595921842201504E-2</v>
      </c>
      <c r="Z152" s="3">
        <f t="shared" ref="Z152" si="92">+Z151-1</f>
        <v>3.3182478887636258E-2</v>
      </c>
      <c r="AA152" s="3">
        <f t="shared" ref="AA152" si="93">+AA151-1</f>
        <v>3.2766239268051889E-2</v>
      </c>
      <c r="AB152" s="3">
        <f t="shared" ref="AB152" si="94">+AB151-1</f>
        <v>3.2329595123170574E-2</v>
      </c>
      <c r="AC152" s="3">
        <f t="shared" ref="AC152" si="95">+AC151-1</f>
        <v>3.1852083507710738E-2</v>
      </c>
      <c r="AD152" s="3">
        <f t="shared" ref="AD152" si="96">+AD151-1</f>
        <v>3.1311279510301437E-2</v>
      </c>
      <c r="AE152" s="3">
        <f t="shared" ref="AE152" si="97">+AE151-1</f>
        <v>3.0684876893263269E-2</v>
      </c>
      <c r="AF152" s="3">
        <f t="shared" ref="AF152" si="98">+AF151-1</f>
        <v>2.9954374678611506E-2</v>
      </c>
      <c r="AG152" s="3">
        <f t="shared" ref="AG152" si="99">+AG151-1</f>
        <v>2.9110502419034567E-2</v>
      </c>
      <c r="AH152" s="3">
        <f t="shared" ref="AH152" si="100">+AH151-1</f>
        <v>-6.7551899346095179E-2</v>
      </c>
      <c r="AI152" s="3">
        <f t="shared" ref="AI152" si="101">+AI151-1</f>
        <v>5.523184763768163E-2</v>
      </c>
      <c r="AJ152" s="3">
        <f t="shared" ref="AJ152" si="102">+AJ151-1</f>
        <v>4.3931003253471435E-2</v>
      </c>
      <c r="AK152" s="3">
        <f t="shared" ref="AK152" si="103">+AK151-1</f>
        <v>3.7448325658201442E-2</v>
      </c>
      <c r="AL152" s="3">
        <f t="shared" ref="AL152" si="104">+AL151-1</f>
        <v>3.3391277214412485E-2</v>
      </c>
      <c r="AM152" s="3">
        <f t="shared" ref="AM152" si="105">+AM151-1</f>
        <v>3.069877321119141E-2</v>
      </c>
      <c r="AN152" s="3">
        <f t="shared" ref="AN152" si="106">+AN151-1</f>
        <v>2.8832709869766271E-2</v>
      </c>
      <c r="AO152" s="3">
        <f t="shared" ref="AO152" si="107">+AO151-1</f>
        <v>2.7493053986304972E-2</v>
      </c>
      <c r="AP152" s="3">
        <f t="shared" ref="AP152" si="108">+AP151-1</f>
        <v>2.6500068476688288E-2</v>
      </c>
      <c r="AQ152" s="3">
        <f t="shared" ref="AQ152" si="109">+AQ151-1</f>
        <v>2.5739136722823241E-2</v>
      </c>
      <c r="AR152" s="3">
        <f t="shared" ref="AR152" si="110">+AR151-1</f>
        <v>2.5131785412089602E-2</v>
      </c>
      <c r="AS152" s="3">
        <f t="shared" ref="AS152" si="111">+AS151-1</f>
        <v>2.4618273230870402E-2</v>
      </c>
      <c r="AT152" s="3">
        <f t="shared" ref="AT152" si="112">+AT151-1</f>
        <v>2.4144874576840447E-2</v>
      </c>
      <c r="AU152" s="3">
        <f t="shared" ref="AU152" si="113">+AU151-1</f>
        <v>2.4456667930609965E-2</v>
      </c>
      <c r="AV152" s="3">
        <f t="shared" ref="AV152" si="114">+AV151-1</f>
        <v>2.430852937839445E-2</v>
      </c>
      <c r="AW152" s="3">
        <f t="shared" ref="AW152" si="115">+AW151-1</f>
        <v>2.4272301203247304E-2</v>
      </c>
      <c r="AX152" s="3">
        <f t="shared" ref="AX152" si="116">+AX151-1</f>
        <v>2.4312836219164469E-2</v>
      </c>
      <c r="AY152" s="3">
        <f t="shared" ref="AY152" si="117">+AY151-1</f>
        <v>2.4458480090773671E-2</v>
      </c>
      <c r="AZ152" s="3">
        <f t="shared" ref="AZ152" si="118">+AZ151-1</f>
        <v>1.7129453806177253E-2</v>
      </c>
      <c r="BA152" s="3">
        <f t="shared" ref="BA152" si="119">+BA151-1</f>
        <v>2.5539609654600559E-2</v>
      </c>
      <c r="BB152" s="3">
        <f t="shared" ref="BB152" si="120">+BB151-1</f>
        <v>2.4778558915458992E-2</v>
      </c>
      <c r="BC152" s="3">
        <f t="shared" ref="BC152" si="121">+BC151-1</f>
        <v>2.4186654954585274E-2</v>
      </c>
      <c r="BD152" s="3">
        <f t="shared" ref="BD152" si="122">+BD151-1</f>
        <v>2.3707733087792615E-2</v>
      </c>
      <c r="BE152" s="3">
        <f t="shared" ref="BE152" si="123">+BE151-1</f>
        <v>2.3305426581585076E-2</v>
      </c>
      <c r="BF152" s="3">
        <f t="shared" ref="BF152" si="124">+BF151-1</f>
        <v>2.295596036134695E-2</v>
      </c>
      <c r="BG152" s="3">
        <f t="shared" ref="BG152" si="125">+BG151-1</f>
        <v>2.3062481184246364E-2</v>
      </c>
      <c r="BH152" s="3">
        <f t="shared" ref="BH152" si="126">+BH151-1</f>
        <v>2.2435948302878428E-2</v>
      </c>
      <c r="BI152" s="3">
        <f t="shared" ref="BI152" si="127">+BI151-1</f>
        <v>2.1730864593971555E-2</v>
      </c>
    </row>
    <row r="153" spans="1:124" ht="21" customHeight="1" x14ac:dyDescent="0.3">
      <c r="A153" s="9" t="s">
        <v>219</v>
      </c>
      <c r="B153" s="75"/>
      <c r="C153" s="3">
        <f>+C151/(1+$B$17)-1</f>
        <v>5.1641710252871453E-2</v>
      </c>
      <c r="D153" s="3">
        <f>+D151/(1+$B$17)-1</f>
        <v>5.2051422675766457E-2</v>
      </c>
      <c r="E153" s="3">
        <f t="shared" ref="E153:BI153" si="128">+E151/(1+$B$17)-1</f>
        <v>4.933059003948137E-2</v>
      </c>
      <c r="F153" s="3">
        <f t="shared" si="128"/>
        <v>4.8345660821046632E-2</v>
      </c>
      <c r="G153" s="3">
        <f t="shared" si="128"/>
        <v>4.7296980929748322E-2</v>
      </c>
      <c r="H153" s="3">
        <f t="shared" si="128"/>
        <v>4.6229530648754347E-2</v>
      </c>
      <c r="I153" s="3">
        <f t="shared" si="128"/>
        <v>4.5169337909150231E-2</v>
      </c>
      <c r="J153" s="3">
        <f t="shared" si="128"/>
        <v>4.4131574148841723E-2</v>
      </c>
      <c r="K153" s="3">
        <f t="shared" si="128"/>
        <v>4.312525658654276E-2</v>
      </c>
      <c r="L153" s="3">
        <f t="shared" si="128"/>
        <v>4.2155961555815136E-2</v>
      </c>
      <c r="M153" s="3">
        <f t="shared" si="128"/>
        <v>4.1227379471171055E-2</v>
      </c>
      <c r="N153" s="3">
        <f t="shared" si="128"/>
        <v>4.0342197016598913E-2</v>
      </c>
      <c r="O153" s="3">
        <f t="shared" si="128"/>
        <v>3.950258836984144E-2</v>
      </c>
      <c r="P153" s="3">
        <f t="shared" si="128"/>
        <v>3.8710479978759427E-2</v>
      </c>
      <c r="Q153" s="3">
        <f t="shared" si="128"/>
        <v>3.796768376678572E-2</v>
      </c>
      <c r="R153" s="3">
        <f t="shared" si="128"/>
        <v>3.7275960330693581E-2</v>
      </c>
      <c r="S153" s="3">
        <f t="shared" si="128"/>
        <v>3.6637051243234131E-2</v>
      </c>
      <c r="T153" s="3">
        <f t="shared" si="128"/>
        <v>3.6052717952802515E-2</v>
      </c>
      <c r="U153" s="3">
        <f t="shared" si="128"/>
        <v>3.5477717715261203E-2</v>
      </c>
      <c r="V153" s="3">
        <f t="shared" si="128"/>
        <v>3.4952913021215837E-2</v>
      </c>
      <c r="W153" s="3">
        <f t="shared" si="128"/>
        <v>3.4470236177241986E-2</v>
      </c>
      <c r="X153" s="3">
        <f t="shared" si="128"/>
        <v>3.4021190155535397E-2</v>
      </c>
      <c r="Y153" s="3">
        <f t="shared" si="128"/>
        <v>3.3595921842201504E-2</v>
      </c>
      <c r="Z153" s="3">
        <f t="shared" si="128"/>
        <v>3.3182478887636258E-2</v>
      </c>
      <c r="AA153" s="3">
        <f t="shared" si="128"/>
        <v>3.2766239268051889E-2</v>
      </c>
      <c r="AB153" s="3">
        <f t="shared" si="128"/>
        <v>3.2329595123170574E-2</v>
      </c>
      <c r="AC153" s="3">
        <f t="shared" si="128"/>
        <v>3.1852083507710738E-2</v>
      </c>
      <c r="AD153" s="3">
        <f t="shared" si="128"/>
        <v>3.1311279510301437E-2</v>
      </c>
      <c r="AE153" s="3">
        <f t="shared" si="128"/>
        <v>3.0684876893263269E-2</v>
      </c>
      <c r="AF153" s="3">
        <f t="shared" si="128"/>
        <v>2.9954374678611506E-2</v>
      </c>
      <c r="AG153" s="3">
        <f t="shared" si="128"/>
        <v>2.9110502419034567E-2</v>
      </c>
      <c r="AH153" s="3">
        <f t="shared" si="128"/>
        <v>-6.7551899346095179E-2</v>
      </c>
      <c r="AI153" s="3">
        <f t="shared" si="128"/>
        <v>5.523184763768163E-2</v>
      </c>
      <c r="AJ153" s="3">
        <f t="shared" si="128"/>
        <v>4.3931003253471435E-2</v>
      </c>
      <c r="AK153" s="3">
        <f t="shared" si="128"/>
        <v>3.7448325658201442E-2</v>
      </c>
      <c r="AL153" s="3">
        <f t="shared" si="128"/>
        <v>3.3391277214412485E-2</v>
      </c>
      <c r="AM153" s="3">
        <f t="shared" si="128"/>
        <v>3.069877321119141E-2</v>
      </c>
      <c r="AN153" s="3">
        <f t="shared" si="128"/>
        <v>2.8832709869766271E-2</v>
      </c>
      <c r="AO153" s="3">
        <f t="shared" si="128"/>
        <v>2.7493053986304972E-2</v>
      </c>
      <c r="AP153" s="3">
        <f t="shared" si="128"/>
        <v>2.6500068476688288E-2</v>
      </c>
      <c r="AQ153" s="3">
        <f t="shared" si="128"/>
        <v>2.5739136722823241E-2</v>
      </c>
      <c r="AR153" s="3">
        <f t="shared" si="128"/>
        <v>2.5131785412089602E-2</v>
      </c>
      <c r="AS153" s="3">
        <f t="shared" si="128"/>
        <v>2.4618273230870402E-2</v>
      </c>
      <c r="AT153" s="3">
        <f t="shared" si="128"/>
        <v>2.4144874576840447E-2</v>
      </c>
      <c r="AU153" s="3">
        <f t="shared" si="128"/>
        <v>2.4456667930609965E-2</v>
      </c>
      <c r="AV153" s="3">
        <f t="shared" si="128"/>
        <v>2.430852937839445E-2</v>
      </c>
      <c r="AW153" s="3">
        <f t="shared" si="128"/>
        <v>2.4272301203247304E-2</v>
      </c>
      <c r="AX153" s="3">
        <f t="shared" si="128"/>
        <v>2.4312836219164469E-2</v>
      </c>
      <c r="AY153" s="3">
        <f t="shared" si="128"/>
        <v>2.4458480090773671E-2</v>
      </c>
      <c r="AZ153" s="3">
        <f t="shared" si="128"/>
        <v>1.7129453806177253E-2</v>
      </c>
      <c r="BA153" s="3">
        <f t="shared" si="128"/>
        <v>2.5539609654600559E-2</v>
      </c>
      <c r="BB153" s="3">
        <f t="shared" si="128"/>
        <v>2.4778558915458992E-2</v>
      </c>
      <c r="BC153" s="3">
        <f t="shared" si="128"/>
        <v>2.4186654954585274E-2</v>
      </c>
      <c r="BD153" s="3">
        <f t="shared" si="128"/>
        <v>2.3707733087792615E-2</v>
      </c>
      <c r="BE153" s="3">
        <f t="shared" si="128"/>
        <v>2.3305426581585076E-2</v>
      </c>
      <c r="BF153" s="3">
        <f t="shared" si="128"/>
        <v>2.295596036134695E-2</v>
      </c>
      <c r="BG153" s="3">
        <f t="shared" si="128"/>
        <v>2.3062481184246364E-2</v>
      </c>
      <c r="BH153" s="3">
        <f t="shared" si="128"/>
        <v>2.2435948302878428E-2</v>
      </c>
      <c r="BI153" s="3">
        <f t="shared" si="128"/>
        <v>2.1730864593971555E-2</v>
      </c>
    </row>
    <row r="154" spans="1:124" ht="21" customHeight="1" x14ac:dyDescent="0.3">
      <c r="A154" s="9" t="s">
        <v>220</v>
      </c>
      <c r="B154" s="75"/>
      <c r="C154" s="3">
        <f>+C151*(1+$B$9)-1</f>
        <v>5.1641710252871453E-2</v>
      </c>
      <c r="D154" s="3">
        <f>+D151*(1+$B$9)-1</f>
        <v>5.2051422675766457E-2</v>
      </c>
      <c r="E154" s="3">
        <f t="shared" ref="E154:BI154" si="129">+E151*(1+$B$9)-1</f>
        <v>4.933059003948137E-2</v>
      </c>
      <c r="F154" s="3">
        <f t="shared" si="129"/>
        <v>4.8345660821046632E-2</v>
      </c>
      <c r="G154" s="3">
        <f t="shared" si="129"/>
        <v>4.7296980929748322E-2</v>
      </c>
      <c r="H154" s="3">
        <f t="shared" si="129"/>
        <v>4.6229530648754347E-2</v>
      </c>
      <c r="I154" s="3">
        <f t="shared" si="129"/>
        <v>4.5169337909150231E-2</v>
      </c>
      <c r="J154" s="3">
        <f t="shared" si="129"/>
        <v>4.4131574148841723E-2</v>
      </c>
      <c r="K154" s="3">
        <f t="shared" si="129"/>
        <v>4.312525658654276E-2</v>
      </c>
      <c r="L154" s="3">
        <f t="shared" si="129"/>
        <v>4.2155961555815136E-2</v>
      </c>
      <c r="M154" s="3">
        <f t="shared" si="129"/>
        <v>4.1227379471171055E-2</v>
      </c>
      <c r="N154" s="3">
        <f t="shared" si="129"/>
        <v>4.0342197016598913E-2</v>
      </c>
      <c r="O154" s="3">
        <f t="shared" si="129"/>
        <v>3.950258836984144E-2</v>
      </c>
      <c r="P154" s="3">
        <f t="shared" si="129"/>
        <v>3.8710479978759427E-2</v>
      </c>
      <c r="Q154" s="3">
        <f t="shared" si="129"/>
        <v>3.796768376678572E-2</v>
      </c>
      <c r="R154" s="3">
        <f t="shared" si="129"/>
        <v>3.7275960330693581E-2</v>
      </c>
      <c r="S154" s="3">
        <f t="shared" si="129"/>
        <v>3.6637051243234131E-2</v>
      </c>
      <c r="T154" s="3">
        <f t="shared" si="129"/>
        <v>3.6052717952802515E-2</v>
      </c>
      <c r="U154" s="3">
        <f t="shared" si="129"/>
        <v>3.5477717715261203E-2</v>
      </c>
      <c r="V154" s="3">
        <f t="shared" si="129"/>
        <v>3.4952913021215837E-2</v>
      </c>
      <c r="W154" s="3">
        <f t="shared" si="129"/>
        <v>3.4470236177241986E-2</v>
      </c>
      <c r="X154" s="3">
        <f t="shared" si="129"/>
        <v>3.4021190155535397E-2</v>
      </c>
      <c r="Y154" s="3">
        <f t="shared" si="129"/>
        <v>3.3595921842201504E-2</v>
      </c>
      <c r="Z154" s="3">
        <f t="shared" si="129"/>
        <v>3.3182478887636258E-2</v>
      </c>
      <c r="AA154" s="3">
        <f t="shared" si="129"/>
        <v>3.2766239268051889E-2</v>
      </c>
      <c r="AB154" s="3">
        <f t="shared" si="129"/>
        <v>3.2329595123170574E-2</v>
      </c>
      <c r="AC154" s="3">
        <f t="shared" si="129"/>
        <v>3.1852083507710738E-2</v>
      </c>
      <c r="AD154" s="3">
        <f t="shared" si="129"/>
        <v>3.1311279510301437E-2</v>
      </c>
      <c r="AE154" s="3">
        <f t="shared" si="129"/>
        <v>3.0684876893263269E-2</v>
      </c>
      <c r="AF154" s="3">
        <f t="shared" si="129"/>
        <v>2.9954374678611506E-2</v>
      </c>
      <c r="AG154" s="3">
        <f t="shared" si="129"/>
        <v>2.9110502419034567E-2</v>
      </c>
      <c r="AH154" s="3">
        <f t="shared" si="129"/>
        <v>-6.7551899346095179E-2</v>
      </c>
      <c r="AI154" s="3">
        <f t="shared" si="129"/>
        <v>5.523184763768163E-2</v>
      </c>
      <c r="AJ154" s="3">
        <f t="shared" si="129"/>
        <v>4.3931003253471435E-2</v>
      </c>
      <c r="AK154" s="3">
        <f t="shared" si="129"/>
        <v>3.7448325658201442E-2</v>
      </c>
      <c r="AL154" s="3">
        <f t="shared" si="129"/>
        <v>3.3391277214412485E-2</v>
      </c>
      <c r="AM154" s="3">
        <f t="shared" si="129"/>
        <v>3.069877321119141E-2</v>
      </c>
      <c r="AN154" s="3">
        <f t="shared" si="129"/>
        <v>2.8832709869766271E-2</v>
      </c>
      <c r="AO154" s="3">
        <f t="shared" si="129"/>
        <v>2.7493053986304972E-2</v>
      </c>
      <c r="AP154" s="3">
        <f t="shared" si="129"/>
        <v>2.6500068476688288E-2</v>
      </c>
      <c r="AQ154" s="3">
        <f t="shared" si="129"/>
        <v>2.5739136722823241E-2</v>
      </c>
      <c r="AR154" s="3">
        <f t="shared" si="129"/>
        <v>2.5131785412089602E-2</v>
      </c>
      <c r="AS154" s="3">
        <f t="shared" si="129"/>
        <v>2.4618273230870402E-2</v>
      </c>
      <c r="AT154" s="3">
        <f t="shared" si="129"/>
        <v>2.4144874576840447E-2</v>
      </c>
      <c r="AU154" s="3">
        <f t="shared" si="129"/>
        <v>2.4456667930609965E-2</v>
      </c>
      <c r="AV154" s="3">
        <f t="shared" si="129"/>
        <v>2.430852937839445E-2</v>
      </c>
      <c r="AW154" s="3">
        <f t="shared" si="129"/>
        <v>2.4272301203247304E-2</v>
      </c>
      <c r="AX154" s="3">
        <f t="shared" si="129"/>
        <v>2.4312836219164469E-2</v>
      </c>
      <c r="AY154" s="3">
        <f t="shared" si="129"/>
        <v>2.4458480090773671E-2</v>
      </c>
      <c r="AZ154" s="3">
        <f t="shared" si="129"/>
        <v>1.7129453806177253E-2</v>
      </c>
      <c r="BA154" s="3">
        <f t="shared" si="129"/>
        <v>2.5539609654600559E-2</v>
      </c>
      <c r="BB154" s="3">
        <f t="shared" si="129"/>
        <v>2.4778558915458992E-2</v>
      </c>
      <c r="BC154" s="3">
        <f t="shared" si="129"/>
        <v>2.4186654954585274E-2</v>
      </c>
      <c r="BD154" s="3">
        <f t="shared" si="129"/>
        <v>2.3707733087792615E-2</v>
      </c>
      <c r="BE154" s="3">
        <f t="shared" si="129"/>
        <v>2.3305426581585076E-2</v>
      </c>
      <c r="BF154" s="3">
        <f t="shared" si="129"/>
        <v>2.295596036134695E-2</v>
      </c>
      <c r="BG154" s="3">
        <f t="shared" si="129"/>
        <v>2.3062481184246364E-2</v>
      </c>
      <c r="BH154" s="3">
        <f t="shared" si="129"/>
        <v>2.2435948302878428E-2</v>
      </c>
      <c r="BI154" s="3">
        <f t="shared" si="129"/>
        <v>2.1730864593971555E-2</v>
      </c>
    </row>
    <row r="155" spans="1:124" ht="21" customHeight="1" x14ac:dyDescent="0.3">
      <c r="A155" s="47" t="s">
        <v>222</v>
      </c>
      <c r="B155" s="72">
        <v>1</v>
      </c>
      <c r="C155" s="37">
        <f>+B155/(1+C152)^5</f>
        <v>0.77742944619665466</v>
      </c>
      <c r="D155" s="37">
        <f t="shared" ref="D155:BI155" si="130">+C155/(1+D152)^5</f>
        <v>0.60322057480533486</v>
      </c>
      <c r="E155" s="37">
        <f t="shared" si="130"/>
        <v>0.47414860618735422</v>
      </c>
      <c r="F155" s="37">
        <f t="shared" si="130"/>
        <v>0.37444839073067948</v>
      </c>
      <c r="G155" s="37">
        <f t="shared" si="130"/>
        <v>0.29719582935594929</v>
      </c>
      <c r="H155" s="37">
        <f t="shared" si="130"/>
        <v>0.23708705371363634</v>
      </c>
      <c r="I155" s="37">
        <f t="shared" si="130"/>
        <v>0.19009668255016604</v>
      </c>
      <c r="J155" s="37">
        <f t="shared" si="130"/>
        <v>0.15317870499031824</v>
      </c>
      <c r="K155" s="37">
        <f t="shared" si="130"/>
        <v>0.12402695725718067</v>
      </c>
      <c r="L155" s="37">
        <f t="shared" si="130"/>
        <v>0.10089101779861999</v>
      </c>
      <c r="M155" s="37">
        <f t="shared" si="130"/>
        <v>8.2437460657995704E-2</v>
      </c>
      <c r="N155" s="37">
        <f t="shared" si="130"/>
        <v>6.7646220195482179E-2</v>
      </c>
      <c r="O155" s="37">
        <f t="shared" si="130"/>
        <v>5.5733415623434479E-2</v>
      </c>
      <c r="P155" s="37">
        <f t="shared" si="130"/>
        <v>4.6093861497590718E-2</v>
      </c>
      <c r="Q155" s="37">
        <f t="shared" si="130"/>
        <v>3.8258146939298063E-2</v>
      </c>
      <c r="R155" s="37">
        <f t="shared" si="130"/>
        <v>3.1860483804726648E-2</v>
      </c>
      <c r="S155" s="37">
        <f t="shared" si="130"/>
        <v>2.6614525649433063E-2</v>
      </c>
      <c r="T155" s="37">
        <f t="shared" si="130"/>
        <v>2.2295101726105986E-2</v>
      </c>
      <c r="U155" s="37">
        <f t="shared" si="130"/>
        <v>1.8728615307558358E-2</v>
      </c>
      <c r="V155" s="37">
        <f t="shared" si="130"/>
        <v>1.5772579055980011E-2</v>
      </c>
      <c r="W155" s="37">
        <f t="shared" si="130"/>
        <v>1.3314127594930064E-2</v>
      </c>
      <c r="X155" s="37">
        <f t="shared" si="130"/>
        <v>1.1263296595847886E-2</v>
      </c>
      <c r="Y155" s="37">
        <f t="shared" si="130"/>
        <v>9.5479818552469866E-3</v>
      </c>
      <c r="Z155" s="37">
        <f t="shared" si="130"/>
        <v>8.110103970973585E-3</v>
      </c>
      <c r="AA155" s="37">
        <f t="shared" si="130"/>
        <v>6.9026564536739943E-3</v>
      </c>
      <c r="AB155" s="37">
        <f t="shared" si="130"/>
        <v>5.8874111907298776E-3</v>
      </c>
      <c r="AC155" s="37">
        <f t="shared" si="130"/>
        <v>5.0331183412941566E-3</v>
      </c>
      <c r="AD155" s="37">
        <f t="shared" si="130"/>
        <v>4.3140810838572284E-3</v>
      </c>
      <c r="AE155" s="37">
        <f t="shared" si="130"/>
        <v>3.7090166657438427E-3</v>
      </c>
      <c r="AF155" s="37">
        <f t="shared" si="130"/>
        <v>3.2001390681660352E-3</v>
      </c>
      <c r="AG155" s="37">
        <f t="shared" si="130"/>
        <v>2.7724185761371077E-3</v>
      </c>
      <c r="AH155" s="37">
        <f t="shared" si="130"/>
        <v>3.9331042404811261E-3</v>
      </c>
      <c r="AI155" s="37">
        <f t="shared" si="130"/>
        <v>3.0060486613418995E-3</v>
      </c>
      <c r="AJ155" s="37">
        <f t="shared" si="130"/>
        <v>2.4245828454010662E-3</v>
      </c>
      <c r="AK155" s="37">
        <f t="shared" si="130"/>
        <v>2.0174587213146692E-3</v>
      </c>
      <c r="AL155" s="37">
        <f t="shared" si="130"/>
        <v>1.7119091004275991E-3</v>
      </c>
      <c r="AM155" s="37">
        <f t="shared" si="130"/>
        <v>1.4717088618959179E-3</v>
      </c>
      <c r="AN155" s="37">
        <f t="shared" si="130"/>
        <v>1.2767271325879288E-3</v>
      </c>
      <c r="AO155" s="37">
        <f t="shared" si="130"/>
        <v>1.1148170820372391E-3</v>
      </c>
      <c r="AP155" s="37">
        <f t="shared" si="130"/>
        <v>9.7815730193226728E-4</v>
      </c>
      <c r="AQ155" s="37">
        <f t="shared" si="130"/>
        <v>8.6143808879090081E-4</v>
      </c>
      <c r="AR155" s="37">
        <f t="shared" si="130"/>
        <v>7.6089647587870835E-4</v>
      </c>
      <c r="AS155" s="37">
        <f t="shared" si="130"/>
        <v>6.7377530322462037E-4</v>
      </c>
      <c r="AT155" s="37">
        <f t="shared" si="130"/>
        <v>5.9800953514335491E-4</v>
      </c>
      <c r="AU155" s="37">
        <f t="shared" si="130"/>
        <v>5.2995639998150998E-4</v>
      </c>
      <c r="AV155" s="37">
        <f t="shared" si="130"/>
        <v>4.699873792530124E-4</v>
      </c>
      <c r="AW155" s="37">
        <f t="shared" si="130"/>
        <v>4.1687807361657169E-4</v>
      </c>
      <c r="AX155" s="37">
        <f t="shared" si="130"/>
        <v>3.6969704362807256E-4</v>
      </c>
      <c r="AY155" s="37">
        <f t="shared" si="130"/>
        <v>3.2762283873048683E-4</v>
      </c>
      <c r="AZ155" s="37">
        <f t="shared" si="130"/>
        <v>3.0094907687631159E-4</v>
      </c>
      <c r="BA155" s="37">
        <f t="shared" si="130"/>
        <v>2.6529607277649478E-4</v>
      </c>
      <c r="BB155" s="37">
        <f t="shared" si="130"/>
        <v>2.3473652436423778E-4</v>
      </c>
      <c r="BC155" s="37">
        <f t="shared" si="130"/>
        <v>2.0829800299532495E-4</v>
      </c>
      <c r="BD155" s="37">
        <f t="shared" si="130"/>
        <v>1.8527003624699168E-4</v>
      </c>
      <c r="BE155" s="37">
        <f t="shared" si="130"/>
        <v>1.6511206177013824E-4</v>
      </c>
      <c r="BF155" s="37">
        <f t="shared" si="130"/>
        <v>1.4739885664457982E-4</v>
      </c>
      <c r="BG155" s="37">
        <f t="shared" si="130"/>
        <v>1.3151743327310551E-4</v>
      </c>
      <c r="BH155" s="37">
        <f t="shared" si="130"/>
        <v>1.1770713017040956E-4</v>
      </c>
      <c r="BI155" s="37">
        <f t="shared" si="130"/>
        <v>1.0571100633827625E-4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21" customHeight="1" thickBot="1" x14ac:dyDescent="0.35">
      <c r="A158" s="45" t="s">
        <v>58</v>
      </c>
      <c r="B158" s="77"/>
      <c r="F158" s="56"/>
      <c r="G158" s="56"/>
    </row>
    <row r="159" spans="1:124" ht="21" customHeight="1" thickTop="1" x14ac:dyDescent="0.3">
      <c r="A159" s="9" t="s">
        <v>58</v>
      </c>
      <c r="B159" s="75" t="s">
        <v>223</v>
      </c>
      <c r="C159" s="3" t="s">
        <v>224</v>
      </c>
      <c r="D159" s="3" t="s">
        <v>225</v>
      </c>
    </row>
    <row r="160" spans="1:124" ht="21" customHeight="1" x14ac:dyDescent="0.3">
      <c r="A160" s="9" t="s">
        <v>221</v>
      </c>
      <c r="B160" s="75">
        <f>+SUMPRODUCT(B155:T155*B123:T123)*5</f>
        <v>2183.6207933345859</v>
      </c>
      <c r="C160" s="3">
        <v>2248.8454253061273</v>
      </c>
      <c r="D160" s="3">
        <f>+B160-C160</f>
        <v>-65.224631971541385</v>
      </c>
      <c r="E160" s="2"/>
      <c r="G160" s="4"/>
    </row>
    <row r="161" spans="1:47" ht="21" customHeight="1" x14ac:dyDescent="0.3">
      <c r="A161" s="9" t="s">
        <v>61</v>
      </c>
      <c r="B161" s="75">
        <f>+SUMPRODUCT(B155:AN155*B123:AN123)*5</f>
        <v>2434.0908337677884</v>
      </c>
      <c r="C161" s="3">
        <v>2597.1079927464334</v>
      </c>
      <c r="D161" s="3">
        <f t="shared" ref="D161:D164" si="131">+B161-C161</f>
        <v>-163.01715897864506</v>
      </c>
      <c r="E161" s="2"/>
      <c r="G161" s="4"/>
    </row>
    <row r="162" spans="1:47" ht="21" customHeight="1" x14ac:dyDescent="0.3">
      <c r="A162" s="9" t="s">
        <v>59</v>
      </c>
      <c r="B162" s="75">
        <f>+SUMPRODUCT(B155:BH155*B123:BH123)*5</f>
        <v>2491.7918035854668</v>
      </c>
      <c r="C162" s="3">
        <v>2651.3691447926403</v>
      </c>
      <c r="D162" s="3">
        <f t="shared" si="131"/>
        <v>-159.5773412071735</v>
      </c>
      <c r="E162" s="2"/>
      <c r="G162" s="4"/>
    </row>
    <row r="163" spans="1:47" ht="21" customHeight="1" x14ac:dyDescent="0.3">
      <c r="A163" s="9" t="s">
        <v>60</v>
      </c>
      <c r="B163" s="87">
        <f>+SUMPRODUCT(B155:DQ155*B123:DQ123)*5</f>
        <v>2492.8120464903504</v>
      </c>
      <c r="C163" s="3">
        <v>2652.340509300524</v>
      </c>
      <c r="D163" s="57">
        <f t="shared" si="131"/>
        <v>-159.52846281017355</v>
      </c>
      <c r="E163" s="2"/>
      <c r="F163" s="57"/>
      <c r="G163" s="4"/>
    </row>
    <row r="164" spans="1:47" ht="21" customHeight="1" x14ac:dyDescent="0.3">
      <c r="A164" s="9" t="s">
        <v>226</v>
      </c>
      <c r="B164" s="88">
        <f>+B129</f>
        <v>1896.753901803836</v>
      </c>
      <c r="C164" s="3">
        <v>2729.0947011534718</v>
      </c>
      <c r="D164" s="57">
        <f t="shared" si="131"/>
        <v>-832.34079934963574</v>
      </c>
      <c r="E164" s="2"/>
      <c r="F164" s="57"/>
      <c r="G164" s="4"/>
    </row>
    <row r="165" spans="1:47" ht="35.4" customHeight="1" thickBot="1" x14ac:dyDescent="0.35">
      <c r="A165" s="45" t="s">
        <v>94</v>
      </c>
      <c r="B165" s="75"/>
    </row>
    <row r="166" spans="1:47" ht="21" customHeight="1" thickTop="1" x14ac:dyDescent="0.3">
      <c r="A166" s="9" t="s">
        <v>210</v>
      </c>
      <c r="B166" s="75">
        <f t="shared" ref="B166:AU166" si="132">+B117/B104</f>
        <v>2.1232428672606325</v>
      </c>
      <c r="C166" s="3">
        <f t="shared" si="132"/>
        <v>2.1307822090230339</v>
      </c>
      <c r="D166" s="3">
        <f t="shared" si="132"/>
        <v>2.1657779020825108</v>
      </c>
      <c r="E166" s="3">
        <f t="shared" si="132"/>
        <v>2.1763304030652866</v>
      </c>
      <c r="F166" s="3">
        <f t="shared" si="132"/>
        <v>2.1904104289333954</v>
      </c>
      <c r="G166" s="3">
        <f t="shared" si="132"/>
        <v>2.2063592176438815</v>
      </c>
      <c r="H166" s="3">
        <f t="shared" si="132"/>
        <v>2.2232295008860179</v>
      </c>
      <c r="I166" s="3">
        <f t="shared" si="132"/>
        <v>2.2404999109426456</v>
      </c>
      <c r="J166" s="3">
        <f t="shared" si="132"/>
        <v>2.2579109361349889</v>
      </c>
      <c r="K166" s="3">
        <f t="shared" si="132"/>
        <v>2.2753704548630167</v>
      </c>
      <c r="L166" s="3">
        <f t="shared" si="132"/>
        <v>2.2928995391184697</v>
      </c>
      <c r="M166" s="3">
        <f t="shared" si="132"/>
        <v>2.3106017183975225</v>
      </c>
      <c r="N166" s="3">
        <f t="shared" si="132"/>
        <v>2.3286459243159374</v>
      </c>
      <c r="O166" s="3">
        <f t="shared" si="132"/>
        <v>2.3472573374218912</v>
      </c>
      <c r="P166" s="3">
        <f t="shared" si="132"/>
        <v>2.3667126473331033</v>
      </c>
      <c r="Q166" s="3">
        <f t="shared" si="132"/>
        <v>2.3873375229760119</v>
      </c>
      <c r="R166" s="3">
        <f t="shared" si="132"/>
        <v>2.409504767803095</v>
      </c>
      <c r="S166" s="3">
        <f t="shared" si="132"/>
        <v>2.4336318568961142</v>
      </c>
      <c r="T166" s="3">
        <f t="shared" si="132"/>
        <v>2.4601763965653136</v>
      </c>
      <c r="U166" s="3">
        <f t="shared" si="132"/>
        <v>2.4886112954668098</v>
      </c>
      <c r="V166" s="3">
        <f t="shared" si="132"/>
        <v>2.5193696231965834</v>
      </c>
      <c r="W166" s="3">
        <f t="shared" si="132"/>
        <v>2.5527687887966741</v>
      </c>
      <c r="X166" s="3">
        <f t="shared" si="132"/>
        <v>2.5889949683496347</v>
      </c>
      <c r="Y166" s="3">
        <f t="shared" si="132"/>
        <v>2.6280676729142316</v>
      </c>
      <c r="Z166" s="3">
        <f t="shared" si="132"/>
        <v>2.6697852768801087</v>
      </c>
      <c r="AA166" s="3">
        <f t="shared" si="132"/>
        <v>2.7136525300947807</v>
      </c>
      <c r="AB166" s="3">
        <f t="shared" si="132"/>
        <v>2.7587937372366396</v>
      </c>
      <c r="AC166" s="3">
        <f t="shared" si="132"/>
        <v>2.8038615047722182</v>
      </c>
      <c r="AD166" s="3">
        <f t="shared" si="132"/>
        <v>2.8469618395717449</v>
      </c>
      <c r="AE166" s="3">
        <f t="shared" si="132"/>
        <v>2.8856318631081206</v>
      </c>
      <c r="AF166" s="3">
        <f t="shared" si="132"/>
        <v>2.9169226529029038</v>
      </c>
      <c r="AG166" s="3">
        <f t="shared" si="132"/>
        <v>2.9376459455164197</v>
      </c>
      <c r="AH166" s="3">
        <f t="shared" si="132"/>
        <v>1.3415917830049022</v>
      </c>
      <c r="AI166" s="3">
        <f t="shared" si="132"/>
        <v>1.6638466090553905</v>
      </c>
      <c r="AJ166" s="3">
        <f t="shared" si="132"/>
        <v>1.8991569346500092</v>
      </c>
      <c r="AK166" s="3">
        <f t="shared" si="132"/>
        <v>2.0689419143599364</v>
      </c>
      <c r="AL166" s="3">
        <f t="shared" si="132"/>
        <v>2.1911149004120145</v>
      </c>
      <c r="AM166" s="3">
        <f t="shared" si="132"/>
        <v>2.2792812141033938</v>
      </c>
      <c r="AN166" s="3">
        <f t="shared" si="132"/>
        <v>2.3433958114093674</v>
      </c>
      <c r="AO166" s="3">
        <f t="shared" si="132"/>
        <v>2.3906260219742226</v>
      </c>
      <c r="AP166" s="3">
        <f t="shared" si="132"/>
        <v>2.4261065374724922</v>
      </c>
      <c r="AQ166" s="3">
        <f t="shared" si="132"/>
        <v>2.4535351608251221</v>
      </c>
      <c r="AR166" s="3">
        <f t="shared" si="132"/>
        <v>2.4756325601710389</v>
      </c>
      <c r="AS166" s="3">
        <f t="shared" si="132"/>
        <v>2.4945094309615001</v>
      </c>
      <c r="AT166" s="3">
        <f t="shared" si="132"/>
        <v>2.5119910267592331</v>
      </c>
      <c r="AU166" s="3">
        <f t="shared" si="132"/>
        <v>2.5299566829183435</v>
      </c>
    </row>
    <row r="167" spans="1:47" ht="21" customHeight="1" x14ac:dyDescent="0.3">
      <c r="A167" s="9" t="s">
        <v>238</v>
      </c>
      <c r="C167" s="3">
        <f t="shared" ref="C167:AU167" si="133">+C124/(C124+C123)</f>
        <v>8.6369319259007246E-2</v>
      </c>
      <c r="D167" s="3">
        <f t="shared" si="133"/>
        <v>8.4345125370098389E-2</v>
      </c>
      <c r="E167" s="3">
        <f t="shared" si="133"/>
        <v>7.8926030459685853E-2</v>
      </c>
      <c r="F167" s="3">
        <f t="shared" si="133"/>
        <v>7.6166037981876641E-2</v>
      </c>
      <c r="G167" s="3">
        <f t="shared" si="133"/>
        <v>7.3291824523414928E-2</v>
      </c>
      <c r="H167" s="3">
        <f t="shared" si="133"/>
        <v>7.0412632832951627E-2</v>
      </c>
      <c r="I167" s="3">
        <f t="shared" si="133"/>
        <v>6.7583457485786494E-2</v>
      </c>
      <c r="J167" s="3">
        <f t="shared" si="133"/>
        <v>6.4827118512223239E-2</v>
      </c>
      <c r="K167" s="3">
        <f t="shared" si="133"/>
        <v>6.2147007534044715E-2</v>
      </c>
      <c r="L167" s="3">
        <f t="shared" si="133"/>
        <v>5.9534446699912758E-2</v>
      </c>
      <c r="M167" s="3">
        <f t="shared" si="133"/>
        <v>5.6972851392426825E-2</v>
      </c>
      <c r="N167" s="3">
        <f t="shared" si="133"/>
        <v>5.4439954169128849E-2</v>
      </c>
      <c r="O167" s="3">
        <f t="shared" si="133"/>
        <v>5.1908823338921217E-2</v>
      </c>
      <c r="P167" s="3">
        <f t="shared" si="133"/>
        <v>4.9348104775057904E-2</v>
      </c>
      <c r="Q167" s="3">
        <f t="shared" si="133"/>
        <v>4.6721728397996189E-2</v>
      </c>
      <c r="R167" s="3">
        <f t="shared" si="133"/>
        <v>4.3988202226366256E-2</v>
      </c>
      <c r="S167" s="3">
        <f t="shared" si="133"/>
        <v>4.1099518172080948E-2</v>
      </c>
      <c r="T167" s="3">
        <f t="shared" si="133"/>
        <v>3.7999608559146102E-2</v>
      </c>
      <c r="U167" s="3">
        <f t="shared" si="133"/>
        <v>3.4607934161777321E-2</v>
      </c>
      <c r="V167" s="3">
        <f t="shared" si="133"/>
        <v>3.1005816337685004E-2</v>
      </c>
      <c r="W167" s="3">
        <f t="shared" si="133"/>
        <v>2.7134416943906066E-2</v>
      </c>
      <c r="X167" s="3">
        <f t="shared" si="133"/>
        <v>2.2944258594525688E-2</v>
      </c>
      <c r="Y167" s="3">
        <f t="shared" si="133"/>
        <v>1.8397723224179551E-2</v>
      </c>
      <c r="Z167" s="3">
        <f t="shared" si="133"/>
        <v>1.3474611444948183E-2</v>
      </c>
      <c r="AA167" s="3">
        <f t="shared" si="133"/>
        <v>8.1811570793690024E-3</v>
      </c>
      <c r="AB167" s="3">
        <f t="shared" si="133"/>
        <v>2.5628455925403516E-3</v>
      </c>
      <c r="AC167" s="3">
        <f t="shared" si="133"/>
        <v>-3.2791582509929399E-3</v>
      </c>
      <c r="AD167" s="3">
        <f t="shared" si="133"/>
        <v>-9.1695664436909751E-3</v>
      </c>
      <c r="AE167" s="3">
        <f t="shared" si="133"/>
        <v>-1.4842696658463064E-2</v>
      </c>
      <c r="AF167" s="3">
        <f t="shared" si="133"/>
        <v>-1.9936324320780102E-2</v>
      </c>
      <c r="AG167" s="3">
        <f t="shared" si="133"/>
        <v>-2.4007252084168158E-2</v>
      </c>
      <c r="AH167" s="3">
        <f t="shared" si="133"/>
        <v>-1.1936664778858321E-2</v>
      </c>
      <c r="AI167" s="3">
        <f t="shared" si="133"/>
        <v>0.12327595209522016</v>
      </c>
      <c r="AJ167" s="3">
        <f t="shared" si="133"/>
        <v>0.10094005356460851</v>
      </c>
      <c r="AK167" s="3">
        <f t="shared" si="133"/>
        <v>8.2223695947265668E-2</v>
      </c>
      <c r="AL167" s="3">
        <f t="shared" si="133"/>
        <v>6.7543656306769062E-2</v>
      </c>
      <c r="AM167" s="3">
        <f t="shared" si="133"/>
        <v>5.6395557253964078E-2</v>
      </c>
      <c r="AN167" s="3">
        <f t="shared" si="133"/>
        <v>4.8073365306483526E-2</v>
      </c>
      <c r="AO167" s="3">
        <f t="shared" si="133"/>
        <v>4.191732758792277E-2</v>
      </c>
      <c r="AP167" s="3">
        <f t="shared" si="133"/>
        <v>3.7388633816207918E-2</v>
      </c>
      <c r="AQ167" s="3">
        <f t="shared" si="133"/>
        <v>3.4079349083749072E-2</v>
      </c>
      <c r="AR167" s="3">
        <f t="shared" si="133"/>
        <v>3.170224595728055E-2</v>
      </c>
      <c r="AS167" s="3">
        <f t="shared" si="133"/>
        <v>3.0080418772177424E-2</v>
      </c>
      <c r="AT167" s="3">
        <f t="shared" si="133"/>
        <v>2.9147152671192406E-2</v>
      </c>
      <c r="AU167" s="3">
        <f t="shared" si="133"/>
        <v>2.888825741966327E-2</v>
      </c>
    </row>
    <row r="169" spans="1:47" ht="21" customHeight="1" x14ac:dyDescent="0.3">
      <c r="B169" s="75"/>
    </row>
    <row r="170" spans="1:47" ht="21" customHeight="1" x14ac:dyDescent="0.3">
      <c r="B170" s="75"/>
    </row>
    <row r="171" spans="1:47" ht="21" customHeight="1" x14ac:dyDescent="0.3">
      <c r="B171" s="75"/>
    </row>
    <row r="172" spans="1:47" ht="21" customHeight="1" x14ac:dyDescent="0.3">
      <c r="B172" s="75"/>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75"/>
    </row>
    <row r="178" spans="1:2" ht="21" customHeight="1" x14ac:dyDescent="0.3">
      <c r="A178" s="3"/>
      <c r="B178" s="75"/>
    </row>
    <row r="179" spans="1:2" ht="21" customHeight="1" x14ac:dyDescent="0.3">
      <c r="A179" s="3"/>
      <c r="B179" s="75"/>
    </row>
    <row r="180" spans="1:2" ht="21" customHeight="1" x14ac:dyDescent="0.3">
      <c r="A180" s="3"/>
      <c r="B180" s="75"/>
    </row>
    <row r="181" spans="1:2" ht="21" customHeight="1" x14ac:dyDescent="0.3">
      <c r="A181" s="3"/>
      <c r="B181" s="75"/>
    </row>
    <row r="182" spans="1:2" ht="21" customHeight="1" x14ac:dyDescent="0.3">
      <c r="A182" s="3"/>
      <c r="B182" s="75"/>
    </row>
    <row r="183" spans="1:2" ht="21" customHeight="1" x14ac:dyDescent="0.3">
      <c r="A183" s="3"/>
      <c r="B183" s="75"/>
    </row>
    <row r="184" spans="1:2" ht="21" customHeight="1" x14ac:dyDescent="0.3">
      <c r="A184" s="3"/>
      <c r="B184" s="75"/>
    </row>
    <row r="185" spans="1:2" ht="21" customHeight="1" x14ac:dyDescent="0.3">
      <c r="A185" s="3"/>
      <c r="B185" s="75"/>
    </row>
    <row r="186" spans="1:2" ht="21" customHeight="1" x14ac:dyDescent="0.3">
      <c r="A186" s="3"/>
      <c r="B186" s="75"/>
    </row>
    <row r="187" spans="1:2" ht="21" customHeight="1" x14ac:dyDescent="0.3">
      <c r="A187" s="3"/>
      <c r="B187" s="75"/>
    </row>
    <row r="188" spans="1:2" ht="21" customHeight="1" x14ac:dyDescent="0.3">
      <c r="A188" s="3"/>
      <c r="B188" s="75"/>
    </row>
    <row r="189" spans="1:2" ht="21" customHeight="1" x14ac:dyDescent="0.3">
      <c r="B189" s="75"/>
    </row>
    <row r="190" spans="1:2" ht="21" customHeight="1" x14ac:dyDescent="0.3">
      <c r="B190" s="75"/>
    </row>
    <row r="191" spans="1:2" ht="21" customHeight="1" x14ac:dyDescent="0.3">
      <c r="B191" s="75"/>
    </row>
    <row r="192" spans="1:2" ht="21" customHeight="1" x14ac:dyDescent="0.3">
      <c r="B192" s="75"/>
    </row>
    <row r="204" spans="1:124" s="14" customFormat="1" ht="21" customHeight="1" thickBot="1" x14ac:dyDescent="0.35">
      <c r="A204" s="46"/>
      <c r="B204" s="75"/>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21" customHeight="1" thickTop="1" x14ac:dyDescent="0.3">
      <c r="A205" s="10"/>
      <c r="B205" s="89"/>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21" customHeight="1" thickBot="1" x14ac:dyDescent="0.35">
      <c r="A206" s="46"/>
    </row>
    <row r="207" spans="1:124" s="12" customFormat="1" ht="21" customHeight="1" thickTop="1" x14ac:dyDescent="0.3">
      <c r="A207" s="10"/>
      <c r="B207" s="89"/>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21" customHeight="1" thickBot="1" x14ac:dyDescent="0.35">
      <c r="A208" s="46"/>
      <c r="B208" s="75"/>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21" customHeight="1" thickTop="1" x14ac:dyDescent="0.3">
      <c r="A209" s="10"/>
      <c r="B209" s="89"/>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1" customHeight="1" thickBot="1" x14ac:dyDescent="0.35">
      <c r="A212" s="45"/>
      <c r="B212" s="75"/>
    </row>
    <row r="213" spans="1:124" ht="21" customHeight="1" thickTop="1" x14ac:dyDescent="0.3">
      <c r="B213" s="75"/>
    </row>
    <row r="221" spans="1:124" ht="21" customHeight="1" x14ac:dyDescent="0.3">
      <c r="A221" s="3"/>
      <c r="B221" s="75"/>
    </row>
    <row r="222" spans="1:124" ht="21" customHeight="1" x14ac:dyDescent="0.3">
      <c r="A222" s="3"/>
      <c r="B222" s="75"/>
    </row>
    <row r="223" spans="1:124" ht="21" customHeight="1" x14ac:dyDescent="0.3">
      <c r="A223" s="3"/>
      <c r="B223" s="75"/>
    </row>
    <row r="224" spans="1:124" ht="21" customHeight="1" x14ac:dyDescent="0.3">
      <c r="A224" s="3"/>
      <c r="B224" s="75"/>
    </row>
    <row r="225" spans="1:2" ht="21" customHeight="1" x14ac:dyDescent="0.3">
      <c r="A225" s="3"/>
      <c r="B225" s="75"/>
    </row>
    <row r="226" spans="1:2" ht="21" customHeight="1" x14ac:dyDescent="0.3">
      <c r="A226" s="3"/>
      <c r="B226" s="75"/>
    </row>
    <row r="227" spans="1:2" ht="21" customHeight="1" x14ac:dyDescent="0.3">
      <c r="A227" s="3"/>
      <c r="B227" s="75"/>
    </row>
    <row r="228" spans="1:2" ht="21" customHeight="1" x14ac:dyDescent="0.3">
      <c r="A228" s="3"/>
      <c r="B228" s="75"/>
    </row>
    <row r="229" spans="1:2" ht="21" customHeight="1" x14ac:dyDescent="0.3">
      <c r="A229" s="3"/>
      <c r="B229" s="75"/>
    </row>
    <row r="230" spans="1:2" ht="21" customHeight="1" x14ac:dyDescent="0.3">
      <c r="A230" s="3"/>
      <c r="B230" s="75"/>
    </row>
    <row r="231" spans="1:2" ht="21" customHeight="1" x14ac:dyDescent="0.3">
      <c r="A231" s="3"/>
      <c r="B231" s="75"/>
    </row>
    <row r="232" spans="1:2" ht="21" customHeight="1" x14ac:dyDescent="0.3">
      <c r="A232" s="3"/>
      <c r="B232" s="75"/>
    </row>
    <row r="233" spans="1:2" ht="21" customHeight="1" x14ac:dyDescent="0.3">
      <c r="A233" s="3"/>
      <c r="B233" s="75"/>
    </row>
    <row r="234" spans="1:2" ht="21" customHeight="1" x14ac:dyDescent="0.3">
      <c r="A234" s="3"/>
      <c r="B234" s="75"/>
    </row>
    <row r="235" spans="1:2" ht="21" customHeight="1" x14ac:dyDescent="0.3">
      <c r="A235" s="3"/>
      <c r="B235" s="75"/>
    </row>
    <row r="236" spans="1:2" ht="21" customHeight="1" x14ac:dyDescent="0.3">
      <c r="A236" s="3"/>
      <c r="B236" s="75"/>
    </row>
    <row r="237" spans="1:2" ht="21" customHeight="1" x14ac:dyDescent="0.3">
      <c r="A237" s="3"/>
      <c r="B237" s="75"/>
    </row>
    <row r="238" spans="1:2" ht="21" customHeight="1" x14ac:dyDescent="0.3">
      <c r="A238" s="3"/>
      <c r="B238" s="75"/>
    </row>
    <row r="239" spans="1:2" ht="21" customHeight="1" x14ac:dyDescent="0.3">
      <c r="A239" s="3"/>
      <c r="B239" s="75"/>
    </row>
    <row r="240" spans="1:2" ht="21" customHeight="1" x14ac:dyDescent="0.3">
      <c r="A240" s="3"/>
      <c r="B240" s="75"/>
    </row>
    <row r="241" spans="1:2" ht="21" customHeight="1" x14ac:dyDescent="0.3">
      <c r="A241" s="3"/>
      <c r="B241" s="75"/>
    </row>
    <row r="242" spans="1:2" ht="21" customHeight="1" x14ac:dyDescent="0.3">
      <c r="A242" s="3"/>
      <c r="B242" s="75"/>
    </row>
    <row r="243" spans="1:2" ht="21" customHeight="1" x14ac:dyDescent="0.3">
      <c r="A243" s="3"/>
      <c r="B243" s="75"/>
    </row>
    <row r="244" spans="1:2" ht="21" customHeight="1" x14ac:dyDescent="0.3">
      <c r="A244" s="3"/>
      <c r="B244" s="75"/>
    </row>
    <row r="245" spans="1:2" ht="21" customHeight="1" x14ac:dyDescent="0.3">
      <c r="A245" s="3"/>
      <c r="B245" s="75"/>
    </row>
    <row r="246" spans="1:2" ht="21" customHeight="1" x14ac:dyDescent="0.3">
      <c r="A246" s="3"/>
      <c r="B246" s="75"/>
    </row>
    <row r="247" spans="1:2" ht="21" customHeight="1" x14ac:dyDescent="0.3">
      <c r="A247" s="3"/>
      <c r="B247" s="75"/>
    </row>
    <row r="248" spans="1:2" ht="21" customHeight="1" x14ac:dyDescent="0.3">
      <c r="A248" s="3"/>
      <c r="B248" s="75"/>
    </row>
    <row r="249" spans="1:2" ht="21" customHeight="1" x14ac:dyDescent="0.3">
      <c r="A249" s="3"/>
      <c r="B249" s="75"/>
    </row>
    <row r="250" spans="1:2" ht="21" customHeight="1" x14ac:dyDescent="0.3">
      <c r="A250" s="3"/>
      <c r="B250" s="75"/>
    </row>
    <row r="251" spans="1:2" ht="21" customHeight="1" x14ac:dyDescent="0.3">
      <c r="A251" s="3"/>
      <c r="B251" s="75"/>
    </row>
    <row r="252" spans="1:2" ht="21" customHeight="1" x14ac:dyDescent="0.3">
      <c r="A252" s="3"/>
      <c r="B252" s="75"/>
    </row>
    <row r="253" spans="1:2" ht="21" customHeight="1" x14ac:dyDescent="0.3">
      <c r="A253" s="3"/>
      <c r="B253" s="75"/>
    </row>
    <row r="254" spans="1:2" ht="21" customHeight="1" x14ac:dyDescent="0.3">
      <c r="A254" s="3"/>
      <c r="B254" s="75"/>
    </row>
    <row r="255" spans="1:2" ht="21" customHeight="1" x14ac:dyDescent="0.3">
      <c r="A255" s="3"/>
      <c r="B255" s="75"/>
    </row>
    <row r="256" spans="1:2" ht="21" customHeight="1" x14ac:dyDescent="0.3">
      <c r="A256" s="3"/>
      <c r="B256" s="75"/>
    </row>
    <row r="257" spans="1:2" ht="21" customHeight="1" x14ac:dyDescent="0.3">
      <c r="A257" s="3"/>
      <c r="B257" s="75"/>
    </row>
    <row r="258" spans="1:2" ht="21" customHeight="1" x14ac:dyDescent="0.3">
      <c r="A258" s="3"/>
      <c r="B258" s="75"/>
    </row>
    <row r="259" spans="1:2" ht="21" customHeight="1" x14ac:dyDescent="0.3">
      <c r="A259" s="3"/>
      <c r="B259" s="75"/>
    </row>
    <row r="260" spans="1:2" ht="21" customHeight="1" x14ac:dyDescent="0.3">
      <c r="A260" s="3"/>
      <c r="B260" s="75"/>
    </row>
    <row r="261" spans="1:2" ht="21" customHeight="1" x14ac:dyDescent="0.3">
      <c r="A261" s="3"/>
      <c r="B261" s="75"/>
    </row>
    <row r="262" spans="1:2" ht="21" customHeight="1" x14ac:dyDescent="0.3">
      <c r="A262" s="3"/>
      <c r="B262" s="75"/>
    </row>
    <row r="263" spans="1:2" ht="21" customHeight="1" x14ac:dyDescent="0.3">
      <c r="A263" s="3"/>
      <c r="B263" s="75"/>
    </row>
    <row r="264" spans="1:2" ht="21" customHeight="1" x14ac:dyDescent="0.3">
      <c r="A264" s="3"/>
      <c r="B264" s="75"/>
    </row>
    <row r="265" spans="1:2" ht="21" customHeight="1" x14ac:dyDescent="0.3">
      <c r="A265" s="3"/>
      <c r="B265" s="75"/>
    </row>
    <row r="266" spans="1:2" ht="21" customHeight="1" x14ac:dyDescent="0.3">
      <c r="A266" s="3"/>
      <c r="B266" s="75"/>
    </row>
    <row r="267" spans="1:2" ht="21" customHeight="1" x14ac:dyDescent="0.3">
      <c r="A267" s="3"/>
      <c r="B267" s="75"/>
    </row>
    <row r="268" spans="1:2" ht="21" customHeight="1" x14ac:dyDescent="0.3">
      <c r="A268" s="3"/>
      <c r="B268" s="75"/>
    </row>
    <row r="269" spans="1:2" ht="21" customHeight="1" x14ac:dyDescent="0.3">
      <c r="A269" s="3"/>
      <c r="B269" s="75"/>
    </row>
    <row r="270" spans="1:2" ht="21" customHeight="1" x14ac:dyDescent="0.3">
      <c r="A270" s="3"/>
      <c r="B270" s="75"/>
    </row>
    <row r="271" spans="1:2" ht="21" customHeight="1" x14ac:dyDescent="0.3">
      <c r="A271" s="3"/>
      <c r="B271" s="75"/>
    </row>
    <row r="272" spans="1:2" ht="21" customHeight="1" x14ac:dyDescent="0.3">
      <c r="A272" s="3"/>
      <c r="B272" s="75"/>
    </row>
    <row r="273" spans="1:2" ht="21" customHeight="1" x14ac:dyDescent="0.3">
      <c r="A273" s="3"/>
      <c r="B273" s="75"/>
    </row>
    <row r="274" spans="1:2" ht="21" customHeight="1" x14ac:dyDescent="0.3">
      <c r="A274" s="3"/>
      <c r="B274" s="75"/>
    </row>
    <row r="275" spans="1:2" ht="21" customHeight="1" x14ac:dyDescent="0.3">
      <c r="A275" s="3"/>
      <c r="B275" s="75"/>
    </row>
    <row r="276" spans="1:2" ht="21" customHeight="1" x14ac:dyDescent="0.3">
      <c r="A276" s="3"/>
      <c r="B276" s="75"/>
    </row>
    <row r="277" spans="1:2" ht="21" customHeight="1" x14ac:dyDescent="0.3">
      <c r="A277" s="3"/>
      <c r="B277" s="75"/>
    </row>
    <row r="278" spans="1:2" ht="21" customHeight="1" x14ac:dyDescent="0.3">
      <c r="A278" s="3"/>
      <c r="B278" s="75"/>
    </row>
    <row r="279" spans="1:2" ht="21" customHeight="1" x14ac:dyDescent="0.3">
      <c r="A279" s="3"/>
      <c r="B279" s="75"/>
    </row>
    <row r="280" spans="1:2" ht="21" customHeight="1" x14ac:dyDescent="0.3">
      <c r="A280" s="3"/>
      <c r="B280" s="75"/>
    </row>
    <row r="281" spans="1:2" ht="21" customHeight="1" x14ac:dyDescent="0.3">
      <c r="A281" s="3"/>
      <c r="B281" s="75"/>
    </row>
    <row r="282" spans="1:2" ht="21" customHeight="1" x14ac:dyDescent="0.3">
      <c r="A282" s="3"/>
      <c r="B282" s="75"/>
    </row>
    <row r="283" spans="1:2" ht="21" customHeight="1" x14ac:dyDescent="0.3">
      <c r="A283" s="3"/>
      <c r="B283" s="75"/>
    </row>
    <row r="284" spans="1:2" ht="21" customHeight="1" x14ac:dyDescent="0.3">
      <c r="A284" s="3"/>
      <c r="B284" s="75"/>
    </row>
    <row r="285" spans="1:2" ht="21" customHeight="1" x14ac:dyDescent="0.3">
      <c r="A285" s="3"/>
      <c r="B285" s="75"/>
    </row>
    <row r="286" spans="1:2" ht="21" customHeight="1" x14ac:dyDescent="0.3">
      <c r="A286" s="3"/>
      <c r="B286" s="75"/>
    </row>
    <row r="287" spans="1:2" ht="21" customHeight="1" x14ac:dyDescent="0.3">
      <c r="A287" s="3"/>
      <c r="B287" s="75"/>
    </row>
    <row r="288" spans="1:2" ht="21" customHeight="1" x14ac:dyDescent="0.3">
      <c r="A288" s="3"/>
      <c r="B288" s="75"/>
    </row>
    <row r="289" spans="1:2" ht="21" customHeight="1" x14ac:dyDescent="0.3">
      <c r="A289" s="3"/>
      <c r="B289" s="75"/>
    </row>
    <row r="290" spans="1:2" ht="21" customHeight="1" x14ac:dyDescent="0.3">
      <c r="A290" s="3"/>
      <c r="B290" s="75"/>
    </row>
    <row r="291" spans="1:2" ht="21" customHeight="1" x14ac:dyDescent="0.3">
      <c r="A291" s="3"/>
      <c r="B291" s="75"/>
    </row>
    <row r="292" spans="1:2" ht="21" customHeight="1" x14ac:dyDescent="0.3">
      <c r="A292" s="3"/>
      <c r="B292" s="75"/>
    </row>
    <row r="293" spans="1:2" ht="21" customHeight="1" x14ac:dyDescent="0.3">
      <c r="A293" s="3"/>
      <c r="B293" s="75"/>
    </row>
    <row r="294" spans="1:2" ht="21" customHeight="1" x14ac:dyDescent="0.3">
      <c r="A294" s="3"/>
      <c r="B294" s="75"/>
    </row>
    <row r="295" spans="1:2" ht="21" customHeight="1" x14ac:dyDescent="0.3">
      <c r="A295" s="3"/>
      <c r="B295" s="75"/>
    </row>
    <row r="296" spans="1:2" ht="21" customHeight="1" x14ac:dyDescent="0.3">
      <c r="A296" s="3"/>
      <c r="B296" s="75"/>
    </row>
    <row r="297" spans="1:2" ht="21" customHeight="1" x14ac:dyDescent="0.3">
      <c r="A297" s="3"/>
      <c r="B297" s="75"/>
    </row>
    <row r="298" spans="1:2" ht="21" customHeight="1" x14ac:dyDescent="0.3">
      <c r="A298" s="3"/>
      <c r="B298" s="75"/>
    </row>
    <row r="299" spans="1:2" ht="21" customHeight="1" x14ac:dyDescent="0.3">
      <c r="A299" s="3"/>
      <c r="B299" s="75"/>
    </row>
    <row r="300" spans="1:2" ht="21" customHeight="1" x14ac:dyDescent="0.3">
      <c r="A300" s="3"/>
      <c r="B300" s="75"/>
    </row>
    <row r="301" spans="1:2" ht="21" customHeight="1" x14ac:dyDescent="0.3">
      <c r="A301" s="3"/>
      <c r="B301" s="75"/>
    </row>
    <row r="302" spans="1:2" ht="21" customHeight="1" x14ac:dyDescent="0.3">
      <c r="A302" s="3"/>
      <c r="B302" s="75"/>
    </row>
    <row r="303" spans="1:2" ht="21" customHeight="1" x14ac:dyDescent="0.3">
      <c r="A303" s="3"/>
      <c r="B303" s="75"/>
    </row>
    <row r="304" spans="1:2" ht="21" customHeight="1" x14ac:dyDescent="0.3">
      <c r="A304" s="3"/>
      <c r="B304" s="75"/>
    </row>
    <row r="305" spans="1:2" ht="21" customHeight="1" x14ac:dyDescent="0.3">
      <c r="A305" s="3"/>
      <c r="B305" s="75"/>
    </row>
    <row r="306" spans="1:2" ht="21" customHeight="1" x14ac:dyDescent="0.3">
      <c r="A306" s="3"/>
      <c r="B306" s="75"/>
    </row>
    <row r="307" spans="1:2" ht="21" customHeight="1" x14ac:dyDescent="0.3">
      <c r="A307" s="3"/>
      <c r="B307" s="75"/>
    </row>
    <row r="308" spans="1:2" ht="21" customHeight="1" x14ac:dyDescent="0.3">
      <c r="A308" s="3"/>
      <c r="B308" s="75"/>
    </row>
    <row r="309" spans="1:2" ht="21" customHeight="1" x14ac:dyDescent="0.3">
      <c r="A309" s="3"/>
      <c r="B309" s="75"/>
    </row>
    <row r="310" spans="1:2" ht="21" customHeight="1" x14ac:dyDescent="0.3">
      <c r="A310" s="3"/>
      <c r="B310" s="75"/>
    </row>
    <row r="311" spans="1:2" ht="21" customHeight="1" x14ac:dyDescent="0.3">
      <c r="A311" s="3"/>
      <c r="B311" s="75"/>
    </row>
    <row r="312" spans="1:2" ht="21" customHeight="1" x14ac:dyDescent="0.3">
      <c r="A312" s="3"/>
      <c r="B312" s="75"/>
    </row>
    <row r="313" spans="1:2" ht="21" customHeight="1" x14ac:dyDescent="0.3">
      <c r="A313" s="3"/>
      <c r="B313" s="75"/>
    </row>
    <row r="314" spans="1:2" ht="21" customHeight="1" x14ac:dyDescent="0.3">
      <c r="A314" s="3"/>
      <c r="B314" s="75"/>
    </row>
    <row r="315" spans="1:2" ht="21" customHeight="1" x14ac:dyDescent="0.3">
      <c r="A315" s="3"/>
      <c r="B315" s="75"/>
    </row>
    <row r="316" spans="1:2" ht="21" customHeight="1" x14ac:dyDescent="0.3">
      <c r="A316" s="3"/>
      <c r="B316" s="75"/>
    </row>
    <row r="317" spans="1:2" ht="21" customHeight="1" x14ac:dyDescent="0.3">
      <c r="A317" s="3"/>
      <c r="B317" s="75"/>
    </row>
    <row r="318" spans="1:2" ht="21" customHeight="1" x14ac:dyDescent="0.3">
      <c r="A318" s="3"/>
      <c r="B318" s="75"/>
    </row>
    <row r="319" spans="1:2" ht="21" customHeight="1" x14ac:dyDescent="0.3">
      <c r="A319" s="3"/>
      <c r="B319" s="75"/>
    </row>
    <row r="320" spans="1:2" ht="21" customHeight="1" x14ac:dyDescent="0.3">
      <c r="A320" s="3"/>
      <c r="B320" s="75"/>
    </row>
    <row r="321" spans="1:2" ht="21" customHeight="1" x14ac:dyDescent="0.3">
      <c r="A321" s="3"/>
      <c r="B321" s="75"/>
    </row>
    <row r="322" spans="1:2" ht="21" customHeight="1" x14ac:dyDescent="0.3">
      <c r="A322" s="3"/>
      <c r="B322" s="75"/>
    </row>
    <row r="323" spans="1:2" ht="21" customHeight="1" x14ac:dyDescent="0.3">
      <c r="A323" s="3"/>
      <c r="B323" s="75"/>
    </row>
    <row r="324" spans="1:2" ht="21" customHeight="1" x14ac:dyDescent="0.3">
      <c r="A324" s="3"/>
      <c r="B324" s="75"/>
    </row>
    <row r="325" spans="1:2" ht="21" customHeight="1" x14ac:dyDescent="0.3">
      <c r="A325" s="3"/>
      <c r="B325" s="75"/>
    </row>
    <row r="326" spans="1:2" ht="21" customHeight="1" x14ac:dyDescent="0.3">
      <c r="A326" s="3"/>
      <c r="B326" s="75"/>
    </row>
    <row r="327" spans="1:2" ht="21" customHeight="1" x14ac:dyDescent="0.3">
      <c r="A327" s="3"/>
      <c r="B327" s="75"/>
    </row>
    <row r="328" spans="1:2" ht="21" customHeight="1" x14ac:dyDescent="0.3">
      <c r="A328" s="3"/>
      <c r="B328" s="75"/>
    </row>
    <row r="329" spans="1:2" ht="21" customHeight="1" x14ac:dyDescent="0.3">
      <c r="A329" s="3"/>
      <c r="B329" s="75"/>
    </row>
    <row r="330" spans="1:2" ht="21" customHeight="1" x14ac:dyDescent="0.3">
      <c r="A330" s="3"/>
      <c r="B330" s="75"/>
    </row>
    <row r="331" spans="1:2" ht="21" customHeight="1" x14ac:dyDescent="0.3">
      <c r="A331" s="3"/>
      <c r="B331" s="75"/>
    </row>
    <row r="332" spans="1:2" ht="21" customHeight="1" x14ac:dyDescent="0.3">
      <c r="A332" s="3"/>
      <c r="B332" s="75"/>
    </row>
    <row r="333" spans="1:2" ht="21" customHeight="1" x14ac:dyDescent="0.3">
      <c r="A333" s="3"/>
      <c r="B333" s="75"/>
    </row>
    <row r="334" spans="1:2" ht="21" customHeight="1" x14ac:dyDescent="0.3">
      <c r="A334" s="3"/>
      <c r="B334" s="75"/>
    </row>
    <row r="335" spans="1:2" ht="21" customHeight="1" x14ac:dyDescent="0.3">
      <c r="A335" s="3"/>
      <c r="B335" s="75"/>
    </row>
    <row r="336" spans="1:2" ht="21" customHeight="1" x14ac:dyDescent="0.3">
      <c r="A336" s="3"/>
      <c r="B336" s="75"/>
    </row>
    <row r="337" spans="1:2" ht="21" customHeight="1" x14ac:dyDescent="0.3">
      <c r="A337" s="3"/>
      <c r="B337" s="75"/>
    </row>
    <row r="338" spans="1:2" ht="21" customHeight="1" x14ac:dyDescent="0.3">
      <c r="A338" s="3"/>
      <c r="B338" s="75"/>
    </row>
    <row r="339" spans="1:2" ht="21" customHeight="1" x14ac:dyDescent="0.3">
      <c r="A339" s="3"/>
      <c r="B339" s="75"/>
    </row>
    <row r="340" spans="1:2" ht="21" customHeight="1" x14ac:dyDescent="0.3">
      <c r="A340" s="3"/>
      <c r="B340" s="75"/>
    </row>
    <row r="341" spans="1:2" ht="21" customHeight="1" x14ac:dyDescent="0.3">
      <c r="A341" s="3"/>
      <c r="B341" s="75"/>
    </row>
    <row r="342" spans="1:2" ht="21" customHeight="1" x14ac:dyDescent="0.3">
      <c r="A342" s="3"/>
      <c r="B342" s="75"/>
    </row>
    <row r="343" spans="1:2" ht="21" customHeight="1" x14ac:dyDescent="0.3">
      <c r="A343" s="3"/>
      <c r="B343" s="75"/>
    </row>
    <row r="344" spans="1:2" ht="21" customHeight="1" x14ac:dyDescent="0.3">
      <c r="A344" s="3"/>
      <c r="B344" s="75"/>
    </row>
    <row r="345" spans="1:2" ht="21" customHeight="1" x14ac:dyDescent="0.3">
      <c r="A345" s="3"/>
      <c r="B345" s="75"/>
    </row>
    <row r="346" spans="1:2" ht="21" customHeight="1" x14ac:dyDescent="0.3">
      <c r="A346" s="3"/>
      <c r="B346" s="75"/>
    </row>
    <row r="347" spans="1:2" ht="21" customHeight="1" x14ac:dyDescent="0.3">
      <c r="A347" s="3"/>
      <c r="B347" s="75"/>
    </row>
    <row r="348" spans="1:2" ht="21" customHeight="1" x14ac:dyDescent="0.3">
      <c r="A348" s="3"/>
      <c r="B348" s="75"/>
    </row>
    <row r="349" spans="1:2" ht="21" customHeight="1" x14ac:dyDescent="0.3">
      <c r="A349" s="3"/>
      <c r="B349" s="75"/>
    </row>
    <row r="350" spans="1:2" ht="21" customHeight="1" x14ac:dyDescent="0.3">
      <c r="A350" s="3"/>
      <c r="B350" s="75"/>
    </row>
    <row r="351" spans="1:2" ht="21" customHeight="1" x14ac:dyDescent="0.3">
      <c r="A351" s="3"/>
      <c r="B351" s="75"/>
    </row>
    <row r="352" spans="1:2" ht="21" customHeight="1" x14ac:dyDescent="0.3">
      <c r="A352" s="3"/>
      <c r="B352" s="75"/>
    </row>
    <row r="353" spans="1:2" ht="21" customHeight="1" x14ac:dyDescent="0.3">
      <c r="A353" s="3"/>
      <c r="B353" s="75"/>
    </row>
    <row r="354" spans="1:2" ht="21" customHeight="1" x14ac:dyDescent="0.3">
      <c r="A354" s="3"/>
      <c r="B354" s="75"/>
    </row>
    <row r="355" spans="1:2" ht="21" customHeight="1" x14ac:dyDescent="0.3">
      <c r="A355" s="3"/>
      <c r="B355" s="75"/>
    </row>
    <row r="356" spans="1:2" ht="21" customHeight="1" x14ac:dyDescent="0.3">
      <c r="A356" s="3"/>
      <c r="B356" s="75"/>
    </row>
    <row r="357" spans="1:2" ht="21" customHeight="1" x14ac:dyDescent="0.3">
      <c r="A357" s="3"/>
      <c r="B357" s="75"/>
    </row>
    <row r="358" spans="1:2" ht="21" customHeight="1" x14ac:dyDescent="0.3">
      <c r="A358" s="3"/>
      <c r="B358" s="75"/>
    </row>
    <row r="359" spans="1:2" ht="21" customHeight="1" x14ac:dyDescent="0.3">
      <c r="A359" s="3"/>
      <c r="B359" s="75"/>
    </row>
    <row r="360" spans="1:2" ht="21" customHeight="1" x14ac:dyDescent="0.3">
      <c r="A360" s="3"/>
      <c r="B360" s="75"/>
    </row>
    <row r="361" spans="1:2" ht="21" customHeight="1" x14ac:dyDescent="0.3">
      <c r="A361" s="3"/>
      <c r="B361" s="75"/>
    </row>
    <row r="362" spans="1:2" ht="21" customHeight="1" x14ac:dyDescent="0.3">
      <c r="A362" s="3"/>
      <c r="B362" s="75"/>
    </row>
    <row r="363" spans="1:2" ht="21" customHeight="1" x14ac:dyDescent="0.3">
      <c r="A363" s="3"/>
      <c r="B363" s="75"/>
    </row>
    <row r="364" spans="1:2" ht="21" customHeight="1" x14ac:dyDescent="0.3">
      <c r="A364" s="3"/>
      <c r="B364" s="75"/>
    </row>
    <row r="365" spans="1:2" ht="21" customHeight="1" x14ac:dyDescent="0.3">
      <c r="A365" s="3"/>
      <c r="B365" s="75"/>
    </row>
    <row r="366" spans="1:2" ht="21" customHeight="1" x14ac:dyDescent="0.3">
      <c r="A366" s="3"/>
      <c r="B366" s="75"/>
    </row>
    <row r="367" spans="1:2" ht="21" customHeight="1" x14ac:dyDescent="0.3">
      <c r="A367" s="3"/>
      <c r="B367" s="75"/>
    </row>
    <row r="368" spans="1:2" ht="21" customHeight="1" x14ac:dyDescent="0.3">
      <c r="A368" s="3"/>
      <c r="B368" s="75"/>
    </row>
    <row r="369" spans="1:2" ht="21" customHeight="1" x14ac:dyDescent="0.3">
      <c r="A369" s="3"/>
      <c r="B369" s="75"/>
    </row>
    <row r="370" spans="1:2" ht="21" customHeight="1" x14ac:dyDescent="0.3">
      <c r="A370" s="3"/>
      <c r="B370" s="75"/>
    </row>
    <row r="371" spans="1:2" ht="21" customHeight="1" x14ac:dyDescent="0.3">
      <c r="A371" s="3"/>
      <c r="B371" s="75"/>
    </row>
    <row r="372" spans="1:2" ht="21" customHeight="1" x14ac:dyDescent="0.3">
      <c r="A372" s="3"/>
      <c r="B372" s="75"/>
    </row>
    <row r="373" spans="1:2" ht="21" customHeight="1" x14ac:dyDescent="0.3">
      <c r="A373" s="3"/>
      <c r="B373" s="75"/>
    </row>
    <row r="374" spans="1:2" ht="21" customHeight="1" x14ac:dyDescent="0.3">
      <c r="A374" s="3"/>
      <c r="B374" s="75"/>
    </row>
    <row r="375" spans="1:2" ht="21" customHeight="1" x14ac:dyDescent="0.3">
      <c r="A375" s="3"/>
      <c r="B375" s="75"/>
    </row>
    <row r="376" spans="1:2" ht="21" customHeight="1" x14ac:dyDescent="0.3">
      <c r="A376" s="3"/>
      <c r="B376" s="75"/>
    </row>
    <row r="377" spans="1:2" ht="21" customHeight="1" x14ac:dyDescent="0.3">
      <c r="A377" s="3"/>
      <c r="B377" s="75"/>
    </row>
    <row r="378" spans="1:2" ht="21" customHeight="1" x14ac:dyDescent="0.3">
      <c r="A378" s="3"/>
      <c r="B378" s="75"/>
    </row>
    <row r="379" spans="1:2" ht="21" customHeight="1" x14ac:dyDescent="0.3">
      <c r="A379" s="3"/>
      <c r="B379" s="75"/>
    </row>
    <row r="380" spans="1:2" ht="21" customHeight="1" x14ac:dyDescent="0.3">
      <c r="A380" s="3"/>
      <c r="B380" s="75"/>
    </row>
    <row r="381" spans="1:2" ht="21" customHeight="1" x14ac:dyDescent="0.3">
      <c r="A381" s="3"/>
      <c r="B381" s="75"/>
    </row>
    <row r="382" spans="1:2" ht="21" customHeight="1" x14ac:dyDescent="0.3">
      <c r="A382" s="3"/>
      <c r="B382" s="75"/>
    </row>
    <row r="383" spans="1:2" ht="21" customHeight="1" x14ac:dyDescent="0.3">
      <c r="A383" s="3"/>
      <c r="B383" s="75"/>
    </row>
    <row r="384" spans="1:2" ht="21" customHeight="1" x14ac:dyDescent="0.3">
      <c r="A384" s="3"/>
      <c r="B384" s="75"/>
    </row>
    <row r="385" spans="1:2" ht="21" customHeight="1" x14ac:dyDescent="0.3">
      <c r="A385" s="3"/>
      <c r="B385" s="75"/>
    </row>
    <row r="386" spans="1:2" ht="21" customHeight="1" x14ac:dyDescent="0.3">
      <c r="A386" s="3"/>
      <c r="B386" s="75"/>
    </row>
    <row r="387" spans="1:2" ht="21" customHeight="1" x14ac:dyDescent="0.3">
      <c r="A387" s="3"/>
      <c r="B387" s="75"/>
    </row>
    <row r="388" spans="1:2" ht="21" customHeight="1" x14ac:dyDescent="0.3">
      <c r="A388" s="3"/>
      <c r="B388" s="75"/>
    </row>
    <row r="389" spans="1:2" ht="21" customHeight="1" x14ac:dyDescent="0.3">
      <c r="A389" s="3"/>
      <c r="B389" s="75"/>
    </row>
    <row r="390" spans="1:2" ht="21" customHeight="1" x14ac:dyDescent="0.3">
      <c r="A390" s="3"/>
      <c r="B390" s="75"/>
    </row>
    <row r="391" spans="1:2" ht="21" customHeight="1" x14ac:dyDescent="0.3">
      <c r="A391" s="3"/>
      <c r="B391" s="75"/>
    </row>
    <row r="392" spans="1:2" ht="21" customHeight="1" x14ac:dyDescent="0.3">
      <c r="A392" s="3"/>
      <c r="B392" s="75"/>
    </row>
    <row r="393" spans="1:2" ht="21" customHeight="1" x14ac:dyDescent="0.3">
      <c r="A393" s="3"/>
      <c r="B393" s="75"/>
    </row>
    <row r="394" spans="1:2" ht="21" customHeight="1" x14ac:dyDescent="0.3">
      <c r="A394" s="3"/>
      <c r="B394" s="75"/>
    </row>
    <row r="395" spans="1:2" ht="21" customHeight="1" x14ac:dyDescent="0.3">
      <c r="A395" s="3"/>
      <c r="B395" s="75"/>
    </row>
    <row r="396" spans="1:2" ht="21" customHeight="1" x14ac:dyDescent="0.3">
      <c r="A396" s="3"/>
      <c r="B396" s="75"/>
    </row>
    <row r="397" spans="1:2" ht="21" customHeight="1" x14ac:dyDescent="0.3">
      <c r="A397" s="3"/>
      <c r="B397" s="75"/>
    </row>
    <row r="398" spans="1:2" ht="21" customHeight="1" x14ac:dyDescent="0.3">
      <c r="A398" s="3"/>
      <c r="B398" s="75"/>
    </row>
    <row r="399" spans="1:2" ht="21" customHeight="1" x14ac:dyDescent="0.3">
      <c r="A399" s="3"/>
      <c r="B399" s="75"/>
    </row>
    <row r="400" spans="1:2" ht="21" customHeight="1" x14ac:dyDescent="0.3">
      <c r="A400" s="3"/>
      <c r="B400" s="75"/>
    </row>
    <row r="401" spans="1:2" ht="21" customHeight="1" x14ac:dyDescent="0.3">
      <c r="A401" s="3"/>
      <c r="B401" s="75"/>
    </row>
    <row r="402" spans="1:2" ht="21" customHeight="1" x14ac:dyDescent="0.3">
      <c r="A402" s="3"/>
      <c r="B402" s="75"/>
    </row>
    <row r="403" spans="1:2" ht="21" customHeight="1" x14ac:dyDescent="0.3">
      <c r="A403" s="3"/>
      <c r="B403" s="75"/>
    </row>
    <row r="404" spans="1:2" ht="21" customHeight="1" x14ac:dyDescent="0.3">
      <c r="A404" s="3"/>
      <c r="B404" s="75"/>
    </row>
    <row r="405" spans="1:2" ht="21" customHeight="1" x14ac:dyDescent="0.3">
      <c r="A405" s="3"/>
      <c r="B405" s="75"/>
    </row>
    <row r="406" spans="1:2" ht="21" customHeight="1" x14ac:dyDescent="0.3">
      <c r="A406" s="3"/>
      <c r="B406" s="75"/>
    </row>
    <row r="407" spans="1:2" ht="21" customHeight="1" x14ac:dyDescent="0.3">
      <c r="A407" s="3"/>
      <c r="B407" s="75"/>
    </row>
    <row r="408" spans="1:2" ht="21" customHeight="1" x14ac:dyDescent="0.3">
      <c r="A408" s="3"/>
      <c r="B408" s="75"/>
    </row>
    <row r="409" spans="1:2" ht="21" customHeight="1" x14ac:dyDescent="0.3">
      <c r="A409" s="3"/>
      <c r="B409" s="75"/>
    </row>
    <row r="410" spans="1:2" ht="21" customHeight="1" x14ac:dyDescent="0.3">
      <c r="A410" s="3"/>
      <c r="B410" s="75"/>
    </row>
    <row r="411" spans="1:2" ht="21" customHeight="1" x14ac:dyDescent="0.3">
      <c r="A411" s="3"/>
      <c r="B411" s="75"/>
    </row>
    <row r="412" spans="1:2" ht="21" customHeight="1" x14ac:dyDescent="0.3">
      <c r="A412" s="3"/>
      <c r="B412" s="75"/>
    </row>
    <row r="413" spans="1:2" ht="21" customHeight="1" x14ac:dyDescent="0.3">
      <c r="A413" s="3"/>
      <c r="B413" s="75"/>
    </row>
    <row r="414" spans="1:2" ht="21" customHeight="1" x14ac:dyDescent="0.3">
      <c r="A414" s="3"/>
      <c r="B414" s="75"/>
    </row>
    <row r="415" spans="1:2" ht="21" customHeight="1" x14ac:dyDescent="0.3">
      <c r="A415" s="3"/>
      <c r="B415" s="75"/>
    </row>
    <row r="416" spans="1:2" ht="21" customHeight="1" x14ac:dyDescent="0.3">
      <c r="A416" s="3"/>
      <c r="B416" s="75"/>
    </row>
    <row r="417" spans="1:2" ht="21" customHeight="1" x14ac:dyDescent="0.3">
      <c r="A417" s="3"/>
      <c r="B417" s="75"/>
    </row>
    <row r="418" spans="1:2" ht="21" customHeight="1" x14ac:dyDescent="0.3">
      <c r="A418" s="3"/>
      <c r="B418" s="75"/>
    </row>
    <row r="419" spans="1:2" ht="21" customHeight="1" x14ac:dyDescent="0.3">
      <c r="A419" s="3"/>
      <c r="B419" s="75"/>
    </row>
    <row r="420" spans="1:2" ht="21" customHeight="1" x14ac:dyDescent="0.3">
      <c r="A420" s="3"/>
      <c r="B420" s="75"/>
    </row>
    <row r="421" spans="1:2" ht="21" customHeight="1" x14ac:dyDescent="0.3">
      <c r="A421" s="3"/>
      <c r="B421" s="75"/>
    </row>
    <row r="422" spans="1:2" ht="21" customHeight="1" x14ac:dyDescent="0.3">
      <c r="A422" s="3"/>
      <c r="B422" s="75"/>
    </row>
    <row r="423" spans="1:2" ht="21" customHeight="1" x14ac:dyDescent="0.3">
      <c r="A423" s="3"/>
      <c r="B423" s="75"/>
    </row>
    <row r="424" spans="1:2" ht="21" customHeight="1" x14ac:dyDescent="0.3">
      <c r="A424" s="3"/>
      <c r="B424" s="75"/>
    </row>
    <row r="425" spans="1:2" ht="21" customHeight="1" x14ac:dyDescent="0.3">
      <c r="A425" s="3"/>
      <c r="B425" s="75"/>
    </row>
    <row r="426" spans="1:2" ht="21" customHeight="1" x14ac:dyDescent="0.3">
      <c r="A426" s="3"/>
      <c r="B426" s="75"/>
    </row>
    <row r="427" spans="1:2" ht="21" customHeight="1" x14ac:dyDescent="0.3">
      <c r="A427" s="3"/>
      <c r="B427" s="75"/>
    </row>
    <row r="428" spans="1:2" ht="21" customHeight="1" x14ac:dyDescent="0.3">
      <c r="A428" s="3"/>
      <c r="B428" s="75"/>
    </row>
    <row r="429" spans="1:2" ht="21" customHeight="1" x14ac:dyDescent="0.3">
      <c r="A429" s="3"/>
      <c r="B429" s="75"/>
    </row>
    <row r="430" spans="1:2" ht="21" customHeight="1" x14ac:dyDescent="0.3">
      <c r="A430" s="3"/>
      <c r="B430" s="75"/>
    </row>
    <row r="431" spans="1:2" ht="21" customHeight="1" x14ac:dyDescent="0.3">
      <c r="A431" s="3"/>
      <c r="B431" s="75"/>
    </row>
    <row r="432" spans="1:2" ht="21" customHeight="1" x14ac:dyDescent="0.3">
      <c r="A432" s="3"/>
      <c r="B432" s="75"/>
    </row>
    <row r="433" spans="1:2" ht="21" customHeight="1" x14ac:dyDescent="0.3">
      <c r="A433" s="3"/>
      <c r="B433" s="75"/>
    </row>
    <row r="434" spans="1:2" ht="21" customHeight="1" x14ac:dyDescent="0.3">
      <c r="A434" s="3"/>
      <c r="B434" s="75"/>
    </row>
    <row r="435" spans="1:2" ht="21" customHeight="1" x14ac:dyDescent="0.3">
      <c r="A435" s="3"/>
      <c r="B435" s="75"/>
    </row>
    <row r="436" spans="1:2" ht="21" customHeight="1" x14ac:dyDescent="0.3">
      <c r="A436" s="3"/>
      <c r="B436" s="75"/>
    </row>
    <row r="437" spans="1:2" ht="21" customHeight="1" x14ac:dyDescent="0.3">
      <c r="A437" s="3"/>
      <c r="B437" s="75"/>
    </row>
    <row r="438" spans="1:2" ht="21" customHeight="1" x14ac:dyDescent="0.3">
      <c r="A438" s="3"/>
      <c r="B438" s="75"/>
    </row>
    <row r="439" spans="1:2" ht="21" customHeight="1" x14ac:dyDescent="0.3">
      <c r="A439" s="3"/>
      <c r="B439" s="75"/>
    </row>
    <row r="440" spans="1:2" ht="21" customHeight="1" x14ac:dyDescent="0.3">
      <c r="A440" s="3"/>
      <c r="B440" s="75"/>
    </row>
    <row r="441" spans="1:2" ht="21" customHeight="1" x14ac:dyDescent="0.3">
      <c r="A441" s="3"/>
      <c r="B441" s="75"/>
    </row>
    <row r="442" spans="1:2" ht="21" customHeight="1" x14ac:dyDescent="0.3">
      <c r="A442" s="3"/>
      <c r="B442" s="75"/>
    </row>
    <row r="443" spans="1:2" ht="21" customHeight="1" x14ac:dyDescent="0.3">
      <c r="A443" s="3"/>
      <c r="B443" s="75"/>
    </row>
    <row r="444" spans="1:2" ht="21" customHeight="1" x14ac:dyDescent="0.3">
      <c r="A444" s="3"/>
      <c r="B444" s="75"/>
    </row>
    <row r="445" spans="1:2" ht="21" customHeight="1" x14ac:dyDescent="0.3">
      <c r="A445" s="3"/>
      <c r="B445" s="75"/>
    </row>
    <row r="446" spans="1:2" ht="21" customHeight="1" x14ac:dyDescent="0.3">
      <c r="A446" s="3"/>
      <c r="B446" s="75"/>
    </row>
    <row r="447" spans="1:2" ht="21" customHeight="1" x14ac:dyDescent="0.3">
      <c r="A447" s="3"/>
      <c r="B447" s="75"/>
    </row>
    <row r="448" spans="1:2" ht="21" customHeight="1" x14ac:dyDescent="0.3">
      <c r="A448" s="3"/>
      <c r="B448" s="75"/>
    </row>
    <row r="449" spans="1:2" ht="21" customHeight="1" x14ac:dyDescent="0.3">
      <c r="A449" s="3"/>
      <c r="B449" s="75"/>
    </row>
    <row r="450" spans="1:2" ht="21" customHeight="1" x14ac:dyDescent="0.3">
      <c r="A450" s="3"/>
      <c r="B450" s="75"/>
    </row>
    <row r="451" spans="1:2" ht="21" customHeight="1" x14ac:dyDescent="0.3">
      <c r="A451" s="3"/>
      <c r="B451" s="75"/>
    </row>
    <row r="452" spans="1:2" ht="21" customHeight="1" x14ac:dyDescent="0.3">
      <c r="A452" s="3"/>
      <c r="B452" s="75"/>
    </row>
    <row r="453" spans="1:2" ht="21" customHeight="1" x14ac:dyDescent="0.3">
      <c r="A453" s="3"/>
      <c r="B453" s="75"/>
    </row>
    <row r="454" spans="1:2" ht="21" customHeight="1" x14ac:dyDescent="0.3">
      <c r="A454" s="3"/>
      <c r="B454" s="75"/>
    </row>
    <row r="455" spans="1:2" ht="21" customHeight="1" x14ac:dyDescent="0.3">
      <c r="A455" s="3"/>
      <c r="B455" s="75"/>
    </row>
    <row r="456" spans="1:2" ht="21" customHeight="1" x14ac:dyDescent="0.3">
      <c r="A456" s="3"/>
      <c r="B456" s="75"/>
    </row>
    <row r="457" spans="1:2" ht="21" customHeight="1" x14ac:dyDescent="0.3">
      <c r="A457" s="3"/>
      <c r="B457" s="75"/>
    </row>
    <row r="458" spans="1:2" ht="21" customHeight="1" x14ac:dyDescent="0.3">
      <c r="A458" s="3"/>
      <c r="B458" s="75"/>
    </row>
    <row r="459" spans="1:2" ht="21" customHeight="1" x14ac:dyDescent="0.3">
      <c r="A459" s="3"/>
      <c r="B459" s="75"/>
    </row>
    <row r="460" spans="1:2" ht="21" customHeight="1" x14ac:dyDescent="0.3">
      <c r="A460" s="3"/>
      <c r="B460" s="75"/>
    </row>
    <row r="461" spans="1:2" ht="21" customHeight="1" x14ac:dyDescent="0.3">
      <c r="A461" s="3"/>
      <c r="B461" s="75"/>
    </row>
    <row r="462" spans="1:2" ht="21" customHeight="1" x14ac:dyDescent="0.3">
      <c r="A462" s="3"/>
      <c r="B462" s="75"/>
    </row>
    <row r="463" spans="1:2" ht="21" customHeight="1" x14ac:dyDescent="0.3">
      <c r="A463" s="3"/>
      <c r="B463" s="75"/>
    </row>
    <row r="464" spans="1:2" ht="21" customHeight="1" x14ac:dyDescent="0.3">
      <c r="A464" s="3"/>
      <c r="B464" s="75"/>
    </row>
    <row r="465" spans="1:2" ht="21" customHeight="1" x14ac:dyDescent="0.3">
      <c r="A465" s="3"/>
      <c r="B465" s="75"/>
    </row>
    <row r="466" spans="1:2" ht="21" customHeight="1" x14ac:dyDescent="0.3">
      <c r="A466" s="3"/>
      <c r="B466" s="75"/>
    </row>
    <row r="467" spans="1:2" ht="21" customHeight="1" x14ac:dyDescent="0.3">
      <c r="A467" s="3"/>
      <c r="B467" s="75"/>
    </row>
    <row r="468" spans="1:2" ht="21" customHeight="1" x14ac:dyDescent="0.3">
      <c r="A468" s="3"/>
      <c r="B468" s="75"/>
    </row>
    <row r="469" spans="1:2" ht="21" customHeight="1" x14ac:dyDescent="0.3">
      <c r="A469" s="3"/>
      <c r="B469" s="75"/>
    </row>
    <row r="470" spans="1:2" ht="21" customHeight="1" x14ac:dyDescent="0.3">
      <c r="A470" s="3"/>
      <c r="B470" s="75"/>
    </row>
    <row r="471" spans="1:2" ht="21" customHeight="1" x14ac:dyDescent="0.3">
      <c r="A471" s="3"/>
      <c r="B471" s="75"/>
    </row>
    <row r="472" spans="1:2" ht="21" customHeight="1" x14ac:dyDescent="0.3">
      <c r="A472" s="3"/>
      <c r="B472" s="75"/>
    </row>
    <row r="473" spans="1:2" ht="21" customHeight="1" x14ac:dyDescent="0.3">
      <c r="A473" s="3"/>
      <c r="B473" s="75"/>
    </row>
    <row r="474" spans="1:2" ht="21" customHeight="1" x14ac:dyDescent="0.3">
      <c r="A474" s="3"/>
      <c r="B474" s="75"/>
    </row>
    <row r="475" spans="1:2" ht="21" customHeight="1" x14ac:dyDescent="0.3">
      <c r="A475" s="3"/>
      <c r="B475" s="75"/>
    </row>
    <row r="476" spans="1:2" ht="21" customHeight="1" x14ac:dyDescent="0.3">
      <c r="A476" s="3"/>
      <c r="B476" s="75"/>
    </row>
    <row r="477" spans="1:2" ht="21" customHeight="1" x14ac:dyDescent="0.3">
      <c r="A477" s="3"/>
      <c r="B477" s="75"/>
    </row>
    <row r="478" spans="1:2" ht="21" customHeight="1" x14ac:dyDescent="0.3">
      <c r="A478" s="3"/>
      <c r="B478" s="75"/>
    </row>
    <row r="479" spans="1:2" ht="21" customHeight="1" x14ac:dyDescent="0.3">
      <c r="A479" s="3"/>
      <c r="B479" s="75"/>
    </row>
    <row r="480" spans="1:2" ht="21" customHeight="1" x14ac:dyDescent="0.3">
      <c r="A480" s="3"/>
      <c r="B480" s="75"/>
    </row>
    <row r="481" spans="1:2" ht="21" customHeight="1" x14ac:dyDescent="0.3">
      <c r="A481" s="3"/>
      <c r="B481" s="75"/>
    </row>
    <row r="482" spans="1:2" ht="21" customHeight="1" x14ac:dyDescent="0.3">
      <c r="A482" s="3"/>
      <c r="B482" s="75"/>
    </row>
    <row r="483" spans="1:2" ht="21" customHeight="1" x14ac:dyDescent="0.3">
      <c r="A483" s="3"/>
      <c r="B483" s="75"/>
    </row>
    <row r="484" spans="1:2" ht="21" customHeight="1" x14ac:dyDescent="0.3">
      <c r="A484" s="3"/>
      <c r="B484" s="75"/>
    </row>
    <row r="485" spans="1:2" ht="21" customHeight="1" x14ac:dyDescent="0.3">
      <c r="A485" s="3"/>
      <c r="B485" s="75"/>
    </row>
    <row r="486" spans="1:2" ht="21" customHeight="1" x14ac:dyDescent="0.3">
      <c r="A486" s="3"/>
      <c r="B486" s="75"/>
    </row>
    <row r="487" spans="1:2" ht="21" customHeight="1" x14ac:dyDescent="0.3">
      <c r="A487" s="3"/>
      <c r="B487" s="75"/>
    </row>
  </sheetData>
  <pageMargins left="0.75" right="0.75" top="1" bottom="1" header="0.5" footer="0.5"/>
  <pageSetup orientation="portrait" horizontalDpi="4294967292" vertic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6356D-8DF3-4243-AD15-66F7C1A5CBC2}">
  <sheetPr codeName="Sheet14"/>
  <dimension ref="A1:KW487"/>
  <sheetViews>
    <sheetView zoomScale="85" zoomScaleNormal="85" workbookViewId="0">
      <pane xSplit="1" ySplit="2" topLeftCell="B12" activePane="bottomRight" state="frozen"/>
      <selection pane="topRight" activeCell="B1" sqref="B1"/>
      <selection pane="bottomLeft" activeCell="A3" sqref="A3"/>
      <selection pane="bottomRight" activeCell="E21" sqref="E21"/>
    </sheetView>
  </sheetViews>
  <sheetFormatPr baseColWidth="10" defaultColWidth="12.33203125" defaultRowHeight="21" customHeight="1" x14ac:dyDescent="0.3"/>
  <cols>
    <col min="1" max="1" width="49.33203125" style="9" customWidth="1"/>
    <col min="2" max="2" width="17.33203125" style="72"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21" customHeight="1" x14ac:dyDescent="0.25">
      <c r="A1" s="69" t="s">
        <v>450</v>
      </c>
      <c r="B1" s="71">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6.5" customHeight="1" x14ac:dyDescent="0.25">
      <c r="A2" s="69" t="s">
        <v>449</v>
      </c>
      <c r="B2" s="71">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1" customHeight="1" thickBot="1" x14ac:dyDescent="0.35">
      <c r="A3" s="19" t="s">
        <v>180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21" customHeight="1" thickTop="1" thickBot="1" x14ac:dyDescent="0.35">
      <c r="A4" s="20" t="s">
        <v>34</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
        <v>48</v>
      </c>
      <c r="B5" s="72">
        <f>+Parameters!B32</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8.600000000000001" customHeight="1" x14ac:dyDescent="0.3">
      <c r="A6" s="8" t="s">
        <v>133</v>
      </c>
      <c r="B6" s="72">
        <f>+Parameters!B33</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
        <v>153</v>
      </c>
      <c r="B7" s="73">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
        <v>154</v>
      </c>
      <c r="B8" s="73">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
        <v>165</v>
      </c>
      <c r="B9" s="74">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
        <v>285</v>
      </c>
      <c r="B10" s="72">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
        <v>21</v>
      </c>
      <c r="B11" s="72">
        <f>Parameters!B34</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
        <v>13</v>
      </c>
      <c r="B12" s="72">
        <f>+Parameters!B37</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
        <v>68</v>
      </c>
      <c r="B13" s="72">
        <f>+Parameters!B38</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
        <v>49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
        <v>124</v>
      </c>
      <c r="B15" s="72">
        <f>+B16+B17</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1" customHeight="1" x14ac:dyDescent="0.3">
      <c r="A16" s="8" t="s">
        <v>132</v>
      </c>
      <c r="B16" s="72">
        <f>+Parameters!B5</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
        <v>155</v>
      </c>
      <c r="B17" s="72">
        <f>+B7*(1-B8)</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
        <v>50</v>
      </c>
      <c r="B18" s="72">
        <v>1</v>
      </c>
      <c r="C18" s="2">
        <f>B18/(1+B15)^(C2-B2)</f>
        <v>0.92826032540563996</v>
      </c>
      <c r="D18" s="2">
        <f>C18/(1+C15)^(D2-C2)</f>
        <v>0.86166723172218462</v>
      </c>
      <c r="E18" s="2">
        <f t="shared" ref="E18:BI18" si="2">D18/(1+D15)^(E2-D2)</f>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
        <v>55</v>
      </c>
      <c r="B19" s="72">
        <f>+Parameters!B6</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
        <v>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
        <v>84</v>
      </c>
      <c r="B21" s="72">
        <f>Parameters!D228</f>
        <v>3.863</v>
      </c>
      <c r="C21" s="72">
        <f>Parameters!E228</f>
        <v>3.758</v>
      </c>
      <c r="D21" s="72">
        <f>Parameters!F228</f>
        <v>3.7029999999999998</v>
      </c>
      <c r="E21" s="72">
        <f>Parameters!G228</f>
        <v>3.6789999999999998</v>
      </c>
      <c r="F21" s="72">
        <f>Parameters!H228</f>
        <v>3.6629999999999998</v>
      </c>
      <c r="G21" s="72">
        <f>Parameters!I228</f>
        <v>3.6970000000000001</v>
      </c>
      <c r="H21" s="72">
        <f>Parameters!J228</f>
        <v>3.7549999999999999</v>
      </c>
      <c r="I21" s="72">
        <f>Parameters!K228</f>
        <v>3.8439999999999999</v>
      </c>
      <c r="J21" s="72">
        <f>Parameters!L228</f>
        <v>3.8540000000000001</v>
      </c>
      <c r="K21" s="72">
        <f>Parameters!M228</f>
        <v>3.9359999999999999</v>
      </c>
      <c r="L21" s="72">
        <f>Parameters!N228</f>
        <v>4.0570000000000004</v>
      </c>
      <c r="M21" s="72">
        <f>Parameters!O228</f>
        <v>4.1180000000000003</v>
      </c>
      <c r="N21" s="72">
        <f>Parameters!P228</f>
        <v>4.2389999999999999</v>
      </c>
      <c r="O21" s="72">
        <f>Parameters!Q228</f>
        <v>4.3250000000000002</v>
      </c>
      <c r="P21" s="72">
        <f>Parameters!R228</f>
        <v>4.3899999999999997</v>
      </c>
      <c r="Q21" s="72">
        <f>Parameters!S228</f>
        <v>4.4400000000000004</v>
      </c>
      <c r="R21" s="72">
        <f>Parameters!T228</f>
        <v>4.5730000000000004</v>
      </c>
      <c r="S21" s="72">
        <f>Parameters!U228</f>
        <v>4.6310000000000002</v>
      </c>
      <c r="T21" s="72">
        <f>Parameters!V228</f>
        <v>4.6719999999999997</v>
      </c>
      <c r="U21" s="72">
        <f>Parameters!W228</f>
        <v>4.7930000000000001</v>
      </c>
      <c r="V21" s="72">
        <f>Parameters!X228</f>
        <v>0</v>
      </c>
      <c r="W21" s="72">
        <f>Parameters!Y228</f>
        <v>0</v>
      </c>
      <c r="X21" s="5">
        <f>Parameters!Y228</f>
        <v>0</v>
      </c>
      <c r="Y21" s="5">
        <f>Parameters!Z228</f>
        <v>0</v>
      </c>
      <c r="Z21" s="5">
        <f>Parameters!AA228</f>
        <v>0</v>
      </c>
      <c r="AA21" s="5">
        <f>Parameters!AB228</f>
        <v>0</v>
      </c>
      <c r="AB21" s="5">
        <f>Parameters!AC228</f>
        <v>0</v>
      </c>
      <c r="AC21" s="5">
        <f>Parameters!AD228</f>
        <v>0</v>
      </c>
      <c r="AD21" s="5">
        <f>Parameters!AE228</f>
        <v>0</v>
      </c>
      <c r="AE21" s="5">
        <f>Parameters!AF228</f>
        <v>0</v>
      </c>
      <c r="AF21" s="5">
        <f>Parameters!AG228</f>
        <v>0</v>
      </c>
      <c r="AG21" s="5">
        <f>Parameters!AH228</f>
        <v>0</v>
      </c>
      <c r="AH21" s="5">
        <f>Parameters!AI228</f>
        <v>0</v>
      </c>
      <c r="AI21" s="5">
        <f>Parameters!AJ228</f>
        <v>0</v>
      </c>
      <c r="AJ21" s="5">
        <f>Parameters!AK228</f>
        <v>0</v>
      </c>
      <c r="AK21" s="5">
        <f>Parameters!AL228</f>
        <v>0</v>
      </c>
      <c r="AL21" s="5">
        <f>Parameters!AM228</f>
        <v>0</v>
      </c>
      <c r="AM21" s="5">
        <f>Parameters!AN228</f>
        <v>0</v>
      </c>
      <c r="AN21" s="5">
        <f>Parameters!AO228</f>
        <v>0</v>
      </c>
      <c r="AO21" s="5">
        <f>Parameters!AO228</f>
        <v>0</v>
      </c>
      <c r="AP21" s="5">
        <f>Parameters!AP228</f>
        <v>0</v>
      </c>
      <c r="AQ21" s="5">
        <f>Parameters!AQ228</f>
        <v>0</v>
      </c>
      <c r="AR21" s="5">
        <f>Parameters!AR228</f>
        <v>0</v>
      </c>
      <c r="AS21" s="5">
        <f>Parameters!AS228</f>
        <v>0</v>
      </c>
      <c r="AT21" s="5">
        <f>Parameters!AT228</f>
        <v>0</v>
      </c>
      <c r="AU21" s="5">
        <f>Parameters!AU228</f>
        <v>0</v>
      </c>
      <c r="AV21" s="5">
        <f>Parameters!AV228</f>
        <v>0</v>
      </c>
      <c r="AW21" s="5">
        <f>Parameters!AW228</f>
        <v>0</v>
      </c>
      <c r="AX21" s="5">
        <f>Parameters!AX228</f>
        <v>0</v>
      </c>
      <c r="AY21" s="5">
        <f>Parameters!AY228</f>
        <v>0</v>
      </c>
      <c r="AZ21" s="5">
        <f>Parameters!AZ228</f>
        <v>0</v>
      </c>
      <c r="BA21" s="5">
        <f>Parameters!BA228</f>
        <v>0</v>
      </c>
      <c r="BB21" s="5">
        <f>Parameters!BB228</f>
        <v>0</v>
      </c>
      <c r="BC21" s="5">
        <f>Parameters!BC228</f>
        <v>0</v>
      </c>
      <c r="BD21" s="5">
        <f>Parameters!BD228</f>
        <v>0</v>
      </c>
      <c r="BE21" s="5">
        <f>Parameters!BE228</f>
        <v>0</v>
      </c>
      <c r="BF21" s="5">
        <f>Parameters!BF228</f>
        <v>0</v>
      </c>
      <c r="BG21" s="5">
        <f>Parameters!BG228</f>
        <v>0</v>
      </c>
      <c r="BH21" s="5">
        <f>Parameters!BH228</f>
        <v>0</v>
      </c>
      <c r="BI21" s="5">
        <f>Parameters!BI228</f>
        <v>0</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
        <v>85</v>
      </c>
      <c r="B22" s="72">
        <f>+Parameters!B38</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
        <v>134</v>
      </c>
      <c r="B23" s="75">
        <f>Parameters!B104</f>
        <v>7.9000000000000001E-2</v>
      </c>
      <c r="C23" s="75">
        <f>Parameters!D104</f>
        <v>7.666519715033214E-2</v>
      </c>
      <c r="D23" s="75">
        <f>Parameters!E104</f>
        <v>7.4399398153155646E-2</v>
      </c>
      <c r="E23" s="75">
        <f>Parameters!F104</f>
        <v>7.2200563636427031E-2</v>
      </c>
      <c r="F23" s="75">
        <f>Parameters!G104</f>
        <v>7.0066714500655436E-2</v>
      </c>
      <c r="G23" s="75">
        <f>Parameters!H104</f>
        <v>6.7995930137579569E-2</v>
      </c>
      <c r="H23" s="75">
        <f>Parameters!I104</f>
        <v>6.5986346701490492E-2</v>
      </c>
      <c r="I23" s="75">
        <f>Parameters!J104</f>
        <v>6.4036155431644787E-2</v>
      </c>
      <c r="J23" s="75">
        <f>Parameters!K104</f>
        <v>6.2143601024257727E-2</v>
      </c>
      <c r="K23" s="75">
        <f>Parameters!L104</f>
        <v>6.0306980052611397E-2</v>
      </c>
      <c r="L23" s="75">
        <f>Parameters!M104</f>
        <v>5.8524639433855712E-2</v>
      </c>
      <c r="M23" s="75">
        <f>Parameters!N104</f>
        <v>5.6794974941122171E-2</v>
      </c>
      <c r="N23" s="75">
        <f>Parameters!O104</f>
        <v>5.5116429759611452E-2</v>
      </c>
      <c r="O23" s="75">
        <f>Parameters!P104</f>
        <v>5.3487493085355005E-2</v>
      </c>
      <c r="P23" s="75">
        <f>Parameters!Q104</f>
        <v>5.1906698765389482E-2</v>
      </c>
      <c r="Q23" s="75">
        <f>Parameters!R104</f>
        <v>5.0372623978120097E-2</v>
      </c>
      <c r="R23" s="75">
        <f>Parameters!S104</f>
        <v>4.8883887952685126E-2</v>
      </c>
      <c r="S23" s="75">
        <f>Parameters!T104</f>
        <v>4.7439150726169006E-2</v>
      </c>
      <c r="T23" s="75">
        <f>Parameters!U104</f>
        <v>4.6037111937545179E-2</v>
      </c>
      <c r="U23" s="75">
        <f>Parameters!V104</f>
        <v>4.4676509657263427E-2</v>
      </c>
      <c r="V23" s="75">
        <f>Parameters!W104</f>
        <v>4.3356119251428085E-2</v>
      </c>
      <c r="W23" s="75">
        <f>Parameters!X104</f>
        <v>4.207475227954488E-2</v>
      </c>
      <c r="X23" s="75">
        <f>Parameters!Y104</f>
        <v>4.0831255424844247E-2</v>
      </c>
      <c r="Y23" s="75">
        <f>Parameters!Z104</f>
        <v>3.9624509456218392E-2</v>
      </c>
      <c r="Z23" s="75">
        <f>Parameters!AA104</f>
        <v>3.8453428220837763E-2</v>
      </c>
      <c r="AA23" s="75">
        <f>Parameters!AB104</f>
        <v>3.7316957666540161E-2</v>
      </c>
      <c r="AB23" s="75">
        <f>Parameters!AC104</f>
        <v>3.6214074893112659E-2</v>
      </c>
      <c r="AC23" s="75">
        <f>Parameters!AD104</f>
        <v>3.514378723161235E-2</v>
      </c>
      <c r="AD23" s="75">
        <f>Parameters!AE104</f>
        <v>3.4105131350897301E-2</v>
      </c>
      <c r="AE23" s="75">
        <f>Parameters!AF104</f>
        <v>3.3097172390563478E-2</v>
      </c>
      <c r="AF23" s="75">
        <f>Parameters!AG104</f>
        <v>3.2119003119507335E-2</v>
      </c>
      <c r="AG23" s="75">
        <f>Parameters!AH104</f>
        <v>3.116974311935649E-2</v>
      </c>
      <c r="AH23" s="75">
        <f>Parameters!AI104</f>
        <v>3.0248537992033853E-2</v>
      </c>
      <c r="AI23" s="75">
        <f>Parameters!AJ104</f>
        <v>2.9354558590741611E-2</v>
      </c>
      <c r="AJ23" s="75">
        <f>Parameters!AK104</f>
        <v>2.8487000273673187E-2</v>
      </c>
      <c r="AK23" s="75">
        <f>Parameters!AL104</f>
        <v>2.7645082179781271E-2</v>
      </c>
      <c r="AL23" s="75">
        <f>Parameters!AM104</f>
        <v>2.6828046525950191E-2</v>
      </c>
      <c r="AM23" s="75">
        <f>Parameters!AN104</f>
        <v>2.603515792493994E-2</v>
      </c>
      <c r="AN23" s="75">
        <f>Parameters!AO104</f>
        <v>2.5265702723488014E-2</v>
      </c>
      <c r="AO23" s="75">
        <f>Parameters!AP104</f>
        <v>2.4518988359973317E-2</v>
      </c>
      <c r="AP23" s="75">
        <f>Parameters!AQ104</f>
        <v>2.379434274106397E-2</v>
      </c>
      <c r="AQ23" s="75">
        <f>Parameters!AR104</f>
        <v>2.3091113636787893E-2</v>
      </c>
      <c r="AR23" s="75">
        <f>Parameters!AS104</f>
        <v>2.2408668093481861E-2</v>
      </c>
      <c r="AS23" s="75">
        <f>Parameters!AT104</f>
        <v>2.1746391864090435E-2</v>
      </c>
      <c r="AT23" s="75">
        <f>Parameters!AU104</f>
        <v>2.1103688855302182E-2</v>
      </c>
      <c r="AU23" s="75">
        <f>Parameters!AV104</f>
        <v>2.0479980591025435E-2</v>
      </c>
      <c r="AV23" s="75">
        <f>Parameters!AW104</f>
        <v>1.9874705691720763E-2</v>
      </c>
      <c r="AW23" s="75">
        <f>Parameters!AX104</f>
        <v>1.9287319369121533E-2</v>
      </c>
      <c r="AX23" s="75">
        <f>Parameters!AY104</f>
        <v>1.8717292935887621E-2</v>
      </c>
      <c r="AY23" s="75">
        <f>Parameters!AZ104</f>
        <v>1.8164113329751184E-2</v>
      </c>
      <c r="AZ23" s="75">
        <f>Parameters!BA104</f>
        <v>1.7627282651725956E-2</v>
      </c>
      <c r="BA23" s="75">
        <f>Parameters!BB104</f>
        <v>1.7106317717964559E-2</v>
      </c>
      <c r="BB23" s="75">
        <f>Parameters!BC104</f>
        <v>1.6600749624860411E-2</v>
      </c>
      <c r="BC23" s="75">
        <f>Parameters!BD104</f>
        <v>1.6110123327002866E-2</v>
      </c>
      <c r="BD23" s="75">
        <f>Parameters!BE104</f>
        <v>1.5633997227605563E-2</v>
      </c>
      <c r="BE23" s="75">
        <f>Parameters!BF104</f>
        <v>1.5171942781039578E-2</v>
      </c>
      <c r="BF23" s="75">
        <f>Parameters!BG104</f>
        <v>1.4723544107113387E-2</v>
      </c>
      <c r="BG23" s="75">
        <f>Parameters!BH104</f>
        <v>1.4288397616752647E-2</v>
      </c>
      <c r="BH23" s="75">
        <f>Parameters!BI104</f>
        <v>1.3866111648742753E-2</v>
      </c>
      <c r="BI23" s="75">
        <f>Parameters!BJ104</f>
        <v>1.3456306117207344E-2</v>
      </c>
    </row>
    <row r="24" spans="1:124" ht="21" customHeight="1" thickBot="1" x14ac:dyDescent="0.35">
      <c r="A24" s="20" t="s">
        <v>47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
        <v>77</v>
      </c>
      <c r="B25" s="72">
        <f>+Parameters!B7*Parameters!B$25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
        <v>78</v>
      </c>
      <c r="B26" s="91">
        <f>+Parameters!B8*Parameters!B$25</f>
        <v>2.6699999999999996E-3</v>
      </c>
      <c r="C26" s="2"/>
      <c r="D26" s="2"/>
      <c r="E26" s="2">
        <f>MOD(COLUMN(E15),5)</f>
        <v>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
        <v>20</v>
      </c>
      <c r="B27" s="72">
        <f>+Parameters!B9</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+Parameters!A18</f>
        <v>Threshold for catastrophic damages</v>
      </c>
      <c r="B28" s="72">
        <f>+Parameters!B18*Parameters!B20</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+Parameters!A19</f>
        <v>Exponent for catastrophic damages</v>
      </c>
      <c r="B29" s="72">
        <f>+Parameters!B19*Parameters!B20</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+Parameters!A17</f>
        <v>Damage rate at threshold for catastrophic damages</v>
      </c>
      <c r="B30" s="72">
        <f>+Parameters!B17*Parameters!B20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
        <v>46</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
        <v>35</v>
      </c>
      <c r="B32" s="75">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+M34*M41/$B39/1000</f>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
        <v>186</v>
      </c>
      <c r="B33" s="72">
        <f>+Parameters!B10</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
        <v>142</v>
      </c>
      <c r="B34" s="72">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+L34*(1-$B$36)</f>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+AV34*(1-$B$36)</f>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
        <v>187</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
        <v>188</v>
      </c>
      <c r="B36" s="72">
        <f>+Parameters!B26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
        <v>466</v>
      </c>
      <c r="B37" s="72">
        <f>+Parameters!B42</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
        <v>147</v>
      </c>
      <c r="B38" s="72">
        <f>+Parameters!B12</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
        <v>36</v>
      </c>
      <c r="B39" s="72">
        <f>+Parameters!B11</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
        <v>37</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
        <v>189</v>
      </c>
      <c r="B41" s="72">
        <f>+B42</f>
        <v>0.5491283629</v>
      </c>
      <c r="C41" s="2">
        <f t="shared" ref="C41:BI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si="6"/>
        <v>0.11952466434799303</v>
      </c>
      <c r="AJ41" s="2">
        <f t="shared" si="6"/>
        <v>0.11456376423148801</v>
      </c>
      <c r="AK41" s="2">
        <f t="shared" si="6"/>
        <v>0.10983199804810734</v>
      </c>
      <c r="AL41" s="2">
        <f t="shared" si="6"/>
        <v>0.1053178301218651</v>
      </c>
      <c r="AM41" s="2">
        <f t="shared" si="6"/>
        <v>0.10101034952971773</v>
      </c>
      <c r="AN41" s="2">
        <f t="shared" si="6"/>
        <v>9.6899234041206123E-2</v>
      </c>
      <c r="AO41" s="2">
        <f t="shared" si="6"/>
        <v>9.2974716260758941E-2</v>
      </c>
      <c r="AP41" s="2">
        <f t="shared" si="6"/>
        <v>8.9227551831060015E-2</v>
      </c>
      <c r="AQ41" s="2">
        <f t="shared" si="6"/>
        <v>8.5648989565419525E-2</v>
      </c>
      <c r="AR41" s="2">
        <f t="shared" si="6"/>
        <v>8.2230743385954819E-2</v>
      </c>
      <c r="AS41" s="2">
        <f t="shared" si="6"/>
        <v>7.8964965952631722E-2</v>
      </c>
      <c r="AT41" s="2">
        <f t="shared" si="6"/>
        <v>7.5844223875885936E-2</v>
      </c>
      <c r="AU41" s="2">
        <f t="shared" si="6"/>
        <v>7.2861474412678512E-2</v>
      </c>
      <c r="AV41" s="2">
        <f t="shared" si="6"/>
        <v>7.001004355247907E-2</v>
      </c>
      <c r="AW41" s="2">
        <f t="shared" si="6"/>
        <v>6.7283605405849156E-2</v>
      </c>
      <c r="AX41" s="2">
        <f t="shared" si="6"/>
        <v>6.4676162814051794E-2</v>
      </c>
      <c r="AY41" s="2">
        <f t="shared" si="6"/>
        <v>6.2182029103469948E-2</v>
      </c>
      <c r="AZ41" s="2">
        <f t="shared" si="6"/>
        <v>5.9795810913606383E-2</v>
      </c>
      <c r="BA41" s="2">
        <f t="shared" si="6"/>
        <v>5.7512392032085663E-2</v>
      </c>
      <c r="BB41" s="2">
        <f t="shared" si="6"/>
        <v>5.5326918174410364E-2</v>
      </c>
      <c r="BC41" s="2">
        <f t="shared" si="6"/>
        <v>5.3234782650260687E-2</v>
      </c>
      <c r="BD41" s="2">
        <f t="shared" si="6"/>
        <v>5.1231612861889667E-2</v>
      </c>
      <c r="BE41" s="2">
        <f t="shared" si="6"/>
        <v>4.9313257583675579E-2</v>
      </c>
      <c r="BF41" s="2">
        <f t="shared" si="6"/>
        <v>4.7475774975165475E-2</v>
      </c>
      <c r="BG41" s="2">
        <f t="shared" si="6"/>
        <v>4.5715421282996868E-2</v>
      </c>
      <c r="BH41" s="2">
        <f t="shared" si="6"/>
        <v>4.4028640189932945E-2</v>
      </c>
      <c r="BI41" s="2">
        <f t="shared" si="6"/>
        <v>4.2412052771904941E-2</v>
      </c>
    </row>
    <row r="42" spans="1:124" ht="21" customHeight="1" x14ac:dyDescent="0.3">
      <c r="A42" s="8" t="s">
        <v>190</v>
      </c>
      <c r="B42" s="72">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
        <v>191</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
        <v>150</v>
      </c>
      <c r="B44" s="72">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
        <v>192</v>
      </c>
      <c r="B45" s="72">
        <f>Parameters!D54</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
        <v>3</v>
      </c>
      <c r="B46" s="76"/>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+IF(Parameters!B27=1,"Copenhagen",IF(Parameters!B27=2,"Copenhagen rich",IF(Parameters!B27=3,"Realistically optimistic","All immediate")))</f>
        <v>All immediate</v>
      </c>
      <c r="B47" s="77">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
        <v>93</v>
      </c>
      <c r="C48" s="2"/>
      <c r="D48" s="2">
        <f>+B126</f>
        <v>7.0003960242819741</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
        <v>51</v>
      </c>
      <c r="B49" s="72">
        <v>1.6408662000000001E-2</v>
      </c>
      <c r="C49" s="5"/>
      <c r="D49" s="2">
        <f>+B126^B19/1000</f>
        <v>1.6804584690293785E-2</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
        <v>52</v>
      </c>
      <c r="B50" s="72">
        <v>-3855.1068949999999</v>
      </c>
      <c r="C50" s="24"/>
      <c r="D50" s="24" t="e">
        <f>+B163</f>
        <v>#DIV/0!</v>
      </c>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
        <v>230</v>
      </c>
      <c r="B51" s="72">
        <v>1</v>
      </c>
      <c r="C51" s="2"/>
      <c r="D51" s="2" t="e">
        <f>+D50-B129</f>
        <v>#DIV/0!</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
        <v>17</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
        <v>18</v>
      </c>
      <c r="B53" s="158">
        <f>6838</f>
        <v>6838</v>
      </c>
      <c r="C53" s="23">
        <f>Parameters!D35</f>
        <v>7242.4909902816999</v>
      </c>
      <c r="D53" s="23">
        <f>Parameters!E35-D55</f>
        <v>7503.8049406292002</v>
      </c>
      <c r="E53" s="23">
        <f>Parameters!F35-E55</f>
        <v>7825.6255453750555</v>
      </c>
      <c r="F53" s="23">
        <f>Parameters!G35-F55</f>
        <v>8114.0039064692792</v>
      </c>
      <c r="G53" s="23">
        <f>Parameters!H35-G55</f>
        <v>8371.1765022117615</v>
      </c>
      <c r="H53" s="23">
        <f>Parameters!I35-H55</f>
        <v>8599.63876523613</v>
      </c>
      <c r="I53" s="23">
        <f>Parameters!J35-I55</f>
        <v>8801.9821398026124</v>
      </c>
      <c r="J53" s="23">
        <f>Parameters!K35-J55</f>
        <v>8980.7720340696233</v>
      </c>
      <c r="K53" s="23">
        <f>Parameters!L35-K55</f>
        <v>9138.4635356579129</v>
      </c>
      <c r="L53" s="23">
        <f>Parameters!M35-L55</f>
        <v>9277.3490588422956</v>
      </c>
      <c r="M53" s="23">
        <f>Parameters!N35-M55</f>
        <v>9399.5310085427809</v>
      </c>
      <c r="N53" s="23">
        <f>Parameters!O35-N55</f>
        <v>9506.9126514957115</v>
      </c>
      <c r="O53" s="23">
        <f>Parameters!P35-O55</f>
        <v>9601.2012338016284</v>
      </c>
      <c r="P53" s="23">
        <f>Parameters!Q35-P55</f>
        <v>9683.9185795901267</v>
      </c>
      <c r="Q53" s="23">
        <f>Parameters!R35-Q55</f>
        <v>9756.4156498852753</v>
      </c>
      <c r="R53" s="23">
        <f>Parameters!S35-R55</f>
        <v>9819.8886496844898</v>
      </c>
      <c r="S53" s="23">
        <f>Parameters!T35-S55</f>
        <v>9875.3951598056901</v>
      </c>
      <c r="T53" s="23">
        <f>Parameters!U35-T55</f>
        <v>9923.8694237793643</v>
      </c>
      <c r="U53" s="23">
        <f>Parameters!V35-U55</f>
        <v>9966.7364765387119</v>
      </c>
      <c r="V53" s="23">
        <f>Parameters!W35-V55</f>
        <v>10004.648315499799</v>
      </c>
      <c r="W53" s="23">
        <f>Parameters!X35-W55</f>
        <v>10038.176444770512</v>
      </c>
      <c r="X53" s="23">
        <f>Parameters!Y35-X55</f>
        <v>10067.823803722325</v>
      </c>
      <c r="Y53" s="23">
        <f>Parameters!Z35-Y55</f>
        <v>10094.034419308317</v>
      </c>
      <c r="Z53" s="23">
        <f>Parameters!AA35-Z55</f>
        <v>10117.201261629329</v>
      </c>
      <c r="AA53" s="23">
        <f>Parameters!AB35-AA55</f>
        <v>10137.672705144572</v>
      </c>
      <c r="AB53" s="23">
        <f>Parameters!AC35-AB55</f>
        <v>10155.757915813323</v>
      </c>
      <c r="AC53" s="23">
        <f>Parameters!AD35-AC55</f>
        <v>10171.731409718794</v>
      </c>
      <c r="AD53" s="23">
        <f>Parameters!AE35-AD55</f>
        <v>10185.836966490195</v>
      </c>
      <c r="AE53" s="23">
        <f>Parameters!AF35-AE55</f>
        <v>10198.29103199607</v>
      </c>
      <c r="AF53" s="23">
        <f>Parameters!AG35-AF55</f>
        <v>10209.285708077507</v>
      </c>
      <c r="AG53" s="23">
        <f>Parameters!AH35-AG55</f>
        <v>10218.991400435269</v>
      </c>
      <c r="AH53" s="23">
        <f>Parameters!AI35</f>
        <v>10455.0048807149</v>
      </c>
      <c r="AI53" s="23">
        <f>Parameters!AJ35</f>
        <v>10461.0230210058</v>
      </c>
      <c r="AJ53" s="23">
        <f>Parameters!AK35</f>
        <v>10466.2375294065</v>
      </c>
      <c r="AK53" s="23">
        <f>Parameters!AL35</f>
        <v>10470.755393793501</v>
      </c>
      <c r="AL53" s="23">
        <f>Parameters!AM35</f>
        <v>10474.6694400288</v>
      </c>
      <c r="AM53" s="23">
        <f>Parameters!AN35</f>
        <v>10478.060186201001</v>
      </c>
      <c r="AN53" s="23">
        <f>Parameters!AO35</f>
        <v>10480.997459222601</v>
      </c>
      <c r="AO53" s="23">
        <f>Parameters!AP35</f>
        <v>10483.5418029352</v>
      </c>
      <c r="AP53" s="23">
        <f>Parameters!AQ35</f>
        <v>10485.745703640099</v>
      </c>
      <c r="AQ53" s="23">
        <f>Parameters!AR35</f>
        <v>10487.654655995</v>
      </c>
      <c r="AR53" s="23">
        <f>Parameters!AS35</f>
        <v>10489.3080895277</v>
      </c>
      <c r="AS53" s="23">
        <f>Parameters!AT35</f>
        <v>10490.740173583101</v>
      </c>
      <c r="AT53" s="23">
        <f>Parameters!AU35</f>
        <v>10491.9805163496</v>
      </c>
      <c r="AU53" s="23">
        <f>Parameters!AV35</f>
        <v>10493.0547716735</v>
      </c>
      <c r="AV53" s="23">
        <f>Parameters!AW35</f>
        <v>10493.985165654</v>
      </c>
      <c r="AW53" s="23">
        <f>Parameters!AX35</f>
        <v>10494.7909534956</v>
      </c>
      <c r="AX53" s="23">
        <f>Parameters!AY35</f>
        <v>10495.488815758201</v>
      </c>
      <c r="AY53" s="23">
        <f>Parameters!AZ35</f>
        <v>10496.0932019719</v>
      </c>
      <c r="AZ53" s="23">
        <f>Parameters!BA35</f>
        <v>10496.6166285535</v>
      </c>
      <c r="BA53" s="23">
        <f>Parameters!BB35</f>
        <v>10497.069937063499</v>
      </c>
      <c r="BB53" s="23">
        <f>Parameters!BC35</f>
        <v>10497.462518050599</v>
      </c>
      <c r="BC53" s="23">
        <f>Parameters!BD35</f>
        <v>10497.802505048299</v>
      </c>
      <c r="BD53" s="23">
        <f>Parameters!BE35</f>
        <v>10498.096942685201</v>
      </c>
      <c r="BE53" s="23">
        <f>Parameters!BF35</f>
        <v>10498.351932351199</v>
      </c>
      <c r="BF53" s="23">
        <f>Parameters!BG35</f>
        <v>10498.572758406201</v>
      </c>
      <c r="BG53" s="23">
        <f>Parameters!BH35</f>
        <v>10498.763997522799</v>
      </c>
      <c r="BH53" s="23">
        <f>Parameters!BI35</f>
        <v>10498.9296134125</v>
      </c>
      <c r="BI53" s="23">
        <f>Parameters!BJ35</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
        <v>146</v>
      </c>
      <c r="C54" s="5">
        <f>+C53/B53-1</f>
        <v>5.9153406007853127E-2</v>
      </c>
      <c r="D54" s="5">
        <f t="shared" ref="D54:BI54" si="7">+D53/C53-1</f>
        <v>3.6080673168685129E-2</v>
      </c>
      <c r="E54" s="5">
        <f t="shared" si="7"/>
        <v>4.2887655968156135E-2</v>
      </c>
      <c r="F54" s="5">
        <f t="shared" si="7"/>
        <v>3.6850518776055496E-2</v>
      </c>
      <c r="G54" s="5">
        <f t="shared" si="7"/>
        <v>3.1694906572258263E-2</v>
      </c>
      <c r="H54" s="5">
        <f t="shared" si="7"/>
        <v>2.7291535779230713E-2</v>
      </c>
      <c r="I54" s="5">
        <f t="shared" si="7"/>
        <v>2.3529287693391465E-2</v>
      </c>
      <c r="J54" s="5">
        <f t="shared" si="7"/>
        <v>2.0312458197173866E-2</v>
      </c>
      <c r="K54" s="5">
        <f t="shared" si="7"/>
        <v>1.7558791269844942E-2</v>
      </c>
      <c r="L54" s="5">
        <f t="shared" si="7"/>
        <v>1.5197907464691074E-2</v>
      </c>
      <c r="M54" s="5">
        <f t="shared" si="7"/>
        <v>1.3169920515605948E-2</v>
      </c>
      <c r="N54" s="5">
        <f t="shared" si="7"/>
        <v>1.1424149019279461E-2</v>
      </c>
      <c r="O54" s="5">
        <f t="shared" si="7"/>
        <v>9.9178971935838245E-3</v>
      </c>
      <c r="P54" s="5">
        <f t="shared" si="7"/>
        <v>8.6153121650327513E-3</v>
      </c>
      <c r="Q54" s="5">
        <f t="shared" si="7"/>
        <v>7.4863362077355333E-3</v>
      </c>
      <c r="R54" s="5">
        <f t="shared" si="7"/>
        <v>6.5057703645456932E-3</v>
      </c>
      <c r="S54" s="5">
        <f t="shared" si="7"/>
        <v>5.6524582000208046E-3</v>
      </c>
      <c r="T54" s="5">
        <f t="shared" si="7"/>
        <v>4.9085898021550278E-3</v>
      </c>
      <c r="U54" s="5">
        <f t="shared" si="7"/>
        <v>4.3195905678314883E-3</v>
      </c>
      <c r="V54" s="5">
        <f t="shared" si="7"/>
        <v>3.8038367975645748E-3</v>
      </c>
      <c r="W54" s="5">
        <f t="shared" si="7"/>
        <v>3.3512551579417682E-3</v>
      </c>
      <c r="X54" s="5">
        <f t="shared" si="7"/>
        <v>2.9534606325094526E-3</v>
      </c>
      <c r="Y54" s="5">
        <f t="shared" si="7"/>
        <v>2.6034042805060942E-3</v>
      </c>
      <c r="Z54" s="5">
        <f t="shared" si="7"/>
        <v>2.2951023702373341E-3</v>
      </c>
      <c r="AA54" s="5">
        <f t="shared" si="7"/>
        <v>2.0234295024734728E-3</v>
      </c>
      <c r="AB54" s="5">
        <f t="shared" si="7"/>
        <v>1.7839607960092874E-3</v>
      </c>
      <c r="AC54" s="5">
        <f t="shared" si="7"/>
        <v>1.5728509913177646E-3</v>
      </c>
      <c r="AD54" s="5">
        <f t="shared" si="7"/>
        <v>1.3867409788193008E-3</v>
      </c>
      <c r="AE54" s="5">
        <f t="shared" si="7"/>
        <v>1.2226845517797624E-3</v>
      </c>
      <c r="AF54" s="5">
        <f t="shared" si="7"/>
        <v>1.0780900492977086E-3</v>
      </c>
      <c r="AG54" s="5">
        <f t="shared" si="7"/>
        <v>9.5067300840478985E-4</v>
      </c>
      <c r="AH54" s="5">
        <f t="shared" si="7"/>
        <v>2.3095574801009988E-2</v>
      </c>
      <c r="AI54" s="5">
        <f t="shared" si="7"/>
        <v>5.756229059252771E-4</v>
      </c>
      <c r="AJ54" s="5">
        <f t="shared" si="7"/>
        <v>4.9847021560212035E-4</v>
      </c>
      <c r="AK54" s="5">
        <f t="shared" si="7"/>
        <v>4.3166079255385625E-4</v>
      </c>
      <c r="AL54" s="5">
        <f t="shared" si="7"/>
        <v>3.7380743681758588E-4</v>
      </c>
      <c r="AM54" s="5">
        <f t="shared" si="7"/>
        <v>3.2370913388857225E-4</v>
      </c>
      <c r="AN54" s="5">
        <f t="shared" si="7"/>
        <v>2.8032603071581619E-4</v>
      </c>
      <c r="AO54" s="5">
        <f t="shared" si="7"/>
        <v>2.427577835504291E-4</v>
      </c>
      <c r="AP54" s="5">
        <f t="shared" si="7"/>
        <v>2.1022482156562994E-4</v>
      </c>
      <c r="AQ54" s="5">
        <f t="shared" si="7"/>
        <v>1.8205213142241661E-4</v>
      </c>
      <c r="AR54" s="5">
        <f t="shared" si="7"/>
        <v>1.5765522292010559E-4</v>
      </c>
      <c r="AS54" s="5">
        <f t="shared" si="7"/>
        <v>1.3652798098573449E-4</v>
      </c>
      <c r="AT54" s="5">
        <f t="shared" si="7"/>
        <v>1.1823215006523391E-4</v>
      </c>
      <c r="AU54" s="5">
        <f t="shared" si="7"/>
        <v>1.0238823091834881E-4</v>
      </c>
      <c r="AV54" s="5">
        <f t="shared" si="7"/>
        <v>8.8667599735803293E-5</v>
      </c>
      <c r="AW54" s="5">
        <f t="shared" si="7"/>
        <v>7.6785685216851363E-5</v>
      </c>
      <c r="AX54" s="5">
        <f t="shared" si="7"/>
        <v>6.6496061302601106E-5</v>
      </c>
      <c r="AY54" s="5">
        <f t="shared" si="7"/>
        <v>5.7585332547072099E-5</v>
      </c>
      <c r="AZ54" s="5">
        <f t="shared" si="7"/>
        <v>4.9868705577216232E-5</v>
      </c>
      <c r="BA54" s="5">
        <f t="shared" si="7"/>
        <v>4.3186154742969052E-5</v>
      </c>
      <c r="BB54" s="5">
        <f t="shared" si="7"/>
        <v>3.739910179256789E-5</v>
      </c>
      <c r="BC54" s="5">
        <f t="shared" si="7"/>
        <v>3.2387540999989639E-5</v>
      </c>
      <c r="BD54" s="5">
        <f t="shared" si="7"/>
        <v>2.8047549642806757E-5</v>
      </c>
      <c r="BE54" s="5">
        <f t="shared" si="7"/>
        <v>2.4289132343646713E-5</v>
      </c>
      <c r="BF54" s="5">
        <f t="shared" si="7"/>
        <v>2.1034354384719123E-5</v>
      </c>
      <c r="BG54" s="5">
        <f t="shared" si="7"/>
        <v>1.821572522286985E-5</v>
      </c>
      <c r="BH54" s="5">
        <f t="shared" si="7"/>
        <v>1.5774798799217393E-5</v>
      </c>
      <c r="BI54" s="5">
        <f t="shared" si="7"/>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
        <v>182</v>
      </c>
      <c r="B55" s="78"/>
      <c r="C55" s="78"/>
      <c r="D55" s="78">
        <f>38*EXP(D99)</f>
        <v>108.25750838590002</v>
      </c>
      <c r="E55" s="78">
        <f t="shared" ref="E55:AG55" si="8">38*EXP(E99)</f>
        <v>121.68886296284475</v>
      </c>
      <c r="F55" s="78">
        <f t="shared" si="8"/>
        <v>135.54550089712038</v>
      </c>
      <c r="G55" s="78">
        <f t="shared" si="8"/>
        <v>149.37966111173822</v>
      </c>
      <c r="H55" s="78">
        <f t="shared" si="8"/>
        <v>162.79211326846965</v>
      </c>
      <c r="I55" s="78">
        <f t="shared" si="8"/>
        <v>175.45295817998687</v>
      </c>
      <c r="J55" s="78">
        <f t="shared" si="8"/>
        <v>187.11462265757697</v>
      </c>
      <c r="K55" s="78">
        <f t="shared" si="8"/>
        <v>197.61559339008699</v>
      </c>
      <c r="L55" s="78">
        <f t="shared" si="8"/>
        <v>206.87584009860399</v>
      </c>
      <c r="M55" s="78">
        <f t="shared" si="8"/>
        <v>214.88617417051915</v>
      </c>
      <c r="N55" s="78">
        <f t="shared" si="8"/>
        <v>221.6941702880888</v>
      </c>
      <c r="O55" s="78">
        <f t="shared" si="8"/>
        <v>227.38903270477161</v>
      </c>
      <c r="P55" s="78">
        <f t="shared" si="8"/>
        <v>232.08721274487377</v>
      </c>
      <c r="Q55" s="78">
        <f t="shared" si="8"/>
        <v>235.91992083982458</v>
      </c>
      <c r="R55" s="78">
        <f t="shared" si="8"/>
        <v>239.02308072510999</v>
      </c>
      <c r="S55" s="78">
        <f t="shared" si="8"/>
        <v>241.52982008491077</v>
      </c>
      <c r="T55" s="78">
        <f t="shared" si="8"/>
        <v>243.56529603683467</v>
      </c>
      <c r="U55" s="78">
        <f t="shared" si="8"/>
        <v>244.6433843940884</v>
      </c>
      <c r="V55" s="78">
        <f t="shared" si="8"/>
        <v>244.94147323480078</v>
      </c>
      <c r="W55" s="78">
        <f t="shared" si="8"/>
        <v>244.61864490768926</v>
      </c>
      <c r="X55" s="78">
        <f t="shared" si="8"/>
        <v>243.81398164057524</v>
      </c>
      <c r="Y55" s="78">
        <f t="shared" si="8"/>
        <v>242.64649955948397</v>
      </c>
      <c r="Z55" s="78">
        <f t="shared" si="8"/>
        <v>241.21614711887167</v>
      </c>
      <c r="AA55" s="78">
        <f t="shared" si="8"/>
        <v>239.60543189912784</v>
      </c>
      <c r="AB55" s="78">
        <f t="shared" si="8"/>
        <v>237.88135712667585</v>
      </c>
      <c r="AC55" s="78">
        <f t="shared" si="8"/>
        <v>236.09744761270665</v>
      </c>
      <c r="AD55" s="78">
        <f t="shared" si="8"/>
        <v>234.2957220209048</v>
      </c>
      <c r="AE55" s="78">
        <f t="shared" si="8"/>
        <v>232.5085259219307</v>
      </c>
      <c r="AF55" s="78">
        <f t="shared" si="8"/>
        <v>230.76018101769247</v>
      </c>
      <c r="AG55" s="78">
        <f t="shared" si="8"/>
        <v>229.06843367993119</v>
      </c>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
        <v>8</v>
      </c>
      <c r="B56" s="79"/>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
        <v>27</v>
      </c>
      <c r="B57" s="72">
        <f>+Parameters!B13</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
        <v>193</v>
      </c>
      <c r="B58" s="79"/>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143" t="s">
        <v>442</v>
      </c>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
        <v>441</v>
      </c>
      <c r="B60" s="72">
        <f>Parameters!B59</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c r="B61" s="72"/>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
        <v>440</v>
      </c>
      <c r="B62" s="72">
        <f>+Parameters!B61</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
        <v>439</v>
      </c>
      <c r="B63" s="72">
        <f>+Parameters!B62</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
        <v>194</v>
      </c>
      <c r="B64" s="79"/>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
        <v>195</v>
      </c>
      <c r="B65" s="90">
        <f t="shared" ref="B65:B71" si="9">+C65/100</f>
        <v>0.91200000000000003</v>
      </c>
      <c r="C65" s="26">
        <f>+Parameters!B64</f>
        <v>91.2</v>
      </c>
      <c r="D65" s="92">
        <f>E65/100</f>
        <v>0.91200000000000003</v>
      </c>
      <c r="E65" s="26">
        <f>Parameters!B64</f>
        <v>91.2</v>
      </c>
      <c r="F65" s="92"/>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
        <v>196</v>
      </c>
      <c r="B66" s="90">
        <f t="shared" si="9"/>
        <v>3.8328888888888892E-2</v>
      </c>
      <c r="C66" s="26">
        <f>+Parameters!B65</f>
        <v>3.8328888888888892</v>
      </c>
      <c r="D66" s="92">
        <f t="shared" ref="D66:D71" si="10">E66/100</f>
        <v>3.8328888888888892E-2</v>
      </c>
      <c r="E66" s="26">
        <f>Parameters!B65</f>
        <v>3.8328888888888892</v>
      </c>
      <c r="F66" s="92"/>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
        <v>197</v>
      </c>
      <c r="B67" s="90">
        <f t="shared" si="9"/>
        <v>8.8000000000000009E-2</v>
      </c>
      <c r="C67" s="26">
        <f>+Parameters!B66</f>
        <v>8.8000000000000007</v>
      </c>
      <c r="D67" s="92">
        <f t="shared" si="10"/>
        <v>8.8000000000000009E-2</v>
      </c>
      <c r="E67" s="26">
        <f>Parameters!B66</f>
        <v>8.8000000000000007</v>
      </c>
      <c r="F67" s="92"/>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
        <v>201</v>
      </c>
      <c r="B68" s="90">
        <f t="shared" si="9"/>
        <v>0.95917111111111109</v>
      </c>
      <c r="C68" s="26">
        <f>+Parameters!B67</f>
        <v>95.917111111111112</v>
      </c>
      <c r="D68" s="92">
        <f t="shared" si="10"/>
        <v>0.95917111111111109</v>
      </c>
      <c r="E68" s="26">
        <f>Parameters!B67</f>
        <v>95.917111111111112</v>
      </c>
      <c r="F68" s="92"/>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
        <v>198</v>
      </c>
      <c r="B69" s="90">
        <f t="shared" si="9"/>
        <v>3.3750000000000002E-4</v>
      </c>
      <c r="C69" s="26">
        <f>+Parameters!B68</f>
        <v>3.3750000000000002E-2</v>
      </c>
      <c r="D69" s="92">
        <f t="shared" si="10"/>
        <v>3.3750000000000002E-4</v>
      </c>
      <c r="E69" s="26">
        <f>Parameters!B68</f>
        <v>3.3750000000000002E-2</v>
      </c>
      <c r="F69" s="92"/>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
        <v>199</v>
      </c>
      <c r="B70" s="90">
        <f t="shared" si="9"/>
        <v>2.5000000000000001E-3</v>
      </c>
      <c r="C70" s="26">
        <f>+Parameters!B69</f>
        <v>0.25</v>
      </c>
      <c r="D70" s="92">
        <f t="shared" si="10"/>
        <v>2.5000000000000001E-3</v>
      </c>
      <c r="E70" s="26">
        <f>Parameters!B69</f>
        <v>0.25</v>
      </c>
      <c r="F70" s="92"/>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
        <v>200</v>
      </c>
      <c r="B71" s="90">
        <f t="shared" si="9"/>
        <v>0.99966250000000001</v>
      </c>
      <c r="C71" s="26">
        <f>+Parameters!B70</f>
        <v>99.966250000000002</v>
      </c>
      <c r="D71" s="92">
        <f t="shared" si="10"/>
        <v>0.99966250000000001</v>
      </c>
      <c r="E71" s="26">
        <f>Parameters!B70</f>
        <v>99.966250000000002</v>
      </c>
      <c r="F71" s="92"/>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
        <v>202</v>
      </c>
      <c r="B72" s="79"/>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
        <v>41</v>
      </c>
      <c r="B73" s="72">
        <f>+$B$74+ IF(B1&lt;19, ((1/18)*($B$75-$B$74)*(B1-1)), ($B$75-$B$74))</f>
        <v>0.25</v>
      </c>
      <c r="C73" s="5">
        <f t="shared" ref="C73:BI73" si="11">+$B$74+ IF(C1&lt;19, ((1/18)*($B$75-$B$74)*(C1-1)), ($B$75-$B$74))</f>
        <v>0.27500000000000002</v>
      </c>
      <c r="D73" s="5">
        <f t="shared" si="11"/>
        <v>0.3</v>
      </c>
      <c r="E73" s="5">
        <f t="shared" si="11"/>
        <v>0.32499999999999996</v>
      </c>
      <c r="F73" s="5">
        <f t="shared" si="11"/>
        <v>0.35</v>
      </c>
      <c r="G73" s="5">
        <f t="shared" si="11"/>
        <v>0.375</v>
      </c>
      <c r="H73" s="5">
        <f t="shared" si="11"/>
        <v>0.39999999999999997</v>
      </c>
      <c r="I73" s="5">
        <f t="shared" si="11"/>
        <v>0.42499999999999993</v>
      </c>
      <c r="J73" s="5">
        <f t="shared" si="11"/>
        <v>0.44999999999999996</v>
      </c>
      <c r="K73" s="5">
        <f t="shared" si="11"/>
        <v>0.47499999999999998</v>
      </c>
      <c r="L73" s="5">
        <f t="shared" si="11"/>
        <v>0.49999999999999994</v>
      </c>
      <c r="M73" s="5">
        <f t="shared" si="11"/>
        <v>0.52499999999999991</v>
      </c>
      <c r="N73" s="5">
        <f t="shared" si="11"/>
        <v>0.54999999999999993</v>
      </c>
      <c r="O73" s="5">
        <f t="shared" si="11"/>
        <v>0.57499999999999996</v>
      </c>
      <c r="P73" s="5">
        <f t="shared" si="11"/>
        <v>0.59999999999999987</v>
      </c>
      <c r="Q73" s="5">
        <f t="shared" si="11"/>
        <v>0.62499999999999989</v>
      </c>
      <c r="R73" s="5">
        <f t="shared" si="11"/>
        <v>0.64999999999999991</v>
      </c>
      <c r="S73" s="5">
        <f t="shared" si="11"/>
        <v>0.67499999999999993</v>
      </c>
      <c r="T73" s="5">
        <f t="shared" si="11"/>
        <v>0.7</v>
      </c>
      <c r="U73" s="5">
        <f t="shared" si="11"/>
        <v>0.7</v>
      </c>
      <c r="V73" s="5">
        <f t="shared" si="11"/>
        <v>0.7</v>
      </c>
      <c r="W73" s="5">
        <f t="shared" si="11"/>
        <v>0.7</v>
      </c>
      <c r="X73" s="5">
        <f t="shared" si="11"/>
        <v>0.7</v>
      </c>
      <c r="Y73" s="5">
        <f t="shared" si="11"/>
        <v>0.7</v>
      </c>
      <c r="Z73" s="5">
        <f t="shared" si="11"/>
        <v>0.7</v>
      </c>
      <c r="AA73" s="5">
        <f t="shared" si="11"/>
        <v>0.7</v>
      </c>
      <c r="AB73" s="5">
        <f t="shared" si="11"/>
        <v>0.7</v>
      </c>
      <c r="AC73" s="5">
        <f t="shared" si="11"/>
        <v>0.7</v>
      </c>
      <c r="AD73" s="5">
        <f t="shared" si="11"/>
        <v>0.7</v>
      </c>
      <c r="AE73" s="5">
        <f t="shared" si="11"/>
        <v>0.7</v>
      </c>
      <c r="AF73" s="5">
        <f t="shared" si="11"/>
        <v>0.7</v>
      </c>
      <c r="AG73" s="5">
        <f t="shared" si="11"/>
        <v>0.7</v>
      </c>
      <c r="AH73" s="5">
        <f t="shared" si="11"/>
        <v>0.7</v>
      </c>
      <c r="AI73" s="5">
        <f t="shared" si="11"/>
        <v>0.7</v>
      </c>
      <c r="AJ73" s="5">
        <f t="shared" si="11"/>
        <v>0.7</v>
      </c>
      <c r="AK73" s="5">
        <f t="shared" si="11"/>
        <v>0.7</v>
      </c>
      <c r="AL73" s="5">
        <f t="shared" si="11"/>
        <v>0.7</v>
      </c>
      <c r="AM73" s="5">
        <f t="shared" si="11"/>
        <v>0.7</v>
      </c>
      <c r="AN73" s="5">
        <f t="shared" si="11"/>
        <v>0.7</v>
      </c>
      <c r="AO73" s="5">
        <f t="shared" si="11"/>
        <v>0.7</v>
      </c>
      <c r="AP73" s="5">
        <f t="shared" si="11"/>
        <v>0.7</v>
      </c>
      <c r="AQ73" s="5">
        <f t="shared" si="11"/>
        <v>0.7</v>
      </c>
      <c r="AR73" s="5">
        <f t="shared" si="11"/>
        <v>0.7</v>
      </c>
      <c r="AS73" s="5">
        <f t="shared" si="11"/>
        <v>0.7</v>
      </c>
      <c r="AT73" s="5">
        <f t="shared" si="11"/>
        <v>0.7</v>
      </c>
      <c r="AU73" s="5">
        <f t="shared" si="11"/>
        <v>0.7</v>
      </c>
      <c r="AV73" s="5">
        <f t="shared" si="11"/>
        <v>0.7</v>
      </c>
      <c r="AW73" s="5">
        <f t="shared" si="11"/>
        <v>0.7</v>
      </c>
      <c r="AX73" s="5">
        <f t="shared" si="11"/>
        <v>0.7</v>
      </c>
      <c r="AY73" s="5">
        <f t="shared" si="11"/>
        <v>0.7</v>
      </c>
      <c r="AZ73" s="5">
        <f t="shared" si="11"/>
        <v>0.7</v>
      </c>
      <c r="BA73" s="5">
        <f t="shared" si="11"/>
        <v>0.7</v>
      </c>
      <c r="BB73" s="5">
        <f t="shared" si="11"/>
        <v>0.7</v>
      </c>
      <c r="BC73" s="5">
        <f t="shared" si="11"/>
        <v>0.7</v>
      </c>
      <c r="BD73" s="5">
        <f t="shared" si="11"/>
        <v>0.7</v>
      </c>
      <c r="BE73" s="5">
        <f t="shared" si="11"/>
        <v>0.7</v>
      </c>
      <c r="BF73" s="5">
        <f t="shared" si="11"/>
        <v>0.7</v>
      </c>
      <c r="BG73" s="5">
        <f t="shared" si="11"/>
        <v>0.7</v>
      </c>
      <c r="BH73" s="5">
        <f t="shared" si="11"/>
        <v>0.7</v>
      </c>
      <c r="BI73" s="5">
        <f t="shared" si="11"/>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
        <v>448</v>
      </c>
      <c r="B74" s="72">
        <f>+Parameters!B76</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
        <v>171</v>
      </c>
      <c r="B75" s="72">
        <f>+Parameters!B77</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
        <v>172</v>
      </c>
      <c r="B76" s="72">
        <f>+Parameters!B78</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
        <v>5</v>
      </c>
      <c r="B77" s="72">
        <f>+Parameters!B79</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
        <v>204</v>
      </c>
      <c r="B78" s="79"/>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
        <v>69</v>
      </c>
      <c r="B79" s="72">
        <f>+Parameters!B14</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
        <v>203</v>
      </c>
      <c r="B80" s="72">
        <f>+Parameters!B81</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
        <v>205</v>
      </c>
      <c r="B81" s="79"/>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7.6" customHeight="1" thickTop="1" x14ac:dyDescent="0.3">
      <c r="A82" s="8" t="s">
        <v>470</v>
      </c>
      <c r="B82" s="72">
        <f>+Parameters!B83</f>
        <v>9.8000000000000004E-2</v>
      </c>
      <c r="C82" s="26"/>
      <c r="D82" s="92"/>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7.6" customHeight="1" x14ac:dyDescent="0.3">
      <c r="A83" s="8" t="s">
        <v>469</v>
      </c>
      <c r="B83" s="72">
        <f>+Parameters!B84</f>
        <v>8.7999999999999995E-2</v>
      </c>
      <c r="C83" s="26"/>
      <c r="D83" s="92"/>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7.6" customHeight="1" x14ac:dyDescent="0.3">
      <c r="A84" s="8" t="s">
        <v>471</v>
      </c>
      <c r="B84" s="72">
        <f>+Parameters!B85</f>
        <v>2.5000000000000001E-2</v>
      </c>
      <c r="C84" s="26"/>
      <c r="D84" s="92"/>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29.4" customHeight="1" thickBot="1" x14ac:dyDescent="0.3">
      <c r="A85" s="19" t="s">
        <v>183</v>
      </c>
      <c r="B85" s="81"/>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customHeight="1" thickTop="1" thickBot="1" x14ac:dyDescent="0.35">
      <c r="A86" s="28" t="s">
        <v>140</v>
      </c>
      <c r="B86" s="80"/>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21" customHeight="1" thickTop="1" x14ac:dyDescent="0.3">
      <c r="A87" s="8" t="s">
        <v>129</v>
      </c>
      <c r="B87" s="80">
        <f>+Limit2new!B60</f>
        <v>830.4</v>
      </c>
      <c r="C87" s="6">
        <f>Limit2new!$B65*B87+Limit2new!$B66*B89+B112*5/3.666</f>
        <v>863.58896532460449</v>
      </c>
      <c r="D87" s="6">
        <f>Limit2new!$B65*C87+Limit2new!$B66*C89+C112*5/3.666</f>
        <v>885.58468031928101</v>
      </c>
      <c r="E87" s="6">
        <f>Limit2new!$B65*D87+Limit2new!$B66*D89+D112*5/3.666</f>
        <v>899.08921028721716</v>
      </c>
      <c r="F87" s="6">
        <f>Limit2new!$B65*E87+Limit2new!$B66*E89+E112*5/3.666</f>
        <v>906.22499253703029</v>
      </c>
      <c r="G87" s="6">
        <f>Limit2new!$B65*F87+Limit2new!$B66*F89+F112*5/3.666</f>
        <v>908.65211520348578</v>
      </c>
      <c r="H87" s="6">
        <f>Limit2new!$B65*G87+Limit2new!$B66*G89+G112*5/3.666</f>
        <v>907.66263868366241</v>
      </c>
      <c r="I87" s="6">
        <f>Limit2new!$B65*H87+Limit2new!$B66*H89+H112*5/3.666</f>
        <v>904.25636405207285</v>
      </c>
      <c r="J87" s="6">
        <f>Limit2new!$B65*I87+Limit2new!$B66*I89+I112*5/3.666</f>
        <v>899.20161857886433</v>
      </c>
      <c r="K87" s="6">
        <f>Limit2new!$B65*J87+Limit2new!$B66*J89+J112*5/3.666</f>
        <v>893.08395093766433</v>
      </c>
      <c r="L87" s="6">
        <f>Limit2new!$B65*K87+Limit2new!$B66*K89+K112*5/3.666</f>
        <v>886.34507858203744</v>
      </c>
      <c r="M87" s="6">
        <f>Limit2new!$B65*L87+Limit2new!$B66*L89+L112*5/3.666</f>
        <v>879.31398326766453</v>
      </c>
      <c r="N87" s="6">
        <f>Limit2new!$B65*M87+Limit2new!$B66*M89+M112*5/3.666</f>
        <v>872.23168841340259</v>
      </c>
      <c r="O87" s="6">
        <f>Limit2new!$B65*N87+Limit2new!$B66*N89+N112*5/3.666</f>
        <v>865.27095815298708</v>
      </c>
      <c r="P87" s="6">
        <f>Limit2new!$B65*O87+Limit2new!$B66*O89+O112*5/3.666</f>
        <v>858.55191969628163</v>
      </c>
      <c r="Q87" s="6">
        <f>Limit2new!$B65*P87+Limit2new!$B66*P89+P112*5/3.666</f>
        <v>852.15441755528946</v>
      </c>
      <c r="R87" s="6">
        <f>Limit2new!$B65*Q87+Limit2new!$B66*Q89+Q112*5/3.666</f>
        <v>846.12775180555184</v>
      </c>
      <c r="S87" s="6">
        <f>Limit2new!$B65*R87+Limit2new!$B66*R89+R112*5/3.666</f>
        <v>840.49832594465636</v>
      </c>
      <c r="T87" s="6">
        <f>Limit2new!$B65*S87+Limit2new!$B66*S89+S112*5/3.666</f>
        <v>835.27562746420256</v>
      </c>
      <c r="U87" s="6">
        <f>Limit2new!$B65*T87+Limit2new!$B66*T89+T112*5/3.666</f>
        <v>830.45688140832408</v>
      </c>
      <c r="V87" s="6">
        <f>Limit2new!$B65*U87+Limit2new!$B66*U89+U112*5/3.666</f>
        <v>826.03065024421016</v>
      </c>
      <c r="W87" s="6">
        <f>Limit2new!$B65*V87+Limit2new!$B66*V89+V112*5/3.666</f>
        <v>821.97959930693901</v>
      </c>
      <c r="X87" s="6">
        <f>Limit2new!$B65*W87+Limit2new!$B66*W89+W112*5/3.666</f>
        <v>818.28260345686294</v>
      </c>
      <c r="Y87" s="6">
        <f>Limit2new!$B65*X87+Limit2new!$B66*X89+X112*5/3.666</f>
        <v>814.91633541729482</v>
      </c>
      <c r="Z87" s="6">
        <f>Limit2new!$B65*Y87+Limit2new!$B66*Y89+Y112*5/3.666</f>
        <v>811.8564479318012</v>
      </c>
      <c r="AA87" s="6">
        <f>Limit2new!$B65*Z87+Limit2new!$B66*Z89+Z112*5/3.666</f>
        <v>809.07843908648476</v>
      </c>
      <c r="AB87" s="6">
        <f>Limit2new!$B65*AA87+Limit2new!$B66*AA89+AA112*5/3.666</f>
        <v>806.55827182272299</v>
      </c>
      <c r="AC87" s="6">
        <f>Limit2new!$B65*AB87+Limit2new!$B66*AB89+AB112*5/3.666</f>
        <v>804.2728039601451</v>
      </c>
      <c r="AD87" s="6">
        <f>Limit2new!$B65*AC87+Limit2new!$B66*AC89+AC112*5/3.666</f>
        <v>802.20007326141467</v>
      </c>
      <c r="AE87" s="6">
        <f>Limit2new!$B65*AD87+Limit2new!$B66*AD89+AD112*5/3.666</f>
        <v>800.31947263526922</v>
      </c>
      <c r="AF87" s="6">
        <f>Limit2new!$B65*AE87+Limit2new!$B66*AE89+AE112*5/3.666</f>
        <v>798.61184303535651</v>
      </c>
      <c r="AG87" s="6">
        <f>Limit2new!$B65*AF87+Limit2new!$B66*AF89+AF112*5/3.666</f>
        <v>797.05950559999769</v>
      </c>
      <c r="AH87" s="6">
        <f>Limit2new!$B65*AG87+Limit2new!$B66*AG89+AG112*5/3.666</f>
        <v>795.64624979316318</v>
      </c>
      <c r="AI87" s="6">
        <f>Limit2new!$B65*AH87+Limit2new!$B66*AH89+AH112*5/3.666</f>
        <v>794.35729050808925</v>
      </c>
      <c r="AJ87" s="6">
        <f>Limit2new!$B65*AI87+Limit2new!$B66*AI89+AI112*5/3.666</f>
        <v>793.17920408701457</v>
      </c>
      <c r="AK87" s="6">
        <f>Limit2new!$B65*AJ87+Limit2new!$B66*AJ89+AJ112*5/3.666</f>
        <v>792.05361750290137</v>
      </c>
      <c r="AL87" s="6">
        <f>Limit2new!$B65*AK87+Limit2new!$B66*AK89+AK112*5/3.666</f>
        <v>791.03025329789716</v>
      </c>
      <c r="AM87" s="6">
        <f>Limit2new!$B65*AL87+Limit2new!$B66*AL89+AL112*5/3.666</f>
        <v>790.09408765689034</v>
      </c>
      <c r="AN87" s="6">
        <f>Limit2new!$B65*AM87+Limit2new!$B66*AM89+AM112*5/3.666</f>
        <v>789.23418425020793</v>
      </c>
      <c r="AO87" s="6">
        <f>Limit2new!$B65*AN87+Limit2new!$B66*AN89+AN112*5/3.666</f>
        <v>788.4409848485717</v>
      </c>
      <c r="AP87" s="6">
        <f>Limit2new!$B65*AO87+Limit2new!$B66*AO89+AO112*5/3.666</f>
        <v>787.70613651198767</v>
      </c>
      <c r="AQ87" s="6">
        <f>Limit2new!$B65*AP87+Limit2new!$B66*AP89+AP112*5/3.666</f>
        <v>787.02234027390989</v>
      </c>
      <c r="AR87" s="6">
        <f>Limit2new!$B65*AQ87+Limit2new!$B66*AQ89+AQ112*5/3.666</f>
        <v>786.38321868243418</v>
      </c>
      <c r="AS87" s="6">
        <f>Limit2new!$B65*AR87+Limit2new!$B66*AR89+AR112*5/3.666</f>
        <v>785.78319987683506</v>
      </c>
      <c r="AT87" s="6">
        <f>Limit2new!$B65*AS87+Limit2new!$B66*AS89+AS112*5/3.666</f>
        <v>785.21741615783708</v>
      </c>
      <c r="AU87" s="6">
        <f>Limit2new!$B65*AT87+Limit2new!$B66*AT89+AT112*5/3.666</f>
        <v>784.68161525749656</v>
      </c>
      <c r="AV87" s="6">
        <f>Limit2new!$B65*AU87+Limit2new!$B66*AU89+AU112*5/3.666</f>
        <v>784.17208273299309</v>
      </c>
      <c r="AW87" s="6">
        <f>Limit2new!$B65*AV87+Limit2new!$B66*AV89+AV112*5/3.666</f>
        <v>783.68557410122037</v>
      </c>
      <c r="AX87" s="6">
        <f>Limit2new!$B65*AW87+Limit2new!$B66*AW89+AW112*5/3.666</f>
        <v>783.21925550071012</v>
      </c>
      <c r="AY87" s="6">
        <f>Limit2new!$B65*AX87+Limit2new!$B66*AX89+AX112*5/3.666</f>
        <v>782.7706518167372</v>
      </c>
      <c r="AZ87" s="6">
        <f>Limit2new!$B65*AY87+Limit2new!$B66*AY89+AY112*5/3.666</f>
        <v>782.33760133677413</v>
      </c>
      <c r="BA87" s="6">
        <f>Limit2new!$B65*AZ87+Limit2new!$B66*AZ89+AZ112*5/3.666</f>
        <v>781.91821611887565</v>
      </c>
      <c r="BB87" s="6">
        <f>Limit2new!$B65*BA87+Limit2new!$B66*BA89+BA112*5/3.666</f>
        <v>781.51084735695372</v>
      </c>
      <c r="BC87" s="6">
        <f>Limit2new!$B65*BB87+Limit2new!$B66*BB89+BB112*5/3.666</f>
        <v>781.11405511589487</v>
      </c>
      <c r="BD87" s="6">
        <f>Limit2new!$B65*BC87+Limit2new!$B66*BC89+BC112*5/3.666</f>
        <v>780.72658188755929</v>
      </c>
      <c r="BE87" s="6">
        <f>Limit2new!$B65*BD87+Limit2new!$B66*BD89+BD112*5/3.666</f>
        <v>780.34732948718442</v>
      </c>
      <c r="BF87" s="6">
        <f>Limit2new!$B65*BE87+Limit2new!$B66*BE89+BE112*5/3.666</f>
        <v>779.97533886975327</v>
      </c>
      <c r="BG87" s="6">
        <f>Limit2new!$B65*BF87+Limit2new!$B66*BF89+BF112*5/3.666</f>
        <v>779.60977249849986</v>
      </c>
      <c r="BH87" s="6">
        <f>Limit2new!$B65*BG87+Limit2new!$B66*BG89+BG112*5/3.666</f>
        <v>779.24989894381645</v>
      </c>
      <c r="BI87" s="6">
        <f>Limit2new!$B65*BH87+Limit2new!$B66*BH89+BH112*5/3.666</f>
        <v>778.89507943118895</v>
      </c>
    </row>
    <row r="88" spans="1:61" s="13" customFormat="1" ht="21" customHeight="1" x14ac:dyDescent="0.3">
      <c r="A88" s="8" t="s">
        <v>57</v>
      </c>
      <c r="B88" s="80">
        <f t="shared" ref="B88:BI88" si="12">+B87/2.13</f>
        <v>389.85915492957747</v>
      </c>
      <c r="C88" s="6">
        <f>+C87/2.13</f>
        <v>405.44082879089416</v>
      </c>
      <c r="D88" s="6">
        <f t="shared" si="12"/>
        <v>415.76745554895825</v>
      </c>
      <c r="E88" s="6">
        <f t="shared" si="12"/>
        <v>422.10761046348227</v>
      </c>
      <c r="F88" s="6">
        <f t="shared" si="12"/>
        <v>425.45774297513162</v>
      </c>
      <c r="G88" s="6">
        <f t="shared" si="12"/>
        <v>426.59723718473515</v>
      </c>
      <c r="H88" s="6">
        <f t="shared" si="12"/>
        <v>426.13269421768189</v>
      </c>
      <c r="I88" s="6">
        <f t="shared" si="12"/>
        <v>424.53350424979948</v>
      </c>
      <c r="J88" s="6">
        <f t="shared" si="12"/>
        <v>422.16038430932599</v>
      </c>
      <c r="K88" s="6">
        <f t="shared" si="12"/>
        <v>419.28823987683774</v>
      </c>
      <c r="L88" s="6">
        <f t="shared" si="12"/>
        <v>416.12445003851525</v>
      </c>
      <c r="M88" s="6">
        <f t="shared" si="12"/>
        <v>412.8234663228472</v>
      </c>
      <c r="N88" s="6">
        <f t="shared" si="12"/>
        <v>409.49844526450829</v>
      </c>
      <c r="O88" s="6">
        <f t="shared" si="12"/>
        <v>406.23049678543998</v>
      </c>
      <c r="P88" s="6">
        <f t="shared" si="12"/>
        <v>403.07601863675194</v>
      </c>
      <c r="Q88" s="6">
        <f t="shared" si="12"/>
        <v>400.07249650483072</v>
      </c>
      <c r="R88" s="6">
        <f t="shared" si="12"/>
        <v>397.24307596504781</v>
      </c>
      <c r="S88" s="6">
        <f t="shared" si="12"/>
        <v>394.60015302566029</v>
      </c>
      <c r="T88" s="6">
        <f t="shared" si="12"/>
        <v>392.14818190807631</v>
      </c>
      <c r="U88" s="6">
        <f t="shared" si="12"/>
        <v>389.88585981611459</v>
      </c>
      <c r="V88" s="6">
        <f t="shared" si="12"/>
        <v>387.80781701606111</v>
      </c>
      <c r="W88" s="6">
        <f t="shared" si="12"/>
        <v>385.90591516757701</v>
      </c>
      <c r="X88" s="6">
        <f t="shared" si="12"/>
        <v>384.17023636472442</v>
      </c>
      <c r="Y88" s="6">
        <f t="shared" si="12"/>
        <v>382.58982883441075</v>
      </c>
      <c r="Z88" s="6">
        <f t="shared" si="12"/>
        <v>381.15326193981281</v>
      </c>
      <c r="AA88" s="6">
        <f t="shared" si="12"/>
        <v>379.84903243496939</v>
      </c>
      <c r="AB88" s="6">
        <f t="shared" si="12"/>
        <v>378.6658553158324</v>
      </c>
      <c r="AC88" s="6">
        <f t="shared" si="12"/>
        <v>377.59286570898831</v>
      </c>
      <c r="AD88" s="6">
        <f t="shared" si="12"/>
        <v>376.61975270488955</v>
      </c>
      <c r="AE88" s="6">
        <f t="shared" si="12"/>
        <v>375.73684161280249</v>
      </c>
      <c r="AF88" s="6">
        <f t="shared" si="12"/>
        <v>374.93513757528478</v>
      </c>
      <c r="AG88" s="6">
        <f t="shared" si="12"/>
        <v>374.20634065727592</v>
      </c>
      <c r="AH88" s="6">
        <f t="shared" si="12"/>
        <v>373.54284027848041</v>
      </c>
      <c r="AI88" s="6">
        <f t="shared" si="12"/>
        <v>372.9376950742203</v>
      </c>
      <c r="AJ88" s="6">
        <f t="shared" si="12"/>
        <v>372.38460285775335</v>
      </c>
      <c r="AK88" s="6">
        <f t="shared" si="12"/>
        <v>371.85615845206638</v>
      </c>
      <c r="AL88" s="6">
        <f t="shared" si="12"/>
        <v>371.37570577366068</v>
      </c>
      <c r="AM88" s="6">
        <f t="shared" si="12"/>
        <v>370.93619138821145</v>
      </c>
      <c r="AN88" s="6">
        <f t="shared" si="12"/>
        <v>370.53248086864227</v>
      </c>
      <c r="AO88" s="6">
        <f t="shared" si="12"/>
        <v>370.16008678336703</v>
      </c>
      <c r="AP88" s="6">
        <f t="shared" si="12"/>
        <v>369.8150875643135</v>
      </c>
      <c r="AQ88" s="6">
        <f t="shared" si="12"/>
        <v>369.49405646662439</v>
      </c>
      <c r="AR88" s="6">
        <f t="shared" si="12"/>
        <v>369.19399938142453</v>
      </c>
      <c r="AS88" s="6">
        <f t="shared" si="12"/>
        <v>368.91230041165966</v>
      </c>
      <c r="AT88" s="6">
        <f t="shared" si="12"/>
        <v>368.6466742525057</v>
      </c>
      <c r="AU88" s="6">
        <f t="shared" si="12"/>
        <v>368.39512453403597</v>
      </c>
      <c r="AV88" s="6">
        <f t="shared" si="12"/>
        <v>368.15590738638173</v>
      </c>
      <c r="AW88" s="6">
        <f t="shared" si="12"/>
        <v>367.92749957803773</v>
      </c>
      <c r="AX88" s="6">
        <f t="shared" si="12"/>
        <v>367.70857065761038</v>
      </c>
      <c r="AY88" s="6">
        <f t="shared" si="12"/>
        <v>367.49795859940713</v>
      </c>
      <c r="AZ88" s="6">
        <f t="shared" si="12"/>
        <v>367.29464851491747</v>
      </c>
      <c r="BA88" s="6">
        <f t="shared" si="12"/>
        <v>367.0977540464205</v>
      </c>
      <c r="BB88" s="6">
        <f t="shared" si="12"/>
        <v>366.90650110655105</v>
      </c>
      <c r="BC88" s="6">
        <f t="shared" si="12"/>
        <v>366.72021366943426</v>
      </c>
      <c r="BD88" s="6">
        <f t="shared" si="12"/>
        <v>366.53830135566164</v>
      </c>
      <c r="BE88" s="6">
        <f t="shared" si="12"/>
        <v>366.36024858553259</v>
      </c>
      <c r="BF88" s="6">
        <f t="shared" si="12"/>
        <v>366.18560510317059</v>
      </c>
      <c r="BG88" s="6">
        <f t="shared" si="12"/>
        <v>366.01397769882624</v>
      </c>
      <c r="BH88" s="6">
        <f t="shared" si="12"/>
        <v>365.84502297831762</v>
      </c>
      <c r="BI88" s="6">
        <f t="shared" si="12"/>
        <v>365.67844104750657</v>
      </c>
    </row>
    <row r="89" spans="1:61" s="13" customFormat="1" ht="21" customHeight="1" x14ac:dyDescent="0.3">
      <c r="A89" s="8" t="s">
        <v>1</v>
      </c>
      <c r="B89" s="80">
        <f>Limit2new!B62</f>
        <v>1527</v>
      </c>
      <c r="C89" s="6">
        <f>B87* Limit2new!$B67+B89* Limit2new!$B68+B90* Limit2new!$B69</f>
        <v>1541.1078616666666</v>
      </c>
      <c r="D89" s="6">
        <f>C87* Limit2new!$B67+C89* Limit2new!$B68+C90* Limit2new!$B69</f>
        <v>1557.5604921701379</v>
      </c>
      <c r="E89" s="6">
        <f>D87* Limit2new!$B67+D89* Limit2new!$B68+D90* Limit2new!$B69</f>
        <v>1575.2771630285611</v>
      </c>
      <c r="F89" s="6">
        <f>E87* Limit2new!$B67+E89* Limit2new!$B68+E90* Limit2new!$B69</f>
        <v>1593.4590544242672</v>
      </c>
      <c r="G89" s="6">
        <f>F87* Limit2new!$B67+F89* Limit2new!$B68+F90* Limit2new!$B69</f>
        <v>1611.5267370101903</v>
      </c>
      <c r="H89" s="6">
        <f>G87* Limit2new!$B67+G89* Limit2new!$B68+G90* Limit2new!$B69</f>
        <v>1629.0705270390588</v>
      </c>
      <c r="I89" s="6">
        <f>H87* Limit2new!$B67+H89* Limit2new!$B68+H90* Limit2new!$B69</f>
        <v>1645.8111689092209</v>
      </c>
      <c r="J89" s="6">
        <f>I87* Limit2new!$B67+I89* Limit2new!$B68+I90* Limit2new!$B69</f>
        <v>1661.5687907623574</v>
      </c>
      <c r="K89" s="6">
        <f>J87* Limit2new!$B67+J89* Limit2new!$B68+J90* Limit2new!$B69</f>
        <v>1676.2384768254126</v>
      </c>
      <c r="L89" s="6">
        <f>K87* Limit2new!$B67+K89* Limit2new!$B68+K90* Limit2new!$B69</f>
        <v>1689.7711223688873</v>
      </c>
      <c r="M89" s="6">
        <f>L87* Limit2new!$B67+L89* Limit2new!$B68+L90* Limit2new!$B69</f>
        <v>1702.1584977683351</v>
      </c>
      <c r="N89" s="6">
        <f>M87* Limit2new!$B67+M89* Limit2new!$B68+M90* Limit2new!$B69</f>
        <v>1713.4216588367067</v>
      </c>
      <c r="O89" s="6">
        <f>N87* Limit2new!$B67+N89* Limit2new!$B68+N90* Limit2new!$B69</f>
        <v>1723.6020107922204</v>
      </c>
      <c r="P89" s="6">
        <f>O87* Limit2new!$B67+O89* Limit2new!$B68+O90* Limit2new!$B69</f>
        <v>1732.7544706157585</v>
      </c>
      <c r="Q89" s="6">
        <f>P87* Limit2new!$B67+P89* Limit2new!$B68+P90* Limit2new!$B69</f>
        <v>1740.942283366566</v>
      </c>
      <c r="R89" s="6">
        <f>Q87* Limit2new!$B67+Q89* Limit2new!$B68+Q90* Limit2new!$B69</f>
        <v>1748.2331373253003</v>
      </c>
      <c r="S89" s="6">
        <f>R87* Limit2new!$B67+R89* Limit2new!$B68+R90* Limit2new!$B69</f>
        <v>1754.6962947254842</v>
      </c>
      <c r="T89" s="6">
        <f>S87* Limit2new!$B67+S89* Limit2new!$B68+S90* Limit2new!$B69</f>
        <v>1760.4005126492873</v>
      </c>
      <c r="U89" s="6">
        <f>T87* Limit2new!$B67+T89* Limit2new!$B68+T90* Limit2new!$B69</f>
        <v>1765.4125751024642</v>
      </c>
      <c r="V89" s="6">
        <f>U87* Limit2new!$B67+U89* Limit2new!$B68+U90* Limit2new!$B69</f>
        <v>1769.7962945357451</v>
      </c>
      <c r="W89" s="6">
        <f>V87* Limit2new!$B67+V89* Limit2new!$B68+V90* Limit2new!$B69</f>
        <v>1773.61187091992</v>
      </c>
      <c r="X89" s="6">
        <f>W87* Limit2new!$B67+W89* Limit2new!$B68+W90* Limit2new!$B69</f>
        <v>1776.9155203457949</v>
      </c>
      <c r="Y89" s="6">
        <f>X87* Limit2new!$B67+X89* Limit2new!$B68+X90* Limit2new!$B69</f>
        <v>1779.7593041707823</v>
      </c>
      <c r="Z89" s="6">
        <f>Y87* Limit2new!$B67+Y89* Limit2new!$B68+Y90* Limit2new!$B69</f>
        <v>1782.1911049115838</v>
      </c>
      <c r="AA89" s="6">
        <f>Z87* Limit2new!$B67+Z89* Limit2new!$B68+Z90* Limit2new!$B69</f>
        <v>1784.2547071474689</v>
      </c>
      <c r="AB89" s="6">
        <f>AA87* Limit2new!$B67+AA89* Limit2new!$B68+AA90* Limit2new!$B69</f>
        <v>1785.9899512651821</v>
      </c>
      <c r="AC89" s="6">
        <f>AB87* Limit2new!$B67+AB89* Limit2new!$B68+AB90* Limit2new!$B69</f>
        <v>1787.4329354402666</v>
      </c>
      <c r="AD89" s="6">
        <f>AC87* Limit2new!$B67+AC89* Limit2new!$B68+AC90* Limit2new!$B69</f>
        <v>1788.6162472103958</v>
      </c>
      <c r="AE89" s="6">
        <f>AD87* Limit2new!$B67+AD89* Limit2new!$B68+AD90* Limit2new!$B69</f>
        <v>1789.5692106763554</v>
      </c>
      <c r="AF89" s="6">
        <f>AE87* Limit2new!$B67+AE89* Limit2new!$B68+AE90* Limit2new!$B69</f>
        <v>1790.3181390249795</v>
      </c>
      <c r="AG89" s="6">
        <f>AF87* Limit2new!$B67+AF89* Limit2new!$B68+AF90* Limit2new!$B69</f>
        <v>1790.8865849141901</v>
      </c>
      <c r="AH89" s="6">
        <f>AG87* Limit2new!$B67+AG89* Limit2new!$B68+AG90* Limit2new!$B69</f>
        <v>1791.2955834608431</v>
      </c>
      <c r="AI89" s="6">
        <f>AH87* Limit2new!$B67+AH89* Limit2new!$B68+AH90* Limit2new!$B69</f>
        <v>1791.5638842617223</v>
      </c>
      <c r="AJ89" s="6">
        <f>AI87* Limit2new!$B67+AI89* Limit2new!$B68+AI90* Limit2new!$B69</f>
        <v>1791.7081701643576</v>
      </c>
      <c r="AK89" s="6">
        <f>AJ87* Limit2new!$B67+AJ89* Limit2new!$B68+AJ90* Limit2new!$B69</f>
        <v>1791.7432614734807</v>
      </c>
      <c r="AL89" s="6">
        <f>AK87* Limit2new!$B67+AK89* Limit2new!$B68+AK90* Limit2new!$B69</f>
        <v>1791.678236466196</v>
      </c>
      <c r="AM89" s="6">
        <f>AL87* Limit2new!$B67+AL89* Limit2new!$B68+AL90* Limit2new!$B69</f>
        <v>1791.5261782552177</v>
      </c>
      <c r="AN89" s="6">
        <f>AM87* Limit2new!$B67+AM89* Limit2new!$B68+AM90* Limit2new!$B69</f>
        <v>1791.2983136041337</v>
      </c>
      <c r="AO89" s="6">
        <f>AN87* Limit2new!$B67+AN89* Limit2new!$B68+AN90* Limit2new!$B69</f>
        <v>1791.0044484298637</v>
      </c>
      <c r="AP89" s="6">
        <f>AO87* Limit2new!$B67+AO89* Limit2new!$B68+AO90* Limit2new!$B69</f>
        <v>1790.653147096582</v>
      </c>
      <c r="AQ89" s="6">
        <f>AP87* Limit2new!$B67+AP89* Limit2new!$B68+AP90* Limit2new!$B69</f>
        <v>1790.2518891806892</v>
      </c>
      <c r="AR89" s="6">
        <f>AQ87* Limit2new!$B67+AQ89* Limit2new!$B68+AQ90* Limit2new!$B69</f>
        <v>1789.8072065183997</v>
      </c>
      <c r="AS89" s="6">
        <f>AR87* Limit2new!$B67+AR89* Limit2new!$B68+AR90* Limit2new!$B69</f>
        <v>1789.3248030005357</v>
      </c>
      <c r="AT89" s="6">
        <f>AS87* Limit2new!$B67+AS89* Limit2new!$B68+AS90* Limit2new!$B69</f>
        <v>1788.8096592741681</v>
      </c>
      <c r="AU89" s="6">
        <f>AT87* Limit2new!$B67+AT89* Limit2new!$B68+AT90* Limit2new!$B69</f>
        <v>1788.2661242428867</v>
      </c>
      <c r="AV89" s="6">
        <f>AU87* Limit2new!$B67+AU89* Limit2new!$B68+AU90* Limit2new!$B69</f>
        <v>1787.6979950223554</v>
      </c>
      <c r="AW89" s="6">
        <f>AV87* Limit2new!$B67+AV89* Limit2new!$B68+AV90* Limit2new!$B69</f>
        <v>1787.1085868014893</v>
      </c>
      <c r="AX89" s="6">
        <f>AW87* Limit2new!$B67+AW89* Limit2new!$B68+AW90* Limit2new!$B69</f>
        <v>1786.5007938786553</v>
      </c>
      <c r="AY89" s="6">
        <f>AX87* Limit2new!$B67+AX89* Limit2new!$B68+AX90* Limit2new!$B69</f>
        <v>1785.8771429836736</v>
      </c>
      <c r="AZ89" s="6">
        <f>AY87* Limit2new!$B67+AY89* Limit2new!$B68+AY90* Limit2new!$B69</f>
        <v>1785.2398398573946</v>
      </c>
      <c r="BA89" s="6">
        <f>AZ87* Limit2new!$B67+AZ89* Limit2new!$B68+AZ90* Limit2new!$B69</f>
        <v>1784.5908099388528</v>
      </c>
      <c r="BB89" s="6">
        <f>BA87* Limit2new!$B67+BA89* Limit2new!$B68+BA90* Limit2new!$B69</f>
        <v>1783.9317339033544</v>
      </c>
      <c r="BC89" s="6">
        <f>BB87* Limit2new!$B67+BB89* Limit2new!$B68+BB90* Limit2new!$B69</f>
        <v>1783.264078701493</v>
      </c>
      <c r="BD89" s="6">
        <f>BC87* Limit2new!$B67+BC89* Limit2new!$B68+BC90* Limit2new!$B69</f>
        <v>1782.5891246673586</v>
      </c>
      <c r="BE89" s="6">
        <f>BD87* Limit2new!$B67+BD89* Limit2new!$B68+BD90* Limit2new!$B69</f>
        <v>1781.9079891926967</v>
      </c>
      <c r="BF89" s="6">
        <f>BE87* Limit2new!$B67+BE89* Limit2new!$B68+BE90* Limit2new!$B69</f>
        <v>1781.2216474012032</v>
      </c>
      <c r="BG89" s="6">
        <f>BF87* Limit2new!$B67+BF89* Limit2new!$B68+BF90* Limit2new!$B69</f>
        <v>1780.5309502024127</v>
      </c>
      <c r="BH89" s="6">
        <f>BG87* Limit2new!$B67+BG89* Limit2new!$B68+BG90* Limit2new!$B69</f>
        <v>1779.8366400567754</v>
      </c>
      <c r="BI89" s="6">
        <f>BH87* Limit2new!$B67+BH89* Limit2new!$B68+BH90* Limit2new!$B69</f>
        <v>1779.1393647416623</v>
      </c>
    </row>
    <row r="90" spans="1:61" s="13" customFormat="1" ht="21" customHeight="1" x14ac:dyDescent="0.3">
      <c r="A90" s="8" t="s">
        <v>2</v>
      </c>
      <c r="B90" s="80">
        <f xml:space="preserve"> Limit2new!B63</f>
        <v>10010</v>
      </c>
      <c r="C90" s="6">
        <f>( Limit2new!$B70)*B89+( Limit2new!$B71)*B90</f>
        <v>10010.439124999999</v>
      </c>
      <c r="D90" s="6">
        <f>( Limit2new!$B70)*C89+( Limit2new!$B71)*C90</f>
        <v>10010.913371449478</v>
      </c>
      <c r="E90" s="6">
        <f>( Limit2new!$B70)*D89+( Limit2new!$B71)*D90</f>
        <v>10011.428589417039</v>
      </c>
      <c r="F90" s="6">
        <f>( Limit2new!$B70)*E89+( Limit2new!$B71)*E90</f>
        <v>10011.987925175683</v>
      </c>
      <c r="G90" s="6">
        <f>( Limit2new!$B70)*F89+( Limit2new!$B71)*F90</f>
        <v>10012.592526886998</v>
      </c>
      <c r="H90" s="6">
        <f>( Limit2new!$B70)*G89+( Limit2new!$B71)*G90</f>
        <v>10013.242093751698</v>
      </c>
      <c r="I90" s="6">
        <f>( Limit2new!$B70)*H89+( Limit2new!$B71)*H90</f>
        <v>10013.935300862655</v>
      </c>
      <c r="J90" s="6">
        <f>( Limit2new!$B70)*I89+( Limit2new!$B71)*I90</f>
        <v>10014.670125620887</v>
      </c>
      <c r="K90" s="6">
        <f>( Limit2new!$B70)*J89+( Limit2new!$B71)*J90</f>
        <v>10015.444096430396</v>
      </c>
      <c r="L90" s="6">
        <f>( Limit2new!$B70)*K89+( Limit2new!$B71)*K90</f>
        <v>10016.254480239915</v>
      </c>
      <c r="M90" s="6">
        <f>( Limit2new!$B70)*L89+( Limit2new!$B71)*L90</f>
        <v>10017.098422158757</v>
      </c>
      <c r="N90" s="6">
        <f>( Limit2new!$B70)*M89+( Limit2new!$B71)*M90</f>
        <v>10017.9730476857</v>
      </c>
      <c r="O90" s="6">
        <f>( Limit2new!$B70)*N89+( Limit2new!$B71)*N90</f>
        <v>10018.875535929199</v>
      </c>
      <c r="P90" s="6">
        <f>( Limit2new!$B70)*O89+( Limit2new!$B71)*O90</f>
        <v>10019.803170462803</v>
      </c>
      <c r="Q90" s="6">
        <f>( Limit2new!$B70)*P89+( Limit2new!$B71)*P90</f>
        <v>10020.753373069312</v>
      </c>
      <c r="R90" s="6">
        <f>( Limit2new!$B70)*Q89+( Limit2new!$B71)*Q90</f>
        <v>10021.723724514319</v>
      </c>
      <c r="S90" s="6">
        <f>( Limit2new!$B70)*R89+( Limit2new!$B71)*R90</f>
        <v>10022.711975600609</v>
      </c>
      <c r="T90" s="6">
        <f>( Limit2new!$B70)*S89+( Limit2new!$B71)*S90</f>
        <v>10023.716051045658</v>
      </c>
      <c r="U90" s="6">
        <f>( Limit2new!$B70)*T89+( Limit2new!$B71)*T90</f>
        <v>10024.734048160053</v>
      </c>
      <c r="V90" s="6">
        <f>( Limit2new!$B70)*U89+( Limit2new!$B71)*U90</f>
        <v>10025.764231856556</v>
      </c>
      <c r="W90" s="6">
        <f>( Limit2new!$B70)*V89+( Limit2new!$B71)*V90</f>
        <v>10026.805027164643</v>
      </c>
      <c r="X90" s="6">
        <f>( Limit2new!$B70)*W89+( Limit2new!$B71)*W90</f>
        <v>10027.855010145273</v>
      </c>
      <c r="Y90" s="6">
        <f>( Limit2new!$B70)*X89+( Limit2new!$B71)*X90</f>
        <v>10028.912897880215</v>
      </c>
      <c r="Z90" s="6">
        <f>( Limit2new!$B70)*Y89+( Limit2new!$B71)*Y90</f>
        <v>10029.977538037607</v>
      </c>
      <c r="AA90" s="6">
        <f>( Limit2new!$B70)*Z89+( Limit2new!$B71)*Z90</f>
        <v>10031.047898380799</v>
      </c>
      <c r="AB90" s="6">
        <f>( Limit2new!$B70)*AA89+( Limit2new!$B71)*AA90</f>
        <v>10032.123056482964</v>
      </c>
      <c r="AC90" s="6">
        <f>( Limit2new!$B70)*AB89+( Limit2new!$B71)*AB90</f>
        <v>10033.202189829564</v>
      </c>
      <c r="AD90" s="6">
        <f>( Limit2new!$B70)*AC89+( Limit2new!$B71)*AC90</f>
        <v>10034.284566429098</v>
      </c>
      <c r="AE90" s="6">
        <f>( Limit2new!$B70)*AD89+( Limit2new!$B71)*AD90</f>
        <v>10035.369536005954</v>
      </c>
      <c r="AF90" s="6">
        <f>( Limit2new!$B70)*AE89+( Limit2new!$B71)*AE90</f>
        <v>10036.456521814243</v>
      </c>
      <c r="AG90" s="6">
        <f>( Limit2new!$B70)*AF89+( Limit2new!$B71)*AF90</f>
        <v>10037.545013085693</v>
      </c>
      <c r="AH90" s="6">
        <f>( Limit2new!$B70)*AG89+( Limit2new!$B71)*AG90</f>
        <v>10038.634558106063</v>
      </c>
      <c r="AI90" s="6">
        <f>( Limit2new!$B70)*AH89+( Limit2new!$B71)*AH90</f>
        <v>10039.724757901355</v>
      </c>
      <c r="AJ90" s="6">
        <f>( Limit2new!$B70)*AI89+( Limit2new!$B71)*AI90</f>
        <v>10040.815260506219</v>
      </c>
      <c r="AK90" s="6">
        <f>( Limit2new!$B70)*AJ89+( Limit2new!$B71)*AJ90</f>
        <v>10041.905755781208</v>
      </c>
      <c r="AL90" s="6">
        <f>( Limit2new!$B70)*AK89+( Limit2new!$B71)*AK90</f>
        <v>10042.995970742315</v>
      </c>
      <c r="AM90" s="6">
        <f>( Limit2new!$B70)*AL89+( Limit2new!$B71)*AL90</f>
        <v>10044.085655193356</v>
      </c>
      <c r="AN90" s="6">
        <f>( Limit2new!$B70)*AM89+( Limit2new!$B71)*AM90</f>
        <v>10045.174591730367</v>
      </c>
      <c r="AO90" s="6">
        <f>( Limit2new!$B70)*AN89+( Limit2new!$B71)*AN90</f>
        <v>10046.262591089668</v>
      </c>
      <c r="AP90" s="6">
        <f>( Limit2new!$B70)*AO89+( Limit2new!$B71)*AO90</f>
        <v>10047.349488586249</v>
      </c>
      <c r="AQ90" s="6">
        <f>( Limit2new!$B70)*AP89+( Limit2new!$B71)*AP90</f>
        <v>10048.435141001593</v>
      </c>
      <c r="AR90" s="6">
        <f>( Limit2new!$B70)*AQ89+( Limit2new!$B71)*AQ90</f>
        <v>10049.519423864458</v>
      </c>
      <c r="AS90" s="6">
        <f>( Limit2new!$B70)*AR89+( Limit2new!$B71)*AR90</f>
        <v>10050.602229075199</v>
      </c>
      <c r="AT90" s="6">
        <f>( Limit2new!$B70)*AS89+( Limit2new!$B71)*AS90</f>
        <v>10051.683462830388</v>
      </c>
      <c r="AU90" s="6">
        <f>( Limit2new!$B70)*AT89+( Limit2new!$B71)*AT90</f>
        <v>10052.763043809868</v>
      </c>
      <c r="AV90" s="6">
        <f>( Limit2new!$B70)*AU89+( Limit2new!$B71)*AU90</f>
        <v>10053.84090159319</v>
      </c>
      <c r="AW90" s="6">
        <f>( Limit2new!$B70)*AV89+( Limit2new!$B71)*AV90</f>
        <v>10054.916975276459</v>
      </c>
      <c r="AX90" s="6">
        <f>( Limit2new!$B70)*AW89+( Limit2new!$B71)*AW90</f>
        <v>10055.991212264307</v>
      </c>
      <c r="AY90" s="6">
        <f>( Limit2new!$B70)*AX89+( Limit2new!$B71)*AX90</f>
        <v>10057.063567214866</v>
      </c>
      <c r="AZ90" s="6">
        <f>( Limit2new!$B70)*AY89+( Limit2new!$B71)*AY90</f>
        <v>10058.134001118389</v>
      </c>
      <c r="BA90" s="6">
        <f>( Limit2new!$B70)*AZ89+( Limit2new!$B71)*AZ90</f>
        <v>10059.202480492655</v>
      </c>
      <c r="BB90" s="6">
        <f>( Limit2new!$B70)*BA89+( Limit2new!$B71)*BA90</f>
        <v>10060.268976680336</v>
      </c>
      <c r="BC90" s="6">
        <f>( Limit2new!$B70)*BB89+( Limit2new!$B71)*BB90</f>
        <v>10061.333465235466</v>
      </c>
      <c r="BD90" s="6">
        <f>( Limit2new!$B70)*BC89+( Limit2new!$B71)*BC90</f>
        <v>10062.395925387702</v>
      </c>
      <c r="BE90" s="6">
        <f>( Limit2new!$B70)*BD89+( Limit2new!$B71)*BD90</f>
        <v>10063.456339574554</v>
      </c>
      <c r="BF90" s="6">
        <f>( Limit2new!$B70)*BE89+( Limit2new!$B71)*BE90</f>
        <v>10064.514693032928</v>
      </c>
      <c r="BG90" s="6">
        <f>( Limit2new!$B70)*BF89+( Limit2new!$B71)*BF90</f>
        <v>10065.570973442533</v>
      </c>
      <c r="BH90" s="6">
        <f>( Limit2new!$B70)*BG89+( Limit2new!$B71)*BG90</f>
        <v>10066.625170614501</v>
      </c>
      <c r="BI90" s="6">
        <f>( Limit2new!$B70)*BH89+( Limit2new!$B71)*BH90</f>
        <v>10067.67727621956</v>
      </c>
    </row>
    <row r="91" spans="1:61" s="13" customFormat="1" ht="21" customHeight="1" thickBot="1" x14ac:dyDescent="0.35">
      <c r="A91" s="28" t="s">
        <v>211</v>
      </c>
      <c r="B91" s="80"/>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3">
      <c r="A92" s="8" t="s">
        <v>6</v>
      </c>
      <c r="B92" s="80">
        <f>+Parameters!B89</f>
        <v>90</v>
      </c>
      <c r="C92" s="6">
        <f>+Parameters!D89+B113*5/3.666+B92</f>
        <v>136.52225029368165</v>
      </c>
      <c r="D92" s="6">
        <f>+Parameters!E89+C113*5/3.666+C92</f>
        <v>183.80935274425883</v>
      </c>
      <c r="E92" s="6">
        <f>+Parameters!F89+D113*5/3.666+D92</f>
        <v>230.82907510617062</v>
      </c>
      <c r="F92" s="6">
        <f>+Parameters!G89+E113*5/3.666+E92</f>
        <v>277.61117721265816</v>
      </c>
      <c r="G92" s="6">
        <f>+Parameters!H89+F113*5/3.666+F92</f>
        <v>323.78584191114209</v>
      </c>
      <c r="H92" s="6">
        <f>+Parameters!I89+G113*5/3.666+G92</f>
        <v>369.63005439215254</v>
      </c>
      <c r="I92" s="6">
        <f>+Parameters!J89+H113*5/3.666+H92</f>
        <v>415.23135645253018</v>
      </c>
      <c r="J92" s="6">
        <f>+Parameters!K89+I113*5/3.666+I92</f>
        <v>460.80890025493346</v>
      </c>
      <c r="K92" s="6">
        <f>+Parameters!L89+J113*5/3.666+J92</f>
        <v>505.34355483454613</v>
      </c>
      <c r="L92" s="6">
        <f>+Parameters!M89+K113*5/3.666+K92</f>
        <v>549.46805344641405</v>
      </c>
      <c r="M92" s="6">
        <f>+Parameters!N89+L113*5/3.666+L92</f>
        <v>593.53326537921248</v>
      </c>
      <c r="N92" s="6">
        <f>+Parameters!O89+M113*5/3.666+M92</f>
        <v>636.8601732971058</v>
      </c>
      <c r="O92" s="6">
        <f>+Parameters!P89+N113*5/3.666+N92</f>
        <v>679.95257601529624</v>
      </c>
      <c r="P92" s="6">
        <f>+Parameters!Q89+O113*5/3.666+O92</f>
        <v>722.41728693413847</v>
      </c>
      <c r="Q92" s="6">
        <f>+Parameters!R89+P113*5/3.666+P92</f>
        <v>763.97321804494914</v>
      </c>
      <c r="R92" s="6">
        <f>+Parameters!S89+Q113*5/3.666+Q92</f>
        <v>804.40163143224584</v>
      </c>
      <c r="S92" s="6">
        <f>+Parameters!T89+R113*5/3.666+R92</f>
        <v>844.35878275079278</v>
      </c>
      <c r="T92" s="6">
        <f>+Parameters!U89+S113*5/3.666+S92</f>
        <v>883.19972341844482</v>
      </c>
      <c r="U92" s="6">
        <f>+Parameters!V89+T113*5/3.666+T92</f>
        <v>920.72554306262373</v>
      </c>
      <c r="V92" s="6">
        <f>+Parameters!W89+U113*5/3.666+U92</f>
        <v>957.50369143601426</v>
      </c>
      <c r="W92" s="6">
        <f>+Parameters!X89+V113*5/3.666+V92</f>
        <v>957.50369143601426</v>
      </c>
      <c r="X92" s="6">
        <f>+Parameters!Y89+W113*5/3.666+W92</f>
        <v>957.50369143601426</v>
      </c>
      <c r="Y92" s="6">
        <f>+Parameters!Z89+X113*5/3.666+X92</f>
        <v>957.50369143601426</v>
      </c>
      <c r="Z92" s="6">
        <f>+Parameters!AA89+Y113*5/3.666+Y92</f>
        <v>957.50369143601426</v>
      </c>
      <c r="AA92" s="6">
        <f>+Parameters!AB89+Z113*5/3.666+Z92</f>
        <v>957.50369143601426</v>
      </c>
      <c r="AB92" s="6">
        <f>+Parameters!AC89+AA113*5/3.666+AA92</f>
        <v>957.50369143601426</v>
      </c>
      <c r="AC92" s="6">
        <f>+Parameters!AD89+AB113*5/3.666+AB92</f>
        <v>957.50369143601426</v>
      </c>
      <c r="AD92" s="6">
        <f>+Parameters!AE89+AC113*5/3.666+AC92</f>
        <v>957.50369143601426</v>
      </c>
      <c r="AE92" s="6">
        <f>+Parameters!AF89+AD113*5/3.666+AD92</f>
        <v>957.50369143601426</v>
      </c>
      <c r="AF92" s="6">
        <f>+Parameters!AG89+AE113*5/3.666+AE92</f>
        <v>957.50369143601426</v>
      </c>
      <c r="AG92" s="6">
        <f>+Parameters!AH89+AF113*5/3.666+AF92</f>
        <v>957.50369143601426</v>
      </c>
      <c r="AH92" s="6">
        <f>+Parameters!AI89+AG113*5/3.666+AG92</f>
        <v>957.50369143601426</v>
      </c>
      <c r="AI92" s="6">
        <f>+Parameters!AJ89+AH113*5/3.666+AH92</f>
        <v>957.50369143601426</v>
      </c>
      <c r="AJ92" s="6">
        <f>+Parameters!AK89+AI113*5/3.666+AI92</f>
        <v>957.50369143601426</v>
      </c>
      <c r="AK92" s="6">
        <f>+Parameters!AL89+AJ113*5/3.666+AJ92</f>
        <v>957.50369143601426</v>
      </c>
      <c r="AL92" s="6">
        <f>+Parameters!AM89+AK113*5/3.666+AK92</f>
        <v>957.50369143601426</v>
      </c>
      <c r="AM92" s="6">
        <f>+Parameters!AN89+AL113*5/3.666+AL92</f>
        <v>957.50369143601426</v>
      </c>
      <c r="AN92" s="6">
        <f>+Parameters!AO89+AM113*5/3.666+AM92</f>
        <v>957.50369143601426</v>
      </c>
      <c r="AO92" s="6">
        <f>+Parameters!AP89+AN113*5/3.666+AN92</f>
        <v>957.50369143601426</v>
      </c>
      <c r="AP92" s="6">
        <f>+Parameters!AQ89+AO113*5/3.666+AO92</f>
        <v>957.50369143601426</v>
      </c>
      <c r="AQ92" s="6">
        <f>+Parameters!AR89+AP113*5/3.666+AP92</f>
        <v>957.50369143601426</v>
      </c>
      <c r="AR92" s="6">
        <f>+Parameters!AS89+AQ113*5/3.666+AQ92</f>
        <v>957.50369143601426</v>
      </c>
      <c r="AS92" s="6">
        <f>+Parameters!AT89+AR113*5/3.666+AR92</f>
        <v>957.50369143601426</v>
      </c>
      <c r="AT92" s="6">
        <f>+Parameters!AU89+AS113*5/3.666+AS92</f>
        <v>957.50369143601426</v>
      </c>
      <c r="AU92" s="6">
        <f>+Parameters!AV89+AT113*5/3.666+AT92</f>
        <v>957.50369143601426</v>
      </c>
      <c r="AV92" s="6">
        <f>+Parameters!AW89+AU113*5/3.666+AU92</f>
        <v>957.50369143601426</v>
      </c>
      <c r="AW92" s="6">
        <f>+Parameters!AX89+AV113*5/3.666+AV92</f>
        <v>957.50369143601426</v>
      </c>
      <c r="AX92" s="6">
        <f>+Parameters!AY89+AW113*5/3.666+AW92</f>
        <v>957.50369143601426</v>
      </c>
      <c r="AY92" s="6">
        <f>+Parameters!AZ89+AX113*5/3.666+AX92</f>
        <v>957.50369143601426</v>
      </c>
      <c r="AZ92" s="6">
        <f>+Parameters!BA89+AY113*5/3.666+AY92</f>
        <v>957.50369143601426</v>
      </c>
      <c r="BA92" s="6">
        <f>+Parameters!BB89+AZ113*5/3.666+AZ92</f>
        <v>957.50369143601426</v>
      </c>
      <c r="BB92" s="6">
        <f>+Parameters!BC89+BA113*5/3.666+BA92</f>
        <v>957.50369143601426</v>
      </c>
      <c r="BC92" s="6">
        <f>+Parameters!BD89+BB113*5/3.666+BB92</f>
        <v>957.50369143601426</v>
      </c>
      <c r="BD92" s="6">
        <f>+Parameters!BE89+BC113*5/3.666+BC92</f>
        <v>957.50369143601426</v>
      </c>
      <c r="BE92" s="6">
        <f>+Parameters!BF89+BD113*5/3.666+BD92</f>
        <v>957.50369143601426</v>
      </c>
      <c r="BF92" s="6">
        <f>+Parameters!BG89+BE113*5/3.666+BE92</f>
        <v>957.50369143601426</v>
      </c>
      <c r="BG92" s="6">
        <f>+Parameters!BH89+BF113*5/3.666+BF92</f>
        <v>957.50369143601426</v>
      </c>
      <c r="BH92" s="6">
        <f>+Parameters!BI89+BG113*5/3.666+BG92</f>
        <v>957.50369143601426</v>
      </c>
      <c r="BI92" s="6">
        <f>+Parameters!BJ89+BH113*5/3.666+BH92</f>
        <v>957.50369143601426</v>
      </c>
    </row>
    <row r="93" spans="1:61" s="13" customFormat="1" ht="21" customHeight="1" x14ac:dyDescent="0.3">
      <c r="A93" s="8" t="s">
        <v>7</v>
      </c>
      <c r="B93" s="80">
        <f>+B92/ Limit2new!$B$57</f>
        <v>1.4999999999999999E-2</v>
      </c>
      <c r="C93" s="6">
        <f>+C92/ Limit2new!$B$57</f>
        <v>2.2753708382280274E-2</v>
      </c>
      <c r="D93" s="6">
        <f>+D92/ Limit2new!$B$57</f>
        <v>3.0634892124043137E-2</v>
      </c>
      <c r="E93" s="6">
        <f>+E92/ Limit2new!$B$57</f>
        <v>3.8471512517695101E-2</v>
      </c>
      <c r="F93" s="6">
        <f>+F92/ Limit2new!$B$57</f>
        <v>4.6268529535443026E-2</v>
      </c>
      <c r="G93" s="6">
        <f>+G92/ Limit2new!$B$57</f>
        <v>5.396430698519035E-2</v>
      </c>
      <c r="H93" s="6">
        <f>+H92/ Limit2new!$B$57</f>
        <v>6.1605009065358755E-2</v>
      </c>
      <c r="I93" s="6">
        <f>+I92/ Limit2new!$B$57</f>
        <v>6.9205226075421691E-2</v>
      </c>
      <c r="J93" s="6">
        <f>+J92/ Limit2new!$B$57</f>
        <v>7.6801483375822238E-2</v>
      </c>
      <c r="K93" s="6">
        <f>+K92/ Limit2new!$B$57</f>
        <v>8.4223925805757688E-2</v>
      </c>
      <c r="L93" s="6">
        <f>+L92/ Limit2new!$B$57</f>
        <v>9.1578008907735681E-2</v>
      </c>
      <c r="M93" s="6">
        <f>+M92/ Limit2new!$B$57</f>
        <v>9.8922210896535412E-2</v>
      </c>
      <c r="N93" s="6">
        <f>+N92/ Limit2new!$B$57</f>
        <v>0.1061433622161843</v>
      </c>
      <c r="O93" s="6">
        <f>+O92/ Limit2new!$B$57</f>
        <v>0.1133254293358827</v>
      </c>
      <c r="P93" s="6">
        <f>+P92/ Limit2new!$B$57</f>
        <v>0.12040288115568974</v>
      </c>
      <c r="Q93" s="6">
        <f>+Q92/ Limit2new!$B$57</f>
        <v>0.12732886967415818</v>
      </c>
      <c r="R93" s="6">
        <f>+R92/ Limit2new!$B$57</f>
        <v>0.13406693857204097</v>
      </c>
      <c r="S93" s="6">
        <f>+S92/ Limit2new!$B$57</f>
        <v>0.14072646379179879</v>
      </c>
      <c r="T93" s="6">
        <f>+T92/ Limit2new!$B$57</f>
        <v>0.14719995390307414</v>
      </c>
      <c r="U93" s="6">
        <f>+U92/ Limit2new!$B$57</f>
        <v>0.15345425717710395</v>
      </c>
      <c r="V93" s="6">
        <f>+V92/ Limit2new!$B$57</f>
        <v>0.15958394857266905</v>
      </c>
      <c r="W93" s="6">
        <f>+W92/ Limit2new!$B$57</f>
        <v>0.15958394857266905</v>
      </c>
      <c r="X93" s="6">
        <f>+X92/ Limit2new!$B$57</f>
        <v>0.15958394857266905</v>
      </c>
      <c r="Y93" s="6">
        <f>+Y92/ Limit2new!$B$57</f>
        <v>0.15958394857266905</v>
      </c>
      <c r="Z93" s="6">
        <f>+Z92/ Limit2new!$B$57</f>
        <v>0.15958394857266905</v>
      </c>
      <c r="AA93" s="6">
        <f>+AA92/ Limit2new!$B$57</f>
        <v>0.15958394857266905</v>
      </c>
      <c r="AB93" s="6">
        <f>+AB92/ Limit2new!$B$57</f>
        <v>0.15958394857266905</v>
      </c>
      <c r="AC93" s="6">
        <f>+AC92/ Limit2new!$B$57</f>
        <v>0.15958394857266905</v>
      </c>
      <c r="AD93" s="6">
        <f>+AD92/ Limit2new!$B$57</f>
        <v>0.15958394857266905</v>
      </c>
      <c r="AE93" s="6">
        <f>+AE92/ Limit2new!$B$57</f>
        <v>0.15958394857266905</v>
      </c>
      <c r="AF93" s="6">
        <f>+AF92/ Limit2new!$B$57</f>
        <v>0.15958394857266905</v>
      </c>
      <c r="AG93" s="6">
        <f>+AG92/ Limit2new!$B$57</f>
        <v>0.15958394857266905</v>
      </c>
      <c r="AH93" s="6">
        <f>+AH92/ Limit2new!$B$57</f>
        <v>0.15958394857266905</v>
      </c>
      <c r="AI93" s="6">
        <f>+AI92/ Limit2new!$B$57</f>
        <v>0.15958394857266905</v>
      </c>
      <c r="AJ93" s="6">
        <f>+AJ92/ Limit2new!$B$57</f>
        <v>0.15958394857266905</v>
      </c>
      <c r="AK93" s="6">
        <f>+AK92/ Limit2new!$B$57</f>
        <v>0.15958394857266905</v>
      </c>
      <c r="AL93" s="6">
        <f>+AL92/ Limit2new!$B$57</f>
        <v>0.15958394857266905</v>
      </c>
      <c r="AM93" s="6">
        <f>+AM92/ Limit2new!$B$57</f>
        <v>0.15958394857266905</v>
      </c>
      <c r="AN93" s="6">
        <f>+AN92/ Limit2new!$B$57</f>
        <v>0.15958394857266905</v>
      </c>
      <c r="AO93" s="6">
        <f>+AO92/ Limit2new!$B$57</f>
        <v>0.15958394857266905</v>
      </c>
      <c r="AP93" s="6">
        <f>+AP92/ Limit2new!$B$57</f>
        <v>0.15958394857266905</v>
      </c>
      <c r="AQ93" s="6">
        <f>+AQ92/ Limit2new!$B$57</f>
        <v>0.15958394857266905</v>
      </c>
      <c r="AR93" s="6">
        <f>+AR92/ Limit2new!$B$57</f>
        <v>0.15958394857266905</v>
      </c>
      <c r="AS93" s="6">
        <f>+AS92/ Limit2new!$B$57</f>
        <v>0.15958394857266905</v>
      </c>
      <c r="AT93" s="6">
        <f>+AT92/ Limit2new!$B$57</f>
        <v>0.15958394857266905</v>
      </c>
      <c r="AU93" s="6">
        <f>+AU92/ Limit2new!$B$57</f>
        <v>0.15958394857266905</v>
      </c>
      <c r="AV93" s="6">
        <f>+AV92/ Limit2new!$B$57</f>
        <v>0.15958394857266905</v>
      </c>
      <c r="AW93" s="6">
        <f>+AW92/ Limit2new!$B$57</f>
        <v>0.15958394857266905</v>
      </c>
      <c r="AX93" s="6">
        <f>+AX92/ Limit2new!$B$57</f>
        <v>0.15958394857266905</v>
      </c>
      <c r="AY93" s="6">
        <f>+AY92/ Limit2new!$B$57</f>
        <v>0.15958394857266905</v>
      </c>
      <c r="AZ93" s="6">
        <f>+AZ92/ Limit2new!$B$57</f>
        <v>0.15958394857266905</v>
      </c>
      <c r="BA93" s="6">
        <f>+BA92/ Limit2new!$B$57</f>
        <v>0.15958394857266905</v>
      </c>
      <c r="BB93" s="6">
        <f>+BB92/ Limit2new!$B$57</f>
        <v>0.15958394857266905</v>
      </c>
      <c r="BC93" s="6">
        <f>+BC92/ Limit2new!$B$57</f>
        <v>0.15958394857266905</v>
      </c>
      <c r="BD93" s="6">
        <f>+BD92/ Limit2new!$B$57</f>
        <v>0.15958394857266905</v>
      </c>
      <c r="BE93" s="6">
        <f>+BE92/ Limit2new!$B$57</f>
        <v>0.15958394857266905</v>
      </c>
      <c r="BF93" s="6">
        <f>+BF92/ Limit2new!$B$57</f>
        <v>0.15958394857266905</v>
      </c>
      <c r="BG93" s="6">
        <f>+BG92/ Limit2new!$B$57</f>
        <v>0.15958394857266905</v>
      </c>
      <c r="BH93" s="6">
        <f>+BH92/ Limit2new!$B$57</f>
        <v>0.15958394857266905</v>
      </c>
      <c r="BI93" s="6">
        <f>+BI92/ Limit2new!$B$57</f>
        <v>0.15958394857266905</v>
      </c>
    </row>
    <row r="94" spans="1:61" s="13" customFormat="1" ht="21" customHeight="1" x14ac:dyDescent="0.3">
      <c r="A94" s="8" t="s">
        <v>28</v>
      </c>
      <c r="B94" s="80">
        <f>+MAX(B93:BI93)</f>
        <v>0.15958394857266905</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21" customHeight="1" x14ac:dyDescent="0.3">
      <c r="A95" s="8" t="s">
        <v>104</v>
      </c>
      <c r="B95" s="80">
        <v>0</v>
      </c>
      <c r="C95" s="6"/>
      <c r="D95" s="6"/>
      <c r="E95" s="6">
        <f>+B99^2</f>
        <v>0.64000000000000012</v>
      </c>
      <c r="F95" s="106">
        <f>+E95*B26</f>
        <v>1.7088000000000001E-3</v>
      </c>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21" customHeight="1" x14ac:dyDescent="0.3">
      <c r="A96" s="8" t="s">
        <v>96</v>
      </c>
      <c r="B96" s="80">
        <v>2.5</v>
      </c>
      <c r="C96" s="6">
        <v>0.04</v>
      </c>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
        <v>231</v>
      </c>
      <c r="B97" s="82">
        <f>+Parameters!B88</f>
        <v>0</v>
      </c>
      <c r="C97" s="29">
        <f>+B97*(1+Parameters!$B$90)^5</f>
        <v>0</v>
      </c>
      <c r="D97" s="29">
        <f>+C97*(1+Parameters!$B$90)^5</f>
        <v>0</v>
      </c>
      <c r="E97" s="29">
        <f>+D97*(1+Parameters!$B$90)^5</f>
        <v>0</v>
      </c>
      <c r="F97" s="29">
        <f>+E97*(1+Parameters!$B$90)^5</f>
        <v>0</v>
      </c>
      <c r="G97" s="29">
        <f>+F97*(1+Parameters!$B$90)^5</f>
        <v>0</v>
      </c>
      <c r="H97" s="29">
        <f>+G97*(1+Parameters!$B$90)^5</f>
        <v>0</v>
      </c>
      <c r="I97" s="29">
        <f>+H97*(1+Parameters!$B$90)^5</f>
        <v>0</v>
      </c>
      <c r="J97" s="29">
        <f>+I97*(1+Parameters!$B$90)^5</f>
        <v>0</v>
      </c>
      <c r="K97" s="29">
        <f>+J97*(1+Parameters!$B$90)^5</f>
        <v>0</v>
      </c>
      <c r="L97" s="29">
        <f>+K97*(1+Parameters!$B$90)^5</f>
        <v>0</v>
      </c>
      <c r="M97" s="29">
        <f>+L97*(1+Parameters!$B$90)^5</f>
        <v>0</v>
      </c>
      <c r="N97" s="29">
        <f>+M97*(1+Parameters!$B$90)^5</f>
        <v>0</v>
      </c>
      <c r="O97" s="29">
        <f>+N97*(1+Parameters!$B$90)^5</f>
        <v>0</v>
      </c>
      <c r="P97" s="29">
        <f>+O97*(1+Parameters!$B$90)^5</f>
        <v>0</v>
      </c>
      <c r="Q97" s="29">
        <f>+P97*(1+Parameters!$B$90)^5</f>
        <v>0</v>
      </c>
      <c r="R97" s="29">
        <f>+Q97*(1+Parameters!$B$90)^5</f>
        <v>0</v>
      </c>
      <c r="S97" s="29">
        <f>+R97*(1+Parameters!$B$90)^5</f>
        <v>0</v>
      </c>
      <c r="T97" s="29">
        <f>+S97*(1+Parameters!$B$90)^5</f>
        <v>0</v>
      </c>
      <c r="U97" s="29">
        <f>+T97*(1+Parameters!$B$90)^5</f>
        <v>0</v>
      </c>
      <c r="V97" s="29">
        <f>+U97*(1+Parameters!$B$90)^5</f>
        <v>0</v>
      </c>
      <c r="W97" s="29">
        <f>+V97*(1+Parameters!$B$90)^5</f>
        <v>0</v>
      </c>
      <c r="X97" s="29">
        <f>+W97*(1+Parameters!$B$90)^5</f>
        <v>0</v>
      </c>
      <c r="Y97" s="29">
        <f>+X97*(1+Parameters!$B$90)^5</f>
        <v>0</v>
      </c>
      <c r="Z97" s="29">
        <f>+Y97*(1+Parameters!$B$90)^5</f>
        <v>0</v>
      </c>
      <c r="AA97" s="29">
        <f>+Z97*(1+Parameters!$B$90)^5</f>
        <v>0</v>
      </c>
      <c r="AB97" s="29">
        <f>+AA97*(1+Parameters!$B$90)^5</f>
        <v>0</v>
      </c>
      <c r="AC97" s="29">
        <f>+AB97*(1+Parameters!$B$90)^5</f>
        <v>0</v>
      </c>
      <c r="AD97" s="29">
        <f>+AC97*(1+Parameters!$B$90)^5</f>
        <v>0</v>
      </c>
      <c r="AE97" s="29">
        <f>+AD97*(1+Parameters!$B$90)^5</f>
        <v>0</v>
      </c>
      <c r="AF97" s="29">
        <f>+AE97*(1+Parameters!$B$90)^5</f>
        <v>0</v>
      </c>
      <c r="AG97" s="29">
        <f>+AF97*(1+Parameters!$B$90)^5</f>
        <v>0</v>
      </c>
      <c r="AH97" s="29">
        <f>+AG97*(1+Parameters!$B$90)^5</f>
        <v>0</v>
      </c>
      <c r="AI97" s="29">
        <f>+AH97*(1+Parameters!$B$90)^5</f>
        <v>0</v>
      </c>
      <c r="AJ97" s="29">
        <f>+AI97*(1+Parameters!$B$90)^5</f>
        <v>0</v>
      </c>
      <c r="AK97" s="29">
        <f>+AJ97*(1+Parameters!$B$90)^5</f>
        <v>0</v>
      </c>
      <c r="AL97" s="29">
        <f>+AK97*(1+Parameters!$B$90)^5</f>
        <v>0</v>
      </c>
      <c r="AM97" s="29">
        <f>+AL97*(1+Parameters!$B$90)^5</f>
        <v>0</v>
      </c>
      <c r="AN97" s="29">
        <f>+AM97*(1+Parameters!$B$90)^5</f>
        <v>0</v>
      </c>
      <c r="AO97" s="29">
        <f>+AN97*(1+Parameters!$B$90)^5</f>
        <v>0</v>
      </c>
      <c r="AP97" s="29">
        <f>+AO97*(1+Parameters!$B$90)^5</f>
        <v>0</v>
      </c>
      <c r="AQ97" s="29">
        <f>+AP97*(1+Parameters!$B$90)^5</f>
        <v>0</v>
      </c>
      <c r="AR97" s="29">
        <f>+AQ97*(1+Parameters!$B$90)^5</f>
        <v>0</v>
      </c>
      <c r="AS97" s="29">
        <f>+AR97</f>
        <v>0</v>
      </c>
      <c r="AT97" s="29">
        <f t="shared" ref="AT97:BI97" si="13">+AS97</f>
        <v>0</v>
      </c>
      <c r="AU97" s="29">
        <f t="shared" si="13"/>
        <v>0</v>
      </c>
      <c r="AV97" s="29">
        <f t="shared" si="13"/>
        <v>0</v>
      </c>
      <c r="AW97" s="29">
        <f t="shared" si="13"/>
        <v>0</v>
      </c>
      <c r="AX97" s="29">
        <f t="shared" si="13"/>
        <v>0</v>
      </c>
      <c r="AY97" s="29">
        <f t="shared" si="13"/>
        <v>0</v>
      </c>
      <c r="AZ97" s="29">
        <f t="shared" si="13"/>
        <v>0</v>
      </c>
      <c r="BA97" s="29">
        <f t="shared" si="13"/>
        <v>0</v>
      </c>
      <c r="BB97" s="29">
        <f t="shared" si="13"/>
        <v>0</v>
      </c>
      <c r="BC97" s="29">
        <f t="shared" si="13"/>
        <v>0</v>
      </c>
      <c r="BD97" s="29">
        <f t="shared" si="13"/>
        <v>0</v>
      </c>
      <c r="BE97" s="29">
        <f t="shared" si="13"/>
        <v>0</v>
      </c>
      <c r="BF97" s="29">
        <f t="shared" si="13"/>
        <v>0</v>
      </c>
      <c r="BG97" s="29">
        <f t="shared" si="13"/>
        <v>0</v>
      </c>
      <c r="BH97" s="29">
        <f t="shared" si="13"/>
        <v>0</v>
      </c>
      <c r="BI97" s="29">
        <f t="shared" si="13"/>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
        <v>184</v>
      </c>
      <c r="B98" s="80"/>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
        <v>14</v>
      </c>
      <c r="B99" s="80">
        <f xml:space="preserve"> Limit2new!B76</f>
        <v>0.8</v>
      </c>
      <c r="C99" s="30">
        <f>B99+Limit2new!$B82*(C100-(Limit2new!$B$80/Limit2new!$B79)*B99-Limit2new!$B83*(B99-B101))</f>
        <v>0.92388487950446363</v>
      </c>
      <c r="D99" s="30">
        <f>C99+Limit2new!$B82*(D100-(Limit2new!$B$80/Limit2new!$B79)*C99-Limit2new!$B83*(C99-C101))</f>
        <v>1.0469265662833773</v>
      </c>
      <c r="E99" s="30">
        <f>D99+Limit2new!$B82*(E100-(Limit2new!$B$80/Limit2new!$B79)*D99-Limit2new!$B83*(D99-D101))</f>
        <v>1.1638813238597512</v>
      </c>
      <c r="F99" s="30">
        <f>E99+Limit2new!$B82*(F100-(Limit2new!$B$80/Limit2new!$B79)*E99-Limit2new!$B83*(E99-E101))</f>
        <v>1.2717212242039238</v>
      </c>
      <c r="G99" s="30">
        <f>F99+Limit2new!$B82*(G100-(Limit2new!$B$80/Limit2new!$B79)*F99-Limit2new!$B83*(F99-F101))</f>
        <v>1.3689049665678703</v>
      </c>
      <c r="H99" s="30">
        <f>G99+Limit2new!$B82*(H100-(Limit2new!$B$80/Limit2new!$B79)*G99-Limit2new!$B83*(G99-G101))</f>
        <v>1.4548878483717218</v>
      </c>
      <c r="I99" s="30">
        <f>H99+Limit2new!$B82*(I100-(Limit2new!$B$80/Limit2new!$B79)*H99-Limit2new!$B83*(H99-H101))</f>
        <v>1.5297848026906919</v>
      </c>
      <c r="J99" s="30">
        <f>I99+Limit2new!$B82*(J100-(Limit2new!$B$80/Limit2new!$B79)*I99-Limit2new!$B83*(I99-I101))</f>
        <v>1.5941352247358893</v>
      </c>
      <c r="K99" s="30">
        <f>J99+Limit2new!$B82*(K100-(Limit2new!$B$80/Limit2new!$B79)*J99-Limit2new!$B83*(J99-J101))</f>
        <v>1.6487375363912866</v>
      </c>
      <c r="L99" s="30">
        <f>K99+Limit2new!$B82*(L100-(Limit2new!$B$80/Limit2new!$B79)*K99-Limit2new!$B83*(K99-K101))</f>
        <v>1.6945326472962925</v>
      </c>
      <c r="M99" s="30">
        <f>L99+Limit2new!$B82*(M100-(Limit2new!$B$80/Limit2new!$B79)*L99-Limit2new!$B83*(L99-L101))</f>
        <v>1.7325223057450201</v>
      </c>
      <c r="N99" s="30">
        <f>M99+Limit2new!$B82*(N100-(Limit2new!$B$80/Limit2new!$B79)*M99-Limit2new!$B83*(M99-M101))</f>
        <v>1.7637126610521265</v>
      </c>
      <c r="O99" s="30">
        <f>N99+Limit2new!$B82*(O100-(Limit2new!$B$80/Limit2new!$B79)*N99-Limit2new!$B83*(N99-N101))</f>
        <v>1.7890761913362758</v>
      </c>
      <c r="P99" s="30">
        <f>O99+Limit2new!$B82*(P100-(Limit2new!$B$80/Limit2new!$B79)*O99-Limit2new!$B83*(O99-O101))</f>
        <v>1.8095270583045959</v>
      </c>
      <c r="Q99" s="30">
        <f>P99+Limit2new!$B82*(Q100-(Limit2new!$B$80/Limit2new!$B79)*P99-Limit2new!$B83*(P99-P101))</f>
        <v>1.8259062692423649</v>
      </c>
      <c r="R99" s="30">
        <f>Q99+Limit2new!$B82*(R100-(Limit2new!$B$80/Limit2new!$B79)*Q99-Limit2new!$B83*(Q99-Q101))</f>
        <v>1.8389739596139325</v>
      </c>
      <c r="S99" s="30">
        <f>R99+Limit2new!$B82*(S100-(Limit2new!$B$80/Limit2new!$B79)*R99-Limit2new!$B83*(R99-R101))</f>
        <v>1.8494067843558522</v>
      </c>
      <c r="T99" s="30">
        <f>S99+Limit2new!$B82*(T100-(Limit2new!$B$80/Limit2new!$B79)*S99-Limit2new!$B83*(S99-S101))</f>
        <v>1.8577989030575754</v>
      </c>
      <c r="U99" s="30">
        <f>T99+Limit2new!$B82*(U100-(Limit2new!$B$80/Limit2new!$B79)*T99-Limit2new!$B83*(T99-T101))</f>
        <v>1.8622154165398734</v>
      </c>
      <c r="V99" s="30">
        <f>U99+Limit2new!$B82*(V100-(Limit2new!$B$80/Limit2new!$B79)*U99-Limit2new!$B83*(U99-U101))</f>
        <v>1.8634331375249178</v>
      </c>
      <c r="W99" s="30">
        <f>V99+Limit2new!$B82*(W100-(Limit2new!$B$80/Limit2new!$B79)*V99-Limit2new!$B83*(V99-V101))</f>
        <v>1.8621142867364611</v>
      </c>
      <c r="X99" s="30">
        <f>W99+Limit2new!$B82*(X100-(Limit2new!$B$80/Limit2new!$B79)*W99-Limit2new!$B83*(W99-W101))</f>
        <v>1.858819404489265</v>
      </c>
      <c r="Y99" s="30">
        <f>X99+Limit2new!$B82*(Y100-(Limit2new!$B$80/Limit2new!$B79)*X99-Limit2new!$B83*(X99-X101))</f>
        <v>1.8540194901377602</v>
      </c>
      <c r="Z99" s="30">
        <f>Y99+Limit2new!$B82*(Z100-(Limit2new!$B$80/Limit2new!$B79)*Y99-Limit2new!$B83*(Y99-Y101))</f>
        <v>1.8481072478232112</v>
      </c>
      <c r="AA99" s="30">
        <f>Z99+Limit2new!$B82*(AA100-(Limit2new!$B$80/Limit2new!$B79)*Z99-Limit2new!$B83*(Z99-Z101))</f>
        <v>1.8414073769554606</v>
      </c>
      <c r="AB99" s="30">
        <f>AA99+Limit2new!$B82*(AB100-(Limit2new!$B$80/Limit2new!$B79)*AA99-Limit2new!$B83*(AA99-AA101))</f>
        <v>1.8341858901851726</v>
      </c>
      <c r="AC99" s="30">
        <f>AB99+Limit2new!$B82*(AC100-(Limit2new!$B$80/Limit2new!$B79)*AB99-Limit2new!$B83*(AB99-AB101))</f>
        <v>1.8266584736870217</v>
      </c>
      <c r="AD99" s="30">
        <f>AC99+Limit2new!$B82*(AD100-(Limit2new!$B$80/Limit2new!$B79)*AC99-Limit2new!$B83*(AC99-AC101))</f>
        <v>1.8189979270671315</v>
      </c>
      <c r="AE99" s="30">
        <f>AD99+Limit2new!$B82*(AE100-(Limit2new!$B$80/Limit2new!$B79)*AD99-Limit2new!$B83*(AD99-AD101))</f>
        <v>1.8113407352606341</v>
      </c>
      <c r="AF99" s="30">
        <f>AE99+Limit2new!$B82*(AF100-(Limit2new!$B$80/Limit2new!$B79)*AE99-Limit2new!$B83*(AE99-AE101))</f>
        <v>1.8037928341033735</v>
      </c>
      <c r="AG99" s="30">
        <f>AF99+Limit2new!$B82*(AG100-(Limit2new!$B$80/Limit2new!$B79)*AF99-Limit2new!$B83*(AF99-AF101))</f>
        <v>1.7964346362152295</v>
      </c>
      <c r="AH99" s="30">
        <f>AG99+Limit2new!$B82*(AH100-(Limit2new!$B$80/Limit2new!$B79)*AG99-Limit2new!$B83*(AG99-AG101))</f>
        <v>1.789325385520347</v>
      </c>
      <c r="AI99" s="30">
        <f>AH99+Limit2new!$B82*(AI100-(Limit2new!$B$80/Limit2new!$B79)*AH99-Limit2new!$B83*(AH99-AH101))</f>
        <v>1.7825069080299003</v>
      </c>
      <c r="AJ99" s="30">
        <f>AI99+Limit2new!$B82*(AJ100-(Limit2new!$B$80/Limit2new!$B79)*AI99-Limit2new!$B83*(AI99-AI101))</f>
        <v>1.7760068241227669</v>
      </c>
      <c r="AK99" s="30">
        <f>AJ99+Limit2new!$B82*(AK100-(Limit2new!$B$80/Limit2new!$B79)*AJ99-Limit2new!$B83*(AJ99-AJ101))</f>
        <v>1.7698099243074512</v>
      </c>
      <c r="AL99" s="30">
        <f>AK99+Limit2new!$B82*(AL100-(Limit2new!$B$80/Limit2new!$B79)*AK99-Limit2new!$B83*(AK99-AK101))</f>
        <v>1.7639372227541972</v>
      </c>
      <c r="AM99" s="30">
        <f>AL99+Limit2new!$B82*(AM100-(Limit2new!$B$80/Limit2new!$B79)*AL99-Limit2new!$B83*(AL99-AL101))</f>
        <v>1.758397114656828</v>
      </c>
      <c r="AN99" s="30">
        <f>AM99+Limit2new!$B82*(AN100-(Limit2new!$B$80/Limit2new!$B79)*AM99-Limit2new!$B83*(AM99-AM101))</f>
        <v>1.75318981806674</v>
      </c>
      <c r="AO99" s="30">
        <f>AN99+Limit2new!$B82*(AO100-(Limit2new!$B$80/Limit2new!$B79)*AN99-Limit2new!$B83*(AN99-AN101))</f>
        <v>1.7483093819980935</v>
      </c>
      <c r="AP99" s="30">
        <f>AO99+Limit2new!$B82*(AP100-(Limit2new!$B$80/Limit2new!$B79)*AO99-Limit2new!$B83*(AO99-AO101))</f>
        <v>1.7437453105496925</v>
      </c>
      <c r="AQ99" s="30">
        <f>AP99+Limit2new!$B82*(AQ100-(Limit2new!$B$80/Limit2new!$B79)*AP99-Limit2new!$B83*(AP99-AP101))</f>
        <v>1.7394838684235601</v>
      </c>
      <c r="AR99" s="30">
        <f>AQ99+Limit2new!$B82*(AR100-(Limit2new!$B$80/Limit2new!$B79)*AQ99-Limit2new!$B83*(AQ99-AQ101))</f>
        <v>1.7355091228961488</v>
      </c>
      <c r="AS99" s="30">
        <f>AR99+Limit2new!$B82*(AS100-(Limit2new!$B$80/Limit2new!$B79)*AR99-Limit2new!$B83*(AR99-AR101))</f>
        <v>1.7318037685027927</v>
      </c>
      <c r="AT99" s="30">
        <f>AS99+Limit2new!$B82*(AT100-(Limit2new!$B$80/Limit2new!$B79)*AS99-Limit2new!$B83*(AS99-AS101))</f>
        <v>1.7283497732187705</v>
      </c>
      <c r="AU99" s="30">
        <f>AT99+Limit2new!$B82*(AU100-(Limit2new!$B$80/Limit2new!$B79)*AT99-Limit2new!$B83*(AT99-AT101))</f>
        <v>1.7251288785767103</v>
      </c>
      <c r="AV99" s="30">
        <f>AU99+Limit2new!$B82*(AV100-(Limit2new!$B$80/Limit2new!$B79)*AU99-Limit2new!$B83*(AU99-AU101))</f>
        <v>1.7221229807889802</v>
      </c>
      <c r="AW99" s="30">
        <f>AV99+Limit2new!$B82*(AW100-(Limit2new!$B$80/Limit2new!$B79)*AV99-Limit2new!$B83*(AV99-AV101))</f>
        <v>1.7193144154051088</v>
      </c>
      <c r="AX99" s="30">
        <f>AW99+Limit2new!$B82*(AX100-(Limit2new!$B$80/Limit2new!$B79)*AW99-Limit2new!$B83*(AW99-AW101))</f>
        <v>1.7166861642067541</v>
      </c>
      <c r="AY99" s="30">
        <f>AX99+Limit2new!$B82*(AY100-(Limit2new!$B$80/Limit2new!$B79)*AX99-Limit2new!$B83*(AX99-AX101))</f>
        <v>1.71422199982131</v>
      </c>
      <c r="AZ99" s="30">
        <f>AY99+Limit2new!$B82*(AZ100-(Limit2new!$B$80/Limit2new!$B79)*AY99-Limit2new!$B83*(AY99-AY101))</f>
        <v>1.7119065808294149</v>
      </c>
      <c r="BA99" s="30">
        <f>AZ99+Limit2new!$B82*(BA100-(Limit2new!$B$80/Limit2new!$B79)*AZ99-Limit2new!$B83*(AZ99-AZ101))</f>
        <v>1.7097255078736098</v>
      </c>
      <c r="BB99" s="30">
        <f>BA99+Limit2new!$B82*(BB100-(Limit2new!$B$80/Limit2new!$B79)*BA99-Limit2new!$B83*(BA99-BA101))</f>
        <v>1.7076653493783773</v>
      </c>
      <c r="BC99" s="30">
        <f>BB99+Limit2new!$B82*(BC100-(Limit2new!$B$80/Limit2new!$B79)*BB99-Limit2new!$B83*(BB99-BB101))</f>
        <v>1.7057136439086629</v>
      </c>
      <c r="BD99" s="30">
        <f>BC99+Limit2new!$B82*(BD100-(Limit2new!$B$80/Limit2new!$B79)*BC99-Limit2new!$B83*(BC99-BC101))</f>
        <v>1.7038588848758538</v>
      </c>
      <c r="BE99" s="30">
        <f>BD99+Limit2new!$B82*(BE100-(Limit2new!$B$80/Limit2new!$B79)*BD99-Limit2new!$B83*(BD99-BD101))</f>
        <v>1.7020904922054589</v>
      </c>
      <c r="BF99" s="30">
        <f>BE99+Limit2new!$B82*(BF100-(Limit2new!$B$80/Limit2new!$B79)*BE99-Limit2new!$B83*(BE99-BE101))</f>
        <v>1.7003987746739244</v>
      </c>
      <c r="BG99" s="30">
        <f>BF99+Limit2new!$B82*(BG100-(Limit2new!$B$80/Limit2new!$B79)*BF99-Limit2new!$B83*(BF99-BF101))</f>
        <v>1.6987748858730267</v>
      </c>
      <c r="BH99" s="30">
        <f>BG99+Limit2new!$B82*(BH100-(Limit2new!$B$80/Limit2new!$B79)*BG99-Limit2new!$B83*(BG99-BG101))</f>
        <v>1.6972107761435644</v>
      </c>
      <c r="BI99" s="30">
        <f>BH99+Limit2new!$B82*(BI100-(Limit2new!$B$80/Limit2new!$B79)*BH99-Limit2new!$B83*(BH99-BH101))</f>
        <v>1.6956991423139796</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
        <v>83</v>
      </c>
      <c r="B100" s="83">
        <f>Limit2new!$B$80*(LOG(B87/Parameters!$B$71))/LOG(2)+Limit2new!B73</f>
        <v>2.1423630968097855</v>
      </c>
      <c r="C100" s="64">
        <f>Limit2new!$B$80*(LOG(C87/Parameters!$B$71))/LOG(2)+Limit2new!C73</f>
        <v>2.3822088855838994</v>
      </c>
      <c r="D100" s="64">
        <f>Limit2new!$B$80*(LOG(D87/Parameters!$B$71))/LOG(2)+Limit2new!D73</f>
        <v>2.5450936186515372</v>
      </c>
      <c r="E100" s="64">
        <f>Limit2new!$B$80*(LOG(E87/Parameters!$B$71))/LOG(2)+Limit2new!E73</f>
        <v>2.6530628417265065</v>
      </c>
      <c r="F100" s="64">
        <f>Limit2new!$B$80*(LOG(F87/Parameters!$B$71))/LOG(2)+Limit2new!F73</f>
        <v>2.7214018713502162</v>
      </c>
      <c r="G100" s="64">
        <f>Limit2new!$B$80*(LOG(G87/Parameters!$B$71))/LOG(2)+Limit2new!G73</f>
        <v>2.761065210974798</v>
      </c>
      <c r="H100" s="64">
        <f>Limit2new!$B$80*(LOG(H87/Parameters!$B$71))/LOG(2)+Limit2new!H73</f>
        <v>2.78009207286724</v>
      </c>
      <c r="I100" s="64">
        <f>Limit2new!$B$80*(LOG(I87/Parameters!$B$71))/LOG(2)+Limit2new!I73</f>
        <v>2.7844796272309424</v>
      </c>
      <c r="J100" s="64">
        <f>Limit2new!$B$80*(LOG(J87/Parameters!$B$71))/LOG(2)+Limit2new!J73</f>
        <v>2.7787482140295676</v>
      </c>
      <c r="K100" s="64">
        <f>Limit2new!$B$80*(LOG(K87/Parameters!$B$71))/LOG(2)+Limit2new!K73</f>
        <v>2.7663226383963506</v>
      </c>
      <c r="L100" s="64">
        <f>Limit2new!$B$80*(LOG(L87/Parameters!$B$71))/LOG(2)+Limit2new!L73</f>
        <v>2.7497988693935813</v>
      </c>
      <c r="M100" s="64">
        <f>Limit2new!$B$80*(LOG(M87/Parameters!$B$71))/LOG(2)+Limit2new!M73</f>
        <v>2.7311365739005549</v>
      </c>
      <c r="N100" s="64">
        <f>Limit2new!$B$80*(LOG(N87/Parameters!$B$71))/LOG(2)+Limit2new!N73</f>
        <v>2.7118019492835299</v>
      </c>
      <c r="O100" s="64">
        <f>Limit2new!$B$80*(LOG(O87/Parameters!$B$71))/LOG(2)+Limit2new!O73</f>
        <v>2.6928761387151674</v>
      </c>
      <c r="P100" s="64">
        <f>Limit2new!$B$80*(LOG(P87/Parameters!$B$71))/LOG(2)+Limit2new!P73</f>
        <v>2.6751390615277355</v>
      </c>
      <c r="Q100" s="64">
        <f>Limit2new!$B$80*(LOG(Q87/Parameters!$B$71))/LOG(2)+Limit2new!Q73</f>
        <v>2.6591351647554773</v>
      </c>
      <c r="R100" s="64">
        <f>Limit2new!$B$80*(LOG(R87/Parameters!$B$71))/LOG(2)+Limit2new!R73</f>
        <v>2.6452255250134886</v>
      </c>
      <c r="S100" s="64">
        <f>Limit2new!$B$80*(LOG(S87/Parameters!$B$71))/LOG(2)+Limit2new!S73</f>
        <v>2.6336294055232479</v>
      </c>
      <c r="T100" s="64">
        <f>Limit2new!$B$80*(LOG(T87/Parameters!$B$71))/LOG(2)+Limit2new!T73</f>
        <v>2.6244575111620212</v>
      </c>
      <c r="U100" s="64">
        <f>Limit2new!$B$80*(LOG(U87/Parameters!$B$71))/LOG(2)+Limit2new!U73</f>
        <v>2.5927386109209678</v>
      </c>
      <c r="V100" s="64">
        <f>Limit2new!$B$80*(LOG(V87/Parameters!$B$71))/LOG(2)+Limit2new!V73</f>
        <v>2.5634408058495337</v>
      </c>
      <c r="W100" s="64">
        <f>Limit2new!$B$80*(LOG(W87/Parameters!$B$71))/LOG(2)+Limit2new!W73</f>
        <v>2.5364884456815755</v>
      </c>
      <c r="X100" s="64">
        <f>Limit2new!$B$80*(LOG(X87/Parameters!$B$71))/LOG(2)+Limit2new!X73</f>
        <v>2.5117754978525175</v>
      </c>
      <c r="Y100" s="64">
        <f>Limit2new!$B$80*(LOG(Y87/Parameters!$B$71))/LOG(2)+Limit2new!Y73</f>
        <v>2.4891760228206801</v>
      </c>
      <c r="Z100" s="64">
        <f>Limit2new!$B$80*(LOG(Z87/Parameters!$B$71))/LOG(2)+Limit2new!Z73</f>
        <v>2.4685522933621153</v>
      </c>
      <c r="AA100" s="64">
        <f>Limit2new!$B$80*(LOG(AA87/Parameters!$B$71))/LOG(2)+Limit2new!AA73</f>
        <v>2.4497610026634078</v>
      </c>
      <c r="AB100" s="64">
        <f>Limit2new!$B$80*(LOG(AB87/Parameters!$B$71))/LOG(2)+Limit2new!AB73</f>
        <v>2.4326579301667004</v>
      </c>
      <c r="AC100" s="64">
        <f>Limit2new!$B$80*(LOG(AC87/Parameters!$B$71))/LOG(2)+Limit2new!AC73</f>
        <v>2.4171013711068388</v>
      </c>
      <c r="AD100" s="64">
        <f>Limit2new!$B$80*(LOG(AD87/Parameters!$B$71))/LOG(2)+Limit2new!AD73</f>
        <v>2.4029545828140382</v>
      </c>
      <c r="AE100" s="64">
        <f>Limit2new!$B$80*(LOG(AE87/Parameters!$B$71))/LOG(2)+Limit2new!AE73</f>
        <v>2.3900874562835606</v>
      </c>
      <c r="AF100" s="64">
        <f>Limit2new!$B$80*(LOG(AF87/Parameters!$B$71))/LOG(2)+Limit2new!AF73</f>
        <v>2.3783775838978198</v>
      </c>
      <c r="AG100" s="64">
        <f>Limit2new!$B$80*(LOG(AG87/Parameters!$B$71))/LOG(2)+Limit2new!AG73</f>
        <v>2.3677108624990604</v>
      </c>
      <c r="AH100" s="64">
        <f>Limit2new!$B$80*(LOG(AH87/Parameters!$B$71))/LOG(2)+Limit2new!AH73</f>
        <v>2.3579817444187174</v>
      </c>
      <c r="AI100" s="64">
        <f>Limit2new!$B$80*(LOG(AI87/Parameters!$B$71))/LOG(2)+Limit2new!AI73</f>
        <v>2.349093226866291</v>
      </c>
      <c r="AJ100" s="64">
        <f>Limit2new!$B$80*(LOG(AJ87/Parameters!$B$71))/LOG(2)+Limit2new!AJ73</f>
        <v>2.3409566516508553</v>
      </c>
      <c r="AK100" s="64">
        <f>Limit2new!$B$80*(LOG(AK87/Parameters!$B$71))/LOG(2)+Limit2new!AK73</f>
        <v>2.3331713748784515</v>
      </c>
      <c r="AL100" s="64">
        <f>Limit2new!$B$80*(LOG(AL87/Parameters!$B$71))/LOG(2)+Limit2new!AL73</f>
        <v>2.3260835253379715</v>
      </c>
      <c r="AM100" s="64">
        <f>Limit2new!$B$80*(LOG(AM87/Parameters!$B$71))/LOG(2)+Limit2new!AM73</f>
        <v>2.3195915799897406</v>
      </c>
      <c r="AN100" s="64">
        <f>Limit2new!$B$80*(LOG(AN87/Parameters!$B$71))/LOG(2)+Limit2new!AN73</f>
        <v>2.3136217022949443</v>
      </c>
      <c r="AO100" s="64">
        <f>Limit2new!$B$80*(LOG(AO87/Parameters!$B$71))/LOG(2)+Limit2new!AO73</f>
        <v>2.3081091470419528</v>
      </c>
      <c r="AP100" s="64">
        <f>Limit2new!$B$80*(LOG(AP87/Parameters!$B$71))/LOG(2)+Limit2new!AP73</f>
        <v>2.3029971672894449</v>
      </c>
      <c r="AQ100" s="64">
        <f>Limit2new!$B$80*(LOG(AQ87/Parameters!$B$71))/LOG(2)+Limit2new!AQ73</f>
        <v>2.2982360466655889</v>
      </c>
      <c r="AR100" s="64">
        <f>Limit2new!$B$80*(LOG(AR87/Parameters!$B$71))/LOG(2)+Limit2new!AR73</f>
        <v>2.293782244065433</v>
      </c>
      <c r="AS100" s="64">
        <f>Limit2new!$B$80*(LOG(AS87/Parameters!$B$71))/LOG(2)+Limit2new!AS73</f>
        <v>2.2895976387832757</v>
      </c>
      <c r="AT100" s="64">
        <f>Limit2new!$B$80*(LOG(AT87/Parameters!$B$71))/LOG(2)+Limit2new!AT73</f>
        <v>2.2856488651268219</v>
      </c>
      <c r="AU100" s="64">
        <f>Limit2new!$B$80*(LOG(AU87/Parameters!$B$71))/LOG(2)+Limit2new!AU73</f>
        <v>2.2819067265533111</v>
      </c>
      <c r="AV100" s="64">
        <f>Limit2new!$B$80*(LOG(AV87/Parameters!$B$71))/LOG(2)+Limit2new!AV73</f>
        <v>2.2783456803223823</v>
      </c>
      <c r="AW100" s="64">
        <f>Limit2new!$B$80*(LOG(AW87/Parameters!$B$71))/LOG(2)+Limit2new!AW73</f>
        <v>2.2749433845622677</v>
      </c>
      <c r="AX100" s="64">
        <f>Limit2new!$B$80*(LOG(AX87/Parameters!$B$71))/LOG(2)+Limit2new!AX73</f>
        <v>2.2716803004866897</v>
      </c>
      <c r="AY100" s="64">
        <f>Limit2new!$B$80*(LOG(AY87/Parameters!$B$71))/LOG(2)+Limit2new!AY73</f>
        <v>2.2685393432755196</v>
      </c>
      <c r="AZ100" s="64">
        <f>Limit2new!$B$80*(LOG(AZ87/Parameters!$B$71))/LOG(2)+Limit2new!AZ73</f>
        <v>2.2655055758419747</v>
      </c>
      <c r="BA100" s="64">
        <f>Limit2new!$B$80*(LOG(BA87/Parameters!$B$71))/LOG(2)+Limit2new!BA73</f>
        <v>2.2625659403540297</v>
      </c>
      <c r="BB100" s="64">
        <f>Limit2new!$B$80*(LOG(BB87/Parameters!$B$71))/LOG(2)+Limit2new!BB73</f>
        <v>2.2597090229604131</v>
      </c>
      <c r="BC100" s="64">
        <f>Limit2new!$B$80*(LOG(BC87/Parameters!$B$71))/LOG(2)+Limit2new!BC73</f>
        <v>2.2569248476956014</v>
      </c>
      <c r="BD100" s="64">
        <f>Limit2new!$B$80*(LOG(BD87/Parameters!$B$71))/LOG(2)+Limit2new!BD73</f>
        <v>2.2542046960075983</v>
      </c>
      <c r="BE100" s="64">
        <f>Limit2new!$B$80*(LOG(BE87/Parameters!$B$71))/LOG(2)+Limit2new!BE73</f>
        <v>2.251540948771332</v>
      </c>
      <c r="BF100" s="64">
        <f>Limit2new!$B$80*(LOG(BF87/Parameters!$B$71))/LOG(2)+Limit2new!BF73</f>
        <v>2.2489269480235512</v>
      </c>
      <c r="BG100" s="64">
        <f>Limit2new!$B$80*(LOG(BG87/Parameters!$B$71))/LOG(2)+Limit2new!BG73</f>
        <v>2.2463568759863102</v>
      </c>
      <c r="BH100" s="64">
        <f>Limit2new!$B$80*(LOG(BH87/Parameters!$B$71))/LOG(2)+Limit2new!BH73</f>
        <v>2.2438256492397222</v>
      </c>
      <c r="BI100" s="64">
        <f>Limit2new!$B$80*(LOG(BI87/Parameters!$B$71))/LOG(2)+Limit2new!BI73</f>
        <v>2.2413288261642341</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
        <v>42</v>
      </c>
      <c r="B101" s="80">
        <f xml:space="preserve"> Limit2new!B77</f>
        <v>6.7999999999999996E-3</v>
      </c>
      <c r="C101" s="6">
        <f>B101+ Limit2new!$B84*(B99-B101)</f>
        <v>2.6630000000000001E-2</v>
      </c>
      <c r="D101" s="6">
        <f>C101+ Limit2new!$B84*(C99-C101)</f>
        <v>4.9061371987611596E-2</v>
      </c>
      <c r="E101" s="6">
        <f>D101+ Limit2new!$B84*(D99-D101)</f>
        <v>7.4008001845005736E-2</v>
      </c>
      <c r="F101" s="6">
        <f>E101+ Limit2new!$B84*(E99-E101)</f>
        <v>0.10125483489537437</v>
      </c>
      <c r="G101" s="6">
        <f>F101+ Limit2new!$B84*(F99-F101)</f>
        <v>0.13051649462808812</v>
      </c>
      <c r="H101" s="6">
        <f>G101+ Limit2new!$B84*(G99-G101)</f>
        <v>0.16147620642658267</v>
      </c>
      <c r="I101" s="6">
        <f>H101+ Limit2new!$B84*(H99-H101)</f>
        <v>0.19381149747521115</v>
      </c>
      <c r="J101" s="6">
        <f>I101+ Limit2new!$B84*(I99-I101)</f>
        <v>0.22721083010559817</v>
      </c>
      <c r="K101" s="6">
        <f>J101+ Limit2new!$B84*(J99-J101)</f>
        <v>0.26138393997135545</v>
      </c>
      <c r="L101" s="6">
        <f>K101+ Limit2new!$B84*(K99-K101)</f>
        <v>0.29606777988185373</v>
      </c>
      <c r="M101" s="6">
        <f>L101+ Limit2new!$B84*(L99-L101)</f>
        <v>0.33102940156721472</v>
      </c>
      <c r="N101" s="6">
        <f>M101+ Limit2new!$B84*(M99-M101)</f>
        <v>0.36606672417165986</v>
      </c>
      <c r="O101" s="6">
        <f>N101+ Limit2new!$B84*(N99-N101)</f>
        <v>0.40100787259367154</v>
      </c>
      <c r="P101" s="6">
        <f>O101+ Limit2new!$B84*(O99-O101)</f>
        <v>0.43570958056223663</v>
      </c>
      <c r="Q101" s="6">
        <f>P101+ Limit2new!$B84*(P99-P101)</f>
        <v>0.47005501750579559</v>
      </c>
      <c r="R101" s="6">
        <f>Q101+ Limit2new!$B84*(Q99-Q101)</f>
        <v>0.50395129879920986</v>
      </c>
      <c r="S101" s="6">
        <f>R101+ Limit2new!$B84*(R99-R101)</f>
        <v>0.53732686531957796</v>
      </c>
      <c r="T101" s="6">
        <f>S101+ Limit2new!$B84*(S99-S101)</f>
        <v>0.57012886329548484</v>
      </c>
      <c r="U101" s="6">
        <f>T101+ Limit2new!$B84*(T99-T101)</f>
        <v>0.60232061428953709</v>
      </c>
      <c r="V101" s="6">
        <f>U101+ Limit2new!$B84*(U99-U101)</f>
        <v>0.6338179843457955</v>
      </c>
      <c r="W101" s="6">
        <f>V101+ Limit2new!$B84*(V99-V101)</f>
        <v>0.66455836317527361</v>
      </c>
      <c r="X101" s="6">
        <f>W101+ Limit2new!$B84*(W99-W101)</f>
        <v>0.69449726126430333</v>
      </c>
      <c r="Y101" s="6">
        <f>X101+ Limit2new!$B84*(X99-X101)</f>
        <v>0.72360531484492741</v>
      </c>
      <c r="Z101" s="6">
        <f>Y101+ Limit2new!$B84*(Y99-Y101)</f>
        <v>0.75186566922724818</v>
      </c>
      <c r="AA101" s="6">
        <f>Z101+ Limit2new!$B84*(Z99-Z101)</f>
        <v>0.77927170869214724</v>
      </c>
      <c r="AB101" s="6">
        <f>AA101+ Limit2new!$B84*(AA99-AA101)</f>
        <v>0.80582510039873012</v>
      </c>
      <c r="AC101" s="6">
        <f>AB101+ Limit2new!$B84*(AB99-AB101)</f>
        <v>0.83153412014339123</v>
      </c>
      <c r="AD101" s="6">
        <f>AC101+ Limit2new!$B84*(AC99-AC101)</f>
        <v>0.85641222898198199</v>
      </c>
      <c r="AE101" s="6">
        <f>AD101+ Limit2new!$B84*(AD99-AD101)</f>
        <v>0.88047687143411069</v>
      </c>
      <c r="AF101" s="6">
        <f>AE101+ Limit2new!$B84*(AE99-AE101)</f>
        <v>0.90374846802977382</v>
      </c>
      <c r="AG101" s="6">
        <f>AF101+ Limit2new!$B84*(AF99-AF101)</f>
        <v>0.92624957718161383</v>
      </c>
      <c r="AH101" s="6">
        <f>AG101+ Limit2new!$B84*(AG99-AG101)</f>
        <v>0.94800420365745419</v>
      </c>
      <c r="AI101" s="6">
        <f>AH101+ Limit2new!$B84*(AH99-AH101)</f>
        <v>0.96903723320402646</v>
      </c>
      <c r="AJ101" s="6">
        <f>AI101+ Limit2new!$B84*(AI99-AI101)</f>
        <v>0.98937397507467328</v>
      </c>
      <c r="AK101" s="6">
        <f>AJ101+ Limit2new!$B84*(AJ99-AJ101)</f>
        <v>1.0090397963008757</v>
      </c>
      <c r="AL101" s="6">
        <f>AK101+ Limit2new!$B84*(AK99-AK101)</f>
        <v>1.02805904950104</v>
      </c>
      <c r="AM101" s="6">
        <f>AL101+ Limit2new!$B84*(AL99-AL101)</f>
        <v>1.0464560038323689</v>
      </c>
      <c r="AN101" s="6">
        <f>AM101+ Limit2new!$B84*(AM99-AM101)</f>
        <v>1.0642545316029803</v>
      </c>
      <c r="AO101" s="6">
        <f>AN101+ Limit2new!$B84*(AN99-AN101)</f>
        <v>1.0814779137645743</v>
      </c>
      <c r="AP101" s="6">
        <f>AO101+ Limit2new!$B84*(AO99-AO101)</f>
        <v>1.0981487004704122</v>
      </c>
      <c r="AQ101" s="6">
        <f>AP101+ Limit2new!$B84*(AP99-AP101)</f>
        <v>1.1142886157223943</v>
      </c>
      <c r="AR101" s="6">
        <f>AQ101+ Limit2new!$B84*(AQ99-AQ101)</f>
        <v>1.1299184970399234</v>
      </c>
      <c r="AS101" s="6">
        <f>AR101+ Limit2new!$B84*(AR99-AR101)</f>
        <v>1.145058262686329</v>
      </c>
      <c r="AT101" s="6">
        <f>AS101+ Limit2new!$B84*(AS99-AS101)</f>
        <v>1.1597269003317405</v>
      </c>
      <c r="AU101" s="6">
        <f>AT101+ Limit2new!$B84*(AT99-AT101)</f>
        <v>1.1739424721539162</v>
      </c>
      <c r="AV101" s="6">
        <f>AU101+ Limit2new!$B84*(AU99-AU101)</f>
        <v>1.187722132314486</v>
      </c>
      <c r="AW101" s="6">
        <f>AV101+ Limit2new!$B84*(AV99-AV101)</f>
        <v>1.2010821535263483</v>
      </c>
      <c r="AX101" s="6">
        <f>AW101+ Limit2new!$B84*(AW99-AW101)</f>
        <v>1.2140379600733173</v>
      </c>
      <c r="AY101" s="6">
        <f>AX101+ Limit2new!$B84*(AX99-AX101)</f>
        <v>1.2266041651766533</v>
      </c>
      <c r="AZ101" s="6">
        <f>AY101+ Limit2new!$B84*(AY99-AY101)</f>
        <v>1.2387946110427697</v>
      </c>
      <c r="BA101" s="6">
        <f>AZ101+ Limit2new!$B84*(AZ99-AZ101)</f>
        <v>1.2506224102874357</v>
      </c>
      <c r="BB101" s="6">
        <f>BA101+ Limit2new!$B84*(BA99-BA101)</f>
        <v>1.26209998772709</v>
      </c>
      <c r="BC101" s="6">
        <f>BB101+ Limit2new!$B84*(BB99-BB101)</f>
        <v>1.2732391217683721</v>
      </c>
      <c r="BD101" s="6">
        <f>BC101+ Limit2new!$B84*(BC99-BC101)</f>
        <v>1.2840509848218793</v>
      </c>
      <c r="BE101" s="6">
        <f>BD101+ Limit2new!$B84*(BD99-BD101)</f>
        <v>1.2945461823232287</v>
      </c>
      <c r="BF101" s="6">
        <f>BE101+ Limit2new!$B84*(BE99-BE101)</f>
        <v>1.3047347900702844</v>
      </c>
      <c r="BG101" s="6">
        <f>BF101+ Limit2new!$B84*(BF99-BF101)</f>
        <v>1.3146263896853754</v>
      </c>
      <c r="BH101" s="6">
        <f>BG101+ Limit2new!$B84*(BG99-BG101)</f>
        <v>1.3242301020900666</v>
      </c>
      <c r="BI101" s="6">
        <f>BH101+ Limit2new!$B84*(BH99-BH101)</f>
        <v>1.333554618941404</v>
      </c>
    </row>
    <row r="102" spans="1:309" ht="18" customHeight="1" thickBot="1" x14ac:dyDescent="0.35">
      <c r="A102" s="19" t="s">
        <v>181</v>
      </c>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
        <v>53</v>
      </c>
      <c r="B103" s="75"/>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
        <v>54</v>
      </c>
      <c r="B104" s="75">
        <f>B21*B117^$B5*(B53/1000)^(1-$B5)</f>
        <v>64.636109232194855</v>
      </c>
      <c r="C104" s="2">
        <f t="shared" ref="C104:BI104" si="14">C21*C117^$B5*(C53/1000)^(1-$B5)</f>
        <v>69.26811678999384</v>
      </c>
      <c r="D104" s="2">
        <f t="shared" si="14"/>
        <v>72.616089374540991</v>
      </c>
      <c r="E104" s="2">
        <f t="shared" si="14"/>
        <v>76.170797073597569</v>
      </c>
      <c r="F104" s="2">
        <f t="shared" si="14"/>
        <v>79.263069146416285</v>
      </c>
      <c r="G104" s="2">
        <f t="shared" si="14"/>
        <v>82.970105745940273</v>
      </c>
      <c r="H104" s="2">
        <f t="shared" si="14"/>
        <v>87.017374663625915</v>
      </c>
      <c r="I104" s="2">
        <f t="shared" si="14"/>
        <v>91.707254374710004</v>
      </c>
      <c r="J104" s="2">
        <f t="shared" si="14"/>
        <v>94.497230545977231</v>
      </c>
      <c r="K104" s="2">
        <f t="shared" si="14"/>
        <v>98.747459980211545</v>
      </c>
      <c r="L104" s="2">
        <f t="shared" si="14"/>
        <v>104.02506634149964</v>
      </c>
      <c r="M104" s="2">
        <f t="shared" si="14"/>
        <v>107.91499693398681</v>
      </c>
      <c r="N104" s="2">
        <f t="shared" si="14"/>
        <v>113.26854303680034</v>
      </c>
      <c r="O104" s="2">
        <f t="shared" si="14"/>
        <v>117.82621260716454</v>
      </c>
      <c r="P104" s="2">
        <f>P21*P117^$B5*(P53/1000)^(1-$B5)</f>
        <v>121.75657345702624</v>
      </c>
      <c r="Q104" s="2">
        <f t="shared" si="14"/>
        <v>125.12788471337383</v>
      </c>
      <c r="R104" s="2">
        <f t="shared" si="14"/>
        <v>130.69420847101833</v>
      </c>
      <c r="S104" s="2">
        <f t="shared" si="14"/>
        <v>134.32565774434678</v>
      </c>
      <c r="T104" s="2">
        <f t="shared" si="14"/>
        <v>137.29327484215153</v>
      </c>
      <c r="U104" s="2">
        <f t="shared" si="14"/>
        <v>142.44063584944024</v>
      </c>
      <c r="V104" s="2">
        <f t="shared" si="14"/>
        <v>0</v>
      </c>
      <c r="W104" s="2">
        <f t="shared" si="14"/>
        <v>0</v>
      </c>
      <c r="X104" s="2">
        <f t="shared" si="14"/>
        <v>0</v>
      </c>
      <c r="Y104" s="2">
        <f t="shared" si="14"/>
        <v>0</v>
      </c>
      <c r="Z104" s="2">
        <f t="shared" si="14"/>
        <v>0</v>
      </c>
      <c r="AA104" s="2">
        <f t="shared" si="14"/>
        <v>0</v>
      </c>
      <c r="AB104" s="2">
        <f t="shared" si="14"/>
        <v>0</v>
      </c>
      <c r="AC104" s="2">
        <f t="shared" si="14"/>
        <v>0</v>
      </c>
      <c r="AD104" s="2">
        <f t="shared" si="14"/>
        <v>0</v>
      </c>
      <c r="AE104" s="2">
        <f t="shared" si="14"/>
        <v>0</v>
      </c>
      <c r="AF104" s="2">
        <f t="shared" si="14"/>
        <v>0</v>
      </c>
      <c r="AG104" s="2">
        <f t="shared" si="14"/>
        <v>0</v>
      </c>
      <c r="AH104" s="2">
        <f t="shared" si="14"/>
        <v>0</v>
      </c>
      <c r="AI104" s="2">
        <f t="shared" si="14"/>
        <v>0</v>
      </c>
      <c r="AJ104" s="2">
        <f t="shared" si="14"/>
        <v>0</v>
      </c>
      <c r="AK104" s="2">
        <f t="shared" si="14"/>
        <v>0</v>
      </c>
      <c r="AL104" s="2">
        <f t="shared" si="14"/>
        <v>0</v>
      </c>
      <c r="AM104" s="2">
        <f t="shared" si="14"/>
        <v>0</v>
      </c>
      <c r="AN104" s="2">
        <f t="shared" si="14"/>
        <v>0</v>
      </c>
      <c r="AO104" s="2">
        <f t="shared" si="14"/>
        <v>0</v>
      </c>
      <c r="AP104" s="2">
        <f t="shared" si="14"/>
        <v>0</v>
      </c>
      <c r="AQ104" s="2">
        <f t="shared" si="14"/>
        <v>0</v>
      </c>
      <c r="AR104" s="2">
        <f t="shared" si="14"/>
        <v>0</v>
      </c>
      <c r="AS104" s="2">
        <f t="shared" si="14"/>
        <v>0</v>
      </c>
      <c r="AT104" s="2">
        <f t="shared" si="14"/>
        <v>0</v>
      </c>
      <c r="AU104" s="2">
        <f t="shared" si="14"/>
        <v>0</v>
      </c>
      <c r="AV104" s="2">
        <f t="shared" si="14"/>
        <v>0</v>
      </c>
      <c r="AW104" s="2">
        <f t="shared" si="14"/>
        <v>0</v>
      </c>
      <c r="AX104" s="2">
        <f t="shared" si="14"/>
        <v>0</v>
      </c>
      <c r="AY104" s="2">
        <f t="shared" si="14"/>
        <v>0</v>
      </c>
      <c r="AZ104" s="2">
        <f t="shared" si="14"/>
        <v>0</v>
      </c>
      <c r="BA104" s="2">
        <f t="shared" si="14"/>
        <v>0</v>
      </c>
      <c r="BB104" s="2">
        <f t="shared" si="14"/>
        <v>0</v>
      </c>
      <c r="BC104" s="2">
        <f t="shared" si="14"/>
        <v>0</v>
      </c>
      <c r="BD104" s="2">
        <f t="shared" si="14"/>
        <v>0</v>
      </c>
      <c r="BE104" s="2">
        <f t="shared" si="14"/>
        <v>0</v>
      </c>
      <c r="BF104" s="2">
        <f t="shared" si="14"/>
        <v>0</v>
      </c>
      <c r="BG104" s="2">
        <f t="shared" si="14"/>
        <v>0</v>
      </c>
      <c r="BH104" s="2">
        <f t="shared" si="14"/>
        <v>0</v>
      </c>
      <c r="BI104" s="2">
        <f t="shared" si="14"/>
        <v>0</v>
      </c>
    </row>
    <row r="105" spans="1:309" ht="18" customHeight="1" x14ac:dyDescent="0.3">
      <c r="A105" s="8" t="s">
        <v>117</v>
      </c>
      <c r="B105" s="105">
        <f>B99*$B$25 +( $B$26*(B99^$B$27))</f>
        <v>1.7088000000000001E-3</v>
      </c>
      <c r="C105" s="70">
        <f xml:space="preserve"> $B$26*(C99^$B$27)</f>
        <v>2.2790139324405287E-3</v>
      </c>
      <c r="D105" s="70">
        <f xml:space="preserve"> $B$26*(D99^$B$27)</f>
        <v>2.9264674779570401E-3</v>
      </c>
      <c r="E105" s="2">
        <f t="shared" ref="E105:BI105" si="15">E99*$B$25 +( $B$26*(E99^$B$27))</f>
        <v>3.6168346951988371E-3</v>
      </c>
      <c r="F105" s="2">
        <f t="shared" si="15"/>
        <v>4.3181239084822392E-3</v>
      </c>
      <c r="G105" s="2">
        <f t="shared" si="15"/>
        <v>5.0033151560094653E-3</v>
      </c>
      <c r="H105" s="2">
        <f t="shared" si="15"/>
        <v>5.6515853990769934E-3</v>
      </c>
      <c r="I105" s="2">
        <f t="shared" si="15"/>
        <v>6.2484449185908749E-3</v>
      </c>
      <c r="J105" s="2">
        <f t="shared" si="15"/>
        <v>6.7851831963657962E-3</v>
      </c>
      <c r="K105" s="2">
        <f t="shared" si="15"/>
        <v>7.2579556886279758E-3</v>
      </c>
      <c r="L105" s="2">
        <f t="shared" si="15"/>
        <v>7.6667471836504584E-3</v>
      </c>
      <c r="M105" s="2">
        <f t="shared" si="15"/>
        <v>8.0143615515437892E-3</v>
      </c>
      <c r="N105" s="2">
        <f t="shared" si="15"/>
        <v>8.3055218765173792E-3</v>
      </c>
      <c r="O105" s="2">
        <f t="shared" si="15"/>
        <v>8.5461189611448583E-3</v>
      </c>
      <c r="P105" s="2">
        <f t="shared" si="15"/>
        <v>8.7426164265464127E-3</v>
      </c>
      <c r="Q105" s="2">
        <f t="shared" si="15"/>
        <v>8.9016029898363845E-3</v>
      </c>
      <c r="R105" s="2">
        <f t="shared" si="15"/>
        <v>9.0294733484488476E-3</v>
      </c>
      <c r="S105" s="2">
        <f t="shared" si="15"/>
        <v>9.1322155622372784E-3</v>
      </c>
      <c r="T105" s="2">
        <f t="shared" si="15"/>
        <v>9.215282760419153E-3</v>
      </c>
      <c r="U105" s="2">
        <f t="shared" si="15"/>
        <v>9.2591495077887272E-3</v>
      </c>
      <c r="V105" s="2">
        <f t="shared" si="15"/>
        <v>9.2712627649293097E-3</v>
      </c>
      <c r="W105" s="2">
        <f t="shared" si="15"/>
        <v>9.2581438770376629E-3</v>
      </c>
      <c r="X105" s="2">
        <f t="shared" si="15"/>
        <v>9.2254095746105522E-3</v>
      </c>
      <c r="Y105" s="2">
        <f t="shared" si="15"/>
        <v>9.1778266803945151E-3</v>
      </c>
      <c r="Z105" s="2">
        <f t="shared" si="15"/>
        <v>9.1193860665493461E-3</v>
      </c>
      <c r="AA105" s="2">
        <f t="shared" si="15"/>
        <v>9.0533856115089916E-3</v>
      </c>
      <c r="AB105" s="2">
        <f t="shared" si="15"/>
        <v>8.982515138944179E-3</v>
      </c>
      <c r="AC105" s="2">
        <f t="shared" si="15"/>
        <v>8.9089387492452404E-3</v>
      </c>
      <c r="AD105" s="2">
        <f t="shared" si="15"/>
        <v>8.8343717346609715E-3</v>
      </c>
      <c r="AE105" s="2">
        <f t="shared" si="15"/>
        <v>8.7601505421028049E-3</v>
      </c>
      <c r="AF105" s="2">
        <f t="shared" si="15"/>
        <v>8.6872951309283561E-3</v>
      </c>
      <c r="AG105" s="2">
        <f t="shared" si="15"/>
        <v>8.6165636638572945E-3</v>
      </c>
      <c r="AH105" s="2">
        <f t="shared" si="15"/>
        <v>8.5484998451643267E-3</v>
      </c>
      <c r="AI105" s="2">
        <f t="shared" si="15"/>
        <v>8.4834734420554201E-3</v>
      </c>
      <c r="AJ105" s="2">
        <f t="shared" si="15"/>
        <v>8.4217146390127978E-3</v>
      </c>
      <c r="AK105" s="2">
        <f t="shared" si="15"/>
        <v>8.3630465390329787E-3</v>
      </c>
      <c r="AL105" s="2">
        <f t="shared" si="15"/>
        <v>8.3076369839334991E-3</v>
      </c>
      <c r="AM105" s="2">
        <f t="shared" si="15"/>
        <v>8.255534302265331E-3</v>
      </c>
      <c r="AN105" s="2">
        <f t="shared" si="15"/>
        <v>8.2067110169216119E-3</v>
      </c>
      <c r="AO105" s="2">
        <f t="shared" si="15"/>
        <v>8.161083806137422E-3</v>
      </c>
      <c r="AP105" s="2">
        <f t="shared" si="15"/>
        <v>8.1185293805309949E-3</v>
      </c>
      <c r="AQ105" s="2">
        <f t="shared" si="15"/>
        <v>8.0788970231104665E-3</v>
      </c>
      <c r="AR105" s="2">
        <f t="shared" si="15"/>
        <v>8.0420184148008774E-3</v>
      </c>
      <c r="AS105" s="2">
        <f t="shared" si="15"/>
        <v>8.0077152612432652E-3</v>
      </c>
      <c r="AT105" s="2">
        <f t="shared" si="15"/>
        <v>7.9758051460229514E-3</v>
      </c>
      <c r="AU105" s="2">
        <f t="shared" si="15"/>
        <v>7.946105959357231E-3</v>
      </c>
      <c r="AV105" s="2">
        <f t="shared" si="15"/>
        <v>7.9184391877672629E-3</v>
      </c>
      <c r="AW105" s="2">
        <f t="shared" si="15"/>
        <v>7.8926322975828942E-3</v>
      </c>
      <c r="AX105" s="2">
        <f t="shared" si="15"/>
        <v>7.8685204016316589E-3</v>
      </c>
      <c r="AY105" s="2">
        <f t="shared" si="15"/>
        <v>7.8459473626725593E-3</v>
      </c>
      <c r="AZ105" s="2">
        <f>AZ99*$B$25 +( $B$26*(AZ99^$B$27))</f>
        <v>7.8247664577704434E-3</v>
      </c>
      <c r="BA105" s="2">
        <f t="shared" si="15"/>
        <v>7.8048407037707062E-3</v>
      </c>
      <c r="BB105" s="2">
        <f t="shared" si="15"/>
        <v>7.7860429243984258E-3</v>
      </c>
      <c r="BC105" s="2">
        <f t="shared" si="15"/>
        <v>7.7682556234931694E-3</v>
      </c>
      <c r="BD105" s="2">
        <f t="shared" si="15"/>
        <v>7.7513707158529356E-3</v>
      </c>
      <c r="BE105" s="2">
        <f t="shared" si="15"/>
        <v>7.7352891565621107E-3</v>
      </c>
      <c r="BF105" s="2">
        <f t="shared" si="15"/>
        <v>7.7199205010765968E-3</v>
      </c>
      <c r="BG105" s="2">
        <f t="shared" si="15"/>
        <v>7.7051824213706819E-3</v>
      </c>
      <c r="BH105" s="2">
        <f t="shared" si="15"/>
        <v>7.6910001978164324E-3</v>
      </c>
      <c r="BI105" s="2">
        <f t="shared" si="15"/>
        <v>7.6773062019224562E-3</v>
      </c>
    </row>
    <row r="106" spans="1:309" ht="18" customHeight="1" x14ac:dyDescent="0.3">
      <c r="A106" s="8" t="s">
        <v>118</v>
      </c>
      <c r="B106" s="75">
        <f>B105*B104</f>
        <v>0.11045018345597457</v>
      </c>
      <c r="C106" s="2">
        <f>C105*C104</f>
        <v>0.15786300323831368</v>
      </c>
      <c r="D106" s="2">
        <f t="shared" ref="D106:BI106" si="16">D105*D104</f>
        <v>0.21250862393101599</v>
      </c>
      <c r="E106" s="2">
        <f t="shared" si="16"/>
        <v>0.27549718161673775</v>
      </c>
      <c r="F106" s="2">
        <f t="shared" si="16"/>
        <v>0.3422677539408211</v>
      </c>
      <c r="G106" s="2">
        <f t="shared" si="16"/>
        <v>0.41512558757437101</v>
      </c>
      <c r="H106" s="2">
        <f t="shared" si="16"/>
        <v>0.49178612411496053</v>
      </c>
      <c r="I106" s="2">
        <f t="shared" si="16"/>
        <v>0.57302772759557752</v>
      </c>
      <c r="J106" s="2">
        <f t="shared" si="16"/>
        <v>0.64118102080366934</v>
      </c>
      <c r="K106" s="2">
        <f t="shared" si="16"/>
        <v>0.71670468890093975</v>
      </c>
      <c r="L106" s="2">
        <f t="shared" si="16"/>
        <v>0.79753388440274442</v>
      </c>
      <c r="M106" s="2">
        <f t="shared" si="16"/>
        <v>0.86486980226270982</v>
      </c>
      <c r="N106" s="2">
        <f t="shared" si="16"/>
        <v>0.94075436211339547</v>
      </c>
      <c r="O106" s="2">
        <f t="shared" si="16"/>
        <v>1.0069568296819742</v>
      </c>
      <c r="P106" s="2">
        <f t="shared" si="16"/>
        <v>1.0644710191454025</v>
      </c>
      <c r="Q106" s="2">
        <f t="shared" si="16"/>
        <v>1.113838752676471</v>
      </c>
      <c r="R106" s="2">
        <f t="shared" si="16"/>
        <v>1.1800998721856777</v>
      </c>
      <c r="S106" s="2">
        <f t="shared" si="16"/>
        <v>1.226690862060682</v>
      </c>
      <c r="T106" s="2">
        <f t="shared" si="16"/>
        <v>1.2651963487743676</v>
      </c>
      <c r="U106" s="2">
        <f t="shared" si="16"/>
        <v>1.318879143314458</v>
      </c>
      <c r="V106" s="2">
        <f t="shared" si="16"/>
        <v>0</v>
      </c>
      <c r="W106" s="2">
        <f t="shared" si="16"/>
        <v>0</v>
      </c>
      <c r="X106" s="2">
        <f t="shared" si="16"/>
        <v>0</v>
      </c>
      <c r="Y106" s="2">
        <f t="shared" si="16"/>
        <v>0</v>
      </c>
      <c r="Z106" s="2">
        <f t="shared" si="16"/>
        <v>0</v>
      </c>
      <c r="AA106" s="2">
        <f t="shared" si="16"/>
        <v>0</v>
      </c>
      <c r="AB106" s="2">
        <f t="shared" si="16"/>
        <v>0</v>
      </c>
      <c r="AC106" s="2">
        <f t="shared" si="16"/>
        <v>0</v>
      </c>
      <c r="AD106" s="2">
        <f t="shared" si="16"/>
        <v>0</v>
      </c>
      <c r="AE106" s="2">
        <f t="shared" si="16"/>
        <v>0</v>
      </c>
      <c r="AF106" s="2">
        <f t="shared" si="16"/>
        <v>0</v>
      </c>
      <c r="AG106" s="2">
        <f t="shared" si="16"/>
        <v>0</v>
      </c>
      <c r="AH106" s="2">
        <f t="shared" si="16"/>
        <v>0</v>
      </c>
      <c r="AI106" s="2">
        <f t="shared" si="16"/>
        <v>0</v>
      </c>
      <c r="AJ106" s="2">
        <f t="shared" si="16"/>
        <v>0</v>
      </c>
      <c r="AK106" s="2">
        <f t="shared" si="16"/>
        <v>0</v>
      </c>
      <c r="AL106" s="2">
        <f t="shared" si="16"/>
        <v>0</v>
      </c>
      <c r="AM106" s="2">
        <f t="shared" si="16"/>
        <v>0</v>
      </c>
      <c r="AN106" s="2">
        <f t="shared" si="16"/>
        <v>0</v>
      </c>
      <c r="AO106" s="2">
        <f t="shared" si="16"/>
        <v>0</v>
      </c>
      <c r="AP106" s="2">
        <f t="shared" si="16"/>
        <v>0</v>
      </c>
      <c r="AQ106" s="2">
        <f t="shared" si="16"/>
        <v>0</v>
      </c>
      <c r="AR106" s="2">
        <f t="shared" si="16"/>
        <v>0</v>
      </c>
      <c r="AS106" s="2">
        <f t="shared" si="16"/>
        <v>0</v>
      </c>
      <c r="AT106" s="2">
        <f t="shared" si="16"/>
        <v>0</v>
      </c>
      <c r="AU106" s="2">
        <f t="shared" si="16"/>
        <v>0</v>
      </c>
      <c r="AV106" s="2">
        <f t="shared" si="16"/>
        <v>0</v>
      </c>
      <c r="AW106" s="2">
        <f t="shared" si="16"/>
        <v>0</v>
      </c>
      <c r="AX106" s="2">
        <f t="shared" si="16"/>
        <v>0</v>
      </c>
      <c r="AY106" s="2">
        <f t="shared" si="16"/>
        <v>0</v>
      </c>
      <c r="AZ106" s="2">
        <f t="shared" si="16"/>
        <v>0</v>
      </c>
      <c r="BA106" s="2">
        <f t="shared" si="16"/>
        <v>0</v>
      </c>
      <c r="BB106" s="2">
        <f t="shared" si="16"/>
        <v>0</v>
      </c>
      <c r="BC106" s="2">
        <f t="shared" si="16"/>
        <v>0</v>
      </c>
      <c r="BD106" s="2">
        <f t="shared" si="16"/>
        <v>0</v>
      </c>
      <c r="BE106" s="2">
        <f t="shared" si="16"/>
        <v>0</v>
      </c>
      <c r="BF106" s="2">
        <f t="shared" si="16"/>
        <v>0</v>
      </c>
      <c r="BG106" s="2">
        <f t="shared" si="16"/>
        <v>0</v>
      </c>
      <c r="BH106" s="2">
        <f t="shared" si="16"/>
        <v>0</v>
      </c>
      <c r="BI106" s="2">
        <f t="shared" si="16"/>
        <v>0</v>
      </c>
    </row>
    <row r="107" spans="1:309" ht="18" customHeight="1" x14ac:dyDescent="0.3">
      <c r="A107" s="8" t="s">
        <v>9</v>
      </c>
      <c r="B107" s="75">
        <f>+B104-B106</f>
        <v>64.525659048738873</v>
      </c>
      <c r="C107" s="2">
        <f t="shared" ref="C107:BI107" si="17">+C104-C106</f>
        <v>69.110253786755521</v>
      </c>
      <c r="D107" s="2">
        <f t="shared" si="17"/>
        <v>72.403580750609976</v>
      </c>
      <c r="E107" s="2">
        <f t="shared" si="17"/>
        <v>75.895299891980827</v>
      </c>
      <c r="F107" s="2">
        <f t="shared" si="17"/>
        <v>78.920801392475468</v>
      </c>
      <c r="G107" s="2">
        <f t="shared" si="17"/>
        <v>82.554980158365908</v>
      </c>
      <c r="H107" s="2">
        <f t="shared" si="17"/>
        <v>86.525588539510949</v>
      </c>
      <c r="I107" s="2">
        <f t="shared" si="17"/>
        <v>91.134226647114431</v>
      </c>
      <c r="J107" s="2">
        <f t="shared" si="17"/>
        <v>93.85604952517356</v>
      </c>
      <c r="K107" s="2">
        <f t="shared" si="17"/>
        <v>98.030755291310612</v>
      </c>
      <c r="L107" s="2">
        <f t="shared" si="17"/>
        <v>103.2275324570969</v>
      </c>
      <c r="M107" s="2">
        <f t="shared" si="17"/>
        <v>107.05012713172411</v>
      </c>
      <c r="N107" s="2">
        <f t="shared" si="17"/>
        <v>112.32778867468694</v>
      </c>
      <c r="O107" s="2">
        <f t="shared" si="17"/>
        <v>116.81925577748257</v>
      </c>
      <c r="P107" s="2">
        <f t="shared" si="17"/>
        <v>120.69210243788083</v>
      </c>
      <c r="Q107" s="2">
        <f t="shared" si="17"/>
        <v>124.01404596069736</v>
      </c>
      <c r="R107" s="2">
        <f t="shared" si="17"/>
        <v>129.51410859883265</v>
      </c>
      <c r="S107" s="2">
        <f t="shared" si="17"/>
        <v>133.09896688228611</v>
      </c>
      <c r="T107" s="2">
        <f t="shared" si="17"/>
        <v>136.02807849337717</v>
      </c>
      <c r="U107" s="2">
        <f t="shared" si="17"/>
        <v>141.12175670612578</v>
      </c>
      <c r="V107" s="2">
        <f t="shared" si="17"/>
        <v>0</v>
      </c>
      <c r="W107" s="2">
        <f t="shared" si="17"/>
        <v>0</v>
      </c>
      <c r="X107" s="2">
        <f t="shared" si="17"/>
        <v>0</v>
      </c>
      <c r="Y107" s="2">
        <f t="shared" si="17"/>
        <v>0</v>
      </c>
      <c r="Z107" s="2">
        <f t="shared" si="17"/>
        <v>0</v>
      </c>
      <c r="AA107" s="2">
        <f t="shared" si="17"/>
        <v>0</v>
      </c>
      <c r="AB107" s="2">
        <f t="shared" si="17"/>
        <v>0</v>
      </c>
      <c r="AC107" s="2">
        <f t="shared" si="17"/>
        <v>0</v>
      </c>
      <c r="AD107" s="2">
        <f t="shared" si="17"/>
        <v>0</v>
      </c>
      <c r="AE107" s="2">
        <f t="shared" si="17"/>
        <v>0</v>
      </c>
      <c r="AF107" s="2">
        <f t="shared" si="17"/>
        <v>0</v>
      </c>
      <c r="AG107" s="2">
        <f t="shared" si="17"/>
        <v>0</v>
      </c>
      <c r="AH107" s="2">
        <f t="shared" si="17"/>
        <v>0</v>
      </c>
      <c r="AI107" s="2">
        <f t="shared" si="17"/>
        <v>0</v>
      </c>
      <c r="AJ107" s="2">
        <f t="shared" si="17"/>
        <v>0</v>
      </c>
      <c r="AK107" s="2">
        <f t="shared" si="17"/>
        <v>0</v>
      </c>
      <c r="AL107" s="2">
        <f t="shared" si="17"/>
        <v>0</v>
      </c>
      <c r="AM107" s="2">
        <f t="shared" si="17"/>
        <v>0</v>
      </c>
      <c r="AN107" s="2">
        <f t="shared" si="17"/>
        <v>0</v>
      </c>
      <c r="AO107" s="2">
        <f t="shared" si="17"/>
        <v>0</v>
      </c>
      <c r="AP107" s="2">
        <f t="shared" si="17"/>
        <v>0</v>
      </c>
      <c r="AQ107" s="2">
        <f t="shared" si="17"/>
        <v>0</v>
      </c>
      <c r="AR107" s="2">
        <f t="shared" si="17"/>
        <v>0</v>
      </c>
      <c r="AS107" s="2">
        <f t="shared" si="17"/>
        <v>0</v>
      </c>
      <c r="AT107" s="2">
        <f t="shared" si="17"/>
        <v>0</v>
      </c>
      <c r="AU107" s="2">
        <f t="shared" si="17"/>
        <v>0</v>
      </c>
      <c r="AV107" s="2">
        <f t="shared" si="17"/>
        <v>0</v>
      </c>
      <c r="AW107" s="2">
        <f t="shared" si="17"/>
        <v>0</v>
      </c>
      <c r="AX107" s="2">
        <f t="shared" si="17"/>
        <v>0</v>
      </c>
      <c r="AY107" s="2">
        <f t="shared" si="17"/>
        <v>0</v>
      </c>
      <c r="AZ107" s="2">
        <f t="shared" si="17"/>
        <v>0</v>
      </c>
      <c r="BA107" s="2">
        <f t="shared" si="17"/>
        <v>0</v>
      </c>
      <c r="BB107" s="2">
        <f t="shared" si="17"/>
        <v>0</v>
      </c>
      <c r="BC107" s="2">
        <f t="shared" si="17"/>
        <v>0</v>
      </c>
      <c r="BD107" s="2">
        <f t="shared" si="17"/>
        <v>0</v>
      </c>
      <c r="BE107" s="2">
        <f t="shared" si="17"/>
        <v>0</v>
      </c>
      <c r="BF107" s="2">
        <f t="shared" si="17"/>
        <v>0</v>
      </c>
      <c r="BG107" s="2">
        <f t="shared" si="17"/>
        <v>0</v>
      </c>
      <c r="BH107" s="2">
        <f t="shared" si="17"/>
        <v>0</v>
      </c>
      <c r="BI107" s="2">
        <f t="shared" si="17"/>
        <v>0</v>
      </c>
    </row>
    <row r="108" spans="1:309" ht="18" customHeight="1" x14ac:dyDescent="0.3">
      <c r="A108" s="8" t="s">
        <v>66</v>
      </c>
      <c r="B108" s="75">
        <f>(B32*(B135)^$B39)*B47^(1-$B$39)</f>
        <v>7.6439301499175575E-6</v>
      </c>
      <c r="C108" s="2">
        <f t="shared" ref="C108:BI108" si="18">(C32*(C135)^$B39)*C47^(1-$B$39)</f>
        <v>8.6020261284772792E-6</v>
      </c>
      <c r="D108" s="2">
        <f t="shared" si="18"/>
        <v>9.6826260994195475E-6</v>
      </c>
      <c r="E108" s="2">
        <f t="shared" si="18"/>
        <v>1.0901678793402703E-5</v>
      </c>
      <c r="F108" s="2">
        <f t="shared" si="18"/>
        <v>1.2277243799807322E-5</v>
      </c>
      <c r="G108" s="2">
        <f t="shared" si="18"/>
        <v>1.3829775205633002E-5</v>
      </c>
      <c r="H108" s="2">
        <f t="shared" si="18"/>
        <v>1.5582443894868326E-5</v>
      </c>
      <c r="I108" s="2">
        <f t="shared" si="18"/>
        <v>1.7561503833261448E-5</v>
      </c>
      <c r="J108" s="2">
        <f t="shared" si="18"/>
        <v>1.9796708415946576E-5</v>
      </c>
      <c r="K108" s="2">
        <f t="shared" si="18"/>
        <v>2.2321783832728472E-5</v>
      </c>
      <c r="L108" s="2">
        <f t="shared" si="18"/>
        <v>2.5174967324613307E-5</v>
      </c>
      <c r="M108" s="2">
        <f t="shared" si="18"/>
        <v>2.839961937085421E-5</v>
      </c>
      <c r="N108" s="2">
        <f t="shared" si="18"/>
        <v>3.2044920079571119E-5</v>
      </c>
      <c r="O108" s="2">
        <f t="shared" si="18"/>
        <v>3.6166661491025495E-5</v>
      </c>
      <c r="P108" s="2">
        <f t="shared" si="18"/>
        <v>4.0828149211430073E-5</v>
      </c>
      <c r="Q108" s="2">
        <f t="shared" si="18"/>
        <v>4.6101228596850743E-5</v>
      </c>
      <c r="R108" s="2">
        <f t="shared" si="18"/>
        <v>5.2067452949472283E-5</v>
      </c>
      <c r="S108" s="2">
        <f t="shared" si="18"/>
        <v>5.8819413595074625E-5</v>
      </c>
      <c r="T108" s="2">
        <f t="shared" si="18"/>
        <v>6.6462254557902943E-5</v>
      </c>
      <c r="U108" s="2">
        <f t="shared" si="18"/>
        <v>7.5115397748426482E-5</v>
      </c>
      <c r="V108" s="2">
        <f t="shared" si="18"/>
        <v>8.4914508291228111E-5</v>
      </c>
      <c r="W108" s="2">
        <f t="shared" si="18"/>
        <v>9.6013733792346971E-5</v>
      </c>
      <c r="X108" s="2">
        <f t="shared" si="18"/>
        <v>1.0858825622117905E-4</v>
      </c>
      <c r="Y108" s="2">
        <f t="shared" si="18"/>
        <v>1.2283720049709469E-4</v>
      </c>
      <c r="Z108" s="2">
        <f t="shared" si="18"/>
        <v>1.3898695030261057E-4</v>
      </c>
      <c r="AA108" s="2">
        <f t="shared" si="18"/>
        <v>1.5729492872561035E-4</v>
      </c>
      <c r="AB108" s="2">
        <f t="shared" si="18"/>
        <v>1.7805390969005946E-4</v>
      </c>
      <c r="AC108" s="2">
        <f t="shared" si="18"/>
        <v>2.0159693553181387E-4</v>
      </c>
      <c r="AD108" s="2">
        <f t="shared" si="18"/>
        <v>2.2830292689301256E-4</v>
      </c>
      <c r="AE108" s="2">
        <f t="shared" si="18"/>
        <v>2.5860308351452883E-4</v>
      </c>
      <c r="AF108" s="2">
        <f t="shared" si="18"/>
        <v>2.9298818869431798E-4</v>
      </c>
      <c r="AG108" s="2">
        <f t="shared" si="18"/>
        <v>3.3201694635418379E-4</v>
      </c>
      <c r="AH108" s="2">
        <f t="shared" si="18"/>
        <v>3.7632549837859788E-4</v>
      </c>
      <c r="AI108" s="2">
        <f t="shared" si="18"/>
        <v>4.2663829107766302E-4</v>
      </c>
      <c r="AJ108" s="2">
        <f t="shared" si="18"/>
        <v>4.8378048415483976E-4</v>
      </c>
      <c r="AK108" s="2">
        <f t="shared" si="18"/>
        <v>5.4869212348074715E-4</v>
      </c>
      <c r="AL108" s="2">
        <f t="shared" si="18"/>
        <v>6.2244433108964029E-4</v>
      </c>
      <c r="AM108" s="2">
        <f t="shared" si="18"/>
        <v>7.0625780255145006E-4</v>
      </c>
      <c r="AN108" s="2">
        <f t="shared" si="18"/>
        <v>8.015239441014865E-4</v>
      </c>
      <c r="AO108" s="2">
        <f>(AO32*(AO135)^$B39)*AO47^(1-$B$39)</f>
        <v>9.0982903016318046E-4</v>
      </c>
      <c r="AP108" s="2">
        <f t="shared" si="18"/>
        <v>1.032981817396472E-3</v>
      </c>
      <c r="AQ108" s="2">
        <f t="shared" si="18"/>
        <v>1.1730451150327712E-3</v>
      </c>
      <c r="AR108" s="2">
        <f t="shared" si="18"/>
        <v>1.3323718840647471E-3</v>
      </c>
      <c r="AS108" s="2">
        <f t="shared" si="18"/>
        <v>1.5136465217679839E-3</v>
      </c>
      <c r="AT108" s="2">
        <f t="shared" si="18"/>
        <v>1.7199320838294115E-3</v>
      </c>
      <c r="AU108" s="2">
        <f t="shared" si="18"/>
        <v>4.7732431930999795E-3</v>
      </c>
      <c r="AV108" s="2">
        <f t="shared" si="18"/>
        <v>4.4717814505675262E-3</v>
      </c>
      <c r="AW108" s="2">
        <f t="shared" si="18"/>
        <v>4.1901936383849578E-3</v>
      </c>
      <c r="AX108" s="2">
        <f t="shared" si="18"/>
        <v>3.9271157250760904E-3</v>
      </c>
      <c r="AY108" s="2">
        <f t="shared" si="18"/>
        <v>3.6812809131266662E-3</v>
      </c>
      <c r="AZ108" s="2">
        <f t="shared" si="18"/>
        <v>3.4515124556169252E-3</v>
      </c>
      <c r="BA108" s="2">
        <f t="shared" si="18"/>
        <v>3.2367170217730179E-3</v>
      </c>
      <c r="BB108" s="2">
        <f t="shared" si="18"/>
        <v>3.0358785681269328E-3</v>
      </c>
      <c r="BC108" s="2">
        <f t="shared" si="18"/>
        <v>2.8480526754973306E-3</v>
      </c>
      <c r="BD108" s="2">
        <f t="shared" si="18"/>
        <v>2.6723613152315174E-3</v>
      </c>
      <c r="BE108" s="2">
        <f t="shared" si="18"/>
        <v>2.5079880111070168E-3</v>
      </c>
      <c r="BF108" s="2">
        <f t="shared" si="18"/>
        <v>2.3541733660030367E-3</v>
      </c>
      <c r="BG108" s="2">
        <f t="shared" si="18"/>
        <v>9.0407801581844735E-4</v>
      </c>
      <c r="BH108" s="2">
        <f t="shared" si="18"/>
        <v>2.0194410544198903E-4</v>
      </c>
      <c r="BI108" s="2">
        <f t="shared" si="18"/>
        <v>0</v>
      </c>
    </row>
    <row r="109" spans="1:309" ht="18" customHeight="1" x14ac:dyDescent="0.3">
      <c r="A109" s="8" t="s">
        <v>67</v>
      </c>
      <c r="B109" s="75">
        <f>+B104*B108</f>
        <v>4.9407390413333887E-4</v>
      </c>
      <c r="C109" s="2">
        <f t="shared" ref="C109:BI109" si="19">+C104*C108</f>
        <v>5.9584615049794269E-4</v>
      </c>
      <c r="D109" s="2">
        <f t="shared" si="19"/>
        <v>7.0311444221571307E-4</v>
      </c>
      <c r="E109" s="2">
        <f t="shared" si="19"/>
        <v>8.3038956313381926E-4</v>
      </c>
      <c r="F109" s="2">
        <f t="shared" si="19"/>
        <v>9.7313202423153847E-4</v>
      </c>
      <c r="G109" s="2">
        <f t="shared" si="19"/>
        <v>1.1474579112539531E-3</v>
      </c>
      <c r="H109" s="2">
        <f t="shared" si="19"/>
        <v>1.3559433585746874E-3</v>
      </c>
      <c r="I109" s="2">
        <f t="shared" si="19"/>
        <v>1.6105172992393524E-3</v>
      </c>
      <c r="J109" s="2">
        <f t="shared" si="19"/>
        <v>1.8707341192331912E-3</v>
      </c>
      <c r="K109" s="2">
        <f t="shared" si="19"/>
        <v>2.2042194557092879E-3</v>
      </c>
      <c r="L109" s="2">
        <f t="shared" si="19"/>
        <v>2.618827646087985E-3</v>
      </c>
      <c r="M109" s="2">
        <f t="shared" si="19"/>
        <v>3.0647448373321245E-3</v>
      </c>
      <c r="N109" s="2">
        <f t="shared" si="19"/>
        <v>3.6296814091437285E-3</v>
      </c>
      <c r="O109" s="2">
        <f t="shared" si="19"/>
        <v>4.2613807461329206E-3</v>
      </c>
      <c r="P109" s="2">
        <f t="shared" si="19"/>
        <v>4.971095548575913E-3</v>
      </c>
      <c r="Q109" s="2">
        <f t="shared" si="19"/>
        <v>5.7685492170116322E-3</v>
      </c>
      <c r="R109" s="2">
        <f t="shared" si="19"/>
        <v>6.804914550333269E-3</v>
      </c>
      <c r="S109" s="2">
        <f t="shared" si="19"/>
        <v>7.9009564192951721E-3</v>
      </c>
      <c r="T109" s="2">
        <f t="shared" si="19"/>
        <v>9.1248205816472066E-3</v>
      </c>
      <c r="U109" s="2">
        <f t="shared" si="19"/>
        <v>1.0699485017369481E-2</v>
      </c>
      <c r="V109" s="2">
        <f t="shared" si="19"/>
        <v>0</v>
      </c>
      <c r="W109" s="2">
        <f t="shared" si="19"/>
        <v>0</v>
      </c>
      <c r="X109" s="2">
        <f t="shared" si="19"/>
        <v>0</v>
      </c>
      <c r="Y109" s="2">
        <f t="shared" si="19"/>
        <v>0</v>
      </c>
      <c r="Z109" s="2">
        <f t="shared" si="19"/>
        <v>0</v>
      </c>
      <c r="AA109" s="2">
        <f t="shared" si="19"/>
        <v>0</v>
      </c>
      <c r="AB109" s="2">
        <f t="shared" si="19"/>
        <v>0</v>
      </c>
      <c r="AC109" s="2">
        <f t="shared" si="19"/>
        <v>0</v>
      </c>
      <c r="AD109" s="2">
        <f t="shared" si="19"/>
        <v>0</v>
      </c>
      <c r="AE109" s="2">
        <f t="shared" si="19"/>
        <v>0</v>
      </c>
      <c r="AF109" s="2">
        <f t="shared" si="19"/>
        <v>0</v>
      </c>
      <c r="AG109" s="2">
        <f t="shared" si="19"/>
        <v>0</v>
      </c>
      <c r="AH109" s="2">
        <f t="shared" si="19"/>
        <v>0</v>
      </c>
      <c r="AI109" s="2">
        <f t="shared" si="19"/>
        <v>0</v>
      </c>
      <c r="AJ109" s="2">
        <f t="shared" si="19"/>
        <v>0</v>
      </c>
      <c r="AK109" s="2">
        <f t="shared" si="19"/>
        <v>0</v>
      </c>
      <c r="AL109" s="2">
        <f t="shared" si="19"/>
        <v>0</v>
      </c>
      <c r="AM109" s="2">
        <f t="shared" si="19"/>
        <v>0</v>
      </c>
      <c r="AN109" s="2">
        <f t="shared" si="19"/>
        <v>0</v>
      </c>
      <c r="AO109" s="2">
        <f>+AO104*AO108</f>
        <v>0</v>
      </c>
      <c r="AP109" s="2">
        <f t="shared" si="19"/>
        <v>0</v>
      </c>
      <c r="AQ109" s="2">
        <f t="shared" si="19"/>
        <v>0</v>
      </c>
      <c r="AR109" s="2">
        <f t="shared" si="19"/>
        <v>0</v>
      </c>
      <c r="AS109" s="2">
        <f t="shared" si="19"/>
        <v>0</v>
      </c>
      <c r="AT109" s="2">
        <f t="shared" si="19"/>
        <v>0</v>
      </c>
      <c r="AU109" s="2">
        <f t="shared" si="19"/>
        <v>0</v>
      </c>
      <c r="AV109" s="2">
        <f t="shared" si="19"/>
        <v>0</v>
      </c>
      <c r="AW109" s="2">
        <f t="shared" si="19"/>
        <v>0</v>
      </c>
      <c r="AX109" s="2">
        <f>+AX104*AX108</f>
        <v>0</v>
      </c>
      <c r="AY109" s="2">
        <f>+AY104*AY108</f>
        <v>0</v>
      </c>
      <c r="AZ109" s="2">
        <f t="shared" si="19"/>
        <v>0</v>
      </c>
      <c r="BA109" s="2">
        <f t="shared" si="19"/>
        <v>0</v>
      </c>
      <c r="BB109" s="2">
        <f t="shared" si="19"/>
        <v>0</v>
      </c>
      <c r="BC109" s="2">
        <f t="shared" si="19"/>
        <v>0</v>
      </c>
      <c r="BD109" s="2">
        <f t="shared" si="19"/>
        <v>0</v>
      </c>
      <c r="BE109" s="2">
        <f t="shared" si="19"/>
        <v>0</v>
      </c>
      <c r="BF109" s="2">
        <f t="shared" si="19"/>
        <v>0</v>
      </c>
      <c r="BG109" s="2">
        <f t="shared" si="19"/>
        <v>0</v>
      </c>
      <c r="BH109" s="2">
        <f t="shared" si="19"/>
        <v>0</v>
      </c>
      <c r="BI109" s="2">
        <f t="shared" si="19"/>
        <v>0</v>
      </c>
    </row>
    <row r="110" spans="1:309" ht="18" customHeight="1" x14ac:dyDescent="0.3">
      <c r="A110" s="8" t="s">
        <v>11</v>
      </c>
      <c r="B110" s="75">
        <f>+B107-B109</f>
        <v>64.525164974834738</v>
      </c>
      <c r="C110" s="2">
        <f>+C107-C109</f>
        <v>69.109657940605018</v>
      </c>
      <c r="D110" s="2">
        <f>+D107-D109</f>
        <v>72.402877636167759</v>
      </c>
      <c r="E110" s="2">
        <f>+E107-E109</f>
        <v>75.894469502417692</v>
      </c>
      <c r="F110" s="2">
        <f>+F107-F109</f>
        <v>78.91982826045124</v>
      </c>
      <c r="G110" s="2">
        <f t="shared" ref="G110:BI110" si="20">+G107-G109</f>
        <v>82.553832700454649</v>
      </c>
      <c r="H110" s="2">
        <f t="shared" si="20"/>
        <v>86.524232596152373</v>
      </c>
      <c r="I110" s="2">
        <f t="shared" si="20"/>
        <v>91.13261612981519</v>
      </c>
      <c r="J110" s="2">
        <f t="shared" si="20"/>
        <v>93.854178791054323</v>
      </c>
      <c r="K110" s="2">
        <f t="shared" si="20"/>
        <v>98.028551071854906</v>
      </c>
      <c r="L110" s="2">
        <f t="shared" si="20"/>
        <v>103.22491362945081</v>
      </c>
      <c r="M110" s="2">
        <f t="shared" si="20"/>
        <v>107.04706238688678</v>
      </c>
      <c r="N110" s="2">
        <f t="shared" si="20"/>
        <v>112.32415899327781</v>
      </c>
      <c r="O110" s="2">
        <f t="shared" si="20"/>
        <v>116.81499439673644</v>
      </c>
      <c r="P110" s="2">
        <f t="shared" si="20"/>
        <v>120.68713134233226</v>
      </c>
      <c r="Q110" s="2">
        <f t="shared" si="20"/>
        <v>124.00827741148035</v>
      </c>
      <c r="R110" s="2">
        <f t="shared" si="20"/>
        <v>129.50730368428231</v>
      </c>
      <c r="S110" s="2">
        <f t="shared" si="20"/>
        <v>133.09106592586681</v>
      </c>
      <c r="T110" s="2">
        <f t="shared" si="20"/>
        <v>136.0189536727955</v>
      </c>
      <c r="U110" s="2">
        <f t="shared" si="20"/>
        <v>141.11105722110841</v>
      </c>
      <c r="V110" s="2">
        <f t="shared" si="20"/>
        <v>0</v>
      </c>
      <c r="W110" s="2">
        <f t="shared" si="20"/>
        <v>0</v>
      </c>
      <c r="X110" s="2">
        <f t="shared" si="20"/>
        <v>0</v>
      </c>
      <c r="Y110" s="2">
        <f t="shared" si="20"/>
        <v>0</v>
      </c>
      <c r="Z110" s="2">
        <f t="shared" si="20"/>
        <v>0</v>
      </c>
      <c r="AA110" s="2">
        <f t="shared" si="20"/>
        <v>0</v>
      </c>
      <c r="AB110" s="2">
        <f t="shared" si="20"/>
        <v>0</v>
      </c>
      <c r="AC110" s="2">
        <f t="shared" si="20"/>
        <v>0</v>
      </c>
      <c r="AD110" s="2">
        <f t="shared" si="20"/>
        <v>0</v>
      </c>
      <c r="AE110" s="2">
        <f t="shared" si="20"/>
        <v>0</v>
      </c>
      <c r="AF110" s="2">
        <f t="shared" si="20"/>
        <v>0</v>
      </c>
      <c r="AG110" s="2">
        <f t="shared" si="20"/>
        <v>0</v>
      </c>
      <c r="AH110" s="2">
        <f t="shared" si="20"/>
        <v>0</v>
      </c>
      <c r="AI110" s="2">
        <f t="shared" si="20"/>
        <v>0</v>
      </c>
      <c r="AJ110" s="2">
        <f t="shared" si="20"/>
        <v>0</v>
      </c>
      <c r="AK110" s="2">
        <f t="shared" si="20"/>
        <v>0</v>
      </c>
      <c r="AL110" s="2">
        <f t="shared" si="20"/>
        <v>0</v>
      </c>
      <c r="AM110" s="2">
        <f t="shared" si="20"/>
        <v>0</v>
      </c>
      <c r="AN110" s="2">
        <f t="shared" si="20"/>
        <v>0</v>
      </c>
      <c r="AO110" s="2">
        <f t="shared" si="20"/>
        <v>0</v>
      </c>
      <c r="AP110" s="2">
        <f t="shared" si="20"/>
        <v>0</v>
      </c>
      <c r="AQ110" s="2">
        <f t="shared" si="20"/>
        <v>0</v>
      </c>
      <c r="AR110" s="2">
        <f t="shared" si="20"/>
        <v>0</v>
      </c>
      <c r="AS110" s="2">
        <f t="shared" si="20"/>
        <v>0</v>
      </c>
      <c r="AT110" s="2">
        <f t="shared" si="20"/>
        <v>0</v>
      </c>
      <c r="AU110" s="2">
        <f t="shared" si="20"/>
        <v>0</v>
      </c>
      <c r="AV110" s="2">
        <f t="shared" si="20"/>
        <v>0</v>
      </c>
      <c r="AW110" s="2">
        <f t="shared" si="20"/>
        <v>0</v>
      </c>
      <c r="AX110" s="2">
        <f t="shared" si="20"/>
        <v>0</v>
      </c>
      <c r="AY110" s="2">
        <f t="shared" si="20"/>
        <v>0</v>
      </c>
      <c r="AZ110" s="2">
        <f t="shared" si="20"/>
        <v>0</v>
      </c>
      <c r="BA110" s="2">
        <f t="shared" si="20"/>
        <v>0</v>
      </c>
      <c r="BB110" s="2">
        <f t="shared" si="20"/>
        <v>0</v>
      </c>
      <c r="BC110" s="2">
        <f t="shared" si="20"/>
        <v>0</v>
      </c>
      <c r="BD110" s="2">
        <f t="shared" si="20"/>
        <v>0</v>
      </c>
      <c r="BE110" s="2">
        <f t="shared" si="20"/>
        <v>0</v>
      </c>
      <c r="BF110" s="2">
        <f t="shared" si="20"/>
        <v>0</v>
      </c>
      <c r="BG110" s="2">
        <f t="shared" si="20"/>
        <v>0</v>
      </c>
      <c r="BH110" s="2">
        <f t="shared" si="20"/>
        <v>0</v>
      </c>
      <c r="BI110" s="2">
        <f t="shared" si="20"/>
        <v>0</v>
      </c>
    </row>
    <row r="111" spans="1:309" ht="18" customHeight="1" thickBot="1" x14ac:dyDescent="0.35">
      <c r="A111" s="20" t="s">
        <v>37</v>
      </c>
      <c r="B111" s="75"/>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
        <v>212</v>
      </c>
      <c r="B112" s="75">
        <f>Parameters!D239</f>
        <v>35</v>
      </c>
      <c r="C112" s="75">
        <f>Parameters!E239</f>
        <v>28.538044415999998</v>
      </c>
      <c r="D112" s="75">
        <f>Parameters!F239</f>
        <v>23.269142259702534</v>
      </c>
      <c r="E112" s="75">
        <f>Parameters!G239</f>
        <v>18.973023295131814</v>
      </c>
      <c r="F112" s="75">
        <f>Parameters!H239</f>
        <v>15.470085185779267</v>
      </c>
      <c r="G112" s="75">
        <f>Parameters!I239</f>
        <v>12.613885090030637</v>
      </c>
      <c r="H112" s="75">
        <f>Parameters!J239</f>
        <v>10.285017513074699</v>
      </c>
      <c r="I112" s="75">
        <f>Parameters!K239</f>
        <v>8.3861224744989595</v>
      </c>
      <c r="J112" s="75">
        <f>Parameters!L239</f>
        <v>6.8378153044362033</v>
      </c>
      <c r="K112" s="75">
        <f>Parameters!M239</f>
        <v>5.5753679104687119</v>
      </c>
      <c r="L112" s="75">
        <f>Parameters!N239</f>
        <v>4.5460027732713488</v>
      </c>
      <c r="M112" s="75">
        <f>Parameters!O239</f>
        <v>3.7066865445393407</v>
      </c>
      <c r="N112" s="75">
        <f>Parameters!P239</f>
        <v>3.0223310069786646</v>
      </c>
      <c r="O112" s="75">
        <f>Parameters!Q239</f>
        <v>2.4643261862003181</v>
      </c>
      <c r="P112" s="75">
        <f>Parameters!R239</f>
        <v>2.0093442902084733</v>
      </c>
      <c r="Q112" s="75">
        <f>Parameters!S239</f>
        <v>1.6383644743144401</v>
      </c>
      <c r="R112" s="75">
        <f>Parameters!T239</f>
        <v>1.3358776610737708</v>
      </c>
      <c r="S112" s="75">
        <f>Parameters!U239</f>
        <v>1.0892381721732989</v>
      </c>
      <c r="T112" s="75">
        <f>Parameters!V239</f>
        <v>0.88813506677383591</v>
      </c>
      <c r="U112" s="75">
        <f>Parameters!W239</f>
        <v>0.72416108522853873</v>
      </c>
      <c r="V112" s="75">
        <f>Parameters!X239</f>
        <v>0.59046117755973715</v>
      </c>
      <c r="W112" s="75">
        <f>Parameters!Y239</f>
        <v>0.48144592317495544</v>
      </c>
      <c r="X112" s="75">
        <f>Parameters!Z239</f>
        <v>0.39255786112768576</v>
      </c>
      <c r="Y112" s="75">
        <f>Parameters!AA239</f>
        <v>0.32008096219176729</v>
      </c>
      <c r="Z112" s="75">
        <f>Parameters!AB239</f>
        <v>0.2609852775927049</v>
      </c>
      <c r="AA112" s="75">
        <f>Parameters!AC239</f>
        <v>0.21280026982464861</v>
      </c>
      <c r="AB112" s="75">
        <f>Parameters!AD239</f>
        <v>0.17351153005693162</v>
      </c>
      <c r="AC112" s="75">
        <f>Parameters!AE239</f>
        <v>0.1414765643272238</v>
      </c>
      <c r="AD112" s="75">
        <f>Parameters!AF239</f>
        <v>0.1153561279026684</v>
      </c>
      <c r="AE112" s="75">
        <f>Parameters!AG239</f>
        <v>9.4058237192689367E-2</v>
      </c>
      <c r="AF112" s="75">
        <f>Parameters!AH239</f>
        <v>7.6692518591303785E-2</v>
      </c>
      <c r="AG112" s="75">
        <f>Parameters!AI239</f>
        <v>6.2532985769529523E-2</v>
      </c>
      <c r="AH112" s="75">
        <f>Parameters!AJ239</f>
        <v>5.0987689295883695E-2</v>
      </c>
      <c r="AI112" s="75">
        <f>Parameters!AK239</f>
        <v>4.1573969765575335E-2</v>
      </c>
      <c r="AJ112" s="75">
        <f>Parameters!AL239</f>
        <v>0</v>
      </c>
      <c r="AK112" s="2">
        <f t="shared" ref="AK112:BI112" si="21">+AK113+AK44</f>
        <v>1.3386390338410124E-3</v>
      </c>
      <c r="AL112" s="2">
        <f t="shared" si="21"/>
        <v>1.0709112270728099E-3</v>
      </c>
      <c r="AM112" s="2">
        <f t="shared" si="21"/>
        <v>8.5672898165824792E-4</v>
      </c>
      <c r="AN112" s="2">
        <f>+AN113+AN44</f>
        <v>6.8538318532659838E-4</v>
      </c>
      <c r="AO112" s="2">
        <f t="shared" si="21"/>
        <v>5.4830654826127875E-4</v>
      </c>
      <c r="AP112" s="2">
        <f t="shared" si="21"/>
        <v>4.3864523860902304E-4</v>
      </c>
      <c r="AQ112" s="2">
        <f t="shared" si="21"/>
        <v>3.5091619088721847E-4</v>
      </c>
      <c r="AR112" s="2">
        <f t="shared" si="21"/>
        <v>2.8073295270977479E-4</v>
      </c>
      <c r="AS112" s="2">
        <f t="shared" si="21"/>
        <v>2.2458636216781986E-4</v>
      </c>
      <c r="AT112" s="2">
        <f t="shared" si="21"/>
        <v>1.7966908973425589E-4</v>
      </c>
      <c r="AU112" s="2">
        <f t="shared" si="21"/>
        <v>1.4373527178740471E-4</v>
      </c>
      <c r="AV112" s="2">
        <f t="shared" si="21"/>
        <v>1.1498821742992377E-4</v>
      </c>
      <c r="AW112" s="2">
        <f>+AW113+AW44</f>
        <v>9.1990573943939025E-5</v>
      </c>
      <c r="AX112" s="2">
        <f t="shared" si="21"/>
        <v>7.359245915515122E-5</v>
      </c>
      <c r="AY112" s="2">
        <f t="shared" si="21"/>
        <v>5.8873967324120981E-5</v>
      </c>
      <c r="AZ112" s="2">
        <f t="shared" si="21"/>
        <v>4.7099173859296789E-5</v>
      </c>
      <c r="BA112" s="2">
        <f t="shared" si="21"/>
        <v>3.7679339087437433E-5</v>
      </c>
      <c r="BB112" s="2">
        <f t="shared" si="21"/>
        <v>3.0143471269949947E-5</v>
      </c>
      <c r="BC112" s="2">
        <f t="shared" si="21"/>
        <v>2.4114777015959959E-5</v>
      </c>
      <c r="BD112" s="2">
        <f t="shared" si="21"/>
        <v>1.9291821612767969E-5</v>
      </c>
      <c r="BE112" s="2">
        <f t="shared" si="21"/>
        <v>1.5433457290214375E-5</v>
      </c>
      <c r="BF112" s="2">
        <f t="shared" si="21"/>
        <v>1.2346765832171501E-5</v>
      </c>
      <c r="BG112" s="2">
        <f t="shared" si="21"/>
        <v>9.8774126657372009E-6</v>
      </c>
      <c r="BH112" s="2">
        <f t="shared" si="21"/>
        <v>7.9019301325897604E-6</v>
      </c>
      <c r="BI112" s="2">
        <f t="shared" si="21"/>
        <v>6.321544106071809E-6</v>
      </c>
    </row>
    <row r="113" spans="1:124" ht="21" customHeight="1" x14ac:dyDescent="0.3">
      <c r="A113" s="8" t="s">
        <v>213</v>
      </c>
      <c r="B113" s="72">
        <f>+B41*B104*(1-B135)</f>
        <v>34.110113915327389</v>
      </c>
      <c r="C113" s="5">
        <f t="shared" ref="C113:BI113" si="22">+C41*C104*(1-C135)</f>
        <v>34.67090351676319</v>
      </c>
      <c r="D113" s="5">
        <f t="shared" si="22"/>
        <v>34.474860435753719</v>
      </c>
      <c r="E113" s="5">
        <f t="shared" si="22"/>
        <v>34.300637264476691</v>
      </c>
      <c r="F113" s="5">
        <f t="shared" si="22"/>
        <v>33.855264156928399</v>
      </c>
      <c r="G113" s="5">
        <f t="shared" si="22"/>
        <v>33.612976591076873</v>
      </c>
      <c r="H113" s="5">
        <f t="shared" si="22"/>
        <v>33.434874670668897</v>
      </c>
      <c r="I113" s="5">
        <f t="shared" si="22"/>
        <v>33.417455115922088</v>
      </c>
      <c r="J113" s="5">
        <f t="shared" si="22"/>
        <v>32.652808737771998</v>
      </c>
      <c r="K113" s="5">
        <f t="shared" si="22"/>
        <v>32.352082382221532</v>
      </c>
      <c r="L113" s="5">
        <f t="shared" si="22"/>
        <v>32.308613389127835</v>
      </c>
      <c r="M113" s="5">
        <f t="shared" si="22"/>
        <v>31.767288885399346</v>
      </c>
      <c r="N113" s="5">
        <f t="shared" si="22"/>
        <v>31.595349672977274</v>
      </c>
      <c r="O113" s="5">
        <f t="shared" si="22"/>
        <v>31.135126045695117</v>
      </c>
      <c r="P113" s="5">
        <f t="shared" si="22"/>
        <v>30.468808690446387</v>
      </c>
      <c r="Q113" s="5">
        <f t="shared" si="22"/>
        <v>29.64211269556597</v>
      </c>
      <c r="R113" s="5">
        <f t="shared" si="22"/>
        <v>29.296583346758627</v>
      </c>
      <c r="S113" s="5">
        <f t="shared" si="22"/>
        <v>28.478177697522487</v>
      </c>
      <c r="T113" s="5">
        <f t="shared" si="22"/>
        <v>27.51393096311196</v>
      </c>
      <c r="U113" s="5">
        <f t="shared" si="22"/>
        <v>26.965738387369974</v>
      </c>
      <c r="V113" s="5">
        <f t="shared" si="22"/>
        <v>0</v>
      </c>
      <c r="W113" s="5">
        <f t="shared" si="22"/>
        <v>0</v>
      </c>
      <c r="X113" s="5">
        <f t="shared" si="22"/>
        <v>0</v>
      </c>
      <c r="Y113" s="5">
        <f t="shared" si="22"/>
        <v>0</v>
      </c>
      <c r="Z113" s="5">
        <f t="shared" si="22"/>
        <v>0</v>
      </c>
      <c r="AA113" s="5">
        <f t="shared" si="22"/>
        <v>0</v>
      </c>
      <c r="AB113" s="5">
        <f t="shared" si="22"/>
        <v>0</v>
      </c>
      <c r="AC113" s="5">
        <f t="shared" si="22"/>
        <v>0</v>
      </c>
      <c r="AD113" s="5">
        <f t="shared" si="22"/>
        <v>0</v>
      </c>
      <c r="AE113" s="5">
        <f t="shared" si="22"/>
        <v>0</v>
      </c>
      <c r="AF113" s="5">
        <f t="shared" si="22"/>
        <v>0</v>
      </c>
      <c r="AG113" s="5">
        <f t="shared" si="22"/>
        <v>0</v>
      </c>
      <c r="AH113" s="5">
        <f t="shared" si="22"/>
        <v>0</v>
      </c>
      <c r="AI113" s="5">
        <f t="shared" si="22"/>
        <v>0</v>
      </c>
      <c r="AJ113" s="5">
        <f t="shared" si="22"/>
        <v>0</v>
      </c>
      <c r="AK113" s="5">
        <f t="shared" si="22"/>
        <v>0</v>
      </c>
      <c r="AL113" s="5">
        <f t="shared" si="22"/>
        <v>0</v>
      </c>
      <c r="AM113" s="5">
        <f t="shared" si="22"/>
        <v>0</v>
      </c>
      <c r="AN113" s="5">
        <f>+AN41*AN104*(1-AN135)</f>
        <v>0</v>
      </c>
      <c r="AO113" s="5">
        <f t="shared" si="22"/>
        <v>0</v>
      </c>
      <c r="AP113" s="5">
        <f t="shared" si="22"/>
        <v>0</v>
      </c>
      <c r="AQ113" s="5">
        <f t="shared" si="22"/>
        <v>0</v>
      </c>
      <c r="AR113" s="5">
        <f t="shared" si="22"/>
        <v>0</v>
      </c>
      <c r="AS113" s="5">
        <f t="shared" si="22"/>
        <v>0</v>
      </c>
      <c r="AT113" s="5">
        <f>+AT41*AT104*(1-AT135)</f>
        <v>0</v>
      </c>
      <c r="AU113" s="5">
        <f>+AU41*AU104*(1-AU135)</f>
        <v>0</v>
      </c>
      <c r="AV113" s="5">
        <f>+AV41*AV104*(1-AV135)</f>
        <v>0</v>
      </c>
      <c r="AW113" s="5">
        <f>+AW41*AW104*(1-AW135)</f>
        <v>0</v>
      </c>
      <c r="AX113" s="5">
        <f t="shared" si="22"/>
        <v>0</v>
      </c>
      <c r="AY113" s="5">
        <f t="shared" si="22"/>
        <v>0</v>
      </c>
      <c r="AZ113" s="5">
        <f t="shared" si="22"/>
        <v>0</v>
      </c>
      <c r="BA113" s="5">
        <f t="shared" si="22"/>
        <v>0</v>
      </c>
      <c r="BB113" s="5">
        <f t="shared" si="22"/>
        <v>0</v>
      </c>
      <c r="BC113" s="5">
        <f t="shared" si="22"/>
        <v>0</v>
      </c>
      <c r="BD113" s="5">
        <f t="shared" si="22"/>
        <v>0</v>
      </c>
      <c r="BE113" s="5">
        <f t="shared" si="22"/>
        <v>0</v>
      </c>
      <c r="BF113" s="5">
        <f t="shared" si="22"/>
        <v>0</v>
      </c>
      <c r="BG113" s="5">
        <f t="shared" si="22"/>
        <v>0</v>
      </c>
      <c r="BH113" s="5">
        <f t="shared" si="22"/>
        <v>0</v>
      </c>
      <c r="BI113" s="5">
        <f t="shared" si="22"/>
        <v>0</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21" customHeight="1" x14ac:dyDescent="0.3">
      <c r="A114" s="8" t="s">
        <v>95</v>
      </c>
      <c r="B114" s="72">
        <f t="shared" ref="B114:BI114" si="23">+B113/B104</f>
        <v>0.52772535848023083</v>
      </c>
      <c r="C114" s="5">
        <f t="shared" si="23"/>
        <v>0.50053192036211946</v>
      </c>
      <c r="D114" s="5">
        <f t="shared" si="23"/>
        <v>0.474755122903114</v>
      </c>
      <c r="E114" s="5">
        <f t="shared" si="23"/>
        <v>0.45031217451137884</v>
      </c>
      <c r="F114" s="5">
        <f t="shared" si="23"/>
        <v>0.42712532483936871</v>
      </c>
      <c r="G114" s="5">
        <f t="shared" si="23"/>
        <v>0.40512153490561936</v>
      </c>
      <c r="H114" s="5">
        <f t="shared" si="23"/>
        <v>0.38423216972374358</v>
      </c>
      <c r="I114" s="5">
        <f t="shared" si="23"/>
        <v>0.36439271182823219</v>
      </c>
      <c r="J114" s="5">
        <f t="shared" si="23"/>
        <v>0.34554249419918093</v>
      </c>
      <c r="K114" s="5">
        <f t="shared" si="23"/>
        <v>0.32762445118795674</v>
      </c>
      <c r="L114" s="5">
        <f t="shared" si="23"/>
        <v>0.31058488617602231</v>
      </c>
      <c r="M114" s="5">
        <f t="shared" si="23"/>
        <v>0.2943732547648763</v>
      </c>
      <c r="N114" s="5">
        <f t="shared" si="23"/>
        <v>0.27894196240091229</v>
      </c>
      <c r="O114" s="5">
        <f t="shared" si="23"/>
        <v>0.26424617542023848</v>
      </c>
      <c r="P114" s="5">
        <f t="shared" si="23"/>
        <v>0.25024364455525927</v>
      </c>
      <c r="Q114" s="5">
        <f t="shared" si="23"/>
        <v>0.23689454004170329</v>
      </c>
      <c r="R114" s="5">
        <f t="shared" si="23"/>
        <v>0.22416129750122168</v>
      </c>
      <c r="S114" s="5">
        <f t="shared" si="23"/>
        <v>0.21200847385183205</v>
      </c>
      <c r="T114" s="5">
        <f t="shared" si="23"/>
        <v>0.20040261254417016</v>
      </c>
      <c r="U114" s="5">
        <f t="shared" si="23"/>
        <v>0.18931211747659399</v>
      </c>
      <c r="V114" s="5" t="e">
        <f t="shared" si="23"/>
        <v>#DIV/0!</v>
      </c>
      <c r="W114" s="5" t="e">
        <f t="shared" si="23"/>
        <v>#DIV/0!</v>
      </c>
      <c r="X114" s="5" t="e">
        <f t="shared" si="23"/>
        <v>#DIV/0!</v>
      </c>
      <c r="Y114" s="5" t="e">
        <f t="shared" si="23"/>
        <v>#DIV/0!</v>
      </c>
      <c r="Z114" s="5" t="e">
        <f t="shared" si="23"/>
        <v>#DIV/0!</v>
      </c>
      <c r="AA114" s="5" t="e">
        <f t="shared" si="23"/>
        <v>#DIV/0!</v>
      </c>
      <c r="AB114" s="5" t="e">
        <f t="shared" si="23"/>
        <v>#DIV/0!</v>
      </c>
      <c r="AC114" s="5" t="e">
        <f t="shared" si="23"/>
        <v>#DIV/0!</v>
      </c>
      <c r="AD114" s="5" t="e">
        <f t="shared" si="23"/>
        <v>#DIV/0!</v>
      </c>
      <c r="AE114" s="5" t="e">
        <f t="shared" si="23"/>
        <v>#DIV/0!</v>
      </c>
      <c r="AF114" s="5" t="e">
        <f t="shared" si="23"/>
        <v>#DIV/0!</v>
      </c>
      <c r="AG114" s="5" t="e">
        <f t="shared" si="23"/>
        <v>#DIV/0!</v>
      </c>
      <c r="AH114" s="5" t="e">
        <f t="shared" si="23"/>
        <v>#DIV/0!</v>
      </c>
      <c r="AI114" s="5" t="e">
        <f t="shared" si="23"/>
        <v>#DIV/0!</v>
      </c>
      <c r="AJ114" s="5" t="e">
        <f t="shared" si="23"/>
        <v>#DIV/0!</v>
      </c>
      <c r="AK114" s="5" t="e">
        <f t="shared" si="23"/>
        <v>#DIV/0!</v>
      </c>
      <c r="AL114" s="5" t="e">
        <f t="shared" si="23"/>
        <v>#DIV/0!</v>
      </c>
      <c r="AM114" s="5" t="e">
        <f t="shared" si="23"/>
        <v>#DIV/0!</v>
      </c>
      <c r="AN114" s="5" t="e">
        <f t="shared" si="23"/>
        <v>#DIV/0!</v>
      </c>
      <c r="AO114" s="5" t="e">
        <f t="shared" si="23"/>
        <v>#DIV/0!</v>
      </c>
      <c r="AP114" s="5" t="e">
        <f t="shared" si="23"/>
        <v>#DIV/0!</v>
      </c>
      <c r="AQ114" s="5" t="e">
        <f t="shared" si="23"/>
        <v>#DIV/0!</v>
      </c>
      <c r="AR114" s="5" t="e">
        <f t="shared" si="23"/>
        <v>#DIV/0!</v>
      </c>
      <c r="AS114" s="5" t="e">
        <f t="shared" si="23"/>
        <v>#DIV/0!</v>
      </c>
      <c r="AT114" s="5" t="e">
        <f t="shared" si="23"/>
        <v>#DIV/0!</v>
      </c>
      <c r="AU114" s="5" t="e">
        <f t="shared" si="23"/>
        <v>#DIV/0!</v>
      </c>
      <c r="AV114" s="5" t="e">
        <f t="shared" si="23"/>
        <v>#DIV/0!</v>
      </c>
      <c r="AW114" s="5" t="e">
        <f t="shared" si="23"/>
        <v>#DIV/0!</v>
      </c>
      <c r="AX114" s="5" t="e">
        <f t="shared" si="23"/>
        <v>#DIV/0!</v>
      </c>
      <c r="AY114" s="5" t="e">
        <f t="shared" si="23"/>
        <v>#DIV/0!</v>
      </c>
      <c r="AZ114" s="5" t="e">
        <f t="shared" si="23"/>
        <v>#DIV/0!</v>
      </c>
      <c r="BA114" s="5" t="e">
        <f t="shared" si="23"/>
        <v>#DIV/0!</v>
      </c>
      <c r="BB114" s="5" t="e">
        <f t="shared" si="23"/>
        <v>#DIV/0!</v>
      </c>
      <c r="BC114" s="5" t="e">
        <f t="shared" si="23"/>
        <v>#DIV/0!</v>
      </c>
      <c r="BD114" s="5" t="e">
        <f t="shared" si="23"/>
        <v>#DIV/0!</v>
      </c>
      <c r="BE114" s="5" t="e">
        <f t="shared" si="23"/>
        <v>#DIV/0!</v>
      </c>
      <c r="BF114" s="5" t="e">
        <f t="shared" si="23"/>
        <v>#DIV/0!</v>
      </c>
      <c r="BG114" s="5" t="e">
        <f t="shared" si="23"/>
        <v>#DIV/0!</v>
      </c>
      <c r="BH114" s="5" t="e">
        <f t="shared" si="23"/>
        <v>#DIV/0!</v>
      </c>
      <c r="BI114" s="5" t="e">
        <f t="shared" si="23"/>
        <v>#DIV/0!</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21" customHeight="1" thickBot="1" x14ac:dyDescent="0.35">
      <c r="A115" s="20" t="s">
        <v>12</v>
      </c>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21" customHeight="1" thickTop="1" x14ac:dyDescent="0.3">
      <c r="A116" s="8" t="s">
        <v>121</v>
      </c>
      <c r="B116" s="72">
        <f>(B131)*B110</f>
        <v>16.6564569607946</v>
      </c>
      <c r="C116" s="2">
        <f t="shared" ref="C116:BI116" si="24">(C131)*C110</f>
        <v>17.645441326908312</v>
      </c>
      <c r="D116" s="2">
        <f t="shared" si="24"/>
        <v>18.301750719466384</v>
      </c>
      <c r="E116" s="2">
        <f t="shared" si="24"/>
        <v>19.012028970667281</v>
      </c>
      <c r="F116" s="2">
        <f t="shared" si="24"/>
        <v>19.612006307232608</v>
      </c>
      <c r="G116" s="2">
        <f t="shared" si="24"/>
        <v>20.370639020614213</v>
      </c>
      <c r="H116" s="2">
        <f t="shared" si="24"/>
        <v>21.218735415280769</v>
      </c>
      <c r="I116" s="2">
        <f t="shared" si="24"/>
        <v>22.228920975532766</v>
      </c>
      <c r="J116" s="2">
        <f t="shared" si="24"/>
        <v>22.786372231617577</v>
      </c>
      <c r="K116" s="2">
        <f t="shared" si="24"/>
        <v>23.704619388387002</v>
      </c>
      <c r="L116" s="2">
        <f t="shared" si="24"/>
        <v>24.875726881346235</v>
      </c>
      <c r="M116" s="2">
        <f t="shared" si="24"/>
        <v>25.721839631768415</v>
      </c>
      <c r="N116" s="2">
        <f t="shared" si="24"/>
        <v>26.923882541291192</v>
      </c>
      <c r="O116" s="2">
        <f t="shared" si="24"/>
        <v>27.943464379562148</v>
      </c>
      <c r="P116" s="2">
        <f t="shared" si="24"/>
        <v>28.821764431193611</v>
      </c>
      <c r="Q116" s="2">
        <f t="shared" si="24"/>
        <v>29.575459404278529</v>
      </c>
      <c r="R116" s="2">
        <f t="shared" si="24"/>
        <v>30.854800425933767</v>
      </c>
      <c r="S116" s="2">
        <f t="shared" si="24"/>
        <v>31.683552721386434</v>
      </c>
      <c r="T116" s="2">
        <f t="shared" si="24"/>
        <v>32.361532000251202</v>
      </c>
      <c r="U116" s="2">
        <f t="shared" si="24"/>
        <v>33.56183712780814</v>
      </c>
      <c r="V116" s="2">
        <f t="shared" si="24"/>
        <v>0</v>
      </c>
      <c r="W116" s="2">
        <f t="shared" si="24"/>
        <v>0</v>
      </c>
      <c r="X116" s="2">
        <f t="shared" si="24"/>
        <v>0</v>
      </c>
      <c r="Y116" s="2">
        <f t="shared" si="24"/>
        <v>0</v>
      </c>
      <c r="Z116" s="2">
        <f t="shared" si="24"/>
        <v>0</v>
      </c>
      <c r="AA116" s="2">
        <f t="shared" si="24"/>
        <v>0</v>
      </c>
      <c r="AB116" s="2">
        <f t="shared" si="24"/>
        <v>0</v>
      </c>
      <c r="AC116" s="2">
        <f t="shared" si="24"/>
        <v>0</v>
      </c>
      <c r="AD116" s="2">
        <f t="shared" si="24"/>
        <v>0</v>
      </c>
      <c r="AE116" s="2">
        <f t="shared" si="24"/>
        <v>0</v>
      </c>
      <c r="AF116" s="2">
        <f t="shared" si="24"/>
        <v>0</v>
      </c>
      <c r="AG116" s="2">
        <f t="shared" si="24"/>
        <v>0</v>
      </c>
      <c r="AH116" s="2">
        <f t="shared" si="24"/>
        <v>0</v>
      </c>
      <c r="AI116" s="2">
        <f t="shared" si="24"/>
        <v>0</v>
      </c>
      <c r="AJ116" s="2">
        <f t="shared" si="24"/>
        <v>0</v>
      </c>
      <c r="AK116" s="2">
        <f t="shared" si="24"/>
        <v>0</v>
      </c>
      <c r="AL116" s="2">
        <f t="shared" si="24"/>
        <v>0</v>
      </c>
      <c r="AM116" s="2">
        <f t="shared" si="24"/>
        <v>0</v>
      </c>
      <c r="AN116" s="2">
        <f t="shared" si="24"/>
        <v>0</v>
      </c>
      <c r="AO116" s="2">
        <f t="shared" si="24"/>
        <v>0</v>
      </c>
      <c r="AP116" s="2">
        <f t="shared" si="24"/>
        <v>0</v>
      </c>
      <c r="AQ116" s="2">
        <f t="shared" si="24"/>
        <v>0</v>
      </c>
      <c r="AR116" s="2">
        <f t="shared" si="24"/>
        <v>0</v>
      </c>
      <c r="AS116" s="2">
        <f t="shared" si="24"/>
        <v>0</v>
      </c>
      <c r="AT116" s="2">
        <f t="shared" si="24"/>
        <v>0</v>
      </c>
      <c r="AU116" s="2">
        <f t="shared" si="24"/>
        <v>0</v>
      </c>
      <c r="AV116" s="2">
        <f t="shared" si="24"/>
        <v>0</v>
      </c>
      <c r="AW116" s="2">
        <f t="shared" si="24"/>
        <v>0</v>
      </c>
      <c r="AX116" s="2">
        <f t="shared" si="24"/>
        <v>0</v>
      </c>
      <c r="AY116" s="2">
        <f t="shared" si="24"/>
        <v>0</v>
      </c>
      <c r="AZ116" s="2">
        <f t="shared" si="24"/>
        <v>0</v>
      </c>
      <c r="BA116" s="2">
        <f t="shared" si="24"/>
        <v>0</v>
      </c>
      <c r="BB116" s="2">
        <f t="shared" si="24"/>
        <v>0</v>
      </c>
      <c r="BC116" s="2">
        <f t="shared" si="24"/>
        <v>0</v>
      </c>
      <c r="BD116" s="2">
        <f t="shared" si="24"/>
        <v>0</v>
      </c>
      <c r="BE116" s="2">
        <f t="shared" si="24"/>
        <v>0</v>
      </c>
      <c r="BF116" s="2">
        <f t="shared" si="24"/>
        <v>0</v>
      </c>
      <c r="BG116" s="2">
        <f t="shared" si="24"/>
        <v>0</v>
      </c>
      <c r="BH116" s="2">
        <f t="shared" si="24"/>
        <v>0</v>
      </c>
      <c r="BI116" s="2">
        <f t="shared" si="24"/>
        <v>0</v>
      </c>
    </row>
    <row r="117" spans="1:124" ht="21" customHeight="1" x14ac:dyDescent="0.3">
      <c r="A117" s="8" t="s">
        <v>122</v>
      </c>
      <c r="B117" s="72">
        <f>+B12</f>
        <v>135</v>
      </c>
      <c r="C117" s="2">
        <f t="shared" ref="C117:BI117" si="25">+B117*(1-$B$10)^(C2-B2)+B116*(C2-B2)</f>
        <v>162.99843480397303</v>
      </c>
      <c r="D117" s="2">
        <f t="shared" si="25"/>
        <v>184.4761524019396</v>
      </c>
      <c r="E117" s="2">
        <f t="shared" si="25"/>
        <v>200.44007682915327</v>
      </c>
      <c r="F117" s="2">
        <f t="shared" si="25"/>
        <v>213.41800582018317</v>
      </c>
      <c r="G117" s="2">
        <f t="shared" si="25"/>
        <v>224.08122979292304</v>
      </c>
      <c r="H117" s="2">
        <f t="shared" si="25"/>
        <v>234.17092048349423</v>
      </c>
      <c r="I117" s="2">
        <f t="shared" si="25"/>
        <v>244.36926391270239</v>
      </c>
      <c r="J117" s="2">
        <f t="shared" si="25"/>
        <v>255.4422115254755</v>
      </c>
      <c r="K117" s="2">
        <f t="shared" si="25"/>
        <v>264.76793264176592</v>
      </c>
      <c r="L117" s="2">
        <f t="shared" si="25"/>
        <v>274.86591348757139</v>
      </c>
      <c r="M117" s="2">
        <f t="shared" si="25"/>
        <v>286.68420766200722</v>
      </c>
      <c r="N117" s="2">
        <f t="shared" si="25"/>
        <v>297.89335594118074</v>
      </c>
      <c r="O117" s="2">
        <f t="shared" si="25"/>
        <v>310.5224604561638</v>
      </c>
      <c r="P117" s="2">
        <f t="shared" si="25"/>
        <v>323.07772957257095</v>
      </c>
      <c r="Q117" s="2">
        <f t="shared" si="25"/>
        <v>334.8829906912755</v>
      </c>
      <c r="R117" s="2">
        <f t="shared" si="25"/>
        <v>345.62235419468396</v>
      </c>
      <c r="S117" s="2">
        <f t="shared" si="25"/>
        <v>358.36054605808783</v>
      </c>
      <c r="T117" s="2">
        <f t="shared" si="25"/>
        <v>370.02608244877251</v>
      </c>
      <c r="U117" s="2">
        <f t="shared" si="25"/>
        <v>380.3043614264318</v>
      </c>
      <c r="V117" s="2">
        <f t="shared" si="25"/>
        <v>392.37510801773448</v>
      </c>
      <c r="W117" s="2">
        <f t="shared" si="25"/>
        <v>231.6935775333921</v>
      </c>
      <c r="X117" s="2">
        <f t="shared" si="25"/>
        <v>136.81274059769274</v>
      </c>
      <c r="Y117" s="2">
        <f t="shared" si="25"/>
        <v>80.786555195531605</v>
      </c>
      <c r="Z117" s="2">
        <f t="shared" si="25"/>
        <v>47.703652977409469</v>
      </c>
      <c r="AA117" s="2">
        <f t="shared" si="25"/>
        <v>28.168530046630526</v>
      </c>
      <c r="AB117" s="2">
        <f t="shared" si="25"/>
        <v>16.633235307234866</v>
      </c>
      <c r="AC117" s="2">
        <f t="shared" si="25"/>
        <v>9.8217591165691189</v>
      </c>
      <c r="AD117" s="2">
        <f t="shared" si="25"/>
        <v>5.7996505407429009</v>
      </c>
      <c r="AE117" s="2">
        <f t="shared" si="25"/>
        <v>3.4246356478032767</v>
      </c>
      <c r="AF117" s="2">
        <f t="shared" si="25"/>
        <v>2.0222131036713575</v>
      </c>
      <c r="AG117" s="2">
        <f t="shared" si="25"/>
        <v>1.1940966155869004</v>
      </c>
      <c r="AH117" s="2">
        <f t="shared" si="25"/>
        <v>0.70510211053790905</v>
      </c>
      <c r="AI117" s="2">
        <f t="shared" si="25"/>
        <v>0.41635574525153002</v>
      </c>
      <c r="AJ117" s="2">
        <f t="shared" si="25"/>
        <v>0.24585390401357604</v>
      </c>
      <c r="AK117" s="2">
        <f t="shared" si="25"/>
        <v>0.14517427178097655</v>
      </c>
      <c r="AL117" s="2">
        <f t="shared" si="25"/>
        <v>8.5723955743948865E-2</v>
      </c>
      <c r="AM117" s="2">
        <f t="shared" si="25"/>
        <v>5.0619138627244382E-2</v>
      </c>
      <c r="AN117" s="2">
        <f t="shared" si="25"/>
        <v>2.9890095168001545E-2</v>
      </c>
      <c r="AO117" s="2">
        <f t="shared" si="25"/>
        <v>1.7649802295753237E-2</v>
      </c>
      <c r="AP117" s="2">
        <f t="shared" si="25"/>
        <v>1.0422031757619332E-2</v>
      </c>
      <c r="AQ117" s="2">
        <f t="shared" si="25"/>
        <v>6.1541055325566411E-3</v>
      </c>
      <c r="AR117" s="2">
        <f t="shared" si="25"/>
        <v>3.633937775919372E-3</v>
      </c>
      <c r="AS117" s="2">
        <f t="shared" si="25"/>
        <v>2.1458039173026305E-3</v>
      </c>
      <c r="AT117" s="2">
        <f t="shared" si="25"/>
        <v>1.2670757551280307E-3</v>
      </c>
      <c r="AU117" s="2">
        <f t="shared" si="25"/>
        <v>7.4819556264555114E-4</v>
      </c>
      <c r="AV117" s="2">
        <f t="shared" si="25"/>
        <v>4.4180199778657165E-4</v>
      </c>
      <c r="AW117" s="2">
        <f t="shared" si="25"/>
        <v>2.6087966167299276E-4</v>
      </c>
      <c r="AX117" s="2">
        <f t="shared" si="25"/>
        <v>1.5404683142128555E-4</v>
      </c>
      <c r="AY117" s="2">
        <f t="shared" si="25"/>
        <v>9.096311348595493E-5</v>
      </c>
      <c r="AZ117" s="2">
        <f t="shared" si="25"/>
        <v>5.3712808882321546E-5</v>
      </c>
      <c r="BA117" s="2">
        <f t="shared" si="25"/>
        <v>3.1716876516922058E-5</v>
      </c>
      <c r="BB117" s="2">
        <f t="shared" si="25"/>
        <v>1.8728498414477311E-5</v>
      </c>
      <c r="BC117" s="2">
        <f t="shared" si="25"/>
        <v>1.1058991028764711E-5</v>
      </c>
      <c r="BD117" s="2">
        <f t="shared" si="25"/>
        <v>6.5302236125752763E-6</v>
      </c>
      <c r="BE117" s="2">
        <f t="shared" si="25"/>
        <v>3.8560317409895763E-6</v>
      </c>
      <c r="BF117" s="2">
        <f t="shared" si="25"/>
        <v>2.2769481827369354E-6</v>
      </c>
      <c r="BG117" s="2">
        <f t="shared" si="25"/>
        <v>1.3445151324243335E-6</v>
      </c>
      <c r="BH117" s="2">
        <f t="shared" si="25"/>
        <v>7.9392274054524489E-7</v>
      </c>
      <c r="BI117" s="2">
        <f t="shared" si="25"/>
        <v>4.688034390645618E-7</v>
      </c>
    </row>
    <row r="118" spans="1:124" ht="21" customHeight="1" thickBot="1" x14ac:dyDescent="0.35">
      <c r="A118" s="20" t="s">
        <v>91</v>
      </c>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21" customHeight="1" thickTop="1" x14ac:dyDescent="0.3">
      <c r="A119" s="8" t="s">
        <v>92</v>
      </c>
      <c r="B119" s="72">
        <f t="shared" ref="B119:BI119" si="26">+B15</f>
        <v>1.4999999999999999E-2</v>
      </c>
      <c r="C119" s="2">
        <f t="shared" si="26"/>
        <v>1.4999999999999999E-2</v>
      </c>
      <c r="D119" s="2">
        <f t="shared" si="26"/>
        <v>1.4999999999999999E-2</v>
      </c>
      <c r="E119" s="2">
        <f t="shared" si="26"/>
        <v>1.4999999999999999E-2</v>
      </c>
      <c r="F119" s="2">
        <f t="shared" si="26"/>
        <v>1.4999999999999999E-2</v>
      </c>
      <c r="G119" s="2">
        <f t="shared" si="26"/>
        <v>1.4999999999999999E-2</v>
      </c>
      <c r="H119" s="2">
        <f t="shared" si="26"/>
        <v>1.4999999999999999E-2</v>
      </c>
      <c r="I119" s="2">
        <f t="shared" si="26"/>
        <v>1.4999999999999999E-2</v>
      </c>
      <c r="J119" s="2">
        <f t="shared" si="26"/>
        <v>1.4999999999999999E-2</v>
      </c>
      <c r="K119" s="2">
        <f t="shared" si="26"/>
        <v>1.4999999999999999E-2</v>
      </c>
      <c r="L119" s="2">
        <f t="shared" si="26"/>
        <v>1.4999999999999999E-2</v>
      </c>
      <c r="M119" s="2">
        <f t="shared" si="26"/>
        <v>1.4999999999999999E-2</v>
      </c>
      <c r="N119" s="2">
        <f t="shared" si="26"/>
        <v>1.4999999999999999E-2</v>
      </c>
      <c r="O119" s="2">
        <f t="shared" si="26"/>
        <v>1.4999999999999999E-2</v>
      </c>
      <c r="P119" s="2">
        <f t="shared" si="26"/>
        <v>1.4999999999999999E-2</v>
      </c>
      <c r="Q119" s="2">
        <f t="shared" si="26"/>
        <v>1.4999999999999999E-2</v>
      </c>
      <c r="R119" s="2">
        <f t="shared" si="26"/>
        <v>1.4999999999999999E-2</v>
      </c>
      <c r="S119" s="2">
        <f t="shared" si="26"/>
        <v>1.4999999999999999E-2</v>
      </c>
      <c r="T119" s="2">
        <f t="shared" si="26"/>
        <v>1.4999999999999999E-2</v>
      </c>
      <c r="U119" s="2">
        <f t="shared" si="26"/>
        <v>1.4999999999999999E-2</v>
      </c>
      <c r="V119" s="2">
        <f t="shared" si="26"/>
        <v>1.4999999999999999E-2</v>
      </c>
      <c r="W119" s="2">
        <f t="shared" si="26"/>
        <v>1.4999999999999999E-2</v>
      </c>
      <c r="X119" s="2">
        <f t="shared" si="26"/>
        <v>1.4999999999999999E-2</v>
      </c>
      <c r="Y119" s="2">
        <f t="shared" si="26"/>
        <v>1.4999999999999999E-2</v>
      </c>
      <c r="Z119" s="2">
        <f t="shared" si="26"/>
        <v>1.4999999999999999E-2</v>
      </c>
      <c r="AA119" s="2">
        <f t="shared" si="26"/>
        <v>1.4999999999999999E-2</v>
      </c>
      <c r="AB119" s="2">
        <f t="shared" si="26"/>
        <v>1.4999999999999999E-2</v>
      </c>
      <c r="AC119" s="2">
        <f t="shared" si="26"/>
        <v>1.4999999999999999E-2</v>
      </c>
      <c r="AD119" s="2">
        <f t="shared" si="26"/>
        <v>1.4999999999999999E-2</v>
      </c>
      <c r="AE119" s="2">
        <f t="shared" si="26"/>
        <v>1.4999999999999999E-2</v>
      </c>
      <c r="AF119" s="2">
        <f t="shared" si="26"/>
        <v>1.4999999999999999E-2</v>
      </c>
      <c r="AG119" s="2">
        <f t="shared" si="26"/>
        <v>1.4999999999999999E-2</v>
      </c>
      <c r="AH119" s="2">
        <f t="shared" si="26"/>
        <v>1.4999999999999999E-2</v>
      </c>
      <c r="AI119" s="2">
        <f t="shared" si="26"/>
        <v>1.4999999999999999E-2</v>
      </c>
      <c r="AJ119" s="2">
        <f t="shared" si="26"/>
        <v>1.4999999999999999E-2</v>
      </c>
      <c r="AK119" s="2">
        <f t="shared" si="26"/>
        <v>1.4999999999999999E-2</v>
      </c>
      <c r="AL119" s="2">
        <f t="shared" si="26"/>
        <v>1.4999999999999999E-2</v>
      </c>
      <c r="AM119" s="2">
        <f t="shared" si="26"/>
        <v>1.4999999999999999E-2</v>
      </c>
      <c r="AN119" s="2">
        <f t="shared" si="26"/>
        <v>1.4999999999999999E-2</v>
      </c>
      <c r="AO119" s="2">
        <f t="shared" si="26"/>
        <v>1.4999999999999999E-2</v>
      </c>
      <c r="AP119" s="2">
        <f t="shared" si="26"/>
        <v>1.4999999999999999E-2</v>
      </c>
      <c r="AQ119" s="2">
        <f t="shared" si="26"/>
        <v>1.4999999999999999E-2</v>
      </c>
      <c r="AR119" s="2">
        <f t="shared" si="26"/>
        <v>1.4999999999999999E-2</v>
      </c>
      <c r="AS119" s="2">
        <f t="shared" si="26"/>
        <v>1.4999999999999999E-2</v>
      </c>
      <c r="AT119" s="2">
        <f t="shared" si="26"/>
        <v>1.4999999999999999E-2</v>
      </c>
      <c r="AU119" s="2">
        <f t="shared" si="26"/>
        <v>1.4999999999999999E-2</v>
      </c>
      <c r="AV119" s="2">
        <f t="shared" si="26"/>
        <v>1.4999999999999999E-2</v>
      </c>
      <c r="AW119" s="2">
        <f t="shared" si="26"/>
        <v>1.4999999999999999E-2</v>
      </c>
      <c r="AX119" s="2">
        <f t="shared" si="26"/>
        <v>1.4999999999999999E-2</v>
      </c>
      <c r="AY119" s="2">
        <f t="shared" si="26"/>
        <v>1.4999999999999999E-2</v>
      </c>
      <c r="AZ119" s="2">
        <f t="shared" si="26"/>
        <v>1.4999999999999999E-2</v>
      </c>
      <c r="BA119" s="2">
        <f t="shared" si="26"/>
        <v>1.4999999999999999E-2</v>
      </c>
      <c r="BB119" s="2">
        <f t="shared" si="26"/>
        <v>1.4999999999999999E-2</v>
      </c>
      <c r="BC119" s="2">
        <f t="shared" si="26"/>
        <v>1.4999999999999999E-2</v>
      </c>
      <c r="BD119" s="2">
        <f t="shared" si="26"/>
        <v>1.4999999999999999E-2</v>
      </c>
      <c r="BE119" s="2">
        <f t="shared" si="26"/>
        <v>1.4999999999999999E-2</v>
      </c>
      <c r="BF119" s="2">
        <f t="shared" si="26"/>
        <v>1.4999999999999999E-2</v>
      </c>
      <c r="BG119" s="2">
        <f t="shared" si="26"/>
        <v>1.4999999999999999E-2</v>
      </c>
      <c r="BH119" s="2">
        <f t="shared" si="26"/>
        <v>1.4999999999999999E-2</v>
      </c>
      <c r="BI119" s="2">
        <f t="shared" si="26"/>
        <v>1.4999999999999999E-2</v>
      </c>
    </row>
    <row r="120" spans="1:124" ht="21" customHeight="1" x14ac:dyDescent="0.3">
      <c r="A120" s="8" t="s">
        <v>31</v>
      </c>
      <c r="B120" s="72">
        <f t="shared" ref="B120:BI120" si="27">+$B$5*B104/B117</f>
        <v>0.14363579829376633</v>
      </c>
      <c r="C120" s="2">
        <f t="shared" si="27"/>
        <v>0.12748855571520884</v>
      </c>
      <c r="D120" s="2">
        <f t="shared" si="27"/>
        <v>0.11809020585434353</v>
      </c>
      <c r="E120" s="2">
        <f t="shared" si="27"/>
        <v>0.11400534006757895</v>
      </c>
      <c r="F120" s="2">
        <f t="shared" si="27"/>
        <v>0.11141946834589009</v>
      </c>
      <c r="G120" s="2">
        <f t="shared" si="27"/>
        <v>0.11108039592064124</v>
      </c>
      <c r="H120" s="2">
        <f t="shared" si="27"/>
        <v>0.11147930898161125</v>
      </c>
      <c r="I120" s="2">
        <f t="shared" si="27"/>
        <v>0.11258443828779283</v>
      </c>
      <c r="J120" s="2">
        <f t="shared" si="27"/>
        <v>0.11098075370744227</v>
      </c>
      <c r="K120" s="2">
        <f t="shared" si="27"/>
        <v>0.11188756016819228</v>
      </c>
      <c r="L120" s="2">
        <f t="shared" si="27"/>
        <v>0.11353724987751528</v>
      </c>
      <c r="M120" s="2">
        <f t="shared" si="27"/>
        <v>0.11292738914438108</v>
      </c>
      <c r="N120" s="2">
        <f t="shared" si="27"/>
        <v>0.11406955621309522</v>
      </c>
      <c r="O120" s="2">
        <f t="shared" si="27"/>
        <v>0.11383351700299757</v>
      </c>
      <c r="P120" s="2">
        <f t="shared" si="27"/>
        <v>0.11305939312323612</v>
      </c>
      <c r="Q120" s="2">
        <f t="shared" si="27"/>
        <v>0.11209397448501141</v>
      </c>
      <c r="R120" s="2">
        <f t="shared" si="27"/>
        <v>0.1134424960233332</v>
      </c>
      <c r="S120" s="2">
        <f t="shared" si="27"/>
        <v>0.11245015046040266</v>
      </c>
      <c r="T120" s="2">
        <f t="shared" si="27"/>
        <v>0.1113110248338984</v>
      </c>
      <c r="U120" s="2">
        <f t="shared" si="27"/>
        <v>0.11236313618532724</v>
      </c>
      <c r="V120" s="2">
        <f t="shared" si="27"/>
        <v>0</v>
      </c>
      <c r="W120" s="2">
        <f t="shared" si="27"/>
        <v>0</v>
      </c>
      <c r="X120" s="2">
        <f t="shared" si="27"/>
        <v>0</v>
      </c>
      <c r="Y120" s="2">
        <f t="shared" si="27"/>
        <v>0</v>
      </c>
      <c r="Z120" s="2">
        <f t="shared" si="27"/>
        <v>0</v>
      </c>
      <c r="AA120" s="2">
        <f t="shared" si="27"/>
        <v>0</v>
      </c>
      <c r="AB120" s="2">
        <f t="shared" si="27"/>
        <v>0</v>
      </c>
      <c r="AC120" s="2">
        <f t="shared" si="27"/>
        <v>0</v>
      </c>
      <c r="AD120" s="2">
        <f t="shared" si="27"/>
        <v>0</v>
      </c>
      <c r="AE120" s="2">
        <f t="shared" si="27"/>
        <v>0</v>
      </c>
      <c r="AF120" s="2">
        <f t="shared" si="27"/>
        <v>0</v>
      </c>
      <c r="AG120" s="2">
        <f t="shared" si="27"/>
        <v>0</v>
      </c>
      <c r="AH120" s="2">
        <f t="shared" si="27"/>
        <v>0</v>
      </c>
      <c r="AI120" s="2">
        <f t="shared" si="27"/>
        <v>0</v>
      </c>
      <c r="AJ120" s="2">
        <f t="shared" si="27"/>
        <v>0</v>
      </c>
      <c r="AK120" s="2">
        <f t="shared" si="27"/>
        <v>0</v>
      </c>
      <c r="AL120" s="2">
        <f t="shared" si="27"/>
        <v>0</v>
      </c>
      <c r="AM120" s="2">
        <f t="shared" si="27"/>
        <v>0</v>
      </c>
      <c r="AN120" s="2">
        <f t="shared" si="27"/>
        <v>0</v>
      </c>
      <c r="AO120" s="2">
        <f t="shared" si="27"/>
        <v>0</v>
      </c>
      <c r="AP120" s="2">
        <f t="shared" si="27"/>
        <v>0</v>
      </c>
      <c r="AQ120" s="2">
        <f t="shared" si="27"/>
        <v>0</v>
      </c>
      <c r="AR120" s="2">
        <f t="shared" si="27"/>
        <v>0</v>
      </c>
      <c r="AS120" s="2">
        <f t="shared" si="27"/>
        <v>0</v>
      </c>
      <c r="AT120" s="2">
        <f t="shared" si="27"/>
        <v>0</v>
      </c>
      <c r="AU120" s="2">
        <f t="shared" si="27"/>
        <v>0</v>
      </c>
      <c r="AV120" s="2">
        <f t="shared" si="27"/>
        <v>0</v>
      </c>
      <c r="AW120" s="2">
        <f t="shared" si="27"/>
        <v>0</v>
      </c>
      <c r="AX120" s="2">
        <f t="shared" si="27"/>
        <v>0</v>
      </c>
      <c r="AY120" s="2">
        <f t="shared" si="27"/>
        <v>0</v>
      </c>
      <c r="AZ120" s="2">
        <f t="shared" si="27"/>
        <v>0</v>
      </c>
      <c r="BA120" s="2">
        <f t="shared" si="27"/>
        <v>0</v>
      </c>
      <c r="BB120" s="2">
        <f t="shared" si="27"/>
        <v>0</v>
      </c>
      <c r="BC120" s="2">
        <f t="shared" si="27"/>
        <v>0</v>
      </c>
      <c r="BD120" s="2">
        <f t="shared" si="27"/>
        <v>0</v>
      </c>
      <c r="BE120" s="2">
        <f t="shared" si="27"/>
        <v>0</v>
      </c>
      <c r="BF120" s="2">
        <f t="shared" si="27"/>
        <v>0</v>
      </c>
      <c r="BG120" s="2">
        <f t="shared" si="27"/>
        <v>0</v>
      </c>
      <c r="BH120" s="2">
        <f t="shared" si="27"/>
        <v>0</v>
      </c>
      <c r="BI120" s="2">
        <f t="shared" si="27"/>
        <v>0</v>
      </c>
    </row>
    <row r="121" spans="1:124" ht="21" customHeight="1" x14ac:dyDescent="0.3">
      <c r="A121" s="8" t="s">
        <v>32</v>
      </c>
      <c r="B121" s="75">
        <f>+AVERAGE($B120:B120)</f>
        <v>0.14363579829376633</v>
      </c>
      <c r="C121" s="2">
        <f>+AVERAGE($B120:C120)</f>
        <v>0.13556217700448758</v>
      </c>
      <c r="D121" s="2">
        <f>+AVERAGE($B120:D120)</f>
        <v>0.12973818662110623</v>
      </c>
      <c r="E121" s="2">
        <f>+AVERAGE($B120:E120)</f>
        <v>0.12580497498272442</v>
      </c>
      <c r="F121" s="2">
        <f>+AVERAGE($B120:F120)</f>
        <v>0.12292787365535755</v>
      </c>
      <c r="G121" s="2">
        <f>+AVERAGE($B120:G120)</f>
        <v>0.12095329403290483</v>
      </c>
      <c r="H121" s="2">
        <f>+AVERAGE($B120:H120)</f>
        <v>0.11959986759700576</v>
      </c>
      <c r="I121" s="2">
        <f>+AVERAGE($B120:I120)</f>
        <v>0.11872293893335414</v>
      </c>
      <c r="J121" s="2">
        <f>+AVERAGE($B120:J120)</f>
        <v>0.11786269613047505</v>
      </c>
      <c r="K121" s="2">
        <f>+AVERAGE($B120:K120)</f>
        <v>0.11726518253424678</v>
      </c>
      <c r="L121" s="2">
        <f>+AVERAGE($B120:L120)</f>
        <v>0.11692627956545301</v>
      </c>
      <c r="M121" s="2">
        <f>+AVERAGE($B120:M120)</f>
        <v>0.11659303869703036</v>
      </c>
      <c r="N121" s="2">
        <f>+AVERAGE($B120:N120)</f>
        <v>0.11639892465980457</v>
      </c>
      <c r="O121" s="2">
        <f>+AVERAGE($B120:O120)</f>
        <v>0.11621568125574692</v>
      </c>
      <c r="P121" s="2">
        <f>+AVERAGE($B120:P120)</f>
        <v>0.11600526204691289</v>
      </c>
      <c r="Q121" s="2">
        <f>+AVERAGE($B120:Q120)</f>
        <v>0.11576080657429404</v>
      </c>
      <c r="R121" s="2">
        <f>+AVERAGE($B120:R120)</f>
        <v>0.11562443536541399</v>
      </c>
      <c r="S121" s="2">
        <f>+AVERAGE($B120:S120)</f>
        <v>0.11544808620402446</v>
      </c>
      <c r="T121" s="2">
        <f>+AVERAGE($B120:T120)</f>
        <v>0.11523034613191255</v>
      </c>
      <c r="U121" s="2">
        <f>+AVERAGE($B120:U120)</f>
        <v>0.11508698563458328</v>
      </c>
      <c r="V121" s="2">
        <f>+AVERAGE($B120:V120)</f>
        <v>0.10960665298531741</v>
      </c>
      <c r="W121" s="2">
        <f>+AVERAGE($B120:W120)</f>
        <v>0.10462453239507571</v>
      </c>
      <c r="X121" s="2">
        <f>+AVERAGE($B120:X120)</f>
        <v>0.10007563968224634</v>
      </c>
      <c r="Y121" s="2">
        <f>+AVERAGE($B120:Y120)</f>
        <v>9.5905821362152741E-2</v>
      </c>
      <c r="Z121" s="2">
        <f>+AVERAGE($B120:Z120)</f>
        <v>9.2069588507666625E-2</v>
      </c>
      <c r="AA121" s="2">
        <f>+AVERAGE($B120:AA120)</f>
        <v>8.8528450488140981E-2</v>
      </c>
      <c r="AB121" s="2">
        <f>+AVERAGE($B120:AB120)</f>
        <v>8.5249618988580203E-2</v>
      </c>
      <c r="AC121" s="2">
        <f>+AVERAGE($B120:AC120)</f>
        <v>8.2204989738988057E-2</v>
      </c>
      <c r="AD121" s="2">
        <f>+AVERAGE($B120:AD120)</f>
        <v>7.9370334920402269E-2</v>
      </c>
      <c r="AE121" s="2">
        <f>+AVERAGE($B120:AE120)</f>
        <v>7.672465708972219E-2</v>
      </c>
      <c r="AF121" s="2">
        <f>+AVERAGE($B120:AF120)</f>
        <v>7.4249668151344053E-2</v>
      </c>
      <c r="AG121" s="2">
        <f>+AVERAGE($B120:AG120)</f>
        <v>7.1929366021614552E-2</v>
      </c>
      <c r="AH121" s="2">
        <f>+AVERAGE($B120:AH120)</f>
        <v>6.9749688263383805E-2</v>
      </c>
      <c r="AI121" s="2">
        <f>+AVERAGE($B120:AI120)</f>
        <v>6.7698226843872514E-2</v>
      </c>
      <c r="AJ121" s="2">
        <f>+AVERAGE($B120:AJ120)</f>
        <v>6.5763991791190454E-2</v>
      </c>
      <c r="AK121" s="2">
        <f>+AVERAGE($B120:AK120)</f>
        <v>6.3937214241435156E-2</v>
      </c>
      <c r="AL121" s="2">
        <f>+AVERAGE($B120:AL120)</f>
        <v>6.2209181424099071E-2</v>
      </c>
      <c r="AM121" s="2">
        <f>+AVERAGE($B120:AM120)</f>
        <v>6.0572097702412252E-2</v>
      </c>
      <c r="AN121" s="2">
        <f>+AVERAGE($B120:AN120)</f>
        <v>5.9018966992093989E-2</v>
      </c>
      <c r="AO121" s="2">
        <f>+AVERAGE($B120:AO120)</f>
        <v>5.7543492817291639E-2</v>
      </c>
      <c r="AP121" s="2">
        <f>+AVERAGE($B120:AP120)</f>
        <v>5.6139992992479654E-2</v>
      </c>
      <c r="AQ121" s="2">
        <f>+AVERAGE($B120:AQ120)</f>
        <v>5.4803326492658705E-2</v>
      </c>
      <c r="AR121" s="2">
        <f>+AVERAGE($B120:AR120)</f>
        <v>5.3528830527713157E-2</v>
      </c>
      <c r="AS121" s="2">
        <f>+AVERAGE($B120:AS120)</f>
        <v>5.2312266197537857E-2</v>
      </c>
      <c r="AT121" s="2">
        <f>+AVERAGE($B120:AT120)</f>
        <v>5.1149771393148129E-2</v>
      </c>
      <c r="AU121" s="2">
        <f>+AVERAGE($B120:AU120)</f>
        <v>5.0037819841123168E-2</v>
      </c>
      <c r="AV121" s="2">
        <f>+AVERAGE($B120:AV120)</f>
        <v>4.897318537641842E-2</v>
      </c>
      <c r="AW121" s="2">
        <f>+AVERAGE($B120:AW120)</f>
        <v>4.795291068107637E-2</v>
      </c>
      <c r="AX121" s="2">
        <f>+AVERAGE($B120:AX120)</f>
        <v>4.6974279850850321E-2</v>
      </c>
      <c r="AY121" s="2">
        <f>+AVERAGE($B120:AY120)</f>
        <v>4.6034794253833312E-2</v>
      </c>
      <c r="AZ121" s="2">
        <f>+AVERAGE($B120:AZ120)</f>
        <v>4.5132151229248345E-2</v>
      </c>
      <c r="BA121" s="2">
        <f>+AVERAGE($B120:BA120)</f>
        <v>4.426422524407049E-2</v>
      </c>
      <c r="BB121" s="2">
        <f>+AVERAGE($B120:BB120)</f>
        <v>4.3429051182861618E-2</v>
      </c>
      <c r="BC121" s="2">
        <f>+AVERAGE($B120:BC120)</f>
        <v>4.2624809494290102E-2</v>
      </c>
      <c r="BD121" s="2">
        <f>+AVERAGE($B120:BD120)</f>
        <v>4.1849812958030287E-2</v>
      </c>
      <c r="BE121" s="2">
        <f>+AVERAGE($B120:BE120)</f>
        <v>4.1102494869494029E-2</v>
      </c>
      <c r="BF121" s="2">
        <f>+AVERAGE($B120:BF120)</f>
        <v>4.0381398468274834E-2</v>
      </c>
      <c r="BG121" s="2">
        <f>+AVERAGE($B120:BG120)</f>
        <v>3.9685167460201135E-2</v>
      </c>
      <c r="BH121" s="2">
        <f>+AVERAGE($B120:BH120)</f>
        <v>3.9012537503248568E-2</v>
      </c>
      <c r="BI121" s="2">
        <f>+AVERAGE($B120:BI120)</f>
        <v>3.8362328544861095E-2</v>
      </c>
    </row>
    <row r="122" spans="1:124" ht="21" customHeight="1" x14ac:dyDescent="0.3">
      <c r="A122" s="31" t="s">
        <v>49</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21" customHeight="1" x14ac:dyDescent="0.3">
      <c r="A123" s="8" t="s">
        <v>43</v>
      </c>
      <c r="B123" s="72">
        <f>B110-B116</f>
        <v>47.868708014040138</v>
      </c>
      <c r="C123" s="2">
        <f>C110-C116</f>
        <v>51.464216613696706</v>
      </c>
      <c r="D123" s="2">
        <f t="shared" ref="D123:BI123" si="28">D110-D116</f>
        <v>54.101126916701375</v>
      </c>
      <c r="E123" s="2">
        <f t="shared" si="28"/>
        <v>56.882440531750412</v>
      </c>
      <c r="F123" s="2">
        <f t="shared" si="28"/>
        <v>59.307821953218635</v>
      </c>
      <c r="G123" s="2">
        <f t="shared" si="28"/>
        <v>62.183193679840436</v>
      </c>
      <c r="H123" s="2">
        <f t="shared" si="28"/>
        <v>65.305497180871612</v>
      </c>
      <c r="I123" s="2">
        <f t="shared" si="28"/>
        <v>68.903695154282417</v>
      </c>
      <c r="J123" s="2">
        <f t="shared" si="28"/>
        <v>71.067806559436747</v>
      </c>
      <c r="K123" s="2">
        <f t="shared" si="28"/>
        <v>74.323931683467904</v>
      </c>
      <c r="L123" s="2">
        <f t="shared" si="28"/>
        <v>78.349186748104572</v>
      </c>
      <c r="M123" s="2">
        <f t="shared" si="28"/>
        <v>81.325222755118361</v>
      </c>
      <c r="N123" s="2">
        <f t="shared" si="28"/>
        <v>85.400276451986613</v>
      </c>
      <c r="O123" s="2">
        <f t="shared" si="28"/>
        <v>88.871530017174294</v>
      </c>
      <c r="P123" s="2">
        <f t="shared" si="28"/>
        <v>91.865366911138651</v>
      </c>
      <c r="Q123" s="2">
        <f t="shared" si="28"/>
        <v>94.432818007201817</v>
      </c>
      <c r="R123" s="2">
        <f t="shared" si="28"/>
        <v>98.652503258348531</v>
      </c>
      <c r="S123" s="2">
        <f t="shared" si="28"/>
        <v>101.40751320448038</v>
      </c>
      <c r="T123" s="2">
        <f t="shared" si="28"/>
        <v>103.6574216725443</v>
      </c>
      <c r="U123" s="2">
        <f t="shared" si="28"/>
        <v>107.54922009330028</v>
      </c>
      <c r="V123" s="2">
        <f t="shared" si="28"/>
        <v>0</v>
      </c>
      <c r="W123" s="2">
        <f t="shared" si="28"/>
        <v>0</v>
      </c>
      <c r="X123" s="2">
        <f t="shared" si="28"/>
        <v>0</v>
      </c>
      <c r="Y123" s="2">
        <f t="shared" si="28"/>
        <v>0</v>
      </c>
      <c r="Z123" s="2">
        <f t="shared" si="28"/>
        <v>0</v>
      </c>
      <c r="AA123" s="2">
        <f t="shared" si="28"/>
        <v>0</v>
      </c>
      <c r="AB123" s="2">
        <f t="shared" si="28"/>
        <v>0</v>
      </c>
      <c r="AC123" s="2">
        <f t="shared" si="28"/>
        <v>0</v>
      </c>
      <c r="AD123" s="2">
        <f t="shared" si="28"/>
        <v>0</v>
      </c>
      <c r="AE123" s="2">
        <f t="shared" si="28"/>
        <v>0</v>
      </c>
      <c r="AF123" s="2">
        <f t="shared" si="28"/>
        <v>0</v>
      </c>
      <c r="AG123" s="2">
        <f t="shared" si="28"/>
        <v>0</v>
      </c>
      <c r="AH123" s="2">
        <f t="shared" si="28"/>
        <v>0</v>
      </c>
      <c r="AI123" s="2">
        <f t="shared" si="28"/>
        <v>0</v>
      </c>
      <c r="AJ123" s="2">
        <f t="shared" si="28"/>
        <v>0</v>
      </c>
      <c r="AK123" s="2">
        <f t="shared" si="28"/>
        <v>0</v>
      </c>
      <c r="AL123" s="2">
        <f t="shared" si="28"/>
        <v>0</v>
      </c>
      <c r="AM123" s="2">
        <f t="shared" si="28"/>
        <v>0</v>
      </c>
      <c r="AN123" s="2">
        <f t="shared" si="28"/>
        <v>0</v>
      </c>
      <c r="AO123" s="2">
        <f t="shared" si="28"/>
        <v>0</v>
      </c>
      <c r="AP123" s="2">
        <f t="shared" si="28"/>
        <v>0</v>
      </c>
      <c r="AQ123" s="2">
        <f t="shared" si="28"/>
        <v>0</v>
      </c>
      <c r="AR123" s="2">
        <f t="shared" si="28"/>
        <v>0</v>
      </c>
      <c r="AS123" s="2">
        <f t="shared" si="28"/>
        <v>0</v>
      </c>
      <c r="AT123" s="2">
        <f t="shared" si="28"/>
        <v>0</v>
      </c>
      <c r="AU123" s="2">
        <f t="shared" si="28"/>
        <v>0</v>
      </c>
      <c r="AV123" s="2">
        <f t="shared" si="28"/>
        <v>0</v>
      </c>
      <c r="AW123" s="2">
        <f t="shared" si="28"/>
        <v>0</v>
      </c>
      <c r="AX123" s="2">
        <f t="shared" si="28"/>
        <v>0</v>
      </c>
      <c r="AY123" s="2">
        <f t="shared" si="28"/>
        <v>0</v>
      </c>
      <c r="AZ123" s="2">
        <f t="shared" si="28"/>
        <v>0</v>
      </c>
      <c r="BA123" s="2">
        <f t="shared" si="28"/>
        <v>0</v>
      </c>
      <c r="BB123" s="2">
        <f t="shared" si="28"/>
        <v>0</v>
      </c>
      <c r="BC123" s="2">
        <f t="shared" si="28"/>
        <v>0</v>
      </c>
      <c r="BD123" s="2">
        <f t="shared" si="28"/>
        <v>0</v>
      </c>
      <c r="BE123" s="2">
        <f t="shared" si="28"/>
        <v>0</v>
      </c>
      <c r="BF123" s="2">
        <f t="shared" si="28"/>
        <v>0</v>
      </c>
      <c r="BG123" s="2">
        <f t="shared" si="28"/>
        <v>0</v>
      </c>
      <c r="BH123" s="2">
        <f t="shared" si="28"/>
        <v>0</v>
      </c>
      <c r="BI123" s="2">
        <f t="shared" si="28"/>
        <v>0</v>
      </c>
    </row>
    <row r="124" spans="1:124" ht="21" customHeight="1" x14ac:dyDescent="0.3">
      <c r="A124" s="8" t="s">
        <v>103</v>
      </c>
      <c r="B124" s="72">
        <f>+C124</f>
        <v>5.5996869607946049</v>
      </c>
      <c r="C124" s="5">
        <f t="shared" ref="C124:BI124" si="29">+(C117-B117)/(C2-B2)</f>
        <v>5.5996869607946049</v>
      </c>
      <c r="D124" s="5">
        <f t="shared" si="29"/>
        <v>4.2955435195933145</v>
      </c>
      <c r="E124" s="5">
        <f t="shared" si="29"/>
        <v>3.1927848854427339</v>
      </c>
      <c r="F124" s="5">
        <f t="shared" si="29"/>
        <v>2.5955857982059798</v>
      </c>
      <c r="G124" s="5">
        <f t="shared" si="29"/>
        <v>2.1326447945479741</v>
      </c>
      <c r="H124" s="5">
        <f t="shared" si="29"/>
        <v>2.0179381381142378</v>
      </c>
      <c r="I124" s="5">
        <f t="shared" si="29"/>
        <v>2.0396686858416331</v>
      </c>
      <c r="J124" s="5">
        <f t="shared" si="29"/>
        <v>2.214589522554621</v>
      </c>
      <c r="K124" s="5">
        <f t="shared" si="29"/>
        <v>1.8651442232580848</v>
      </c>
      <c r="L124" s="5">
        <f t="shared" si="29"/>
        <v>2.0195961691610931</v>
      </c>
      <c r="M124" s="5">
        <f t="shared" si="29"/>
        <v>2.363658834887167</v>
      </c>
      <c r="N124" s="5">
        <f t="shared" si="29"/>
        <v>2.2418296558347039</v>
      </c>
      <c r="O124" s="5">
        <f t="shared" si="29"/>
        <v>2.5258209029966112</v>
      </c>
      <c r="P124" s="5">
        <f t="shared" si="29"/>
        <v>2.5110538232814292</v>
      </c>
      <c r="Q124" s="5">
        <f t="shared" si="29"/>
        <v>2.3610522237409102</v>
      </c>
      <c r="R124" s="5">
        <f t="shared" si="29"/>
        <v>2.147872700681694</v>
      </c>
      <c r="S124" s="5">
        <f t="shared" si="29"/>
        <v>2.5476383726807739</v>
      </c>
      <c r="T124" s="5">
        <f t="shared" si="29"/>
        <v>2.3331072781369357</v>
      </c>
      <c r="U124" s="5">
        <f t="shared" si="29"/>
        <v>2.0556557955318566</v>
      </c>
      <c r="V124" s="5">
        <f t="shared" si="29"/>
        <v>2.4141493182605358</v>
      </c>
      <c r="W124" s="5">
        <f t="shared" si="29"/>
        <v>-32.136306096868474</v>
      </c>
      <c r="X124" s="5">
        <f t="shared" si="29"/>
        <v>-18.976167387139874</v>
      </c>
      <c r="Y124" s="5">
        <f t="shared" si="29"/>
        <v>-11.205237080432227</v>
      </c>
      <c r="Z124" s="5">
        <f t="shared" si="29"/>
        <v>-6.6165804436244269</v>
      </c>
      <c r="AA124" s="5">
        <f t="shared" si="29"/>
        <v>-3.9070245861557886</v>
      </c>
      <c r="AB124" s="5">
        <f t="shared" si="29"/>
        <v>-2.3070589478791321</v>
      </c>
      <c r="AC124" s="5">
        <f t="shared" si="29"/>
        <v>-1.3622952381331495</v>
      </c>
      <c r="AD124" s="5">
        <f t="shared" si="29"/>
        <v>-0.80442171516524363</v>
      </c>
      <c r="AE124" s="5">
        <f t="shared" si="29"/>
        <v>-0.47500297858792484</v>
      </c>
      <c r="AF124" s="5">
        <f t="shared" si="29"/>
        <v>-0.28048450882638382</v>
      </c>
      <c r="AG124" s="5">
        <f t="shared" si="29"/>
        <v>-0.16562329761689143</v>
      </c>
      <c r="AH124" s="5">
        <f t="shared" si="29"/>
        <v>-9.7798901009798267E-2</v>
      </c>
      <c r="AI124" s="5">
        <f t="shared" si="29"/>
        <v>-5.7749273057275806E-2</v>
      </c>
      <c r="AJ124" s="5">
        <f t="shared" si="29"/>
        <v>-3.4100368247590794E-2</v>
      </c>
      <c r="AK124" s="5">
        <f t="shared" si="29"/>
        <v>-2.0135926446519896E-2</v>
      </c>
      <c r="AL124" s="5">
        <f t="shared" si="29"/>
        <v>-1.1890063207405538E-2</v>
      </c>
      <c r="AM124" s="5">
        <f t="shared" si="29"/>
        <v>-7.0209634233408969E-3</v>
      </c>
      <c r="AN124" s="5">
        <f t="shared" si="29"/>
        <v>-4.1458086918485671E-3</v>
      </c>
      <c r="AO124" s="5">
        <f t="shared" si="29"/>
        <v>-2.4480585744496618E-3</v>
      </c>
      <c r="AP124" s="5">
        <f t="shared" si="29"/>
        <v>-1.4455541076267811E-3</v>
      </c>
      <c r="AQ124" s="5">
        <f t="shared" si="29"/>
        <v>-8.5358524501253817E-4</v>
      </c>
      <c r="AR124" s="5">
        <f t="shared" si="29"/>
        <v>-5.0403355132745383E-4</v>
      </c>
      <c r="AS124" s="5">
        <f t="shared" si="29"/>
        <v>-2.9762677172334831E-4</v>
      </c>
      <c r="AT124" s="5">
        <f t="shared" si="29"/>
        <v>-1.7574563243491996E-4</v>
      </c>
      <c r="AU124" s="5">
        <f t="shared" si="29"/>
        <v>-1.0377603849649593E-4</v>
      </c>
      <c r="AV124" s="5">
        <f t="shared" si="29"/>
        <v>-6.1278712971795892E-5</v>
      </c>
      <c r="AW124" s="5">
        <f t="shared" si="29"/>
        <v>-3.6184467222715776E-5</v>
      </c>
      <c r="AX124" s="5">
        <f t="shared" si="29"/>
        <v>-2.1366566050341442E-5</v>
      </c>
      <c r="AY124" s="5">
        <f t="shared" si="29"/>
        <v>-1.2616743587066123E-5</v>
      </c>
      <c r="AZ124" s="5">
        <f t="shared" si="29"/>
        <v>-7.4500609207266769E-6</v>
      </c>
      <c r="BA124" s="5">
        <f t="shared" si="29"/>
        <v>-4.3991864730798978E-6</v>
      </c>
      <c r="BB124" s="5">
        <f t="shared" si="29"/>
        <v>-2.5976756204889496E-6</v>
      </c>
      <c r="BC124" s="5">
        <f t="shared" si="29"/>
        <v>-1.5339014771425199E-6</v>
      </c>
      <c r="BD124" s="5">
        <f t="shared" si="29"/>
        <v>-9.0575348323788698E-7</v>
      </c>
      <c r="BE124" s="5">
        <f t="shared" si="29"/>
        <v>-5.3483837431713996E-7</v>
      </c>
      <c r="BF124" s="5">
        <f t="shared" si="29"/>
        <v>-3.1581671165052814E-7</v>
      </c>
      <c r="BG124" s="5">
        <f t="shared" si="29"/>
        <v>-1.8648661006252038E-7</v>
      </c>
      <c r="BH124" s="5">
        <f t="shared" si="29"/>
        <v>-1.1011847837581771E-7</v>
      </c>
      <c r="BI124" s="5">
        <f t="shared" si="29"/>
        <v>-6.5023860296136624E-8</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21" customHeight="1" x14ac:dyDescent="0.3">
      <c r="A125" s="8" t="s">
        <v>206</v>
      </c>
      <c r="B125" s="72">
        <f t="shared" ref="B125:AG125" si="30">+SUM(B123:B124)</f>
        <v>53.468394974834744</v>
      </c>
      <c r="C125" s="5">
        <f t="shared" si="30"/>
        <v>57.063903574491313</v>
      </c>
      <c r="D125" s="5">
        <f t="shared" si="30"/>
        <v>58.396670436294691</v>
      </c>
      <c r="E125" s="5">
        <f t="shared" si="30"/>
        <v>60.075225417193145</v>
      </c>
      <c r="F125" s="5">
        <f t="shared" si="30"/>
        <v>61.903407751424616</v>
      </c>
      <c r="G125" s="5">
        <f t="shared" si="30"/>
        <v>64.315838474388414</v>
      </c>
      <c r="H125" s="5">
        <f t="shared" si="30"/>
        <v>67.323435318985844</v>
      </c>
      <c r="I125" s="5">
        <f t="shared" si="30"/>
        <v>70.94336384012405</v>
      </c>
      <c r="J125" s="5">
        <f t="shared" si="30"/>
        <v>73.282396081991365</v>
      </c>
      <c r="K125" s="5">
        <f t="shared" si="30"/>
        <v>76.189075906725989</v>
      </c>
      <c r="L125" s="5">
        <f t="shared" si="30"/>
        <v>80.368782917265662</v>
      </c>
      <c r="M125" s="5">
        <f t="shared" si="30"/>
        <v>83.688881590005522</v>
      </c>
      <c r="N125" s="5">
        <f t="shared" si="30"/>
        <v>87.64210610782132</v>
      </c>
      <c r="O125" s="5">
        <f t="shared" si="30"/>
        <v>91.397350920170908</v>
      </c>
      <c r="P125" s="5">
        <f t="shared" si="30"/>
        <v>94.37642073442008</v>
      </c>
      <c r="Q125" s="5">
        <f t="shared" si="30"/>
        <v>96.79387023094273</v>
      </c>
      <c r="R125" s="5">
        <f t="shared" si="30"/>
        <v>100.80037595903022</v>
      </c>
      <c r="S125" s="5">
        <f t="shared" si="30"/>
        <v>103.95515157716116</v>
      </c>
      <c r="T125" s="5">
        <f t="shared" si="30"/>
        <v>105.99052895068124</v>
      </c>
      <c r="U125" s="5">
        <f t="shared" si="30"/>
        <v>109.60487588883214</v>
      </c>
      <c r="V125" s="5">
        <f t="shared" si="30"/>
        <v>2.4141493182605358</v>
      </c>
      <c r="W125" s="5">
        <f t="shared" si="30"/>
        <v>-32.136306096868474</v>
      </c>
      <c r="X125" s="5">
        <f t="shared" si="30"/>
        <v>-18.976167387139874</v>
      </c>
      <c r="Y125" s="5">
        <f t="shared" si="30"/>
        <v>-11.205237080432227</v>
      </c>
      <c r="Z125" s="5">
        <f t="shared" si="30"/>
        <v>-6.6165804436244269</v>
      </c>
      <c r="AA125" s="5">
        <f t="shared" si="30"/>
        <v>-3.9070245861557886</v>
      </c>
      <c r="AB125" s="5">
        <f t="shared" si="30"/>
        <v>-2.3070589478791321</v>
      </c>
      <c r="AC125" s="5">
        <f t="shared" si="30"/>
        <v>-1.3622952381331495</v>
      </c>
      <c r="AD125" s="5">
        <f t="shared" si="30"/>
        <v>-0.80442171516524363</v>
      </c>
      <c r="AE125" s="5">
        <f t="shared" si="30"/>
        <v>-0.47500297858792484</v>
      </c>
      <c r="AF125" s="5">
        <f t="shared" si="30"/>
        <v>-0.28048450882638382</v>
      </c>
      <c r="AG125" s="5">
        <f t="shared" si="30"/>
        <v>-0.16562329761689143</v>
      </c>
      <c r="AH125" s="5">
        <f t="shared" ref="AH125:BI125" si="31">+SUM(AH123:AH124)</f>
        <v>-9.7798901009798267E-2</v>
      </c>
      <c r="AI125" s="5">
        <f t="shared" si="31"/>
        <v>-5.7749273057275806E-2</v>
      </c>
      <c r="AJ125" s="5">
        <f t="shared" si="31"/>
        <v>-3.4100368247590794E-2</v>
      </c>
      <c r="AK125" s="5">
        <f t="shared" si="31"/>
        <v>-2.0135926446519896E-2</v>
      </c>
      <c r="AL125" s="5">
        <f t="shared" si="31"/>
        <v>-1.1890063207405538E-2</v>
      </c>
      <c r="AM125" s="5">
        <f t="shared" si="31"/>
        <v>-7.0209634233408969E-3</v>
      </c>
      <c r="AN125" s="5">
        <f t="shared" si="31"/>
        <v>-4.1458086918485671E-3</v>
      </c>
      <c r="AO125" s="5">
        <f t="shared" si="31"/>
        <v>-2.4480585744496618E-3</v>
      </c>
      <c r="AP125" s="5">
        <f t="shared" si="31"/>
        <v>-1.4455541076267811E-3</v>
      </c>
      <c r="AQ125" s="5">
        <f t="shared" si="31"/>
        <v>-8.5358524501253817E-4</v>
      </c>
      <c r="AR125" s="5">
        <f t="shared" si="31"/>
        <v>-5.0403355132745383E-4</v>
      </c>
      <c r="AS125" s="5">
        <f t="shared" si="31"/>
        <v>-2.9762677172334831E-4</v>
      </c>
      <c r="AT125" s="5">
        <f t="shared" si="31"/>
        <v>-1.7574563243491996E-4</v>
      </c>
      <c r="AU125" s="5">
        <f t="shared" si="31"/>
        <v>-1.0377603849649593E-4</v>
      </c>
      <c r="AV125" s="5">
        <f t="shared" si="31"/>
        <v>-6.1278712971795892E-5</v>
      </c>
      <c r="AW125" s="5">
        <f t="shared" si="31"/>
        <v>-3.6184467222715776E-5</v>
      </c>
      <c r="AX125" s="5">
        <f t="shared" si="31"/>
        <v>-2.1366566050341442E-5</v>
      </c>
      <c r="AY125" s="5">
        <f t="shared" si="31"/>
        <v>-1.2616743587066123E-5</v>
      </c>
      <c r="AZ125" s="5">
        <f t="shared" si="31"/>
        <v>-7.4500609207266769E-6</v>
      </c>
      <c r="BA125" s="5">
        <f t="shared" si="31"/>
        <v>-4.3991864730798978E-6</v>
      </c>
      <c r="BB125" s="5">
        <f t="shared" si="31"/>
        <v>-2.5976756204889496E-6</v>
      </c>
      <c r="BC125" s="5">
        <f t="shared" si="31"/>
        <v>-1.5339014771425199E-6</v>
      </c>
      <c r="BD125" s="5">
        <f t="shared" si="31"/>
        <v>-9.0575348323788698E-7</v>
      </c>
      <c r="BE125" s="5">
        <f t="shared" si="31"/>
        <v>-5.3483837431713996E-7</v>
      </c>
      <c r="BF125" s="5">
        <f t="shared" si="31"/>
        <v>-3.1581671165052814E-7</v>
      </c>
      <c r="BG125" s="5">
        <f t="shared" si="31"/>
        <v>-1.8648661006252038E-7</v>
      </c>
      <c r="BH125" s="5">
        <f t="shared" si="31"/>
        <v>-1.1011847837581771E-7</v>
      </c>
      <c r="BI125" s="5">
        <f t="shared" si="31"/>
        <v>-6.5023860296136624E-8</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21" customHeight="1" x14ac:dyDescent="0.3">
      <c r="A126" s="8" t="s">
        <v>62</v>
      </c>
      <c r="B126" s="75">
        <f t="shared" ref="B126:BI126" si="32">(B123/B53)*1000</f>
        <v>7.0003960242819741</v>
      </c>
      <c r="C126" s="2">
        <f t="shared" si="32"/>
        <v>7.1058723694311405</v>
      </c>
      <c r="D126" s="2">
        <f t="shared" si="32"/>
        <v>7.2098258609804624</v>
      </c>
      <c r="E126" s="2">
        <f t="shared" si="32"/>
        <v>7.2687403967811788</v>
      </c>
      <c r="F126" s="2">
        <f t="shared" si="32"/>
        <v>7.3093164160215194</v>
      </c>
      <c r="G126" s="2">
        <f t="shared" si="32"/>
        <v>7.4282502182830479</v>
      </c>
      <c r="H126" s="2">
        <f t="shared" si="32"/>
        <v>7.5939814408097925</v>
      </c>
      <c r="I126" s="2">
        <f t="shared" si="32"/>
        <v>7.8282021094657219</v>
      </c>
      <c r="J126" s="2">
        <f t="shared" si="32"/>
        <v>7.913329309532922</v>
      </c>
      <c r="K126" s="2">
        <f t="shared" si="32"/>
        <v>8.1330883899091955</v>
      </c>
      <c r="L126" s="2">
        <f t="shared" si="32"/>
        <v>8.4452127704982178</v>
      </c>
      <c r="M126" s="2">
        <f t="shared" si="32"/>
        <v>8.6520511162956737</v>
      </c>
      <c r="N126" s="2">
        <f t="shared" si="32"/>
        <v>8.9829663511792859</v>
      </c>
      <c r="O126" s="2">
        <f t="shared" si="32"/>
        <v>9.2562928172254662</v>
      </c>
      <c r="P126" s="2">
        <f t="shared" si="32"/>
        <v>9.4863836530755794</v>
      </c>
      <c r="Q126" s="2">
        <f t="shared" si="32"/>
        <v>9.6790482689523625</v>
      </c>
      <c r="R126" s="2">
        <f t="shared" si="32"/>
        <v>10.046193676698993</v>
      </c>
      <c r="S126" s="2">
        <f t="shared" si="32"/>
        <v>10.268704346862378</v>
      </c>
      <c r="T126" s="2">
        <f t="shared" si="32"/>
        <v>10.445262552947604</v>
      </c>
      <c r="U126" s="2">
        <f t="shared" si="32"/>
        <v>10.790816065666704</v>
      </c>
      <c r="V126" s="2">
        <f t="shared" si="32"/>
        <v>0</v>
      </c>
      <c r="W126" s="2">
        <f t="shared" si="32"/>
        <v>0</v>
      </c>
      <c r="X126" s="2">
        <f t="shared" si="32"/>
        <v>0</v>
      </c>
      <c r="Y126" s="2">
        <f t="shared" si="32"/>
        <v>0</v>
      </c>
      <c r="Z126" s="2">
        <f t="shared" si="32"/>
        <v>0</v>
      </c>
      <c r="AA126" s="2">
        <f t="shared" si="32"/>
        <v>0</v>
      </c>
      <c r="AB126" s="2">
        <f t="shared" si="32"/>
        <v>0</v>
      </c>
      <c r="AC126" s="2">
        <f t="shared" si="32"/>
        <v>0</v>
      </c>
      <c r="AD126" s="2">
        <f t="shared" si="32"/>
        <v>0</v>
      </c>
      <c r="AE126" s="2">
        <f t="shared" si="32"/>
        <v>0</v>
      </c>
      <c r="AF126" s="2">
        <f t="shared" si="32"/>
        <v>0</v>
      </c>
      <c r="AG126" s="2">
        <f t="shared" si="32"/>
        <v>0</v>
      </c>
      <c r="AH126" s="2">
        <f t="shared" si="32"/>
        <v>0</v>
      </c>
      <c r="AI126" s="2">
        <f t="shared" si="32"/>
        <v>0</v>
      </c>
      <c r="AJ126" s="2">
        <f t="shared" si="32"/>
        <v>0</v>
      </c>
      <c r="AK126" s="2">
        <f t="shared" si="32"/>
        <v>0</v>
      </c>
      <c r="AL126" s="2">
        <f t="shared" si="32"/>
        <v>0</v>
      </c>
      <c r="AM126" s="2">
        <f t="shared" si="32"/>
        <v>0</v>
      </c>
      <c r="AN126" s="2">
        <f t="shared" si="32"/>
        <v>0</v>
      </c>
      <c r="AO126" s="2">
        <f t="shared" si="32"/>
        <v>0</v>
      </c>
      <c r="AP126" s="2">
        <f t="shared" si="32"/>
        <v>0</v>
      </c>
      <c r="AQ126" s="2">
        <f t="shared" si="32"/>
        <v>0</v>
      </c>
      <c r="AR126" s="2">
        <f t="shared" si="32"/>
        <v>0</v>
      </c>
      <c r="AS126" s="2">
        <f t="shared" si="32"/>
        <v>0</v>
      </c>
      <c r="AT126" s="2">
        <f t="shared" si="32"/>
        <v>0</v>
      </c>
      <c r="AU126" s="2">
        <f t="shared" si="32"/>
        <v>0</v>
      </c>
      <c r="AV126" s="2">
        <f t="shared" si="32"/>
        <v>0</v>
      </c>
      <c r="AW126" s="2">
        <f t="shared" si="32"/>
        <v>0</v>
      </c>
      <c r="AX126" s="2">
        <f t="shared" si="32"/>
        <v>0</v>
      </c>
      <c r="AY126" s="2">
        <f t="shared" si="32"/>
        <v>0</v>
      </c>
      <c r="AZ126" s="2">
        <f t="shared" si="32"/>
        <v>0</v>
      </c>
      <c r="BA126" s="2">
        <f t="shared" si="32"/>
        <v>0</v>
      </c>
      <c r="BB126" s="2">
        <f t="shared" si="32"/>
        <v>0</v>
      </c>
      <c r="BC126" s="2">
        <f t="shared" si="32"/>
        <v>0</v>
      </c>
      <c r="BD126" s="2">
        <f t="shared" si="32"/>
        <v>0</v>
      </c>
      <c r="BE126" s="2">
        <f t="shared" si="32"/>
        <v>0</v>
      </c>
      <c r="BF126" s="2">
        <f t="shared" si="32"/>
        <v>0</v>
      </c>
      <c r="BG126" s="2">
        <f t="shared" si="32"/>
        <v>0</v>
      </c>
      <c r="BH126" s="2">
        <f t="shared" si="32"/>
        <v>0</v>
      </c>
      <c r="BI126" s="2">
        <f t="shared" si="32"/>
        <v>0</v>
      </c>
    </row>
    <row r="127" spans="1:124" ht="21" customHeight="1" x14ac:dyDescent="0.3">
      <c r="A127" s="8" t="s">
        <v>207</v>
      </c>
      <c r="B127" s="75">
        <f>((B126)^(1-$B$19)-1)/(1-$B$19)-1</f>
        <v>0.29649654103351697</v>
      </c>
      <c r="C127" s="2">
        <f t="shared" ref="C127:BI127" si="33">((C126)^(1-$B$19)-1)/(1-$B$19)-1</f>
        <v>0.30270545062849896</v>
      </c>
      <c r="D127" s="2">
        <f t="shared" si="33"/>
        <v>0.30869532836536551</v>
      </c>
      <c r="E127" s="2">
        <f t="shared" si="33"/>
        <v>0.31203472613273342</v>
      </c>
      <c r="F127" s="2">
        <f t="shared" si="33"/>
        <v>0.31431192231956229</v>
      </c>
      <c r="G127" s="2">
        <f t="shared" si="33"/>
        <v>0.32088241840093978</v>
      </c>
      <c r="H127" s="2">
        <f t="shared" si="33"/>
        <v>0.32978803854587446</v>
      </c>
      <c r="I127" s="2">
        <f t="shared" si="33"/>
        <v>0.34190424090877158</v>
      </c>
      <c r="J127" s="2">
        <f t="shared" si="33"/>
        <v>0.3461784054896726</v>
      </c>
      <c r="K127" s="2">
        <f t="shared" si="33"/>
        <v>0.35691064412361184</v>
      </c>
      <c r="L127" s="2">
        <f t="shared" si="33"/>
        <v>0.3714511432151637</v>
      </c>
      <c r="M127" s="2">
        <f t="shared" si="33"/>
        <v>0.38066451495209286</v>
      </c>
      <c r="N127" s="2">
        <f t="shared" si="33"/>
        <v>0.39475921265985092</v>
      </c>
      <c r="O127" s="2">
        <f t="shared" si="33"/>
        <v>0.40584515203714555</v>
      </c>
      <c r="P127" s="2">
        <f t="shared" si="33"/>
        <v>0.41481583975417124</v>
      </c>
      <c r="Q127" s="2">
        <f t="shared" si="33"/>
        <v>0.42208810072245284</v>
      </c>
      <c r="R127" s="2">
        <f t="shared" si="33"/>
        <v>0.43538156892559998</v>
      </c>
      <c r="S127" s="2">
        <f t="shared" si="33"/>
        <v>0.44310026513711409</v>
      </c>
      <c r="T127" s="2">
        <f t="shared" si="33"/>
        <v>0.44905439538366121</v>
      </c>
      <c r="U127" s="2">
        <f t="shared" si="33"/>
        <v>0.46029576243322423</v>
      </c>
      <c r="V127" s="2" t="e">
        <f t="shared" si="33"/>
        <v>#DIV/0!</v>
      </c>
      <c r="W127" s="2" t="e">
        <f t="shared" si="33"/>
        <v>#DIV/0!</v>
      </c>
      <c r="X127" s="2" t="e">
        <f t="shared" si="33"/>
        <v>#DIV/0!</v>
      </c>
      <c r="Y127" s="2" t="e">
        <f t="shared" si="33"/>
        <v>#DIV/0!</v>
      </c>
      <c r="Z127" s="2" t="e">
        <f t="shared" si="33"/>
        <v>#DIV/0!</v>
      </c>
      <c r="AA127" s="2" t="e">
        <f t="shared" si="33"/>
        <v>#DIV/0!</v>
      </c>
      <c r="AB127" s="2" t="e">
        <f t="shared" si="33"/>
        <v>#DIV/0!</v>
      </c>
      <c r="AC127" s="2" t="e">
        <f t="shared" si="33"/>
        <v>#DIV/0!</v>
      </c>
      <c r="AD127" s="2" t="e">
        <f t="shared" si="33"/>
        <v>#DIV/0!</v>
      </c>
      <c r="AE127" s="2" t="e">
        <f t="shared" si="33"/>
        <v>#DIV/0!</v>
      </c>
      <c r="AF127" s="2" t="e">
        <f t="shared" si="33"/>
        <v>#DIV/0!</v>
      </c>
      <c r="AG127" s="2" t="e">
        <f t="shared" si="33"/>
        <v>#DIV/0!</v>
      </c>
      <c r="AH127" s="2" t="e">
        <f t="shared" si="33"/>
        <v>#DIV/0!</v>
      </c>
      <c r="AI127" s="2" t="e">
        <f t="shared" si="33"/>
        <v>#DIV/0!</v>
      </c>
      <c r="AJ127" s="2" t="e">
        <f t="shared" si="33"/>
        <v>#DIV/0!</v>
      </c>
      <c r="AK127" s="2" t="e">
        <f t="shared" si="33"/>
        <v>#DIV/0!</v>
      </c>
      <c r="AL127" s="2" t="e">
        <f t="shared" si="33"/>
        <v>#DIV/0!</v>
      </c>
      <c r="AM127" s="2" t="e">
        <f t="shared" si="33"/>
        <v>#DIV/0!</v>
      </c>
      <c r="AN127" s="2" t="e">
        <f t="shared" si="33"/>
        <v>#DIV/0!</v>
      </c>
      <c r="AO127" s="2" t="e">
        <f t="shared" si="33"/>
        <v>#DIV/0!</v>
      </c>
      <c r="AP127" s="2" t="e">
        <f t="shared" si="33"/>
        <v>#DIV/0!</v>
      </c>
      <c r="AQ127" s="2" t="e">
        <f t="shared" si="33"/>
        <v>#DIV/0!</v>
      </c>
      <c r="AR127" s="2" t="e">
        <f t="shared" si="33"/>
        <v>#DIV/0!</v>
      </c>
      <c r="AS127" s="2" t="e">
        <f t="shared" si="33"/>
        <v>#DIV/0!</v>
      </c>
      <c r="AT127" s="2" t="e">
        <f t="shared" si="33"/>
        <v>#DIV/0!</v>
      </c>
      <c r="AU127" s="2" t="e">
        <f t="shared" si="33"/>
        <v>#DIV/0!</v>
      </c>
      <c r="AV127" s="2" t="e">
        <f t="shared" si="33"/>
        <v>#DIV/0!</v>
      </c>
      <c r="AW127" s="2" t="e">
        <f t="shared" si="33"/>
        <v>#DIV/0!</v>
      </c>
      <c r="AX127" s="2" t="e">
        <f t="shared" si="33"/>
        <v>#DIV/0!</v>
      </c>
      <c r="AY127" s="2" t="e">
        <f t="shared" si="33"/>
        <v>#DIV/0!</v>
      </c>
      <c r="AZ127" s="2" t="e">
        <f t="shared" si="33"/>
        <v>#DIV/0!</v>
      </c>
      <c r="BA127" s="2" t="e">
        <f t="shared" si="33"/>
        <v>#DIV/0!</v>
      </c>
      <c r="BB127" s="2" t="e">
        <f t="shared" si="33"/>
        <v>#DIV/0!</v>
      </c>
      <c r="BC127" s="2" t="e">
        <f t="shared" si="33"/>
        <v>#DIV/0!</v>
      </c>
      <c r="BD127" s="2" t="e">
        <f t="shared" si="33"/>
        <v>#DIV/0!</v>
      </c>
      <c r="BE127" s="2" t="e">
        <f t="shared" si="33"/>
        <v>#DIV/0!</v>
      </c>
      <c r="BF127" s="2" t="e">
        <f t="shared" si="33"/>
        <v>#DIV/0!</v>
      </c>
      <c r="BG127" s="2" t="e">
        <f t="shared" si="33"/>
        <v>#DIV/0!</v>
      </c>
      <c r="BH127" s="2" t="e">
        <f t="shared" si="33"/>
        <v>#DIV/0!</v>
      </c>
      <c r="BI127" s="2" t="e">
        <f t="shared" si="33"/>
        <v>#DIV/0!</v>
      </c>
    </row>
    <row r="128" spans="1:124" ht="21" customHeight="1" x14ac:dyDescent="0.3">
      <c r="A128" s="8" t="s">
        <v>208</v>
      </c>
      <c r="B128" s="72">
        <f t="shared" ref="B128:BI128" si="34">B$18*B$53*B127</f>
        <v>2027.443347587189</v>
      </c>
      <c r="C128" s="5">
        <f t="shared" si="34"/>
        <v>2035.0636331562678</v>
      </c>
      <c r="D128" s="5">
        <f t="shared" si="34"/>
        <v>1995.9569540235584</v>
      </c>
      <c r="E128" s="5">
        <f t="shared" si="34"/>
        <v>1953.1309338456556</v>
      </c>
      <c r="F128" s="5">
        <f t="shared" si="34"/>
        <v>1893.5432196843681</v>
      </c>
      <c r="G128" s="5">
        <f t="shared" si="34"/>
        <v>1851.3194540963875</v>
      </c>
      <c r="H128" s="5">
        <f t="shared" si="34"/>
        <v>1814.4033578133883</v>
      </c>
      <c r="I128" s="5">
        <f t="shared" si="34"/>
        <v>1787.2013836457168</v>
      </c>
      <c r="J128" s="5">
        <f t="shared" si="34"/>
        <v>1713.8466335089151</v>
      </c>
      <c r="K128" s="5">
        <f t="shared" si="34"/>
        <v>1669.0170839923123</v>
      </c>
      <c r="L128" s="5">
        <f t="shared" si="34"/>
        <v>1636.9050329694278</v>
      </c>
      <c r="M128" s="5">
        <f t="shared" si="34"/>
        <v>1577.6703205001836</v>
      </c>
      <c r="N128" s="5">
        <f t="shared" si="34"/>
        <v>1536.0637591724485</v>
      </c>
      <c r="O128" s="5">
        <f t="shared" si="34"/>
        <v>1480.4481056223046</v>
      </c>
      <c r="P128" s="5">
        <f t="shared" si="34"/>
        <v>1416.7182988943709</v>
      </c>
      <c r="Q128" s="5">
        <f t="shared" si="34"/>
        <v>1348.1562654599475</v>
      </c>
      <c r="R128" s="5">
        <f t="shared" si="34"/>
        <v>1299.2514893588752</v>
      </c>
      <c r="S128" s="5">
        <f t="shared" si="34"/>
        <v>1234.3630175911678</v>
      </c>
      <c r="T128" s="5">
        <f t="shared" si="34"/>
        <v>1166.9068533704492</v>
      </c>
      <c r="U128" s="5">
        <f t="shared" si="34"/>
        <v>1115.1054504487031</v>
      </c>
      <c r="V128" s="5" t="e">
        <f t="shared" si="34"/>
        <v>#DIV/0!</v>
      </c>
      <c r="W128" s="5" t="e">
        <f t="shared" si="34"/>
        <v>#DIV/0!</v>
      </c>
      <c r="X128" s="5" t="e">
        <f t="shared" si="34"/>
        <v>#DIV/0!</v>
      </c>
      <c r="Y128" s="5" t="e">
        <f t="shared" si="34"/>
        <v>#DIV/0!</v>
      </c>
      <c r="Z128" s="5" t="e">
        <f t="shared" si="34"/>
        <v>#DIV/0!</v>
      </c>
      <c r="AA128" s="5" t="e">
        <f t="shared" si="34"/>
        <v>#DIV/0!</v>
      </c>
      <c r="AB128" s="5" t="e">
        <f t="shared" si="34"/>
        <v>#DIV/0!</v>
      </c>
      <c r="AC128" s="5" t="e">
        <f t="shared" si="34"/>
        <v>#DIV/0!</v>
      </c>
      <c r="AD128" s="5" t="e">
        <f t="shared" si="34"/>
        <v>#DIV/0!</v>
      </c>
      <c r="AE128" s="5" t="e">
        <f t="shared" si="34"/>
        <v>#DIV/0!</v>
      </c>
      <c r="AF128" s="5" t="e">
        <f t="shared" si="34"/>
        <v>#DIV/0!</v>
      </c>
      <c r="AG128" s="5" t="e">
        <f t="shared" si="34"/>
        <v>#DIV/0!</v>
      </c>
      <c r="AH128" s="5" t="e">
        <f t="shared" si="34"/>
        <v>#DIV/0!</v>
      </c>
      <c r="AI128" s="5" t="e">
        <f t="shared" si="34"/>
        <v>#DIV/0!</v>
      </c>
      <c r="AJ128" s="5" t="e">
        <f t="shared" si="34"/>
        <v>#DIV/0!</v>
      </c>
      <c r="AK128" s="5" t="e">
        <f t="shared" si="34"/>
        <v>#DIV/0!</v>
      </c>
      <c r="AL128" s="5" t="e">
        <f t="shared" si="34"/>
        <v>#DIV/0!</v>
      </c>
      <c r="AM128" s="5" t="e">
        <f t="shared" si="34"/>
        <v>#DIV/0!</v>
      </c>
      <c r="AN128" s="5" t="e">
        <f t="shared" si="34"/>
        <v>#DIV/0!</v>
      </c>
      <c r="AO128" s="5" t="e">
        <f t="shared" si="34"/>
        <v>#DIV/0!</v>
      </c>
      <c r="AP128" s="5" t="e">
        <f t="shared" si="34"/>
        <v>#DIV/0!</v>
      </c>
      <c r="AQ128" s="5" t="e">
        <f t="shared" si="34"/>
        <v>#DIV/0!</v>
      </c>
      <c r="AR128" s="5" t="e">
        <f t="shared" si="34"/>
        <v>#DIV/0!</v>
      </c>
      <c r="AS128" s="5" t="e">
        <f t="shared" si="34"/>
        <v>#DIV/0!</v>
      </c>
      <c r="AT128" s="5" t="e">
        <f t="shared" si="34"/>
        <v>#DIV/0!</v>
      </c>
      <c r="AU128" s="5" t="e">
        <f t="shared" si="34"/>
        <v>#DIV/0!</v>
      </c>
      <c r="AV128" s="5" t="e">
        <f t="shared" si="34"/>
        <v>#DIV/0!</v>
      </c>
      <c r="AW128" s="5" t="e">
        <f t="shared" si="34"/>
        <v>#DIV/0!</v>
      </c>
      <c r="AX128" s="5" t="e">
        <f t="shared" si="34"/>
        <v>#DIV/0!</v>
      </c>
      <c r="AY128" s="5" t="e">
        <f t="shared" si="34"/>
        <v>#DIV/0!</v>
      </c>
      <c r="AZ128" s="5" t="e">
        <f t="shared" si="34"/>
        <v>#DIV/0!</v>
      </c>
      <c r="BA128" s="5" t="e">
        <f t="shared" si="34"/>
        <v>#DIV/0!</v>
      </c>
      <c r="BB128" s="5" t="e">
        <f t="shared" si="34"/>
        <v>#DIV/0!</v>
      </c>
      <c r="BC128" s="5" t="e">
        <f t="shared" si="34"/>
        <v>#DIV/0!</v>
      </c>
      <c r="BD128" s="5" t="e">
        <f t="shared" si="34"/>
        <v>#DIV/0!</v>
      </c>
      <c r="BE128" s="5" t="e">
        <f t="shared" si="34"/>
        <v>#DIV/0!</v>
      </c>
      <c r="BF128" s="5" t="e">
        <f t="shared" si="34"/>
        <v>#DIV/0!</v>
      </c>
      <c r="BG128" s="5" t="e">
        <f t="shared" si="34"/>
        <v>#DIV/0!</v>
      </c>
      <c r="BH128" s="5" t="e">
        <f t="shared" si="34"/>
        <v>#DIV/0!</v>
      </c>
      <c r="BI128" s="5" t="e">
        <f t="shared" si="34"/>
        <v>#DIV/0!</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30" customHeight="1" x14ac:dyDescent="0.3">
      <c r="A129" s="32" t="s">
        <v>209</v>
      </c>
      <c r="B129" s="84" t="e">
        <f>SUM(B128:DQ128)*5*B49+B50</f>
        <v>#DIV/0!</v>
      </c>
      <c r="C129" s="7">
        <v>2688.7871864330928</v>
      </c>
      <c r="D129" s="7" t="e">
        <f>+B129-C129</f>
        <v>#DIV/0!</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7.200000000000003" customHeight="1" thickBot="1" x14ac:dyDescent="0.35">
      <c r="A130" s="33" t="s">
        <v>26</v>
      </c>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03" customFormat="1" ht="21" customHeight="1" thickTop="1" x14ac:dyDescent="0.3">
      <c r="A131" s="100" t="s">
        <v>86</v>
      </c>
      <c r="B131" s="101">
        <v>0.25813892869999999</v>
      </c>
      <c r="C131" s="101">
        <v>0.25532525919999999</v>
      </c>
      <c r="D131" s="101">
        <v>0.25277656520000003</v>
      </c>
      <c r="E131" s="101">
        <v>0.25050611849999999</v>
      </c>
      <c r="F131" s="101">
        <v>0.2485054357</v>
      </c>
      <c r="G131" s="101">
        <v>0.24675582409999999</v>
      </c>
      <c r="H131" s="101">
        <v>0.24523459819999999</v>
      </c>
      <c r="I131" s="101">
        <v>0.24391838969999999</v>
      </c>
      <c r="J131" s="101">
        <v>0.24278484480000001</v>
      </c>
      <c r="K131" s="101">
        <v>0.241813422</v>
      </c>
      <c r="L131" s="101">
        <v>0.24098568849999999</v>
      </c>
      <c r="M131" s="101">
        <v>0.24028533860000001</v>
      </c>
      <c r="N131" s="101">
        <v>0.23969805590000001</v>
      </c>
      <c r="O131" s="101">
        <v>0.2392112804</v>
      </c>
      <c r="P131" s="101">
        <v>0.23881389929999999</v>
      </c>
      <c r="Q131" s="101">
        <v>0.23849584900000001</v>
      </c>
      <c r="R131" s="101">
        <v>0.23824757020000001</v>
      </c>
      <c r="S131" s="101">
        <v>0.2380592003</v>
      </c>
      <c r="T131" s="101">
        <v>0.2379192835</v>
      </c>
      <c r="U131" s="101">
        <v>0.23783988149999999</v>
      </c>
      <c r="V131" s="101">
        <v>0.23781487740000001</v>
      </c>
      <c r="W131" s="101">
        <v>0.23783959390000001</v>
      </c>
      <c r="X131" s="101">
        <v>0.2379103766</v>
      </c>
      <c r="Y131" s="101">
        <v>0.23802432070000001</v>
      </c>
      <c r="Z131" s="101">
        <v>0.23817908469999999</v>
      </c>
      <c r="AA131" s="101">
        <v>0.2383727574</v>
      </c>
      <c r="AB131" s="101">
        <v>0.2386037593</v>
      </c>
      <c r="AC131" s="101">
        <v>0.2388707649</v>
      </c>
      <c r="AD131" s="101">
        <v>0.23917263959999999</v>
      </c>
      <c r="AE131" s="101">
        <v>0.23950838590000001</v>
      </c>
      <c r="AF131" s="101">
        <v>0.23987709830000001</v>
      </c>
      <c r="AG131" s="101">
        <v>0.24027792689999999</v>
      </c>
      <c r="AH131" s="101">
        <v>0.24071005570000001</v>
      </c>
      <c r="AI131" s="101">
        <v>0.24117270530000001</v>
      </c>
      <c r="AJ131" s="101">
        <v>0.24166518370000001</v>
      </c>
      <c r="AK131" s="101">
        <v>0.2421870227</v>
      </c>
      <c r="AL131" s="101">
        <v>0.24273827649999999</v>
      </c>
      <c r="AM131" s="101">
        <v>0.2433201109</v>
      </c>
      <c r="AN131" s="101">
        <v>0.24393592049999999</v>
      </c>
      <c r="AO131" s="101">
        <v>0.24459338559999999</v>
      </c>
      <c r="AP131" s="101">
        <v>0.24530819919999999</v>
      </c>
      <c r="AQ131" s="101">
        <v>0.24611073780000001</v>
      </c>
      <c r="AR131" s="101">
        <v>0.24705788419999999</v>
      </c>
      <c r="AS131" s="101">
        <v>0.24825378209999999</v>
      </c>
      <c r="AT131" s="101">
        <v>0.249885832</v>
      </c>
      <c r="AU131" s="101">
        <v>0.2479171896</v>
      </c>
      <c r="AV131" s="101">
        <v>0.2473920178</v>
      </c>
      <c r="AW131" s="101">
        <v>0.2466163267</v>
      </c>
      <c r="AX131" s="101">
        <v>0.24530681579999999</v>
      </c>
      <c r="AY131" s="101">
        <v>0.2429924832</v>
      </c>
      <c r="AZ131" s="101">
        <v>0.25827814570000002</v>
      </c>
      <c r="BA131" s="101">
        <v>0.25827814570000002</v>
      </c>
      <c r="BB131" s="101">
        <v>0.25827814570000002</v>
      </c>
      <c r="BC131" s="101">
        <v>0.25827814570000002</v>
      </c>
      <c r="BD131" s="101">
        <v>0.25827814570000002</v>
      </c>
      <c r="BE131" s="101">
        <v>0.25827814570000002</v>
      </c>
      <c r="BF131" s="101">
        <v>0.25827814570000002</v>
      </c>
      <c r="BG131" s="101">
        <v>0.25827814570000002</v>
      </c>
      <c r="BH131" s="101">
        <v>0.25827814570000002</v>
      </c>
      <c r="BI131" s="101">
        <v>0.25827814570000002</v>
      </c>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row>
    <row r="132" spans="1:124" s="17" customFormat="1" ht="21" customHeight="1" x14ac:dyDescent="0.3">
      <c r="A132" s="18" t="s">
        <v>274</v>
      </c>
      <c r="B132" s="85">
        <v>1</v>
      </c>
      <c r="C132" s="62">
        <v>1.1040808032</v>
      </c>
      <c r="D132" s="62">
        <v>1.21899442</v>
      </c>
      <c r="E132" s="62">
        <v>1.3458683383000001</v>
      </c>
      <c r="F132" s="62">
        <v>1.485947396</v>
      </c>
      <c r="G132" s="62">
        <v>1.6406059945</v>
      </c>
      <c r="H132" s="62">
        <v>1.8113615840999999</v>
      </c>
      <c r="I132" s="62">
        <v>1.9998895527</v>
      </c>
      <c r="J132" s="62">
        <v>2.2080396636000001</v>
      </c>
      <c r="K132" s="62">
        <v>2.4378542052999999</v>
      </c>
      <c r="L132" s="62">
        <v>2.6915880291000001</v>
      </c>
      <c r="M132" s="62">
        <v>2.9717306730000002</v>
      </c>
      <c r="N132" s="62">
        <v>3.2810307883999998</v>
      </c>
      <c r="O132" s="62">
        <v>3.6225231081000002</v>
      </c>
      <c r="P132" s="62">
        <v>3.9995582228000002</v>
      </c>
      <c r="Q132" s="62">
        <v>4.4158354550999999</v>
      </c>
      <c r="R132" s="62">
        <v>4.8754391560999997</v>
      </c>
      <c r="S132" s="62">
        <v>5.3828787794000004</v>
      </c>
      <c r="T132" s="62">
        <v>5.9431331263000002</v>
      </c>
      <c r="U132" s="62">
        <v>6.5616991956000001</v>
      </c>
      <c r="V132" s="62">
        <v>7.2446461183000004</v>
      </c>
      <c r="W132" s="62">
        <v>7.9986747051</v>
      </c>
      <c r="X132" s="62">
        <v>8.8311831929999993</v>
      </c>
      <c r="Y132" s="62">
        <v>9.7503398328999999</v>
      </c>
      <c r="Z132" s="62">
        <v>10.7651630342</v>
      </c>
      <c r="AA132" s="62">
        <v>11.8856098494</v>
      </c>
      <c r="AB132" s="62">
        <v>13.122673668999999</v>
      </c>
      <c r="AC132" s="62">
        <v>14.488492084600001</v>
      </c>
      <c r="AD132" s="62">
        <v>15.996465978</v>
      </c>
      <c r="AE132" s="62">
        <v>17.661391005300001</v>
      </c>
      <c r="AF132" s="62">
        <v>19.499602766799999</v>
      </c>
      <c r="AG132" s="62">
        <v>21.529137084799999</v>
      </c>
      <c r="AH132" s="62">
        <v>23.769906964800001</v>
      </c>
      <c r="AI132" s="62">
        <v>26.243897973700001</v>
      </c>
      <c r="AJ132" s="62">
        <v>28.9753839539</v>
      </c>
      <c r="AK132" s="62">
        <v>31.9911651888</v>
      </c>
      <c r="AL132" s="62">
        <v>35.320831357000003</v>
      </c>
      <c r="AM132" s="62">
        <v>38.997051854299997</v>
      </c>
      <c r="AN132" s="62">
        <v>43.055896333699998</v>
      </c>
      <c r="AO132" s="62">
        <v>47.537188606699999</v>
      </c>
      <c r="AP132" s="62">
        <v>52.484897378699998</v>
      </c>
      <c r="AQ132" s="62">
        <v>57.9475676538</v>
      </c>
      <c r="AR132" s="62">
        <v>63.9787970386</v>
      </c>
      <c r="AS132" s="62">
        <v>70.637761622200003</v>
      </c>
      <c r="AT132" s="62">
        <v>77.989796588100006</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124.8329740817</v>
      </c>
      <c r="BD132" s="62">
        <v>121.7121497297</v>
      </c>
      <c r="BE132" s="62">
        <v>118.66934598650001</v>
      </c>
      <c r="BF132" s="62">
        <v>109.98559139379999</v>
      </c>
      <c r="BG132" s="62">
        <v>63.4998585612</v>
      </c>
      <c r="BH132" s="62">
        <v>24.595649848600001</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21" customHeight="1" x14ac:dyDescent="0.3">
      <c r="A133" s="34" t="s">
        <v>275</v>
      </c>
      <c r="B133" s="72">
        <f>+MIN(B132+B97*Parameters!$B$30,B34)</f>
        <v>1</v>
      </c>
      <c r="C133" s="5">
        <f>+MIN(C132+C97*Parameters!$B$30,C34)</f>
        <v>1.1040808032</v>
      </c>
      <c r="D133" s="5">
        <f>+MIN(D132+D97*Parameters!$B$30,D34)</f>
        <v>1.21899442</v>
      </c>
      <c r="E133" s="5">
        <f>+MIN(E132+E97*Parameters!$B$30,E34)</f>
        <v>1.3458683383000001</v>
      </c>
      <c r="F133" s="5">
        <f>+MIN(F132+F97*Parameters!$B$30,F34)</f>
        <v>1.485947396</v>
      </c>
      <c r="G133" s="5">
        <f>+MIN(G132+G97*Parameters!$B$30,G34)</f>
        <v>1.6406059945</v>
      </c>
      <c r="H133" s="5">
        <f>+MIN(H132+H97*Parameters!$B$30,H34)</f>
        <v>1.8113615840999999</v>
      </c>
      <c r="I133" s="5">
        <f>+MIN(I132+I97*Parameters!$B$30,I34)</f>
        <v>1.9998895527</v>
      </c>
      <c r="J133" s="5">
        <f>+MIN(J132+J97*Parameters!$B$30,J34)</f>
        <v>2.2080396636000001</v>
      </c>
      <c r="K133" s="5">
        <f>+MIN(K132+K97*Parameters!$B$30,K34)</f>
        <v>2.4378542052999999</v>
      </c>
      <c r="L133" s="5">
        <f>+MIN(L132+L97*Parameters!$B$30,L34)</f>
        <v>2.6915880291000001</v>
      </c>
      <c r="M133" s="5">
        <f>+MIN(M132+M97*Parameters!$B$30,M34)</f>
        <v>2.9717306730000002</v>
      </c>
      <c r="N133" s="5">
        <f>+MIN(N132+N97*Parameters!$B$30,N34)</f>
        <v>3.2810307883999998</v>
      </c>
      <c r="O133" s="5">
        <f>+MIN(O132+O97*Parameters!$B$30,O34)</f>
        <v>3.6225231081000002</v>
      </c>
      <c r="P133" s="5">
        <f>+MIN(P132+P97*Parameters!$B$30,P34)</f>
        <v>3.9995582228000002</v>
      </c>
      <c r="Q133" s="5">
        <f>+MIN(Q132+Q97*Parameters!$B$30,Q34)</f>
        <v>4.4158354550999999</v>
      </c>
      <c r="R133" s="5">
        <f>+MIN(R132+R97*Parameters!$B$30,R34)</f>
        <v>4.8754391560999997</v>
      </c>
      <c r="S133" s="5">
        <f>+MIN(S132+S97*Parameters!$B$30,S34)</f>
        <v>5.3828787794000004</v>
      </c>
      <c r="T133" s="5">
        <f>+MIN(T132+T97*Parameters!$B$30,T34)</f>
        <v>5.9431331263000002</v>
      </c>
      <c r="U133" s="5">
        <f>+MIN(U132+U97*Parameters!$B$30,U34)</f>
        <v>6.5616991956000001</v>
      </c>
      <c r="V133" s="5">
        <f>+MIN(V132+V97*Parameters!$B$30,V34)</f>
        <v>7.2446461183000004</v>
      </c>
      <c r="W133" s="5">
        <f>+MIN(W132+W97*Parameters!$B$30,W34)</f>
        <v>7.9986747051</v>
      </c>
      <c r="X133" s="5">
        <f>+MIN(X132+X97*Parameters!$B$30,X34)</f>
        <v>8.8311831929999993</v>
      </c>
      <c r="Y133" s="5">
        <f>+MIN(Y132+Y97*Parameters!$B$30,Y34)</f>
        <v>9.7503398328999999</v>
      </c>
      <c r="Z133" s="5">
        <f>+MIN(Z132+Z97*Parameters!$B$30,Z34)</f>
        <v>10.7651630342</v>
      </c>
      <c r="AA133" s="5">
        <f>+MIN(AA132+AA97*Parameters!$B$30,AA34)</f>
        <v>11.8856098494</v>
      </c>
      <c r="AB133" s="5">
        <f>+MIN(AB132+AB97*Parameters!$B$30,AB34)</f>
        <v>13.122673668999999</v>
      </c>
      <c r="AC133" s="5">
        <f>+MIN(AC132+AC97*Parameters!$B$30,AC34)</f>
        <v>14.488492084600001</v>
      </c>
      <c r="AD133" s="5">
        <f>+MIN(AD132+AD97*Parameters!$B$30,AD34)</f>
        <v>15.996465978</v>
      </c>
      <c r="AE133" s="5">
        <f>+MIN(AE132+AE97*Parameters!$B$30,AE34)</f>
        <v>17.661391005300001</v>
      </c>
      <c r="AF133" s="5">
        <f>+MIN(AF132+AF97*Parameters!$B$30,AF34)</f>
        <v>19.499602766799999</v>
      </c>
      <c r="AG133" s="5">
        <f>+MIN(AG132+AG97*Parameters!$B$30,AG34)</f>
        <v>21.529137084799999</v>
      </c>
      <c r="AH133" s="5">
        <f>+MIN(AH132+AH97*Parameters!$B$30,AH34)</f>
        <v>23.769906964800001</v>
      </c>
      <c r="AI133" s="5">
        <f>+MIN(AI132+AI97*Parameters!$B$30,AI34)</f>
        <v>26.243897973700001</v>
      </c>
      <c r="AJ133" s="5">
        <f>+MIN(AJ132+AJ97*Parameters!$B$30,AJ34)</f>
        <v>28.9753839539</v>
      </c>
      <c r="AK133" s="5">
        <f>+MIN(AK132+AK97*Parameters!$B$30,AK34)</f>
        <v>31.9911651888</v>
      </c>
      <c r="AL133" s="5">
        <f>+MIN(AL132+AL97*Parameters!$B$30,AL34)</f>
        <v>35.320831357000003</v>
      </c>
      <c r="AM133" s="5">
        <f>+MIN(AM132+AM97*Parameters!$B$30,AM34)</f>
        <v>38.997051854299997</v>
      </c>
      <c r="AN133" s="5">
        <f>+MIN(AN132+AN97*Parameters!$B$30,AN34)</f>
        <v>43.055896333699998</v>
      </c>
      <c r="AO133" s="5">
        <f>+MIN(AO132+AO97*Parameters!$B$30,AO34)</f>
        <v>47.537188606699999</v>
      </c>
      <c r="AP133" s="5">
        <f>+MIN(AP132+AP97*Parameters!$B$30,AP34)</f>
        <v>52.484897378699998</v>
      </c>
      <c r="AQ133" s="5">
        <f>+MIN(AQ132+AQ97*Parameters!$B$30,AQ34)</f>
        <v>57.9475676538</v>
      </c>
      <c r="AR133" s="5">
        <f>+MIN(AR132+AR97*Parameters!$B$30,AR34)</f>
        <v>63.9787970386</v>
      </c>
      <c r="AS133" s="5">
        <f>+MIN(AS132+AS97*Parameters!$B$30,AS34)</f>
        <v>70.637761622200003</v>
      </c>
      <c r="AT133" s="5">
        <f>+MIN(AT132+AT97*Parameters!$B$30,AT34)</f>
        <v>77.989796588100006</v>
      </c>
      <c r="AU133" s="5">
        <f>+MIN(AU132+AU97*Parameters!$B$30,AU34)</f>
        <v>110.09463323492842</v>
      </c>
      <c r="AV133" s="5">
        <f>+MIN(AV132+AV97*Parameters!$B$30,AV34)</f>
        <v>107.34226740405521</v>
      </c>
      <c r="AW133" s="5">
        <f>+MIN(AW132+AW97*Parameters!$B$30,AW34)</f>
        <v>104.65871071895383</v>
      </c>
      <c r="AX133" s="5">
        <f>+MIN(AX132+AX97*Parameters!$B$30,AX34)</f>
        <v>102.04224295097998</v>
      </c>
      <c r="AY133" s="5">
        <f>+MIN(AY132+AY97*Parameters!$B$30,AY34)</f>
        <v>99.491186877205479</v>
      </c>
      <c r="AZ133" s="5">
        <f>+MIN(AZ132+AZ97*Parameters!$B$30,AZ34)</f>
        <v>97.00390720527534</v>
      </c>
      <c r="BA133" s="5">
        <f>+MIN(BA132+BA97*Parameters!$B$30,BA34)</f>
        <v>94.578809525143456</v>
      </c>
      <c r="BB133" s="5">
        <f>+MIN(BB132+BB97*Parameters!$B$30,BB34)</f>
        <v>92.214339287014866</v>
      </c>
      <c r="BC133" s="5">
        <f>+MIN(BC132+BC97*Parameters!$B$30,BC34)</f>
        <v>89.908980804839487</v>
      </c>
      <c r="BD133" s="5">
        <f>+MIN(BD132+BD97*Parameters!$B$30,BD34)</f>
        <v>87.661256284718505</v>
      </c>
      <c r="BE133" s="5">
        <f>+MIN(BE132+BE97*Parameters!$B$30,BE34)</f>
        <v>85.469724877600541</v>
      </c>
      <c r="BF133" s="5">
        <f>+MIN(BF132+BF97*Parameters!$B$30,BF34)</f>
        <v>83.332981755660526</v>
      </c>
      <c r="BG133" s="5">
        <f>+MIN(BG132+BG97*Parameters!$B$30,BG34)</f>
        <v>63.4998585612</v>
      </c>
      <c r="BH133" s="5">
        <f>+MIN(BH132+BH97*Parameters!$B$30,BH34)</f>
        <v>24.595649848600001</v>
      </c>
      <c r="BI133" s="5">
        <f>+MIN(BI132+BI97*Parameters!$B$30,BI34)</f>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21" customHeight="1" x14ac:dyDescent="0.3">
      <c r="A134" s="8" t="s">
        <v>278</v>
      </c>
      <c r="B134" s="72">
        <f>+B132*3.666</f>
        <v>3.6659999999999999</v>
      </c>
      <c r="C134" s="5">
        <f t="shared" ref="C134:BI134" si="35">+C132*3.666</f>
        <v>4.0475602245311997</v>
      </c>
      <c r="D134" s="5">
        <f t="shared" si="35"/>
        <v>4.4688335437199997</v>
      </c>
      <c r="E134" s="5">
        <f t="shared" si="35"/>
        <v>4.9339533282078003</v>
      </c>
      <c r="F134" s="5">
        <f t="shared" si="35"/>
        <v>5.447483153736</v>
      </c>
      <c r="G134" s="5">
        <f t="shared" si="35"/>
        <v>6.0144615758370001</v>
      </c>
      <c r="H134" s="5">
        <f t="shared" si="35"/>
        <v>6.6404515673105999</v>
      </c>
      <c r="I134" s="5">
        <f t="shared" si="35"/>
        <v>7.3315951001982</v>
      </c>
      <c r="J134" s="5">
        <f t="shared" si="35"/>
        <v>8.0946734067576003</v>
      </c>
      <c r="K134" s="5">
        <f t="shared" si="35"/>
        <v>8.9371735166297999</v>
      </c>
      <c r="L134" s="5">
        <f t="shared" si="35"/>
        <v>9.8673617146805999</v>
      </c>
      <c r="M134" s="5">
        <f t="shared" si="35"/>
        <v>10.894364647218</v>
      </c>
      <c r="N134" s="5">
        <f t="shared" si="35"/>
        <v>12.028258870274399</v>
      </c>
      <c r="O134" s="5">
        <f t="shared" si="35"/>
        <v>13.280169714294601</v>
      </c>
      <c r="P134" s="5">
        <f t="shared" si="35"/>
        <v>14.6623804447848</v>
      </c>
      <c r="Q134" s="5">
        <f t="shared" si="35"/>
        <v>16.188452778396599</v>
      </c>
      <c r="R134" s="5">
        <f t="shared" si="35"/>
        <v>17.8733599462626</v>
      </c>
      <c r="S134" s="5">
        <f t="shared" si="35"/>
        <v>19.733633605280399</v>
      </c>
      <c r="T134" s="5">
        <f t="shared" si="35"/>
        <v>21.787526041015802</v>
      </c>
      <c r="U134" s="5">
        <f>+U132*3.666</f>
        <v>24.055189251069599</v>
      </c>
      <c r="V134" s="5">
        <f t="shared" si="35"/>
        <v>26.558872669687801</v>
      </c>
      <c r="W134" s="5">
        <f t="shared" si="35"/>
        <v>29.323141468896598</v>
      </c>
      <c r="X134" s="5">
        <f t="shared" si="35"/>
        <v>32.375117585538</v>
      </c>
      <c r="Y134" s="5">
        <f t="shared" si="35"/>
        <v>35.7447458274114</v>
      </c>
      <c r="Z134" s="5">
        <f t="shared" si="35"/>
        <v>39.465087683377199</v>
      </c>
      <c r="AA134" s="5">
        <f t="shared" si="35"/>
        <v>43.572645707900399</v>
      </c>
      <c r="AB134" s="5">
        <f t="shared" si="35"/>
        <v>48.107721670554</v>
      </c>
      <c r="AC134" s="5">
        <f t="shared" si="35"/>
        <v>53.1148119821436</v>
      </c>
      <c r="AD134" s="5">
        <f t="shared" si="35"/>
        <v>58.643044275347997</v>
      </c>
      <c r="AE134" s="5">
        <f t="shared" si="35"/>
        <v>64.746659425429797</v>
      </c>
      <c r="AF134" s="5">
        <f t="shared" si="35"/>
        <v>71.485543743088797</v>
      </c>
      <c r="AG134" s="5">
        <f t="shared" si="35"/>
        <v>78.925816552876796</v>
      </c>
      <c r="AH134" s="5">
        <f t="shared" si="35"/>
        <v>87.140478932956796</v>
      </c>
      <c r="AI134" s="5">
        <f t="shared" si="35"/>
        <v>96.210129971584209</v>
      </c>
      <c r="AJ134" s="5">
        <f t="shared" si="35"/>
        <v>106.22375757499739</v>
      </c>
      <c r="AK134" s="5">
        <f t="shared" si="35"/>
        <v>117.2796115821408</v>
      </c>
      <c r="AL134" s="5">
        <f t="shared" si="35"/>
        <v>129.48616775476202</v>
      </c>
      <c r="AM134" s="5">
        <f t="shared" si="35"/>
        <v>142.96319209786378</v>
      </c>
      <c r="AN134" s="5">
        <f t="shared" si="35"/>
        <v>157.8429159593442</v>
      </c>
      <c r="AO134" s="5">
        <f t="shared" si="35"/>
        <v>174.27133343216218</v>
      </c>
      <c r="AP134" s="5">
        <f t="shared" si="35"/>
        <v>192.40963379031419</v>
      </c>
      <c r="AQ134" s="5">
        <f t="shared" si="35"/>
        <v>212.43578301883079</v>
      </c>
      <c r="AR134" s="5">
        <f t="shared" si="35"/>
        <v>234.54626994350758</v>
      </c>
      <c r="AS134" s="5">
        <f t="shared" si="35"/>
        <v>258.95803410698522</v>
      </c>
      <c r="AT134" s="5">
        <f t="shared" si="35"/>
        <v>285.91059429197463</v>
      </c>
      <c r="AU134" s="5">
        <f t="shared" si="35"/>
        <v>560.38287178380779</v>
      </c>
      <c r="AV134" s="5">
        <f t="shared" si="35"/>
        <v>546.37329998905682</v>
      </c>
      <c r="AW134" s="5">
        <f>+AW132*3.666</f>
        <v>532.71396748958693</v>
      </c>
      <c r="AX134" s="5">
        <f t="shared" si="35"/>
        <v>519.39611830211823</v>
      </c>
      <c r="AY134" s="5">
        <f t="shared" si="35"/>
        <v>506.41121534462934</v>
      </c>
      <c r="AZ134" s="5">
        <f t="shared" si="35"/>
        <v>493.75093496118785</v>
      </c>
      <c r="BA134" s="5">
        <f t="shared" si="35"/>
        <v>481.40716158718561</v>
      </c>
      <c r="BB134" s="5">
        <f t="shared" si="35"/>
        <v>469.37198254728605</v>
      </c>
      <c r="BC134" s="5">
        <f t="shared" si="35"/>
        <v>457.63768298351221</v>
      </c>
      <c r="BD134" s="5">
        <f t="shared" si="35"/>
        <v>446.19674090908018</v>
      </c>
      <c r="BE134" s="5">
        <f t="shared" si="35"/>
        <v>435.04182238650901</v>
      </c>
      <c r="BF134" s="5">
        <f t="shared" si="35"/>
        <v>403.20717804967074</v>
      </c>
      <c r="BG134" s="5">
        <f t="shared" si="35"/>
        <v>232.79048148535921</v>
      </c>
      <c r="BH134" s="5">
        <f t="shared" si="35"/>
        <v>90.167652344967607</v>
      </c>
      <c r="BI134" s="5">
        <f t="shared" si="35"/>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1" customHeight="1" x14ac:dyDescent="0.3">
      <c r="A135" s="15" t="s">
        <v>276</v>
      </c>
      <c r="B135" s="86">
        <f t="shared" ref="B135:BI135" si="36">+B136*B47</f>
        <v>3.8976322961607419E-2</v>
      </c>
      <c r="C135" s="60">
        <f t="shared" si="36"/>
        <v>4.1763681789451099E-2</v>
      </c>
      <c r="D135" s="60">
        <f t="shared" si="36"/>
        <v>4.4750376230533087E-2</v>
      </c>
      <c r="E135" s="60">
        <f t="shared" si="36"/>
        <v>4.7950661602123634E-2</v>
      </c>
      <c r="F135" s="60">
        <f t="shared" si="36"/>
        <v>5.1379812681496398E-2</v>
      </c>
      <c r="G135" s="60">
        <f t="shared" si="36"/>
        <v>5.5054196604270633E-2</v>
      </c>
      <c r="H135" s="60">
        <f t="shared" si="36"/>
        <v>5.899135098992387E-2</v>
      </c>
      <c r="I135" s="60">
        <f t="shared" si="36"/>
        <v>6.3210067648711482E-2</v>
      </c>
      <c r="J135" s="60">
        <f t="shared" si="36"/>
        <v>6.7730482265692796E-2</v>
      </c>
      <c r="K135" s="60">
        <f t="shared" si="36"/>
        <v>7.2574170518508646E-2</v>
      </c>
      <c r="L135" s="60">
        <f t="shared" si="36"/>
        <v>7.7764251047267016E-2</v>
      </c>
      <c r="M135" s="60">
        <f t="shared" si="36"/>
        <v>8.3325495801654187E-2</v>
      </c>
      <c r="N135" s="60">
        <f t="shared" si="36"/>
        <v>8.9284448280865125E-2</v>
      </c>
      <c r="O135" s="60">
        <f t="shared" si="36"/>
        <v>9.5669550213232396E-2</v>
      </c>
      <c r="P135" s="60">
        <f t="shared" si="36"/>
        <v>0.10251127732033963</v>
      </c>
      <c r="Q135" s="60">
        <f t="shared" si="36"/>
        <v>0.10984228476523736</v>
      </c>
      <c r="R135" s="60">
        <f t="shared" si="36"/>
        <v>0.117697563017892</v>
      </c>
      <c r="S135" s="60">
        <f t="shared" si="36"/>
        <v>0.12611460486164955</v>
      </c>
      <c r="T135" s="60">
        <f t="shared" si="36"/>
        <v>0.13513358434653355</v>
      </c>
      <c r="U135" s="60">
        <f t="shared" si="36"/>
        <v>0.14479754853404289</v>
      </c>
      <c r="V135" s="60">
        <f t="shared" si="36"/>
        <v>0.15515262296177337</v>
      </c>
      <c r="W135" s="60">
        <f t="shared" si="36"/>
        <v>0.16624823179229323</v>
      </c>
      <c r="X135" s="60">
        <f t="shared" si="36"/>
        <v>0.1781373337217208</v>
      </c>
      <c r="Y135" s="60">
        <f t="shared" si="36"/>
        <v>0.19087667473632991</v>
      </c>
      <c r="Z135" s="60">
        <f t="shared" si="36"/>
        <v>0.20452705896799719</v>
      </c>
      <c r="AA135" s="60">
        <f t="shared" si="36"/>
        <v>0.21915363890262818</v>
      </c>
      <c r="AB135" s="60">
        <f t="shared" si="36"/>
        <v>0.23482622635097872</v>
      </c>
      <c r="AC135" s="60">
        <f t="shared" si="36"/>
        <v>0.25161962565837315</v>
      </c>
      <c r="AD135" s="60">
        <f>+AD136*AD47</f>
        <v>0.26961399073885811</v>
      </c>
      <c r="AE135" s="60">
        <f t="shared" si="36"/>
        <v>0.28889520764374826</v>
      </c>
      <c r="AF135" s="60">
        <f t="shared" si="36"/>
        <v>0.30955530449675772</v>
      </c>
      <c r="AG135" s="60">
        <f t="shared" si="36"/>
        <v>0.33169289073156716</v>
      </c>
      <c r="AH135" s="60">
        <f t="shared" si="36"/>
        <v>0.35541362775511665</v>
      </c>
      <c r="AI135" s="60">
        <f t="shared" si="36"/>
        <v>0.38083073325887362</v>
      </c>
      <c r="AJ135" s="60">
        <f t="shared" si="36"/>
        <v>0.40806552160225951</v>
      </c>
      <c r="AK135" s="60">
        <f t="shared" si="36"/>
        <v>0.43724798283859007</v>
      </c>
      <c r="AL135" s="60">
        <f t="shared" si="36"/>
        <v>0.4685174031514211</v>
      </c>
      <c r="AM135" s="60">
        <f t="shared" si="36"/>
        <v>0.50202302965577317</v>
      </c>
      <c r="AN135" s="60">
        <f>+AN136*AN47</f>
        <v>0.53792478274989508</v>
      </c>
      <c r="AO135" s="60">
        <f t="shared" si="36"/>
        <v>0.5763940194045446</v>
      </c>
      <c r="AP135" s="60">
        <f t="shared" si="36"/>
        <v>0.6176143510369575</v>
      </c>
      <c r="AQ135" s="60">
        <f t="shared" si="36"/>
        <v>0.66178251988334214</v>
      </c>
      <c r="AR135" s="60">
        <f t="shared" si="36"/>
        <v>0.70910933803147658</v>
      </c>
      <c r="AS135" s="60">
        <f t="shared" si="36"/>
        <v>0.75982069362106486</v>
      </c>
      <c r="AT135" s="60">
        <f>+AT136*AT47</f>
        <v>0.81415862898843427</v>
      </c>
      <c r="AU135" s="60">
        <f>+AU136*AU47</f>
        <v>1.2</v>
      </c>
      <c r="AV135" s="60">
        <f>+AV136*AV47</f>
        <v>1.2</v>
      </c>
      <c r="AW135" s="60">
        <f>+AW136*AW47</f>
        <v>1.2</v>
      </c>
      <c r="AX135" s="60">
        <f t="shared" si="36"/>
        <v>1.2</v>
      </c>
      <c r="AY135" s="60">
        <f t="shared" si="36"/>
        <v>1.2</v>
      </c>
      <c r="AZ135" s="60">
        <f t="shared" si="36"/>
        <v>1.2</v>
      </c>
      <c r="BA135" s="60">
        <f t="shared" si="36"/>
        <v>1.2</v>
      </c>
      <c r="BB135" s="60">
        <f t="shared" si="36"/>
        <v>1.2</v>
      </c>
      <c r="BC135" s="60">
        <f>+BC136*BC47</f>
        <v>1.2</v>
      </c>
      <c r="BD135" s="60">
        <f t="shared" si="36"/>
        <v>1.2</v>
      </c>
      <c r="BE135" s="60">
        <f t="shared" si="36"/>
        <v>1.2</v>
      </c>
      <c r="BF135" s="60">
        <f t="shared" si="36"/>
        <v>1.2</v>
      </c>
      <c r="BG135" s="60">
        <f t="shared" si="36"/>
        <v>0.87202403622467362</v>
      </c>
      <c r="BH135" s="60">
        <f t="shared" si="36"/>
        <v>0.52215042772676967</v>
      </c>
      <c r="BI135" s="60">
        <f t="shared" si="36"/>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96" customFormat="1" ht="23.4" customHeight="1" x14ac:dyDescent="0.3">
      <c r="A136" s="94" t="s">
        <v>277</v>
      </c>
      <c r="B136" s="95">
        <f>+MIN(((B133)/(B$34))^(1/($B$39-1)),1)</f>
        <v>3.8976322961607419E-2</v>
      </c>
      <c r="C136" s="99">
        <f t="shared" ref="C136:AT136" si="37">+MIN(((C133)/(C$34))^(1/($B$39-1)),1)</f>
        <v>4.1763681789451099E-2</v>
      </c>
      <c r="D136" s="99">
        <f t="shared" si="37"/>
        <v>4.4750376230533087E-2</v>
      </c>
      <c r="E136" s="99">
        <f t="shared" si="37"/>
        <v>4.7950661602123634E-2</v>
      </c>
      <c r="F136" s="99">
        <f t="shared" si="37"/>
        <v>5.1379812681496398E-2</v>
      </c>
      <c r="G136" s="99">
        <f t="shared" si="37"/>
        <v>5.5054196604270633E-2</v>
      </c>
      <c r="H136" s="99">
        <f t="shared" si="37"/>
        <v>5.899135098992387E-2</v>
      </c>
      <c r="I136" s="99">
        <f t="shared" si="37"/>
        <v>6.3210067648711482E-2</v>
      </c>
      <c r="J136" s="99">
        <f t="shared" si="37"/>
        <v>6.7730482265692796E-2</v>
      </c>
      <c r="K136" s="99">
        <f t="shared" si="37"/>
        <v>7.2574170518508646E-2</v>
      </c>
      <c r="L136" s="99">
        <f t="shared" si="37"/>
        <v>7.7764251047267016E-2</v>
      </c>
      <c r="M136" s="99">
        <f t="shared" si="37"/>
        <v>8.3325495801654187E-2</v>
      </c>
      <c r="N136" s="99">
        <f t="shared" si="37"/>
        <v>8.9284448280865125E-2</v>
      </c>
      <c r="O136" s="99">
        <f t="shared" si="37"/>
        <v>9.5669550213232396E-2</v>
      </c>
      <c r="P136" s="99">
        <f t="shared" si="37"/>
        <v>0.10251127732033963</v>
      </c>
      <c r="Q136" s="99">
        <f t="shared" si="37"/>
        <v>0.10984228476523736</v>
      </c>
      <c r="R136" s="99">
        <f t="shared" si="37"/>
        <v>0.117697563017892</v>
      </c>
      <c r="S136" s="99">
        <f t="shared" si="37"/>
        <v>0.12611460486164955</v>
      </c>
      <c r="T136" s="99">
        <f t="shared" si="37"/>
        <v>0.13513358434653355</v>
      </c>
      <c r="U136" s="99">
        <f t="shared" si="37"/>
        <v>0.14479754853404289</v>
      </c>
      <c r="V136" s="99">
        <f t="shared" si="37"/>
        <v>0.15515262296177337</v>
      </c>
      <c r="W136" s="99">
        <f t="shared" si="37"/>
        <v>0.16624823179229323</v>
      </c>
      <c r="X136" s="99">
        <f t="shared" si="37"/>
        <v>0.1781373337217208</v>
      </c>
      <c r="Y136" s="99">
        <f t="shared" si="37"/>
        <v>0.19087667473632991</v>
      </c>
      <c r="Z136" s="99">
        <f t="shared" si="37"/>
        <v>0.20452705896799719</v>
      </c>
      <c r="AA136" s="99">
        <f t="shared" si="37"/>
        <v>0.21915363890262818</v>
      </c>
      <c r="AB136" s="99">
        <f t="shared" si="37"/>
        <v>0.23482622635097872</v>
      </c>
      <c r="AC136" s="99">
        <f t="shared" si="37"/>
        <v>0.25161962565837315</v>
      </c>
      <c r="AD136" s="99">
        <f t="shared" si="37"/>
        <v>0.26961399073885811</v>
      </c>
      <c r="AE136" s="99">
        <f t="shared" si="37"/>
        <v>0.28889520764374826</v>
      </c>
      <c r="AF136" s="99">
        <f t="shared" si="37"/>
        <v>0.30955530449675772</v>
      </c>
      <c r="AG136" s="99">
        <f t="shared" si="37"/>
        <v>0.33169289073156716</v>
      </c>
      <c r="AH136" s="99">
        <f t="shared" si="37"/>
        <v>0.35541362775511665</v>
      </c>
      <c r="AI136" s="99">
        <f t="shared" si="37"/>
        <v>0.38083073325887362</v>
      </c>
      <c r="AJ136" s="99">
        <f t="shared" si="37"/>
        <v>0.40806552160225951</v>
      </c>
      <c r="AK136" s="99">
        <f t="shared" si="37"/>
        <v>0.43724798283859007</v>
      </c>
      <c r="AL136" s="99">
        <f t="shared" si="37"/>
        <v>0.4685174031514211</v>
      </c>
      <c r="AM136" s="99">
        <f t="shared" si="37"/>
        <v>0.50202302965577317</v>
      </c>
      <c r="AN136" s="99">
        <f t="shared" si="37"/>
        <v>0.53792478274989508</v>
      </c>
      <c r="AO136" s="99">
        <f t="shared" si="37"/>
        <v>0.5763940194045446</v>
      </c>
      <c r="AP136" s="99">
        <f t="shared" si="37"/>
        <v>0.6176143510369575</v>
      </c>
      <c r="AQ136" s="99">
        <f t="shared" si="37"/>
        <v>0.66178251988334214</v>
      </c>
      <c r="AR136" s="99">
        <f t="shared" si="37"/>
        <v>0.70910933803147658</v>
      </c>
      <c r="AS136" s="99">
        <f t="shared" si="37"/>
        <v>0.75982069362106486</v>
      </c>
      <c r="AT136" s="99">
        <f t="shared" si="37"/>
        <v>0.81415862898843427</v>
      </c>
      <c r="AU136" s="99">
        <f>IF(((AU133)/(AU$34))^(1/($B$39-1))=1,1.2,((AU133)/(AU$34))^(1/($B$39-1)))</f>
        <v>1.2</v>
      </c>
      <c r="AV136" s="99">
        <f t="shared" ref="AV136:BI136" si="38">IF(((AV133)/(AV$34))^(1/($B$39-1))=1,1.2,((AV133)/(AV$34))^(1/($B$39-1)))</f>
        <v>1.2</v>
      </c>
      <c r="AW136" s="99">
        <f t="shared" si="38"/>
        <v>1.2</v>
      </c>
      <c r="AX136" s="99">
        <f t="shared" si="38"/>
        <v>1.2</v>
      </c>
      <c r="AY136" s="99">
        <f t="shared" si="38"/>
        <v>1.2</v>
      </c>
      <c r="AZ136" s="99">
        <f t="shared" si="38"/>
        <v>1.2</v>
      </c>
      <c r="BA136" s="99">
        <f t="shared" si="38"/>
        <v>1.2</v>
      </c>
      <c r="BB136" s="99">
        <f t="shared" si="38"/>
        <v>1.2</v>
      </c>
      <c r="BC136" s="99">
        <f t="shared" si="38"/>
        <v>1.2</v>
      </c>
      <c r="BD136" s="99">
        <f t="shared" si="38"/>
        <v>1.2</v>
      </c>
      <c r="BE136" s="99">
        <f t="shared" si="38"/>
        <v>1.2</v>
      </c>
      <c r="BF136" s="99">
        <f t="shared" si="38"/>
        <v>1.2</v>
      </c>
      <c r="BG136" s="99">
        <f t="shared" si="38"/>
        <v>0.87202403622467362</v>
      </c>
      <c r="BH136" s="99">
        <f t="shared" si="38"/>
        <v>0.52215042772676967</v>
      </c>
      <c r="BI136" s="99">
        <f t="shared" si="38"/>
        <v>0</v>
      </c>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93"/>
      <c r="DE136" s="93"/>
      <c r="DF136" s="93"/>
      <c r="DG136" s="93"/>
      <c r="DH136" s="93"/>
      <c r="DI136" s="93"/>
      <c r="DJ136" s="93"/>
      <c r="DK136" s="93"/>
      <c r="DL136" s="93"/>
      <c r="DM136" s="93"/>
      <c r="DN136" s="93"/>
      <c r="DO136" s="93"/>
      <c r="DP136" s="93"/>
      <c r="DQ136" s="93"/>
      <c r="DR136" s="93"/>
      <c r="DS136" s="93"/>
      <c r="DT136" s="93"/>
    </row>
    <row r="137" spans="1:124" s="35" customFormat="1" ht="21" customHeight="1" x14ac:dyDescent="0.3">
      <c r="A137" s="8" t="s">
        <v>279</v>
      </c>
      <c r="B137" s="75">
        <f t="shared" ref="B137:BI137" si="39">+B133*B47</f>
        <v>1</v>
      </c>
      <c r="C137" s="2">
        <f t="shared" si="39"/>
        <v>1.1040808032</v>
      </c>
      <c r="D137" s="2">
        <f t="shared" si="39"/>
        <v>1.21899442</v>
      </c>
      <c r="E137" s="2">
        <f t="shared" si="39"/>
        <v>1.3458683383000001</v>
      </c>
      <c r="F137" s="2">
        <f t="shared" si="39"/>
        <v>1.485947396</v>
      </c>
      <c r="G137" s="2">
        <f t="shared" si="39"/>
        <v>1.6406059945</v>
      </c>
      <c r="H137" s="2">
        <f t="shared" si="39"/>
        <v>1.8113615840999999</v>
      </c>
      <c r="I137" s="2">
        <f t="shared" si="39"/>
        <v>1.9998895527</v>
      </c>
      <c r="J137" s="2">
        <f t="shared" si="39"/>
        <v>2.2080396636000001</v>
      </c>
      <c r="K137" s="2">
        <f t="shared" si="39"/>
        <v>2.4378542052999999</v>
      </c>
      <c r="L137" s="2">
        <f t="shared" si="39"/>
        <v>2.6915880291000001</v>
      </c>
      <c r="M137" s="2">
        <f t="shared" si="39"/>
        <v>2.9717306730000002</v>
      </c>
      <c r="N137" s="2">
        <f t="shared" si="39"/>
        <v>3.2810307883999998</v>
      </c>
      <c r="O137" s="2">
        <f t="shared" si="39"/>
        <v>3.6225231081000002</v>
      </c>
      <c r="P137" s="2">
        <f t="shared" si="39"/>
        <v>3.9995582228000002</v>
      </c>
      <c r="Q137" s="2">
        <f t="shared" si="39"/>
        <v>4.4158354550999999</v>
      </c>
      <c r="R137" s="2">
        <f t="shared" si="39"/>
        <v>4.8754391560999997</v>
      </c>
      <c r="S137" s="2">
        <f t="shared" si="39"/>
        <v>5.3828787794000004</v>
      </c>
      <c r="T137" s="2">
        <f t="shared" si="39"/>
        <v>5.9431331263000002</v>
      </c>
      <c r="U137" s="2">
        <f t="shared" si="39"/>
        <v>6.5616991956000001</v>
      </c>
      <c r="V137" s="2">
        <f t="shared" si="39"/>
        <v>7.2446461183000004</v>
      </c>
      <c r="W137" s="2">
        <f t="shared" si="39"/>
        <v>7.9986747051</v>
      </c>
      <c r="X137" s="2">
        <f t="shared" si="39"/>
        <v>8.8311831929999993</v>
      </c>
      <c r="Y137" s="2">
        <f t="shared" si="39"/>
        <v>9.7503398328999999</v>
      </c>
      <c r="Z137" s="2">
        <f t="shared" si="39"/>
        <v>10.7651630342</v>
      </c>
      <c r="AA137" s="2">
        <f t="shared" si="39"/>
        <v>11.8856098494</v>
      </c>
      <c r="AB137" s="2">
        <f t="shared" si="39"/>
        <v>13.122673668999999</v>
      </c>
      <c r="AC137" s="2">
        <f t="shared" si="39"/>
        <v>14.488492084600001</v>
      </c>
      <c r="AD137" s="2">
        <f t="shared" si="39"/>
        <v>15.996465978</v>
      </c>
      <c r="AE137" s="2">
        <f t="shared" si="39"/>
        <v>17.661391005300001</v>
      </c>
      <c r="AF137" s="2">
        <f t="shared" si="39"/>
        <v>19.499602766799999</v>
      </c>
      <c r="AG137" s="2">
        <f t="shared" si="39"/>
        <v>21.529137084799999</v>
      </c>
      <c r="AH137" s="2">
        <f t="shared" si="39"/>
        <v>23.769906964800001</v>
      </c>
      <c r="AI137" s="2">
        <f t="shared" si="39"/>
        <v>26.243897973700001</v>
      </c>
      <c r="AJ137" s="2">
        <f t="shared" si="39"/>
        <v>28.9753839539</v>
      </c>
      <c r="AK137" s="2">
        <f t="shared" si="39"/>
        <v>31.9911651888</v>
      </c>
      <c r="AL137" s="2">
        <f t="shared" si="39"/>
        <v>35.320831357000003</v>
      </c>
      <c r="AM137" s="2">
        <f t="shared" si="39"/>
        <v>38.997051854299997</v>
      </c>
      <c r="AN137" s="2">
        <f t="shared" si="39"/>
        <v>43.055896333699998</v>
      </c>
      <c r="AO137" s="2">
        <f t="shared" si="39"/>
        <v>47.537188606699999</v>
      </c>
      <c r="AP137" s="2">
        <f t="shared" si="39"/>
        <v>52.484897378699998</v>
      </c>
      <c r="AQ137" s="2">
        <f t="shared" si="39"/>
        <v>57.9475676538</v>
      </c>
      <c r="AR137" s="2">
        <f t="shared" si="39"/>
        <v>63.9787970386</v>
      </c>
      <c r="AS137" s="2">
        <f t="shared" si="39"/>
        <v>70.637761622200003</v>
      </c>
      <c r="AT137" s="2">
        <f t="shared" si="39"/>
        <v>77.989796588100006</v>
      </c>
      <c r="AU137" s="2">
        <f t="shared" si="39"/>
        <v>110.09463323492842</v>
      </c>
      <c r="AV137" s="2">
        <f t="shared" si="39"/>
        <v>107.34226740405521</v>
      </c>
      <c r="AW137" s="2">
        <f t="shared" si="39"/>
        <v>104.65871071895383</v>
      </c>
      <c r="AX137" s="2">
        <f t="shared" si="39"/>
        <v>102.04224295097998</v>
      </c>
      <c r="AY137" s="2">
        <f t="shared" si="39"/>
        <v>99.491186877205479</v>
      </c>
      <c r="AZ137" s="2">
        <f t="shared" si="39"/>
        <v>97.00390720527534</v>
      </c>
      <c r="BA137" s="2">
        <f t="shared" si="39"/>
        <v>94.578809525143456</v>
      </c>
      <c r="BB137" s="2">
        <f t="shared" si="39"/>
        <v>92.214339287014866</v>
      </c>
      <c r="BC137" s="2">
        <f t="shared" si="39"/>
        <v>89.908980804839487</v>
      </c>
      <c r="BD137" s="2">
        <f t="shared" si="39"/>
        <v>87.661256284718505</v>
      </c>
      <c r="BE137" s="2">
        <f t="shared" si="39"/>
        <v>85.469724877600541</v>
      </c>
      <c r="BF137" s="2">
        <f t="shared" si="39"/>
        <v>83.332981755660526</v>
      </c>
      <c r="BG137" s="2">
        <f t="shared" si="39"/>
        <v>63.4998585612</v>
      </c>
      <c r="BH137" s="2">
        <f t="shared" si="39"/>
        <v>24.595649848600001</v>
      </c>
      <c r="BI137" s="2">
        <f t="shared" si="39"/>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25.2" customHeight="1" x14ac:dyDescent="0.3">
      <c r="A138" s="97" t="s">
        <v>286</v>
      </c>
      <c r="B138" s="98">
        <f>+C154</f>
        <v>1.9411508751250528E-2</v>
      </c>
      <c r="C138" s="98">
        <f t="shared" ref="C138:BH138" si="40">+D154</f>
        <v>1.9283937293176789E-2</v>
      </c>
      <c r="D138" s="98">
        <f t="shared" si="40"/>
        <v>1.7398313330100557E-2</v>
      </c>
      <c r="E138" s="98">
        <f t="shared" si="40"/>
        <v>1.6639893167854636E-2</v>
      </c>
      <c r="F138" s="98">
        <f t="shared" si="40"/>
        <v>1.9762114108478279E-2</v>
      </c>
      <c r="G138" s="98">
        <f t="shared" si="40"/>
        <v>2.1515861022080029E-2</v>
      </c>
      <c r="H138" s="98">
        <f t="shared" si="40"/>
        <v>2.3980925523545471E-2</v>
      </c>
      <c r="I138" s="98">
        <f t="shared" si="40"/>
        <v>1.8188606385209249E-2</v>
      </c>
      <c r="J138" s="98">
        <f t="shared" si="40"/>
        <v>2.3094984556534248E-2</v>
      </c>
      <c r="K138" s="98">
        <f t="shared" si="40"/>
        <v>2.6145682695585704E-2</v>
      </c>
      <c r="L138" s="98">
        <f t="shared" si="40"/>
        <v>2.2147337431584369E-2</v>
      </c>
      <c r="M138" s="98">
        <f t="shared" si="40"/>
        <v>2.6108403070036257E-2</v>
      </c>
      <c r="N138" s="98">
        <f t="shared" si="40"/>
        <v>2.3861146522726084E-2</v>
      </c>
      <c r="O138" s="98">
        <f t="shared" si="40"/>
        <v>2.2253217605717079E-2</v>
      </c>
      <c r="P138" s="98">
        <f t="shared" si="40"/>
        <v>2.0935519918471313E-2</v>
      </c>
      <c r="Q138" s="98">
        <f t="shared" si="40"/>
        <v>2.601809610557515E-2</v>
      </c>
      <c r="R138" s="98">
        <f t="shared" si="40"/>
        <v>2.146886182427199E-2</v>
      </c>
      <c r="S138" s="98">
        <f t="shared" si="40"/>
        <v>2.0030407454755039E-2</v>
      </c>
      <c r="T138" s="98">
        <f t="shared" si="40"/>
        <v>2.462552741297741E-2</v>
      </c>
      <c r="U138" s="98">
        <f t="shared" si="40"/>
        <v>-1</v>
      </c>
      <c r="V138" s="98" t="e">
        <f t="shared" si="40"/>
        <v>#DIV/0!</v>
      </c>
      <c r="W138" s="98" t="e">
        <f t="shared" si="40"/>
        <v>#DIV/0!</v>
      </c>
      <c r="X138" s="98" t="e">
        <f t="shared" si="40"/>
        <v>#DIV/0!</v>
      </c>
      <c r="Y138" s="98" t="e">
        <f t="shared" si="40"/>
        <v>#DIV/0!</v>
      </c>
      <c r="Z138" s="98" t="e">
        <f t="shared" si="40"/>
        <v>#DIV/0!</v>
      </c>
      <c r="AA138" s="98" t="e">
        <f t="shared" si="40"/>
        <v>#DIV/0!</v>
      </c>
      <c r="AB138" s="98" t="e">
        <f t="shared" si="40"/>
        <v>#DIV/0!</v>
      </c>
      <c r="AC138" s="98" t="e">
        <f t="shared" si="40"/>
        <v>#DIV/0!</v>
      </c>
      <c r="AD138" s="98" t="e">
        <f t="shared" si="40"/>
        <v>#DIV/0!</v>
      </c>
      <c r="AE138" s="98" t="e">
        <f t="shared" si="40"/>
        <v>#DIV/0!</v>
      </c>
      <c r="AF138" s="98" t="e">
        <f t="shared" si="40"/>
        <v>#DIV/0!</v>
      </c>
      <c r="AG138" s="98" t="e">
        <f t="shared" si="40"/>
        <v>#DIV/0!</v>
      </c>
      <c r="AH138" s="98" t="e">
        <f t="shared" si="40"/>
        <v>#DIV/0!</v>
      </c>
      <c r="AI138" s="98" t="e">
        <f t="shared" si="40"/>
        <v>#DIV/0!</v>
      </c>
      <c r="AJ138" s="98" t="e">
        <f t="shared" si="40"/>
        <v>#DIV/0!</v>
      </c>
      <c r="AK138" s="98" t="e">
        <f t="shared" si="40"/>
        <v>#DIV/0!</v>
      </c>
      <c r="AL138" s="98" t="e">
        <f t="shared" si="40"/>
        <v>#DIV/0!</v>
      </c>
      <c r="AM138" s="98" t="e">
        <f t="shared" si="40"/>
        <v>#DIV/0!</v>
      </c>
      <c r="AN138" s="98" t="e">
        <f t="shared" si="40"/>
        <v>#DIV/0!</v>
      </c>
      <c r="AO138" s="98" t="e">
        <f t="shared" si="40"/>
        <v>#DIV/0!</v>
      </c>
      <c r="AP138" s="98" t="e">
        <f t="shared" si="40"/>
        <v>#DIV/0!</v>
      </c>
      <c r="AQ138" s="98" t="e">
        <f t="shared" si="40"/>
        <v>#DIV/0!</v>
      </c>
      <c r="AR138" s="98" t="e">
        <f t="shared" si="40"/>
        <v>#DIV/0!</v>
      </c>
      <c r="AS138" s="98" t="e">
        <f t="shared" si="40"/>
        <v>#DIV/0!</v>
      </c>
      <c r="AT138" s="98" t="e">
        <f t="shared" si="40"/>
        <v>#DIV/0!</v>
      </c>
      <c r="AU138" s="98" t="e">
        <f t="shared" si="40"/>
        <v>#DIV/0!</v>
      </c>
      <c r="AV138" s="98" t="e">
        <f t="shared" si="40"/>
        <v>#DIV/0!</v>
      </c>
      <c r="AW138" s="98" t="e">
        <f t="shared" si="40"/>
        <v>#DIV/0!</v>
      </c>
      <c r="AX138" s="98" t="e">
        <f t="shared" si="40"/>
        <v>#DIV/0!</v>
      </c>
      <c r="AY138" s="98" t="e">
        <f t="shared" si="40"/>
        <v>#DIV/0!</v>
      </c>
      <c r="AZ138" s="98" t="e">
        <f t="shared" si="40"/>
        <v>#DIV/0!</v>
      </c>
      <c r="BA138" s="98" t="e">
        <f t="shared" si="40"/>
        <v>#DIV/0!</v>
      </c>
      <c r="BB138" s="98" t="e">
        <f t="shared" si="40"/>
        <v>#DIV/0!</v>
      </c>
      <c r="BC138" s="98" t="e">
        <f t="shared" si="40"/>
        <v>#DIV/0!</v>
      </c>
      <c r="BD138" s="98" t="e">
        <f t="shared" si="40"/>
        <v>#DIV/0!</v>
      </c>
      <c r="BE138" s="98" t="e">
        <f t="shared" si="40"/>
        <v>#DIV/0!</v>
      </c>
      <c r="BF138" s="98" t="e">
        <f t="shared" si="40"/>
        <v>#DIV/0!</v>
      </c>
      <c r="BG138" s="98" t="e">
        <f t="shared" si="40"/>
        <v>#DIV/0!</v>
      </c>
      <c r="BH138" s="98" t="e">
        <f t="shared" si="40"/>
        <v>#DIV/0!</v>
      </c>
      <c r="BI138" s="98"/>
    </row>
    <row r="139" spans="1:124" ht="21" customHeight="1" x14ac:dyDescent="0.3">
      <c r="A139" s="36"/>
    </row>
    <row r="140" spans="1:124" ht="21" customHeight="1" x14ac:dyDescent="0.3">
      <c r="A140" s="36"/>
    </row>
    <row r="141" spans="1:124" ht="21" customHeight="1" x14ac:dyDescent="0.3">
      <c r="A141" s="36"/>
    </row>
    <row r="142" spans="1:124" ht="21" customHeight="1" x14ac:dyDescent="0.3">
      <c r="A142" s="36"/>
    </row>
    <row r="143" spans="1:124" ht="21" customHeight="1" x14ac:dyDescent="0.3">
      <c r="A143" s="36"/>
    </row>
    <row r="144" spans="1:124" ht="21" customHeight="1" x14ac:dyDescent="0.3">
      <c r="A144" s="36"/>
    </row>
    <row r="145" spans="1:124" ht="22.5" customHeight="1" x14ac:dyDescent="0.3">
      <c r="A145" s="13"/>
      <c r="B145" s="75"/>
    </row>
    <row r="146" spans="1:124" ht="21" customHeight="1" thickBot="1" x14ac:dyDescent="0.35">
      <c r="A146" s="48" t="s">
        <v>307</v>
      </c>
      <c r="B146" s="75"/>
    </row>
    <row r="147" spans="1:124" ht="21" customHeight="1" thickTop="1" x14ac:dyDescent="0.3">
      <c r="A147" s="9" t="s">
        <v>214</v>
      </c>
      <c r="B147" s="75"/>
    </row>
    <row r="148" spans="1:124" ht="21" customHeight="1" x14ac:dyDescent="0.3">
      <c r="A148" s="9" t="s">
        <v>215</v>
      </c>
      <c r="B148" s="75"/>
      <c r="C148" s="3">
        <f t="shared" ref="C148:BI148" si="41">+(C53/B53)^0.2</f>
        <v>1.0115602927213796</v>
      </c>
      <c r="D148" s="3">
        <f t="shared" si="41"/>
        <v>1.0071141885879582</v>
      </c>
      <c r="E148" s="3">
        <f t="shared" si="41"/>
        <v>1.0084340595192103</v>
      </c>
      <c r="F148" s="3">
        <f t="shared" si="41"/>
        <v>1.0072638086165631</v>
      </c>
      <c r="G148" s="3">
        <f t="shared" si="41"/>
        <v>1.0062601111389244</v>
      </c>
      <c r="H148" s="3">
        <f t="shared" si="41"/>
        <v>1.00539967837988</v>
      </c>
      <c r="I148" s="3">
        <f t="shared" si="41"/>
        <v>1.0046621825005584</v>
      </c>
      <c r="J148" s="3">
        <f t="shared" si="41"/>
        <v>1.0040298806100045</v>
      </c>
      <c r="K148" s="3">
        <f t="shared" si="41"/>
        <v>1.0034873500614727</v>
      </c>
      <c r="L148" s="3">
        <f t="shared" si="41"/>
        <v>1.0030212701067023</v>
      </c>
      <c r="M148" s="3">
        <f t="shared" si="41"/>
        <v>1.0026202170032781</v>
      </c>
      <c r="N148" s="3">
        <f t="shared" si="41"/>
        <v>1.0022744599090008</v>
      </c>
      <c r="O148" s="3">
        <f t="shared" si="41"/>
        <v>1.0019757567686678</v>
      </c>
      <c r="P148" s="3">
        <f t="shared" si="41"/>
        <v>1.0017171550548638</v>
      </c>
      <c r="Q148" s="3">
        <f t="shared" si="41"/>
        <v>1.0014928036577437</v>
      </c>
      <c r="R148" s="3">
        <f t="shared" si="41"/>
        <v>1.0012977812263091</v>
      </c>
      <c r="S148" s="3">
        <f t="shared" si="41"/>
        <v>1.0011279442518419</v>
      </c>
      <c r="T148" s="3">
        <f t="shared" si="41"/>
        <v>1.0009797960775928</v>
      </c>
      <c r="U148" s="3">
        <f t="shared" si="41"/>
        <v>1.0008624292616277</v>
      </c>
      <c r="V148" s="3">
        <f t="shared" si="41"/>
        <v>1.0007596124603904</v>
      </c>
      <c r="W148" s="3">
        <f t="shared" si="41"/>
        <v>1.0006693543610774</v>
      </c>
      <c r="X148" s="3">
        <f t="shared" si="41"/>
        <v>1.0005899955261901</v>
      </c>
      <c r="Y148" s="3">
        <f t="shared" si="41"/>
        <v>1.0005201394844192</v>
      </c>
      <c r="Z148" s="3">
        <f t="shared" si="41"/>
        <v>1.0004585996538187</v>
      </c>
      <c r="AA148" s="3">
        <f t="shared" si="41"/>
        <v>1.0004043587562303</v>
      </c>
      <c r="AB148" s="3">
        <f t="shared" si="41"/>
        <v>1.0003565378300916</v>
      </c>
      <c r="AC148" s="3">
        <f t="shared" si="41"/>
        <v>1.0003143724760075</v>
      </c>
      <c r="AD148" s="3">
        <f t="shared" si="41"/>
        <v>1.0002771944796014</v>
      </c>
      <c r="AE148" s="3">
        <f t="shared" si="41"/>
        <v>1.0002444174014171</v>
      </c>
      <c r="AF148" s="3">
        <f t="shared" si="41"/>
        <v>1.0002155250877078</v>
      </c>
      <c r="AG148" s="3">
        <f t="shared" si="41"/>
        <v>1.0001900623405615</v>
      </c>
      <c r="AH148" s="3">
        <f t="shared" si="41"/>
        <v>1.0045770244458094</v>
      </c>
      <c r="AI148" s="3">
        <f t="shared" si="41"/>
        <v>1.0001150980829978</v>
      </c>
      <c r="AJ148" s="3">
        <f t="shared" si="41"/>
        <v>1.0000996741712589</v>
      </c>
      <c r="AK148" s="3">
        <f t="shared" si="41"/>
        <v>1.0000863172558871</v>
      </c>
      <c r="AL148" s="3">
        <f t="shared" si="41"/>
        <v>1.0000747503113101</v>
      </c>
      <c r="AM148" s="3">
        <f t="shared" si="41"/>
        <v>1.0000647334453974</v>
      </c>
      <c r="AN148" s="3">
        <f t="shared" si="41"/>
        <v>1.0000560589205856</v>
      </c>
      <c r="AO148" s="3">
        <f t="shared" si="41"/>
        <v>1.0000485468428892</v>
      </c>
      <c r="AP148" s="3">
        <f t="shared" si="41"/>
        <v>1.0000420414292011</v>
      </c>
      <c r="AQ148" s="3">
        <f t="shared" si="41"/>
        <v>1.0000364077751358</v>
      </c>
      <c r="AR148" s="3">
        <f t="shared" si="41"/>
        <v>1.0000315290563586</v>
      </c>
      <c r="AS148" s="3">
        <f t="shared" si="41"/>
        <v>1.0000273041051282</v>
      </c>
      <c r="AT148" s="3">
        <f t="shared" si="41"/>
        <v>1.000023645311785</v>
      </c>
      <c r="AU148" s="3">
        <f t="shared" si="41"/>
        <v>1.0000204768075671</v>
      </c>
      <c r="AV148" s="3">
        <f t="shared" si="41"/>
        <v>1.0000177328910251</v>
      </c>
      <c r="AW148" s="3">
        <f t="shared" si="41"/>
        <v>1.0000153566653818</v>
      </c>
      <c r="AX148" s="3">
        <f t="shared" si="41"/>
        <v>1.0000132988585366</v>
      </c>
      <c r="AY148" s="3">
        <f t="shared" si="41"/>
        <v>1.0000115168012329</v>
      </c>
      <c r="AZ148" s="3">
        <f t="shared" si="41"/>
        <v>1.0000099735421704</v>
      </c>
      <c r="BA148" s="3">
        <f t="shared" si="41"/>
        <v>1.0000086370817489</v>
      </c>
      <c r="BB148" s="3">
        <f t="shared" si="41"/>
        <v>1.0000074797084657</v>
      </c>
      <c r="BC148" s="3">
        <f t="shared" si="41"/>
        <v>1.0000064774242854</v>
      </c>
      <c r="BD148" s="3">
        <f t="shared" si="41"/>
        <v>1.0000056094469965</v>
      </c>
      <c r="BE148" s="3">
        <f t="shared" si="41"/>
        <v>1.0000048577792724</v>
      </c>
      <c r="BF148" s="3">
        <f t="shared" si="41"/>
        <v>1.000004206835482</v>
      </c>
      <c r="BG148" s="3">
        <f t="shared" si="41"/>
        <v>1.0000036431184998</v>
      </c>
      <c r="BH148" s="3">
        <f t="shared" si="41"/>
        <v>1.0000031549398525</v>
      </c>
      <c r="BI148" s="3">
        <f t="shared" si="41"/>
        <v>1.0000027321773335</v>
      </c>
    </row>
    <row r="149" spans="1:124" ht="21" customHeight="1" x14ac:dyDescent="0.3">
      <c r="A149" s="9" t="s">
        <v>216</v>
      </c>
      <c r="B149" s="75"/>
      <c r="C149" s="3">
        <f t="shared" ref="C149:BI149" si="42">+(B18/C18)^0.2</f>
        <v>1.0149999999999999</v>
      </c>
      <c r="D149" s="3">
        <f t="shared" si="42"/>
        <v>1.0149999999999999</v>
      </c>
      <c r="E149" s="3">
        <f t="shared" si="42"/>
        <v>1.0149999999999999</v>
      </c>
      <c r="F149" s="3">
        <f t="shared" si="42"/>
        <v>1.0149999999999999</v>
      </c>
      <c r="G149" s="3">
        <f t="shared" si="42"/>
        <v>1.0149999999999999</v>
      </c>
      <c r="H149" s="3">
        <f t="shared" si="42"/>
        <v>1.0149999999999999</v>
      </c>
      <c r="I149" s="3">
        <f t="shared" si="42"/>
        <v>1.0149999999999999</v>
      </c>
      <c r="J149" s="3">
        <f t="shared" si="42"/>
        <v>1.0149999999999999</v>
      </c>
      <c r="K149" s="3">
        <f t="shared" si="42"/>
        <v>1.0149999999999999</v>
      </c>
      <c r="L149" s="3">
        <f t="shared" si="42"/>
        <v>1.0149999999999999</v>
      </c>
      <c r="M149" s="3">
        <f t="shared" si="42"/>
        <v>1.0149999999999999</v>
      </c>
      <c r="N149" s="3">
        <f t="shared" si="42"/>
        <v>1.0149999999999999</v>
      </c>
      <c r="O149" s="3">
        <f t="shared" si="42"/>
        <v>1.0149999999999999</v>
      </c>
      <c r="P149" s="3">
        <f t="shared" si="42"/>
        <v>1.0149999999999999</v>
      </c>
      <c r="Q149" s="3">
        <f t="shared" si="42"/>
        <v>1.0149999999999999</v>
      </c>
      <c r="R149" s="3">
        <f t="shared" si="42"/>
        <v>1.0149999999999999</v>
      </c>
      <c r="S149" s="3">
        <f t="shared" si="42"/>
        <v>1.0149999999999999</v>
      </c>
      <c r="T149" s="3">
        <f t="shared" si="42"/>
        <v>1.0149999999999999</v>
      </c>
      <c r="U149" s="3">
        <f t="shared" si="42"/>
        <v>1.0149999999999999</v>
      </c>
      <c r="V149" s="3">
        <f t="shared" si="42"/>
        <v>1.0149999999999999</v>
      </c>
      <c r="W149" s="3">
        <f t="shared" si="42"/>
        <v>1.0149999999999999</v>
      </c>
      <c r="X149" s="3">
        <f t="shared" si="42"/>
        <v>1.0149999999999999</v>
      </c>
      <c r="Y149" s="3">
        <f t="shared" si="42"/>
        <v>1.0149999999999999</v>
      </c>
      <c r="Z149" s="3">
        <f t="shared" si="42"/>
        <v>1.0149999999999999</v>
      </c>
      <c r="AA149" s="3">
        <f t="shared" si="42"/>
        <v>1.0149999999999999</v>
      </c>
      <c r="AB149" s="3">
        <f t="shared" si="42"/>
        <v>1.0149999999999999</v>
      </c>
      <c r="AC149" s="3">
        <f t="shared" si="42"/>
        <v>1.0149999999999999</v>
      </c>
      <c r="AD149" s="3">
        <f t="shared" si="42"/>
        <v>1.0149999999999999</v>
      </c>
      <c r="AE149" s="3">
        <f t="shared" si="42"/>
        <v>1.0149999999999999</v>
      </c>
      <c r="AF149" s="3">
        <f t="shared" si="42"/>
        <v>1.0149999999999999</v>
      </c>
      <c r="AG149" s="3">
        <f t="shared" si="42"/>
        <v>1.0149999999999999</v>
      </c>
      <c r="AH149" s="3">
        <f t="shared" si="42"/>
        <v>1.0149999999999999</v>
      </c>
      <c r="AI149" s="3">
        <f t="shared" si="42"/>
        <v>1.0149999999999999</v>
      </c>
      <c r="AJ149" s="3">
        <f t="shared" si="42"/>
        <v>1.0149999999999999</v>
      </c>
      <c r="AK149" s="3">
        <f t="shared" si="42"/>
        <v>1.0149999999999999</v>
      </c>
      <c r="AL149" s="3">
        <f t="shared" si="42"/>
        <v>1.0149999999999999</v>
      </c>
      <c r="AM149" s="3">
        <f t="shared" si="42"/>
        <v>1.0149999999999999</v>
      </c>
      <c r="AN149" s="3">
        <f t="shared" si="42"/>
        <v>1.0149999999999999</v>
      </c>
      <c r="AO149" s="3">
        <f t="shared" si="42"/>
        <v>1.0149999999999999</v>
      </c>
      <c r="AP149" s="3">
        <f t="shared" si="42"/>
        <v>1.0149999999999999</v>
      </c>
      <c r="AQ149" s="3">
        <f t="shared" si="42"/>
        <v>1.0149999999999999</v>
      </c>
      <c r="AR149" s="3">
        <f t="shared" si="42"/>
        <v>1.0149999999999999</v>
      </c>
      <c r="AS149" s="3">
        <f t="shared" si="42"/>
        <v>1.0149999999999999</v>
      </c>
      <c r="AT149" s="3">
        <f t="shared" si="42"/>
        <v>1.0149999999999999</v>
      </c>
      <c r="AU149" s="3">
        <f t="shared" si="42"/>
        <v>1.0149999999999999</v>
      </c>
      <c r="AV149" s="3">
        <f t="shared" si="42"/>
        <v>1.0149999999999999</v>
      </c>
      <c r="AW149" s="3">
        <f t="shared" si="42"/>
        <v>1.0149999999999999</v>
      </c>
      <c r="AX149" s="3">
        <f t="shared" si="42"/>
        <v>1.0149999999999999</v>
      </c>
      <c r="AY149" s="3">
        <f t="shared" si="42"/>
        <v>1.0149999999999999</v>
      </c>
      <c r="AZ149" s="3">
        <f t="shared" si="42"/>
        <v>1.0149999999999999</v>
      </c>
      <c r="BA149" s="3">
        <f t="shared" si="42"/>
        <v>1.0149999999999999</v>
      </c>
      <c r="BB149" s="3">
        <f t="shared" si="42"/>
        <v>1.0149999999999999</v>
      </c>
      <c r="BC149" s="3">
        <f t="shared" si="42"/>
        <v>1.0149999999999999</v>
      </c>
      <c r="BD149" s="3">
        <f t="shared" si="42"/>
        <v>1.0149999999999999</v>
      </c>
      <c r="BE149" s="3">
        <f t="shared" si="42"/>
        <v>1.0149999999999999</v>
      </c>
      <c r="BF149" s="3">
        <f t="shared" si="42"/>
        <v>1.0149999999999999</v>
      </c>
      <c r="BG149" s="3">
        <f t="shared" si="42"/>
        <v>1.0149999999999999</v>
      </c>
      <c r="BH149" s="3">
        <f t="shared" si="42"/>
        <v>1.0149999999999999</v>
      </c>
      <c r="BI149" s="3">
        <f t="shared" si="42"/>
        <v>1.0149999999999999</v>
      </c>
    </row>
    <row r="150" spans="1:124" ht="21" customHeight="1" x14ac:dyDescent="0.3">
      <c r="A150" s="9" t="s">
        <v>217</v>
      </c>
      <c r="B150" s="75"/>
      <c r="C150" s="3">
        <f t="shared" ref="C150:BI150" si="43">+((C126/B126)^($B$19))^0.2</f>
        <v>1.004346314040641</v>
      </c>
      <c r="D150" s="3">
        <f t="shared" si="43"/>
        <v>1.0042206278750512</v>
      </c>
      <c r="E150" s="3">
        <f t="shared" si="43"/>
        <v>1.0023628702759613</v>
      </c>
      <c r="F150" s="3">
        <f t="shared" si="43"/>
        <v>1.001615658293453</v>
      </c>
      <c r="G150" s="3">
        <f t="shared" si="43"/>
        <v>1.0046917380379097</v>
      </c>
      <c r="H150" s="3">
        <f t="shared" si="43"/>
        <v>1.0064195675094385</v>
      </c>
      <c r="I150" s="3">
        <f t="shared" si="43"/>
        <v>1.0088482024862517</v>
      </c>
      <c r="J150" s="3">
        <f t="shared" si="43"/>
        <v>1.003141484123359</v>
      </c>
      <c r="K150" s="3">
        <f t="shared" si="43"/>
        <v>1.0079753542428911</v>
      </c>
      <c r="L150" s="3">
        <f t="shared" si="43"/>
        <v>1.0109809681729909</v>
      </c>
      <c r="M150" s="3">
        <f t="shared" si="43"/>
        <v>1.0070417117552557</v>
      </c>
      <c r="N150" s="3">
        <f t="shared" si="43"/>
        <v>1.0109442394778683</v>
      </c>
      <c r="O150" s="3">
        <f t="shared" si="43"/>
        <v>1.0087301936184494</v>
      </c>
      <c r="P150" s="3">
        <f t="shared" si="43"/>
        <v>1.0071460271977508</v>
      </c>
      <c r="Q150" s="3">
        <f t="shared" si="43"/>
        <v>1.0058478028753413</v>
      </c>
      <c r="R150" s="3">
        <f t="shared" si="43"/>
        <v>1.0108552670990889</v>
      </c>
      <c r="S150" s="3">
        <f t="shared" si="43"/>
        <v>1.0063732628810562</v>
      </c>
      <c r="T150" s="3">
        <f t="shared" si="43"/>
        <v>1.0049560664578869</v>
      </c>
      <c r="U150" s="3">
        <f t="shared" si="43"/>
        <v>1.0094832782393868</v>
      </c>
      <c r="V150" s="3">
        <f t="shared" si="43"/>
        <v>0</v>
      </c>
      <c r="W150" s="3" t="e">
        <f t="shared" si="43"/>
        <v>#DIV/0!</v>
      </c>
      <c r="X150" s="3" t="e">
        <f t="shared" si="43"/>
        <v>#DIV/0!</v>
      </c>
      <c r="Y150" s="3" t="e">
        <f t="shared" si="43"/>
        <v>#DIV/0!</v>
      </c>
      <c r="Z150" s="3" t="e">
        <f t="shared" si="43"/>
        <v>#DIV/0!</v>
      </c>
      <c r="AA150" s="3" t="e">
        <f t="shared" si="43"/>
        <v>#DIV/0!</v>
      </c>
      <c r="AB150" s="3" t="e">
        <f t="shared" si="43"/>
        <v>#DIV/0!</v>
      </c>
      <c r="AC150" s="3" t="e">
        <f t="shared" si="43"/>
        <v>#DIV/0!</v>
      </c>
      <c r="AD150" s="3" t="e">
        <f t="shared" si="43"/>
        <v>#DIV/0!</v>
      </c>
      <c r="AE150" s="3" t="e">
        <f t="shared" si="43"/>
        <v>#DIV/0!</v>
      </c>
      <c r="AF150" s="3" t="e">
        <f t="shared" si="43"/>
        <v>#DIV/0!</v>
      </c>
      <c r="AG150" s="3" t="e">
        <f t="shared" si="43"/>
        <v>#DIV/0!</v>
      </c>
      <c r="AH150" s="3" t="e">
        <f t="shared" si="43"/>
        <v>#DIV/0!</v>
      </c>
      <c r="AI150" s="3" t="e">
        <f t="shared" si="43"/>
        <v>#DIV/0!</v>
      </c>
      <c r="AJ150" s="3" t="e">
        <f t="shared" si="43"/>
        <v>#DIV/0!</v>
      </c>
      <c r="AK150" s="3" t="e">
        <f t="shared" si="43"/>
        <v>#DIV/0!</v>
      </c>
      <c r="AL150" s="3" t="e">
        <f t="shared" si="43"/>
        <v>#DIV/0!</v>
      </c>
      <c r="AM150" s="3" t="e">
        <f t="shared" si="43"/>
        <v>#DIV/0!</v>
      </c>
      <c r="AN150" s="3" t="e">
        <f t="shared" si="43"/>
        <v>#DIV/0!</v>
      </c>
      <c r="AO150" s="3" t="e">
        <f t="shared" si="43"/>
        <v>#DIV/0!</v>
      </c>
      <c r="AP150" s="3" t="e">
        <f t="shared" si="43"/>
        <v>#DIV/0!</v>
      </c>
      <c r="AQ150" s="3" t="e">
        <f t="shared" si="43"/>
        <v>#DIV/0!</v>
      </c>
      <c r="AR150" s="3" t="e">
        <f t="shared" si="43"/>
        <v>#DIV/0!</v>
      </c>
      <c r="AS150" s="3" t="e">
        <f t="shared" si="43"/>
        <v>#DIV/0!</v>
      </c>
      <c r="AT150" s="3" t="e">
        <f t="shared" si="43"/>
        <v>#DIV/0!</v>
      </c>
      <c r="AU150" s="3" t="e">
        <f t="shared" si="43"/>
        <v>#DIV/0!</v>
      </c>
      <c r="AV150" s="3" t="e">
        <f t="shared" si="43"/>
        <v>#DIV/0!</v>
      </c>
      <c r="AW150" s="3" t="e">
        <f t="shared" si="43"/>
        <v>#DIV/0!</v>
      </c>
      <c r="AX150" s="3" t="e">
        <f t="shared" si="43"/>
        <v>#DIV/0!</v>
      </c>
      <c r="AY150" s="3" t="e">
        <f t="shared" si="43"/>
        <v>#DIV/0!</v>
      </c>
      <c r="AZ150" s="3" t="e">
        <f t="shared" si="43"/>
        <v>#DIV/0!</v>
      </c>
      <c r="BA150" s="3" t="e">
        <f t="shared" si="43"/>
        <v>#DIV/0!</v>
      </c>
      <c r="BB150" s="3" t="e">
        <f t="shared" si="43"/>
        <v>#DIV/0!</v>
      </c>
      <c r="BC150" s="3" t="e">
        <f t="shared" si="43"/>
        <v>#DIV/0!</v>
      </c>
      <c r="BD150" s="3" t="e">
        <f t="shared" si="43"/>
        <v>#DIV/0!</v>
      </c>
      <c r="BE150" s="3" t="e">
        <f t="shared" si="43"/>
        <v>#DIV/0!</v>
      </c>
      <c r="BF150" s="3" t="e">
        <f t="shared" si="43"/>
        <v>#DIV/0!</v>
      </c>
      <c r="BG150" s="3" t="e">
        <f t="shared" si="43"/>
        <v>#DIV/0!</v>
      </c>
      <c r="BH150" s="3" t="e">
        <f t="shared" si="43"/>
        <v>#DIV/0!</v>
      </c>
      <c r="BI150" s="3" t="e">
        <f t="shared" si="43"/>
        <v>#DIV/0!</v>
      </c>
    </row>
    <row r="151" spans="1:124" ht="21" customHeight="1" x14ac:dyDescent="0.3">
      <c r="A151" s="9" t="s">
        <v>218</v>
      </c>
      <c r="B151" s="75"/>
      <c r="C151" s="3">
        <f>+C150*C149</f>
        <v>1.0194115087512505</v>
      </c>
      <c r="D151" s="3">
        <f t="shared" ref="D151:BI151" si="44">+D150*D149</f>
        <v>1.0192839372931768</v>
      </c>
      <c r="E151" s="3">
        <f t="shared" si="44"/>
        <v>1.0173983133301006</v>
      </c>
      <c r="F151" s="3">
        <f t="shared" si="44"/>
        <v>1.0166398931678546</v>
      </c>
      <c r="G151" s="3">
        <f t="shared" si="44"/>
        <v>1.0197621141084783</v>
      </c>
      <c r="H151" s="3">
        <f t="shared" si="44"/>
        <v>1.02151586102208</v>
      </c>
      <c r="I151" s="3">
        <f t="shared" si="44"/>
        <v>1.0239809255235455</v>
      </c>
      <c r="J151" s="3">
        <f t="shared" si="44"/>
        <v>1.0181886063852092</v>
      </c>
      <c r="K151" s="3">
        <f t="shared" si="44"/>
        <v>1.0230949845565342</v>
      </c>
      <c r="L151" s="3">
        <f t="shared" si="44"/>
        <v>1.0261456826955857</v>
      </c>
      <c r="M151" s="3">
        <f t="shared" si="44"/>
        <v>1.0221473374315844</v>
      </c>
      <c r="N151" s="3">
        <f t="shared" si="44"/>
        <v>1.0261084030700363</v>
      </c>
      <c r="O151" s="3">
        <f t="shared" si="44"/>
        <v>1.0238611465227261</v>
      </c>
      <c r="P151" s="3">
        <f t="shared" si="44"/>
        <v>1.0222532176057171</v>
      </c>
      <c r="Q151" s="3">
        <f t="shared" si="44"/>
        <v>1.0209355199184713</v>
      </c>
      <c r="R151" s="3">
        <f t="shared" si="44"/>
        <v>1.0260180961055752</v>
      </c>
      <c r="S151" s="3">
        <f t="shared" si="44"/>
        <v>1.021468861824272</v>
      </c>
      <c r="T151" s="3">
        <f t="shared" si="44"/>
        <v>1.020030407454755</v>
      </c>
      <c r="U151" s="3">
        <f t="shared" si="44"/>
        <v>1.0246255274129774</v>
      </c>
      <c r="V151" s="3">
        <f t="shared" si="44"/>
        <v>0</v>
      </c>
      <c r="W151" s="3" t="e">
        <f t="shared" si="44"/>
        <v>#DIV/0!</v>
      </c>
      <c r="X151" s="3" t="e">
        <f t="shared" si="44"/>
        <v>#DIV/0!</v>
      </c>
      <c r="Y151" s="3" t="e">
        <f t="shared" si="44"/>
        <v>#DIV/0!</v>
      </c>
      <c r="Z151" s="3" t="e">
        <f t="shared" si="44"/>
        <v>#DIV/0!</v>
      </c>
      <c r="AA151" s="3" t="e">
        <f t="shared" si="44"/>
        <v>#DIV/0!</v>
      </c>
      <c r="AB151" s="3" t="e">
        <f t="shared" si="44"/>
        <v>#DIV/0!</v>
      </c>
      <c r="AC151" s="3" t="e">
        <f t="shared" si="44"/>
        <v>#DIV/0!</v>
      </c>
      <c r="AD151" s="3" t="e">
        <f t="shared" si="44"/>
        <v>#DIV/0!</v>
      </c>
      <c r="AE151" s="3" t="e">
        <f t="shared" si="44"/>
        <v>#DIV/0!</v>
      </c>
      <c r="AF151" s="3" t="e">
        <f t="shared" si="44"/>
        <v>#DIV/0!</v>
      </c>
      <c r="AG151" s="3" t="e">
        <f t="shared" si="44"/>
        <v>#DIV/0!</v>
      </c>
      <c r="AH151" s="3" t="e">
        <f t="shared" si="44"/>
        <v>#DIV/0!</v>
      </c>
      <c r="AI151" s="3" t="e">
        <f t="shared" si="44"/>
        <v>#DIV/0!</v>
      </c>
      <c r="AJ151" s="3" t="e">
        <f t="shared" si="44"/>
        <v>#DIV/0!</v>
      </c>
      <c r="AK151" s="3" t="e">
        <f t="shared" si="44"/>
        <v>#DIV/0!</v>
      </c>
      <c r="AL151" s="3" t="e">
        <f t="shared" si="44"/>
        <v>#DIV/0!</v>
      </c>
      <c r="AM151" s="3" t="e">
        <f t="shared" si="44"/>
        <v>#DIV/0!</v>
      </c>
      <c r="AN151" s="3" t="e">
        <f t="shared" si="44"/>
        <v>#DIV/0!</v>
      </c>
      <c r="AO151" s="3" t="e">
        <f t="shared" si="44"/>
        <v>#DIV/0!</v>
      </c>
      <c r="AP151" s="3" t="e">
        <f t="shared" si="44"/>
        <v>#DIV/0!</v>
      </c>
      <c r="AQ151" s="3" t="e">
        <f t="shared" si="44"/>
        <v>#DIV/0!</v>
      </c>
      <c r="AR151" s="3" t="e">
        <f t="shared" si="44"/>
        <v>#DIV/0!</v>
      </c>
      <c r="AS151" s="3" t="e">
        <f t="shared" si="44"/>
        <v>#DIV/0!</v>
      </c>
      <c r="AT151" s="3" t="e">
        <f t="shared" si="44"/>
        <v>#DIV/0!</v>
      </c>
      <c r="AU151" s="3" t="e">
        <f t="shared" si="44"/>
        <v>#DIV/0!</v>
      </c>
      <c r="AV151" s="3" t="e">
        <f t="shared" si="44"/>
        <v>#DIV/0!</v>
      </c>
      <c r="AW151" s="3" t="e">
        <f t="shared" si="44"/>
        <v>#DIV/0!</v>
      </c>
      <c r="AX151" s="3" t="e">
        <f t="shared" si="44"/>
        <v>#DIV/0!</v>
      </c>
      <c r="AY151" s="3" t="e">
        <f t="shared" si="44"/>
        <v>#DIV/0!</v>
      </c>
      <c r="AZ151" s="3" t="e">
        <f t="shared" si="44"/>
        <v>#DIV/0!</v>
      </c>
      <c r="BA151" s="3" t="e">
        <f t="shared" si="44"/>
        <v>#DIV/0!</v>
      </c>
      <c r="BB151" s="3" t="e">
        <f t="shared" si="44"/>
        <v>#DIV/0!</v>
      </c>
      <c r="BC151" s="3" t="e">
        <f t="shared" si="44"/>
        <v>#DIV/0!</v>
      </c>
      <c r="BD151" s="3" t="e">
        <f t="shared" si="44"/>
        <v>#DIV/0!</v>
      </c>
      <c r="BE151" s="3" t="e">
        <f t="shared" si="44"/>
        <v>#DIV/0!</v>
      </c>
      <c r="BF151" s="3" t="e">
        <f t="shared" si="44"/>
        <v>#DIV/0!</v>
      </c>
      <c r="BG151" s="3" t="e">
        <f t="shared" si="44"/>
        <v>#DIV/0!</v>
      </c>
      <c r="BH151" s="3" t="e">
        <f t="shared" si="44"/>
        <v>#DIV/0!</v>
      </c>
      <c r="BI151" s="3" t="e">
        <f t="shared" si="44"/>
        <v>#DIV/0!</v>
      </c>
    </row>
    <row r="152" spans="1:124" ht="21" customHeight="1" x14ac:dyDescent="0.3">
      <c r="A152" s="9" t="s">
        <v>4</v>
      </c>
      <c r="B152" s="75"/>
      <c r="C152" s="3">
        <f>+C151-1</f>
        <v>1.9411508751250528E-2</v>
      </c>
      <c r="D152" s="3">
        <f t="shared" ref="D152:BI152" si="45">+D151-1</f>
        <v>1.9283937293176789E-2</v>
      </c>
      <c r="E152" s="3">
        <f t="shared" si="45"/>
        <v>1.7398313330100557E-2</v>
      </c>
      <c r="F152" s="3">
        <f t="shared" si="45"/>
        <v>1.6639893167854636E-2</v>
      </c>
      <c r="G152" s="3">
        <f t="shared" si="45"/>
        <v>1.9762114108478279E-2</v>
      </c>
      <c r="H152" s="3">
        <f t="shared" si="45"/>
        <v>2.1515861022080029E-2</v>
      </c>
      <c r="I152" s="3">
        <f t="shared" si="45"/>
        <v>2.3980925523545471E-2</v>
      </c>
      <c r="J152" s="3">
        <f t="shared" si="45"/>
        <v>1.8188606385209249E-2</v>
      </c>
      <c r="K152" s="3">
        <f t="shared" si="45"/>
        <v>2.3094984556534248E-2</v>
      </c>
      <c r="L152" s="3">
        <f t="shared" si="45"/>
        <v>2.6145682695585704E-2</v>
      </c>
      <c r="M152" s="3">
        <f t="shared" si="45"/>
        <v>2.2147337431584369E-2</v>
      </c>
      <c r="N152" s="3">
        <f t="shared" si="45"/>
        <v>2.6108403070036257E-2</v>
      </c>
      <c r="O152" s="3">
        <f t="shared" si="45"/>
        <v>2.3861146522726084E-2</v>
      </c>
      <c r="P152" s="3">
        <f t="shared" si="45"/>
        <v>2.2253217605717079E-2</v>
      </c>
      <c r="Q152" s="3">
        <f t="shared" si="45"/>
        <v>2.0935519918471313E-2</v>
      </c>
      <c r="R152" s="3">
        <f t="shared" si="45"/>
        <v>2.601809610557515E-2</v>
      </c>
      <c r="S152" s="3">
        <f t="shared" si="45"/>
        <v>2.146886182427199E-2</v>
      </c>
      <c r="T152" s="3">
        <f t="shared" si="45"/>
        <v>2.0030407454755039E-2</v>
      </c>
      <c r="U152" s="3">
        <f t="shared" si="45"/>
        <v>2.462552741297741E-2</v>
      </c>
      <c r="V152" s="3">
        <f t="shared" si="45"/>
        <v>-1</v>
      </c>
      <c r="W152" s="3" t="e">
        <f t="shared" si="45"/>
        <v>#DIV/0!</v>
      </c>
      <c r="X152" s="3" t="e">
        <f t="shared" si="45"/>
        <v>#DIV/0!</v>
      </c>
      <c r="Y152" s="3" t="e">
        <f t="shared" si="45"/>
        <v>#DIV/0!</v>
      </c>
      <c r="Z152" s="3" t="e">
        <f t="shared" si="45"/>
        <v>#DIV/0!</v>
      </c>
      <c r="AA152" s="3" t="e">
        <f t="shared" si="45"/>
        <v>#DIV/0!</v>
      </c>
      <c r="AB152" s="3" t="e">
        <f t="shared" si="45"/>
        <v>#DIV/0!</v>
      </c>
      <c r="AC152" s="3" t="e">
        <f t="shared" si="45"/>
        <v>#DIV/0!</v>
      </c>
      <c r="AD152" s="3" t="e">
        <f t="shared" si="45"/>
        <v>#DIV/0!</v>
      </c>
      <c r="AE152" s="3" t="e">
        <f t="shared" si="45"/>
        <v>#DIV/0!</v>
      </c>
      <c r="AF152" s="3" t="e">
        <f t="shared" si="45"/>
        <v>#DIV/0!</v>
      </c>
      <c r="AG152" s="3" t="e">
        <f t="shared" si="45"/>
        <v>#DIV/0!</v>
      </c>
      <c r="AH152" s="3" t="e">
        <f t="shared" si="45"/>
        <v>#DIV/0!</v>
      </c>
      <c r="AI152" s="3" t="e">
        <f t="shared" si="45"/>
        <v>#DIV/0!</v>
      </c>
      <c r="AJ152" s="3" t="e">
        <f t="shared" si="45"/>
        <v>#DIV/0!</v>
      </c>
      <c r="AK152" s="3" t="e">
        <f t="shared" si="45"/>
        <v>#DIV/0!</v>
      </c>
      <c r="AL152" s="3" t="e">
        <f t="shared" si="45"/>
        <v>#DIV/0!</v>
      </c>
      <c r="AM152" s="3" t="e">
        <f t="shared" si="45"/>
        <v>#DIV/0!</v>
      </c>
      <c r="AN152" s="3" t="e">
        <f t="shared" si="45"/>
        <v>#DIV/0!</v>
      </c>
      <c r="AO152" s="3" t="e">
        <f t="shared" si="45"/>
        <v>#DIV/0!</v>
      </c>
      <c r="AP152" s="3" t="e">
        <f t="shared" si="45"/>
        <v>#DIV/0!</v>
      </c>
      <c r="AQ152" s="3" t="e">
        <f t="shared" si="45"/>
        <v>#DIV/0!</v>
      </c>
      <c r="AR152" s="3" t="e">
        <f t="shared" si="45"/>
        <v>#DIV/0!</v>
      </c>
      <c r="AS152" s="3" t="e">
        <f t="shared" si="45"/>
        <v>#DIV/0!</v>
      </c>
      <c r="AT152" s="3" t="e">
        <f t="shared" si="45"/>
        <v>#DIV/0!</v>
      </c>
      <c r="AU152" s="3" t="e">
        <f t="shared" si="45"/>
        <v>#DIV/0!</v>
      </c>
      <c r="AV152" s="3" t="e">
        <f t="shared" si="45"/>
        <v>#DIV/0!</v>
      </c>
      <c r="AW152" s="3" t="e">
        <f t="shared" si="45"/>
        <v>#DIV/0!</v>
      </c>
      <c r="AX152" s="3" t="e">
        <f t="shared" si="45"/>
        <v>#DIV/0!</v>
      </c>
      <c r="AY152" s="3" t="e">
        <f t="shared" si="45"/>
        <v>#DIV/0!</v>
      </c>
      <c r="AZ152" s="3" t="e">
        <f t="shared" si="45"/>
        <v>#DIV/0!</v>
      </c>
      <c r="BA152" s="3" t="e">
        <f t="shared" si="45"/>
        <v>#DIV/0!</v>
      </c>
      <c r="BB152" s="3" t="e">
        <f t="shared" si="45"/>
        <v>#DIV/0!</v>
      </c>
      <c r="BC152" s="3" t="e">
        <f t="shared" si="45"/>
        <v>#DIV/0!</v>
      </c>
      <c r="BD152" s="3" t="e">
        <f t="shared" si="45"/>
        <v>#DIV/0!</v>
      </c>
      <c r="BE152" s="3" t="e">
        <f t="shared" si="45"/>
        <v>#DIV/0!</v>
      </c>
      <c r="BF152" s="3" t="e">
        <f t="shared" si="45"/>
        <v>#DIV/0!</v>
      </c>
      <c r="BG152" s="3" t="e">
        <f t="shared" si="45"/>
        <v>#DIV/0!</v>
      </c>
      <c r="BH152" s="3" t="e">
        <f t="shared" si="45"/>
        <v>#DIV/0!</v>
      </c>
      <c r="BI152" s="3" t="e">
        <f t="shared" si="45"/>
        <v>#DIV/0!</v>
      </c>
    </row>
    <row r="153" spans="1:124" ht="21" customHeight="1" x14ac:dyDescent="0.3">
      <c r="A153" s="9" t="s">
        <v>219</v>
      </c>
      <c r="B153" s="75"/>
      <c r="C153" s="3">
        <f>+C151/(1+$B$17)-1</f>
        <v>1.9411508751250528E-2</v>
      </c>
      <c r="D153" s="3">
        <f>+D151/(1+$B$17)-1</f>
        <v>1.9283937293176789E-2</v>
      </c>
      <c r="E153" s="3">
        <f t="shared" ref="E153:BI153" si="46">+E151/(1+$B$17)-1</f>
        <v>1.7398313330100557E-2</v>
      </c>
      <c r="F153" s="3">
        <f t="shared" si="46"/>
        <v>1.6639893167854636E-2</v>
      </c>
      <c r="G153" s="3">
        <f t="shared" si="46"/>
        <v>1.9762114108478279E-2</v>
      </c>
      <c r="H153" s="3">
        <f t="shared" si="46"/>
        <v>2.1515861022080029E-2</v>
      </c>
      <c r="I153" s="3">
        <f t="shared" si="46"/>
        <v>2.3980925523545471E-2</v>
      </c>
      <c r="J153" s="3">
        <f t="shared" si="46"/>
        <v>1.8188606385209249E-2</v>
      </c>
      <c r="K153" s="3">
        <f t="shared" si="46"/>
        <v>2.3094984556534248E-2</v>
      </c>
      <c r="L153" s="3">
        <f t="shared" si="46"/>
        <v>2.6145682695585704E-2</v>
      </c>
      <c r="M153" s="3">
        <f t="shared" si="46"/>
        <v>2.2147337431584369E-2</v>
      </c>
      <c r="N153" s="3">
        <f t="shared" si="46"/>
        <v>2.6108403070036257E-2</v>
      </c>
      <c r="O153" s="3">
        <f t="shared" si="46"/>
        <v>2.3861146522726084E-2</v>
      </c>
      <c r="P153" s="3">
        <f t="shared" si="46"/>
        <v>2.2253217605717079E-2</v>
      </c>
      <c r="Q153" s="3">
        <f t="shared" si="46"/>
        <v>2.0935519918471313E-2</v>
      </c>
      <c r="R153" s="3">
        <f t="shared" si="46"/>
        <v>2.601809610557515E-2</v>
      </c>
      <c r="S153" s="3">
        <f t="shared" si="46"/>
        <v>2.146886182427199E-2</v>
      </c>
      <c r="T153" s="3">
        <f t="shared" si="46"/>
        <v>2.0030407454755039E-2</v>
      </c>
      <c r="U153" s="3">
        <f t="shared" si="46"/>
        <v>2.462552741297741E-2</v>
      </c>
      <c r="V153" s="3">
        <f t="shared" si="46"/>
        <v>-1</v>
      </c>
      <c r="W153" s="3" t="e">
        <f t="shared" si="46"/>
        <v>#DIV/0!</v>
      </c>
      <c r="X153" s="3" t="e">
        <f t="shared" si="46"/>
        <v>#DIV/0!</v>
      </c>
      <c r="Y153" s="3" t="e">
        <f t="shared" si="46"/>
        <v>#DIV/0!</v>
      </c>
      <c r="Z153" s="3" t="e">
        <f t="shared" si="46"/>
        <v>#DIV/0!</v>
      </c>
      <c r="AA153" s="3" t="e">
        <f t="shared" si="46"/>
        <v>#DIV/0!</v>
      </c>
      <c r="AB153" s="3" t="e">
        <f t="shared" si="46"/>
        <v>#DIV/0!</v>
      </c>
      <c r="AC153" s="3" t="e">
        <f t="shared" si="46"/>
        <v>#DIV/0!</v>
      </c>
      <c r="AD153" s="3" t="e">
        <f t="shared" si="46"/>
        <v>#DIV/0!</v>
      </c>
      <c r="AE153" s="3" t="e">
        <f t="shared" si="46"/>
        <v>#DIV/0!</v>
      </c>
      <c r="AF153" s="3" t="e">
        <f t="shared" si="46"/>
        <v>#DIV/0!</v>
      </c>
      <c r="AG153" s="3" t="e">
        <f t="shared" si="46"/>
        <v>#DIV/0!</v>
      </c>
      <c r="AH153" s="3" t="e">
        <f t="shared" si="46"/>
        <v>#DIV/0!</v>
      </c>
      <c r="AI153" s="3" t="e">
        <f t="shared" si="46"/>
        <v>#DIV/0!</v>
      </c>
      <c r="AJ153" s="3" t="e">
        <f t="shared" si="46"/>
        <v>#DIV/0!</v>
      </c>
      <c r="AK153" s="3" t="e">
        <f t="shared" si="46"/>
        <v>#DIV/0!</v>
      </c>
      <c r="AL153" s="3" t="e">
        <f t="shared" si="46"/>
        <v>#DIV/0!</v>
      </c>
      <c r="AM153" s="3" t="e">
        <f t="shared" si="46"/>
        <v>#DIV/0!</v>
      </c>
      <c r="AN153" s="3" t="e">
        <f t="shared" si="46"/>
        <v>#DIV/0!</v>
      </c>
      <c r="AO153" s="3" t="e">
        <f t="shared" si="46"/>
        <v>#DIV/0!</v>
      </c>
      <c r="AP153" s="3" t="e">
        <f t="shared" si="46"/>
        <v>#DIV/0!</v>
      </c>
      <c r="AQ153" s="3" t="e">
        <f t="shared" si="46"/>
        <v>#DIV/0!</v>
      </c>
      <c r="AR153" s="3" t="e">
        <f t="shared" si="46"/>
        <v>#DIV/0!</v>
      </c>
      <c r="AS153" s="3" t="e">
        <f t="shared" si="46"/>
        <v>#DIV/0!</v>
      </c>
      <c r="AT153" s="3" t="e">
        <f t="shared" si="46"/>
        <v>#DIV/0!</v>
      </c>
      <c r="AU153" s="3" t="e">
        <f t="shared" si="46"/>
        <v>#DIV/0!</v>
      </c>
      <c r="AV153" s="3" t="e">
        <f t="shared" si="46"/>
        <v>#DIV/0!</v>
      </c>
      <c r="AW153" s="3" t="e">
        <f t="shared" si="46"/>
        <v>#DIV/0!</v>
      </c>
      <c r="AX153" s="3" t="e">
        <f t="shared" si="46"/>
        <v>#DIV/0!</v>
      </c>
      <c r="AY153" s="3" t="e">
        <f t="shared" si="46"/>
        <v>#DIV/0!</v>
      </c>
      <c r="AZ153" s="3" t="e">
        <f t="shared" si="46"/>
        <v>#DIV/0!</v>
      </c>
      <c r="BA153" s="3" t="e">
        <f t="shared" si="46"/>
        <v>#DIV/0!</v>
      </c>
      <c r="BB153" s="3" t="e">
        <f t="shared" si="46"/>
        <v>#DIV/0!</v>
      </c>
      <c r="BC153" s="3" t="e">
        <f t="shared" si="46"/>
        <v>#DIV/0!</v>
      </c>
      <c r="BD153" s="3" t="e">
        <f t="shared" si="46"/>
        <v>#DIV/0!</v>
      </c>
      <c r="BE153" s="3" t="e">
        <f t="shared" si="46"/>
        <v>#DIV/0!</v>
      </c>
      <c r="BF153" s="3" t="e">
        <f t="shared" si="46"/>
        <v>#DIV/0!</v>
      </c>
      <c r="BG153" s="3" t="e">
        <f t="shared" si="46"/>
        <v>#DIV/0!</v>
      </c>
      <c r="BH153" s="3" t="e">
        <f t="shared" si="46"/>
        <v>#DIV/0!</v>
      </c>
      <c r="BI153" s="3" t="e">
        <f t="shared" si="46"/>
        <v>#DIV/0!</v>
      </c>
    </row>
    <row r="154" spans="1:124" ht="21" customHeight="1" x14ac:dyDescent="0.3">
      <c r="A154" s="9" t="s">
        <v>220</v>
      </c>
      <c r="B154" s="75"/>
      <c r="C154" s="3">
        <f>+C151*(1+$B$9)-1</f>
        <v>1.9411508751250528E-2</v>
      </c>
      <c r="D154" s="3">
        <f>+D151*(1+$B$9)-1</f>
        <v>1.9283937293176789E-2</v>
      </c>
      <c r="E154" s="3">
        <f t="shared" ref="E154:BI154" si="47">+E151*(1+$B$9)-1</f>
        <v>1.7398313330100557E-2</v>
      </c>
      <c r="F154" s="3">
        <f t="shared" si="47"/>
        <v>1.6639893167854636E-2</v>
      </c>
      <c r="G154" s="3">
        <f t="shared" si="47"/>
        <v>1.9762114108478279E-2</v>
      </c>
      <c r="H154" s="3">
        <f t="shared" si="47"/>
        <v>2.1515861022080029E-2</v>
      </c>
      <c r="I154" s="3">
        <f t="shared" si="47"/>
        <v>2.3980925523545471E-2</v>
      </c>
      <c r="J154" s="3">
        <f t="shared" si="47"/>
        <v>1.8188606385209249E-2</v>
      </c>
      <c r="K154" s="3">
        <f t="shared" si="47"/>
        <v>2.3094984556534248E-2</v>
      </c>
      <c r="L154" s="3">
        <f t="shared" si="47"/>
        <v>2.6145682695585704E-2</v>
      </c>
      <c r="M154" s="3">
        <f t="shared" si="47"/>
        <v>2.2147337431584369E-2</v>
      </c>
      <c r="N154" s="3">
        <f t="shared" si="47"/>
        <v>2.6108403070036257E-2</v>
      </c>
      <c r="O154" s="3">
        <f t="shared" si="47"/>
        <v>2.3861146522726084E-2</v>
      </c>
      <c r="P154" s="3">
        <f t="shared" si="47"/>
        <v>2.2253217605717079E-2</v>
      </c>
      <c r="Q154" s="3">
        <f t="shared" si="47"/>
        <v>2.0935519918471313E-2</v>
      </c>
      <c r="R154" s="3">
        <f t="shared" si="47"/>
        <v>2.601809610557515E-2</v>
      </c>
      <c r="S154" s="3">
        <f t="shared" si="47"/>
        <v>2.146886182427199E-2</v>
      </c>
      <c r="T154" s="3">
        <f t="shared" si="47"/>
        <v>2.0030407454755039E-2</v>
      </c>
      <c r="U154" s="3">
        <f t="shared" si="47"/>
        <v>2.462552741297741E-2</v>
      </c>
      <c r="V154" s="3">
        <f t="shared" si="47"/>
        <v>-1</v>
      </c>
      <c r="W154" s="3" t="e">
        <f t="shared" si="47"/>
        <v>#DIV/0!</v>
      </c>
      <c r="X154" s="3" t="e">
        <f t="shared" si="47"/>
        <v>#DIV/0!</v>
      </c>
      <c r="Y154" s="3" t="e">
        <f t="shared" si="47"/>
        <v>#DIV/0!</v>
      </c>
      <c r="Z154" s="3" t="e">
        <f t="shared" si="47"/>
        <v>#DIV/0!</v>
      </c>
      <c r="AA154" s="3" t="e">
        <f t="shared" si="47"/>
        <v>#DIV/0!</v>
      </c>
      <c r="AB154" s="3" t="e">
        <f t="shared" si="47"/>
        <v>#DIV/0!</v>
      </c>
      <c r="AC154" s="3" t="e">
        <f t="shared" si="47"/>
        <v>#DIV/0!</v>
      </c>
      <c r="AD154" s="3" t="e">
        <f t="shared" si="47"/>
        <v>#DIV/0!</v>
      </c>
      <c r="AE154" s="3" t="e">
        <f t="shared" si="47"/>
        <v>#DIV/0!</v>
      </c>
      <c r="AF154" s="3" t="e">
        <f t="shared" si="47"/>
        <v>#DIV/0!</v>
      </c>
      <c r="AG154" s="3" t="e">
        <f t="shared" si="47"/>
        <v>#DIV/0!</v>
      </c>
      <c r="AH154" s="3" t="e">
        <f t="shared" si="47"/>
        <v>#DIV/0!</v>
      </c>
      <c r="AI154" s="3" t="e">
        <f t="shared" si="47"/>
        <v>#DIV/0!</v>
      </c>
      <c r="AJ154" s="3" t="e">
        <f t="shared" si="47"/>
        <v>#DIV/0!</v>
      </c>
      <c r="AK154" s="3" t="e">
        <f t="shared" si="47"/>
        <v>#DIV/0!</v>
      </c>
      <c r="AL154" s="3" t="e">
        <f t="shared" si="47"/>
        <v>#DIV/0!</v>
      </c>
      <c r="AM154" s="3" t="e">
        <f t="shared" si="47"/>
        <v>#DIV/0!</v>
      </c>
      <c r="AN154" s="3" t="e">
        <f t="shared" si="47"/>
        <v>#DIV/0!</v>
      </c>
      <c r="AO154" s="3" t="e">
        <f t="shared" si="47"/>
        <v>#DIV/0!</v>
      </c>
      <c r="AP154" s="3" t="e">
        <f t="shared" si="47"/>
        <v>#DIV/0!</v>
      </c>
      <c r="AQ154" s="3" t="e">
        <f t="shared" si="47"/>
        <v>#DIV/0!</v>
      </c>
      <c r="AR154" s="3" t="e">
        <f t="shared" si="47"/>
        <v>#DIV/0!</v>
      </c>
      <c r="AS154" s="3" t="e">
        <f t="shared" si="47"/>
        <v>#DIV/0!</v>
      </c>
      <c r="AT154" s="3" t="e">
        <f t="shared" si="47"/>
        <v>#DIV/0!</v>
      </c>
      <c r="AU154" s="3" t="e">
        <f t="shared" si="47"/>
        <v>#DIV/0!</v>
      </c>
      <c r="AV154" s="3" t="e">
        <f t="shared" si="47"/>
        <v>#DIV/0!</v>
      </c>
      <c r="AW154" s="3" t="e">
        <f t="shared" si="47"/>
        <v>#DIV/0!</v>
      </c>
      <c r="AX154" s="3" t="e">
        <f t="shared" si="47"/>
        <v>#DIV/0!</v>
      </c>
      <c r="AY154" s="3" t="e">
        <f t="shared" si="47"/>
        <v>#DIV/0!</v>
      </c>
      <c r="AZ154" s="3" t="e">
        <f t="shared" si="47"/>
        <v>#DIV/0!</v>
      </c>
      <c r="BA154" s="3" t="e">
        <f t="shared" si="47"/>
        <v>#DIV/0!</v>
      </c>
      <c r="BB154" s="3" t="e">
        <f t="shared" si="47"/>
        <v>#DIV/0!</v>
      </c>
      <c r="BC154" s="3" t="e">
        <f t="shared" si="47"/>
        <v>#DIV/0!</v>
      </c>
      <c r="BD154" s="3" t="e">
        <f t="shared" si="47"/>
        <v>#DIV/0!</v>
      </c>
      <c r="BE154" s="3" t="e">
        <f t="shared" si="47"/>
        <v>#DIV/0!</v>
      </c>
      <c r="BF154" s="3" t="e">
        <f t="shared" si="47"/>
        <v>#DIV/0!</v>
      </c>
      <c r="BG154" s="3" t="e">
        <f t="shared" si="47"/>
        <v>#DIV/0!</v>
      </c>
      <c r="BH154" s="3" t="e">
        <f t="shared" si="47"/>
        <v>#DIV/0!</v>
      </c>
      <c r="BI154" s="3" t="e">
        <f t="shared" si="47"/>
        <v>#DIV/0!</v>
      </c>
    </row>
    <row r="155" spans="1:124" ht="21" customHeight="1" x14ac:dyDescent="0.3">
      <c r="A155" s="47" t="s">
        <v>222</v>
      </c>
      <c r="B155" s="72">
        <v>1</v>
      </c>
      <c r="C155" s="37">
        <f>+B155/(1+C152)^5</f>
        <v>0.90834815527437818</v>
      </c>
      <c r="D155" s="37">
        <f t="shared" ref="D155:BI155" si="48">+C155/(1+D152)^5</f>
        <v>0.82561283718429346</v>
      </c>
      <c r="E155" s="37">
        <f t="shared" si="48"/>
        <v>0.75739314567225291</v>
      </c>
      <c r="F155" s="37">
        <f t="shared" si="48"/>
        <v>0.69740592534182244</v>
      </c>
      <c r="G155" s="37">
        <f t="shared" si="48"/>
        <v>0.63239913489903932</v>
      </c>
      <c r="H155" s="37">
        <f t="shared" si="48"/>
        <v>0.5685461143072591</v>
      </c>
      <c r="I155" s="37">
        <f t="shared" si="48"/>
        <v>0.50501742343404754</v>
      </c>
      <c r="J155" s="37">
        <f t="shared" si="48"/>
        <v>0.46149308413153606</v>
      </c>
      <c r="K155" s="37">
        <f t="shared" si="48"/>
        <v>0.41170431504352434</v>
      </c>
      <c r="L155" s="37">
        <f t="shared" si="48"/>
        <v>0.36185977386198559</v>
      </c>
      <c r="M155" s="37">
        <f t="shared" si="48"/>
        <v>0.3243193037440727</v>
      </c>
      <c r="N155" s="37">
        <f t="shared" si="48"/>
        <v>0.28510614512866123</v>
      </c>
      <c r="O155" s="37">
        <f t="shared" si="48"/>
        <v>0.25339688078460165</v>
      </c>
      <c r="P155" s="37">
        <f t="shared" si="48"/>
        <v>0.2269911021665022</v>
      </c>
      <c r="Q155" s="37">
        <f t="shared" si="48"/>
        <v>0.20465259898605673</v>
      </c>
      <c r="R155" s="37">
        <f t="shared" si="48"/>
        <v>0.17998742402230766</v>
      </c>
      <c r="S155" s="37">
        <f t="shared" si="48"/>
        <v>0.16185141481114532</v>
      </c>
      <c r="T155" s="37">
        <f t="shared" si="48"/>
        <v>0.14657196425357763</v>
      </c>
      <c r="U155" s="37">
        <f t="shared" si="48"/>
        <v>0.12978516386526023</v>
      </c>
      <c r="V155" s="37" t="e">
        <f t="shared" si="48"/>
        <v>#DIV/0!</v>
      </c>
      <c r="W155" s="37" t="e">
        <f t="shared" si="48"/>
        <v>#DIV/0!</v>
      </c>
      <c r="X155" s="37" t="e">
        <f t="shared" si="48"/>
        <v>#DIV/0!</v>
      </c>
      <c r="Y155" s="37" t="e">
        <f t="shared" si="48"/>
        <v>#DIV/0!</v>
      </c>
      <c r="Z155" s="37" t="e">
        <f t="shared" si="48"/>
        <v>#DIV/0!</v>
      </c>
      <c r="AA155" s="37" t="e">
        <f t="shared" si="48"/>
        <v>#DIV/0!</v>
      </c>
      <c r="AB155" s="37" t="e">
        <f t="shared" si="48"/>
        <v>#DIV/0!</v>
      </c>
      <c r="AC155" s="37" t="e">
        <f t="shared" si="48"/>
        <v>#DIV/0!</v>
      </c>
      <c r="AD155" s="37" t="e">
        <f t="shared" si="48"/>
        <v>#DIV/0!</v>
      </c>
      <c r="AE155" s="37" t="e">
        <f t="shared" si="48"/>
        <v>#DIV/0!</v>
      </c>
      <c r="AF155" s="37" t="e">
        <f t="shared" si="48"/>
        <v>#DIV/0!</v>
      </c>
      <c r="AG155" s="37" t="e">
        <f t="shared" si="48"/>
        <v>#DIV/0!</v>
      </c>
      <c r="AH155" s="37" t="e">
        <f t="shared" si="48"/>
        <v>#DIV/0!</v>
      </c>
      <c r="AI155" s="37" t="e">
        <f t="shared" si="48"/>
        <v>#DIV/0!</v>
      </c>
      <c r="AJ155" s="37" t="e">
        <f t="shared" si="48"/>
        <v>#DIV/0!</v>
      </c>
      <c r="AK155" s="37" t="e">
        <f t="shared" si="48"/>
        <v>#DIV/0!</v>
      </c>
      <c r="AL155" s="37" t="e">
        <f t="shared" si="48"/>
        <v>#DIV/0!</v>
      </c>
      <c r="AM155" s="37" t="e">
        <f t="shared" si="48"/>
        <v>#DIV/0!</v>
      </c>
      <c r="AN155" s="37" t="e">
        <f t="shared" si="48"/>
        <v>#DIV/0!</v>
      </c>
      <c r="AO155" s="37" t="e">
        <f t="shared" si="48"/>
        <v>#DIV/0!</v>
      </c>
      <c r="AP155" s="37" t="e">
        <f t="shared" si="48"/>
        <v>#DIV/0!</v>
      </c>
      <c r="AQ155" s="37" t="e">
        <f t="shared" si="48"/>
        <v>#DIV/0!</v>
      </c>
      <c r="AR155" s="37" t="e">
        <f t="shared" si="48"/>
        <v>#DIV/0!</v>
      </c>
      <c r="AS155" s="37" t="e">
        <f t="shared" si="48"/>
        <v>#DIV/0!</v>
      </c>
      <c r="AT155" s="37" t="e">
        <f t="shared" si="48"/>
        <v>#DIV/0!</v>
      </c>
      <c r="AU155" s="37" t="e">
        <f t="shared" si="48"/>
        <v>#DIV/0!</v>
      </c>
      <c r="AV155" s="37" t="e">
        <f t="shared" si="48"/>
        <v>#DIV/0!</v>
      </c>
      <c r="AW155" s="37" t="e">
        <f t="shared" si="48"/>
        <v>#DIV/0!</v>
      </c>
      <c r="AX155" s="37" t="e">
        <f t="shared" si="48"/>
        <v>#DIV/0!</v>
      </c>
      <c r="AY155" s="37" t="e">
        <f t="shared" si="48"/>
        <v>#DIV/0!</v>
      </c>
      <c r="AZ155" s="37" t="e">
        <f t="shared" si="48"/>
        <v>#DIV/0!</v>
      </c>
      <c r="BA155" s="37" t="e">
        <f t="shared" si="48"/>
        <v>#DIV/0!</v>
      </c>
      <c r="BB155" s="37" t="e">
        <f t="shared" si="48"/>
        <v>#DIV/0!</v>
      </c>
      <c r="BC155" s="37" t="e">
        <f t="shared" si="48"/>
        <v>#DIV/0!</v>
      </c>
      <c r="BD155" s="37" t="e">
        <f t="shared" si="48"/>
        <v>#DIV/0!</v>
      </c>
      <c r="BE155" s="37" t="e">
        <f t="shared" si="48"/>
        <v>#DIV/0!</v>
      </c>
      <c r="BF155" s="37" t="e">
        <f t="shared" si="48"/>
        <v>#DIV/0!</v>
      </c>
      <c r="BG155" s="37" t="e">
        <f t="shared" si="48"/>
        <v>#DIV/0!</v>
      </c>
      <c r="BH155" s="37" t="e">
        <f t="shared" si="48"/>
        <v>#DIV/0!</v>
      </c>
      <c r="BI155" s="37" t="e">
        <f t="shared" si="48"/>
        <v>#DIV/0!</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21" customHeight="1" thickBot="1" x14ac:dyDescent="0.35">
      <c r="A158" s="45" t="s">
        <v>58</v>
      </c>
      <c r="B158" s="77"/>
      <c r="F158" s="56"/>
      <c r="G158" s="56"/>
    </row>
    <row r="159" spans="1:124" ht="21" customHeight="1" thickTop="1" x14ac:dyDescent="0.3">
      <c r="A159" s="9" t="s">
        <v>58</v>
      </c>
      <c r="B159" s="75" t="s">
        <v>223</v>
      </c>
      <c r="C159" s="3" t="s">
        <v>224</v>
      </c>
      <c r="D159" s="3" t="s">
        <v>225</v>
      </c>
    </row>
    <row r="160" spans="1:124" ht="21" customHeight="1" x14ac:dyDescent="0.3">
      <c r="A160" s="9" t="s">
        <v>221</v>
      </c>
      <c r="B160" s="75">
        <f>+SUMPRODUCT(B155:T155*B123:T123)*5</f>
        <v>2947.5524823927472</v>
      </c>
      <c r="C160" s="3">
        <v>2248.8454253061273</v>
      </c>
      <c r="D160" s="3">
        <f>+B160-C160</f>
        <v>698.7070570866199</v>
      </c>
      <c r="E160" s="2"/>
      <c r="G160" s="4"/>
    </row>
    <row r="161" spans="1:47" ht="21" customHeight="1" x14ac:dyDescent="0.3">
      <c r="A161" s="9" t="s">
        <v>61</v>
      </c>
      <c r="B161" s="75" t="e">
        <f>+SUMPRODUCT(B155:AN155*B123:AN123)*5</f>
        <v>#DIV/0!</v>
      </c>
      <c r="C161" s="3">
        <v>2597.1079927464334</v>
      </c>
      <c r="D161" s="3" t="e">
        <f t="shared" ref="D161:D164" si="49">+B161-C161</f>
        <v>#DIV/0!</v>
      </c>
      <c r="E161" s="2"/>
      <c r="G161" s="4"/>
    </row>
    <row r="162" spans="1:47" ht="21" customHeight="1" x14ac:dyDescent="0.3">
      <c r="A162" s="9" t="s">
        <v>59</v>
      </c>
      <c r="B162" s="75" t="e">
        <f>+SUMPRODUCT(B155:BH155*B123:BH123)*5</f>
        <v>#DIV/0!</v>
      </c>
      <c r="C162" s="3">
        <v>2651.3691447926403</v>
      </c>
      <c r="D162" s="3" t="e">
        <f t="shared" si="49"/>
        <v>#DIV/0!</v>
      </c>
      <c r="E162" s="2"/>
      <c r="G162" s="4"/>
    </row>
    <row r="163" spans="1:47" ht="21" customHeight="1" x14ac:dyDescent="0.3">
      <c r="A163" s="9" t="s">
        <v>60</v>
      </c>
      <c r="B163" s="87" t="e">
        <f>+SUMPRODUCT(B155:DQ155*B123:DQ123)*5</f>
        <v>#DIV/0!</v>
      </c>
      <c r="C163" s="3">
        <v>2652.340509300524</v>
      </c>
      <c r="D163" s="57" t="e">
        <f t="shared" si="49"/>
        <v>#DIV/0!</v>
      </c>
      <c r="E163" s="2"/>
      <c r="F163" s="57"/>
      <c r="G163" s="4"/>
    </row>
    <row r="164" spans="1:47" ht="21" customHeight="1" x14ac:dyDescent="0.3">
      <c r="A164" s="9" t="s">
        <v>226</v>
      </c>
      <c r="B164" s="88" t="e">
        <f>+B129</f>
        <v>#DIV/0!</v>
      </c>
      <c r="C164" s="3">
        <v>2729.0947011534718</v>
      </c>
      <c r="D164" s="57" t="e">
        <f t="shared" si="49"/>
        <v>#DIV/0!</v>
      </c>
      <c r="E164" s="2"/>
      <c r="F164" s="57"/>
      <c r="G164" s="4"/>
    </row>
    <row r="165" spans="1:47" ht="35.4" customHeight="1" thickBot="1" x14ac:dyDescent="0.35">
      <c r="A165" s="45" t="s">
        <v>94</v>
      </c>
      <c r="B165" s="75"/>
    </row>
    <row r="166" spans="1:47" ht="21" customHeight="1" thickTop="1" x14ac:dyDescent="0.3">
      <c r="A166" s="9" t="s">
        <v>210</v>
      </c>
      <c r="B166" s="75">
        <f t="shared" ref="B166:AU166" si="50">+B117/B104</f>
        <v>2.0886158155812589</v>
      </c>
      <c r="C166" s="3">
        <f t="shared" si="50"/>
        <v>2.3531523933031053</v>
      </c>
      <c r="D166" s="3">
        <f t="shared" si="50"/>
        <v>2.5404308327655061</v>
      </c>
      <c r="E166" s="3">
        <f t="shared" si="50"/>
        <v>2.6314556828844067</v>
      </c>
      <c r="F166" s="3">
        <f t="shared" si="50"/>
        <v>2.692527656555328</v>
      </c>
      <c r="G166" s="3">
        <f t="shared" si="50"/>
        <v>2.7007465855120634</v>
      </c>
      <c r="H166" s="3">
        <f t="shared" si="50"/>
        <v>2.6910823429080066</v>
      </c>
      <c r="I166" s="3">
        <f t="shared" si="50"/>
        <v>2.664666667635966</v>
      </c>
      <c r="J166" s="3">
        <f t="shared" si="50"/>
        <v>2.7031714056550173</v>
      </c>
      <c r="K166" s="3">
        <f t="shared" si="50"/>
        <v>2.6812632213003149</v>
      </c>
      <c r="L166" s="3">
        <f t="shared" si="50"/>
        <v>2.6423046209384315</v>
      </c>
      <c r="M166" s="3">
        <f t="shared" si="50"/>
        <v>2.6565743020627259</v>
      </c>
      <c r="N166" s="3">
        <f t="shared" si="50"/>
        <v>2.6299742890168263</v>
      </c>
      <c r="O166" s="3">
        <f t="shared" si="50"/>
        <v>2.635427665755949</v>
      </c>
      <c r="P166" s="3">
        <f t="shared" si="50"/>
        <v>2.6534725838568431</v>
      </c>
      <c r="Q166" s="3">
        <f t="shared" si="50"/>
        <v>2.6763258362305136</v>
      </c>
      <c r="R166" s="3">
        <f t="shared" si="50"/>
        <v>2.6445116293835342</v>
      </c>
      <c r="S166" s="3">
        <f t="shared" si="50"/>
        <v>2.6678488091987012</v>
      </c>
      <c r="T166" s="3">
        <f t="shared" si="50"/>
        <v>2.6951508212925792</v>
      </c>
      <c r="U166" s="3">
        <f t="shared" si="50"/>
        <v>2.6699147975470532</v>
      </c>
      <c r="V166" s="3" t="e">
        <f t="shared" si="50"/>
        <v>#DIV/0!</v>
      </c>
      <c r="W166" s="3" t="e">
        <f t="shared" si="50"/>
        <v>#DIV/0!</v>
      </c>
      <c r="X166" s="3" t="e">
        <f t="shared" si="50"/>
        <v>#DIV/0!</v>
      </c>
      <c r="Y166" s="3" t="e">
        <f t="shared" si="50"/>
        <v>#DIV/0!</v>
      </c>
      <c r="Z166" s="3" t="e">
        <f t="shared" si="50"/>
        <v>#DIV/0!</v>
      </c>
      <c r="AA166" s="3" t="e">
        <f t="shared" si="50"/>
        <v>#DIV/0!</v>
      </c>
      <c r="AB166" s="3" t="e">
        <f t="shared" si="50"/>
        <v>#DIV/0!</v>
      </c>
      <c r="AC166" s="3" t="e">
        <f t="shared" si="50"/>
        <v>#DIV/0!</v>
      </c>
      <c r="AD166" s="3" t="e">
        <f t="shared" si="50"/>
        <v>#DIV/0!</v>
      </c>
      <c r="AE166" s="3" t="e">
        <f t="shared" si="50"/>
        <v>#DIV/0!</v>
      </c>
      <c r="AF166" s="3" t="e">
        <f t="shared" si="50"/>
        <v>#DIV/0!</v>
      </c>
      <c r="AG166" s="3" t="e">
        <f t="shared" si="50"/>
        <v>#DIV/0!</v>
      </c>
      <c r="AH166" s="3" t="e">
        <f t="shared" si="50"/>
        <v>#DIV/0!</v>
      </c>
      <c r="AI166" s="3" t="e">
        <f t="shared" si="50"/>
        <v>#DIV/0!</v>
      </c>
      <c r="AJ166" s="3" t="e">
        <f t="shared" si="50"/>
        <v>#DIV/0!</v>
      </c>
      <c r="AK166" s="3" t="e">
        <f t="shared" si="50"/>
        <v>#DIV/0!</v>
      </c>
      <c r="AL166" s="3" t="e">
        <f t="shared" si="50"/>
        <v>#DIV/0!</v>
      </c>
      <c r="AM166" s="3" t="e">
        <f t="shared" si="50"/>
        <v>#DIV/0!</v>
      </c>
      <c r="AN166" s="3" t="e">
        <f t="shared" si="50"/>
        <v>#DIV/0!</v>
      </c>
      <c r="AO166" s="3" t="e">
        <f t="shared" si="50"/>
        <v>#DIV/0!</v>
      </c>
      <c r="AP166" s="3" t="e">
        <f t="shared" si="50"/>
        <v>#DIV/0!</v>
      </c>
      <c r="AQ166" s="3" t="e">
        <f t="shared" si="50"/>
        <v>#DIV/0!</v>
      </c>
      <c r="AR166" s="3" t="e">
        <f t="shared" si="50"/>
        <v>#DIV/0!</v>
      </c>
      <c r="AS166" s="3" t="e">
        <f t="shared" si="50"/>
        <v>#DIV/0!</v>
      </c>
      <c r="AT166" s="3" t="e">
        <f t="shared" si="50"/>
        <v>#DIV/0!</v>
      </c>
      <c r="AU166" s="3" t="e">
        <f t="shared" si="50"/>
        <v>#DIV/0!</v>
      </c>
    </row>
    <row r="167" spans="1:47" ht="21" customHeight="1" x14ac:dyDescent="0.3">
      <c r="A167" s="9" t="s">
        <v>238</v>
      </c>
      <c r="C167" s="3">
        <f t="shared" ref="C167:AU167" si="51">+C124/(C124+C123)</f>
        <v>9.8130106950793591E-2</v>
      </c>
      <c r="D167" s="3">
        <f t="shared" si="51"/>
        <v>7.3558021159431525E-2</v>
      </c>
      <c r="E167" s="3">
        <f t="shared" si="51"/>
        <v>5.3146448694455992E-2</v>
      </c>
      <c r="F167" s="3">
        <f t="shared" si="51"/>
        <v>4.1929610864536712E-2</v>
      </c>
      <c r="G167" s="3">
        <f t="shared" si="51"/>
        <v>3.3158936354335596E-2</v>
      </c>
      <c r="H167" s="3">
        <f t="shared" si="51"/>
        <v>2.9973784441525077E-2</v>
      </c>
      <c r="I167" s="3">
        <f t="shared" si="51"/>
        <v>2.8750662154083537E-2</v>
      </c>
      <c r="J167" s="3">
        <f t="shared" si="51"/>
        <v>3.0219938770517915E-2</v>
      </c>
      <c r="K167" s="3">
        <f t="shared" si="51"/>
        <v>2.4480467850029788E-2</v>
      </c>
      <c r="L167" s="3">
        <f t="shared" si="51"/>
        <v>2.5129112272860143E-2</v>
      </c>
      <c r="M167" s="3">
        <f t="shared" si="51"/>
        <v>2.8243403304955207E-2</v>
      </c>
      <c r="N167" s="3">
        <f t="shared" si="51"/>
        <v>2.5579367673760633E-2</v>
      </c>
      <c r="O167" s="3">
        <f t="shared" si="51"/>
        <v>2.7635602975000187E-2</v>
      </c>
      <c r="P167" s="3">
        <f t="shared" si="51"/>
        <v>2.6606792287108015E-2</v>
      </c>
      <c r="Q167" s="3">
        <f t="shared" si="51"/>
        <v>2.4392580006436577E-2</v>
      </c>
      <c r="R167" s="3">
        <f t="shared" si="51"/>
        <v>2.1308181445222837E-2</v>
      </c>
      <c r="S167" s="3">
        <f t="shared" si="51"/>
        <v>2.450709112563583E-2</v>
      </c>
      <c r="T167" s="3">
        <f t="shared" si="51"/>
        <v>2.2012412818720441E-2</v>
      </c>
      <c r="U167" s="3">
        <f t="shared" si="51"/>
        <v>1.8755149156108954E-2</v>
      </c>
      <c r="V167" s="3">
        <f t="shared" si="51"/>
        <v>1</v>
      </c>
      <c r="W167" s="3">
        <f t="shared" si="51"/>
        <v>1</v>
      </c>
      <c r="X167" s="3">
        <f t="shared" si="51"/>
        <v>1</v>
      </c>
      <c r="Y167" s="3">
        <f t="shared" si="51"/>
        <v>1</v>
      </c>
      <c r="Z167" s="3">
        <f t="shared" si="51"/>
        <v>1</v>
      </c>
      <c r="AA167" s="3">
        <f t="shared" si="51"/>
        <v>1</v>
      </c>
      <c r="AB167" s="3">
        <f t="shared" si="51"/>
        <v>1</v>
      </c>
      <c r="AC167" s="3">
        <f t="shared" si="51"/>
        <v>1</v>
      </c>
      <c r="AD167" s="3">
        <f t="shared" si="51"/>
        <v>1</v>
      </c>
      <c r="AE167" s="3">
        <f t="shared" si="51"/>
        <v>1</v>
      </c>
      <c r="AF167" s="3">
        <f t="shared" si="51"/>
        <v>1</v>
      </c>
      <c r="AG167" s="3">
        <f t="shared" si="51"/>
        <v>1</v>
      </c>
      <c r="AH167" s="3">
        <f t="shared" si="51"/>
        <v>1</v>
      </c>
      <c r="AI167" s="3">
        <f t="shared" si="51"/>
        <v>1</v>
      </c>
      <c r="AJ167" s="3">
        <f t="shared" si="51"/>
        <v>1</v>
      </c>
      <c r="AK167" s="3">
        <f t="shared" si="51"/>
        <v>1</v>
      </c>
      <c r="AL167" s="3">
        <f t="shared" si="51"/>
        <v>1</v>
      </c>
      <c r="AM167" s="3">
        <f t="shared" si="51"/>
        <v>1</v>
      </c>
      <c r="AN167" s="3">
        <f t="shared" si="51"/>
        <v>1</v>
      </c>
      <c r="AO167" s="3">
        <f t="shared" si="51"/>
        <v>1</v>
      </c>
      <c r="AP167" s="3">
        <f t="shared" si="51"/>
        <v>1</v>
      </c>
      <c r="AQ167" s="3">
        <f t="shared" si="51"/>
        <v>1</v>
      </c>
      <c r="AR167" s="3">
        <f t="shared" si="51"/>
        <v>1</v>
      </c>
      <c r="AS167" s="3">
        <f t="shared" si="51"/>
        <v>1</v>
      </c>
      <c r="AT167" s="3">
        <f t="shared" si="51"/>
        <v>1</v>
      </c>
      <c r="AU167" s="3">
        <f t="shared" si="51"/>
        <v>1</v>
      </c>
    </row>
    <row r="169" spans="1:47" ht="21" customHeight="1" x14ac:dyDescent="0.3">
      <c r="B169" s="75"/>
    </row>
    <row r="170" spans="1:47" ht="21" customHeight="1" x14ac:dyDescent="0.3">
      <c r="B170" s="75"/>
    </row>
    <row r="171" spans="1:47" ht="21" customHeight="1" x14ac:dyDescent="0.3">
      <c r="B171" s="75"/>
    </row>
    <row r="172" spans="1:47" ht="21" customHeight="1" x14ac:dyDescent="0.3">
      <c r="B172" s="75"/>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75"/>
    </row>
    <row r="178" spans="1:2" ht="21" customHeight="1" x14ac:dyDescent="0.3">
      <c r="A178" s="3"/>
      <c r="B178" s="75"/>
    </row>
    <row r="179" spans="1:2" ht="21" customHeight="1" x14ac:dyDescent="0.3">
      <c r="A179" s="3"/>
      <c r="B179" s="75"/>
    </row>
    <row r="180" spans="1:2" ht="21" customHeight="1" x14ac:dyDescent="0.3">
      <c r="A180" s="3"/>
      <c r="B180" s="75"/>
    </row>
    <row r="181" spans="1:2" ht="21" customHeight="1" x14ac:dyDescent="0.3">
      <c r="A181" s="3"/>
      <c r="B181" s="75"/>
    </row>
    <row r="182" spans="1:2" ht="21" customHeight="1" x14ac:dyDescent="0.3">
      <c r="A182" s="3"/>
      <c r="B182" s="75"/>
    </row>
    <row r="183" spans="1:2" ht="21" customHeight="1" x14ac:dyDescent="0.3">
      <c r="A183" s="3"/>
      <c r="B183" s="75"/>
    </row>
    <row r="184" spans="1:2" ht="21" customHeight="1" x14ac:dyDescent="0.3">
      <c r="A184" s="3"/>
      <c r="B184" s="75"/>
    </row>
    <row r="185" spans="1:2" ht="21" customHeight="1" x14ac:dyDescent="0.3">
      <c r="A185" s="3"/>
      <c r="B185" s="75"/>
    </row>
    <row r="186" spans="1:2" ht="21" customHeight="1" x14ac:dyDescent="0.3">
      <c r="A186" s="3"/>
      <c r="B186" s="75"/>
    </row>
    <row r="187" spans="1:2" ht="21" customHeight="1" x14ac:dyDescent="0.3">
      <c r="A187" s="3"/>
      <c r="B187" s="75"/>
    </row>
    <row r="188" spans="1:2" ht="21" customHeight="1" x14ac:dyDescent="0.3">
      <c r="A188" s="3"/>
      <c r="B188" s="75"/>
    </row>
    <row r="189" spans="1:2" ht="21" customHeight="1" x14ac:dyDescent="0.3">
      <c r="B189" s="75"/>
    </row>
    <row r="190" spans="1:2" ht="21" customHeight="1" x14ac:dyDescent="0.3">
      <c r="B190" s="75"/>
    </row>
    <row r="191" spans="1:2" ht="21" customHeight="1" x14ac:dyDescent="0.3">
      <c r="B191" s="75"/>
    </row>
    <row r="192" spans="1:2" ht="21" customHeight="1" x14ac:dyDescent="0.3">
      <c r="B192" s="75"/>
    </row>
    <row r="204" spans="1:124" s="14" customFormat="1" ht="21" customHeight="1" thickBot="1" x14ac:dyDescent="0.35">
      <c r="A204" s="46"/>
      <c r="B204" s="75"/>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21" customHeight="1" thickTop="1" x14ac:dyDescent="0.3">
      <c r="A205" s="10"/>
      <c r="B205" s="89"/>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21" customHeight="1" thickBot="1" x14ac:dyDescent="0.35">
      <c r="A206" s="46"/>
    </row>
    <row r="207" spans="1:124" s="12" customFormat="1" ht="21" customHeight="1" thickTop="1" x14ac:dyDescent="0.3">
      <c r="A207" s="10"/>
      <c r="B207" s="89"/>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21" customHeight="1" thickBot="1" x14ac:dyDescent="0.35">
      <c r="A208" s="46"/>
      <c r="B208" s="75"/>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21" customHeight="1" thickTop="1" x14ac:dyDescent="0.3">
      <c r="A209" s="10"/>
      <c r="B209" s="89"/>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1" customHeight="1" thickBot="1" x14ac:dyDescent="0.35">
      <c r="A212" s="45"/>
      <c r="B212" s="75"/>
    </row>
    <row r="213" spans="1:124" ht="21" customHeight="1" thickTop="1" x14ac:dyDescent="0.3">
      <c r="B213" s="75"/>
    </row>
    <row r="221" spans="1:124" ht="21" customHeight="1" x14ac:dyDescent="0.3">
      <c r="A221" s="3"/>
      <c r="B221" s="75"/>
    </row>
    <row r="222" spans="1:124" ht="21" customHeight="1" x14ac:dyDescent="0.3">
      <c r="A222" s="3"/>
      <c r="B222" s="75"/>
    </row>
    <row r="223" spans="1:124" ht="21" customHeight="1" x14ac:dyDescent="0.3">
      <c r="A223" s="3"/>
      <c r="B223" s="75"/>
    </row>
    <row r="224" spans="1:124" ht="21" customHeight="1" x14ac:dyDescent="0.3">
      <c r="A224" s="3"/>
      <c r="B224" s="75"/>
    </row>
    <row r="225" spans="1:2" ht="21" customHeight="1" x14ac:dyDescent="0.3">
      <c r="A225" s="3"/>
      <c r="B225" s="75"/>
    </row>
    <row r="226" spans="1:2" ht="21" customHeight="1" x14ac:dyDescent="0.3">
      <c r="A226" s="3"/>
      <c r="B226" s="75"/>
    </row>
    <row r="227" spans="1:2" ht="21" customHeight="1" x14ac:dyDescent="0.3">
      <c r="A227" s="3"/>
      <c r="B227" s="75"/>
    </row>
    <row r="228" spans="1:2" ht="21" customHeight="1" x14ac:dyDescent="0.3">
      <c r="A228" s="3"/>
      <c r="B228" s="75"/>
    </row>
    <row r="229" spans="1:2" ht="21" customHeight="1" x14ac:dyDescent="0.3">
      <c r="A229" s="3"/>
      <c r="B229" s="75"/>
    </row>
    <row r="230" spans="1:2" ht="21" customHeight="1" x14ac:dyDescent="0.3">
      <c r="A230" s="3"/>
      <c r="B230" s="75"/>
    </row>
    <row r="231" spans="1:2" ht="21" customHeight="1" x14ac:dyDescent="0.3">
      <c r="A231" s="3"/>
      <c r="B231" s="75"/>
    </row>
    <row r="232" spans="1:2" ht="21" customHeight="1" x14ac:dyDescent="0.3">
      <c r="A232" s="3"/>
      <c r="B232" s="75"/>
    </row>
    <row r="233" spans="1:2" ht="21" customHeight="1" x14ac:dyDescent="0.3">
      <c r="A233" s="3"/>
      <c r="B233" s="75"/>
    </row>
    <row r="234" spans="1:2" ht="21" customHeight="1" x14ac:dyDescent="0.3">
      <c r="A234" s="3"/>
      <c r="B234" s="75"/>
    </row>
    <row r="235" spans="1:2" ht="21" customHeight="1" x14ac:dyDescent="0.3">
      <c r="A235" s="3"/>
      <c r="B235" s="75"/>
    </row>
    <row r="236" spans="1:2" ht="21" customHeight="1" x14ac:dyDescent="0.3">
      <c r="A236" s="3"/>
      <c r="B236" s="75"/>
    </row>
    <row r="237" spans="1:2" ht="21" customHeight="1" x14ac:dyDescent="0.3">
      <c r="A237" s="3"/>
      <c r="B237" s="75"/>
    </row>
    <row r="238" spans="1:2" ht="21" customHeight="1" x14ac:dyDescent="0.3">
      <c r="A238" s="3"/>
      <c r="B238" s="75"/>
    </row>
    <row r="239" spans="1:2" ht="21" customHeight="1" x14ac:dyDescent="0.3">
      <c r="A239" s="3"/>
      <c r="B239" s="75"/>
    </row>
    <row r="240" spans="1:2" ht="21" customHeight="1" x14ac:dyDescent="0.3">
      <c r="A240" s="3"/>
      <c r="B240" s="75"/>
    </row>
    <row r="241" spans="1:2" ht="21" customHeight="1" x14ac:dyDescent="0.3">
      <c r="A241" s="3"/>
      <c r="B241" s="75"/>
    </row>
    <row r="242" spans="1:2" ht="21" customHeight="1" x14ac:dyDescent="0.3">
      <c r="A242" s="3"/>
      <c r="B242" s="75"/>
    </row>
    <row r="243" spans="1:2" ht="21" customHeight="1" x14ac:dyDescent="0.3">
      <c r="A243" s="3"/>
      <c r="B243" s="75"/>
    </row>
    <row r="244" spans="1:2" ht="21" customHeight="1" x14ac:dyDescent="0.3">
      <c r="A244" s="3"/>
      <c r="B244" s="75"/>
    </row>
    <row r="245" spans="1:2" ht="21" customHeight="1" x14ac:dyDescent="0.3">
      <c r="A245" s="3"/>
      <c r="B245" s="75"/>
    </row>
    <row r="246" spans="1:2" ht="21" customHeight="1" x14ac:dyDescent="0.3">
      <c r="A246" s="3"/>
      <c r="B246" s="75"/>
    </row>
    <row r="247" spans="1:2" ht="21" customHeight="1" x14ac:dyDescent="0.3">
      <c r="A247" s="3"/>
      <c r="B247" s="75"/>
    </row>
    <row r="248" spans="1:2" ht="21" customHeight="1" x14ac:dyDescent="0.3">
      <c r="A248" s="3"/>
      <c r="B248" s="75"/>
    </row>
    <row r="249" spans="1:2" ht="21" customHeight="1" x14ac:dyDescent="0.3">
      <c r="A249" s="3"/>
      <c r="B249" s="75"/>
    </row>
    <row r="250" spans="1:2" ht="21" customHeight="1" x14ac:dyDescent="0.3">
      <c r="A250" s="3"/>
      <c r="B250" s="75"/>
    </row>
    <row r="251" spans="1:2" ht="21" customHeight="1" x14ac:dyDescent="0.3">
      <c r="A251" s="3"/>
      <c r="B251" s="75"/>
    </row>
    <row r="252" spans="1:2" ht="21" customHeight="1" x14ac:dyDescent="0.3">
      <c r="A252" s="3"/>
      <c r="B252" s="75"/>
    </row>
    <row r="253" spans="1:2" ht="21" customHeight="1" x14ac:dyDescent="0.3">
      <c r="A253" s="3"/>
      <c r="B253" s="75"/>
    </row>
    <row r="254" spans="1:2" ht="21" customHeight="1" x14ac:dyDescent="0.3">
      <c r="A254" s="3"/>
      <c r="B254" s="75"/>
    </row>
    <row r="255" spans="1:2" ht="21" customHeight="1" x14ac:dyDescent="0.3">
      <c r="A255" s="3"/>
      <c r="B255" s="75"/>
    </row>
    <row r="256" spans="1:2" ht="21" customHeight="1" x14ac:dyDescent="0.3">
      <c r="A256" s="3"/>
      <c r="B256" s="75"/>
    </row>
    <row r="257" spans="1:2" ht="21" customHeight="1" x14ac:dyDescent="0.3">
      <c r="A257" s="3"/>
      <c r="B257" s="75"/>
    </row>
    <row r="258" spans="1:2" ht="21" customHeight="1" x14ac:dyDescent="0.3">
      <c r="A258" s="3"/>
      <c r="B258" s="75"/>
    </row>
    <row r="259" spans="1:2" ht="21" customHeight="1" x14ac:dyDescent="0.3">
      <c r="A259" s="3"/>
      <c r="B259" s="75"/>
    </row>
    <row r="260" spans="1:2" ht="21" customHeight="1" x14ac:dyDescent="0.3">
      <c r="A260" s="3"/>
      <c r="B260" s="75"/>
    </row>
    <row r="261" spans="1:2" ht="21" customHeight="1" x14ac:dyDescent="0.3">
      <c r="A261" s="3"/>
      <c r="B261" s="75"/>
    </row>
    <row r="262" spans="1:2" ht="21" customHeight="1" x14ac:dyDescent="0.3">
      <c r="A262" s="3"/>
      <c r="B262" s="75"/>
    </row>
    <row r="263" spans="1:2" ht="21" customHeight="1" x14ac:dyDescent="0.3">
      <c r="A263" s="3"/>
      <c r="B263" s="75"/>
    </row>
    <row r="264" spans="1:2" ht="21" customHeight="1" x14ac:dyDescent="0.3">
      <c r="A264" s="3"/>
      <c r="B264" s="75"/>
    </row>
    <row r="265" spans="1:2" ht="21" customHeight="1" x14ac:dyDescent="0.3">
      <c r="A265" s="3"/>
      <c r="B265" s="75"/>
    </row>
    <row r="266" spans="1:2" ht="21" customHeight="1" x14ac:dyDescent="0.3">
      <c r="A266" s="3"/>
      <c r="B266" s="75"/>
    </row>
    <row r="267" spans="1:2" ht="21" customHeight="1" x14ac:dyDescent="0.3">
      <c r="A267" s="3"/>
      <c r="B267" s="75"/>
    </row>
    <row r="268" spans="1:2" ht="21" customHeight="1" x14ac:dyDescent="0.3">
      <c r="A268" s="3"/>
      <c r="B268" s="75"/>
    </row>
    <row r="269" spans="1:2" ht="21" customHeight="1" x14ac:dyDescent="0.3">
      <c r="A269" s="3"/>
      <c r="B269" s="75"/>
    </row>
    <row r="270" spans="1:2" ht="21" customHeight="1" x14ac:dyDescent="0.3">
      <c r="A270" s="3"/>
      <c r="B270" s="75"/>
    </row>
    <row r="271" spans="1:2" ht="21" customHeight="1" x14ac:dyDescent="0.3">
      <c r="A271" s="3"/>
      <c r="B271" s="75"/>
    </row>
    <row r="272" spans="1:2" ht="21" customHeight="1" x14ac:dyDescent="0.3">
      <c r="A272" s="3"/>
      <c r="B272" s="75"/>
    </row>
    <row r="273" spans="1:2" ht="21" customHeight="1" x14ac:dyDescent="0.3">
      <c r="A273" s="3"/>
      <c r="B273" s="75"/>
    </row>
    <row r="274" spans="1:2" ht="21" customHeight="1" x14ac:dyDescent="0.3">
      <c r="A274" s="3"/>
      <c r="B274" s="75"/>
    </row>
    <row r="275" spans="1:2" ht="21" customHeight="1" x14ac:dyDescent="0.3">
      <c r="A275" s="3"/>
      <c r="B275" s="75"/>
    </row>
    <row r="276" spans="1:2" ht="21" customHeight="1" x14ac:dyDescent="0.3">
      <c r="A276" s="3"/>
      <c r="B276" s="75"/>
    </row>
    <row r="277" spans="1:2" ht="21" customHeight="1" x14ac:dyDescent="0.3">
      <c r="A277" s="3"/>
      <c r="B277" s="75"/>
    </row>
    <row r="278" spans="1:2" ht="21" customHeight="1" x14ac:dyDescent="0.3">
      <c r="A278" s="3"/>
      <c r="B278" s="75"/>
    </row>
    <row r="279" spans="1:2" ht="21" customHeight="1" x14ac:dyDescent="0.3">
      <c r="A279" s="3"/>
      <c r="B279" s="75"/>
    </row>
    <row r="280" spans="1:2" ht="21" customHeight="1" x14ac:dyDescent="0.3">
      <c r="A280" s="3"/>
      <c r="B280" s="75"/>
    </row>
    <row r="281" spans="1:2" ht="21" customHeight="1" x14ac:dyDescent="0.3">
      <c r="A281" s="3"/>
      <c r="B281" s="75"/>
    </row>
    <row r="282" spans="1:2" ht="21" customHeight="1" x14ac:dyDescent="0.3">
      <c r="A282" s="3"/>
      <c r="B282" s="75"/>
    </row>
    <row r="283" spans="1:2" ht="21" customHeight="1" x14ac:dyDescent="0.3">
      <c r="A283" s="3"/>
      <c r="B283" s="75"/>
    </row>
    <row r="284" spans="1:2" ht="21" customHeight="1" x14ac:dyDescent="0.3">
      <c r="A284" s="3"/>
      <c r="B284" s="75"/>
    </row>
    <row r="285" spans="1:2" ht="21" customHeight="1" x14ac:dyDescent="0.3">
      <c r="A285" s="3"/>
      <c r="B285" s="75"/>
    </row>
    <row r="286" spans="1:2" ht="21" customHeight="1" x14ac:dyDescent="0.3">
      <c r="A286" s="3"/>
      <c r="B286" s="75"/>
    </row>
    <row r="287" spans="1:2" ht="21" customHeight="1" x14ac:dyDescent="0.3">
      <c r="A287" s="3"/>
      <c r="B287" s="75"/>
    </row>
    <row r="288" spans="1:2" ht="21" customHeight="1" x14ac:dyDescent="0.3">
      <c r="A288" s="3"/>
      <c r="B288" s="75"/>
    </row>
    <row r="289" spans="1:2" ht="21" customHeight="1" x14ac:dyDescent="0.3">
      <c r="A289" s="3"/>
      <c r="B289" s="75"/>
    </row>
    <row r="290" spans="1:2" ht="21" customHeight="1" x14ac:dyDescent="0.3">
      <c r="A290" s="3"/>
      <c r="B290" s="75"/>
    </row>
    <row r="291" spans="1:2" ht="21" customHeight="1" x14ac:dyDescent="0.3">
      <c r="A291" s="3"/>
      <c r="B291" s="75"/>
    </row>
    <row r="292" spans="1:2" ht="21" customHeight="1" x14ac:dyDescent="0.3">
      <c r="A292" s="3"/>
      <c r="B292" s="75"/>
    </row>
    <row r="293" spans="1:2" ht="21" customHeight="1" x14ac:dyDescent="0.3">
      <c r="A293" s="3"/>
      <c r="B293" s="75"/>
    </row>
    <row r="294" spans="1:2" ht="21" customHeight="1" x14ac:dyDescent="0.3">
      <c r="A294" s="3"/>
      <c r="B294" s="75"/>
    </row>
    <row r="295" spans="1:2" ht="21" customHeight="1" x14ac:dyDescent="0.3">
      <c r="A295" s="3"/>
      <c r="B295" s="75"/>
    </row>
    <row r="296" spans="1:2" ht="21" customHeight="1" x14ac:dyDescent="0.3">
      <c r="A296" s="3"/>
      <c r="B296" s="75"/>
    </row>
    <row r="297" spans="1:2" ht="21" customHeight="1" x14ac:dyDescent="0.3">
      <c r="A297" s="3"/>
      <c r="B297" s="75"/>
    </row>
    <row r="298" spans="1:2" ht="21" customHeight="1" x14ac:dyDescent="0.3">
      <c r="A298" s="3"/>
      <c r="B298" s="75"/>
    </row>
    <row r="299" spans="1:2" ht="21" customHeight="1" x14ac:dyDescent="0.3">
      <c r="A299" s="3"/>
      <c r="B299" s="75"/>
    </row>
    <row r="300" spans="1:2" ht="21" customHeight="1" x14ac:dyDescent="0.3">
      <c r="A300" s="3"/>
      <c r="B300" s="75"/>
    </row>
    <row r="301" spans="1:2" ht="21" customHeight="1" x14ac:dyDescent="0.3">
      <c r="A301" s="3"/>
      <c r="B301" s="75"/>
    </row>
    <row r="302" spans="1:2" ht="21" customHeight="1" x14ac:dyDescent="0.3">
      <c r="A302" s="3"/>
      <c r="B302" s="75"/>
    </row>
    <row r="303" spans="1:2" ht="21" customHeight="1" x14ac:dyDescent="0.3">
      <c r="A303" s="3"/>
      <c r="B303" s="75"/>
    </row>
    <row r="304" spans="1:2" ht="21" customHeight="1" x14ac:dyDescent="0.3">
      <c r="A304" s="3"/>
      <c r="B304" s="75"/>
    </row>
    <row r="305" spans="1:2" ht="21" customHeight="1" x14ac:dyDescent="0.3">
      <c r="A305" s="3"/>
      <c r="B305" s="75"/>
    </row>
    <row r="306" spans="1:2" ht="21" customHeight="1" x14ac:dyDescent="0.3">
      <c r="A306" s="3"/>
      <c r="B306" s="75"/>
    </row>
    <row r="307" spans="1:2" ht="21" customHeight="1" x14ac:dyDescent="0.3">
      <c r="A307" s="3"/>
      <c r="B307" s="75"/>
    </row>
    <row r="308" spans="1:2" ht="21" customHeight="1" x14ac:dyDescent="0.3">
      <c r="A308" s="3"/>
      <c r="B308" s="75"/>
    </row>
    <row r="309" spans="1:2" ht="21" customHeight="1" x14ac:dyDescent="0.3">
      <c r="A309" s="3"/>
      <c r="B309" s="75"/>
    </row>
    <row r="310" spans="1:2" ht="21" customHeight="1" x14ac:dyDescent="0.3">
      <c r="A310" s="3"/>
      <c r="B310" s="75"/>
    </row>
    <row r="311" spans="1:2" ht="21" customHeight="1" x14ac:dyDescent="0.3">
      <c r="A311" s="3"/>
      <c r="B311" s="75"/>
    </row>
    <row r="312" spans="1:2" ht="21" customHeight="1" x14ac:dyDescent="0.3">
      <c r="A312" s="3"/>
      <c r="B312" s="75"/>
    </row>
    <row r="313" spans="1:2" ht="21" customHeight="1" x14ac:dyDescent="0.3">
      <c r="A313" s="3"/>
      <c r="B313" s="75"/>
    </row>
    <row r="314" spans="1:2" ht="21" customHeight="1" x14ac:dyDescent="0.3">
      <c r="A314" s="3"/>
      <c r="B314" s="75"/>
    </row>
    <row r="315" spans="1:2" ht="21" customHeight="1" x14ac:dyDescent="0.3">
      <c r="A315" s="3"/>
      <c r="B315" s="75"/>
    </row>
    <row r="316" spans="1:2" ht="21" customHeight="1" x14ac:dyDescent="0.3">
      <c r="A316" s="3"/>
      <c r="B316" s="75"/>
    </row>
    <row r="317" spans="1:2" ht="21" customHeight="1" x14ac:dyDescent="0.3">
      <c r="A317" s="3"/>
      <c r="B317" s="75"/>
    </row>
    <row r="318" spans="1:2" ht="21" customHeight="1" x14ac:dyDescent="0.3">
      <c r="A318" s="3"/>
      <c r="B318" s="75"/>
    </row>
    <row r="319" spans="1:2" ht="21" customHeight="1" x14ac:dyDescent="0.3">
      <c r="A319" s="3"/>
      <c r="B319" s="75"/>
    </row>
    <row r="320" spans="1:2" ht="21" customHeight="1" x14ac:dyDescent="0.3">
      <c r="A320" s="3"/>
      <c r="B320" s="75"/>
    </row>
    <row r="321" spans="1:2" ht="21" customHeight="1" x14ac:dyDescent="0.3">
      <c r="A321" s="3"/>
      <c r="B321" s="75"/>
    </row>
    <row r="322" spans="1:2" ht="21" customHeight="1" x14ac:dyDescent="0.3">
      <c r="A322" s="3"/>
      <c r="B322" s="75"/>
    </row>
    <row r="323" spans="1:2" ht="21" customHeight="1" x14ac:dyDescent="0.3">
      <c r="A323" s="3"/>
      <c r="B323" s="75"/>
    </row>
    <row r="324" spans="1:2" ht="21" customHeight="1" x14ac:dyDescent="0.3">
      <c r="A324" s="3"/>
      <c r="B324" s="75"/>
    </row>
    <row r="325" spans="1:2" ht="21" customHeight="1" x14ac:dyDescent="0.3">
      <c r="A325" s="3"/>
      <c r="B325" s="75"/>
    </row>
    <row r="326" spans="1:2" ht="21" customHeight="1" x14ac:dyDescent="0.3">
      <c r="A326" s="3"/>
      <c r="B326" s="75"/>
    </row>
    <row r="327" spans="1:2" ht="21" customHeight="1" x14ac:dyDescent="0.3">
      <c r="A327" s="3"/>
      <c r="B327" s="75"/>
    </row>
    <row r="328" spans="1:2" ht="21" customHeight="1" x14ac:dyDescent="0.3">
      <c r="A328" s="3"/>
      <c r="B328" s="75"/>
    </row>
    <row r="329" spans="1:2" ht="21" customHeight="1" x14ac:dyDescent="0.3">
      <c r="A329" s="3"/>
      <c r="B329" s="75"/>
    </row>
    <row r="330" spans="1:2" ht="21" customHeight="1" x14ac:dyDescent="0.3">
      <c r="A330" s="3"/>
      <c r="B330" s="75"/>
    </row>
    <row r="331" spans="1:2" ht="21" customHeight="1" x14ac:dyDescent="0.3">
      <c r="A331" s="3"/>
      <c r="B331" s="75"/>
    </row>
    <row r="332" spans="1:2" ht="21" customHeight="1" x14ac:dyDescent="0.3">
      <c r="A332" s="3"/>
      <c r="B332" s="75"/>
    </row>
    <row r="333" spans="1:2" ht="21" customHeight="1" x14ac:dyDescent="0.3">
      <c r="A333" s="3"/>
      <c r="B333" s="75"/>
    </row>
    <row r="334" spans="1:2" ht="21" customHeight="1" x14ac:dyDescent="0.3">
      <c r="A334" s="3"/>
      <c r="B334" s="75"/>
    </row>
    <row r="335" spans="1:2" ht="21" customHeight="1" x14ac:dyDescent="0.3">
      <c r="A335" s="3"/>
      <c r="B335" s="75"/>
    </row>
    <row r="336" spans="1:2" ht="21" customHeight="1" x14ac:dyDescent="0.3">
      <c r="A336" s="3"/>
      <c r="B336" s="75"/>
    </row>
    <row r="337" spans="1:2" ht="21" customHeight="1" x14ac:dyDescent="0.3">
      <c r="A337" s="3"/>
      <c r="B337" s="75"/>
    </row>
    <row r="338" spans="1:2" ht="21" customHeight="1" x14ac:dyDescent="0.3">
      <c r="A338" s="3"/>
      <c r="B338" s="75"/>
    </row>
    <row r="339" spans="1:2" ht="21" customHeight="1" x14ac:dyDescent="0.3">
      <c r="A339" s="3"/>
      <c r="B339" s="75"/>
    </row>
    <row r="340" spans="1:2" ht="21" customHeight="1" x14ac:dyDescent="0.3">
      <c r="A340" s="3"/>
      <c r="B340" s="75"/>
    </row>
    <row r="341" spans="1:2" ht="21" customHeight="1" x14ac:dyDescent="0.3">
      <c r="A341" s="3"/>
      <c r="B341" s="75"/>
    </row>
    <row r="342" spans="1:2" ht="21" customHeight="1" x14ac:dyDescent="0.3">
      <c r="A342" s="3"/>
      <c r="B342" s="75"/>
    </row>
    <row r="343" spans="1:2" ht="21" customHeight="1" x14ac:dyDescent="0.3">
      <c r="A343" s="3"/>
      <c r="B343" s="75"/>
    </row>
    <row r="344" spans="1:2" ht="21" customHeight="1" x14ac:dyDescent="0.3">
      <c r="A344" s="3"/>
      <c r="B344" s="75"/>
    </row>
    <row r="345" spans="1:2" ht="21" customHeight="1" x14ac:dyDescent="0.3">
      <c r="A345" s="3"/>
      <c r="B345" s="75"/>
    </row>
    <row r="346" spans="1:2" ht="21" customHeight="1" x14ac:dyDescent="0.3">
      <c r="A346" s="3"/>
      <c r="B346" s="75"/>
    </row>
    <row r="347" spans="1:2" ht="21" customHeight="1" x14ac:dyDescent="0.3">
      <c r="A347" s="3"/>
      <c r="B347" s="75"/>
    </row>
    <row r="348" spans="1:2" ht="21" customHeight="1" x14ac:dyDescent="0.3">
      <c r="A348" s="3"/>
      <c r="B348" s="75"/>
    </row>
    <row r="349" spans="1:2" ht="21" customHeight="1" x14ac:dyDescent="0.3">
      <c r="A349" s="3"/>
      <c r="B349" s="75"/>
    </row>
    <row r="350" spans="1:2" ht="21" customHeight="1" x14ac:dyDescent="0.3">
      <c r="A350" s="3"/>
      <c r="B350" s="75"/>
    </row>
    <row r="351" spans="1:2" ht="21" customHeight="1" x14ac:dyDescent="0.3">
      <c r="A351" s="3"/>
      <c r="B351" s="75"/>
    </row>
    <row r="352" spans="1:2" ht="21" customHeight="1" x14ac:dyDescent="0.3">
      <c r="A352" s="3"/>
      <c r="B352" s="75"/>
    </row>
    <row r="353" spans="1:2" ht="21" customHeight="1" x14ac:dyDescent="0.3">
      <c r="A353" s="3"/>
      <c r="B353" s="75"/>
    </row>
    <row r="354" spans="1:2" ht="21" customHeight="1" x14ac:dyDescent="0.3">
      <c r="A354" s="3"/>
      <c r="B354" s="75"/>
    </row>
    <row r="355" spans="1:2" ht="21" customHeight="1" x14ac:dyDescent="0.3">
      <c r="A355" s="3"/>
      <c r="B355" s="75"/>
    </row>
    <row r="356" spans="1:2" ht="21" customHeight="1" x14ac:dyDescent="0.3">
      <c r="A356" s="3"/>
      <c r="B356" s="75"/>
    </row>
    <row r="357" spans="1:2" ht="21" customHeight="1" x14ac:dyDescent="0.3">
      <c r="A357" s="3"/>
      <c r="B357" s="75"/>
    </row>
    <row r="358" spans="1:2" ht="21" customHeight="1" x14ac:dyDescent="0.3">
      <c r="A358" s="3"/>
      <c r="B358" s="75"/>
    </row>
    <row r="359" spans="1:2" ht="21" customHeight="1" x14ac:dyDescent="0.3">
      <c r="A359" s="3"/>
      <c r="B359" s="75"/>
    </row>
    <row r="360" spans="1:2" ht="21" customHeight="1" x14ac:dyDescent="0.3">
      <c r="A360" s="3"/>
      <c r="B360" s="75"/>
    </row>
    <row r="361" spans="1:2" ht="21" customHeight="1" x14ac:dyDescent="0.3">
      <c r="A361" s="3"/>
      <c r="B361" s="75"/>
    </row>
    <row r="362" spans="1:2" ht="21" customHeight="1" x14ac:dyDescent="0.3">
      <c r="A362" s="3"/>
      <c r="B362" s="75"/>
    </row>
    <row r="363" spans="1:2" ht="21" customHeight="1" x14ac:dyDescent="0.3">
      <c r="A363" s="3"/>
      <c r="B363" s="75"/>
    </row>
    <row r="364" spans="1:2" ht="21" customHeight="1" x14ac:dyDescent="0.3">
      <c r="A364" s="3"/>
      <c r="B364" s="75"/>
    </row>
    <row r="365" spans="1:2" ht="21" customHeight="1" x14ac:dyDescent="0.3">
      <c r="A365" s="3"/>
      <c r="B365" s="75"/>
    </row>
    <row r="366" spans="1:2" ht="21" customHeight="1" x14ac:dyDescent="0.3">
      <c r="A366" s="3"/>
      <c r="B366" s="75"/>
    </row>
    <row r="367" spans="1:2" ht="21" customHeight="1" x14ac:dyDescent="0.3">
      <c r="A367" s="3"/>
      <c r="B367" s="75"/>
    </row>
    <row r="368" spans="1:2" ht="21" customHeight="1" x14ac:dyDescent="0.3">
      <c r="A368" s="3"/>
      <c r="B368" s="75"/>
    </row>
    <row r="369" spans="1:2" ht="21" customHeight="1" x14ac:dyDescent="0.3">
      <c r="A369" s="3"/>
      <c r="B369" s="75"/>
    </row>
    <row r="370" spans="1:2" ht="21" customHeight="1" x14ac:dyDescent="0.3">
      <c r="A370" s="3"/>
      <c r="B370" s="75"/>
    </row>
    <row r="371" spans="1:2" ht="21" customHeight="1" x14ac:dyDescent="0.3">
      <c r="A371" s="3"/>
      <c r="B371" s="75"/>
    </row>
    <row r="372" spans="1:2" ht="21" customHeight="1" x14ac:dyDescent="0.3">
      <c r="A372" s="3"/>
      <c r="B372" s="75"/>
    </row>
    <row r="373" spans="1:2" ht="21" customHeight="1" x14ac:dyDescent="0.3">
      <c r="A373" s="3"/>
      <c r="B373" s="75"/>
    </row>
    <row r="374" spans="1:2" ht="21" customHeight="1" x14ac:dyDescent="0.3">
      <c r="A374" s="3"/>
      <c r="B374" s="75"/>
    </row>
    <row r="375" spans="1:2" ht="21" customHeight="1" x14ac:dyDescent="0.3">
      <c r="A375" s="3"/>
      <c r="B375" s="75"/>
    </row>
    <row r="376" spans="1:2" ht="21" customHeight="1" x14ac:dyDescent="0.3">
      <c r="A376" s="3"/>
      <c r="B376" s="75"/>
    </row>
    <row r="377" spans="1:2" ht="21" customHeight="1" x14ac:dyDescent="0.3">
      <c r="A377" s="3"/>
      <c r="B377" s="75"/>
    </row>
    <row r="378" spans="1:2" ht="21" customHeight="1" x14ac:dyDescent="0.3">
      <c r="A378" s="3"/>
      <c r="B378" s="75"/>
    </row>
    <row r="379" spans="1:2" ht="21" customHeight="1" x14ac:dyDescent="0.3">
      <c r="A379" s="3"/>
      <c r="B379" s="75"/>
    </row>
    <row r="380" spans="1:2" ht="21" customHeight="1" x14ac:dyDescent="0.3">
      <c r="A380" s="3"/>
      <c r="B380" s="75"/>
    </row>
    <row r="381" spans="1:2" ht="21" customHeight="1" x14ac:dyDescent="0.3">
      <c r="A381" s="3"/>
      <c r="B381" s="75"/>
    </row>
    <row r="382" spans="1:2" ht="21" customHeight="1" x14ac:dyDescent="0.3">
      <c r="A382" s="3"/>
      <c r="B382" s="75"/>
    </row>
    <row r="383" spans="1:2" ht="21" customHeight="1" x14ac:dyDescent="0.3">
      <c r="A383" s="3"/>
      <c r="B383" s="75"/>
    </row>
    <row r="384" spans="1:2" ht="21" customHeight="1" x14ac:dyDescent="0.3">
      <c r="A384" s="3"/>
      <c r="B384" s="75"/>
    </row>
    <row r="385" spans="1:2" ht="21" customHeight="1" x14ac:dyDescent="0.3">
      <c r="A385" s="3"/>
      <c r="B385" s="75"/>
    </row>
    <row r="386" spans="1:2" ht="21" customHeight="1" x14ac:dyDescent="0.3">
      <c r="A386" s="3"/>
      <c r="B386" s="75"/>
    </row>
    <row r="387" spans="1:2" ht="21" customHeight="1" x14ac:dyDescent="0.3">
      <c r="A387" s="3"/>
      <c r="B387" s="75"/>
    </row>
    <row r="388" spans="1:2" ht="21" customHeight="1" x14ac:dyDescent="0.3">
      <c r="A388" s="3"/>
      <c r="B388" s="75"/>
    </row>
    <row r="389" spans="1:2" ht="21" customHeight="1" x14ac:dyDescent="0.3">
      <c r="A389" s="3"/>
      <c r="B389" s="75"/>
    </row>
    <row r="390" spans="1:2" ht="21" customHeight="1" x14ac:dyDescent="0.3">
      <c r="A390" s="3"/>
      <c r="B390" s="75"/>
    </row>
    <row r="391" spans="1:2" ht="21" customHeight="1" x14ac:dyDescent="0.3">
      <c r="A391" s="3"/>
      <c r="B391" s="75"/>
    </row>
    <row r="392" spans="1:2" ht="21" customHeight="1" x14ac:dyDescent="0.3">
      <c r="A392" s="3"/>
      <c r="B392" s="75"/>
    </row>
    <row r="393" spans="1:2" ht="21" customHeight="1" x14ac:dyDescent="0.3">
      <c r="A393" s="3"/>
      <c r="B393" s="75"/>
    </row>
    <row r="394" spans="1:2" ht="21" customHeight="1" x14ac:dyDescent="0.3">
      <c r="A394" s="3"/>
      <c r="B394" s="75"/>
    </row>
    <row r="395" spans="1:2" ht="21" customHeight="1" x14ac:dyDescent="0.3">
      <c r="A395" s="3"/>
      <c r="B395" s="75"/>
    </row>
    <row r="396" spans="1:2" ht="21" customHeight="1" x14ac:dyDescent="0.3">
      <c r="A396" s="3"/>
      <c r="B396" s="75"/>
    </row>
    <row r="397" spans="1:2" ht="21" customHeight="1" x14ac:dyDescent="0.3">
      <c r="A397" s="3"/>
      <c r="B397" s="75"/>
    </row>
    <row r="398" spans="1:2" ht="21" customHeight="1" x14ac:dyDescent="0.3">
      <c r="A398" s="3"/>
      <c r="B398" s="75"/>
    </row>
    <row r="399" spans="1:2" ht="21" customHeight="1" x14ac:dyDescent="0.3">
      <c r="A399" s="3"/>
      <c r="B399" s="75"/>
    </row>
    <row r="400" spans="1:2" ht="21" customHeight="1" x14ac:dyDescent="0.3">
      <c r="A400" s="3"/>
      <c r="B400" s="75"/>
    </row>
    <row r="401" spans="1:2" ht="21" customHeight="1" x14ac:dyDescent="0.3">
      <c r="A401" s="3"/>
      <c r="B401" s="75"/>
    </row>
    <row r="402" spans="1:2" ht="21" customHeight="1" x14ac:dyDescent="0.3">
      <c r="A402" s="3"/>
      <c r="B402" s="75"/>
    </row>
    <row r="403" spans="1:2" ht="21" customHeight="1" x14ac:dyDescent="0.3">
      <c r="A403" s="3"/>
      <c r="B403" s="75"/>
    </row>
    <row r="404" spans="1:2" ht="21" customHeight="1" x14ac:dyDescent="0.3">
      <c r="A404" s="3"/>
      <c r="B404" s="75"/>
    </row>
    <row r="405" spans="1:2" ht="21" customHeight="1" x14ac:dyDescent="0.3">
      <c r="A405" s="3"/>
      <c r="B405" s="75"/>
    </row>
    <row r="406" spans="1:2" ht="21" customHeight="1" x14ac:dyDescent="0.3">
      <c r="A406" s="3"/>
      <c r="B406" s="75"/>
    </row>
    <row r="407" spans="1:2" ht="21" customHeight="1" x14ac:dyDescent="0.3">
      <c r="A407" s="3"/>
      <c r="B407" s="75"/>
    </row>
    <row r="408" spans="1:2" ht="21" customHeight="1" x14ac:dyDescent="0.3">
      <c r="A408" s="3"/>
      <c r="B408" s="75"/>
    </row>
    <row r="409" spans="1:2" ht="21" customHeight="1" x14ac:dyDescent="0.3">
      <c r="A409" s="3"/>
      <c r="B409" s="75"/>
    </row>
    <row r="410" spans="1:2" ht="21" customHeight="1" x14ac:dyDescent="0.3">
      <c r="A410" s="3"/>
      <c r="B410" s="75"/>
    </row>
    <row r="411" spans="1:2" ht="21" customHeight="1" x14ac:dyDescent="0.3">
      <c r="A411" s="3"/>
      <c r="B411" s="75"/>
    </row>
    <row r="412" spans="1:2" ht="21" customHeight="1" x14ac:dyDescent="0.3">
      <c r="A412" s="3"/>
      <c r="B412" s="75"/>
    </row>
    <row r="413" spans="1:2" ht="21" customHeight="1" x14ac:dyDescent="0.3">
      <c r="A413" s="3"/>
      <c r="B413" s="75"/>
    </row>
    <row r="414" spans="1:2" ht="21" customHeight="1" x14ac:dyDescent="0.3">
      <c r="A414" s="3"/>
      <c r="B414" s="75"/>
    </row>
    <row r="415" spans="1:2" ht="21" customHeight="1" x14ac:dyDescent="0.3">
      <c r="A415" s="3"/>
      <c r="B415" s="75"/>
    </row>
    <row r="416" spans="1:2" ht="21" customHeight="1" x14ac:dyDescent="0.3">
      <c r="A416" s="3"/>
      <c r="B416" s="75"/>
    </row>
    <row r="417" spans="1:2" ht="21" customHeight="1" x14ac:dyDescent="0.3">
      <c r="A417" s="3"/>
      <c r="B417" s="75"/>
    </row>
    <row r="418" spans="1:2" ht="21" customHeight="1" x14ac:dyDescent="0.3">
      <c r="A418" s="3"/>
      <c r="B418" s="75"/>
    </row>
    <row r="419" spans="1:2" ht="21" customHeight="1" x14ac:dyDescent="0.3">
      <c r="A419" s="3"/>
      <c r="B419" s="75"/>
    </row>
    <row r="420" spans="1:2" ht="21" customHeight="1" x14ac:dyDescent="0.3">
      <c r="A420" s="3"/>
      <c r="B420" s="75"/>
    </row>
    <row r="421" spans="1:2" ht="21" customHeight="1" x14ac:dyDescent="0.3">
      <c r="A421" s="3"/>
      <c r="B421" s="75"/>
    </row>
    <row r="422" spans="1:2" ht="21" customHeight="1" x14ac:dyDescent="0.3">
      <c r="A422" s="3"/>
      <c r="B422" s="75"/>
    </row>
    <row r="423" spans="1:2" ht="21" customHeight="1" x14ac:dyDescent="0.3">
      <c r="A423" s="3"/>
      <c r="B423" s="75"/>
    </row>
    <row r="424" spans="1:2" ht="21" customHeight="1" x14ac:dyDescent="0.3">
      <c r="A424" s="3"/>
      <c r="B424" s="75"/>
    </row>
    <row r="425" spans="1:2" ht="21" customHeight="1" x14ac:dyDescent="0.3">
      <c r="A425" s="3"/>
      <c r="B425" s="75"/>
    </row>
    <row r="426" spans="1:2" ht="21" customHeight="1" x14ac:dyDescent="0.3">
      <c r="A426" s="3"/>
      <c r="B426" s="75"/>
    </row>
    <row r="427" spans="1:2" ht="21" customHeight="1" x14ac:dyDescent="0.3">
      <c r="A427" s="3"/>
      <c r="B427" s="75"/>
    </row>
    <row r="428" spans="1:2" ht="21" customHeight="1" x14ac:dyDescent="0.3">
      <c r="A428" s="3"/>
      <c r="B428" s="75"/>
    </row>
    <row r="429" spans="1:2" ht="21" customHeight="1" x14ac:dyDescent="0.3">
      <c r="A429" s="3"/>
      <c r="B429" s="75"/>
    </row>
    <row r="430" spans="1:2" ht="21" customHeight="1" x14ac:dyDescent="0.3">
      <c r="A430" s="3"/>
      <c r="B430" s="75"/>
    </row>
    <row r="431" spans="1:2" ht="21" customHeight="1" x14ac:dyDescent="0.3">
      <c r="A431" s="3"/>
      <c r="B431" s="75"/>
    </row>
    <row r="432" spans="1:2" ht="21" customHeight="1" x14ac:dyDescent="0.3">
      <c r="A432" s="3"/>
      <c r="B432" s="75"/>
    </row>
    <row r="433" spans="1:2" ht="21" customHeight="1" x14ac:dyDescent="0.3">
      <c r="A433" s="3"/>
      <c r="B433" s="75"/>
    </row>
    <row r="434" spans="1:2" ht="21" customHeight="1" x14ac:dyDescent="0.3">
      <c r="A434" s="3"/>
      <c r="B434" s="75"/>
    </row>
    <row r="435" spans="1:2" ht="21" customHeight="1" x14ac:dyDescent="0.3">
      <c r="A435" s="3"/>
      <c r="B435" s="75"/>
    </row>
    <row r="436" spans="1:2" ht="21" customHeight="1" x14ac:dyDescent="0.3">
      <c r="A436" s="3"/>
      <c r="B436" s="75"/>
    </row>
    <row r="437" spans="1:2" ht="21" customHeight="1" x14ac:dyDescent="0.3">
      <c r="A437" s="3"/>
      <c r="B437" s="75"/>
    </row>
    <row r="438" spans="1:2" ht="21" customHeight="1" x14ac:dyDescent="0.3">
      <c r="A438" s="3"/>
      <c r="B438" s="75"/>
    </row>
    <row r="439" spans="1:2" ht="21" customHeight="1" x14ac:dyDescent="0.3">
      <c r="A439" s="3"/>
      <c r="B439" s="75"/>
    </row>
    <row r="440" spans="1:2" ht="21" customHeight="1" x14ac:dyDescent="0.3">
      <c r="A440" s="3"/>
      <c r="B440" s="75"/>
    </row>
    <row r="441" spans="1:2" ht="21" customHeight="1" x14ac:dyDescent="0.3">
      <c r="A441" s="3"/>
      <c r="B441" s="75"/>
    </row>
    <row r="442" spans="1:2" ht="21" customHeight="1" x14ac:dyDescent="0.3">
      <c r="A442" s="3"/>
      <c r="B442" s="75"/>
    </row>
    <row r="443" spans="1:2" ht="21" customHeight="1" x14ac:dyDescent="0.3">
      <c r="A443" s="3"/>
      <c r="B443" s="75"/>
    </row>
    <row r="444" spans="1:2" ht="21" customHeight="1" x14ac:dyDescent="0.3">
      <c r="A444" s="3"/>
      <c r="B444" s="75"/>
    </row>
    <row r="445" spans="1:2" ht="21" customHeight="1" x14ac:dyDescent="0.3">
      <c r="A445" s="3"/>
      <c r="B445" s="75"/>
    </row>
    <row r="446" spans="1:2" ht="21" customHeight="1" x14ac:dyDescent="0.3">
      <c r="A446" s="3"/>
      <c r="B446" s="75"/>
    </row>
    <row r="447" spans="1:2" ht="21" customHeight="1" x14ac:dyDescent="0.3">
      <c r="A447" s="3"/>
      <c r="B447" s="75"/>
    </row>
    <row r="448" spans="1:2" ht="21" customHeight="1" x14ac:dyDescent="0.3">
      <c r="A448" s="3"/>
      <c r="B448" s="75"/>
    </row>
    <row r="449" spans="1:2" ht="21" customHeight="1" x14ac:dyDescent="0.3">
      <c r="A449" s="3"/>
      <c r="B449" s="75"/>
    </row>
    <row r="450" spans="1:2" ht="21" customHeight="1" x14ac:dyDescent="0.3">
      <c r="A450" s="3"/>
      <c r="B450" s="75"/>
    </row>
    <row r="451" spans="1:2" ht="21" customHeight="1" x14ac:dyDescent="0.3">
      <c r="A451" s="3"/>
      <c r="B451" s="75"/>
    </row>
    <row r="452" spans="1:2" ht="21" customHeight="1" x14ac:dyDescent="0.3">
      <c r="A452" s="3"/>
      <c r="B452" s="75"/>
    </row>
    <row r="453" spans="1:2" ht="21" customHeight="1" x14ac:dyDescent="0.3">
      <c r="A453" s="3"/>
      <c r="B453" s="75"/>
    </row>
    <row r="454" spans="1:2" ht="21" customHeight="1" x14ac:dyDescent="0.3">
      <c r="A454" s="3"/>
      <c r="B454" s="75"/>
    </row>
    <row r="455" spans="1:2" ht="21" customHeight="1" x14ac:dyDescent="0.3">
      <c r="A455" s="3"/>
      <c r="B455" s="75"/>
    </row>
    <row r="456" spans="1:2" ht="21" customHeight="1" x14ac:dyDescent="0.3">
      <c r="A456" s="3"/>
      <c r="B456" s="75"/>
    </row>
    <row r="457" spans="1:2" ht="21" customHeight="1" x14ac:dyDescent="0.3">
      <c r="A457" s="3"/>
      <c r="B457" s="75"/>
    </row>
    <row r="458" spans="1:2" ht="21" customHeight="1" x14ac:dyDescent="0.3">
      <c r="A458" s="3"/>
      <c r="B458" s="75"/>
    </row>
    <row r="459" spans="1:2" ht="21" customHeight="1" x14ac:dyDescent="0.3">
      <c r="A459" s="3"/>
      <c r="B459" s="75"/>
    </row>
    <row r="460" spans="1:2" ht="21" customHeight="1" x14ac:dyDescent="0.3">
      <c r="A460" s="3"/>
      <c r="B460" s="75"/>
    </row>
    <row r="461" spans="1:2" ht="21" customHeight="1" x14ac:dyDescent="0.3">
      <c r="A461" s="3"/>
      <c r="B461" s="75"/>
    </row>
    <row r="462" spans="1:2" ht="21" customHeight="1" x14ac:dyDescent="0.3">
      <c r="A462" s="3"/>
      <c r="B462" s="75"/>
    </row>
    <row r="463" spans="1:2" ht="21" customHeight="1" x14ac:dyDescent="0.3">
      <c r="A463" s="3"/>
      <c r="B463" s="75"/>
    </row>
    <row r="464" spans="1:2" ht="21" customHeight="1" x14ac:dyDescent="0.3">
      <c r="A464" s="3"/>
      <c r="B464" s="75"/>
    </row>
    <row r="465" spans="1:2" ht="21" customHeight="1" x14ac:dyDescent="0.3">
      <c r="A465" s="3"/>
      <c r="B465" s="75"/>
    </row>
    <row r="466" spans="1:2" ht="21" customHeight="1" x14ac:dyDescent="0.3">
      <c r="A466" s="3"/>
      <c r="B466" s="75"/>
    </row>
    <row r="467" spans="1:2" ht="21" customHeight="1" x14ac:dyDescent="0.3">
      <c r="A467" s="3"/>
      <c r="B467" s="75"/>
    </row>
    <row r="468" spans="1:2" ht="21" customHeight="1" x14ac:dyDescent="0.3">
      <c r="A468" s="3"/>
      <c r="B468" s="75"/>
    </row>
    <row r="469" spans="1:2" ht="21" customHeight="1" x14ac:dyDescent="0.3">
      <c r="A469" s="3"/>
      <c r="B469" s="75"/>
    </row>
    <row r="470" spans="1:2" ht="21" customHeight="1" x14ac:dyDescent="0.3">
      <c r="A470" s="3"/>
      <c r="B470" s="75"/>
    </row>
    <row r="471" spans="1:2" ht="21" customHeight="1" x14ac:dyDescent="0.3">
      <c r="A471" s="3"/>
      <c r="B471" s="75"/>
    </row>
    <row r="472" spans="1:2" ht="21" customHeight="1" x14ac:dyDescent="0.3">
      <c r="A472" s="3"/>
      <c r="B472" s="75"/>
    </row>
    <row r="473" spans="1:2" ht="21" customHeight="1" x14ac:dyDescent="0.3">
      <c r="A473" s="3"/>
      <c r="B473" s="75"/>
    </row>
    <row r="474" spans="1:2" ht="21" customHeight="1" x14ac:dyDescent="0.3">
      <c r="A474" s="3"/>
      <c r="B474" s="75"/>
    </row>
    <row r="475" spans="1:2" ht="21" customHeight="1" x14ac:dyDescent="0.3">
      <c r="A475" s="3"/>
      <c r="B475" s="75"/>
    </row>
    <row r="476" spans="1:2" ht="21" customHeight="1" x14ac:dyDescent="0.3">
      <c r="A476" s="3"/>
      <c r="B476" s="75"/>
    </row>
    <row r="477" spans="1:2" ht="21" customHeight="1" x14ac:dyDescent="0.3">
      <c r="A477" s="3"/>
      <c r="B477" s="75"/>
    </row>
    <row r="478" spans="1:2" ht="21" customHeight="1" x14ac:dyDescent="0.3">
      <c r="A478" s="3"/>
      <c r="B478" s="75"/>
    </row>
    <row r="479" spans="1:2" ht="21" customHeight="1" x14ac:dyDescent="0.3">
      <c r="A479" s="3"/>
      <c r="B479" s="75"/>
    </row>
    <row r="480" spans="1:2" ht="21" customHeight="1" x14ac:dyDescent="0.3">
      <c r="A480" s="3"/>
      <c r="B480" s="75"/>
    </row>
    <row r="481" spans="1:2" ht="21" customHeight="1" x14ac:dyDescent="0.3">
      <c r="A481" s="3"/>
      <c r="B481" s="75"/>
    </row>
    <row r="482" spans="1:2" ht="21" customHeight="1" x14ac:dyDescent="0.3">
      <c r="A482" s="3"/>
      <c r="B482" s="75"/>
    </row>
    <row r="483" spans="1:2" ht="21" customHeight="1" x14ac:dyDescent="0.3">
      <c r="A483" s="3"/>
      <c r="B483" s="75"/>
    </row>
    <row r="484" spans="1:2" ht="21" customHeight="1" x14ac:dyDescent="0.3">
      <c r="A484" s="3"/>
      <c r="B484" s="75"/>
    </row>
    <row r="485" spans="1:2" ht="21" customHeight="1" x14ac:dyDescent="0.3">
      <c r="A485" s="3"/>
      <c r="B485" s="75"/>
    </row>
    <row r="486" spans="1:2" ht="21" customHeight="1" x14ac:dyDescent="0.3">
      <c r="A486" s="3"/>
      <c r="B486" s="75"/>
    </row>
    <row r="487" spans="1:2" ht="21" customHeight="1" x14ac:dyDescent="0.3">
      <c r="A487" s="3"/>
      <c r="B487" s="75"/>
    </row>
  </sheetData>
  <pageMargins left="0.75" right="0.75" top="1" bottom="1" header="0.5" footer="0.5"/>
  <pageSetup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BI140"/>
  <sheetViews>
    <sheetView workbookViewId="0">
      <pane xSplit="2" ySplit="2" topLeftCell="C3" activePane="bottomRight" state="frozen"/>
      <selection pane="topRight" activeCell="C1" sqref="C1"/>
      <selection pane="bottomLeft" activeCell="A3" sqref="A3"/>
      <selection pane="bottomRight" activeCell="G29" sqref="G29"/>
    </sheetView>
  </sheetViews>
  <sheetFormatPr baseColWidth="10" defaultColWidth="9.109375" defaultRowHeight="13.2" x14ac:dyDescent="0.25"/>
  <cols>
    <col min="1" max="1" width="32.5546875" customWidth="1"/>
    <col min="2" max="61" width="10" bestFit="1" customWidth="1"/>
  </cols>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s="104">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866.11737065169996</v>
      </c>
      <c r="D87">
        <v>904.35552231259999</v>
      </c>
      <c r="E87">
        <v>945.37057002710003</v>
      </c>
      <c r="F87">
        <v>989.28927606110005</v>
      </c>
      <c r="G87">
        <v>1036.1350680518001</v>
      </c>
      <c r="H87">
        <v>1085.8492733103001</v>
      </c>
      <c r="I87">
        <v>1138.3084299399</v>
      </c>
      <c r="J87">
        <v>1193.3383995680001</v>
      </c>
      <c r="K87">
        <v>1250.7258777838999</v>
      </c>
      <c r="L87">
        <v>1310.2277870188</v>
      </c>
      <c r="M87">
        <v>1371.5789440353001</v>
      </c>
      <c r="N87">
        <v>1434.4983184927</v>
      </c>
      <c r="O87">
        <v>1498.6941374031001</v>
      </c>
      <c r="P87">
        <v>1563.8680399264999</v>
      </c>
      <c r="Q87">
        <v>1629.7184454097001</v>
      </c>
      <c r="R87">
        <v>1695.9432626120999</v>
      </c>
      <c r="S87">
        <v>1762.2420373944999</v>
      </c>
      <c r="T87">
        <v>1828.3176070398999</v>
      </c>
      <c r="U87">
        <v>1893.8772980243</v>
      </c>
      <c r="V87">
        <v>1958.6336645494</v>
      </c>
      <c r="W87">
        <v>2022.3080101102</v>
      </c>
      <c r="X87">
        <v>2084.6300520791001</v>
      </c>
      <c r="Y87">
        <v>2145.3377063148</v>
      </c>
      <c r="Z87">
        <v>2204.1768972085001</v>
      </c>
      <c r="AA87">
        <v>2260.9013409571999</v>
      </c>
      <c r="AB87">
        <v>2315.2722752556001</v>
      </c>
      <c r="AC87">
        <v>2367.0581235275999</v>
      </c>
      <c r="AD87">
        <v>2416.0340904651998</v>
      </c>
      <c r="AE87">
        <v>2461.9816904521999</v>
      </c>
      <c r="AF87">
        <v>2504.6882130227</v>
      </c>
      <c r="AG87">
        <v>2543.946130796</v>
      </c>
      <c r="AH87">
        <v>2579.5524559377</v>
      </c>
      <c r="AI87">
        <v>2611.3080515112001</v>
      </c>
      <c r="AJ87">
        <v>2639.0169043711999</v>
      </c>
      <c r="AK87">
        <v>2662.4853666991999</v>
      </c>
      <c r="AL87">
        <v>2681.5213740329</v>
      </c>
      <c r="AM87">
        <v>2695.9336487507999</v>
      </c>
      <c r="AN87">
        <v>2705.5308993135</v>
      </c>
      <c r="AO87">
        <v>2710.1210265579002</v>
      </c>
      <c r="AP87">
        <v>2709.5103474045</v>
      </c>
      <c r="AQ87">
        <v>2703.5028396497</v>
      </c>
      <c r="AR87">
        <v>2691.8993905614002</v>
      </c>
      <c r="AS87">
        <v>2674.4969785814001</v>
      </c>
      <c r="AT87">
        <v>2651.0875940466999</v>
      </c>
      <c r="AU87">
        <v>2621.4564364624998</v>
      </c>
      <c r="AV87">
        <v>2523.4753259404001</v>
      </c>
      <c r="AW87">
        <v>2436.5010302056999</v>
      </c>
      <c r="AX87">
        <v>2359.1751969699999</v>
      </c>
      <c r="AY87">
        <v>2290.3131018189001</v>
      </c>
      <c r="AZ87">
        <v>2228.8870439615998</v>
      </c>
      <c r="BA87">
        <v>2174.0135746432002</v>
      </c>
      <c r="BB87">
        <v>2124.5907206529</v>
      </c>
      <c r="BC87">
        <v>2080.0215197254001</v>
      </c>
      <c r="BD87">
        <v>2039.7648399546999</v>
      </c>
      <c r="BE87">
        <v>2003.3345624816</v>
      </c>
      <c r="BF87">
        <v>1970.2967928001001</v>
      </c>
      <c r="BG87">
        <v>1945.8608476552999</v>
      </c>
      <c r="BH87">
        <v>1972.3194875919</v>
      </c>
      <c r="BI87">
        <v>2052.7366443339001</v>
      </c>
    </row>
    <row r="88" spans="1:61" x14ac:dyDescent="0.25">
      <c r="A88" t="s">
        <v>57</v>
      </c>
      <c r="B88">
        <v>389.85915492959998</v>
      </c>
      <c r="C88">
        <v>406.62787354540001</v>
      </c>
      <c r="D88">
        <v>424.5800574237</v>
      </c>
      <c r="E88">
        <v>443.83594836949999</v>
      </c>
      <c r="F88">
        <v>464.45505918359999</v>
      </c>
      <c r="G88">
        <v>486.44838875670001</v>
      </c>
      <c r="H88">
        <v>509.78839122549999</v>
      </c>
      <c r="I88">
        <v>534.41710325819997</v>
      </c>
      <c r="J88">
        <v>560.25276975019995</v>
      </c>
      <c r="K88">
        <v>587.19524778590005</v>
      </c>
      <c r="L88">
        <v>615.13041644079999</v>
      </c>
      <c r="M88">
        <v>643.93377654239998</v>
      </c>
      <c r="N88">
        <v>673.47338896370002</v>
      </c>
      <c r="O88">
        <v>703.61227108130004</v>
      </c>
      <c r="P88">
        <v>734.21034738330002</v>
      </c>
      <c r="Q88">
        <v>765.12603070880004</v>
      </c>
      <c r="R88">
        <v>796.21749418410002</v>
      </c>
      <c r="S88">
        <v>827.34367952790001</v>
      </c>
      <c r="T88">
        <v>858.36507372760002</v>
      </c>
      <c r="U88">
        <v>889.14427137289999</v>
      </c>
      <c r="V88">
        <v>919.54632138470004</v>
      </c>
      <c r="W88">
        <v>949.44038033339996</v>
      </c>
      <c r="X88">
        <v>978.69955496670002</v>
      </c>
      <c r="Y88">
        <v>1007.2008010868</v>
      </c>
      <c r="Z88">
        <v>1034.8248343702001</v>
      </c>
      <c r="AA88">
        <v>1061.4560286184001</v>
      </c>
      <c r="AB88">
        <v>1086.9822888524</v>
      </c>
      <c r="AC88">
        <v>1111.2948936749001</v>
      </c>
      <c r="AD88">
        <v>1134.2883053826999</v>
      </c>
      <c r="AE88">
        <v>1155.8599485691</v>
      </c>
      <c r="AF88">
        <v>1175.9099591656</v>
      </c>
      <c r="AG88">
        <v>1194.3409064770001</v>
      </c>
      <c r="AH88">
        <v>1211.0574910506</v>
      </c>
      <c r="AI88">
        <v>1225.9662213668</v>
      </c>
      <c r="AJ88">
        <v>1238.9750724748001</v>
      </c>
      <c r="AK88">
        <v>1249.9931299057</v>
      </c>
      <c r="AL88">
        <v>1258.9302225506999</v>
      </c>
      <c r="AM88">
        <v>1265.6965487093</v>
      </c>
      <c r="AN88">
        <v>1270.2023001472</v>
      </c>
      <c r="AO88">
        <v>1272.3572894638</v>
      </c>
      <c r="AP88">
        <v>1272.0705856359</v>
      </c>
      <c r="AQ88">
        <v>1269.2501594600001</v>
      </c>
      <c r="AR88">
        <v>1263.8025307800001</v>
      </c>
      <c r="AS88">
        <v>1255.6323843104999</v>
      </c>
      <c r="AT88">
        <v>1244.6420629326999</v>
      </c>
      <c r="AU88">
        <v>1230.7307213439001</v>
      </c>
      <c r="AV88">
        <v>1184.730199972</v>
      </c>
      <c r="AW88">
        <v>1143.8971972797001</v>
      </c>
      <c r="AX88">
        <v>1107.5939891877999</v>
      </c>
      <c r="AY88">
        <v>1075.2643670511</v>
      </c>
      <c r="AZ88">
        <v>1046.4258422355001</v>
      </c>
      <c r="BA88">
        <v>1020.6636500672</v>
      </c>
      <c r="BB88">
        <v>997.46043223139998</v>
      </c>
      <c r="BC88">
        <v>976.53592475369999</v>
      </c>
      <c r="BD88">
        <v>957.63607509609994</v>
      </c>
      <c r="BE88">
        <v>940.5326584421</v>
      </c>
      <c r="BF88">
        <v>925.0219684507</v>
      </c>
      <c r="BG88">
        <v>913.54969373489996</v>
      </c>
      <c r="BH88">
        <v>925.97159041869998</v>
      </c>
      <c r="BI88">
        <v>963.72612410040006</v>
      </c>
    </row>
    <row r="89" spans="1:61" x14ac:dyDescent="0.25">
      <c r="A89" t="s">
        <v>1</v>
      </c>
      <c r="B89">
        <v>1527</v>
      </c>
      <c r="C89">
        <v>1541.1078616667</v>
      </c>
      <c r="D89">
        <v>1557.7829918389</v>
      </c>
      <c r="E89">
        <v>1577.1424123785</v>
      </c>
      <c r="F89">
        <v>1599.3209075606001</v>
      </c>
      <c r="G89">
        <v>1624.4589159077</v>
      </c>
      <c r="H89">
        <v>1652.6932059988001</v>
      </c>
      <c r="I89">
        <v>1684.1498015975999</v>
      </c>
      <c r="J89">
        <v>1718.9387190165</v>
      </c>
      <c r="K89">
        <v>1757.1501612576999</v>
      </c>
      <c r="L89">
        <v>1798.8518804497</v>
      </c>
      <c r="M89">
        <v>1844.0874745289</v>
      </c>
      <c r="N89">
        <v>1892.8754281854999</v>
      </c>
      <c r="O89">
        <v>1945.2087437</v>
      </c>
      <c r="P89">
        <v>2001.0550360238999</v>
      </c>
      <c r="Q89">
        <v>2060.3569895776</v>
      </c>
      <c r="R89">
        <v>2123.0330927647001</v>
      </c>
      <c r="S89">
        <v>2188.9785808877</v>
      </c>
      <c r="T89">
        <v>2258.0665295407998</v>
      </c>
      <c r="U89">
        <v>2330.1490489224998</v>
      </c>
      <c r="V89">
        <v>2405.0585347700999</v>
      </c>
      <c r="W89">
        <v>2482.6089331938001</v>
      </c>
      <c r="X89">
        <v>2562.5972637494001</v>
      </c>
      <c r="Y89">
        <v>2644.8050507948001</v>
      </c>
      <c r="Z89">
        <v>2728.9996774360998</v>
      </c>
      <c r="AA89">
        <v>2814.9356674650999</v>
      </c>
      <c r="AB89">
        <v>2902.3558958729</v>
      </c>
      <c r="AC89">
        <v>2990.9927261416001</v>
      </c>
      <c r="AD89">
        <v>3080.5690715443002</v>
      </c>
      <c r="AE89">
        <v>3170.7993775117002</v>
      </c>
      <c r="AF89">
        <v>3261.3905223840002</v>
      </c>
      <c r="AG89">
        <v>3352.0426343382001</v>
      </c>
      <c r="AH89">
        <v>3442.4498228542002</v>
      </c>
      <c r="AI89">
        <v>3532.3008236784999</v>
      </c>
      <c r="AJ89">
        <v>3621.2795568483998</v>
      </c>
      <c r="AK89">
        <v>3709.0655979429998</v>
      </c>
      <c r="AL89">
        <v>3795.3345633456001</v>
      </c>
      <c r="AM89">
        <v>3879.7584109575</v>
      </c>
      <c r="AN89">
        <v>3962.0056585391999</v>
      </c>
      <c r="AO89">
        <v>4041.7415226659</v>
      </c>
      <c r="AP89">
        <v>4118.6279821616999</v>
      </c>
      <c r="AQ89">
        <v>4192.3237706261998</v>
      </c>
      <c r="AR89">
        <v>4262.4843028066998</v>
      </c>
      <c r="AS89">
        <v>4328.761537849</v>
      </c>
      <c r="AT89">
        <v>4390.8037761198002</v>
      </c>
      <c r="AU89">
        <v>4448.2553693442997</v>
      </c>
      <c r="AV89">
        <v>4500.7562839364</v>
      </c>
      <c r="AW89">
        <v>4542.4939023602001</v>
      </c>
      <c r="AX89">
        <v>4574.8763211617998</v>
      </c>
      <c r="AY89">
        <v>4599.1346017726</v>
      </c>
      <c r="AZ89">
        <v>4616.3452791</v>
      </c>
      <c r="BA89">
        <v>4627.4504897938996</v>
      </c>
      <c r="BB89">
        <v>4633.2761546683996</v>
      </c>
      <c r="BC89">
        <v>4634.5174943095999</v>
      </c>
      <c r="BD89">
        <v>4631.7888070829003</v>
      </c>
      <c r="BE89">
        <v>4625.6316867567002</v>
      </c>
      <c r="BF89">
        <v>4616.5228326183997</v>
      </c>
      <c r="BG89">
        <v>4604.8812952448998</v>
      </c>
      <c r="BH89">
        <v>4591.5674332287999</v>
      </c>
      <c r="BI89">
        <v>4581.1282384712003</v>
      </c>
    </row>
    <row r="90" spans="1:61" x14ac:dyDescent="0.25">
      <c r="A90" t="s">
        <v>2</v>
      </c>
      <c r="B90">
        <v>10010</v>
      </c>
      <c r="C90">
        <v>10010.439125000001</v>
      </c>
      <c r="D90">
        <v>10010.9133714495</v>
      </c>
      <c r="E90">
        <v>10011.429145666199</v>
      </c>
      <c r="F90">
        <v>10011.9931443605</v>
      </c>
      <c r="G90">
        <v>10012.6123989432</v>
      </c>
      <c r="H90">
        <v>10013.294289548299</v>
      </c>
      <c r="I90">
        <v>10014.046535740599</v>
      </c>
      <c r="J90">
        <v>10014.8771695388</v>
      </c>
      <c r="K90">
        <v>10015.7944952916</v>
      </c>
      <c r="L90">
        <v>10016.807040052599</v>
      </c>
      <c r="M90">
        <v>10017.9234973777</v>
      </c>
      <c r="N90">
        <v>10019.1526668836</v>
      </c>
      <c r="O90">
        <v>10020.503391429</v>
      </c>
      <c r="P90">
        <v>10021.9844933937</v>
      </c>
      <c r="Q90">
        <v>10023.6047112172</v>
      </c>
      <c r="R90">
        <v>10025.3726371011</v>
      </c>
      <c r="S90">
        <v>10027.296656568</v>
      </c>
      <c r="T90">
        <v>10029.3848903986</v>
      </c>
      <c r="U90">
        <v>10031.645139322</v>
      </c>
      <c r="V90">
        <v>10034.084831709801</v>
      </c>
      <c r="W90">
        <v>10036.710974416001</v>
      </c>
      <c r="X90">
        <v>10039.5301067951</v>
      </c>
      <c r="Y90">
        <v>10042.5482585434</v>
      </c>
      <c r="Z90">
        <v>10045.770911133201</v>
      </c>
      <c r="AA90">
        <v>10049.2029626442</v>
      </c>
      <c r="AB90">
        <v>10052.848695813</v>
      </c>
      <c r="AC90">
        <v>10056.7117491179</v>
      </c>
      <c r="AD90">
        <v>10060.7950907179</v>
      </c>
      <c r="AE90">
        <v>10065.100995053601</v>
      </c>
      <c r="AF90">
        <v>10069.6310219116</v>
      </c>
      <c r="AG90">
        <v>10074.3859977476</v>
      </c>
      <c r="AH90">
        <v>10079.3659990592</v>
      </c>
      <c r="AI90">
        <v>10084.5703375917</v>
      </c>
      <c r="AJ90">
        <v>10089.997547162</v>
      </c>
      <c r="AK90">
        <v>10095.645371881899</v>
      </c>
      <c r="AL90">
        <v>10101.510755563801</v>
      </c>
      <c r="AM90">
        <v>10107.589832092101</v>
      </c>
      <c r="AN90">
        <v>10113.877916551201</v>
      </c>
      <c r="AO90">
        <v>10120.369496900699</v>
      </c>
      <c r="AP90">
        <v>10127.0582260022</v>
      </c>
      <c r="AQ90">
        <v>10133.936913806299</v>
      </c>
      <c r="AR90">
        <v>10140.997519524401</v>
      </c>
      <c r="AS90">
        <v>10148.231143618599</v>
      </c>
      <c r="AT90">
        <v>10155.628019452301</v>
      </c>
      <c r="AU90">
        <v>10163.177504436</v>
      </c>
      <c r="AV90">
        <v>10170.868070451599</v>
      </c>
      <c r="AW90">
        <v>10178.687293187701</v>
      </c>
      <c r="AX90">
        <v>10186.6082209821</v>
      </c>
      <c r="AY90">
        <v>10194.6074315105</v>
      </c>
      <c r="AZ90">
        <v>10202.664588006801</v>
      </c>
      <c r="BA90">
        <v>10210.7620519061</v>
      </c>
      <c r="BB90">
        <v>10218.884545938001</v>
      </c>
      <c r="BC90">
        <v>10227.018862790401</v>
      </c>
      <c r="BD90">
        <v>10235.15353766</v>
      </c>
      <c r="BE90">
        <v>10243.2786453588</v>
      </c>
      <c r="BF90">
        <v>10251.3856180328</v>
      </c>
      <c r="BG90">
        <v>10259.4670824683</v>
      </c>
      <c r="BH90">
        <v>10267.5167155661</v>
      </c>
      <c r="BI90">
        <v>10275.5303472577</v>
      </c>
    </row>
    <row r="91" spans="1:61" x14ac:dyDescent="0.25">
      <c r="A91" t="s">
        <v>398</v>
      </c>
    </row>
    <row r="92" spans="1:61" x14ac:dyDescent="0.25">
      <c r="A92" t="s">
        <v>399</v>
      </c>
      <c r="B92">
        <v>90</v>
      </c>
      <c r="C92">
        <v>135.7635389877</v>
      </c>
      <c r="D92">
        <v>187.55041260589999</v>
      </c>
      <c r="E92">
        <v>245.56013134520001</v>
      </c>
      <c r="F92">
        <v>309.91691227019999</v>
      </c>
      <c r="G92">
        <v>380.67643200250001</v>
      </c>
      <c r="H92">
        <v>457.83198980660001</v>
      </c>
      <c r="I92">
        <v>541.32012570689994</v>
      </c>
      <c r="J92">
        <v>631.0257565357</v>
      </c>
      <c r="K92">
        <v>726.78689073249996</v>
      </c>
      <c r="L92">
        <v>828.39897430990004</v>
      </c>
      <c r="M92">
        <v>935.61891104239999</v>
      </c>
      <c r="N92">
        <v>1048.1687913114999</v>
      </c>
      <c r="O92">
        <v>1165.7393564013</v>
      </c>
      <c r="P92">
        <v>1287.9932181088</v>
      </c>
      <c r="Q92">
        <v>1414.5678468857</v>
      </c>
      <c r="R92">
        <v>1545.0783346922999</v>
      </c>
      <c r="S92">
        <v>1679.1199302911</v>
      </c>
      <c r="T92">
        <v>1816.2703330014001</v>
      </c>
      <c r="U92">
        <v>1956.0917127558</v>
      </c>
      <c r="V92">
        <v>2098.1323938883002</v>
      </c>
      <c r="W92">
        <v>2241.9313896765998</v>
      </c>
      <c r="X92">
        <v>2387.0193818583002</v>
      </c>
      <c r="Y92">
        <v>2532.9197647102001</v>
      </c>
      <c r="Z92">
        <v>2679.1496666929002</v>
      </c>
      <c r="AA92">
        <v>2825.2208974680002</v>
      </c>
      <c r="AB92">
        <v>2970.6407897322001</v>
      </c>
      <c r="AC92">
        <v>3114.9129186888999</v>
      </c>
      <c r="AD92">
        <v>3257.5376903182</v>
      </c>
      <c r="AE92">
        <v>3398.0127947596002</v>
      </c>
      <c r="AF92">
        <v>3535.8335243812999</v>
      </c>
      <c r="AG92">
        <v>3670.4929582016998</v>
      </c>
      <c r="AH92">
        <v>3801.4820157764998</v>
      </c>
      <c r="AI92">
        <v>3928.2893847911</v>
      </c>
      <c r="AJ92">
        <v>4050.4013276586002</v>
      </c>
      <c r="AK92">
        <v>4167.3013736151997</v>
      </c>
      <c r="AL92">
        <v>4278.4699042845004</v>
      </c>
      <c r="AM92">
        <v>4383.3836425436002</v>
      </c>
      <c r="AN92">
        <v>4481.5150566678003</v>
      </c>
      <c r="AO92">
        <v>4572.3316936050996</v>
      </c>
      <c r="AP92">
        <v>4655.2954552222</v>
      </c>
      <c r="AQ92">
        <v>4729.8618254746998</v>
      </c>
      <c r="AR92">
        <v>4795.4790356759004</v>
      </c>
      <c r="AS92">
        <v>4851.5870999449999</v>
      </c>
      <c r="AT92">
        <v>4897.6165232049998</v>
      </c>
      <c r="AU92">
        <v>4932.9861987812001</v>
      </c>
      <c r="AV92">
        <v>4895.1963728286</v>
      </c>
      <c r="AW92">
        <v>4857.7787614230001</v>
      </c>
      <c r="AX92">
        <v>4820.7561493188005</v>
      </c>
      <c r="AY92">
        <v>4784.1514449352999</v>
      </c>
      <c r="AZ92">
        <v>4747.9931406043997</v>
      </c>
      <c r="BA92">
        <v>4712.3222816414</v>
      </c>
      <c r="BB92">
        <v>4676.8475351672996</v>
      </c>
      <c r="BC92">
        <v>4641.6539496212999</v>
      </c>
      <c r="BD92">
        <v>4606.8032246036</v>
      </c>
      <c r="BE92">
        <v>4572.3409081912996</v>
      </c>
      <c r="BF92">
        <v>4538.3012359960003</v>
      </c>
      <c r="BG92">
        <v>4510.3052010737001</v>
      </c>
      <c r="BH92">
        <v>4531.4995986203003</v>
      </c>
      <c r="BI92">
        <v>4609.4911815189998</v>
      </c>
    </row>
    <row r="93" spans="1:61" x14ac:dyDescent="0.25">
      <c r="A93" t="s">
        <v>400</v>
      </c>
      <c r="B93">
        <v>1.4999999999999999E-2</v>
      </c>
      <c r="C93">
        <v>2.2627256500000002E-2</v>
      </c>
      <c r="D93">
        <v>3.1258402099999999E-2</v>
      </c>
      <c r="E93">
        <v>4.0926688599999997E-2</v>
      </c>
      <c r="F93">
        <v>5.1652818699999999E-2</v>
      </c>
      <c r="G93">
        <v>6.3446072000000006E-2</v>
      </c>
      <c r="H93">
        <v>7.6305331599999998E-2</v>
      </c>
      <c r="I93">
        <v>9.0220020999999997E-2</v>
      </c>
      <c r="J93">
        <v>0.1051709594</v>
      </c>
      <c r="K93">
        <v>0.12113114849999999</v>
      </c>
      <c r="L93">
        <v>0.13806649570000001</v>
      </c>
      <c r="M93">
        <v>0.1559364852</v>
      </c>
      <c r="N93">
        <v>0.17469479860000001</v>
      </c>
      <c r="O93">
        <v>0.19428989269999999</v>
      </c>
      <c r="P93">
        <v>0.2146655364</v>
      </c>
      <c r="Q93">
        <v>0.23576130779999999</v>
      </c>
      <c r="R93">
        <v>0.2575130558</v>
      </c>
      <c r="S93">
        <v>0.27985332169999999</v>
      </c>
      <c r="T93">
        <v>0.30271172219999998</v>
      </c>
      <c r="U93">
        <v>0.32601528549999997</v>
      </c>
      <c r="V93">
        <v>0.34968873230000003</v>
      </c>
      <c r="W93">
        <v>0.37365523160000003</v>
      </c>
      <c r="X93">
        <v>0.39783656360000003</v>
      </c>
      <c r="Y93">
        <v>0.42215329410000002</v>
      </c>
      <c r="Z93">
        <v>0.44652494440000001</v>
      </c>
      <c r="AA93">
        <v>0.47087014960000001</v>
      </c>
      <c r="AB93">
        <v>0.49510679829999998</v>
      </c>
      <c r="AC93">
        <v>0.51915215309999996</v>
      </c>
      <c r="AD93">
        <v>0.54292294839999999</v>
      </c>
      <c r="AE93">
        <v>0.56633546580000005</v>
      </c>
      <c r="AF93">
        <v>0.58930558740000005</v>
      </c>
      <c r="AG93">
        <v>0.61174882639999995</v>
      </c>
      <c r="AH93">
        <v>0.63358033599999997</v>
      </c>
      <c r="AI93">
        <v>0.6547148975</v>
      </c>
      <c r="AJ93">
        <v>0.67506688790000002</v>
      </c>
      <c r="AK93">
        <v>0.69455022889999996</v>
      </c>
      <c r="AL93">
        <v>0.71307831740000005</v>
      </c>
      <c r="AM93">
        <v>0.73056394039999994</v>
      </c>
      <c r="AN93">
        <v>0.74691917610000003</v>
      </c>
      <c r="AO93">
        <v>0.76205528229999997</v>
      </c>
      <c r="AP93">
        <v>0.77588257589999998</v>
      </c>
      <c r="AQ93">
        <v>0.78831030420000003</v>
      </c>
      <c r="AR93">
        <v>0.79924650590000001</v>
      </c>
      <c r="AS93">
        <v>0.80859784999999995</v>
      </c>
      <c r="AT93">
        <v>0.81626942049999995</v>
      </c>
      <c r="AU93">
        <v>0.82216436650000002</v>
      </c>
      <c r="AV93">
        <v>0.81586606210000001</v>
      </c>
      <c r="AW93">
        <v>0.80962979359999998</v>
      </c>
      <c r="AX93">
        <v>0.80345935820000003</v>
      </c>
      <c r="AY93">
        <v>0.7973585742</v>
      </c>
      <c r="AZ93">
        <v>0.7913321901</v>
      </c>
      <c r="BA93">
        <v>0.78538704690000005</v>
      </c>
      <c r="BB93">
        <v>0.77947458920000001</v>
      </c>
      <c r="BC93">
        <v>0.77360899159999996</v>
      </c>
      <c r="BD93">
        <v>0.76780053739999998</v>
      </c>
      <c r="BE93">
        <v>0.76205681800000002</v>
      </c>
      <c r="BF93">
        <v>0.75638353930000002</v>
      </c>
      <c r="BG93">
        <v>0.75171753350000003</v>
      </c>
      <c r="BH93">
        <v>0.75524993309999999</v>
      </c>
      <c r="BI93">
        <v>0.76824853029999995</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0.92545556360000003</v>
      </c>
      <c r="D99">
        <v>1.0595507473000001</v>
      </c>
      <c r="E99">
        <v>1.2017434536</v>
      </c>
      <c r="F99">
        <v>1.3515150875999999</v>
      </c>
      <c r="G99">
        <v>1.5083122686999999</v>
      </c>
      <c r="H99">
        <v>1.6715202127</v>
      </c>
      <c r="I99">
        <v>1.8404572476000001</v>
      </c>
      <c r="J99">
        <v>2.0143824497999998</v>
      </c>
      <c r="K99">
        <v>2.1925104995</v>
      </c>
      <c r="L99">
        <v>2.3740295842000001</v>
      </c>
      <c r="M99">
        <v>2.5581195590000001</v>
      </c>
      <c r="N99">
        <v>2.743968636</v>
      </c>
      <c r="O99">
        <v>2.930787654</v>
      </c>
      <c r="P99">
        <v>3.1178215277999999</v>
      </c>
      <c r="Q99">
        <v>3.3043578391000001</v>
      </c>
      <c r="R99">
        <v>3.4897327527000002</v>
      </c>
      <c r="S99">
        <v>3.6733345619</v>
      </c>
      <c r="T99">
        <v>3.8546052142999998</v>
      </c>
      <c r="U99">
        <v>4.0305901716000001</v>
      </c>
      <c r="V99">
        <v>4.2011726660999997</v>
      </c>
      <c r="W99">
        <v>4.3662397297000002</v>
      </c>
      <c r="X99">
        <v>4.5256858524999997</v>
      </c>
      <c r="Y99">
        <v>4.6794150475</v>
      </c>
      <c r="Z99">
        <v>4.8273417353000001</v>
      </c>
      <c r="AA99">
        <v>4.9693907586000003</v>
      </c>
      <c r="AB99">
        <v>5.1054967595000003</v>
      </c>
      <c r="AC99">
        <v>5.2356030929999999</v>
      </c>
      <c r="AD99">
        <v>5.3596604068999998</v>
      </c>
      <c r="AE99">
        <v>5.4776249863000004</v>
      </c>
      <c r="AF99">
        <v>5.5894569280999997</v>
      </c>
      <c r="AG99">
        <v>5.6951181951000001</v>
      </c>
      <c r="AH99">
        <v>5.7945705776</v>
      </c>
      <c r="AI99">
        <v>5.8877735774</v>
      </c>
      <c r="AJ99">
        <v>5.9746822165999998</v>
      </c>
      <c r="AK99">
        <v>6.0552447627000001</v>
      </c>
      <c r="AL99">
        <v>6.1294003513000002</v>
      </c>
      <c r="AM99">
        <v>6.1970764797999998</v>
      </c>
      <c r="AN99">
        <v>6.2581863331000003</v>
      </c>
      <c r="AO99">
        <v>6.3126258956000001</v>
      </c>
      <c r="AP99">
        <v>6.3602707880000002</v>
      </c>
      <c r="AQ99">
        <v>6.4009727519000004</v>
      </c>
      <c r="AR99">
        <v>6.4345556812</v>
      </c>
      <c r="AS99">
        <v>6.4608110575</v>
      </c>
      <c r="AT99">
        <v>6.4794925745</v>
      </c>
      <c r="AU99">
        <v>6.4903095988999997</v>
      </c>
      <c r="AV99">
        <v>6.4798984501000003</v>
      </c>
      <c r="AW99">
        <v>6.4527744894000003</v>
      </c>
      <c r="AX99">
        <v>6.4127248891999997</v>
      </c>
      <c r="AY99">
        <v>6.3629095918000003</v>
      </c>
      <c r="AZ99">
        <v>6.3059511972999998</v>
      </c>
      <c r="BA99">
        <v>6.2440154993999997</v>
      </c>
      <c r="BB99">
        <v>6.1787947676000003</v>
      </c>
      <c r="BC99">
        <v>6.1116756000999999</v>
      </c>
      <c r="BD99">
        <v>6.0437805981999997</v>
      </c>
      <c r="BE99">
        <v>5.9760062995999998</v>
      </c>
      <c r="BF99">
        <v>5.9090572275</v>
      </c>
      <c r="BG99">
        <v>5.8450230751000003</v>
      </c>
      <c r="BH99">
        <v>5.7974397805000004</v>
      </c>
      <c r="BI99">
        <v>5.7782433739999997</v>
      </c>
    </row>
    <row r="100" spans="1:61" x14ac:dyDescent="0.25">
      <c r="A100" t="s">
        <v>405</v>
      </c>
      <c r="B100">
        <v>2.1423630968</v>
      </c>
      <c r="C100">
        <v>2.3982362739999998</v>
      </c>
      <c r="D100">
        <v>2.6600807617000002</v>
      </c>
      <c r="E100">
        <v>2.9282424336999999</v>
      </c>
      <c r="F100">
        <v>3.2021898758999998</v>
      </c>
      <c r="G100">
        <v>3.4808312811</v>
      </c>
      <c r="H100">
        <v>3.7627560264</v>
      </c>
      <c r="I100">
        <v>4.0464131303000004</v>
      </c>
      <c r="J100">
        <v>4.3302375756</v>
      </c>
      <c r="K100">
        <v>4.6127347576000002</v>
      </c>
      <c r="L100">
        <v>4.8925324429000003</v>
      </c>
      <c r="M100">
        <v>5.1684084862999997</v>
      </c>
      <c r="N100">
        <v>5.4393012239000003</v>
      </c>
      <c r="O100">
        <v>5.7043080928999998</v>
      </c>
      <c r="P100">
        <v>5.9626767443000004</v>
      </c>
      <c r="Q100">
        <v>6.2137917912000002</v>
      </c>
      <c r="R100">
        <v>6.4571594129000003</v>
      </c>
      <c r="S100">
        <v>6.6923913006999998</v>
      </c>
      <c r="T100">
        <v>6.9191888716000003</v>
      </c>
      <c r="U100">
        <v>7.1123282523000002</v>
      </c>
      <c r="V100">
        <v>7.2966462003999997</v>
      </c>
      <c r="W100">
        <v>7.4720358038999999</v>
      </c>
      <c r="X100">
        <v>7.6384326121999999</v>
      </c>
      <c r="Y100">
        <v>7.7958034825000002</v>
      </c>
      <c r="Z100">
        <v>7.9441374195999996</v>
      </c>
      <c r="AA100">
        <v>8.0834379176999995</v>
      </c>
      <c r="AB100">
        <v>8.2137164542000001</v>
      </c>
      <c r="AC100">
        <v>8.3349868735000001</v>
      </c>
      <c r="AD100">
        <v>8.4472604545000003</v>
      </c>
      <c r="AE100">
        <v>8.5505414954999992</v>
      </c>
      <c r="AF100">
        <v>8.6448232699999998</v>
      </c>
      <c r="AG100">
        <v>8.7300842319999994</v>
      </c>
      <c r="AH100">
        <v>8.8062843521000005</v>
      </c>
      <c r="AI100">
        <v>8.8733614790999997</v>
      </c>
      <c r="AJ100">
        <v>8.9312276207999997</v>
      </c>
      <c r="AK100">
        <v>8.9797650366999999</v>
      </c>
      <c r="AL100">
        <v>9.0188220324999993</v>
      </c>
      <c r="AM100">
        <v>9.0482083329999998</v>
      </c>
      <c r="AN100">
        <v>9.0676899002999996</v>
      </c>
      <c r="AO100">
        <v>9.0769830345999996</v>
      </c>
      <c r="AP100">
        <v>9.0757475667000005</v>
      </c>
      <c r="AQ100">
        <v>9.0635788841</v>
      </c>
      <c r="AR100">
        <v>9.0399984347999993</v>
      </c>
      <c r="AS100">
        <v>9.0044421519999993</v>
      </c>
      <c r="AT100">
        <v>8.9562458586999991</v>
      </c>
      <c r="AU100">
        <v>8.8946259420999993</v>
      </c>
      <c r="AV100">
        <v>8.6857908965000004</v>
      </c>
      <c r="AW100">
        <v>8.4935065349999999</v>
      </c>
      <c r="AX100">
        <v>8.3166990989999992</v>
      </c>
      <c r="AY100">
        <v>8.1542957568999999</v>
      </c>
      <c r="AZ100">
        <v>8.0052546911999993</v>
      </c>
      <c r="BA100">
        <v>7.8685969762000001</v>
      </c>
      <c r="BB100">
        <v>7.7425281755000004</v>
      </c>
      <c r="BC100">
        <v>7.6262994981999999</v>
      </c>
      <c r="BD100">
        <v>7.5191561504999997</v>
      </c>
      <c r="BE100">
        <v>7.4203581977999997</v>
      </c>
      <c r="BF100">
        <v>7.3291946358000004</v>
      </c>
      <c r="BG100">
        <v>7.2607778379000001</v>
      </c>
      <c r="BH100">
        <v>7.3348197845999996</v>
      </c>
      <c r="BI100">
        <v>7.5539098570999998</v>
      </c>
    </row>
    <row r="101" spans="1:61" x14ac:dyDescent="0.25">
      <c r="A101" t="s">
        <v>406</v>
      </c>
      <c r="B101">
        <v>6.7999999999999996E-3</v>
      </c>
      <c r="C101">
        <v>2.6630000000000001E-2</v>
      </c>
      <c r="D101">
        <v>4.9100639100000003E-2</v>
      </c>
      <c r="E101">
        <v>7.4361891799999996E-2</v>
      </c>
      <c r="F101">
        <v>0.1025464308</v>
      </c>
      <c r="G101">
        <v>0.13377064729999999</v>
      </c>
      <c r="H101">
        <v>0.1681341878</v>
      </c>
      <c r="I101">
        <v>0.20571883839999999</v>
      </c>
      <c r="J101">
        <v>0.2465872986</v>
      </c>
      <c r="K101">
        <v>0.29078217740000001</v>
      </c>
      <c r="L101">
        <v>0.33832538550000002</v>
      </c>
      <c r="M101">
        <v>0.38921799039999999</v>
      </c>
      <c r="N101">
        <v>0.44344052969999997</v>
      </c>
      <c r="O101">
        <v>0.50095373229999995</v>
      </c>
      <c r="P101">
        <v>0.56169958040000001</v>
      </c>
      <c r="Q101">
        <v>0.62560262899999997</v>
      </c>
      <c r="R101">
        <v>0.6925715093</v>
      </c>
      <c r="S101">
        <v>0.76250054040000004</v>
      </c>
      <c r="T101">
        <v>0.83527139090000002</v>
      </c>
      <c r="U101">
        <v>0.91075473650000005</v>
      </c>
      <c r="V101">
        <v>0.9887506224</v>
      </c>
      <c r="W101">
        <v>1.0690611735</v>
      </c>
      <c r="X101">
        <v>1.1514906374</v>
      </c>
      <c r="Y101">
        <v>1.2358455178000001</v>
      </c>
      <c r="Z101">
        <v>1.3219347560000001</v>
      </c>
      <c r="AA101">
        <v>1.4095699305</v>
      </c>
      <c r="AB101">
        <v>1.4985654512</v>
      </c>
      <c r="AC101">
        <v>1.5887387339000001</v>
      </c>
      <c r="AD101">
        <v>1.6799103429</v>
      </c>
      <c r="AE101">
        <v>1.7719040945</v>
      </c>
      <c r="AF101">
        <v>1.8645471168000001</v>
      </c>
      <c r="AG101">
        <v>1.9576698620999999</v>
      </c>
      <c r="AH101">
        <v>2.0511060703999999</v>
      </c>
      <c r="AI101">
        <v>2.1446926831000002</v>
      </c>
      <c r="AJ101">
        <v>2.2382697054</v>
      </c>
      <c r="AK101">
        <v>2.3316800182000001</v>
      </c>
      <c r="AL101">
        <v>2.4247691368000002</v>
      </c>
      <c r="AM101">
        <v>2.5173849171999998</v>
      </c>
      <c r="AN101">
        <v>2.6093772062</v>
      </c>
      <c r="AO101">
        <v>2.7005974344000001</v>
      </c>
      <c r="AP101">
        <v>2.7908981459</v>
      </c>
      <c r="AQ101">
        <v>2.8801324620000002</v>
      </c>
      <c r="AR101">
        <v>2.9681534691999998</v>
      </c>
      <c r="AS101">
        <v>3.0548135245000001</v>
      </c>
      <c r="AT101">
        <v>3.1399634628999999</v>
      </c>
      <c r="AU101">
        <v>3.2234516907000001</v>
      </c>
      <c r="AV101">
        <v>3.3051231383999999</v>
      </c>
      <c r="AW101">
        <v>3.3844925211999999</v>
      </c>
      <c r="AX101">
        <v>3.4611995703999998</v>
      </c>
      <c r="AY101">
        <v>3.5349877033000001</v>
      </c>
      <c r="AZ101">
        <v>3.6056857505000002</v>
      </c>
      <c r="BA101">
        <v>3.6731923866999998</v>
      </c>
      <c r="BB101">
        <v>3.7374629645000002</v>
      </c>
      <c r="BC101">
        <v>3.7984962595999998</v>
      </c>
      <c r="BD101">
        <v>3.8563257431000002</v>
      </c>
      <c r="BE101">
        <v>3.9110121145000001</v>
      </c>
      <c r="BF101">
        <v>3.9626369691000001</v>
      </c>
      <c r="BG101">
        <v>4.0112974756000002</v>
      </c>
      <c r="BH101">
        <v>4.0571406155999998</v>
      </c>
      <c r="BI101">
        <v>4.1006480947000004</v>
      </c>
    </row>
    <row r="102" spans="1:61" x14ac:dyDescent="0.25">
      <c r="A102" t="s">
        <v>407</v>
      </c>
    </row>
    <row r="103" spans="1:61" x14ac:dyDescent="0.25">
      <c r="A103" t="s">
        <v>408</v>
      </c>
    </row>
    <row r="104" spans="1:61" x14ac:dyDescent="0.25">
      <c r="A104" t="s">
        <v>409</v>
      </c>
      <c r="B104">
        <v>63.581986819100003</v>
      </c>
      <c r="C104">
        <v>75.859568977600006</v>
      </c>
      <c r="D104">
        <v>89.588766354100002</v>
      </c>
      <c r="E104">
        <v>104.7859561584</v>
      </c>
      <c r="F104">
        <v>121.46523947999999</v>
      </c>
      <c r="G104">
        <v>139.63823225819999</v>
      </c>
      <c r="H104">
        <v>159.31383696559999</v>
      </c>
      <c r="I104">
        <v>180.49803519939999</v>
      </c>
      <c r="J104">
        <v>203.19371647290001</v>
      </c>
      <c r="K104">
        <v>227.40054782710001</v>
      </c>
      <c r="L104">
        <v>253.1148845745</v>
      </c>
      <c r="M104">
        <v>280.32972045050002</v>
      </c>
      <c r="N104">
        <v>309.03467368240001</v>
      </c>
      <c r="O104">
        <v>339.21600289830002</v>
      </c>
      <c r="P104">
        <v>370.85664248350002</v>
      </c>
      <c r="Q104">
        <v>403.9362395032</v>
      </c>
      <c r="R104">
        <v>438.43116091899998</v>
      </c>
      <c r="S104">
        <v>474.31441509799998</v>
      </c>
      <c r="T104">
        <v>511.55538512269999</v>
      </c>
      <c r="U104">
        <v>550.11918306289999</v>
      </c>
      <c r="V104">
        <v>589.97881492349995</v>
      </c>
      <c r="W104">
        <v>631.10386321329997</v>
      </c>
      <c r="X104">
        <v>673.46120990769998</v>
      </c>
      <c r="Y104">
        <v>717.01558528999999</v>
      </c>
      <c r="Z104">
        <v>761.73000242729995</v>
      </c>
      <c r="AA104">
        <v>807.56611570070004</v>
      </c>
      <c r="AB104">
        <v>854.4845274063</v>
      </c>
      <c r="AC104">
        <v>902.44505734699999</v>
      </c>
      <c r="AD104">
        <v>951.40698412610004</v>
      </c>
      <c r="AE104">
        <v>1001.3292630868</v>
      </c>
      <c r="AF104">
        <v>1052.1707236837001</v>
      </c>
      <c r="AG104">
        <v>1103.8902484114999</v>
      </c>
      <c r="AH104">
        <v>1156.4469365002999</v>
      </c>
      <c r="AI104">
        <v>1209.8002592687001</v>
      </c>
      <c r="AJ104">
        <v>1263.9102221119001</v>
      </c>
      <c r="AK104">
        <v>1318.7375640749999</v>
      </c>
      <c r="AL104">
        <v>1374.2440562181</v>
      </c>
      <c r="AM104">
        <v>1430.3930161636999</v>
      </c>
      <c r="AN104">
        <v>1487.1502593722</v>
      </c>
      <c r="AO104">
        <v>1544.4858955453001</v>
      </c>
      <c r="AP104">
        <v>1602.3777184019</v>
      </c>
      <c r="AQ104">
        <v>1660.8175478820999</v>
      </c>
      <c r="AR104">
        <v>1719.8229724708999</v>
      </c>
      <c r="AS104">
        <v>1779.4588560691</v>
      </c>
      <c r="AT104">
        <v>1839.8762797930001</v>
      </c>
      <c r="AU104">
        <v>1901.3820824248</v>
      </c>
      <c r="AV104">
        <v>1959.3326393949001</v>
      </c>
      <c r="AW104">
        <v>2017.2060513112001</v>
      </c>
      <c r="AX104">
        <v>2074.8424216282001</v>
      </c>
      <c r="AY104">
        <v>2131.7468341420999</v>
      </c>
      <c r="AZ104">
        <v>2186.9319433112</v>
      </c>
      <c r="BA104">
        <v>2261.2591127528999</v>
      </c>
      <c r="BB104">
        <v>2331.9514058192999</v>
      </c>
      <c r="BC104">
        <v>2399.9864667175998</v>
      </c>
      <c r="BD104">
        <v>2466.0330783016998</v>
      </c>
      <c r="BE104">
        <v>2530.5454230137998</v>
      </c>
      <c r="BF104">
        <v>2593.8281329803999</v>
      </c>
      <c r="BG104">
        <v>2656.1487778672999</v>
      </c>
      <c r="BH104">
        <v>2717.9641047139999</v>
      </c>
      <c r="BI104">
        <v>2778.8611165365</v>
      </c>
    </row>
    <row r="105" spans="1:61" x14ac:dyDescent="0.25">
      <c r="A105" t="s">
        <v>410</v>
      </c>
      <c r="B105">
        <v>1.7087999999999999E-3</v>
      </c>
      <c r="C105">
        <v>2.2867695999999999E-3</v>
      </c>
      <c r="D105">
        <v>2.9974696000000002E-3</v>
      </c>
      <c r="E105">
        <v>3.8559801999999998E-3</v>
      </c>
      <c r="F105">
        <v>4.8770033999999997E-3</v>
      </c>
      <c r="G105">
        <v>6.0742658E-3</v>
      </c>
      <c r="H105">
        <v>7.4599261E-3</v>
      </c>
      <c r="I105">
        <v>9.0440452999999994E-3</v>
      </c>
      <c r="J105">
        <v>1.0834156899999999E-2</v>
      </c>
      <c r="K105">
        <v>1.2834963099999999E-2</v>
      </c>
      <c r="L105">
        <v>1.5048163999999999E-2</v>
      </c>
      <c r="M105">
        <v>1.7472415099999999E-2</v>
      </c>
      <c r="N105">
        <v>2.01034015E-2</v>
      </c>
      <c r="O105">
        <v>2.2934008400000001E-2</v>
      </c>
      <c r="P105">
        <v>2.59545656E-2</v>
      </c>
      <c r="Q105">
        <v>2.9153144499999999E-2</v>
      </c>
      <c r="R105">
        <v>3.2515886600000002E-2</v>
      </c>
      <c r="S105">
        <v>3.6027342800000001E-2</v>
      </c>
      <c r="T105">
        <v>3.9670810200000003E-2</v>
      </c>
      <c r="U105">
        <v>4.33759045E-2</v>
      </c>
      <c r="V105">
        <v>4.7125104199999997E-2</v>
      </c>
      <c r="W105">
        <v>5.09010118E-2</v>
      </c>
      <c r="X105">
        <v>5.4686492599999997E-2</v>
      </c>
      <c r="Y105">
        <v>5.8464790199999998E-2</v>
      </c>
      <c r="Z105">
        <v>6.2219619400000002E-2</v>
      </c>
      <c r="AA105">
        <v>6.5935234800000006E-2</v>
      </c>
      <c r="AB105">
        <v>6.9596479399999994E-2</v>
      </c>
      <c r="AC105">
        <v>7.3188811100000001E-2</v>
      </c>
      <c r="AD105">
        <v>7.6698312300000002E-2</v>
      </c>
      <c r="AE105">
        <v>8.0111682599999998E-2</v>
      </c>
      <c r="AF105">
        <v>8.3416216799999998E-2</v>
      </c>
      <c r="AG105">
        <v>8.6599771300000003E-2</v>
      </c>
      <c r="AH105">
        <v>8.9650718599999998E-2</v>
      </c>
      <c r="AI105">
        <v>9.2557893500000002E-2</v>
      </c>
      <c r="AJ105">
        <v>9.5310529699999993E-2</v>
      </c>
      <c r="AK105">
        <v>9.7898190999999996E-2</v>
      </c>
      <c r="AL105">
        <v>0.1003106949</v>
      </c>
      <c r="AM105">
        <v>0.10253803089999999</v>
      </c>
      <c r="AN105">
        <v>0.1045702728</v>
      </c>
      <c r="AO105">
        <v>0.106397486</v>
      </c>
      <c r="AP105">
        <v>0.10800962879999999</v>
      </c>
      <c r="AQ105">
        <v>0.1093964473</v>
      </c>
      <c r="AR105">
        <v>0.1105473632</v>
      </c>
      <c r="AS105">
        <v>0.1114513523</v>
      </c>
      <c r="AT105">
        <v>0.1120968101</v>
      </c>
      <c r="AU105">
        <v>0.11247139690000001</v>
      </c>
      <c r="AV105">
        <v>0.1121108541</v>
      </c>
      <c r="AW105">
        <v>0.1111742573</v>
      </c>
      <c r="AX105">
        <v>0.10979851810000001</v>
      </c>
      <c r="AY105">
        <v>0.10809927129999999</v>
      </c>
      <c r="AZ105">
        <v>0.10617260470000001</v>
      </c>
      <c r="BA105">
        <v>0.1040972379</v>
      </c>
      <c r="BB105">
        <v>0.1019339378</v>
      </c>
      <c r="BC105">
        <v>9.9731385000000006E-2</v>
      </c>
      <c r="BD105">
        <v>9.7527848099999995E-2</v>
      </c>
      <c r="BE105">
        <v>9.5352778999999999E-2</v>
      </c>
      <c r="BF105">
        <v>9.3228275999999999E-2</v>
      </c>
      <c r="BG105">
        <v>9.1218667000000003E-2</v>
      </c>
      <c r="BH105">
        <v>8.9739522399999994E-2</v>
      </c>
      <c r="BI105">
        <v>8.9146217599999994E-2</v>
      </c>
    </row>
    <row r="106" spans="1:61" x14ac:dyDescent="0.25">
      <c r="A106" t="s">
        <v>411</v>
      </c>
      <c r="B106">
        <v>0.1086488991</v>
      </c>
      <c r="C106">
        <v>0.17347335320000001</v>
      </c>
      <c r="D106">
        <v>0.26853960259999998</v>
      </c>
      <c r="E106">
        <v>0.4040525687</v>
      </c>
      <c r="F106">
        <v>0.59238638539999999</v>
      </c>
      <c r="G106">
        <v>0.84819973189999998</v>
      </c>
      <c r="H106">
        <v>1.1884694542000001</v>
      </c>
      <c r="I106">
        <v>1.6324324052000001</v>
      </c>
      <c r="J106">
        <v>2.2014325984999998</v>
      </c>
      <c r="K106">
        <v>2.9186776438000002</v>
      </c>
      <c r="L106">
        <v>3.8089142853000002</v>
      </c>
      <c r="M106">
        <v>4.8980372294999999</v>
      </c>
      <c r="N106">
        <v>6.2126481372000004</v>
      </c>
      <c r="O106">
        <v>7.7795826765999996</v>
      </c>
      <c r="P106">
        <v>9.6254230487000001</v>
      </c>
      <c r="Q106">
        <v>11.7760115773</v>
      </c>
      <c r="R106">
        <v>14.255977914700001</v>
      </c>
      <c r="S106">
        <v>17.088288011700001</v>
      </c>
      <c r="T106">
        <v>20.2938166034</v>
      </c>
      <c r="U106">
        <v>23.861917171200002</v>
      </c>
      <c r="V106">
        <v>27.8028131451</v>
      </c>
      <c r="W106">
        <v>32.1238252112</v>
      </c>
      <c r="X106">
        <v>36.8292314738</v>
      </c>
      <c r="Y106">
        <v>41.920165799499998</v>
      </c>
      <c r="Z106">
        <v>47.394550814799999</v>
      </c>
      <c r="AA106">
        <v>53.247061492</v>
      </c>
      <c r="AB106">
        <v>59.469114828000002</v>
      </c>
      <c r="AC106">
        <v>66.048880852799996</v>
      </c>
      <c r="AD106">
        <v>72.971310030300003</v>
      </c>
      <c r="AE106">
        <v>80.218172063200001</v>
      </c>
      <c r="AF106">
        <v>87.768101161999994</v>
      </c>
      <c r="AG106">
        <v>95.596643002700006</v>
      </c>
      <c r="AH106">
        <v>103.67629892310001</v>
      </c>
      <c r="AI106">
        <v>111.9765634986</v>
      </c>
      <c r="AJ106">
        <v>120.46395271519999</v>
      </c>
      <c r="AK106">
        <v>129.10202191619999</v>
      </c>
      <c r="AL106">
        <v>137.85137629740001</v>
      </c>
      <c r="AM106">
        <v>146.66968331059999</v>
      </c>
      <c r="AN106">
        <v>155.5117083161</v>
      </c>
      <c r="AO106">
        <v>164.3294164678</v>
      </c>
      <c r="AP106">
        <v>173.07222257039999</v>
      </c>
      <c r="AQ106">
        <v>181.6875393441</v>
      </c>
      <c r="AR106">
        <v>190.12189476980001</v>
      </c>
      <c r="AS106">
        <v>198.3230959062</v>
      </c>
      <c r="AT106">
        <v>206.24426201950001</v>
      </c>
      <c r="AU106">
        <v>213.8510988523</v>
      </c>
      <c r="AV106">
        <v>219.66245562410001</v>
      </c>
      <c r="AW106">
        <v>224.26138455610001</v>
      </c>
      <c r="AX106">
        <v>227.8146232805</v>
      </c>
      <c r="AY106">
        <v>230.44027942080001</v>
      </c>
      <c r="AZ106">
        <v>232.19226081880001</v>
      </c>
      <c r="BA106">
        <v>235.39082785299999</v>
      </c>
      <c r="BB106">
        <v>237.70498946879999</v>
      </c>
      <c r="BC106">
        <v>239.3539742346</v>
      </c>
      <c r="BD106">
        <v>240.50689937830001</v>
      </c>
      <c r="BE106">
        <v>241.2945383464</v>
      </c>
      <c r="BF106">
        <v>241.81812517770001</v>
      </c>
      <c r="BG106">
        <v>242.29035080930001</v>
      </c>
      <c r="BH106">
        <v>243.90880061269999</v>
      </c>
      <c r="BI106">
        <v>247.7249578489</v>
      </c>
    </row>
    <row r="107" spans="1:61" x14ac:dyDescent="0.25">
      <c r="A107" t="s">
        <v>412</v>
      </c>
      <c r="B107">
        <v>63.473337920100001</v>
      </c>
      <c r="C107">
        <v>75.686095624399996</v>
      </c>
      <c r="D107">
        <v>89.3202267514</v>
      </c>
      <c r="E107">
        <v>104.3819035898</v>
      </c>
      <c r="F107">
        <v>120.8728530945</v>
      </c>
      <c r="G107">
        <v>138.7900325263</v>
      </c>
      <c r="H107">
        <v>158.12536751139999</v>
      </c>
      <c r="I107">
        <v>178.86560279419999</v>
      </c>
      <c r="J107">
        <v>200.99228387439999</v>
      </c>
      <c r="K107">
        <v>224.4818701833</v>
      </c>
      <c r="L107">
        <v>249.30597028919999</v>
      </c>
      <c r="M107">
        <v>275.43168322100001</v>
      </c>
      <c r="N107">
        <v>302.82202554520001</v>
      </c>
      <c r="O107">
        <v>331.43642022180001</v>
      </c>
      <c r="P107">
        <v>361.23121943479998</v>
      </c>
      <c r="Q107">
        <v>392.16022792590002</v>
      </c>
      <c r="R107">
        <v>424.17518300429998</v>
      </c>
      <c r="S107">
        <v>457.22612708629998</v>
      </c>
      <c r="T107">
        <v>491.2615685193</v>
      </c>
      <c r="U107">
        <v>526.25726589169994</v>
      </c>
      <c r="V107">
        <v>562.17600177849999</v>
      </c>
      <c r="W107">
        <v>598.98003800209995</v>
      </c>
      <c r="X107">
        <v>636.63197843390003</v>
      </c>
      <c r="Y107">
        <v>675.09541949050003</v>
      </c>
      <c r="Z107">
        <v>714.33545161250004</v>
      </c>
      <c r="AA107">
        <v>754.31905420869998</v>
      </c>
      <c r="AB107">
        <v>795.01541257830002</v>
      </c>
      <c r="AC107">
        <v>836.39617649419995</v>
      </c>
      <c r="AD107">
        <v>878.43567409570005</v>
      </c>
      <c r="AE107">
        <v>921.11109102360001</v>
      </c>
      <c r="AF107">
        <v>964.40262252169998</v>
      </c>
      <c r="AG107">
        <v>1008.2936054088</v>
      </c>
      <c r="AH107">
        <v>1052.7706375772</v>
      </c>
      <c r="AI107">
        <v>1097.8236957701999</v>
      </c>
      <c r="AJ107">
        <v>1143.4462693967</v>
      </c>
      <c r="AK107">
        <v>1189.6355421588</v>
      </c>
      <c r="AL107">
        <v>1236.3926799208</v>
      </c>
      <c r="AM107">
        <v>1283.7233328530001</v>
      </c>
      <c r="AN107">
        <v>1331.6385510560999</v>
      </c>
      <c r="AO107">
        <v>1380.1564790774</v>
      </c>
      <c r="AP107">
        <v>1429.3054958314001</v>
      </c>
      <c r="AQ107">
        <v>1479.1300085380001</v>
      </c>
      <c r="AR107">
        <v>1529.7010777011001</v>
      </c>
      <c r="AS107">
        <v>1581.1357601628999</v>
      </c>
      <c r="AT107">
        <v>1633.6320177734999</v>
      </c>
      <c r="AU107">
        <v>1687.5309835725</v>
      </c>
      <c r="AV107">
        <v>1739.6701837708999</v>
      </c>
      <c r="AW107">
        <v>1792.9446667550999</v>
      </c>
      <c r="AX107">
        <v>1847.0277983476999</v>
      </c>
      <c r="AY107">
        <v>1901.3065547214001</v>
      </c>
      <c r="AZ107">
        <v>1954.7396824923001</v>
      </c>
      <c r="BA107">
        <v>2025.8682848999999</v>
      </c>
      <c r="BB107">
        <v>2094.2464163505001</v>
      </c>
      <c r="BC107">
        <v>2160.6324924829</v>
      </c>
      <c r="BD107">
        <v>2225.5261789233</v>
      </c>
      <c r="BE107">
        <v>2289.2508846674</v>
      </c>
      <c r="BF107">
        <v>2352.0100078026999</v>
      </c>
      <c r="BG107">
        <v>2413.858427058</v>
      </c>
      <c r="BH107">
        <v>2474.0553041013</v>
      </c>
      <c r="BI107">
        <v>2531.1361586876001</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4.8601630000000002E-4</v>
      </c>
      <c r="C109">
        <v>6.5254600000000005E-4</v>
      </c>
      <c r="D109">
        <v>8.6745449999999999E-4</v>
      </c>
      <c r="E109">
        <v>1.1423428E-3</v>
      </c>
      <c r="F109">
        <v>1.4912584E-3</v>
      </c>
      <c r="G109">
        <v>1.9311654E-3</v>
      </c>
      <c r="H109">
        <v>2.4824989E-3</v>
      </c>
      <c r="I109">
        <v>3.1698169000000001E-3</v>
      </c>
      <c r="J109">
        <v>4.0225668000000003E-3</v>
      </c>
      <c r="K109">
        <v>5.0759858999999997E-3</v>
      </c>
      <c r="L109">
        <v>6.3721589E-3</v>
      </c>
      <c r="M109">
        <v>7.9612573999999995E-3</v>
      </c>
      <c r="N109">
        <v>9.9029914E-3</v>
      </c>
      <c r="O109">
        <v>1.22683103E-2</v>
      </c>
      <c r="P109">
        <v>1.51413903E-2</v>
      </c>
      <c r="Q109">
        <v>1.86219569E-2</v>
      </c>
      <c r="R109">
        <v>2.2827993800000002E-2</v>
      </c>
      <c r="S109">
        <v>2.78988958E-2</v>
      </c>
      <c r="T109">
        <v>3.3999124200000001E-2</v>
      </c>
      <c r="U109">
        <v>4.1322421200000001E-2</v>
      </c>
      <c r="V109">
        <v>5.0097760999999998E-2</v>
      </c>
      <c r="W109">
        <v>6.0594638300000003E-2</v>
      </c>
      <c r="X109">
        <v>7.3129978400000004E-2</v>
      </c>
      <c r="Y109">
        <v>8.8076187200000003E-2</v>
      </c>
      <c r="Z109">
        <v>0.10587053</v>
      </c>
      <c r="AA109">
        <v>0.12702605459999999</v>
      </c>
      <c r="AB109">
        <v>0.1521443109</v>
      </c>
      <c r="AC109">
        <v>0.18193015800000001</v>
      </c>
      <c r="AD109">
        <v>0.21720899909999999</v>
      </c>
      <c r="AE109">
        <v>0.25894683499999999</v>
      </c>
      <c r="AF109">
        <v>0.30827359450000003</v>
      </c>
      <c r="AG109">
        <v>0.36651026939999998</v>
      </c>
      <c r="AH109">
        <v>0.43520046969999998</v>
      </c>
      <c r="AI109">
        <v>0.5161471151</v>
      </c>
      <c r="AJ109">
        <v>0.61145509919999996</v>
      </c>
      <c r="AK109">
        <v>0.72358091430000004</v>
      </c>
      <c r="AL109">
        <v>0.85539042229999995</v>
      </c>
      <c r="AM109">
        <v>1.0102262283000001</v>
      </c>
      <c r="AN109">
        <v>1.1919865412999999</v>
      </c>
      <c r="AO109">
        <v>1.4052181044000001</v>
      </c>
      <c r="AP109">
        <v>1.6552270477</v>
      </c>
      <c r="AQ109">
        <v>1.9482139114000001</v>
      </c>
      <c r="AR109">
        <v>2.2914437740000002</v>
      </c>
      <c r="AS109">
        <v>2.6934717080000001</v>
      </c>
      <c r="AT109">
        <v>3.1644622438000001</v>
      </c>
      <c r="AU109">
        <v>9.0757590820999994</v>
      </c>
      <c r="AV109">
        <v>8.7617073520000002</v>
      </c>
      <c r="AW109">
        <v>8.4524839632000006</v>
      </c>
      <c r="AX109">
        <v>8.1481463007000006</v>
      </c>
      <c r="AY109">
        <v>7.8475589319000001</v>
      </c>
      <c r="AZ109">
        <v>7.5482228417000004</v>
      </c>
      <c r="BA109">
        <v>7.3190558605999998</v>
      </c>
      <c r="BB109">
        <v>7.0795212946000001</v>
      </c>
      <c r="BC109">
        <v>6.8352878773999999</v>
      </c>
      <c r="BD109">
        <v>6.5901314002999998</v>
      </c>
      <c r="BE109">
        <v>6.3465775823000001</v>
      </c>
      <c r="BF109">
        <v>5.6434664991999997</v>
      </c>
      <c r="BG109">
        <v>2.4013657167</v>
      </c>
      <c r="BH109">
        <v>0.54887682969999996</v>
      </c>
      <c r="BI109">
        <v>0</v>
      </c>
    </row>
    <row r="110" spans="1:61" x14ac:dyDescent="0.25">
      <c r="A110" t="s">
        <v>415</v>
      </c>
      <c r="B110">
        <v>63.472851903799999</v>
      </c>
      <c r="C110">
        <v>75.685443078399999</v>
      </c>
      <c r="D110">
        <v>89.319359296900004</v>
      </c>
      <c r="E110">
        <v>104.38076124689999</v>
      </c>
      <c r="F110">
        <v>120.87136183619999</v>
      </c>
      <c r="G110">
        <v>138.788101361</v>
      </c>
      <c r="H110">
        <v>158.12288501250001</v>
      </c>
      <c r="I110">
        <v>178.86243297729999</v>
      </c>
      <c r="J110">
        <v>200.9882613076</v>
      </c>
      <c r="K110">
        <v>224.47679419740001</v>
      </c>
      <c r="L110">
        <v>249.2995981302</v>
      </c>
      <c r="M110">
        <v>275.42372196359997</v>
      </c>
      <c r="N110">
        <v>302.81212255380001</v>
      </c>
      <c r="O110">
        <v>331.42415191139997</v>
      </c>
      <c r="P110">
        <v>361.21607804439998</v>
      </c>
      <c r="Q110">
        <v>392.14160596900001</v>
      </c>
      <c r="R110">
        <v>424.1523550105</v>
      </c>
      <c r="S110">
        <v>457.1982281905</v>
      </c>
      <c r="T110">
        <v>491.22756939499999</v>
      </c>
      <c r="U110">
        <v>526.21594347049995</v>
      </c>
      <c r="V110">
        <v>562.12590401750003</v>
      </c>
      <c r="W110">
        <v>598.9194433637</v>
      </c>
      <c r="X110">
        <v>636.55884845549997</v>
      </c>
      <c r="Y110">
        <v>675.00734330329999</v>
      </c>
      <c r="Z110">
        <v>714.22958108249998</v>
      </c>
      <c r="AA110">
        <v>754.19202815409994</v>
      </c>
      <c r="AB110">
        <v>794.86326826740003</v>
      </c>
      <c r="AC110">
        <v>836.21424633619995</v>
      </c>
      <c r="AD110">
        <v>878.21846509659997</v>
      </c>
      <c r="AE110">
        <v>920.85214418850001</v>
      </c>
      <c r="AF110">
        <v>964.09434892720003</v>
      </c>
      <c r="AG110">
        <v>1007.9270951394</v>
      </c>
      <c r="AH110">
        <v>1052.3354371075</v>
      </c>
      <c r="AI110">
        <v>1097.3075486549999</v>
      </c>
      <c r="AJ110">
        <v>1142.8348142975001</v>
      </c>
      <c r="AK110">
        <v>1188.9119612444999</v>
      </c>
      <c r="AL110">
        <v>1235.5372894985001</v>
      </c>
      <c r="AM110">
        <v>1282.7131066247</v>
      </c>
      <c r="AN110">
        <v>1330.4465645148</v>
      </c>
      <c r="AO110">
        <v>1378.7512609729999</v>
      </c>
      <c r="AP110">
        <v>1427.6502687837999</v>
      </c>
      <c r="AQ110">
        <v>1477.1817946266001</v>
      </c>
      <c r="AR110">
        <v>1527.4096339271</v>
      </c>
      <c r="AS110">
        <v>1578.4422884549001</v>
      </c>
      <c r="AT110">
        <v>1630.4675555296999</v>
      </c>
      <c r="AU110">
        <v>1678.4552244904</v>
      </c>
      <c r="AV110">
        <v>1730.9084764188999</v>
      </c>
      <c r="AW110">
        <v>1784.4921827918999</v>
      </c>
      <c r="AX110">
        <v>1838.8796520469</v>
      </c>
      <c r="AY110">
        <v>1893.4589957895</v>
      </c>
      <c r="AZ110">
        <v>1947.1914596506999</v>
      </c>
      <c r="BA110">
        <v>2018.5492290392999</v>
      </c>
      <c r="BB110">
        <v>2087.1668950559001</v>
      </c>
      <c r="BC110">
        <v>2153.7972046055002</v>
      </c>
      <c r="BD110">
        <v>2218.9360475231001</v>
      </c>
      <c r="BE110">
        <v>2282.9043070851999</v>
      </c>
      <c r="BF110">
        <v>2346.3665413035001</v>
      </c>
      <c r="BG110">
        <v>2411.4570613412998</v>
      </c>
      <c r="BH110">
        <v>2473.5064272715999</v>
      </c>
      <c r="BI110">
        <v>2531.1361586876001</v>
      </c>
    </row>
    <row r="111" spans="1:61" x14ac:dyDescent="0.25">
      <c r="A111" t="s">
        <v>351</v>
      </c>
    </row>
    <row r="112" spans="1:61" x14ac:dyDescent="0.25">
      <c r="A112" t="s">
        <v>416</v>
      </c>
      <c r="B112">
        <v>36.853826785800003</v>
      </c>
      <c r="C112">
        <v>40.610135736799997</v>
      </c>
      <c r="D112">
        <v>44.644725779600002</v>
      </c>
      <c r="E112">
        <v>48.875991774200003</v>
      </c>
      <c r="F112">
        <v>53.232559867699997</v>
      </c>
      <c r="G112">
        <v>57.651798982000003</v>
      </c>
      <c r="H112">
        <v>62.078576442100001</v>
      </c>
      <c r="I112">
        <v>66.4642286837</v>
      </c>
      <c r="J112">
        <v>70.765711721100004</v>
      </c>
      <c r="K112">
        <v>74.944898181400006</v>
      </c>
      <c r="L112">
        <v>78.967992414099996</v>
      </c>
      <c r="M112">
        <v>82.805040054900005</v>
      </c>
      <c r="N112">
        <v>86.4295125971</v>
      </c>
      <c r="O112">
        <v>89.817950822499995</v>
      </c>
      <c r="P112">
        <v>92.949653354000006</v>
      </c>
      <c r="Q112">
        <v>95.806398087700003</v>
      </c>
      <c r="R112">
        <v>98.372184635300002</v>
      </c>
      <c r="S112">
        <v>100.63298466099999</v>
      </c>
      <c r="T112">
        <v>102.57648315100001</v>
      </c>
      <c r="U112">
        <v>104.1917854184</v>
      </c>
      <c r="V112">
        <v>105.47147012160001</v>
      </c>
      <c r="W112">
        <v>106.4089529953</v>
      </c>
      <c r="X112">
        <v>106.99851040919999</v>
      </c>
      <c r="Y112">
        <v>107.2352438954</v>
      </c>
      <c r="Z112">
        <v>107.1150102137</v>
      </c>
      <c r="AA112">
        <v>106.6343320556</v>
      </c>
      <c r="AB112">
        <v>105.7902985891</v>
      </c>
      <c r="AC112">
        <v>104.580461469</v>
      </c>
      <c r="AD112">
        <v>103.0027297048</v>
      </c>
      <c r="AE112">
        <v>101.0552654613</v>
      </c>
      <c r="AF112">
        <v>98.736382079199998</v>
      </c>
      <c r="AG112">
        <v>96.044445175600003</v>
      </c>
      <c r="AH112">
        <v>92.977777490899996</v>
      </c>
      <c r="AI112">
        <v>89.534568133999997</v>
      </c>
      <c r="AJ112">
        <v>85.712786994200002</v>
      </c>
      <c r="AK112">
        <v>81.510105325699996</v>
      </c>
      <c r="AL112">
        <v>76.923823802800001</v>
      </c>
      <c r="AM112">
        <v>71.950809564799997</v>
      </c>
      <c r="AN112">
        <v>66.587443585599999</v>
      </c>
      <c r="AO112">
        <v>60.8295783242</v>
      </c>
      <c r="AP112">
        <v>54.672501314400002</v>
      </c>
      <c r="AQ112">
        <v>48.110889435700003</v>
      </c>
      <c r="AR112">
        <v>41.138713455100003</v>
      </c>
      <c r="AS112">
        <v>33.748997720600002</v>
      </c>
      <c r="AT112">
        <v>25.933225801599999</v>
      </c>
      <c r="AU112">
        <v>-27.707356653200002</v>
      </c>
      <c r="AV112">
        <v>-27.434477694400002</v>
      </c>
      <c r="AW112">
        <v>-27.1448872042</v>
      </c>
      <c r="AX112">
        <v>-26.838495661500001</v>
      </c>
      <c r="AY112">
        <v>-26.511209861400001</v>
      </c>
      <c r="AZ112">
        <v>-26.153826692500001</v>
      </c>
      <c r="BA112">
        <v>-26.010046435500001</v>
      </c>
      <c r="BB112">
        <v>-25.8039067789</v>
      </c>
      <c r="BC112">
        <v>-25.552527468200001</v>
      </c>
      <c r="BD112">
        <v>-25.2677511017</v>
      </c>
      <c r="BE112">
        <v>-24.957872220100001</v>
      </c>
      <c r="BF112">
        <v>-20.5266804583</v>
      </c>
      <c r="BG112">
        <v>15.539742158599999</v>
      </c>
      <c r="BH112">
        <v>57.1834364833</v>
      </c>
      <c r="BI112">
        <v>117.85721063760001</v>
      </c>
    </row>
    <row r="113" spans="1:61" x14ac:dyDescent="0.25">
      <c r="A113" t="s">
        <v>417</v>
      </c>
      <c r="B113">
        <v>33.553826785799998</v>
      </c>
      <c r="C113">
        <v>37.970135736800003</v>
      </c>
      <c r="D113">
        <v>42.5327257796</v>
      </c>
      <c r="E113">
        <v>47.186391774199997</v>
      </c>
      <c r="F113">
        <v>51.880879867700003</v>
      </c>
      <c r="G113">
        <v>56.570454982000001</v>
      </c>
      <c r="H113">
        <v>61.213501242100001</v>
      </c>
      <c r="I113">
        <v>65.772168523700003</v>
      </c>
      <c r="J113">
        <v>70.212063593099998</v>
      </c>
      <c r="K113">
        <v>74.501979679000002</v>
      </c>
      <c r="L113">
        <v>78.613657612200001</v>
      </c>
      <c r="M113">
        <v>82.521572213300004</v>
      </c>
      <c r="N113">
        <v>86.202738323800006</v>
      </c>
      <c r="O113">
        <v>89.636531403899994</v>
      </c>
      <c r="P113">
        <v>92.804517819200001</v>
      </c>
      <c r="Q113">
        <v>95.690289659800001</v>
      </c>
      <c r="R113">
        <v>98.279297893000006</v>
      </c>
      <c r="S113">
        <v>100.5586752672</v>
      </c>
      <c r="T113">
        <v>102.5170356359</v>
      </c>
      <c r="U113">
        <v>104.14422740640001</v>
      </c>
      <c r="V113">
        <v>105.43342371200001</v>
      </c>
      <c r="W113">
        <v>106.3785158676</v>
      </c>
      <c r="X113">
        <v>106.974160707</v>
      </c>
      <c r="Y113">
        <v>107.21576413370001</v>
      </c>
      <c r="Z113">
        <v>107.09942640440001</v>
      </c>
      <c r="AA113">
        <v>106.621865008</v>
      </c>
      <c r="AB113">
        <v>105.7803249511</v>
      </c>
      <c r="AC113">
        <v>104.5724825586</v>
      </c>
      <c r="AD113">
        <v>102.9963465764</v>
      </c>
      <c r="AE113">
        <v>101.05015895859999</v>
      </c>
      <c r="AF113">
        <v>98.732296877099998</v>
      </c>
      <c r="AG113">
        <v>96.041177013899997</v>
      </c>
      <c r="AH113">
        <v>92.975162961500004</v>
      </c>
      <c r="AI113">
        <v>89.532476510500004</v>
      </c>
      <c r="AJ113">
        <v>85.711113695400002</v>
      </c>
      <c r="AK113">
        <v>81.5087666867</v>
      </c>
      <c r="AL113">
        <v>76.922752891599998</v>
      </c>
      <c r="AM113">
        <v>71.949952835900007</v>
      </c>
      <c r="AN113">
        <v>66.586758202400006</v>
      </c>
      <c r="AO113">
        <v>60.829030017699999</v>
      </c>
      <c r="AP113">
        <v>54.672062669100001</v>
      </c>
      <c r="AQ113">
        <v>48.110538519499997</v>
      </c>
      <c r="AR113">
        <v>41.138432722099999</v>
      </c>
      <c r="AS113">
        <v>33.7487731342</v>
      </c>
      <c r="AT113">
        <v>25.933046132499999</v>
      </c>
      <c r="AU113">
        <v>-27.707500388500002</v>
      </c>
      <c r="AV113">
        <v>-27.434592682600002</v>
      </c>
      <c r="AW113">
        <v>-27.144979194800001</v>
      </c>
      <c r="AX113">
        <v>-26.838569253999999</v>
      </c>
      <c r="AY113">
        <v>-26.511268735400002</v>
      </c>
      <c r="AZ113">
        <v>-26.153873791700001</v>
      </c>
      <c r="BA113">
        <v>-26.010084114800001</v>
      </c>
      <c r="BB113">
        <v>-25.803936922399998</v>
      </c>
      <c r="BC113">
        <v>-25.552551582900001</v>
      </c>
      <c r="BD113">
        <v>-25.267770393500001</v>
      </c>
      <c r="BE113">
        <v>-24.9578876536</v>
      </c>
      <c r="BF113">
        <v>-20.526692805100001</v>
      </c>
      <c r="BG113">
        <v>15.539732281099999</v>
      </c>
      <c r="BH113">
        <v>57.183428581299999</v>
      </c>
      <c r="BI113">
        <v>117.8572043161</v>
      </c>
    </row>
    <row r="114" spans="1:61" x14ac:dyDescent="0.25">
      <c r="A114" t="s">
        <v>418</v>
      </c>
      <c r="B114">
        <v>0.52772535850000002</v>
      </c>
      <c r="C114">
        <v>0.50053192030000004</v>
      </c>
      <c r="D114">
        <v>0.47475512289999999</v>
      </c>
      <c r="E114">
        <v>0.4503121745</v>
      </c>
      <c r="F114">
        <v>0.42712532479999998</v>
      </c>
      <c r="G114">
        <v>0.40512153490000002</v>
      </c>
      <c r="H114">
        <v>0.38423216970000001</v>
      </c>
      <c r="I114">
        <v>0.36439271179999999</v>
      </c>
      <c r="J114">
        <v>0.34554249419999999</v>
      </c>
      <c r="K114">
        <v>0.3276244512</v>
      </c>
      <c r="L114">
        <v>0.31058488620000002</v>
      </c>
      <c r="M114">
        <v>0.29437325479999998</v>
      </c>
      <c r="N114">
        <v>0.27894196240000002</v>
      </c>
      <c r="O114">
        <v>0.26424617540000001</v>
      </c>
      <c r="P114">
        <v>0.25024364449999997</v>
      </c>
      <c r="Q114">
        <v>0.23689453999999999</v>
      </c>
      <c r="R114">
        <v>0.2241612975</v>
      </c>
      <c r="S114">
        <v>0.21200847380000001</v>
      </c>
      <c r="T114">
        <v>0.20040261249999999</v>
      </c>
      <c r="U114">
        <v>0.18931211749999999</v>
      </c>
      <c r="V114">
        <v>0.17870713499999999</v>
      </c>
      <c r="W114">
        <v>0.1685594433</v>
      </c>
      <c r="X114">
        <v>0.15884234920000001</v>
      </c>
      <c r="Y114">
        <v>0.14953059090000001</v>
      </c>
      <c r="Z114">
        <v>0.1406002469</v>
      </c>
      <c r="AA114">
        <v>0.13202865120000001</v>
      </c>
      <c r="AB114">
        <v>0.12379431289999999</v>
      </c>
      <c r="AC114">
        <v>0.1158768412</v>
      </c>
      <c r="AD114">
        <v>0.1082568746</v>
      </c>
      <c r="AE114">
        <v>0.100916015</v>
      </c>
      <c r="AF114">
        <v>9.3836764899999994E-2</v>
      </c>
      <c r="AG114">
        <v>8.7002468900000005E-2</v>
      </c>
      <c r="AH114">
        <v>8.0397258200000002E-2</v>
      </c>
      <c r="AI114">
        <v>7.40059988E-2</v>
      </c>
      <c r="AJ114">
        <v>6.7814241999999997E-2</v>
      </c>
      <c r="AK114">
        <v>6.1808178399999997E-2</v>
      </c>
      <c r="AL114">
        <v>5.59745938E-2</v>
      </c>
      <c r="AM114">
        <v>5.0300827800000003E-2</v>
      </c>
      <c r="AN114">
        <v>4.4774734599999998E-2</v>
      </c>
      <c r="AO114">
        <v>3.9384645900000001E-2</v>
      </c>
      <c r="AP114">
        <v>3.4119335299999998E-2</v>
      </c>
      <c r="AQ114">
        <v>2.89679854E-2</v>
      </c>
      <c r="AR114">
        <v>2.39201554E-2</v>
      </c>
      <c r="AS114">
        <v>1.89657508E-2</v>
      </c>
      <c r="AT114">
        <v>1.4094994499999999E-2</v>
      </c>
      <c r="AU114">
        <v>-1.4572294899999999E-2</v>
      </c>
      <c r="AV114">
        <v>-1.40020087E-2</v>
      </c>
      <c r="AW114">
        <v>-1.3456721099999999E-2</v>
      </c>
      <c r="AX114">
        <v>-1.2935232600000001E-2</v>
      </c>
      <c r="AY114">
        <v>-1.24364058E-2</v>
      </c>
      <c r="AZ114">
        <v>-1.19591622E-2</v>
      </c>
      <c r="BA114">
        <v>-1.15024784E-2</v>
      </c>
      <c r="BB114">
        <v>-1.1065383599999999E-2</v>
      </c>
      <c r="BC114">
        <v>-1.0646956500000001E-2</v>
      </c>
      <c r="BD114">
        <v>-1.02463226E-2</v>
      </c>
      <c r="BE114">
        <v>-9.8626514999999998E-3</v>
      </c>
      <c r="BF114">
        <v>-7.9136672999999998E-3</v>
      </c>
      <c r="BG114">
        <v>5.8504751000000004E-3</v>
      </c>
      <c r="BH114">
        <v>2.10390669E-2</v>
      </c>
      <c r="BI114">
        <v>4.2412052800000002E-2</v>
      </c>
    </row>
    <row r="115" spans="1:61" x14ac:dyDescent="0.25">
      <c r="A115" t="s">
        <v>419</v>
      </c>
    </row>
    <row r="116" spans="1:61" x14ac:dyDescent="0.25">
      <c r="A116" t="s">
        <v>420</v>
      </c>
      <c r="B116">
        <v>16.3848139931</v>
      </c>
      <c r="C116">
        <v>19.324405373499999</v>
      </c>
      <c r="D116">
        <v>22.577840846899999</v>
      </c>
      <c r="E116">
        <v>26.148019343600001</v>
      </c>
      <c r="F116">
        <v>30.0371904378</v>
      </c>
      <c r="G116">
        <v>34.246772328299997</v>
      </c>
      <c r="H116">
        <v>38.777202172800003</v>
      </c>
      <c r="I116">
        <v>43.627836629500003</v>
      </c>
      <c r="J116">
        <v>48.7969038361</v>
      </c>
      <c r="K116">
        <v>54.281501774299997</v>
      </c>
      <c r="L116">
        <v>60.077635297699999</v>
      </c>
      <c r="M116">
        <v>66.180282281399997</v>
      </c>
      <c r="N116">
        <v>72.583477085400006</v>
      </c>
      <c r="O116">
        <v>79.280395720900003</v>
      </c>
      <c r="P116">
        <v>86.263420088399997</v>
      </c>
      <c r="Q116">
        <v>93.524145260699996</v>
      </c>
      <c r="R116">
        <v>101.053267961</v>
      </c>
      <c r="S116">
        <v>108.8402445908</v>
      </c>
      <c r="T116">
        <v>116.8725113603</v>
      </c>
      <c r="U116">
        <v>125.1551376151</v>
      </c>
      <c r="V116">
        <v>133.68190296590001</v>
      </c>
      <c r="W116">
        <v>142.44675719559999</v>
      </c>
      <c r="X116">
        <v>151.44395534840001</v>
      </c>
      <c r="Y116">
        <v>160.66816434680001</v>
      </c>
      <c r="Z116">
        <v>170.1145478775</v>
      </c>
      <c r="AA116">
        <v>179.77883337489999</v>
      </c>
      <c r="AB116">
        <v>189.65736394180001</v>
      </c>
      <c r="AC116">
        <v>199.7471366501</v>
      </c>
      <c r="AD116">
        <v>210.04582842810001</v>
      </c>
      <c r="AE116">
        <v>220.55181071409999</v>
      </c>
      <c r="AF116">
        <v>231.26415491590001</v>
      </c>
      <c r="AG116">
        <v>242.18263291989999</v>
      </c>
      <c r="AH116">
        <v>253.30772164800001</v>
      </c>
      <c r="AI116">
        <v>264.64063008620002</v>
      </c>
      <c r="AJ116">
        <v>276.18338532799999</v>
      </c>
      <c r="AK116">
        <v>287.93904819969998</v>
      </c>
      <c r="AL116">
        <v>299.91219216489998</v>
      </c>
      <c r="AM116">
        <v>312.10989531320001</v>
      </c>
      <c r="AN116">
        <v>324.54370733809998</v>
      </c>
      <c r="AO116">
        <v>337.23343878759999</v>
      </c>
      <c r="AP116">
        <v>350.21431655949999</v>
      </c>
      <c r="AQ116">
        <v>363.55030126920002</v>
      </c>
      <c r="AR116">
        <v>377.35859239090001</v>
      </c>
      <c r="AS116">
        <v>391.85426800020002</v>
      </c>
      <c r="AT116">
        <v>407.43074165529998</v>
      </c>
      <c r="AU116">
        <v>416.11790207550001</v>
      </c>
      <c r="AV116">
        <v>428.21294055760001</v>
      </c>
      <c r="AW116">
        <v>440.08490711770003</v>
      </c>
      <c r="AX116">
        <v>451.08971200159999</v>
      </c>
      <c r="AY116">
        <v>460.09630319320001</v>
      </c>
      <c r="AZ116">
        <v>502.91699951240003</v>
      </c>
      <c r="BA116">
        <v>521.34715187109998</v>
      </c>
      <c r="BB116">
        <v>539.06959541180004</v>
      </c>
      <c r="BC116">
        <v>556.27874820939996</v>
      </c>
      <c r="BD116">
        <v>573.10268777090005</v>
      </c>
      <c r="BE116">
        <v>589.62429123389995</v>
      </c>
      <c r="BF116">
        <v>606.01519940950004</v>
      </c>
      <c r="BG116">
        <v>622.82665822720003</v>
      </c>
      <c r="BH116">
        <v>638.85265340130002</v>
      </c>
      <c r="BI116">
        <v>653.73715356829996</v>
      </c>
    </row>
    <row r="117" spans="1:61" x14ac:dyDescent="0.25">
      <c r="A117" t="s">
        <v>421</v>
      </c>
      <c r="B117">
        <v>135</v>
      </c>
      <c r="C117">
        <v>161.64021996540001</v>
      </c>
      <c r="D117">
        <v>192.068960355</v>
      </c>
      <c r="E117">
        <v>226.30400463449999</v>
      </c>
      <c r="F117">
        <v>264.3703484147</v>
      </c>
      <c r="G117">
        <v>306.29399922430002</v>
      </c>
      <c r="H117">
        <v>352.09740524360001</v>
      </c>
      <c r="I117">
        <v>401.79600768630002</v>
      </c>
      <c r="J117">
        <v>455.39570772619999</v>
      </c>
      <c r="K117">
        <v>512.89113063570005</v>
      </c>
      <c r="L117">
        <v>574.26459260050001</v>
      </c>
      <c r="M117">
        <v>639.48567577309996</v>
      </c>
      <c r="N117">
        <v>708.51130809419999</v>
      </c>
      <c r="O117">
        <v>781.28622774370001</v>
      </c>
      <c r="P117">
        <v>857.74368322470002</v>
      </c>
      <c r="Q117">
        <v>937.80616794950004</v>
      </c>
      <c r="R117">
        <v>1021.3858904163</v>
      </c>
      <c r="S117">
        <v>1108.3844942369001</v>
      </c>
      <c r="T117">
        <v>1198.6911829559001</v>
      </c>
      <c r="U117">
        <v>1292.1777134253</v>
      </c>
      <c r="V117">
        <v>1388.7937060761001</v>
      </c>
      <c r="W117">
        <v>1488.4783103302</v>
      </c>
      <c r="X117">
        <v>1591.1653434446</v>
      </c>
      <c r="Y117">
        <v>1696.7870003925</v>
      </c>
      <c r="Z117">
        <v>1805.2765775958001</v>
      </c>
      <c r="AA117">
        <v>1916.5705056920001</v>
      </c>
      <c r="AB117">
        <v>2030.6098847805999</v>
      </c>
      <c r="AC117">
        <v>2147.3416505729001</v>
      </c>
      <c r="AD117">
        <v>2266.7194544971999</v>
      </c>
      <c r="AE117">
        <v>2388.7043128267001</v>
      </c>
      <c r="AF117">
        <v>2513.2650632514001</v>
      </c>
      <c r="AG117">
        <v>2640.3786617788001</v>
      </c>
      <c r="AH117">
        <v>2770.0303605931999</v>
      </c>
      <c r="AI117">
        <v>2902.2138358665002</v>
      </c>
      <c r="AJ117">
        <v>3036.9313983717998</v>
      </c>
      <c r="AK117">
        <v>3174.1945480646</v>
      </c>
      <c r="AL117">
        <v>3314.0253796851998</v>
      </c>
      <c r="AM117">
        <v>3456.4598072746999</v>
      </c>
      <c r="AN117">
        <v>3601.5544281637999</v>
      </c>
      <c r="AO117">
        <v>3749.4004109768998</v>
      </c>
      <c r="AP117">
        <v>3900.1506426159999</v>
      </c>
      <c r="AQ117">
        <v>4054.0715357557001</v>
      </c>
      <c r="AR117">
        <v>4211.6402074944999</v>
      </c>
      <c r="AS117">
        <v>4373.7243880776996</v>
      </c>
      <c r="AT117">
        <v>4541.9118539171004</v>
      </c>
      <c r="AU117">
        <v>4719.1072388962002</v>
      </c>
      <c r="AV117">
        <v>4867.1751438731999</v>
      </c>
      <c r="AW117">
        <v>5015.0829534935001</v>
      </c>
      <c r="AX117">
        <v>5161.7808687969</v>
      </c>
      <c r="AY117">
        <v>5303.4285452239001</v>
      </c>
      <c r="AZ117">
        <v>5432.1030376353001</v>
      </c>
      <c r="BA117">
        <v>5722.1875202554002</v>
      </c>
      <c r="BB117">
        <v>5985.6302681910001</v>
      </c>
      <c r="BC117">
        <v>6229.8027941231003</v>
      </c>
      <c r="BD117">
        <v>6460.0299929485</v>
      </c>
      <c r="BE117">
        <v>6680.0965493903996</v>
      </c>
      <c r="BF117">
        <v>6892.6516676192005</v>
      </c>
      <c r="BG117">
        <v>7100.1178802599998</v>
      </c>
      <c r="BH117">
        <v>7306.6818982508003</v>
      </c>
      <c r="BI117">
        <v>7508.7858611045003</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0.1407933663</v>
      </c>
      <c r="D120">
        <v>0.1399321882</v>
      </c>
      <c r="E120">
        <v>0.1389095474</v>
      </c>
      <c r="F120">
        <v>0.13783532100000001</v>
      </c>
      <c r="G120">
        <v>0.13676882269999999</v>
      </c>
      <c r="H120">
        <v>0.1357412761</v>
      </c>
      <c r="I120">
        <v>0.1347684136</v>
      </c>
      <c r="J120">
        <v>0.1338574649</v>
      </c>
      <c r="K120">
        <v>0.1330110042</v>
      </c>
      <c r="L120">
        <v>0.13222905670000001</v>
      </c>
      <c r="M120">
        <v>0.13151024219999999</v>
      </c>
      <c r="N120">
        <v>0.13085239579999999</v>
      </c>
      <c r="O120">
        <v>0.13025290510000001</v>
      </c>
      <c r="P120">
        <v>0.12970890360000001</v>
      </c>
      <c r="Q120">
        <v>0.1292173969</v>
      </c>
      <c r="R120">
        <v>0.1287753723</v>
      </c>
      <c r="S120">
        <v>0.12837993070000001</v>
      </c>
      <c r="T120">
        <v>0.12802848450000001</v>
      </c>
      <c r="U120">
        <v>0.12771908479999999</v>
      </c>
      <c r="V120">
        <v>0.127444158</v>
      </c>
      <c r="W120">
        <v>0.127197795</v>
      </c>
      <c r="X120">
        <v>0.1269750902</v>
      </c>
      <c r="Y120">
        <v>0.12677176070000001</v>
      </c>
      <c r="Z120">
        <v>0.1265839282</v>
      </c>
      <c r="AA120">
        <v>0.12640799489999999</v>
      </c>
      <c r="AB120">
        <v>0.1262405744</v>
      </c>
      <c r="AC120">
        <v>0.12607845479999999</v>
      </c>
      <c r="AD120">
        <v>0.12591858010000001</v>
      </c>
      <c r="AE120">
        <v>0.12575804269999999</v>
      </c>
      <c r="AF120">
        <v>0.12559408150000001</v>
      </c>
      <c r="AG120">
        <v>0.1254240838</v>
      </c>
      <c r="AH120">
        <v>0.12524558790000001</v>
      </c>
      <c r="AI120">
        <v>0.12505628399999999</v>
      </c>
      <c r="AJ120">
        <v>0.1248540111</v>
      </c>
      <c r="AK120">
        <v>0.1246367427</v>
      </c>
      <c r="AL120">
        <v>0.1244025527</v>
      </c>
      <c r="AM120">
        <v>0.1241495428</v>
      </c>
      <c r="AN120">
        <v>0.1238757005</v>
      </c>
      <c r="AO120">
        <v>0.1235786307</v>
      </c>
      <c r="AP120">
        <v>0.12325506360000001</v>
      </c>
      <c r="AQ120">
        <v>0.12289996860000001</v>
      </c>
      <c r="AR120">
        <v>0.1225049782</v>
      </c>
      <c r="AS120">
        <v>0.12205562339999999</v>
      </c>
      <c r="AT120">
        <v>0.12152655129999999</v>
      </c>
      <c r="AU120">
        <v>0.1208734186</v>
      </c>
      <c r="AV120">
        <v>0.12076816109999999</v>
      </c>
      <c r="AW120">
        <v>0.120668356</v>
      </c>
      <c r="AX120">
        <v>0.1205887546</v>
      </c>
      <c r="AY120">
        <v>0.12058690800000001</v>
      </c>
      <c r="AZ120">
        <v>0.1207781919</v>
      </c>
      <c r="BA120">
        <v>0.11855216759999999</v>
      </c>
      <c r="BB120">
        <v>0.1168774866</v>
      </c>
      <c r="BC120">
        <v>0.1155728301</v>
      </c>
      <c r="BD120">
        <v>0.1145211283</v>
      </c>
      <c r="BE120">
        <v>0.113645607</v>
      </c>
      <c r="BF120">
        <v>0.112895367</v>
      </c>
      <c r="BG120">
        <v>0.11222977520000001</v>
      </c>
      <c r="BH120">
        <v>0.1115950089</v>
      </c>
      <c r="BI120">
        <v>0.11102438539999999</v>
      </c>
    </row>
    <row r="121" spans="1:61" x14ac:dyDescent="0.25">
      <c r="A121" t="s">
        <v>425</v>
      </c>
      <c r="B121" t="s">
        <v>317</v>
      </c>
    </row>
    <row r="122" spans="1:61" x14ac:dyDescent="0.25">
      <c r="A122" t="s">
        <v>324</v>
      </c>
    </row>
    <row r="123" spans="1:61" x14ac:dyDescent="0.25">
      <c r="A123" t="s">
        <v>426</v>
      </c>
      <c r="B123">
        <v>47.088037910700002</v>
      </c>
      <c r="C123">
        <v>56.361037704799998</v>
      </c>
      <c r="D123">
        <v>66.741518450000001</v>
      </c>
      <c r="E123">
        <v>78.232741903299996</v>
      </c>
      <c r="F123">
        <v>90.834171398400002</v>
      </c>
      <c r="G123">
        <v>104.5413290326</v>
      </c>
      <c r="H123">
        <v>119.3456828397</v>
      </c>
      <c r="I123">
        <v>135.23459634779999</v>
      </c>
      <c r="J123">
        <v>152.1913574715</v>
      </c>
      <c r="K123">
        <v>170.1952924231</v>
      </c>
      <c r="L123">
        <v>189.2219628325</v>
      </c>
      <c r="M123">
        <v>209.24343968220001</v>
      </c>
      <c r="N123">
        <v>230.22864546829999</v>
      </c>
      <c r="O123">
        <v>252.14375619059999</v>
      </c>
      <c r="P123">
        <v>274.952657956</v>
      </c>
      <c r="Q123">
        <v>298.61746070829997</v>
      </c>
      <c r="R123">
        <v>323.09908704949999</v>
      </c>
      <c r="S123">
        <v>348.35798359969999</v>
      </c>
      <c r="T123">
        <v>374.35505803469999</v>
      </c>
      <c r="U123">
        <v>401.06080585540002</v>
      </c>
      <c r="V123">
        <v>428.44400105160003</v>
      </c>
      <c r="W123">
        <v>456.47268616820003</v>
      </c>
      <c r="X123">
        <v>485.11489310709999</v>
      </c>
      <c r="Y123">
        <v>514.33917895649995</v>
      </c>
      <c r="Z123">
        <v>544.11503320500003</v>
      </c>
      <c r="AA123">
        <v>574.41319477920001</v>
      </c>
      <c r="AB123">
        <v>605.20590432569998</v>
      </c>
      <c r="AC123">
        <v>636.4671096861</v>
      </c>
      <c r="AD123">
        <v>668.17263666849999</v>
      </c>
      <c r="AE123">
        <v>700.30033347450001</v>
      </c>
      <c r="AF123">
        <v>732.83019401130002</v>
      </c>
      <c r="AG123">
        <v>765.7444622196</v>
      </c>
      <c r="AH123">
        <v>799.02771545960002</v>
      </c>
      <c r="AI123">
        <v>832.66691856880004</v>
      </c>
      <c r="AJ123">
        <v>866.65142896949999</v>
      </c>
      <c r="AK123">
        <v>900.97291304479995</v>
      </c>
      <c r="AL123">
        <v>935.62509733360002</v>
      </c>
      <c r="AM123">
        <v>970.60321131149999</v>
      </c>
      <c r="AN123">
        <v>1005.9028571767</v>
      </c>
      <c r="AO123">
        <v>1041.5178221854001</v>
      </c>
      <c r="AP123">
        <v>1077.4359522243001</v>
      </c>
      <c r="AQ123">
        <v>1113.6314933573001</v>
      </c>
      <c r="AR123">
        <v>1150.0510415362</v>
      </c>
      <c r="AS123">
        <v>1186.5880204545999</v>
      </c>
      <c r="AT123">
        <v>1223.0368138742999</v>
      </c>
      <c r="AU123">
        <v>1262.3373224149</v>
      </c>
      <c r="AV123">
        <v>1302.6955358613</v>
      </c>
      <c r="AW123">
        <v>1344.4072756742</v>
      </c>
      <c r="AX123">
        <v>1387.7899400453</v>
      </c>
      <c r="AY123">
        <v>1433.3626925962999</v>
      </c>
      <c r="AZ123">
        <v>1444.2744601382001</v>
      </c>
      <c r="BA123">
        <v>1497.2020771682</v>
      </c>
      <c r="BB123">
        <v>1548.0972996441001</v>
      </c>
      <c r="BC123">
        <v>1597.5184563961</v>
      </c>
      <c r="BD123">
        <v>1645.8333597522001</v>
      </c>
      <c r="BE123">
        <v>1693.2800158513</v>
      </c>
      <c r="BF123">
        <v>1740.3513418939999</v>
      </c>
      <c r="BG123">
        <v>1788.630403114</v>
      </c>
      <c r="BH123">
        <v>1834.6537738703</v>
      </c>
      <c r="BI123">
        <v>1877.3990051193</v>
      </c>
    </row>
    <row r="124" spans="1:61" x14ac:dyDescent="0.25">
      <c r="A124" t="s">
        <v>427</v>
      </c>
      <c r="B124" t="s">
        <v>317</v>
      </c>
    </row>
    <row r="125" spans="1:61" x14ac:dyDescent="0.25">
      <c r="A125" t="s">
        <v>428</v>
      </c>
      <c r="B125" t="s">
        <v>317</v>
      </c>
    </row>
    <row r="126" spans="1:61" x14ac:dyDescent="0.25">
      <c r="A126" t="s">
        <v>429</v>
      </c>
      <c r="B126">
        <v>6.8862295861999998</v>
      </c>
      <c r="C126">
        <v>7.7819962469000004</v>
      </c>
      <c r="D126">
        <v>8.7678627044000006</v>
      </c>
      <c r="E126">
        <v>9.8439218437000005</v>
      </c>
      <c r="F126">
        <v>11.010803974</v>
      </c>
      <c r="G126">
        <v>12.269308132999999</v>
      </c>
      <c r="H126">
        <v>13.6201568371</v>
      </c>
      <c r="I126">
        <v>15.0638344774</v>
      </c>
      <c r="J126">
        <v>16.600484186799999</v>
      </c>
      <c r="K126">
        <v>18.229846820100001</v>
      </c>
      <c r="L126">
        <v>19.9512311073</v>
      </c>
      <c r="M126">
        <v>21.763507418700001</v>
      </c>
      <c r="N126">
        <v>23.665119753100001</v>
      </c>
      <c r="O126">
        <v>25.6541120704</v>
      </c>
      <c r="P126">
        <v>27.728166331699999</v>
      </c>
      <c r="Q126">
        <v>29.884650950200001</v>
      </c>
      <c r="R126">
        <v>32.120680219599997</v>
      </c>
      <c r="S126">
        <v>34.4331883742</v>
      </c>
      <c r="T126">
        <v>36.819027448999996</v>
      </c>
      <c r="U126">
        <v>39.2758678374</v>
      </c>
      <c r="V126">
        <v>41.801087641800002</v>
      </c>
      <c r="W126">
        <v>44.391887826900003</v>
      </c>
      <c r="X126">
        <v>47.045377582599997</v>
      </c>
      <c r="Y126">
        <v>49.758639450499999</v>
      </c>
      <c r="Z126">
        <v>52.528780385499999</v>
      </c>
      <c r="AA126">
        <v>55.352972831000002</v>
      </c>
      <c r="AB126">
        <v>58.228488446900002</v>
      </c>
      <c r="AC126">
        <v>61.152726318900001</v>
      </c>
      <c r="AD126">
        <v>64.1232368764</v>
      </c>
      <c r="AE126">
        <v>67.137742373999998</v>
      </c>
      <c r="AF126">
        <v>70.194154488999999</v>
      </c>
      <c r="AG126">
        <v>73.290589293799997</v>
      </c>
      <c r="AH126">
        <v>76.425379478599993</v>
      </c>
      <c r="AI126">
        <v>79.5970830861</v>
      </c>
      <c r="AJ126">
        <v>82.804486954799998</v>
      </c>
      <c r="AK126">
        <v>86.046601143900006</v>
      </c>
      <c r="AL126">
        <v>89.322637119000007</v>
      </c>
      <c r="AM126">
        <v>92.631956112400005</v>
      </c>
      <c r="AN126">
        <v>95.973962506000007</v>
      </c>
      <c r="AO126">
        <v>99.347896137000006</v>
      </c>
      <c r="AP126">
        <v>102.7524396143</v>
      </c>
      <c r="AQ126">
        <v>106.1849889118</v>
      </c>
      <c r="AR126">
        <v>109.640314854</v>
      </c>
      <c r="AS126">
        <v>113.1081316305</v>
      </c>
      <c r="AT126">
        <v>116.568727131</v>
      </c>
      <c r="AU126">
        <v>120.30217604720001</v>
      </c>
      <c r="AV126">
        <v>124.1373525212</v>
      </c>
      <c r="AW126">
        <v>128.10233968750001</v>
      </c>
      <c r="AX126">
        <v>132.2272801588</v>
      </c>
      <c r="AY126">
        <v>136.5615439016</v>
      </c>
      <c r="AZ126">
        <v>137.59428502029999</v>
      </c>
      <c r="BA126">
        <v>142.63047556559999</v>
      </c>
      <c r="BB126">
        <v>147.4734772315</v>
      </c>
      <c r="BC126">
        <v>152.1764631815</v>
      </c>
      <c r="BD126">
        <v>156.77444862030001</v>
      </c>
      <c r="BE126">
        <v>161.29007931550001</v>
      </c>
      <c r="BF126">
        <v>165.7702796316</v>
      </c>
      <c r="BG126">
        <v>170.36580720699999</v>
      </c>
      <c r="BH126">
        <v>174.746744804</v>
      </c>
      <c r="BI126">
        <v>178.81569145829999</v>
      </c>
    </row>
    <row r="127" spans="1:61" x14ac:dyDescent="0.25">
      <c r="A127" t="s">
        <v>430</v>
      </c>
      <c r="B127" t="s">
        <v>317</v>
      </c>
    </row>
    <row r="128" spans="1:61" x14ac:dyDescent="0.25">
      <c r="A128" t="s">
        <v>431</v>
      </c>
      <c r="B128">
        <v>0.28962136109999997</v>
      </c>
      <c r="C128">
        <v>0.33955595690000001</v>
      </c>
      <c r="D128">
        <v>0.38568493640000001</v>
      </c>
      <c r="E128">
        <v>0.42814668769999997</v>
      </c>
      <c r="F128">
        <v>0.4671840263</v>
      </c>
      <c r="G128">
        <v>0.50307393050000004</v>
      </c>
      <c r="H128">
        <v>0.53609359869999995</v>
      </c>
      <c r="I128">
        <v>0.56650514340000002</v>
      </c>
      <c r="J128">
        <v>0.59454965739999999</v>
      </c>
      <c r="K128">
        <v>0.62044585610000003</v>
      </c>
      <c r="L128">
        <v>0.64439084440000005</v>
      </c>
      <c r="M128">
        <v>0.66656177169999997</v>
      </c>
      <c r="N128">
        <v>0.68711776520000001</v>
      </c>
      <c r="O128">
        <v>0.70620185700000004</v>
      </c>
      <c r="P128">
        <v>0.7239427813</v>
      </c>
      <c r="Q128">
        <v>0.74045660520000001</v>
      </c>
      <c r="R128">
        <v>0.75584819520000002</v>
      </c>
      <c r="S128">
        <v>0.77021254910000003</v>
      </c>
      <c r="T128">
        <v>0.78363603950000005</v>
      </c>
      <c r="U128">
        <v>0.79620134649999996</v>
      </c>
      <c r="V128">
        <v>0.80798122910000003</v>
      </c>
      <c r="W128">
        <v>0.81904047759999998</v>
      </c>
      <c r="X128">
        <v>0.82943725779999999</v>
      </c>
      <c r="Y128">
        <v>0.83922408420000005</v>
      </c>
      <c r="Z128">
        <v>0.84844856209999997</v>
      </c>
      <c r="AA128">
        <v>0.85715397680000005</v>
      </c>
      <c r="AB128">
        <v>0.86537977929999998</v>
      </c>
      <c r="AC128">
        <v>0.87316199620000001</v>
      </c>
      <c r="AD128">
        <v>0.88053358270000004</v>
      </c>
      <c r="AE128">
        <v>0.88752473160000001</v>
      </c>
      <c r="AF128">
        <v>0.89416314419999998</v>
      </c>
      <c r="AG128">
        <v>0.9004742711</v>
      </c>
      <c r="AH128">
        <v>0.90648152439999996</v>
      </c>
      <c r="AI128">
        <v>0.91220646569999997</v>
      </c>
      <c r="AJ128">
        <v>0.91766896799999997</v>
      </c>
      <c r="AK128">
        <v>0.92288735180000003</v>
      </c>
      <c r="AL128">
        <v>0.92787848829999997</v>
      </c>
      <c r="AM128">
        <v>0.93265786009999996</v>
      </c>
      <c r="AN128">
        <v>0.93723955650000002</v>
      </c>
      <c r="AO128">
        <v>0.9416361674</v>
      </c>
      <c r="AP128">
        <v>0.94585850699999996</v>
      </c>
      <c r="AQ128">
        <v>0.94991505050000002</v>
      </c>
      <c r="AR128">
        <v>0.95381088059999997</v>
      </c>
      <c r="AS128">
        <v>0.95754579520000005</v>
      </c>
      <c r="AT128">
        <v>0.96111098549999996</v>
      </c>
      <c r="AU128">
        <v>0.96478910299999998</v>
      </c>
      <c r="AV128">
        <v>0.96839898970000005</v>
      </c>
      <c r="AW128">
        <v>0.97196489129999997</v>
      </c>
      <c r="AX128">
        <v>0.97550866960000004</v>
      </c>
      <c r="AY128">
        <v>0.97906358650000003</v>
      </c>
      <c r="AZ128">
        <v>0.97988657209999996</v>
      </c>
      <c r="BA128">
        <v>0.98377518109999995</v>
      </c>
      <c r="BB128">
        <v>0.98733130599999996</v>
      </c>
      <c r="BC128">
        <v>0.99062618849999995</v>
      </c>
      <c r="BD128">
        <v>0.99370780290000005</v>
      </c>
      <c r="BE128">
        <v>0.99660926329999999</v>
      </c>
      <c r="BF128">
        <v>0.9993738405</v>
      </c>
      <c r="BG128">
        <v>1.0020992388000001</v>
      </c>
      <c r="BH128">
        <v>1.0045999233</v>
      </c>
      <c r="BI128">
        <v>1.0068424297</v>
      </c>
    </row>
    <row r="129" spans="1:61" x14ac:dyDescent="0.25">
      <c r="A129" t="s">
        <v>432</v>
      </c>
      <c r="B129">
        <v>2668.2118865870998</v>
      </c>
    </row>
    <row r="130" spans="1:61" x14ac:dyDescent="0.25">
      <c r="A130" t="s">
        <v>433</v>
      </c>
    </row>
    <row r="131" spans="1:61" x14ac:dyDescent="0.25">
      <c r="A131" t="s">
        <v>434</v>
      </c>
      <c r="B131">
        <v>0.25813892869999999</v>
      </c>
      <c r="C131">
        <v>0.25532525919999999</v>
      </c>
      <c r="D131">
        <v>0.25277656520000003</v>
      </c>
      <c r="E131">
        <v>0.25050611849999999</v>
      </c>
      <c r="F131">
        <v>0.2485054357</v>
      </c>
      <c r="G131">
        <v>0.24675582409999999</v>
      </c>
      <c r="H131">
        <v>0.24523459819999999</v>
      </c>
      <c r="I131">
        <v>0.24391838969999999</v>
      </c>
      <c r="J131">
        <v>0.24278484480000001</v>
      </c>
      <c r="K131">
        <v>0.241813422</v>
      </c>
      <c r="L131">
        <v>0.24098568849999999</v>
      </c>
      <c r="M131">
        <v>0.24028533860000001</v>
      </c>
      <c r="N131">
        <v>0.23969805590000001</v>
      </c>
      <c r="O131">
        <v>0.2392112804</v>
      </c>
      <c r="P131">
        <v>0.23881389929999999</v>
      </c>
      <c r="Q131">
        <v>0.23849584900000001</v>
      </c>
      <c r="R131">
        <v>0.23824757020000001</v>
      </c>
      <c r="S131">
        <v>0.2380592003</v>
      </c>
      <c r="T131">
        <v>0.2379192835</v>
      </c>
      <c r="U131">
        <v>0.23783988149999999</v>
      </c>
      <c r="V131">
        <v>0.23781487740000001</v>
      </c>
      <c r="W131">
        <v>0.23783959390000001</v>
      </c>
      <c r="X131">
        <v>0.2379103766</v>
      </c>
      <c r="Y131">
        <v>0.23802432070000001</v>
      </c>
      <c r="Z131">
        <v>0.23817908469999999</v>
      </c>
      <c r="AA131">
        <v>0.2383727574</v>
      </c>
      <c r="AB131">
        <v>0.2386037593</v>
      </c>
      <c r="AC131">
        <v>0.2388707649</v>
      </c>
      <c r="AD131">
        <v>0.23917263959999999</v>
      </c>
      <c r="AE131">
        <v>0.23950838590000001</v>
      </c>
      <c r="AF131">
        <v>0.23987709830000001</v>
      </c>
      <c r="AG131">
        <v>0.24027792689999999</v>
      </c>
      <c r="AH131">
        <v>0.24071005570000001</v>
      </c>
      <c r="AI131">
        <v>0.24117270530000001</v>
      </c>
      <c r="AJ131">
        <v>0.24166518370000001</v>
      </c>
      <c r="AK131">
        <v>0.2421870227</v>
      </c>
      <c r="AL131">
        <v>0.24273827649999999</v>
      </c>
      <c r="AM131">
        <v>0.2433201109</v>
      </c>
      <c r="AN131">
        <v>0.24393592049999999</v>
      </c>
      <c r="AO131">
        <v>0.24459338559999999</v>
      </c>
      <c r="AP131">
        <v>0.24530819919999999</v>
      </c>
      <c r="AQ131">
        <v>0.24611073780000001</v>
      </c>
      <c r="AR131">
        <v>0.24705788419999999</v>
      </c>
      <c r="AS131">
        <v>0.24825378209999999</v>
      </c>
      <c r="AT131">
        <v>0.249885832</v>
      </c>
      <c r="AU131">
        <v>0.2479171896</v>
      </c>
      <c r="AV131">
        <v>0.2473920178</v>
      </c>
      <c r="AW131">
        <v>0.2466163267</v>
      </c>
      <c r="AX131">
        <v>0.24530681579999999</v>
      </c>
      <c r="AY131">
        <v>0.2429924832</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1</v>
      </c>
      <c r="C132">
        <v>1.1040808032</v>
      </c>
      <c r="D132">
        <v>1.21899442</v>
      </c>
      <c r="E132">
        <v>1.3458683383000001</v>
      </c>
      <c r="F132">
        <v>1.485947396</v>
      </c>
      <c r="G132">
        <v>1.6406059945</v>
      </c>
      <c r="H132">
        <v>1.8113615840999999</v>
      </c>
      <c r="I132">
        <v>1.9998895527</v>
      </c>
      <c r="J132">
        <v>2.2080396636000001</v>
      </c>
      <c r="K132">
        <v>2.4378542052999999</v>
      </c>
      <c r="L132">
        <v>2.6915880291000001</v>
      </c>
      <c r="M132">
        <v>2.9717306730000002</v>
      </c>
      <c r="N132">
        <v>3.2810307883999998</v>
      </c>
      <c r="O132">
        <v>3.6225231081000002</v>
      </c>
      <c r="P132">
        <v>3.9995582228000002</v>
      </c>
      <c r="Q132">
        <v>4.4158354550999999</v>
      </c>
      <c r="R132">
        <v>4.8754391560999997</v>
      </c>
      <c r="S132">
        <v>5.3828787794000004</v>
      </c>
      <c r="T132">
        <v>5.9431331263000002</v>
      </c>
      <c r="U132">
        <v>6.5616991956000001</v>
      </c>
      <c r="V132">
        <v>7.2446461183000004</v>
      </c>
      <c r="W132">
        <v>7.9986747051</v>
      </c>
      <c r="X132">
        <v>8.8311831929999993</v>
      </c>
      <c r="Y132">
        <v>9.7503398328999999</v>
      </c>
      <c r="Z132">
        <v>10.7651630342</v>
      </c>
      <c r="AA132">
        <v>11.8856098494</v>
      </c>
      <c r="AB132">
        <v>13.122673668999999</v>
      </c>
      <c r="AC132">
        <v>14.488492084600001</v>
      </c>
      <c r="AD132">
        <v>15.996465978</v>
      </c>
      <c r="AE132">
        <v>17.661391005300001</v>
      </c>
      <c r="AF132">
        <v>19.499602766799999</v>
      </c>
      <c r="AG132">
        <v>21.529137084799999</v>
      </c>
      <c r="AH132">
        <v>23.769906964800001</v>
      </c>
      <c r="AI132">
        <v>26.243897973700001</v>
      </c>
      <c r="AJ132">
        <v>28.9753839539</v>
      </c>
      <c r="AK132">
        <v>31.9911651888</v>
      </c>
      <c r="AL132">
        <v>35.320831357000003</v>
      </c>
      <c r="AM132">
        <v>38.997051854299997</v>
      </c>
      <c r="AN132">
        <v>43.055896333699998</v>
      </c>
      <c r="AO132">
        <v>47.537188606699999</v>
      </c>
      <c r="AP132">
        <v>52.484897378699998</v>
      </c>
      <c r="AQ132">
        <v>57.9475676538</v>
      </c>
      <c r="AR132">
        <v>63.9787970386</v>
      </c>
      <c r="AS132">
        <v>70.637761622200003</v>
      </c>
      <c r="AT132">
        <v>77.989796588100006</v>
      </c>
      <c r="AU132">
        <v>152.8594849383</v>
      </c>
      <c r="AV132">
        <v>149.03799781480001</v>
      </c>
      <c r="AW132">
        <v>145.31204786949999</v>
      </c>
      <c r="AX132">
        <v>141.6792466727</v>
      </c>
      <c r="AY132">
        <v>138.13726550589999</v>
      </c>
      <c r="AZ132">
        <v>134.68383386830001</v>
      </c>
      <c r="BA132">
        <v>131.3167380216</v>
      </c>
      <c r="BB132">
        <v>128.03381957100001</v>
      </c>
      <c r="BC132">
        <v>124.8329740817</v>
      </c>
      <c r="BD132">
        <v>121.7121497297</v>
      </c>
      <c r="BE132">
        <v>118.66934598650001</v>
      </c>
      <c r="BF132">
        <v>109.98559139379999</v>
      </c>
      <c r="BG132">
        <v>63.4998585612</v>
      </c>
      <c r="BH132">
        <v>24.595649848600001</v>
      </c>
      <c r="BI132">
        <v>0</v>
      </c>
    </row>
    <row r="133" spans="1:61" x14ac:dyDescent="0.25">
      <c r="A133" t="s">
        <v>443</v>
      </c>
      <c r="B133">
        <v>1</v>
      </c>
      <c r="C133">
        <v>1.1040808032</v>
      </c>
      <c r="D133">
        <v>1.21899442</v>
      </c>
      <c r="E133">
        <v>1.3458683383000001</v>
      </c>
      <c r="F133">
        <v>1.485947396</v>
      </c>
      <c r="G133">
        <v>1.6406059945</v>
      </c>
      <c r="H133">
        <v>1.8113615840999999</v>
      </c>
      <c r="I133">
        <v>1.9998895527</v>
      </c>
      <c r="J133">
        <v>2.2080396636000001</v>
      </c>
      <c r="K133">
        <v>2.4378542052999999</v>
      </c>
      <c r="L133">
        <v>2.6915880291000001</v>
      </c>
      <c r="M133">
        <v>2.9717306730000002</v>
      </c>
      <c r="N133">
        <v>3.2810307883999998</v>
      </c>
      <c r="O133">
        <v>3.6225231081000002</v>
      </c>
      <c r="P133">
        <v>3.9995582228000002</v>
      </c>
      <c r="Q133">
        <v>4.4158354550999999</v>
      </c>
      <c r="R133">
        <v>4.8754391560999997</v>
      </c>
      <c r="S133">
        <v>5.3828787794000004</v>
      </c>
      <c r="T133">
        <v>5.9431331263000002</v>
      </c>
      <c r="U133">
        <v>6.5616991956000001</v>
      </c>
      <c r="V133">
        <v>7.2446461183000004</v>
      </c>
      <c r="W133">
        <v>7.9986747051</v>
      </c>
      <c r="X133">
        <v>8.8311831929999993</v>
      </c>
      <c r="Y133">
        <v>9.7503398328999999</v>
      </c>
      <c r="Z133">
        <v>10.7651630342</v>
      </c>
      <c r="AA133">
        <v>11.8856098494</v>
      </c>
      <c r="AB133">
        <v>13.122673668999999</v>
      </c>
      <c r="AC133">
        <v>14.488492084600001</v>
      </c>
      <c r="AD133">
        <v>15.996465978</v>
      </c>
      <c r="AE133">
        <v>17.661391005300001</v>
      </c>
      <c r="AF133">
        <v>19.499602766799999</v>
      </c>
      <c r="AG133">
        <v>21.529137084799999</v>
      </c>
      <c r="AH133">
        <v>23.769906964800001</v>
      </c>
      <c r="AI133">
        <v>26.243897973700001</v>
      </c>
      <c r="AJ133">
        <v>28.9753839539</v>
      </c>
      <c r="AK133">
        <v>31.9911651888</v>
      </c>
      <c r="AL133">
        <v>35.320831357000003</v>
      </c>
      <c r="AM133">
        <v>38.997051854299997</v>
      </c>
      <c r="AN133">
        <v>43.055896333699998</v>
      </c>
      <c r="AO133">
        <v>47.537188606699999</v>
      </c>
      <c r="AP133">
        <v>52.484897378699998</v>
      </c>
      <c r="AQ133">
        <v>57.9475676538</v>
      </c>
      <c r="AR133">
        <v>63.9787970386</v>
      </c>
      <c r="AS133">
        <v>70.637761622200003</v>
      </c>
      <c r="AT133">
        <v>77.989796588100006</v>
      </c>
      <c r="AU133">
        <v>152.8594849383</v>
      </c>
      <c r="AV133">
        <v>149.03799781480001</v>
      </c>
      <c r="AW133">
        <v>145.31204786949999</v>
      </c>
      <c r="AX133">
        <v>141.6792466727</v>
      </c>
      <c r="AY133">
        <v>138.13726550589999</v>
      </c>
      <c r="AZ133">
        <v>134.68383386830001</v>
      </c>
      <c r="BA133">
        <v>131.3167380216</v>
      </c>
      <c r="BB133">
        <v>128.03381957100001</v>
      </c>
      <c r="BC133">
        <v>124.8329740817</v>
      </c>
      <c r="BD133">
        <v>121.7121497297</v>
      </c>
      <c r="BE133">
        <v>118.66934598650001</v>
      </c>
      <c r="BF133">
        <v>109.98559139379999</v>
      </c>
      <c r="BG133">
        <v>63.4998585612</v>
      </c>
      <c r="BH133">
        <v>24.595649848600001</v>
      </c>
      <c r="BI133">
        <v>0</v>
      </c>
    </row>
    <row r="134" spans="1:61" x14ac:dyDescent="0.25">
      <c r="A134" t="s">
        <v>444</v>
      </c>
      <c r="B134">
        <v>3.6659999999999999</v>
      </c>
      <c r="C134">
        <v>4.0475602244999997</v>
      </c>
      <c r="D134">
        <v>4.4688335436999997</v>
      </c>
      <c r="E134">
        <v>4.9339533283000003</v>
      </c>
      <c r="F134">
        <v>5.4474831537000004</v>
      </c>
      <c r="G134">
        <v>6.0144615757000004</v>
      </c>
      <c r="H134">
        <v>6.6404515673000004</v>
      </c>
      <c r="I134">
        <v>7.3315951001000004</v>
      </c>
      <c r="J134">
        <v>8.0946734068000001</v>
      </c>
      <c r="K134">
        <v>8.9371735165999997</v>
      </c>
      <c r="L134">
        <v>9.8673617145999994</v>
      </c>
      <c r="M134">
        <v>10.8943646473</v>
      </c>
      <c r="N134">
        <v>12.0282588701</v>
      </c>
      <c r="O134">
        <v>13.2801697145</v>
      </c>
      <c r="P134">
        <v>14.662380445</v>
      </c>
      <c r="Q134">
        <v>16.1884527785</v>
      </c>
      <c r="R134">
        <v>17.873359946200001</v>
      </c>
      <c r="S134">
        <v>19.7336336053</v>
      </c>
      <c r="T134">
        <v>21.787526041</v>
      </c>
      <c r="U134">
        <v>24.0551892511</v>
      </c>
      <c r="V134">
        <v>26.558872669500001</v>
      </c>
      <c r="W134">
        <v>29.323141468999999</v>
      </c>
      <c r="X134">
        <v>32.3751175855</v>
      </c>
      <c r="Y134">
        <v>35.744745827499997</v>
      </c>
      <c r="Z134">
        <v>39.4650876834</v>
      </c>
      <c r="AA134">
        <v>43.5726457078</v>
      </c>
      <c r="AB134">
        <v>48.1077216706</v>
      </c>
      <c r="AC134">
        <v>53.114811982299997</v>
      </c>
      <c r="AD134">
        <v>58.643044275199998</v>
      </c>
      <c r="AE134">
        <v>64.746659425399997</v>
      </c>
      <c r="AF134">
        <v>71.485543742999994</v>
      </c>
      <c r="AG134">
        <v>78.925816552900002</v>
      </c>
      <c r="AH134">
        <v>87.140478932899995</v>
      </c>
      <c r="AI134">
        <v>96.210129971499995</v>
      </c>
      <c r="AJ134">
        <v>106.22375757490001</v>
      </c>
      <c r="AK134">
        <v>117.27961158230001</v>
      </c>
      <c r="AL134">
        <v>129.48616775470001</v>
      </c>
      <c r="AM134">
        <v>142.96319209789999</v>
      </c>
      <c r="AN134">
        <v>157.8429159595</v>
      </c>
      <c r="AO134">
        <v>174.27133343200001</v>
      </c>
      <c r="AP134">
        <v>192.40963379030001</v>
      </c>
      <c r="AQ134">
        <v>212.43578301869999</v>
      </c>
      <c r="AR134">
        <v>234.5462699437</v>
      </c>
      <c r="AS134">
        <v>258.958034107</v>
      </c>
      <c r="AT134">
        <v>285.9105942919</v>
      </c>
      <c r="AU134">
        <v>560.38287178380006</v>
      </c>
      <c r="AV134">
        <v>546.37329998919995</v>
      </c>
      <c r="AW134">
        <v>532.71396748949996</v>
      </c>
      <c r="AX134">
        <v>519.39611830219997</v>
      </c>
      <c r="AY134">
        <v>506.4112153447</v>
      </c>
      <c r="AZ134">
        <v>493.75093496099998</v>
      </c>
      <c r="BA134">
        <v>481.40716158700002</v>
      </c>
      <c r="BB134">
        <v>469.37198254729998</v>
      </c>
      <c r="BC134">
        <v>457.63768298370002</v>
      </c>
      <c r="BD134">
        <v>446.19674090910001</v>
      </c>
      <c r="BE134">
        <v>435.0418223863</v>
      </c>
      <c r="BF134">
        <v>403.20717804980001</v>
      </c>
      <c r="BG134">
        <v>232.79048148539999</v>
      </c>
      <c r="BH134">
        <v>90.167652344999993</v>
      </c>
      <c r="BI134">
        <v>0</v>
      </c>
    </row>
    <row r="135" spans="1:61" x14ac:dyDescent="0.25">
      <c r="A135" t="s">
        <v>437</v>
      </c>
      <c r="B135">
        <v>3.8976323E-2</v>
      </c>
      <c r="C135">
        <v>4.1763681800000001E-2</v>
      </c>
      <c r="D135">
        <v>4.4750376199999997E-2</v>
      </c>
      <c r="E135">
        <v>4.79506616E-2</v>
      </c>
      <c r="F135">
        <v>5.1379812699999999E-2</v>
      </c>
      <c r="G135">
        <v>5.5054196600000001E-2</v>
      </c>
      <c r="H135">
        <v>5.8991350999999997E-2</v>
      </c>
      <c r="I135">
        <v>6.3210067600000003E-2</v>
      </c>
      <c r="J135">
        <v>6.7730482300000006E-2</v>
      </c>
      <c r="K135">
        <v>7.2574170499999993E-2</v>
      </c>
      <c r="L135">
        <v>7.7764251000000006E-2</v>
      </c>
      <c r="M135">
        <v>8.3325495799999996E-2</v>
      </c>
      <c r="N135">
        <v>8.9284448299999999E-2</v>
      </c>
      <c r="O135">
        <v>9.5669550199999995E-2</v>
      </c>
      <c r="P135">
        <v>0.10251127729999999</v>
      </c>
      <c r="Q135">
        <v>0.1098422848</v>
      </c>
      <c r="R135">
        <v>0.11769756300000001</v>
      </c>
      <c r="S135">
        <v>0.12611460490000001</v>
      </c>
      <c r="T135">
        <v>0.1351335843</v>
      </c>
      <c r="U135">
        <v>0.14479754850000001</v>
      </c>
      <c r="V135">
        <v>0.15515262299999999</v>
      </c>
      <c r="W135">
        <v>0.16624823180000001</v>
      </c>
      <c r="X135">
        <v>0.17813733370000001</v>
      </c>
      <c r="Y135">
        <v>0.1908766747</v>
      </c>
      <c r="Z135">
        <v>0.20452705900000001</v>
      </c>
      <c r="AA135">
        <v>0.2191536389</v>
      </c>
      <c r="AB135">
        <v>0.2348262264</v>
      </c>
      <c r="AC135">
        <v>0.25161962570000002</v>
      </c>
      <c r="AD135">
        <v>0.26961399069999997</v>
      </c>
      <c r="AE135">
        <v>0.28889520759999998</v>
      </c>
      <c r="AF135">
        <v>0.30955530450000002</v>
      </c>
      <c r="AG135">
        <v>0.33169289070000002</v>
      </c>
      <c r="AH135">
        <v>0.35541362780000002</v>
      </c>
      <c r="AI135">
        <v>0.3808307333</v>
      </c>
      <c r="AJ135">
        <v>0.40806552159999998</v>
      </c>
      <c r="AK135">
        <v>0.43724798279999999</v>
      </c>
      <c r="AL135">
        <v>0.46851740320000002</v>
      </c>
      <c r="AM135">
        <v>0.50202302970000001</v>
      </c>
      <c r="AN135">
        <v>0.5379247828</v>
      </c>
      <c r="AO135">
        <v>0.57639401940000001</v>
      </c>
      <c r="AP135">
        <v>0.61761435099999995</v>
      </c>
      <c r="AQ135">
        <v>0.66178251990000003</v>
      </c>
      <c r="AR135">
        <v>0.70910933799999998</v>
      </c>
      <c r="AS135">
        <v>0.75982069360000004</v>
      </c>
      <c r="AT135">
        <v>0.81415862900000002</v>
      </c>
      <c r="AU135">
        <v>1.2</v>
      </c>
      <c r="AV135">
        <v>1.2</v>
      </c>
      <c r="AW135">
        <v>1.2</v>
      </c>
      <c r="AX135">
        <v>1.2</v>
      </c>
      <c r="AY135">
        <v>1.2</v>
      </c>
      <c r="AZ135">
        <v>1.2</v>
      </c>
      <c r="BA135">
        <v>1.2</v>
      </c>
      <c r="BB135">
        <v>1.2</v>
      </c>
      <c r="BC135">
        <v>1.2</v>
      </c>
      <c r="BD135">
        <v>1.2</v>
      </c>
      <c r="BE135">
        <v>1.2</v>
      </c>
      <c r="BF135">
        <v>1.1666885328000001</v>
      </c>
      <c r="BG135">
        <v>0.87202403620000002</v>
      </c>
      <c r="BH135">
        <v>0.52215042769999997</v>
      </c>
      <c r="BI135">
        <v>0</v>
      </c>
    </row>
    <row r="136" spans="1:61" x14ac:dyDescent="0.25">
      <c r="A136" t="s">
        <v>445</v>
      </c>
      <c r="B136">
        <v>3.8976323E-2</v>
      </c>
      <c r="C136">
        <v>4.1763681800000001E-2</v>
      </c>
      <c r="D136">
        <v>4.4750376199999997E-2</v>
      </c>
      <c r="E136">
        <v>4.79506616E-2</v>
      </c>
      <c r="F136">
        <v>5.1379812699999999E-2</v>
      </c>
      <c r="G136">
        <v>5.5054196600000001E-2</v>
      </c>
      <c r="H136">
        <v>5.8991350999999997E-2</v>
      </c>
      <c r="I136">
        <v>6.3210067600000003E-2</v>
      </c>
      <c r="J136">
        <v>6.7730482300000006E-2</v>
      </c>
      <c r="K136">
        <v>7.2574170499999993E-2</v>
      </c>
      <c r="L136">
        <v>7.7764251000000006E-2</v>
      </c>
      <c r="M136">
        <v>8.3325495799999996E-2</v>
      </c>
      <c r="N136">
        <v>8.9284448299999999E-2</v>
      </c>
      <c r="O136">
        <v>9.5669550199999995E-2</v>
      </c>
      <c r="P136">
        <v>0.10251127729999999</v>
      </c>
      <c r="Q136">
        <v>0.1098422848</v>
      </c>
      <c r="R136">
        <v>0.11769756300000001</v>
      </c>
      <c r="S136">
        <v>0.12611460490000001</v>
      </c>
      <c r="T136">
        <v>0.1351335843</v>
      </c>
      <c r="U136">
        <v>0.14479754850000001</v>
      </c>
      <c r="V136">
        <v>0.15515262299999999</v>
      </c>
      <c r="W136">
        <v>0.16624823180000001</v>
      </c>
      <c r="X136">
        <v>0.17813733370000001</v>
      </c>
      <c r="Y136">
        <v>0.1908766747</v>
      </c>
      <c r="Z136">
        <v>0.20452705900000001</v>
      </c>
      <c r="AA136">
        <v>0.2191536389</v>
      </c>
      <c r="AB136">
        <v>0.2348262264</v>
      </c>
      <c r="AC136">
        <v>0.25161962570000002</v>
      </c>
      <c r="AD136">
        <v>0.26961399069999997</v>
      </c>
      <c r="AE136">
        <v>0.28889520759999998</v>
      </c>
      <c r="AF136">
        <v>0.30955530450000002</v>
      </c>
      <c r="AG136">
        <v>0.33169289070000002</v>
      </c>
      <c r="AH136">
        <v>0.35541362780000002</v>
      </c>
      <c r="AI136">
        <v>0.3808307333</v>
      </c>
      <c r="AJ136">
        <v>0.40806552159999998</v>
      </c>
      <c r="AK136">
        <v>0.43724798279999999</v>
      </c>
      <c r="AL136">
        <v>0.46851740320000002</v>
      </c>
      <c r="AM136">
        <v>0.50202302970000001</v>
      </c>
      <c r="AN136">
        <v>0.5379247828</v>
      </c>
      <c r="AO136">
        <v>0.57639401940000001</v>
      </c>
      <c r="AP136">
        <v>0.61761435099999995</v>
      </c>
      <c r="AQ136">
        <v>0.66178251990000003</v>
      </c>
      <c r="AR136">
        <v>0.70910933799999998</v>
      </c>
      <c r="AS136">
        <v>0.75982069360000004</v>
      </c>
      <c r="AT136">
        <v>0.81415862900000002</v>
      </c>
      <c r="AU136">
        <v>1.2</v>
      </c>
      <c r="AV136">
        <v>1.2</v>
      </c>
      <c r="AW136">
        <v>1.2</v>
      </c>
      <c r="AX136">
        <v>1.2</v>
      </c>
      <c r="AY136">
        <v>1.2</v>
      </c>
      <c r="AZ136">
        <v>1.2</v>
      </c>
      <c r="BA136">
        <v>1.2</v>
      </c>
      <c r="BB136">
        <v>1.2</v>
      </c>
      <c r="BC136">
        <v>1.2</v>
      </c>
      <c r="BD136">
        <v>1.2</v>
      </c>
      <c r="BE136">
        <v>1.2</v>
      </c>
      <c r="BF136">
        <v>1.1666885328000001</v>
      </c>
      <c r="BG136">
        <v>0.87202403620000002</v>
      </c>
      <c r="BH136">
        <v>0.52215042769999997</v>
      </c>
      <c r="BI136">
        <v>0</v>
      </c>
    </row>
    <row r="137" spans="1:61" x14ac:dyDescent="0.25">
      <c r="A137" t="s">
        <v>446</v>
      </c>
      <c r="B137">
        <v>1</v>
      </c>
      <c r="C137">
        <v>1.1040808032</v>
      </c>
      <c r="D137">
        <v>1.21899442</v>
      </c>
      <c r="E137">
        <v>1.3458683383000001</v>
      </c>
      <c r="F137">
        <v>1.485947396</v>
      </c>
      <c r="G137">
        <v>1.6406059945</v>
      </c>
      <c r="H137">
        <v>1.8113615840999999</v>
      </c>
      <c r="I137">
        <v>1.9998895527</v>
      </c>
      <c r="J137">
        <v>2.2080396636000001</v>
      </c>
      <c r="K137">
        <v>2.4378542052999999</v>
      </c>
      <c r="L137">
        <v>2.6915880291000001</v>
      </c>
      <c r="M137">
        <v>2.9717306730000002</v>
      </c>
      <c r="N137">
        <v>3.2810307883999998</v>
      </c>
      <c r="O137">
        <v>3.6225231081000002</v>
      </c>
      <c r="P137">
        <v>3.9995582228000002</v>
      </c>
      <c r="Q137">
        <v>4.4158354550999999</v>
      </c>
      <c r="R137">
        <v>4.8754391560999997</v>
      </c>
      <c r="S137">
        <v>5.3828787794000004</v>
      </c>
      <c r="T137">
        <v>5.9431331263000002</v>
      </c>
      <c r="U137">
        <v>6.5616991956000001</v>
      </c>
      <c r="V137">
        <v>7.2446461183000004</v>
      </c>
      <c r="W137">
        <v>7.9986747051</v>
      </c>
      <c r="X137">
        <v>8.8311831929999993</v>
      </c>
      <c r="Y137">
        <v>9.7503398328999999</v>
      </c>
      <c r="Z137">
        <v>10.7651630342</v>
      </c>
      <c r="AA137">
        <v>11.8856098494</v>
      </c>
      <c r="AB137">
        <v>13.122673668999999</v>
      </c>
      <c r="AC137">
        <v>14.488492084600001</v>
      </c>
      <c r="AD137">
        <v>15.996465978</v>
      </c>
      <c r="AE137">
        <v>17.661391005300001</v>
      </c>
      <c r="AF137">
        <v>19.499602766799999</v>
      </c>
      <c r="AG137">
        <v>21.529137084799999</v>
      </c>
      <c r="AH137">
        <v>23.769906964800001</v>
      </c>
      <c r="AI137">
        <v>26.243897973700001</v>
      </c>
      <c r="AJ137">
        <v>28.9753839539</v>
      </c>
      <c r="AK137">
        <v>31.9911651888</v>
      </c>
      <c r="AL137">
        <v>35.320831357000003</v>
      </c>
      <c r="AM137">
        <v>38.997051854299997</v>
      </c>
      <c r="AN137">
        <v>43.055896333699998</v>
      </c>
      <c r="AO137">
        <v>47.537188606699999</v>
      </c>
      <c r="AP137">
        <v>52.484897378699998</v>
      </c>
      <c r="AQ137">
        <v>57.9475676538</v>
      </c>
      <c r="AR137">
        <v>63.9787970386</v>
      </c>
      <c r="AS137">
        <v>70.637761622200003</v>
      </c>
      <c r="AT137">
        <v>77.989796588100006</v>
      </c>
      <c r="AU137">
        <v>152.8594849383</v>
      </c>
      <c r="AV137">
        <v>149.03799781480001</v>
      </c>
      <c r="AW137">
        <v>145.31204786949999</v>
      </c>
      <c r="AX137">
        <v>141.6792466727</v>
      </c>
      <c r="AY137">
        <v>138.13726550589999</v>
      </c>
      <c r="AZ137">
        <v>134.68383386830001</v>
      </c>
      <c r="BA137">
        <v>131.3167380216</v>
      </c>
      <c r="BB137">
        <v>128.03381957100001</v>
      </c>
      <c r="BC137">
        <v>124.8329740817</v>
      </c>
      <c r="BD137">
        <v>121.7121497297</v>
      </c>
      <c r="BE137">
        <v>118.66934598650001</v>
      </c>
      <c r="BF137">
        <v>109.98559139379999</v>
      </c>
      <c r="BG137">
        <v>63.4998585612</v>
      </c>
      <c r="BH137">
        <v>24.595649848600001</v>
      </c>
      <c r="BI137">
        <v>0</v>
      </c>
    </row>
    <row r="138" spans="1:61" x14ac:dyDescent="0.25">
      <c r="A138" t="s">
        <v>438</v>
      </c>
      <c r="B138">
        <v>5.1641710299999997E-2</v>
      </c>
      <c r="C138">
        <v>5.07244351E-2</v>
      </c>
      <c r="D138">
        <v>4.9652689700000002E-2</v>
      </c>
      <c r="E138">
        <v>4.8515357000000002E-2</v>
      </c>
      <c r="F138">
        <v>4.7360870499999999E-2</v>
      </c>
      <c r="G138">
        <v>4.62152168E-2</v>
      </c>
      <c r="H138">
        <v>4.5092030399999997E-2</v>
      </c>
      <c r="I138">
        <v>4.3998215100000002E-2</v>
      </c>
      <c r="J138">
        <v>4.2937057100000002E-2</v>
      </c>
      <c r="K138">
        <v>4.1909935500000002E-2</v>
      </c>
      <c r="L138">
        <v>4.0917252899999999E-2</v>
      </c>
      <c r="M138">
        <v>3.9958932799999999E-2</v>
      </c>
      <c r="N138">
        <v>3.9034681100000003E-2</v>
      </c>
      <c r="O138">
        <v>3.8144122400000001E-2</v>
      </c>
      <c r="P138">
        <v>3.72868757E-2</v>
      </c>
      <c r="Q138">
        <v>3.6462612200000001E-2</v>
      </c>
      <c r="R138">
        <v>3.5671126300000001E-2</v>
      </c>
      <c r="S138">
        <v>3.4912455299999999E-2</v>
      </c>
      <c r="T138">
        <v>3.4192897E-2</v>
      </c>
      <c r="U138">
        <v>3.3508283799999997E-2</v>
      </c>
      <c r="V138">
        <v>3.28557976E-2</v>
      </c>
      <c r="W138">
        <v>3.2233410900000002E-2</v>
      </c>
      <c r="X138">
        <v>3.1639562000000003E-2</v>
      </c>
      <c r="Y138">
        <v>3.10729662E-2</v>
      </c>
      <c r="Z138">
        <v>3.0532507300000001E-2</v>
      </c>
      <c r="AA138">
        <v>3.0017175E-2</v>
      </c>
      <c r="AB138">
        <v>2.9526029400000001E-2</v>
      </c>
      <c r="AC138">
        <v>2.9058182200000001E-2</v>
      </c>
      <c r="AD138">
        <v>2.8612785299999999E-2</v>
      </c>
      <c r="AE138">
        <v>2.81890261E-2</v>
      </c>
      <c r="AF138">
        <v>2.77861228E-2</v>
      </c>
      <c r="AG138">
        <v>2.74033214E-2</v>
      </c>
      <c r="AH138">
        <v>2.70398892E-2</v>
      </c>
      <c r="AI138">
        <v>2.6695102599999999E-2</v>
      </c>
      <c r="AJ138">
        <v>2.63682256E-2</v>
      </c>
      <c r="AK138">
        <v>2.6058468000000001E-2</v>
      </c>
      <c r="AL138">
        <v>2.5764911200000001E-2</v>
      </c>
      <c r="AM138">
        <v>2.54863728E-2</v>
      </c>
      <c r="AN138">
        <v>2.5221167400000001E-2</v>
      </c>
      <c r="AO138">
        <v>2.49666809E-2</v>
      </c>
      <c r="AP138">
        <v>2.47186197E-2</v>
      </c>
      <c r="AQ138">
        <v>2.4469693099999999E-2</v>
      </c>
      <c r="AR138">
        <v>2.42073145E-2</v>
      </c>
      <c r="AS138">
        <v>2.39096302E-2</v>
      </c>
      <c r="AT138">
        <v>2.43221325E-2</v>
      </c>
      <c r="AU138">
        <v>2.42794299E-2</v>
      </c>
      <c r="AV138">
        <v>2.4296930599999999E-2</v>
      </c>
      <c r="AW138">
        <v>2.43717738E-2</v>
      </c>
      <c r="AX138">
        <v>2.45382447E-2</v>
      </c>
      <c r="AY138">
        <v>1.7220059400000001E-2</v>
      </c>
      <c r="AZ138">
        <v>2.5636583300000002E-2</v>
      </c>
      <c r="BA138">
        <v>2.4876425300000001E-2</v>
      </c>
      <c r="BB138">
        <v>2.4282555399999999E-2</v>
      </c>
      <c r="BC138">
        <v>2.3799947700000001E-2</v>
      </c>
      <c r="BD138">
        <v>2.3392972800000002E-2</v>
      </c>
      <c r="BE138">
        <v>2.3096871099999999E-2</v>
      </c>
      <c r="BF138">
        <v>2.3080987899999999E-2</v>
      </c>
      <c r="BG138">
        <v>2.2501075299999999E-2</v>
      </c>
      <c r="BH138">
        <v>2.1797972299999999E-2</v>
      </c>
      <c r="BI138">
        <v>0</v>
      </c>
    </row>
    <row r="139" spans="1:61" x14ac:dyDescent="0.25">
      <c r="A139" t="s">
        <v>435</v>
      </c>
      <c r="B139">
        <v>15.474407214499999</v>
      </c>
      <c r="C139">
        <v>18.5907831122</v>
      </c>
      <c r="D139">
        <v>22.147057522600001</v>
      </c>
      <c r="E139">
        <v>26.1534305542</v>
      </c>
      <c r="F139">
        <v>30.618299888199999</v>
      </c>
      <c r="G139">
        <v>35.5479683569</v>
      </c>
      <c r="H139">
        <v>40.946461817500001</v>
      </c>
      <c r="I139">
        <v>46.815408978000001</v>
      </c>
      <c r="J139">
        <v>53.1539574261</v>
      </c>
      <c r="K139">
        <v>59.958714410299997</v>
      </c>
      <c r="L139">
        <v>67.223710607699999</v>
      </c>
      <c r="M139">
        <v>74.940392188700002</v>
      </c>
      <c r="N139">
        <v>83.097652534999995</v>
      </c>
      <c r="O139">
        <v>91.681921502899996</v>
      </c>
      <c r="P139">
        <v>100.67733871900001</v>
      </c>
      <c r="Q139">
        <v>110.0660500621</v>
      </c>
      <c r="R139">
        <v>119.828685746</v>
      </c>
      <c r="S139">
        <v>129.94510836750001</v>
      </c>
      <c r="T139">
        <v>140.3955664936</v>
      </c>
      <c r="U139">
        <v>151.16670399840001</v>
      </c>
      <c r="V139">
        <v>162.24272115150001</v>
      </c>
      <c r="W139">
        <v>173.60563405459999</v>
      </c>
      <c r="X139">
        <v>185.2353766489</v>
      </c>
      <c r="Y139">
        <v>197.1097787555</v>
      </c>
      <c r="Z139">
        <v>209.2044398729</v>
      </c>
      <c r="AA139">
        <v>221.49250910960001</v>
      </c>
      <c r="AB139">
        <v>233.94437428750001</v>
      </c>
      <c r="AC139">
        <v>246.52725855220001</v>
      </c>
      <c r="AD139">
        <v>259.20471877990002</v>
      </c>
      <c r="AE139">
        <v>271.93603710939999</v>
      </c>
      <c r="AF139">
        <v>284.67549443989998</v>
      </c>
      <c r="AG139">
        <v>297.3715126788</v>
      </c>
      <c r="AH139">
        <v>309.96565080919999</v>
      </c>
      <c r="AI139">
        <v>322.39143848589998</v>
      </c>
      <c r="AJ139">
        <v>334.57302981160001</v>
      </c>
      <c r="AK139">
        <v>346.4236591714</v>
      </c>
      <c r="AL139">
        <v>357.84388031039998</v>
      </c>
      <c r="AM139">
        <v>368.71956888890003</v>
      </c>
      <c r="AN139">
        <v>378.9196671194</v>
      </c>
      <c r="AO139">
        <v>388.2936467719</v>
      </c>
      <c r="AP139">
        <v>396.66866592539998</v>
      </c>
      <c r="AQ139">
        <v>403.84640460840001</v>
      </c>
      <c r="AR139">
        <v>409.59961369339999</v>
      </c>
      <c r="AS139">
        <v>413.66857990080001</v>
      </c>
      <c r="AT139">
        <v>415.75820070250001</v>
      </c>
      <c r="AU139">
        <v>417.13026096980002</v>
      </c>
      <c r="AV139">
        <v>414.3679563837</v>
      </c>
      <c r="AW139">
        <v>407.15099734210003</v>
      </c>
      <c r="AX139">
        <v>395.1202653611</v>
      </c>
      <c r="AY139">
        <v>377.93255722520001</v>
      </c>
      <c r="AZ139">
        <v>347.32951728760003</v>
      </c>
      <c r="BA139">
        <v>321.75825290990002</v>
      </c>
      <c r="BB139">
        <v>289.08542670650002</v>
      </c>
      <c r="BC139">
        <v>250.14720549890001</v>
      </c>
      <c r="BD139">
        <v>206.11216443199999</v>
      </c>
      <c r="BE139">
        <v>158.62734160619999</v>
      </c>
      <c r="BF139">
        <v>109.98559143200001</v>
      </c>
      <c r="BG139">
        <v>63.499858713800002</v>
      </c>
      <c r="BH139">
        <v>24.595649825799999</v>
      </c>
      <c r="BI139">
        <v>0</v>
      </c>
    </row>
    <row r="140" spans="1:61" x14ac:dyDescent="0.25">
      <c r="A140" t="s">
        <v>435</v>
      </c>
      <c r="B140" t="s">
        <v>447</v>
      </c>
      <c r="C140" t="s">
        <v>447</v>
      </c>
      <c r="D140" t="s">
        <v>447</v>
      </c>
      <c r="E140" t="s">
        <v>447</v>
      </c>
      <c r="F140" t="s">
        <v>447</v>
      </c>
      <c r="G140" t="s">
        <v>447</v>
      </c>
      <c r="H140" t="s">
        <v>447</v>
      </c>
      <c r="I140" t="s">
        <v>447</v>
      </c>
      <c r="J140" t="s">
        <v>447</v>
      </c>
      <c r="K140" t="s">
        <v>447</v>
      </c>
      <c r="L140" t="s">
        <v>447</v>
      </c>
      <c r="M140" t="s">
        <v>447</v>
      </c>
      <c r="N140" t="s">
        <v>447</v>
      </c>
      <c r="O140" t="s">
        <v>447</v>
      </c>
      <c r="P140" t="s">
        <v>447</v>
      </c>
      <c r="Q140" t="s">
        <v>447</v>
      </c>
      <c r="R140" t="s">
        <v>447</v>
      </c>
      <c r="S140" t="s">
        <v>447</v>
      </c>
      <c r="T140" t="s">
        <v>447</v>
      </c>
      <c r="U140" t="s">
        <v>447</v>
      </c>
      <c r="V140" t="s">
        <v>447</v>
      </c>
      <c r="W140" t="s">
        <v>447</v>
      </c>
      <c r="X140" t="s">
        <v>447</v>
      </c>
      <c r="Y140" t="s">
        <v>447</v>
      </c>
      <c r="Z140" t="s">
        <v>447</v>
      </c>
      <c r="AA140" t="s">
        <v>447</v>
      </c>
      <c r="AB140" t="s">
        <v>447</v>
      </c>
      <c r="AC140" t="s">
        <v>447</v>
      </c>
      <c r="AD140" t="s">
        <v>447</v>
      </c>
      <c r="AE140" t="s">
        <v>447</v>
      </c>
      <c r="AF140" t="s">
        <v>447</v>
      </c>
      <c r="AG140" t="s">
        <v>447</v>
      </c>
      <c r="AH140" t="s">
        <v>447</v>
      </c>
      <c r="AI140" t="s">
        <v>447</v>
      </c>
      <c r="AJ140" t="s">
        <v>447</v>
      </c>
      <c r="AK140" t="s">
        <v>447</v>
      </c>
      <c r="AL140" t="s">
        <v>447</v>
      </c>
      <c r="AM140" t="s">
        <v>447</v>
      </c>
      <c r="AN140" t="s">
        <v>447</v>
      </c>
      <c r="AO140" t="s">
        <v>447</v>
      </c>
      <c r="AP140" t="s">
        <v>447</v>
      </c>
      <c r="AQ140" t="s">
        <v>447</v>
      </c>
      <c r="AR140" t="s">
        <v>447</v>
      </c>
      <c r="AS140" t="s">
        <v>447</v>
      </c>
      <c r="AT140" t="s">
        <v>447</v>
      </c>
      <c r="AU140" t="s">
        <v>447</v>
      </c>
      <c r="AV140" t="s">
        <v>447</v>
      </c>
      <c r="AW140" t="s">
        <v>447</v>
      </c>
      <c r="AX140" t="s">
        <v>447</v>
      </c>
      <c r="AY140" t="s">
        <v>447</v>
      </c>
      <c r="AZ140" t="s">
        <v>447</v>
      </c>
      <c r="BA140" t="s">
        <v>447</v>
      </c>
      <c r="BB140" t="s">
        <v>447</v>
      </c>
      <c r="BC140" t="s">
        <v>447</v>
      </c>
      <c r="BD140" t="s">
        <v>447</v>
      </c>
      <c r="BE140" t="s">
        <v>447</v>
      </c>
      <c r="BF140" t="s">
        <v>447</v>
      </c>
      <c r="BG140" t="s">
        <v>447</v>
      </c>
      <c r="BH140" t="s">
        <v>447</v>
      </c>
      <c r="BI140" t="s">
        <v>447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BJ143"/>
  <sheetViews>
    <sheetView workbookViewId="0">
      <pane xSplit="2" ySplit="2" topLeftCell="C99" activePane="bottomRight" state="frozen"/>
      <selection pane="topRight" activeCell="C1" sqref="C1"/>
      <selection pane="bottomLeft" activeCell="A3" sqref="A3"/>
      <selection pane="bottomRight" activeCell="C24" sqref="C24"/>
    </sheetView>
  </sheetViews>
  <sheetFormatPr baseColWidth="10" defaultColWidth="9.109375"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Base!A1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Base!A2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Base!A3</f>
        <v>World economic parameters</v>
      </c>
      <c r="B3" t="str">
        <f>GAMSbase!A3</f>
        <v>** World Economic Parameters</v>
      </c>
      <c r="C3" s="61" t="str">
        <f>IFERROR(Base!B3/GAMSbase!B3,"")</f>
        <v/>
      </c>
      <c r="D3" s="61" t="str">
        <f>IFERROR(Base!C3/GAMSbase!C3,"")</f>
        <v/>
      </c>
      <c r="E3" s="61" t="str">
        <f>IFERROR(Base!D3/GAMSbase!D3,"")</f>
        <v/>
      </c>
      <c r="F3" s="61" t="str">
        <f>IFERROR(Base!E3/GAMSbase!E3,"")</f>
        <v/>
      </c>
      <c r="G3" s="61" t="str">
        <f>IFERROR(Base!F3/GAMSbase!F3,"")</f>
        <v/>
      </c>
      <c r="H3" s="61" t="str">
        <f>IFERROR(Base!G3/GAMSbase!G3,"")</f>
        <v/>
      </c>
      <c r="I3" s="61" t="str">
        <f>IFERROR(Base!H3/GAMSbase!H3,"")</f>
        <v/>
      </c>
      <c r="J3" s="61" t="str">
        <f>IFERROR(Base!I3/GAMSbase!I3,"")</f>
        <v/>
      </c>
      <c r="K3" s="61" t="str">
        <f>IFERROR(Base!J3/GAMSbase!J3,"")</f>
        <v/>
      </c>
      <c r="L3" s="61" t="str">
        <f>IFERROR(Base!K3/GAMSbase!K3,"")</f>
        <v/>
      </c>
      <c r="M3" s="61" t="str">
        <f>IFERROR(Base!L3/GAMSbase!L3,"")</f>
        <v/>
      </c>
      <c r="N3" s="61" t="str">
        <f>IFERROR(Base!M3/GAMSbase!M3,"")</f>
        <v/>
      </c>
      <c r="O3" s="61" t="str">
        <f>IFERROR(Base!N3/GAMSbase!N3,"")</f>
        <v/>
      </c>
      <c r="P3" s="61" t="str">
        <f>IFERROR(Base!O3/GAMSbase!O3,"")</f>
        <v/>
      </c>
      <c r="Q3" s="61" t="str">
        <f>IFERROR(Base!P3/GAMSbase!P3,"")</f>
        <v/>
      </c>
      <c r="R3" s="61" t="str">
        <f>IFERROR(Base!Q3/GAMSbase!Q3,"")</f>
        <v/>
      </c>
      <c r="S3" s="61" t="str">
        <f>IFERROR(Base!R3/GAMSbase!R3,"")</f>
        <v/>
      </c>
      <c r="T3" s="61" t="str">
        <f>IFERROR(Base!S3/GAMSbase!S3,"")</f>
        <v/>
      </c>
      <c r="U3" s="61" t="str">
        <f>IFERROR(Base!T3/GAMSbase!T3,"")</f>
        <v/>
      </c>
      <c r="V3" s="61" t="str">
        <f>IFERROR(Base!U3/GAMSbase!U3,"")</f>
        <v/>
      </c>
      <c r="W3" s="61" t="str">
        <f>IFERROR(Base!V3/GAMSbase!V3,"")</f>
        <v/>
      </c>
      <c r="X3" s="61" t="str">
        <f>IFERROR(Base!W3/GAMSbase!W3,"")</f>
        <v/>
      </c>
      <c r="Y3" s="61" t="str">
        <f>IFERROR(Base!X3/GAMSbase!X3,"")</f>
        <v/>
      </c>
      <c r="Z3" s="61" t="str">
        <f>IFERROR(Base!Y3/GAMSbase!Y3,"")</f>
        <v/>
      </c>
      <c r="AA3" s="61" t="str">
        <f>IFERROR(Base!Z3/GAMSbase!Z3,"")</f>
        <v/>
      </c>
      <c r="AB3" s="61" t="str">
        <f>IFERROR(Base!AA3/GAMSbase!AA3,"")</f>
        <v/>
      </c>
      <c r="AC3" s="61" t="str">
        <f>IFERROR(Base!AB3/GAMSbase!AB3,"")</f>
        <v/>
      </c>
      <c r="AD3" s="61" t="str">
        <f>IFERROR(Base!AC3/GAMSbase!AC3,"")</f>
        <v/>
      </c>
      <c r="AE3" s="61" t="str">
        <f>IFERROR(Base!AD3/GAMSbase!AD3,"")</f>
        <v/>
      </c>
      <c r="AF3" s="61" t="str">
        <f>IFERROR(Base!AE3/GAMSbase!AE3,"")</f>
        <v/>
      </c>
      <c r="AG3" s="61" t="str">
        <f>IFERROR(Base!AF3/GAMSbase!AF3,"")</f>
        <v/>
      </c>
      <c r="AH3" s="61" t="str">
        <f>IFERROR(Base!AG3/GAMSbase!AG3,"")</f>
        <v/>
      </c>
      <c r="AI3" s="61" t="str">
        <f>IFERROR(Base!AH3/GAMSbase!AH3,"")</f>
        <v/>
      </c>
      <c r="AJ3" s="61" t="str">
        <f>IFERROR(Base!AI3/GAMSbase!AI3,"")</f>
        <v/>
      </c>
      <c r="AK3" s="61" t="str">
        <f>IFERROR(Base!AJ3/GAMSbase!AJ3,"")</f>
        <v/>
      </c>
      <c r="AL3" s="61" t="str">
        <f>IFERROR(Base!AK3/GAMSbase!AK3,"")</f>
        <v/>
      </c>
      <c r="AM3" s="61" t="str">
        <f>IFERROR(Base!AL3/GAMSbase!AL3,"")</f>
        <v/>
      </c>
      <c r="AN3" s="61" t="str">
        <f>IFERROR(Base!AM3/GAMSbase!AM3,"")</f>
        <v/>
      </c>
      <c r="AO3" s="61" t="str">
        <f>IFERROR(Base!AN3/GAMSbase!AN3,"")</f>
        <v/>
      </c>
      <c r="AP3" s="61" t="str">
        <f>IFERROR(Base!AO3/GAMSbase!AO3,"")</f>
        <v/>
      </c>
      <c r="AQ3" s="61" t="str">
        <f>IFERROR(Base!AP3/GAMSbase!AP3,"")</f>
        <v/>
      </c>
      <c r="AR3" s="61" t="str">
        <f>IFERROR(Base!AQ3/GAMSbase!AQ3,"")</f>
        <v/>
      </c>
      <c r="AS3" s="61" t="str">
        <f>IFERROR(Base!AR3/GAMSbase!AR3,"")</f>
        <v/>
      </c>
      <c r="AT3" s="61" t="str">
        <f>IFERROR(Base!AS3/GAMSbase!AS3,"")</f>
        <v/>
      </c>
      <c r="AU3" s="61" t="str">
        <f>IFERROR(Base!AT3/GAMSbase!AT3,"")</f>
        <v/>
      </c>
      <c r="AV3" s="61" t="str">
        <f>IFERROR(Base!AU3/GAMSbase!AU3,"")</f>
        <v/>
      </c>
      <c r="AW3" s="61" t="str">
        <f>IFERROR(Base!AV3/GAMSbase!AV3,"")</f>
        <v/>
      </c>
      <c r="AX3" s="61" t="str">
        <f>IFERROR(Base!AW3/GAMSbase!AW3,"")</f>
        <v/>
      </c>
      <c r="AY3" s="61" t="str">
        <f>IFERROR(Base!AX3/GAMSbase!AX3,"")</f>
        <v/>
      </c>
      <c r="AZ3" s="61" t="str">
        <f>IFERROR(Base!AY3/GAMSbase!AY3,"")</f>
        <v/>
      </c>
      <c r="BA3" s="61" t="str">
        <f>IFERROR(Base!AZ3/GAMSbase!AZ3,"")</f>
        <v/>
      </c>
      <c r="BB3" s="61" t="str">
        <f>IFERROR(Base!BA3/GAMSbase!BA3,"")</f>
        <v/>
      </c>
      <c r="BC3" s="61" t="str">
        <f>IFERROR(Base!BB3/GAMSbase!BB3,"")</f>
        <v/>
      </c>
      <c r="BD3" s="61" t="str">
        <f>IFERROR(Base!BC3/GAMSbase!BC3,"")</f>
        <v/>
      </c>
      <c r="BE3" s="61" t="str">
        <f>IFERROR(Base!BD3/GAMSbase!BD3,"")</f>
        <v/>
      </c>
      <c r="BF3" s="61" t="str">
        <f>IFERROR(Base!BE3/GAMSbase!BE3,"")</f>
        <v/>
      </c>
      <c r="BG3" s="61" t="str">
        <f>IFERROR(Base!BF3/GAMSbase!BF3,"")</f>
        <v/>
      </c>
      <c r="BH3" s="61" t="str">
        <f>IFERROR(Base!BG3/GAMSbase!BG3,"")</f>
        <v/>
      </c>
      <c r="BI3" s="61" t="str">
        <f>IFERROR(Base!BH3/GAMSbase!BH3,"")</f>
        <v/>
      </c>
      <c r="BJ3" s="61" t="str">
        <f>IFERROR(Base!BI3/GAMSbase!BI3,"")</f>
        <v/>
      </c>
    </row>
    <row r="4" spans="1:62" x14ac:dyDescent="0.25">
      <c r="A4" t="str">
        <f>Base!A4</f>
        <v>OUTPUT AND CAPITAL ACCUMULATION</v>
      </c>
      <c r="B4" t="str">
        <f>GAMSbase!A4</f>
        <v>* OUTPUT AND CAPTIAL ACCUMULATION</v>
      </c>
      <c r="C4" s="61" t="str">
        <f>IFERROR(Base!B4/GAMSbase!B4,"")</f>
        <v/>
      </c>
      <c r="D4" s="61" t="str">
        <f>IFERROR(Base!C4/GAMSbase!C4,"")</f>
        <v/>
      </c>
      <c r="E4" s="61" t="str">
        <f>IFERROR(Base!D4/GAMSbase!D4,"")</f>
        <v/>
      </c>
      <c r="F4" s="61" t="str">
        <f>IFERROR(Base!E4/GAMSbase!E4,"")</f>
        <v/>
      </c>
      <c r="G4" s="61" t="str">
        <f>IFERROR(Base!F4/GAMSbase!F4,"")</f>
        <v/>
      </c>
      <c r="H4" s="61" t="str">
        <f>IFERROR(Base!G4/GAMSbase!G4,"")</f>
        <v/>
      </c>
      <c r="I4" s="61" t="str">
        <f>IFERROR(Base!H4/GAMSbase!H4,"")</f>
        <v/>
      </c>
      <c r="J4" s="61" t="str">
        <f>IFERROR(Base!I4/GAMSbase!I4,"")</f>
        <v/>
      </c>
      <c r="K4" s="61" t="str">
        <f>IFERROR(Base!J4/GAMSbase!J4,"")</f>
        <v/>
      </c>
      <c r="L4" s="61" t="str">
        <f>IFERROR(Base!K4/GAMSbase!K4,"")</f>
        <v/>
      </c>
      <c r="M4" s="61" t="str">
        <f>IFERROR(Base!L4/GAMSbase!L4,"")</f>
        <v/>
      </c>
      <c r="N4" s="61" t="str">
        <f>IFERROR(Base!M4/GAMSbase!M4,"")</f>
        <v/>
      </c>
      <c r="O4" s="61" t="str">
        <f>IFERROR(Base!N4/GAMSbase!N4,"")</f>
        <v/>
      </c>
      <c r="P4" s="61" t="str">
        <f>IFERROR(Base!O4/GAMSbase!O4,"")</f>
        <v/>
      </c>
      <c r="Q4" s="61" t="str">
        <f>IFERROR(Base!P4/GAMSbase!P4,"")</f>
        <v/>
      </c>
      <c r="R4" s="61" t="str">
        <f>IFERROR(Base!Q4/GAMSbase!Q4,"")</f>
        <v/>
      </c>
      <c r="S4" s="61" t="str">
        <f>IFERROR(Base!R4/GAMSbase!R4,"")</f>
        <v/>
      </c>
      <c r="T4" s="61" t="str">
        <f>IFERROR(Base!S4/GAMSbase!S4,"")</f>
        <v/>
      </c>
      <c r="U4" s="61" t="str">
        <f>IFERROR(Base!T4/GAMSbase!T4,"")</f>
        <v/>
      </c>
      <c r="V4" s="61" t="str">
        <f>IFERROR(Base!U4/GAMSbase!U4,"")</f>
        <v/>
      </c>
      <c r="W4" s="61" t="str">
        <f>IFERROR(Base!V4/GAMSbase!V4,"")</f>
        <v/>
      </c>
      <c r="X4" s="61" t="str">
        <f>IFERROR(Base!W4/GAMSbase!W4,"")</f>
        <v/>
      </c>
      <c r="Y4" s="61" t="str">
        <f>IFERROR(Base!X4/GAMSbase!X4,"")</f>
        <v/>
      </c>
      <c r="Z4" s="61" t="str">
        <f>IFERROR(Base!Y4/GAMSbase!Y4,"")</f>
        <v/>
      </c>
      <c r="AA4" s="61" t="str">
        <f>IFERROR(Base!Z4/GAMSbase!Z4,"")</f>
        <v/>
      </c>
      <c r="AB4" s="61" t="str">
        <f>IFERROR(Base!AA4/GAMSbase!AA4,"")</f>
        <v/>
      </c>
      <c r="AC4" s="61" t="str">
        <f>IFERROR(Base!AB4/GAMSbase!AB4,"")</f>
        <v/>
      </c>
      <c r="AD4" s="61" t="str">
        <f>IFERROR(Base!AC4/GAMSbase!AC4,"")</f>
        <v/>
      </c>
      <c r="AE4" s="61" t="str">
        <f>IFERROR(Base!AD4/GAMSbase!AD4,"")</f>
        <v/>
      </c>
      <c r="AF4" s="61" t="str">
        <f>IFERROR(Base!AE4/GAMSbase!AE4,"")</f>
        <v/>
      </c>
      <c r="AG4" s="61" t="str">
        <f>IFERROR(Base!AF4/GAMSbase!AF4,"")</f>
        <v/>
      </c>
      <c r="AH4" s="61" t="str">
        <f>IFERROR(Base!AG4/GAMSbase!AG4,"")</f>
        <v/>
      </c>
      <c r="AI4" s="61" t="str">
        <f>IFERROR(Base!AH4/GAMSbase!AH4,"")</f>
        <v/>
      </c>
      <c r="AJ4" s="61" t="str">
        <f>IFERROR(Base!AI4/GAMSbase!AI4,"")</f>
        <v/>
      </c>
      <c r="AK4" s="61" t="str">
        <f>IFERROR(Base!AJ4/GAMSbase!AJ4,"")</f>
        <v/>
      </c>
      <c r="AL4" s="61" t="str">
        <f>IFERROR(Base!AK4/GAMSbase!AK4,"")</f>
        <v/>
      </c>
      <c r="AM4" s="61" t="str">
        <f>IFERROR(Base!AL4/GAMSbase!AL4,"")</f>
        <v/>
      </c>
      <c r="AN4" s="61" t="str">
        <f>IFERROR(Base!AM4/GAMSbase!AM4,"")</f>
        <v/>
      </c>
      <c r="AO4" s="61" t="str">
        <f>IFERROR(Base!AN4/GAMSbase!AN4,"")</f>
        <v/>
      </c>
      <c r="AP4" s="61" t="str">
        <f>IFERROR(Base!AO4/GAMSbase!AO4,"")</f>
        <v/>
      </c>
      <c r="AQ4" s="61" t="str">
        <f>IFERROR(Base!AP4/GAMSbase!AP4,"")</f>
        <v/>
      </c>
      <c r="AR4" s="61" t="str">
        <f>IFERROR(Base!AQ4/GAMSbase!AQ4,"")</f>
        <v/>
      </c>
      <c r="AS4" s="61" t="str">
        <f>IFERROR(Base!AR4/GAMSbase!AR4,"")</f>
        <v/>
      </c>
      <c r="AT4" s="61" t="str">
        <f>IFERROR(Base!AS4/GAMSbase!AS4,"")</f>
        <v/>
      </c>
      <c r="AU4" s="61" t="str">
        <f>IFERROR(Base!AT4/GAMSbase!AT4,"")</f>
        <v/>
      </c>
      <c r="AV4" s="61" t="str">
        <f>IFERROR(Base!AU4/GAMSbase!AU4,"")</f>
        <v/>
      </c>
      <c r="AW4" s="61" t="str">
        <f>IFERROR(Base!AV4/GAMSbase!AV4,"")</f>
        <v/>
      </c>
      <c r="AX4" s="61" t="str">
        <f>IFERROR(Base!AW4/GAMSbase!AW4,"")</f>
        <v/>
      </c>
      <c r="AY4" s="61" t="str">
        <f>IFERROR(Base!AX4/GAMSbase!AX4,"")</f>
        <v/>
      </c>
      <c r="AZ4" s="61" t="str">
        <f>IFERROR(Base!AY4/GAMSbase!AY4,"")</f>
        <v/>
      </c>
      <c r="BA4" s="61" t="str">
        <f>IFERROR(Base!AZ4/GAMSbase!AZ4,"")</f>
        <v/>
      </c>
      <c r="BB4" s="61" t="str">
        <f>IFERROR(Base!BA4/GAMSbase!BA4,"")</f>
        <v/>
      </c>
      <c r="BC4" s="61" t="str">
        <f>IFERROR(Base!BB4/GAMSbase!BB4,"")</f>
        <v/>
      </c>
      <c r="BD4" s="61" t="str">
        <f>IFERROR(Base!BC4/GAMSbase!BC4,"")</f>
        <v/>
      </c>
      <c r="BE4" s="61" t="str">
        <f>IFERROR(Base!BD4/GAMSbase!BD4,"")</f>
        <v/>
      </c>
      <c r="BF4" s="61" t="str">
        <f>IFERROR(Base!BE4/GAMSbase!BE4,"")</f>
        <v/>
      </c>
      <c r="BG4" s="61" t="str">
        <f>IFERROR(Base!BF4/GAMSbase!BF4,"")</f>
        <v/>
      </c>
      <c r="BH4" s="61" t="str">
        <f>IFERROR(Base!BG4/GAMSbase!BG4,"")</f>
        <v/>
      </c>
      <c r="BI4" s="61" t="str">
        <f>IFERROR(Base!BH4/GAMSbase!BH4,"")</f>
        <v/>
      </c>
      <c r="BJ4" s="61" t="str">
        <f>IFERROR(Base!BI4/GAMSbase!BI4,"")</f>
        <v/>
      </c>
    </row>
    <row r="5" spans="1:62" x14ac:dyDescent="0.25">
      <c r="A5" t="str">
        <f>Base!A5</f>
        <v>Capital share</v>
      </c>
      <c r="B5" t="str">
        <f>GAMSbase!A5</f>
        <v>Capital Share</v>
      </c>
      <c r="C5" s="61">
        <f>IFERROR(Base!B5/GAMSbase!B5,"")</f>
        <v>1</v>
      </c>
      <c r="D5" s="61" t="str">
        <f>IFERROR(Base!C5/GAMSbase!C5,"")</f>
        <v/>
      </c>
      <c r="E5" s="61" t="str">
        <f>IFERROR(Base!D5/GAMSbase!D5,"")</f>
        <v/>
      </c>
      <c r="F5" s="61" t="str">
        <f>IFERROR(Base!E5/GAMSbase!E5,"")</f>
        <v/>
      </c>
      <c r="G5" s="61" t="str">
        <f>IFERROR(Base!F5/GAMSbase!F5,"")</f>
        <v/>
      </c>
      <c r="H5" s="61" t="str">
        <f>IFERROR(Base!G5/GAMSbase!G5,"")</f>
        <v/>
      </c>
      <c r="I5" s="61" t="str">
        <f>IFERROR(Base!H5/GAMSbase!H5,"")</f>
        <v/>
      </c>
      <c r="J5" s="61" t="str">
        <f>IFERROR(Base!I5/GAMSbase!I5,"")</f>
        <v/>
      </c>
      <c r="K5" s="61" t="str">
        <f>IFERROR(Base!J5/GAMSbase!J5,"")</f>
        <v/>
      </c>
      <c r="L5" s="61" t="str">
        <f>IFERROR(Base!K5/GAMSbase!K5,"")</f>
        <v/>
      </c>
      <c r="M5" s="61" t="str">
        <f>IFERROR(Base!L5/GAMSbase!L5,"")</f>
        <v/>
      </c>
      <c r="N5" s="61" t="str">
        <f>IFERROR(Base!M5/GAMSbase!M5,"")</f>
        <v/>
      </c>
      <c r="O5" s="61" t="str">
        <f>IFERROR(Base!N5/GAMSbase!N5,"")</f>
        <v/>
      </c>
      <c r="P5" s="61" t="str">
        <f>IFERROR(Base!O5/GAMSbase!O5,"")</f>
        <v/>
      </c>
      <c r="Q5" s="61" t="str">
        <f>IFERROR(Base!P5/GAMSbase!P5,"")</f>
        <v/>
      </c>
      <c r="R5" s="61" t="str">
        <f>IFERROR(Base!Q5/GAMSbase!Q5,"")</f>
        <v/>
      </c>
      <c r="S5" s="61" t="str">
        <f>IFERROR(Base!R5/GAMSbase!R5,"")</f>
        <v/>
      </c>
      <c r="T5" s="61" t="str">
        <f>IFERROR(Base!S5/GAMSbase!S5,"")</f>
        <v/>
      </c>
      <c r="U5" s="61" t="str">
        <f>IFERROR(Base!T5/GAMSbase!T5,"")</f>
        <v/>
      </c>
      <c r="V5" s="61" t="str">
        <f>IFERROR(Base!U5/GAMSbase!U5,"")</f>
        <v/>
      </c>
      <c r="W5" s="61" t="str">
        <f>IFERROR(Base!V5/GAMSbase!V5,"")</f>
        <v/>
      </c>
      <c r="X5" s="61" t="str">
        <f>IFERROR(Base!W5/GAMSbase!W5,"")</f>
        <v/>
      </c>
      <c r="Y5" s="61" t="str">
        <f>IFERROR(Base!X5/GAMSbase!X5,"")</f>
        <v/>
      </c>
      <c r="Z5" s="61" t="str">
        <f>IFERROR(Base!Y5/GAMSbase!Y5,"")</f>
        <v/>
      </c>
      <c r="AA5" s="61" t="str">
        <f>IFERROR(Base!Z5/GAMSbase!Z5,"")</f>
        <v/>
      </c>
      <c r="AB5" s="61" t="str">
        <f>IFERROR(Base!AA5/GAMSbase!AA5,"")</f>
        <v/>
      </c>
      <c r="AC5" s="61" t="str">
        <f>IFERROR(Base!AB5/GAMSbase!AB5,"")</f>
        <v/>
      </c>
      <c r="AD5" s="61" t="str">
        <f>IFERROR(Base!AC5/GAMSbase!AC5,"")</f>
        <v/>
      </c>
      <c r="AE5" s="61" t="str">
        <f>IFERROR(Base!AD5/GAMSbase!AD5,"")</f>
        <v/>
      </c>
      <c r="AF5" s="61" t="str">
        <f>IFERROR(Base!AE5/GAMSbase!AE5,"")</f>
        <v/>
      </c>
      <c r="AG5" s="61" t="str">
        <f>IFERROR(Base!AF5/GAMSbase!AF5,"")</f>
        <v/>
      </c>
      <c r="AH5" s="61" t="str">
        <f>IFERROR(Base!AG5/GAMSbase!AG5,"")</f>
        <v/>
      </c>
      <c r="AI5" s="61" t="str">
        <f>IFERROR(Base!AH5/GAMSbase!AH5,"")</f>
        <v/>
      </c>
      <c r="AJ5" s="61" t="str">
        <f>IFERROR(Base!AI5/GAMSbase!AI5,"")</f>
        <v/>
      </c>
      <c r="AK5" s="61" t="str">
        <f>IFERROR(Base!AJ5/GAMSbase!AJ5,"")</f>
        <v/>
      </c>
      <c r="AL5" s="61" t="str">
        <f>IFERROR(Base!AK5/GAMSbase!AK5,"")</f>
        <v/>
      </c>
      <c r="AM5" s="61" t="str">
        <f>IFERROR(Base!AL5/GAMSbase!AL5,"")</f>
        <v/>
      </c>
      <c r="AN5" s="61" t="str">
        <f>IFERROR(Base!AM5/GAMSbase!AM5,"")</f>
        <v/>
      </c>
      <c r="AO5" s="61" t="str">
        <f>IFERROR(Base!AN5/GAMSbase!AN5,"")</f>
        <v/>
      </c>
      <c r="AP5" s="61" t="str">
        <f>IFERROR(Base!AO5/GAMSbase!AO5,"")</f>
        <v/>
      </c>
      <c r="AQ5" s="61" t="str">
        <f>IFERROR(Base!AP5/GAMSbase!AP5,"")</f>
        <v/>
      </c>
      <c r="AR5" s="61" t="str">
        <f>IFERROR(Base!AQ5/GAMSbase!AQ5,"")</f>
        <v/>
      </c>
      <c r="AS5" s="61" t="str">
        <f>IFERROR(Base!AR5/GAMSbase!AR5,"")</f>
        <v/>
      </c>
      <c r="AT5" s="61" t="str">
        <f>IFERROR(Base!AS5/GAMSbase!AS5,"")</f>
        <v/>
      </c>
      <c r="AU5" s="61" t="str">
        <f>IFERROR(Base!AT5/GAMSbase!AT5,"")</f>
        <v/>
      </c>
      <c r="AV5" s="61" t="str">
        <f>IFERROR(Base!AU5/GAMSbase!AU5,"")</f>
        <v/>
      </c>
      <c r="AW5" s="61" t="str">
        <f>IFERROR(Base!AV5/GAMSbase!AV5,"")</f>
        <v/>
      </c>
      <c r="AX5" s="61" t="str">
        <f>IFERROR(Base!AW5/GAMSbase!AW5,"")</f>
        <v/>
      </c>
      <c r="AY5" s="61" t="str">
        <f>IFERROR(Base!AX5/GAMSbase!AX5,"")</f>
        <v/>
      </c>
      <c r="AZ5" s="61" t="str">
        <f>IFERROR(Base!AY5/GAMSbase!AY5,"")</f>
        <v/>
      </c>
      <c r="BA5" s="61" t="str">
        <f>IFERROR(Base!AZ5/GAMSbase!AZ5,"")</f>
        <v/>
      </c>
      <c r="BB5" s="61" t="str">
        <f>IFERROR(Base!BA5/GAMSbase!BA5,"")</f>
        <v/>
      </c>
      <c r="BC5" s="61" t="str">
        <f>IFERROR(Base!BB5/GAMSbase!BB5,"")</f>
        <v/>
      </c>
      <c r="BD5" s="61" t="str">
        <f>IFERROR(Base!BC5/GAMSbase!BC5,"")</f>
        <v/>
      </c>
      <c r="BE5" s="61" t="str">
        <f>IFERROR(Base!BD5/GAMSbase!BD5,"")</f>
        <v/>
      </c>
      <c r="BF5" s="61" t="str">
        <f>IFERROR(Base!BE5/GAMSbase!BE5,"")</f>
        <v/>
      </c>
      <c r="BG5" s="61" t="str">
        <f>IFERROR(Base!BF5/GAMSbase!BF5,"")</f>
        <v/>
      </c>
      <c r="BH5" s="61" t="str">
        <f>IFERROR(Base!BG5/GAMSbase!BG5,"")</f>
        <v/>
      </c>
      <c r="BI5" s="61" t="str">
        <f>IFERROR(Base!BH5/GAMSbase!BH5,"")</f>
        <v/>
      </c>
      <c r="BJ5" s="61" t="str">
        <f>IFERROR(Base!BI5/GAMSbase!BI5,"")</f>
        <v/>
      </c>
    </row>
    <row r="6" spans="1:62" x14ac:dyDescent="0.25">
      <c r="A6" t="str">
        <f>Base!A6</f>
        <v>Depreciation</v>
      </c>
      <c r="B6" t="str">
        <f>GAMSbase!A6</f>
        <v>Depreciation</v>
      </c>
      <c r="C6" s="61">
        <f>IFERROR(Base!B6/GAMSbase!B6,"")</f>
        <v>1</v>
      </c>
      <c r="D6" s="61" t="str">
        <f>IFERROR(Base!C6/GAMSbase!C6,"")</f>
        <v/>
      </c>
      <c r="E6" s="61" t="str">
        <f>IFERROR(Base!D6/GAMSbase!D6,"")</f>
        <v/>
      </c>
      <c r="F6" s="61" t="str">
        <f>IFERROR(Base!E6/GAMSbase!E6,"")</f>
        <v/>
      </c>
      <c r="G6" s="61" t="str">
        <f>IFERROR(Base!F6/GAMSbase!F6,"")</f>
        <v/>
      </c>
      <c r="H6" s="61" t="str">
        <f>IFERROR(Base!G6/GAMSbase!G6,"")</f>
        <v/>
      </c>
      <c r="I6" s="61" t="str">
        <f>IFERROR(Base!H6/GAMSbase!H6,"")</f>
        <v/>
      </c>
      <c r="J6" s="61" t="str">
        <f>IFERROR(Base!I6/GAMSbase!I6,"")</f>
        <v/>
      </c>
      <c r="K6" s="61" t="str">
        <f>IFERROR(Base!J6/GAMSbase!J6,"")</f>
        <v/>
      </c>
      <c r="L6" s="61" t="str">
        <f>IFERROR(Base!K6/GAMSbase!K6,"")</f>
        <v/>
      </c>
      <c r="M6" s="61" t="str">
        <f>IFERROR(Base!L6/GAMSbase!L6,"")</f>
        <v/>
      </c>
      <c r="N6" s="61" t="str">
        <f>IFERROR(Base!M6/GAMSbase!M6,"")</f>
        <v/>
      </c>
      <c r="O6" s="61" t="str">
        <f>IFERROR(Base!N6/GAMSbase!N6,"")</f>
        <v/>
      </c>
      <c r="P6" s="61" t="str">
        <f>IFERROR(Base!O6/GAMSbase!O6,"")</f>
        <v/>
      </c>
      <c r="Q6" s="61" t="str">
        <f>IFERROR(Base!P6/GAMSbase!P6,"")</f>
        <v/>
      </c>
      <c r="R6" s="61" t="str">
        <f>IFERROR(Base!Q6/GAMSbase!Q6,"")</f>
        <v/>
      </c>
      <c r="S6" s="61" t="str">
        <f>IFERROR(Base!R6/GAMSbase!R6,"")</f>
        <v/>
      </c>
      <c r="T6" s="61" t="str">
        <f>IFERROR(Base!S6/GAMSbase!S6,"")</f>
        <v/>
      </c>
      <c r="U6" s="61" t="str">
        <f>IFERROR(Base!T6/GAMSbase!T6,"")</f>
        <v/>
      </c>
      <c r="V6" s="61" t="str">
        <f>IFERROR(Base!U6/GAMSbase!U6,"")</f>
        <v/>
      </c>
      <c r="W6" s="61" t="str">
        <f>IFERROR(Base!V6/GAMSbase!V6,"")</f>
        <v/>
      </c>
      <c r="X6" s="61" t="str">
        <f>IFERROR(Base!W6/GAMSbase!W6,"")</f>
        <v/>
      </c>
      <c r="Y6" s="61" t="str">
        <f>IFERROR(Base!X6/GAMSbase!X6,"")</f>
        <v/>
      </c>
      <c r="Z6" s="61" t="str">
        <f>IFERROR(Base!Y6/GAMSbase!Y6,"")</f>
        <v/>
      </c>
      <c r="AA6" s="61" t="str">
        <f>IFERROR(Base!Z6/GAMSbase!Z6,"")</f>
        <v/>
      </c>
      <c r="AB6" s="61" t="str">
        <f>IFERROR(Base!AA6/GAMSbase!AA6,"")</f>
        <v/>
      </c>
      <c r="AC6" s="61" t="str">
        <f>IFERROR(Base!AB6/GAMSbase!AB6,"")</f>
        <v/>
      </c>
      <c r="AD6" s="61" t="str">
        <f>IFERROR(Base!AC6/GAMSbase!AC6,"")</f>
        <v/>
      </c>
      <c r="AE6" s="61" t="str">
        <f>IFERROR(Base!AD6/GAMSbase!AD6,"")</f>
        <v/>
      </c>
      <c r="AF6" s="61" t="str">
        <f>IFERROR(Base!AE6/GAMSbase!AE6,"")</f>
        <v/>
      </c>
      <c r="AG6" s="61" t="str">
        <f>IFERROR(Base!AF6/GAMSbase!AF6,"")</f>
        <v/>
      </c>
      <c r="AH6" s="61" t="str">
        <f>IFERROR(Base!AG6/GAMSbase!AG6,"")</f>
        <v/>
      </c>
      <c r="AI6" s="61" t="str">
        <f>IFERROR(Base!AH6/GAMSbase!AH6,"")</f>
        <v/>
      </c>
      <c r="AJ6" s="61" t="str">
        <f>IFERROR(Base!AI6/GAMSbase!AI6,"")</f>
        <v/>
      </c>
      <c r="AK6" s="61" t="str">
        <f>IFERROR(Base!AJ6/GAMSbase!AJ6,"")</f>
        <v/>
      </c>
      <c r="AL6" s="61" t="str">
        <f>IFERROR(Base!AK6/GAMSbase!AK6,"")</f>
        <v/>
      </c>
      <c r="AM6" s="61" t="str">
        <f>IFERROR(Base!AL6/GAMSbase!AL6,"")</f>
        <v/>
      </c>
      <c r="AN6" s="61" t="str">
        <f>IFERROR(Base!AM6/GAMSbase!AM6,"")</f>
        <v/>
      </c>
      <c r="AO6" s="61" t="str">
        <f>IFERROR(Base!AN6/GAMSbase!AN6,"")</f>
        <v/>
      </c>
      <c r="AP6" s="61" t="str">
        <f>IFERROR(Base!AO6/GAMSbase!AO6,"")</f>
        <v/>
      </c>
      <c r="AQ6" s="61" t="str">
        <f>IFERROR(Base!AP6/GAMSbase!AP6,"")</f>
        <v/>
      </c>
      <c r="AR6" s="61" t="str">
        <f>IFERROR(Base!AQ6/GAMSbase!AQ6,"")</f>
        <v/>
      </c>
      <c r="AS6" s="61" t="str">
        <f>IFERROR(Base!AR6/GAMSbase!AR6,"")</f>
        <v/>
      </c>
      <c r="AT6" s="61" t="str">
        <f>IFERROR(Base!AS6/GAMSbase!AS6,"")</f>
        <v/>
      </c>
      <c r="AU6" s="61" t="str">
        <f>IFERROR(Base!AT6/GAMSbase!AT6,"")</f>
        <v/>
      </c>
      <c r="AV6" s="61" t="str">
        <f>IFERROR(Base!AU6/GAMSbase!AU6,"")</f>
        <v/>
      </c>
      <c r="AW6" s="61" t="str">
        <f>IFERROR(Base!AV6/GAMSbase!AV6,"")</f>
        <v/>
      </c>
      <c r="AX6" s="61" t="str">
        <f>IFERROR(Base!AW6/GAMSbase!AW6,"")</f>
        <v/>
      </c>
      <c r="AY6" s="61" t="str">
        <f>IFERROR(Base!AX6/GAMSbase!AX6,"")</f>
        <v/>
      </c>
      <c r="AZ6" s="61" t="str">
        <f>IFERROR(Base!AY6/GAMSbase!AY6,"")</f>
        <v/>
      </c>
      <c r="BA6" s="61" t="str">
        <f>IFERROR(Base!AZ6/GAMSbase!AZ6,"")</f>
        <v/>
      </c>
      <c r="BB6" s="61" t="str">
        <f>IFERROR(Base!BA6/GAMSbase!BA6,"")</f>
        <v/>
      </c>
      <c r="BC6" s="61" t="str">
        <f>IFERROR(Base!BB6/GAMSbase!BB6,"")</f>
        <v/>
      </c>
      <c r="BD6" s="61" t="str">
        <f>IFERROR(Base!BC6/GAMSbase!BC6,"")</f>
        <v/>
      </c>
      <c r="BE6" s="61" t="str">
        <f>IFERROR(Base!BD6/GAMSbase!BD6,"")</f>
        <v/>
      </c>
      <c r="BF6" s="61" t="str">
        <f>IFERROR(Base!BE6/GAMSbase!BE6,"")</f>
        <v/>
      </c>
      <c r="BG6" s="61" t="str">
        <f>IFERROR(Base!BF6/GAMSbase!BF6,"")</f>
        <v/>
      </c>
      <c r="BH6" s="61" t="str">
        <f>IFERROR(Base!BG6/GAMSbase!BG6,"")</f>
        <v/>
      </c>
      <c r="BI6" s="61" t="str">
        <f>IFERROR(Base!BH6/GAMSbase!BH6,"")</f>
        <v/>
      </c>
      <c r="BJ6" s="61" t="str">
        <f>IFERROR(Base!BI6/GAMSbase!BI6,"")</f>
        <v/>
      </c>
    </row>
    <row r="7" spans="1:62" x14ac:dyDescent="0.25">
      <c r="A7" t="str">
        <f>Base!A7</f>
        <v>World capital risk premium (percent per year)</v>
      </c>
      <c r="B7" t="str">
        <f>GAMSbase!A7</f>
        <v>World Capital Risk Premium</v>
      </c>
      <c r="C7" s="61" t="str">
        <f>IFERROR(Base!B7/GAMSbase!B7,"")</f>
        <v/>
      </c>
      <c r="D7" s="61" t="str">
        <f>IFERROR(Base!C7/GAMSbase!C7,"")</f>
        <v/>
      </c>
      <c r="E7" s="61" t="str">
        <f>IFERROR(Base!D7/GAMSbase!D7,"")</f>
        <v/>
      </c>
      <c r="F7" s="61" t="str">
        <f>IFERROR(Base!E7/GAMSbase!E7,"")</f>
        <v/>
      </c>
      <c r="G7" s="61" t="str">
        <f>IFERROR(Base!F7/GAMSbase!F7,"")</f>
        <v/>
      </c>
      <c r="H7" s="61" t="str">
        <f>IFERROR(Base!G7/GAMSbase!G7,"")</f>
        <v/>
      </c>
      <c r="I7" s="61" t="str">
        <f>IFERROR(Base!H7/GAMSbase!H7,"")</f>
        <v/>
      </c>
      <c r="J7" s="61" t="str">
        <f>IFERROR(Base!I7/GAMSbase!I7,"")</f>
        <v/>
      </c>
      <c r="K7" s="61" t="str">
        <f>IFERROR(Base!J7/GAMSbase!J7,"")</f>
        <v/>
      </c>
      <c r="L7" s="61" t="str">
        <f>IFERROR(Base!K7/GAMSbase!K7,"")</f>
        <v/>
      </c>
      <c r="M7" s="61" t="str">
        <f>IFERROR(Base!L7/GAMSbase!L7,"")</f>
        <v/>
      </c>
      <c r="N7" s="61" t="str">
        <f>IFERROR(Base!M7/GAMSbase!M7,"")</f>
        <v/>
      </c>
      <c r="O7" s="61" t="str">
        <f>IFERROR(Base!N7/GAMSbase!N7,"")</f>
        <v/>
      </c>
      <c r="P7" s="61" t="str">
        <f>IFERROR(Base!O7/GAMSbase!O7,"")</f>
        <v/>
      </c>
      <c r="Q7" s="61" t="str">
        <f>IFERROR(Base!P7/GAMSbase!P7,"")</f>
        <v/>
      </c>
      <c r="R7" s="61" t="str">
        <f>IFERROR(Base!Q7/GAMSbase!Q7,"")</f>
        <v/>
      </c>
      <c r="S7" s="61" t="str">
        <f>IFERROR(Base!R7/GAMSbase!R7,"")</f>
        <v/>
      </c>
      <c r="T7" s="61" t="str">
        <f>IFERROR(Base!S7/GAMSbase!S7,"")</f>
        <v/>
      </c>
      <c r="U7" s="61" t="str">
        <f>IFERROR(Base!T7/GAMSbase!T7,"")</f>
        <v/>
      </c>
      <c r="V7" s="61" t="str">
        <f>IFERROR(Base!U7/GAMSbase!U7,"")</f>
        <v/>
      </c>
      <c r="W7" s="61" t="str">
        <f>IFERROR(Base!V7/GAMSbase!V7,"")</f>
        <v/>
      </c>
      <c r="X7" s="61" t="str">
        <f>IFERROR(Base!W7/GAMSbase!W7,"")</f>
        <v/>
      </c>
      <c r="Y7" s="61" t="str">
        <f>IFERROR(Base!X7/GAMSbase!X7,"")</f>
        <v/>
      </c>
      <c r="Z7" s="61" t="str">
        <f>IFERROR(Base!Y7/GAMSbase!Y7,"")</f>
        <v/>
      </c>
      <c r="AA7" s="61" t="str">
        <f>IFERROR(Base!Z7/GAMSbase!Z7,"")</f>
        <v/>
      </c>
      <c r="AB7" s="61" t="str">
        <f>IFERROR(Base!AA7/GAMSbase!AA7,"")</f>
        <v/>
      </c>
      <c r="AC7" s="61" t="str">
        <f>IFERROR(Base!AB7/GAMSbase!AB7,"")</f>
        <v/>
      </c>
      <c r="AD7" s="61" t="str">
        <f>IFERROR(Base!AC7/GAMSbase!AC7,"")</f>
        <v/>
      </c>
      <c r="AE7" s="61" t="str">
        <f>IFERROR(Base!AD7/GAMSbase!AD7,"")</f>
        <v/>
      </c>
      <c r="AF7" s="61" t="str">
        <f>IFERROR(Base!AE7/GAMSbase!AE7,"")</f>
        <v/>
      </c>
      <c r="AG7" s="61" t="str">
        <f>IFERROR(Base!AF7/GAMSbase!AF7,"")</f>
        <v/>
      </c>
      <c r="AH7" s="61" t="str">
        <f>IFERROR(Base!AG7/GAMSbase!AG7,"")</f>
        <v/>
      </c>
      <c r="AI7" s="61" t="str">
        <f>IFERROR(Base!AH7/GAMSbase!AH7,"")</f>
        <v/>
      </c>
      <c r="AJ7" s="61" t="str">
        <f>IFERROR(Base!AI7/GAMSbase!AI7,"")</f>
        <v/>
      </c>
      <c r="AK7" s="61" t="str">
        <f>IFERROR(Base!AJ7/GAMSbase!AJ7,"")</f>
        <v/>
      </c>
      <c r="AL7" s="61" t="str">
        <f>IFERROR(Base!AK7/GAMSbase!AK7,"")</f>
        <v/>
      </c>
      <c r="AM7" s="61" t="str">
        <f>IFERROR(Base!AL7/GAMSbase!AL7,"")</f>
        <v/>
      </c>
      <c r="AN7" s="61" t="str">
        <f>IFERROR(Base!AM7/GAMSbase!AM7,"")</f>
        <v/>
      </c>
      <c r="AO7" s="61" t="str">
        <f>IFERROR(Base!AN7/GAMSbase!AN7,"")</f>
        <v/>
      </c>
      <c r="AP7" s="61" t="str">
        <f>IFERROR(Base!AO7/GAMSbase!AO7,"")</f>
        <v/>
      </c>
      <c r="AQ7" s="61" t="str">
        <f>IFERROR(Base!AP7/GAMSbase!AP7,"")</f>
        <v/>
      </c>
      <c r="AR7" s="61" t="str">
        <f>IFERROR(Base!AQ7/GAMSbase!AQ7,"")</f>
        <v/>
      </c>
      <c r="AS7" s="61" t="str">
        <f>IFERROR(Base!AR7/GAMSbase!AR7,"")</f>
        <v/>
      </c>
      <c r="AT7" s="61" t="str">
        <f>IFERROR(Base!AS7/GAMSbase!AS7,"")</f>
        <v/>
      </c>
      <c r="AU7" s="61" t="str">
        <f>IFERROR(Base!AT7/GAMSbase!AT7,"")</f>
        <v/>
      </c>
      <c r="AV7" s="61" t="str">
        <f>IFERROR(Base!AU7/GAMSbase!AU7,"")</f>
        <v/>
      </c>
      <c r="AW7" s="61" t="str">
        <f>IFERROR(Base!AV7/GAMSbase!AV7,"")</f>
        <v/>
      </c>
      <c r="AX7" s="61" t="str">
        <f>IFERROR(Base!AW7/GAMSbase!AW7,"")</f>
        <v/>
      </c>
      <c r="AY7" s="61" t="str">
        <f>IFERROR(Base!AX7/GAMSbase!AX7,"")</f>
        <v/>
      </c>
      <c r="AZ7" s="61" t="str">
        <f>IFERROR(Base!AY7/GAMSbase!AY7,"")</f>
        <v/>
      </c>
      <c r="BA7" s="61" t="str">
        <f>IFERROR(Base!AZ7/GAMSbase!AZ7,"")</f>
        <v/>
      </c>
      <c r="BB7" s="61" t="str">
        <f>IFERROR(Base!BA7/GAMSbase!BA7,"")</f>
        <v/>
      </c>
      <c r="BC7" s="61" t="str">
        <f>IFERROR(Base!BB7/GAMSbase!BB7,"")</f>
        <v/>
      </c>
      <c r="BD7" s="61" t="str">
        <f>IFERROR(Base!BC7/GAMSbase!BC7,"")</f>
        <v/>
      </c>
      <c r="BE7" s="61" t="str">
        <f>IFERROR(Base!BD7/GAMSbase!BD7,"")</f>
        <v/>
      </c>
      <c r="BF7" s="61" t="str">
        <f>IFERROR(Base!BE7/GAMSbase!BE7,"")</f>
        <v/>
      </c>
      <c r="BG7" s="61" t="str">
        <f>IFERROR(Base!BF7/GAMSbase!BF7,"")</f>
        <v/>
      </c>
      <c r="BH7" s="61" t="str">
        <f>IFERROR(Base!BG7/GAMSbase!BG7,"")</f>
        <v/>
      </c>
      <c r="BI7" s="61" t="str">
        <f>IFERROR(Base!BH7/GAMSbase!BH7,"")</f>
        <v/>
      </c>
      <c r="BJ7" s="61" t="str">
        <f>IFERROR(Base!BI7/GAMSbase!BI7,"")</f>
        <v/>
      </c>
    </row>
    <row r="8" spans="1:62" x14ac:dyDescent="0.25">
      <c r="A8" t="str">
        <f>Base!A8</f>
        <v>Fraction diversifiable risk</v>
      </c>
      <c r="B8" t="str">
        <f>GAMSbase!A8</f>
        <v>Fraction Diversifiable Risk</v>
      </c>
      <c r="C8" s="61" t="str">
        <f>IFERROR(Base!B8/GAMSbase!B8,"")</f>
        <v/>
      </c>
      <c r="D8" s="61" t="str">
        <f>IFERROR(Base!C8/GAMSbase!C8,"")</f>
        <v/>
      </c>
      <c r="E8" s="61" t="str">
        <f>IFERROR(Base!D8/GAMSbase!D8,"")</f>
        <v/>
      </c>
      <c r="F8" s="61" t="str">
        <f>IFERROR(Base!E8/GAMSbase!E8,"")</f>
        <v/>
      </c>
      <c r="G8" s="61" t="str">
        <f>IFERROR(Base!F8/GAMSbase!F8,"")</f>
        <v/>
      </c>
      <c r="H8" s="61" t="str">
        <f>IFERROR(Base!G8/GAMSbase!G8,"")</f>
        <v/>
      </c>
      <c r="I8" s="61" t="str">
        <f>IFERROR(Base!H8/GAMSbase!H8,"")</f>
        <v/>
      </c>
      <c r="J8" s="61" t="str">
        <f>IFERROR(Base!I8/GAMSbase!I8,"")</f>
        <v/>
      </c>
      <c r="K8" s="61" t="str">
        <f>IFERROR(Base!J8/GAMSbase!J8,"")</f>
        <v/>
      </c>
      <c r="L8" s="61" t="str">
        <f>IFERROR(Base!K8/GAMSbase!K8,"")</f>
        <v/>
      </c>
      <c r="M8" s="61" t="str">
        <f>IFERROR(Base!L8/GAMSbase!L8,"")</f>
        <v/>
      </c>
      <c r="N8" s="61" t="str">
        <f>IFERROR(Base!M8/GAMSbase!M8,"")</f>
        <v/>
      </c>
      <c r="O8" s="61" t="str">
        <f>IFERROR(Base!N8/GAMSbase!N8,"")</f>
        <v/>
      </c>
      <c r="P8" s="61" t="str">
        <f>IFERROR(Base!O8/GAMSbase!O8,"")</f>
        <v/>
      </c>
      <c r="Q8" s="61" t="str">
        <f>IFERROR(Base!P8/GAMSbase!P8,"")</f>
        <v/>
      </c>
      <c r="R8" s="61" t="str">
        <f>IFERROR(Base!Q8/GAMSbase!Q8,"")</f>
        <v/>
      </c>
      <c r="S8" s="61" t="str">
        <f>IFERROR(Base!R8/GAMSbase!R8,"")</f>
        <v/>
      </c>
      <c r="T8" s="61" t="str">
        <f>IFERROR(Base!S8/GAMSbase!S8,"")</f>
        <v/>
      </c>
      <c r="U8" s="61" t="str">
        <f>IFERROR(Base!T8/GAMSbase!T8,"")</f>
        <v/>
      </c>
      <c r="V8" s="61" t="str">
        <f>IFERROR(Base!U8/GAMSbase!U8,"")</f>
        <v/>
      </c>
      <c r="W8" s="61" t="str">
        <f>IFERROR(Base!V8/GAMSbase!V8,"")</f>
        <v/>
      </c>
      <c r="X8" s="61" t="str">
        <f>IFERROR(Base!W8/GAMSbase!W8,"")</f>
        <v/>
      </c>
      <c r="Y8" s="61" t="str">
        <f>IFERROR(Base!X8/GAMSbase!X8,"")</f>
        <v/>
      </c>
      <c r="Z8" s="61" t="str">
        <f>IFERROR(Base!Y8/GAMSbase!Y8,"")</f>
        <v/>
      </c>
      <c r="AA8" s="61" t="str">
        <f>IFERROR(Base!Z8/GAMSbase!Z8,"")</f>
        <v/>
      </c>
      <c r="AB8" s="61" t="str">
        <f>IFERROR(Base!AA8/GAMSbase!AA8,"")</f>
        <v/>
      </c>
      <c r="AC8" s="61" t="str">
        <f>IFERROR(Base!AB8/GAMSbase!AB8,"")</f>
        <v/>
      </c>
      <c r="AD8" s="61" t="str">
        <f>IFERROR(Base!AC8/GAMSbase!AC8,"")</f>
        <v/>
      </c>
      <c r="AE8" s="61" t="str">
        <f>IFERROR(Base!AD8/GAMSbase!AD8,"")</f>
        <v/>
      </c>
      <c r="AF8" s="61" t="str">
        <f>IFERROR(Base!AE8/GAMSbase!AE8,"")</f>
        <v/>
      </c>
      <c r="AG8" s="61" t="str">
        <f>IFERROR(Base!AF8/GAMSbase!AF8,"")</f>
        <v/>
      </c>
      <c r="AH8" s="61" t="str">
        <f>IFERROR(Base!AG8/GAMSbase!AG8,"")</f>
        <v/>
      </c>
      <c r="AI8" s="61" t="str">
        <f>IFERROR(Base!AH8/GAMSbase!AH8,"")</f>
        <v/>
      </c>
      <c r="AJ8" s="61" t="str">
        <f>IFERROR(Base!AI8/GAMSbase!AI8,"")</f>
        <v/>
      </c>
      <c r="AK8" s="61" t="str">
        <f>IFERROR(Base!AJ8/GAMSbase!AJ8,"")</f>
        <v/>
      </c>
      <c r="AL8" s="61" t="str">
        <f>IFERROR(Base!AK8/GAMSbase!AK8,"")</f>
        <v/>
      </c>
      <c r="AM8" s="61" t="str">
        <f>IFERROR(Base!AL8/GAMSbase!AL8,"")</f>
        <v/>
      </c>
      <c r="AN8" s="61" t="str">
        <f>IFERROR(Base!AM8/GAMSbase!AM8,"")</f>
        <v/>
      </c>
      <c r="AO8" s="61" t="str">
        <f>IFERROR(Base!AN8/GAMSbase!AN8,"")</f>
        <v/>
      </c>
      <c r="AP8" s="61" t="str">
        <f>IFERROR(Base!AO8/GAMSbase!AO8,"")</f>
        <v/>
      </c>
      <c r="AQ8" s="61" t="str">
        <f>IFERROR(Base!AP8/GAMSbase!AP8,"")</f>
        <v/>
      </c>
      <c r="AR8" s="61" t="str">
        <f>IFERROR(Base!AQ8/GAMSbase!AQ8,"")</f>
        <v/>
      </c>
      <c r="AS8" s="61" t="str">
        <f>IFERROR(Base!AR8/GAMSbase!AR8,"")</f>
        <v/>
      </c>
      <c r="AT8" s="61" t="str">
        <f>IFERROR(Base!AS8/GAMSbase!AS8,"")</f>
        <v/>
      </c>
      <c r="AU8" s="61" t="str">
        <f>IFERROR(Base!AT8/GAMSbase!AT8,"")</f>
        <v/>
      </c>
      <c r="AV8" s="61" t="str">
        <f>IFERROR(Base!AU8/GAMSbase!AU8,"")</f>
        <v/>
      </c>
      <c r="AW8" s="61" t="str">
        <f>IFERROR(Base!AV8/GAMSbase!AV8,"")</f>
        <v/>
      </c>
      <c r="AX8" s="61" t="str">
        <f>IFERROR(Base!AW8/GAMSbase!AW8,"")</f>
        <v/>
      </c>
      <c r="AY8" s="61" t="str">
        <f>IFERROR(Base!AX8/GAMSbase!AX8,"")</f>
        <v/>
      </c>
      <c r="AZ8" s="61" t="str">
        <f>IFERROR(Base!AY8/GAMSbase!AY8,"")</f>
        <v/>
      </c>
      <c r="BA8" s="61" t="str">
        <f>IFERROR(Base!AZ8/GAMSbase!AZ8,"")</f>
        <v/>
      </c>
      <c r="BB8" s="61" t="str">
        <f>IFERROR(Base!BA8/GAMSbase!BA8,"")</f>
        <v/>
      </c>
      <c r="BC8" s="61" t="str">
        <f>IFERROR(Base!BB8/GAMSbase!BB8,"")</f>
        <v/>
      </c>
      <c r="BD8" s="61" t="str">
        <f>IFERROR(Base!BC8/GAMSbase!BC8,"")</f>
        <v/>
      </c>
      <c r="BE8" s="61" t="str">
        <f>IFERROR(Base!BD8/GAMSbase!BD8,"")</f>
        <v/>
      </c>
      <c r="BF8" s="61" t="str">
        <f>IFERROR(Base!BE8/GAMSbase!BE8,"")</f>
        <v/>
      </c>
      <c r="BG8" s="61" t="str">
        <f>IFERROR(Base!BF8/GAMSbase!BF8,"")</f>
        <v/>
      </c>
      <c r="BH8" s="61" t="str">
        <f>IFERROR(Base!BG8/GAMSbase!BG8,"")</f>
        <v/>
      </c>
      <c r="BI8" s="61" t="str">
        <f>IFERROR(Base!BH8/GAMSbase!BH8,"")</f>
        <v/>
      </c>
      <c r="BJ8" s="61" t="str">
        <f>IFERROR(Base!BI8/GAMSbase!BI8,"")</f>
        <v/>
      </c>
    </row>
    <row r="9" spans="1:62" x14ac:dyDescent="0.25">
      <c r="A9" t="str">
        <f>Base!A9</f>
        <v>Diversifiable risk ( per year)</v>
      </c>
      <c r="B9" t="str">
        <f>GAMSbase!A9</f>
        <v>Diversifiable Risk ( per year)</v>
      </c>
      <c r="C9" s="61" t="str">
        <f>IFERROR(Base!B9/GAMSbase!B9,"")</f>
        <v/>
      </c>
      <c r="D9" s="61" t="str">
        <f>IFERROR(Base!C9/GAMSbase!C9,"")</f>
        <v/>
      </c>
      <c r="E9" s="61" t="str">
        <f>IFERROR(Base!D9/GAMSbase!D9,"")</f>
        <v/>
      </c>
      <c r="F9" s="61" t="str">
        <f>IFERROR(Base!E9/GAMSbase!E9,"")</f>
        <v/>
      </c>
      <c r="G9" s="61" t="str">
        <f>IFERROR(Base!F9/GAMSbase!F9,"")</f>
        <v/>
      </c>
      <c r="H9" s="61" t="str">
        <f>IFERROR(Base!G9/GAMSbase!G9,"")</f>
        <v/>
      </c>
      <c r="I9" s="61" t="str">
        <f>IFERROR(Base!H9/GAMSbase!H9,"")</f>
        <v/>
      </c>
      <c r="J9" s="61" t="str">
        <f>IFERROR(Base!I9/GAMSbase!I9,"")</f>
        <v/>
      </c>
      <c r="K9" s="61" t="str">
        <f>IFERROR(Base!J9/GAMSbase!J9,"")</f>
        <v/>
      </c>
      <c r="L9" s="61" t="str">
        <f>IFERROR(Base!K9/GAMSbase!K9,"")</f>
        <v/>
      </c>
      <c r="M9" s="61" t="str">
        <f>IFERROR(Base!L9/GAMSbase!L9,"")</f>
        <v/>
      </c>
      <c r="N9" s="61" t="str">
        <f>IFERROR(Base!M9/GAMSbase!M9,"")</f>
        <v/>
      </c>
      <c r="O9" s="61" t="str">
        <f>IFERROR(Base!N9/GAMSbase!N9,"")</f>
        <v/>
      </c>
      <c r="P9" s="61" t="str">
        <f>IFERROR(Base!O9/GAMSbase!O9,"")</f>
        <v/>
      </c>
      <c r="Q9" s="61" t="str">
        <f>IFERROR(Base!P9/GAMSbase!P9,"")</f>
        <v/>
      </c>
      <c r="R9" s="61" t="str">
        <f>IFERROR(Base!Q9/GAMSbase!Q9,"")</f>
        <v/>
      </c>
      <c r="S9" s="61" t="str">
        <f>IFERROR(Base!R9/GAMSbase!R9,"")</f>
        <v/>
      </c>
      <c r="T9" s="61" t="str">
        <f>IFERROR(Base!S9/GAMSbase!S9,"")</f>
        <v/>
      </c>
      <c r="U9" s="61" t="str">
        <f>IFERROR(Base!T9/GAMSbase!T9,"")</f>
        <v/>
      </c>
      <c r="V9" s="61" t="str">
        <f>IFERROR(Base!U9/GAMSbase!U9,"")</f>
        <v/>
      </c>
      <c r="W9" s="61" t="str">
        <f>IFERROR(Base!V9/GAMSbase!V9,"")</f>
        <v/>
      </c>
      <c r="X9" s="61" t="str">
        <f>IFERROR(Base!W9/GAMSbase!W9,"")</f>
        <v/>
      </c>
      <c r="Y9" s="61" t="str">
        <f>IFERROR(Base!X9/GAMSbase!X9,"")</f>
        <v/>
      </c>
      <c r="Z9" s="61" t="str">
        <f>IFERROR(Base!Y9/GAMSbase!Y9,"")</f>
        <v/>
      </c>
      <c r="AA9" s="61" t="str">
        <f>IFERROR(Base!Z9/GAMSbase!Z9,"")</f>
        <v/>
      </c>
      <c r="AB9" s="61" t="str">
        <f>IFERROR(Base!AA9/GAMSbase!AA9,"")</f>
        <v/>
      </c>
      <c r="AC9" s="61" t="str">
        <f>IFERROR(Base!AB9/GAMSbase!AB9,"")</f>
        <v/>
      </c>
      <c r="AD9" s="61" t="str">
        <f>IFERROR(Base!AC9/GAMSbase!AC9,"")</f>
        <v/>
      </c>
      <c r="AE9" s="61" t="str">
        <f>IFERROR(Base!AD9/GAMSbase!AD9,"")</f>
        <v/>
      </c>
      <c r="AF9" s="61" t="str">
        <f>IFERROR(Base!AE9/GAMSbase!AE9,"")</f>
        <v/>
      </c>
      <c r="AG9" s="61" t="str">
        <f>IFERROR(Base!AF9/GAMSbase!AF9,"")</f>
        <v/>
      </c>
      <c r="AH9" s="61" t="str">
        <f>IFERROR(Base!AG9/GAMSbase!AG9,"")</f>
        <v/>
      </c>
      <c r="AI9" s="61" t="str">
        <f>IFERROR(Base!AH9/GAMSbase!AH9,"")</f>
        <v/>
      </c>
      <c r="AJ9" s="61" t="str">
        <f>IFERROR(Base!AI9/GAMSbase!AI9,"")</f>
        <v/>
      </c>
      <c r="AK9" s="61" t="str">
        <f>IFERROR(Base!AJ9/GAMSbase!AJ9,"")</f>
        <v/>
      </c>
      <c r="AL9" s="61" t="str">
        <f>IFERROR(Base!AK9/GAMSbase!AK9,"")</f>
        <v/>
      </c>
      <c r="AM9" s="61" t="str">
        <f>IFERROR(Base!AL9/GAMSbase!AL9,"")</f>
        <v/>
      </c>
      <c r="AN9" s="61" t="str">
        <f>IFERROR(Base!AM9/GAMSbase!AM9,"")</f>
        <v/>
      </c>
      <c r="AO9" s="61" t="str">
        <f>IFERROR(Base!AN9/GAMSbase!AN9,"")</f>
        <v/>
      </c>
      <c r="AP9" s="61" t="str">
        <f>IFERROR(Base!AO9/GAMSbase!AO9,"")</f>
        <v/>
      </c>
      <c r="AQ9" s="61" t="str">
        <f>IFERROR(Base!AP9/GAMSbase!AP9,"")</f>
        <v/>
      </c>
      <c r="AR9" s="61" t="str">
        <f>IFERROR(Base!AQ9/GAMSbase!AQ9,"")</f>
        <v/>
      </c>
      <c r="AS9" s="61" t="str">
        <f>IFERROR(Base!AR9/GAMSbase!AR9,"")</f>
        <v/>
      </c>
      <c r="AT9" s="61" t="str">
        <f>IFERROR(Base!AS9/GAMSbase!AS9,"")</f>
        <v/>
      </c>
      <c r="AU9" s="61" t="str">
        <f>IFERROR(Base!AT9/GAMSbase!AT9,"")</f>
        <v/>
      </c>
      <c r="AV9" s="61" t="str">
        <f>IFERROR(Base!AU9/GAMSbase!AU9,"")</f>
        <v/>
      </c>
      <c r="AW9" s="61" t="str">
        <f>IFERROR(Base!AV9/GAMSbase!AV9,"")</f>
        <v/>
      </c>
      <c r="AX9" s="61" t="str">
        <f>IFERROR(Base!AW9/GAMSbase!AW9,"")</f>
        <v/>
      </c>
      <c r="AY9" s="61" t="str">
        <f>IFERROR(Base!AX9/GAMSbase!AX9,"")</f>
        <v/>
      </c>
      <c r="AZ9" s="61" t="str">
        <f>IFERROR(Base!AY9/GAMSbase!AY9,"")</f>
        <v/>
      </c>
      <c r="BA9" s="61" t="str">
        <f>IFERROR(Base!AZ9/GAMSbase!AZ9,"")</f>
        <v/>
      </c>
      <c r="BB9" s="61" t="str">
        <f>IFERROR(Base!BA9/GAMSbase!BA9,"")</f>
        <v/>
      </c>
      <c r="BC9" s="61" t="str">
        <f>IFERROR(Base!BB9/GAMSbase!BB9,"")</f>
        <v/>
      </c>
      <c r="BD9" s="61" t="str">
        <f>IFERROR(Base!BC9/GAMSbase!BC9,"")</f>
        <v/>
      </c>
      <c r="BE9" s="61" t="str">
        <f>IFERROR(Base!BD9/GAMSbase!BD9,"")</f>
        <v/>
      </c>
      <c r="BF9" s="61" t="str">
        <f>IFERROR(Base!BE9/GAMSbase!BE9,"")</f>
        <v/>
      </c>
      <c r="BG9" s="61" t="str">
        <f>IFERROR(Base!BF9/GAMSbase!BF9,"")</f>
        <v/>
      </c>
      <c r="BH9" s="61" t="str">
        <f>IFERROR(Base!BG9/GAMSbase!BG9,"")</f>
        <v/>
      </c>
      <c r="BI9" s="61" t="str">
        <f>IFERROR(Base!BH9/GAMSbase!BH9,"")</f>
        <v/>
      </c>
      <c r="BJ9" s="61" t="str">
        <f>IFERROR(Base!BI9/GAMSbase!BI9,"")</f>
        <v/>
      </c>
    </row>
    <row r="10" spans="1:62" x14ac:dyDescent="0.25">
      <c r="A10" t="str">
        <f>Base!A10</f>
        <v>Depreciation (with no risk)</v>
      </c>
      <c r="B10" t="str">
        <f>GAMSbase!A10</f>
        <v>Depreciation with no Risk (per year)</v>
      </c>
      <c r="C10" s="61" t="str">
        <f>IFERROR(Base!B10/GAMSbase!B10,"")</f>
        <v/>
      </c>
      <c r="D10" s="61" t="str">
        <f>IFERROR(Base!C10/GAMSbase!C10,"")</f>
        <v/>
      </c>
      <c r="E10" s="61" t="str">
        <f>IFERROR(Base!D10/GAMSbase!D10,"")</f>
        <v/>
      </c>
      <c r="F10" s="61" t="str">
        <f>IFERROR(Base!E10/GAMSbase!E10,"")</f>
        <v/>
      </c>
      <c r="G10" s="61" t="str">
        <f>IFERROR(Base!F10/GAMSbase!F10,"")</f>
        <v/>
      </c>
      <c r="H10" s="61" t="str">
        <f>IFERROR(Base!G10/GAMSbase!G10,"")</f>
        <v/>
      </c>
      <c r="I10" s="61" t="str">
        <f>IFERROR(Base!H10/GAMSbase!H10,"")</f>
        <v/>
      </c>
      <c r="J10" s="61" t="str">
        <f>IFERROR(Base!I10/GAMSbase!I10,"")</f>
        <v/>
      </c>
      <c r="K10" s="61" t="str">
        <f>IFERROR(Base!J10/GAMSbase!J10,"")</f>
        <v/>
      </c>
      <c r="L10" s="61" t="str">
        <f>IFERROR(Base!K10/GAMSbase!K10,"")</f>
        <v/>
      </c>
      <c r="M10" s="61" t="str">
        <f>IFERROR(Base!L10/GAMSbase!L10,"")</f>
        <v/>
      </c>
      <c r="N10" s="61" t="str">
        <f>IFERROR(Base!M10/GAMSbase!M10,"")</f>
        <v/>
      </c>
      <c r="O10" s="61" t="str">
        <f>IFERROR(Base!N10/GAMSbase!N10,"")</f>
        <v/>
      </c>
      <c r="P10" s="61" t="str">
        <f>IFERROR(Base!O10/GAMSbase!O10,"")</f>
        <v/>
      </c>
      <c r="Q10" s="61" t="str">
        <f>IFERROR(Base!P10/GAMSbase!P10,"")</f>
        <v/>
      </c>
      <c r="R10" s="61" t="str">
        <f>IFERROR(Base!Q10/GAMSbase!Q10,"")</f>
        <v/>
      </c>
      <c r="S10" s="61" t="str">
        <f>IFERROR(Base!R10/GAMSbase!R10,"")</f>
        <v/>
      </c>
      <c r="T10" s="61" t="str">
        <f>IFERROR(Base!S10/GAMSbase!S10,"")</f>
        <v/>
      </c>
      <c r="U10" s="61" t="str">
        <f>IFERROR(Base!T10/GAMSbase!T10,"")</f>
        <v/>
      </c>
      <c r="V10" s="61" t="str">
        <f>IFERROR(Base!U10/GAMSbase!U10,"")</f>
        <v/>
      </c>
      <c r="W10" s="61" t="str">
        <f>IFERROR(Base!V10/GAMSbase!V10,"")</f>
        <v/>
      </c>
      <c r="X10" s="61" t="str">
        <f>IFERROR(Base!W10/GAMSbase!W10,"")</f>
        <v/>
      </c>
      <c r="Y10" s="61" t="str">
        <f>IFERROR(Base!X10/GAMSbase!X10,"")</f>
        <v/>
      </c>
      <c r="Z10" s="61" t="str">
        <f>IFERROR(Base!Y10/GAMSbase!Y10,"")</f>
        <v/>
      </c>
      <c r="AA10" s="61" t="str">
        <f>IFERROR(Base!Z10/GAMSbase!Z10,"")</f>
        <v/>
      </c>
      <c r="AB10" s="61" t="str">
        <f>IFERROR(Base!AA10/GAMSbase!AA10,"")</f>
        <v/>
      </c>
      <c r="AC10" s="61" t="str">
        <f>IFERROR(Base!AB10/GAMSbase!AB10,"")</f>
        <v/>
      </c>
      <c r="AD10" s="61" t="str">
        <f>IFERROR(Base!AC10/GAMSbase!AC10,"")</f>
        <v/>
      </c>
      <c r="AE10" s="61" t="str">
        <f>IFERROR(Base!AD10/GAMSbase!AD10,"")</f>
        <v/>
      </c>
      <c r="AF10" s="61" t="str">
        <f>IFERROR(Base!AE10/GAMSbase!AE10,"")</f>
        <v/>
      </c>
      <c r="AG10" s="61" t="str">
        <f>IFERROR(Base!AF10/GAMSbase!AF10,"")</f>
        <v/>
      </c>
      <c r="AH10" s="61" t="str">
        <f>IFERROR(Base!AG10/GAMSbase!AG10,"")</f>
        <v/>
      </c>
      <c r="AI10" s="61" t="str">
        <f>IFERROR(Base!AH10/GAMSbase!AH10,"")</f>
        <v/>
      </c>
      <c r="AJ10" s="61" t="str">
        <f>IFERROR(Base!AI10/GAMSbase!AI10,"")</f>
        <v/>
      </c>
      <c r="AK10" s="61" t="str">
        <f>IFERROR(Base!AJ10/GAMSbase!AJ10,"")</f>
        <v/>
      </c>
      <c r="AL10" s="61" t="str">
        <f>IFERROR(Base!AK10/GAMSbase!AK10,"")</f>
        <v/>
      </c>
      <c r="AM10" s="61" t="str">
        <f>IFERROR(Base!AL10/GAMSbase!AL10,"")</f>
        <v/>
      </c>
      <c r="AN10" s="61" t="str">
        <f>IFERROR(Base!AM10/GAMSbase!AM10,"")</f>
        <v/>
      </c>
      <c r="AO10" s="61" t="str">
        <f>IFERROR(Base!AN10/GAMSbase!AN10,"")</f>
        <v/>
      </c>
      <c r="AP10" s="61" t="str">
        <f>IFERROR(Base!AO10/GAMSbase!AO10,"")</f>
        <v/>
      </c>
      <c r="AQ10" s="61" t="str">
        <f>IFERROR(Base!AP10/GAMSbase!AP10,"")</f>
        <v/>
      </c>
      <c r="AR10" s="61" t="str">
        <f>IFERROR(Base!AQ10/GAMSbase!AQ10,"")</f>
        <v/>
      </c>
      <c r="AS10" s="61" t="str">
        <f>IFERROR(Base!AR10/GAMSbase!AR10,"")</f>
        <v/>
      </c>
      <c r="AT10" s="61" t="str">
        <f>IFERROR(Base!AS10/GAMSbase!AS10,"")</f>
        <v/>
      </c>
      <c r="AU10" s="61" t="str">
        <f>IFERROR(Base!AT10/GAMSbase!AT10,"")</f>
        <v/>
      </c>
      <c r="AV10" s="61" t="str">
        <f>IFERROR(Base!AU10/GAMSbase!AU10,"")</f>
        <v/>
      </c>
      <c r="AW10" s="61" t="str">
        <f>IFERROR(Base!AV10/GAMSbase!AV10,"")</f>
        <v/>
      </c>
      <c r="AX10" s="61" t="str">
        <f>IFERROR(Base!AW10/GAMSbase!AW10,"")</f>
        <v/>
      </c>
      <c r="AY10" s="61" t="str">
        <f>IFERROR(Base!AX10/GAMSbase!AX10,"")</f>
        <v/>
      </c>
      <c r="AZ10" s="61" t="str">
        <f>IFERROR(Base!AY10/GAMSbase!AY10,"")</f>
        <v/>
      </c>
      <c r="BA10" s="61" t="str">
        <f>IFERROR(Base!AZ10/GAMSbase!AZ10,"")</f>
        <v/>
      </c>
      <c r="BB10" s="61" t="str">
        <f>IFERROR(Base!BA10/GAMSbase!BA10,"")</f>
        <v/>
      </c>
      <c r="BC10" s="61" t="str">
        <f>IFERROR(Base!BB10/GAMSbase!BB10,"")</f>
        <v/>
      </c>
      <c r="BD10" s="61" t="str">
        <f>IFERROR(Base!BC10/GAMSbase!BC10,"")</f>
        <v/>
      </c>
      <c r="BE10" s="61" t="str">
        <f>IFERROR(Base!BD10/GAMSbase!BD10,"")</f>
        <v/>
      </c>
      <c r="BF10" s="61" t="str">
        <f>IFERROR(Base!BE10/GAMSbase!BE10,"")</f>
        <v/>
      </c>
      <c r="BG10" s="61" t="str">
        <f>IFERROR(Base!BF10/GAMSbase!BF10,"")</f>
        <v/>
      </c>
      <c r="BH10" s="61" t="str">
        <f>IFERROR(Base!BG10/GAMSbase!BG10,"")</f>
        <v/>
      </c>
      <c r="BI10" s="61" t="str">
        <f>IFERROR(Base!BH10/GAMSbase!BH10,"")</f>
        <v/>
      </c>
      <c r="BJ10" s="61" t="str">
        <f>IFERROR(Base!BI10/GAMSbase!BI10,"")</f>
        <v/>
      </c>
    </row>
    <row r="11" spans="1:62" x14ac:dyDescent="0.25">
      <c r="A11" t="str">
        <f>Base!A11</f>
        <v>Initial output (2005 US International $, trillions)</v>
      </c>
      <c r="B11" t="str">
        <f>GAMSbase!A11</f>
        <v>Initial Output (2005 US International $, trillions)</v>
      </c>
      <c r="C11" s="61">
        <f>IFERROR(Base!B11/GAMSbase!B11,"")</f>
        <v>1</v>
      </c>
      <c r="D11" s="61" t="str">
        <f>IFERROR(Base!C11/GAMSbase!C11,"")</f>
        <v/>
      </c>
      <c r="E11" s="61" t="str">
        <f>IFERROR(Base!D11/GAMSbase!D11,"")</f>
        <v/>
      </c>
      <c r="F11" s="61" t="str">
        <f>IFERROR(Base!E11/GAMSbase!E11,"")</f>
        <v/>
      </c>
      <c r="G11" s="61" t="str">
        <f>IFERROR(Base!F11/GAMSbase!F11,"")</f>
        <v/>
      </c>
      <c r="H11" s="61" t="str">
        <f>IFERROR(Base!G11/GAMSbase!G11,"")</f>
        <v/>
      </c>
      <c r="I11" s="61" t="str">
        <f>IFERROR(Base!H11/GAMSbase!H11,"")</f>
        <v/>
      </c>
      <c r="J11" s="61" t="str">
        <f>IFERROR(Base!I11/GAMSbase!I11,"")</f>
        <v/>
      </c>
      <c r="K11" s="61" t="str">
        <f>IFERROR(Base!J11/GAMSbase!J11,"")</f>
        <v/>
      </c>
      <c r="L11" s="61" t="str">
        <f>IFERROR(Base!K11/GAMSbase!K11,"")</f>
        <v/>
      </c>
      <c r="M11" s="61" t="str">
        <f>IFERROR(Base!L11/GAMSbase!L11,"")</f>
        <v/>
      </c>
      <c r="N11" s="61" t="str">
        <f>IFERROR(Base!M11/GAMSbase!M11,"")</f>
        <v/>
      </c>
      <c r="O11" s="61" t="str">
        <f>IFERROR(Base!N11/GAMSbase!N11,"")</f>
        <v/>
      </c>
      <c r="P11" s="61" t="str">
        <f>IFERROR(Base!O11/GAMSbase!O11,"")</f>
        <v/>
      </c>
      <c r="Q11" s="61" t="str">
        <f>IFERROR(Base!P11/GAMSbase!P11,"")</f>
        <v/>
      </c>
      <c r="R11" s="61" t="str">
        <f>IFERROR(Base!Q11/GAMSbase!Q11,"")</f>
        <v/>
      </c>
      <c r="S11" s="61" t="str">
        <f>IFERROR(Base!R11/GAMSbase!R11,"")</f>
        <v/>
      </c>
      <c r="T11" s="61" t="str">
        <f>IFERROR(Base!S11/GAMSbase!S11,"")</f>
        <v/>
      </c>
      <c r="U11" s="61" t="str">
        <f>IFERROR(Base!T11/GAMSbase!T11,"")</f>
        <v/>
      </c>
      <c r="V11" s="61" t="str">
        <f>IFERROR(Base!U11/GAMSbase!U11,"")</f>
        <v/>
      </c>
      <c r="W11" s="61" t="str">
        <f>IFERROR(Base!V11/GAMSbase!V11,"")</f>
        <v/>
      </c>
      <c r="X11" s="61" t="str">
        <f>IFERROR(Base!W11/GAMSbase!W11,"")</f>
        <v/>
      </c>
      <c r="Y11" s="61" t="str">
        <f>IFERROR(Base!X11/GAMSbase!X11,"")</f>
        <v/>
      </c>
      <c r="Z11" s="61" t="str">
        <f>IFERROR(Base!Y11/GAMSbase!Y11,"")</f>
        <v/>
      </c>
      <c r="AA11" s="61" t="str">
        <f>IFERROR(Base!Z11/GAMSbase!Z11,"")</f>
        <v/>
      </c>
      <c r="AB11" s="61" t="str">
        <f>IFERROR(Base!AA11/GAMSbase!AA11,"")</f>
        <v/>
      </c>
      <c r="AC11" s="61" t="str">
        <f>IFERROR(Base!AB11/GAMSbase!AB11,"")</f>
        <v/>
      </c>
      <c r="AD11" s="61" t="str">
        <f>IFERROR(Base!AC11/GAMSbase!AC11,"")</f>
        <v/>
      </c>
      <c r="AE11" s="61" t="str">
        <f>IFERROR(Base!AD11/GAMSbase!AD11,"")</f>
        <v/>
      </c>
      <c r="AF11" s="61" t="str">
        <f>IFERROR(Base!AE11/GAMSbase!AE11,"")</f>
        <v/>
      </c>
      <c r="AG11" s="61" t="str">
        <f>IFERROR(Base!AF11/GAMSbase!AF11,"")</f>
        <v/>
      </c>
      <c r="AH11" s="61" t="str">
        <f>IFERROR(Base!AG11/GAMSbase!AG11,"")</f>
        <v/>
      </c>
      <c r="AI11" s="61" t="str">
        <f>IFERROR(Base!AH11/GAMSbase!AH11,"")</f>
        <v/>
      </c>
      <c r="AJ11" s="61" t="str">
        <f>IFERROR(Base!AI11/GAMSbase!AI11,"")</f>
        <v/>
      </c>
      <c r="AK11" s="61" t="str">
        <f>IFERROR(Base!AJ11/GAMSbase!AJ11,"")</f>
        <v/>
      </c>
      <c r="AL11" s="61" t="str">
        <f>IFERROR(Base!AK11/GAMSbase!AK11,"")</f>
        <v/>
      </c>
      <c r="AM11" s="61" t="str">
        <f>IFERROR(Base!AL11/GAMSbase!AL11,"")</f>
        <v/>
      </c>
      <c r="AN11" s="61" t="str">
        <f>IFERROR(Base!AM11/GAMSbase!AM11,"")</f>
        <v/>
      </c>
      <c r="AO11" s="61" t="str">
        <f>IFERROR(Base!AN11/GAMSbase!AN11,"")</f>
        <v/>
      </c>
      <c r="AP11" s="61" t="str">
        <f>IFERROR(Base!AO11/GAMSbase!AO11,"")</f>
        <v/>
      </c>
      <c r="AQ11" s="61" t="str">
        <f>IFERROR(Base!AP11/GAMSbase!AP11,"")</f>
        <v/>
      </c>
      <c r="AR11" s="61" t="str">
        <f>IFERROR(Base!AQ11/GAMSbase!AQ11,"")</f>
        <v/>
      </c>
      <c r="AS11" s="61" t="str">
        <f>IFERROR(Base!AR11/GAMSbase!AR11,"")</f>
        <v/>
      </c>
      <c r="AT11" s="61" t="str">
        <f>IFERROR(Base!AS11/GAMSbase!AS11,"")</f>
        <v/>
      </c>
      <c r="AU11" s="61" t="str">
        <f>IFERROR(Base!AT11/GAMSbase!AT11,"")</f>
        <v/>
      </c>
      <c r="AV11" s="61" t="str">
        <f>IFERROR(Base!AU11/GAMSbase!AU11,"")</f>
        <v/>
      </c>
      <c r="AW11" s="61" t="str">
        <f>IFERROR(Base!AV11/GAMSbase!AV11,"")</f>
        <v/>
      </c>
      <c r="AX11" s="61" t="str">
        <f>IFERROR(Base!AW11/GAMSbase!AW11,"")</f>
        <v/>
      </c>
      <c r="AY11" s="61" t="str">
        <f>IFERROR(Base!AX11/GAMSbase!AX11,"")</f>
        <v/>
      </c>
      <c r="AZ11" s="61" t="str">
        <f>IFERROR(Base!AY11/GAMSbase!AY11,"")</f>
        <v/>
      </c>
      <c r="BA11" s="61" t="str">
        <f>IFERROR(Base!AZ11/GAMSbase!AZ11,"")</f>
        <v/>
      </c>
      <c r="BB11" s="61" t="str">
        <f>IFERROR(Base!BA11/GAMSbase!BA11,"")</f>
        <v/>
      </c>
      <c r="BC11" s="61" t="str">
        <f>IFERROR(Base!BB11/GAMSbase!BB11,"")</f>
        <v/>
      </c>
      <c r="BD11" s="61" t="str">
        <f>IFERROR(Base!BC11/GAMSbase!BC11,"")</f>
        <v/>
      </c>
      <c r="BE11" s="61" t="str">
        <f>IFERROR(Base!BD11/GAMSbase!BD11,"")</f>
        <v/>
      </c>
      <c r="BF11" s="61" t="str">
        <f>IFERROR(Base!BE11/GAMSbase!BE11,"")</f>
        <v/>
      </c>
      <c r="BG11" s="61" t="str">
        <f>IFERROR(Base!BF11/GAMSbase!BF11,"")</f>
        <v/>
      </c>
      <c r="BH11" s="61" t="str">
        <f>IFERROR(Base!BG11/GAMSbase!BG11,"")</f>
        <v/>
      </c>
      <c r="BI11" s="61" t="str">
        <f>IFERROR(Base!BH11/GAMSbase!BH11,"")</f>
        <v/>
      </c>
      <c r="BJ11" s="61" t="str">
        <f>IFERROR(Base!BI11/GAMSbase!BI11,"")</f>
        <v/>
      </c>
    </row>
    <row r="12" spans="1:62" x14ac:dyDescent="0.25">
      <c r="A12" t="str">
        <f>Base!A12</f>
        <v>Initial K</v>
      </c>
      <c r="B12" t="str">
        <f>GAMSbase!A12</f>
        <v>Initial K (Capital Stock)</v>
      </c>
      <c r="C12" s="61">
        <f>IFERROR(Base!B12/GAMSbase!B12,"")</f>
        <v>1</v>
      </c>
      <c r="D12" s="61" t="str">
        <f>IFERROR(Base!C12/GAMSbase!C12,"")</f>
        <v/>
      </c>
      <c r="E12" s="61" t="str">
        <f>IFERROR(Base!D12/GAMSbase!D12,"")</f>
        <v/>
      </c>
      <c r="F12" s="61" t="str">
        <f>IFERROR(Base!E12/GAMSbase!E12,"")</f>
        <v/>
      </c>
      <c r="G12" s="61" t="str">
        <f>IFERROR(Base!F12/GAMSbase!F12,"")</f>
        <v/>
      </c>
      <c r="H12" s="61" t="str">
        <f>IFERROR(Base!G12/GAMSbase!G12,"")</f>
        <v/>
      </c>
      <c r="I12" s="61" t="str">
        <f>IFERROR(Base!H12/GAMSbase!H12,"")</f>
        <v/>
      </c>
      <c r="J12" s="61" t="str">
        <f>IFERROR(Base!I12/GAMSbase!I12,"")</f>
        <v/>
      </c>
      <c r="K12" s="61" t="str">
        <f>IFERROR(Base!J12/GAMSbase!J12,"")</f>
        <v/>
      </c>
      <c r="L12" s="61" t="str">
        <f>IFERROR(Base!K12/GAMSbase!K12,"")</f>
        <v/>
      </c>
      <c r="M12" s="61" t="str">
        <f>IFERROR(Base!L12/GAMSbase!L12,"")</f>
        <v/>
      </c>
      <c r="N12" s="61" t="str">
        <f>IFERROR(Base!M12/GAMSbase!M12,"")</f>
        <v/>
      </c>
      <c r="O12" s="61" t="str">
        <f>IFERROR(Base!N12/GAMSbase!N12,"")</f>
        <v/>
      </c>
      <c r="P12" s="61" t="str">
        <f>IFERROR(Base!O12/GAMSbase!O12,"")</f>
        <v/>
      </c>
      <c r="Q12" s="61" t="str">
        <f>IFERROR(Base!P12/GAMSbase!P12,"")</f>
        <v/>
      </c>
      <c r="R12" s="61" t="str">
        <f>IFERROR(Base!Q12/GAMSbase!Q12,"")</f>
        <v/>
      </c>
      <c r="S12" s="61" t="str">
        <f>IFERROR(Base!R12/GAMSbase!R12,"")</f>
        <v/>
      </c>
      <c r="T12" s="61" t="str">
        <f>IFERROR(Base!S12/GAMSbase!S12,"")</f>
        <v/>
      </c>
      <c r="U12" s="61" t="str">
        <f>IFERROR(Base!T12/GAMSbase!T12,"")</f>
        <v/>
      </c>
      <c r="V12" s="61" t="str">
        <f>IFERROR(Base!U12/GAMSbase!U12,"")</f>
        <v/>
      </c>
      <c r="W12" s="61" t="str">
        <f>IFERROR(Base!V12/GAMSbase!V12,"")</f>
        <v/>
      </c>
      <c r="X12" s="61" t="str">
        <f>IFERROR(Base!W12/GAMSbase!W12,"")</f>
        <v/>
      </c>
      <c r="Y12" s="61" t="str">
        <f>IFERROR(Base!X12/GAMSbase!X12,"")</f>
        <v/>
      </c>
      <c r="Z12" s="61" t="str">
        <f>IFERROR(Base!Y12/GAMSbase!Y12,"")</f>
        <v/>
      </c>
      <c r="AA12" s="61" t="str">
        <f>IFERROR(Base!Z12/GAMSbase!Z12,"")</f>
        <v/>
      </c>
      <c r="AB12" s="61" t="str">
        <f>IFERROR(Base!AA12/GAMSbase!AA12,"")</f>
        <v/>
      </c>
      <c r="AC12" s="61" t="str">
        <f>IFERROR(Base!AB12/GAMSbase!AB12,"")</f>
        <v/>
      </c>
      <c r="AD12" s="61" t="str">
        <f>IFERROR(Base!AC12/GAMSbase!AC12,"")</f>
        <v/>
      </c>
      <c r="AE12" s="61" t="str">
        <f>IFERROR(Base!AD12/GAMSbase!AD12,"")</f>
        <v/>
      </c>
      <c r="AF12" s="61" t="str">
        <f>IFERROR(Base!AE12/GAMSbase!AE12,"")</f>
        <v/>
      </c>
      <c r="AG12" s="61" t="str">
        <f>IFERROR(Base!AF12/GAMSbase!AF12,"")</f>
        <v/>
      </c>
      <c r="AH12" s="61" t="str">
        <f>IFERROR(Base!AG12/GAMSbase!AG12,"")</f>
        <v/>
      </c>
      <c r="AI12" s="61" t="str">
        <f>IFERROR(Base!AH12/GAMSbase!AH12,"")</f>
        <v/>
      </c>
      <c r="AJ12" s="61" t="str">
        <f>IFERROR(Base!AI12/GAMSbase!AI12,"")</f>
        <v/>
      </c>
      <c r="AK12" s="61" t="str">
        <f>IFERROR(Base!AJ12/GAMSbase!AJ12,"")</f>
        <v/>
      </c>
      <c r="AL12" s="61" t="str">
        <f>IFERROR(Base!AK12/GAMSbase!AK12,"")</f>
        <v/>
      </c>
      <c r="AM12" s="61" t="str">
        <f>IFERROR(Base!AL12/GAMSbase!AL12,"")</f>
        <v/>
      </c>
      <c r="AN12" s="61" t="str">
        <f>IFERROR(Base!AM12/GAMSbase!AM12,"")</f>
        <v/>
      </c>
      <c r="AO12" s="61" t="str">
        <f>IFERROR(Base!AN12/GAMSbase!AN12,"")</f>
        <v/>
      </c>
      <c r="AP12" s="61" t="str">
        <f>IFERROR(Base!AO12/GAMSbase!AO12,"")</f>
        <v/>
      </c>
      <c r="AQ12" s="61" t="str">
        <f>IFERROR(Base!AP12/GAMSbase!AP12,"")</f>
        <v/>
      </c>
      <c r="AR12" s="61" t="str">
        <f>IFERROR(Base!AQ12/GAMSbase!AQ12,"")</f>
        <v/>
      </c>
      <c r="AS12" s="61" t="str">
        <f>IFERROR(Base!AR12/GAMSbase!AR12,"")</f>
        <v/>
      </c>
      <c r="AT12" s="61" t="str">
        <f>IFERROR(Base!AS12/GAMSbase!AS12,"")</f>
        <v/>
      </c>
      <c r="AU12" s="61" t="str">
        <f>IFERROR(Base!AT12/GAMSbase!AT12,"")</f>
        <v/>
      </c>
      <c r="AV12" s="61" t="str">
        <f>IFERROR(Base!AU12/GAMSbase!AU12,"")</f>
        <v/>
      </c>
      <c r="AW12" s="61" t="str">
        <f>IFERROR(Base!AV12/GAMSbase!AV12,"")</f>
        <v/>
      </c>
      <c r="AX12" s="61" t="str">
        <f>IFERROR(Base!AW12/GAMSbase!AW12,"")</f>
        <v/>
      </c>
      <c r="AY12" s="61" t="str">
        <f>IFERROR(Base!AX12/GAMSbase!AX12,"")</f>
        <v/>
      </c>
      <c r="AZ12" s="61" t="str">
        <f>IFERROR(Base!AY12/GAMSbase!AY12,"")</f>
        <v/>
      </c>
      <c r="BA12" s="61" t="str">
        <f>IFERROR(Base!AZ12/GAMSbase!AZ12,"")</f>
        <v/>
      </c>
      <c r="BB12" s="61" t="str">
        <f>IFERROR(Base!BA12/GAMSbase!BA12,"")</f>
        <v/>
      </c>
      <c r="BC12" s="61" t="str">
        <f>IFERROR(Base!BB12/GAMSbase!BB12,"")</f>
        <v/>
      </c>
      <c r="BD12" s="61" t="str">
        <f>IFERROR(Base!BC12/GAMSbase!BC12,"")</f>
        <v/>
      </c>
      <c r="BE12" s="61" t="str">
        <f>IFERROR(Base!BD12/GAMSbase!BD12,"")</f>
        <v/>
      </c>
      <c r="BF12" s="61" t="str">
        <f>IFERROR(Base!BE12/GAMSbase!BE12,"")</f>
        <v/>
      </c>
      <c r="BG12" s="61" t="str">
        <f>IFERROR(Base!BF12/GAMSbase!BF12,"")</f>
        <v/>
      </c>
      <c r="BH12" s="61" t="str">
        <f>IFERROR(Base!BG12/GAMSbase!BG12,"")</f>
        <v/>
      </c>
      <c r="BI12" s="61" t="str">
        <f>IFERROR(Base!BH12/GAMSbase!BH12,"")</f>
        <v/>
      </c>
      <c r="BJ12" s="61" t="str">
        <f>IFERROR(Base!BI12/GAMSbase!BI12,"")</f>
        <v/>
      </c>
    </row>
    <row r="13" spans="1:62" x14ac:dyDescent="0.25">
      <c r="A13" t="str">
        <f>Base!A13</f>
        <v>Initial A</v>
      </c>
      <c r="B13" t="str">
        <f>GAMSbase!A13</f>
        <v>Initial A (Total Factor Productivity)</v>
      </c>
      <c r="C13" s="61">
        <f>IFERROR(Base!B13/GAMSbase!B13,"")</f>
        <v>1</v>
      </c>
      <c r="D13" s="61" t="str">
        <f>IFERROR(Base!C13/GAMSbase!C13,"")</f>
        <v/>
      </c>
      <c r="E13" s="61" t="str">
        <f>IFERROR(Base!D13/GAMSbase!D13,"")</f>
        <v/>
      </c>
      <c r="F13" s="61" t="str">
        <f>IFERROR(Base!E13/GAMSbase!E13,"")</f>
        <v/>
      </c>
      <c r="G13" s="61" t="str">
        <f>IFERROR(Base!F13/GAMSbase!F13,"")</f>
        <v/>
      </c>
      <c r="H13" s="61" t="str">
        <f>IFERROR(Base!G13/GAMSbase!G13,"")</f>
        <v/>
      </c>
      <c r="I13" s="61" t="str">
        <f>IFERROR(Base!H13/GAMSbase!H13,"")</f>
        <v/>
      </c>
      <c r="J13" s="61" t="str">
        <f>IFERROR(Base!I13/GAMSbase!I13,"")</f>
        <v/>
      </c>
      <c r="K13" s="61" t="str">
        <f>IFERROR(Base!J13/GAMSbase!J13,"")</f>
        <v/>
      </c>
      <c r="L13" s="61" t="str">
        <f>IFERROR(Base!K13/GAMSbase!K13,"")</f>
        <v/>
      </c>
      <c r="M13" s="61" t="str">
        <f>IFERROR(Base!L13/GAMSbase!L13,"")</f>
        <v/>
      </c>
      <c r="N13" s="61" t="str">
        <f>IFERROR(Base!M13/GAMSbase!M13,"")</f>
        <v/>
      </c>
      <c r="O13" s="61" t="str">
        <f>IFERROR(Base!N13/GAMSbase!N13,"")</f>
        <v/>
      </c>
      <c r="P13" s="61" t="str">
        <f>IFERROR(Base!O13/GAMSbase!O13,"")</f>
        <v/>
      </c>
      <c r="Q13" s="61" t="str">
        <f>IFERROR(Base!P13/GAMSbase!P13,"")</f>
        <v/>
      </c>
      <c r="R13" s="61" t="str">
        <f>IFERROR(Base!Q13/GAMSbase!Q13,"")</f>
        <v/>
      </c>
      <c r="S13" s="61" t="str">
        <f>IFERROR(Base!R13/GAMSbase!R13,"")</f>
        <v/>
      </c>
      <c r="T13" s="61" t="str">
        <f>IFERROR(Base!S13/GAMSbase!S13,"")</f>
        <v/>
      </c>
      <c r="U13" s="61" t="str">
        <f>IFERROR(Base!T13/GAMSbase!T13,"")</f>
        <v/>
      </c>
      <c r="V13" s="61" t="str">
        <f>IFERROR(Base!U13/GAMSbase!U13,"")</f>
        <v/>
      </c>
      <c r="W13" s="61" t="str">
        <f>IFERROR(Base!V13/GAMSbase!V13,"")</f>
        <v/>
      </c>
      <c r="X13" s="61" t="str">
        <f>IFERROR(Base!W13/GAMSbase!W13,"")</f>
        <v/>
      </c>
      <c r="Y13" s="61" t="str">
        <f>IFERROR(Base!X13/GAMSbase!X13,"")</f>
        <v/>
      </c>
      <c r="Z13" s="61" t="str">
        <f>IFERROR(Base!Y13/GAMSbase!Y13,"")</f>
        <v/>
      </c>
      <c r="AA13" s="61" t="str">
        <f>IFERROR(Base!Z13/GAMSbase!Z13,"")</f>
        <v/>
      </c>
      <c r="AB13" s="61" t="str">
        <f>IFERROR(Base!AA13/GAMSbase!AA13,"")</f>
        <v/>
      </c>
      <c r="AC13" s="61" t="str">
        <f>IFERROR(Base!AB13/GAMSbase!AB13,"")</f>
        <v/>
      </c>
      <c r="AD13" s="61" t="str">
        <f>IFERROR(Base!AC13/GAMSbase!AC13,"")</f>
        <v/>
      </c>
      <c r="AE13" s="61" t="str">
        <f>IFERROR(Base!AD13/GAMSbase!AD13,"")</f>
        <v/>
      </c>
      <c r="AF13" s="61" t="str">
        <f>IFERROR(Base!AE13/GAMSbase!AE13,"")</f>
        <v/>
      </c>
      <c r="AG13" s="61" t="str">
        <f>IFERROR(Base!AF13/GAMSbase!AF13,"")</f>
        <v/>
      </c>
      <c r="AH13" s="61" t="str">
        <f>IFERROR(Base!AG13/GAMSbase!AG13,"")</f>
        <v/>
      </c>
      <c r="AI13" s="61" t="str">
        <f>IFERROR(Base!AH13/GAMSbase!AH13,"")</f>
        <v/>
      </c>
      <c r="AJ13" s="61" t="str">
        <f>IFERROR(Base!AI13/GAMSbase!AI13,"")</f>
        <v/>
      </c>
      <c r="AK13" s="61" t="str">
        <f>IFERROR(Base!AJ13/GAMSbase!AJ13,"")</f>
        <v/>
      </c>
      <c r="AL13" s="61" t="str">
        <f>IFERROR(Base!AK13/GAMSbase!AK13,"")</f>
        <v/>
      </c>
      <c r="AM13" s="61" t="str">
        <f>IFERROR(Base!AL13/GAMSbase!AL13,"")</f>
        <v/>
      </c>
      <c r="AN13" s="61" t="str">
        <f>IFERROR(Base!AM13/GAMSbase!AM13,"")</f>
        <v/>
      </c>
      <c r="AO13" s="61" t="str">
        <f>IFERROR(Base!AN13/GAMSbase!AN13,"")</f>
        <v/>
      </c>
      <c r="AP13" s="61" t="str">
        <f>IFERROR(Base!AO13/GAMSbase!AO13,"")</f>
        <v/>
      </c>
      <c r="AQ13" s="61" t="str">
        <f>IFERROR(Base!AP13/GAMSbase!AP13,"")</f>
        <v/>
      </c>
      <c r="AR13" s="61" t="str">
        <f>IFERROR(Base!AQ13/GAMSbase!AQ13,"")</f>
        <v/>
      </c>
      <c r="AS13" s="61" t="str">
        <f>IFERROR(Base!AR13/GAMSbase!AR13,"")</f>
        <v/>
      </c>
      <c r="AT13" s="61" t="str">
        <f>IFERROR(Base!AS13/GAMSbase!AS13,"")</f>
        <v/>
      </c>
      <c r="AU13" s="61" t="str">
        <f>IFERROR(Base!AT13/GAMSbase!AT13,"")</f>
        <v/>
      </c>
      <c r="AV13" s="61" t="str">
        <f>IFERROR(Base!AU13/GAMSbase!AU13,"")</f>
        <v/>
      </c>
      <c r="AW13" s="61" t="str">
        <f>IFERROR(Base!AV13/GAMSbase!AV13,"")</f>
        <v/>
      </c>
      <c r="AX13" s="61" t="str">
        <f>IFERROR(Base!AW13/GAMSbase!AW13,"")</f>
        <v/>
      </c>
      <c r="AY13" s="61" t="str">
        <f>IFERROR(Base!AX13/GAMSbase!AX13,"")</f>
        <v/>
      </c>
      <c r="AZ13" s="61" t="str">
        <f>IFERROR(Base!AY13/GAMSbase!AY13,"")</f>
        <v/>
      </c>
      <c r="BA13" s="61" t="str">
        <f>IFERROR(Base!AZ13/GAMSbase!AZ13,"")</f>
        <v/>
      </c>
      <c r="BB13" s="61" t="str">
        <f>IFERROR(Base!BA13/GAMSbase!BA13,"")</f>
        <v/>
      </c>
      <c r="BC13" s="61" t="str">
        <f>IFERROR(Base!BB13/GAMSbase!BB13,"")</f>
        <v/>
      </c>
      <c r="BD13" s="61" t="str">
        <f>IFERROR(Base!BC13/GAMSbase!BC13,"")</f>
        <v/>
      </c>
      <c r="BE13" s="61" t="str">
        <f>IFERROR(Base!BD13/GAMSbase!BD13,"")</f>
        <v/>
      </c>
      <c r="BF13" s="61" t="str">
        <f>IFERROR(Base!BE13/GAMSbase!BE13,"")</f>
        <v/>
      </c>
      <c r="BG13" s="61" t="str">
        <f>IFERROR(Base!BF13/GAMSbase!BF13,"")</f>
        <v/>
      </c>
      <c r="BH13" s="61" t="str">
        <f>IFERROR(Base!BG13/GAMSbase!BG13,"")</f>
        <v/>
      </c>
      <c r="BI13" s="61" t="str">
        <f>IFERROR(Base!BH13/GAMSbase!BH13,"")</f>
        <v/>
      </c>
      <c r="BJ13" s="61" t="str">
        <f>IFERROR(Base!BI13/GAMSbase!BI13,"")</f>
        <v/>
      </c>
    </row>
    <row r="14" spans="1:62" x14ac:dyDescent="0.25">
      <c r="A14" t="str">
        <f>Base!A14</f>
        <v>WELFARE</v>
      </c>
      <c r="B14" t="str">
        <f>GAMSbase!A14</f>
        <v>* WELFARE</v>
      </c>
      <c r="C14" s="61" t="str">
        <f>IFERROR(Base!B14/GAMSbase!B14,"")</f>
        <v/>
      </c>
      <c r="D14" s="61" t="str">
        <f>IFERROR(Base!C14/GAMSbase!C14,"")</f>
        <v/>
      </c>
      <c r="E14" s="61" t="str">
        <f>IFERROR(Base!D14/GAMSbase!D14,"")</f>
        <v/>
      </c>
      <c r="F14" s="61" t="str">
        <f>IFERROR(Base!E14/GAMSbase!E14,"")</f>
        <v/>
      </c>
      <c r="G14" s="61" t="str">
        <f>IFERROR(Base!F14/GAMSbase!F14,"")</f>
        <v/>
      </c>
      <c r="H14" s="61" t="str">
        <f>IFERROR(Base!G14/GAMSbase!G14,"")</f>
        <v/>
      </c>
      <c r="I14" s="61" t="str">
        <f>IFERROR(Base!H14/GAMSbase!H14,"")</f>
        <v/>
      </c>
      <c r="J14" s="61" t="str">
        <f>IFERROR(Base!I14/GAMSbase!I14,"")</f>
        <v/>
      </c>
      <c r="K14" s="61" t="str">
        <f>IFERROR(Base!J14/GAMSbase!J14,"")</f>
        <v/>
      </c>
      <c r="L14" s="61" t="str">
        <f>IFERROR(Base!K14/GAMSbase!K14,"")</f>
        <v/>
      </c>
      <c r="M14" s="61" t="str">
        <f>IFERROR(Base!L14/GAMSbase!L14,"")</f>
        <v/>
      </c>
      <c r="N14" s="61" t="str">
        <f>IFERROR(Base!M14/GAMSbase!M14,"")</f>
        <v/>
      </c>
      <c r="O14" s="61" t="str">
        <f>IFERROR(Base!N14/GAMSbase!N14,"")</f>
        <v/>
      </c>
      <c r="P14" s="61" t="str">
        <f>IFERROR(Base!O14/GAMSbase!O14,"")</f>
        <v/>
      </c>
      <c r="Q14" s="61" t="str">
        <f>IFERROR(Base!P14/GAMSbase!P14,"")</f>
        <v/>
      </c>
      <c r="R14" s="61" t="str">
        <f>IFERROR(Base!Q14/GAMSbase!Q14,"")</f>
        <v/>
      </c>
      <c r="S14" s="61" t="str">
        <f>IFERROR(Base!R14/GAMSbase!R14,"")</f>
        <v/>
      </c>
      <c r="T14" s="61" t="str">
        <f>IFERROR(Base!S14/GAMSbase!S14,"")</f>
        <v/>
      </c>
      <c r="U14" s="61" t="str">
        <f>IFERROR(Base!T14/GAMSbase!T14,"")</f>
        <v/>
      </c>
      <c r="V14" s="61" t="str">
        <f>IFERROR(Base!U14/GAMSbase!U14,"")</f>
        <v/>
      </c>
      <c r="W14" s="61" t="str">
        <f>IFERROR(Base!V14/GAMSbase!V14,"")</f>
        <v/>
      </c>
      <c r="X14" s="61" t="str">
        <f>IFERROR(Base!W14/GAMSbase!W14,"")</f>
        <v/>
      </c>
      <c r="Y14" s="61" t="str">
        <f>IFERROR(Base!X14/GAMSbase!X14,"")</f>
        <v/>
      </c>
      <c r="Z14" s="61" t="str">
        <f>IFERROR(Base!Y14/GAMSbase!Y14,"")</f>
        <v/>
      </c>
      <c r="AA14" s="61" t="str">
        <f>IFERROR(Base!Z14/GAMSbase!Z14,"")</f>
        <v/>
      </c>
      <c r="AB14" s="61" t="str">
        <f>IFERROR(Base!AA14/GAMSbase!AA14,"")</f>
        <v/>
      </c>
      <c r="AC14" s="61" t="str">
        <f>IFERROR(Base!AB14/GAMSbase!AB14,"")</f>
        <v/>
      </c>
      <c r="AD14" s="61" t="str">
        <f>IFERROR(Base!AC14/GAMSbase!AC14,"")</f>
        <v/>
      </c>
      <c r="AE14" s="61" t="str">
        <f>IFERROR(Base!AD14/GAMSbase!AD14,"")</f>
        <v/>
      </c>
      <c r="AF14" s="61" t="str">
        <f>IFERROR(Base!AE14/GAMSbase!AE14,"")</f>
        <v/>
      </c>
      <c r="AG14" s="61" t="str">
        <f>IFERROR(Base!AF14/GAMSbase!AF14,"")</f>
        <v/>
      </c>
      <c r="AH14" s="61" t="str">
        <f>IFERROR(Base!AG14/GAMSbase!AG14,"")</f>
        <v/>
      </c>
      <c r="AI14" s="61" t="str">
        <f>IFERROR(Base!AH14/GAMSbase!AH14,"")</f>
        <v/>
      </c>
      <c r="AJ14" s="61" t="str">
        <f>IFERROR(Base!AI14/GAMSbase!AI14,"")</f>
        <v/>
      </c>
      <c r="AK14" s="61" t="str">
        <f>IFERROR(Base!AJ14/GAMSbase!AJ14,"")</f>
        <v/>
      </c>
      <c r="AL14" s="61" t="str">
        <f>IFERROR(Base!AK14/GAMSbase!AK14,"")</f>
        <v/>
      </c>
      <c r="AM14" s="61" t="str">
        <f>IFERROR(Base!AL14/GAMSbase!AL14,"")</f>
        <v/>
      </c>
      <c r="AN14" s="61" t="str">
        <f>IFERROR(Base!AM14/GAMSbase!AM14,"")</f>
        <v/>
      </c>
      <c r="AO14" s="61" t="str">
        <f>IFERROR(Base!AN14/GAMSbase!AN14,"")</f>
        <v/>
      </c>
      <c r="AP14" s="61" t="str">
        <f>IFERROR(Base!AO14/GAMSbase!AO14,"")</f>
        <v/>
      </c>
      <c r="AQ14" s="61" t="str">
        <f>IFERROR(Base!AP14/GAMSbase!AP14,"")</f>
        <v/>
      </c>
      <c r="AR14" s="61" t="str">
        <f>IFERROR(Base!AQ14/GAMSbase!AQ14,"")</f>
        <v/>
      </c>
      <c r="AS14" s="61" t="str">
        <f>IFERROR(Base!AR14/GAMSbase!AR14,"")</f>
        <v/>
      </c>
      <c r="AT14" s="61" t="str">
        <f>IFERROR(Base!AS14/GAMSbase!AS14,"")</f>
        <v/>
      </c>
      <c r="AU14" s="61" t="str">
        <f>IFERROR(Base!AT14/GAMSbase!AT14,"")</f>
        <v/>
      </c>
      <c r="AV14" s="61" t="str">
        <f>IFERROR(Base!AU14/GAMSbase!AU14,"")</f>
        <v/>
      </c>
      <c r="AW14" s="61" t="str">
        <f>IFERROR(Base!AV14/GAMSbase!AV14,"")</f>
        <v/>
      </c>
      <c r="AX14" s="61" t="str">
        <f>IFERROR(Base!AW14/GAMSbase!AW14,"")</f>
        <v/>
      </c>
      <c r="AY14" s="61" t="str">
        <f>IFERROR(Base!AX14/GAMSbase!AX14,"")</f>
        <v/>
      </c>
      <c r="AZ14" s="61" t="str">
        <f>IFERROR(Base!AY14/GAMSbase!AY14,"")</f>
        <v/>
      </c>
      <c r="BA14" s="61" t="str">
        <f>IFERROR(Base!AZ14/GAMSbase!AZ14,"")</f>
        <v/>
      </c>
      <c r="BB14" s="61" t="str">
        <f>IFERROR(Base!BA14/GAMSbase!BA14,"")</f>
        <v/>
      </c>
      <c r="BC14" s="61" t="str">
        <f>IFERROR(Base!BB14/GAMSbase!BB14,"")</f>
        <v/>
      </c>
      <c r="BD14" s="61" t="str">
        <f>IFERROR(Base!BC14/GAMSbase!BC14,"")</f>
        <v/>
      </c>
      <c r="BE14" s="61" t="str">
        <f>IFERROR(Base!BD14/GAMSbase!BD14,"")</f>
        <v/>
      </c>
      <c r="BF14" s="61" t="str">
        <f>IFERROR(Base!BE14/GAMSbase!BE14,"")</f>
        <v/>
      </c>
      <c r="BG14" s="61" t="str">
        <f>IFERROR(Base!BF14/GAMSbase!BF14,"")</f>
        <v/>
      </c>
      <c r="BH14" s="61" t="str">
        <f>IFERROR(Base!BG14/GAMSbase!BG14,"")</f>
        <v/>
      </c>
      <c r="BI14" s="61" t="str">
        <f>IFERROR(Base!BH14/GAMSbase!BH14,"")</f>
        <v/>
      </c>
      <c r="BJ14" s="61" t="str">
        <f>IFERROR(Base!BI14/GAMSbase!BI14,"")</f>
        <v/>
      </c>
    </row>
    <row r="15" spans="1:62" x14ac:dyDescent="0.25">
      <c r="A15" t="str">
        <f>Base!A15</f>
        <v>Time preference plus risk (per year)</v>
      </c>
      <c r="B15" t="str">
        <f>GAMSbase!A15</f>
        <v>Time Preference plus Risk (per year)</v>
      </c>
      <c r="C15" s="61">
        <f>IFERROR(Base!B15/GAMSbase!B15,"")</f>
        <v>1</v>
      </c>
      <c r="D15" s="61">
        <f>IFERROR(Base!C15/GAMSbase!C15,"")</f>
        <v>1</v>
      </c>
      <c r="E15" s="61">
        <f>IFERROR(Base!D15/GAMSbase!D15,"")</f>
        <v>1</v>
      </c>
      <c r="F15" s="61">
        <f>IFERROR(Base!E15/GAMSbase!E15,"")</f>
        <v>1</v>
      </c>
      <c r="G15" s="61">
        <f>IFERROR(Base!F15/GAMSbase!F15,"")</f>
        <v>1</v>
      </c>
      <c r="H15" s="61">
        <f>IFERROR(Base!G15/GAMSbase!G15,"")</f>
        <v>1</v>
      </c>
      <c r="I15" s="61">
        <f>IFERROR(Base!H15/GAMSbase!H15,"")</f>
        <v>1</v>
      </c>
      <c r="J15" s="61">
        <f>IFERROR(Base!I15/GAMSbase!I15,"")</f>
        <v>1</v>
      </c>
      <c r="K15" s="61">
        <f>IFERROR(Base!J15/GAMSbase!J15,"")</f>
        <v>1</v>
      </c>
      <c r="L15" s="61">
        <f>IFERROR(Base!K15/GAMSbase!K15,"")</f>
        <v>1</v>
      </c>
      <c r="M15" s="61">
        <f>IFERROR(Base!L15/GAMSbase!L15,"")</f>
        <v>1</v>
      </c>
      <c r="N15" s="61">
        <f>IFERROR(Base!M15/GAMSbase!M15,"")</f>
        <v>1</v>
      </c>
      <c r="O15" s="61">
        <f>IFERROR(Base!N15/GAMSbase!N15,"")</f>
        <v>1</v>
      </c>
      <c r="P15" s="61">
        <f>IFERROR(Base!O15/GAMSbase!O15,"")</f>
        <v>1</v>
      </c>
      <c r="Q15" s="61">
        <f>IFERROR(Base!P15/GAMSbase!P15,"")</f>
        <v>1</v>
      </c>
      <c r="R15" s="61">
        <f>IFERROR(Base!Q15/GAMSbase!Q15,"")</f>
        <v>1</v>
      </c>
      <c r="S15" s="61">
        <f>IFERROR(Base!R15/GAMSbase!R15,"")</f>
        <v>1</v>
      </c>
      <c r="T15" s="61">
        <f>IFERROR(Base!S15/GAMSbase!S15,"")</f>
        <v>1</v>
      </c>
      <c r="U15" s="61">
        <f>IFERROR(Base!T15/GAMSbase!T15,"")</f>
        <v>1</v>
      </c>
      <c r="V15" s="61">
        <f>IFERROR(Base!U15/GAMSbase!U15,"")</f>
        <v>1</v>
      </c>
      <c r="W15" s="61">
        <f>IFERROR(Base!V15/GAMSbase!V15,"")</f>
        <v>1</v>
      </c>
      <c r="X15" s="61">
        <f>IFERROR(Base!W15/GAMSbase!W15,"")</f>
        <v>1</v>
      </c>
      <c r="Y15" s="61">
        <f>IFERROR(Base!X15/GAMSbase!X15,"")</f>
        <v>1</v>
      </c>
      <c r="Z15" s="61">
        <f>IFERROR(Base!Y15/GAMSbase!Y15,"")</f>
        <v>1</v>
      </c>
      <c r="AA15" s="61">
        <f>IFERROR(Base!Z15/GAMSbase!Z15,"")</f>
        <v>1</v>
      </c>
      <c r="AB15" s="61">
        <f>IFERROR(Base!AA15/GAMSbase!AA15,"")</f>
        <v>1</v>
      </c>
      <c r="AC15" s="61">
        <f>IFERROR(Base!AB15/GAMSbase!AB15,"")</f>
        <v>1</v>
      </c>
      <c r="AD15" s="61">
        <f>IFERROR(Base!AC15/GAMSbase!AC15,"")</f>
        <v>1</v>
      </c>
      <c r="AE15" s="61">
        <f>IFERROR(Base!AD15/GAMSbase!AD15,"")</f>
        <v>1</v>
      </c>
      <c r="AF15" s="61">
        <f>IFERROR(Base!AE15/GAMSbase!AE15,"")</f>
        <v>1</v>
      </c>
      <c r="AG15" s="61">
        <f>IFERROR(Base!AF15/GAMSbase!AF15,"")</f>
        <v>1</v>
      </c>
      <c r="AH15" s="61">
        <f>IFERROR(Base!AG15/GAMSbase!AG15,"")</f>
        <v>1</v>
      </c>
      <c r="AI15" s="61">
        <f>IFERROR(Base!AH15/GAMSbase!AH15,"")</f>
        <v>1</v>
      </c>
      <c r="AJ15" s="61">
        <f>IFERROR(Base!AI15/GAMSbase!AI15,"")</f>
        <v>1</v>
      </c>
      <c r="AK15" s="61">
        <f>IFERROR(Base!AJ15/GAMSbase!AJ15,"")</f>
        <v>1</v>
      </c>
      <c r="AL15" s="61">
        <f>IFERROR(Base!AK15/GAMSbase!AK15,"")</f>
        <v>1</v>
      </c>
      <c r="AM15" s="61">
        <f>IFERROR(Base!AL15/GAMSbase!AL15,"")</f>
        <v>1</v>
      </c>
      <c r="AN15" s="61">
        <f>IFERROR(Base!AM15/GAMSbase!AM15,"")</f>
        <v>1</v>
      </c>
      <c r="AO15" s="61">
        <f>IFERROR(Base!AN15/GAMSbase!AN15,"")</f>
        <v>1</v>
      </c>
      <c r="AP15" s="61">
        <f>IFERROR(Base!AO15/GAMSbase!AO15,"")</f>
        <v>1</v>
      </c>
      <c r="AQ15" s="61">
        <f>IFERROR(Base!AP15/GAMSbase!AP15,"")</f>
        <v>1</v>
      </c>
      <c r="AR15" s="61">
        <f>IFERROR(Base!AQ15/GAMSbase!AQ15,"")</f>
        <v>1</v>
      </c>
      <c r="AS15" s="61">
        <f>IFERROR(Base!AR15/GAMSbase!AR15,"")</f>
        <v>1</v>
      </c>
      <c r="AT15" s="61">
        <f>IFERROR(Base!AS15/GAMSbase!AS15,"")</f>
        <v>1</v>
      </c>
      <c r="AU15" s="61">
        <f>IFERROR(Base!AT15/GAMSbase!AT15,"")</f>
        <v>1</v>
      </c>
      <c r="AV15" s="61">
        <f>IFERROR(Base!AU15/GAMSbase!AU15,"")</f>
        <v>1</v>
      </c>
      <c r="AW15" s="61">
        <f>IFERROR(Base!AV15/GAMSbase!AV15,"")</f>
        <v>1</v>
      </c>
      <c r="AX15" s="61">
        <f>IFERROR(Base!AW15/GAMSbase!AW15,"")</f>
        <v>1</v>
      </c>
      <c r="AY15" s="61">
        <f>IFERROR(Base!AX15/GAMSbase!AX15,"")</f>
        <v>1</v>
      </c>
      <c r="AZ15" s="61">
        <f>IFERROR(Base!AY15/GAMSbase!AY15,"")</f>
        <v>1</v>
      </c>
      <c r="BA15" s="61">
        <f>IFERROR(Base!AZ15/GAMSbase!AZ15,"")</f>
        <v>1</v>
      </c>
      <c r="BB15" s="61">
        <f>IFERROR(Base!BA15/GAMSbase!BA15,"")</f>
        <v>1</v>
      </c>
      <c r="BC15" s="61">
        <f>IFERROR(Base!BB15/GAMSbase!BB15,"")</f>
        <v>1</v>
      </c>
      <c r="BD15" s="61">
        <f>IFERROR(Base!BC15/GAMSbase!BC15,"")</f>
        <v>1</v>
      </c>
      <c r="BE15" s="61">
        <f>IFERROR(Base!BD15/GAMSbase!BD15,"")</f>
        <v>1</v>
      </c>
      <c r="BF15" s="61">
        <f>IFERROR(Base!BE15/GAMSbase!BE15,"")</f>
        <v>1</v>
      </c>
      <c r="BG15" s="61">
        <f>IFERROR(Base!BF15/GAMSbase!BF15,"")</f>
        <v>1</v>
      </c>
      <c r="BH15" s="61">
        <f>IFERROR(Base!BG15/GAMSbase!BG15,"")</f>
        <v>1</v>
      </c>
      <c r="BI15" s="61">
        <f>IFERROR(Base!BH15/GAMSbase!BH15,"")</f>
        <v>1</v>
      </c>
      <c r="BJ15" s="61">
        <f>IFERROR(Base!BI15/GAMSbase!BI15,"")</f>
        <v>1</v>
      </c>
    </row>
    <row r="16" spans="1:62" x14ac:dyDescent="0.25">
      <c r="A16" t="str">
        <f>Base!A16</f>
        <v xml:space="preserve">   Time premium</v>
      </c>
      <c r="B16" t="str">
        <f>GAMSbase!A16</f>
        <v>Time Premium</v>
      </c>
      <c r="C16" s="61">
        <f>IFERROR(Base!B16/GAMSbase!B16,"")</f>
        <v>1</v>
      </c>
      <c r="D16" s="61" t="str">
        <f>IFERROR(Base!C16/GAMSbase!C16,"")</f>
        <v/>
      </c>
      <c r="E16" s="61" t="str">
        <f>IFERROR(Base!D16/GAMSbase!D16,"")</f>
        <v/>
      </c>
      <c r="F16" s="61" t="str">
        <f>IFERROR(Base!E16/GAMSbase!E16,"")</f>
        <v/>
      </c>
      <c r="G16" s="61" t="str">
        <f>IFERROR(Base!F16/GAMSbase!F16,"")</f>
        <v/>
      </c>
      <c r="H16" s="61" t="str">
        <f>IFERROR(Base!G16/GAMSbase!G16,"")</f>
        <v/>
      </c>
      <c r="I16" s="61" t="str">
        <f>IFERROR(Base!H16/GAMSbase!H16,"")</f>
        <v/>
      </c>
      <c r="J16" s="61" t="str">
        <f>IFERROR(Base!I16/GAMSbase!I16,"")</f>
        <v/>
      </c>
      <c r="K16" s="61" t="str">
        <f>IFERROR(Base!J16/GAMSbase!J16,"")</f>
        <v/>
      </c>
      <c r="L16" s="61" t="str">
        <f>IFERROR(Base!K16/GAMSbase!K16,"")</f>
        <v/>
      </c>
      <c r="M16" s="61" t="str">
        <f>IFERROR(Base!L16/GAMSbase!L16,"")</f>
        <v/>
      </c>
      <c r="N16" s="61" t="str">
        <f>IFERROR(Base!M16/GAMSbase!M16,"")</f>
        <v/>
      </c>
      <c r="O16" s="61" t="str">
        <f>IFERROR(Base!N16/GAMSbase!N16,"")</f>
        <v/>
      </c>
      <c r="P16" s="61" t="str">
        <f>IFERROR(Base!O16/GAMSbase!O16,"")</f>
        <v/>
      </c>
      <c r="Q16" s="61" t="str">
        <f>IFERROR(Base!P16/GAMSbase!P16,"")</f>
        <v/>
      </c>
      <c r="R16" s="61" t="str">
        <f>IFERROR(Base!Q16/GAMSbase!Q16,"")</f>
        <v/>
      </c>
      <c r="S16" s="61" t="str">
        <f>IFERROR(Base!R16/GAMSbase!R16,"")</f>
        <v/>
      </c>
      <c r="T16" s="61" t="str">
        <f>IFERROR(Base!S16/GAMSbase!S16,"")</f>
        <v/>
      </c>
      <c r="U16" s="61" t="str">
        <f>IFERROR(Base!T16/GAMSbase!T16,"")</f>
        <v/>
      </c>
      <c r="V16" s="61" t="str">
        <f>IFERROR(Base!U16/GAMSbase!U16,"")</f>
        <v/>
      </c>
      <c r="W16" s="61" t="str">
        <f>IFERROR(Base!V16/GAMSbase!V16,"")</f>
        <v/>
      </c>
      <c r="X16" s="61" t="str">
        <f>IFERROR(Base!W16/GAMSbase!W16,"")</f>
        <v/>
      </c>
      <c r="Y16" s="61" t="str">
        <f>IFERROR(Base!X16/GAMSbase!X16,"")</f>
        <v/>
      </c>
      <c r="Z16" s="61" t="str">
        <f>IFERROR(Base!Y16/GAMSbase!Y16,"")</f>
        <v/>
      </c>
      <c r="AA16" s="61" t="str">
        <f>IFERROR(Base!Z16/GAMSbase!Z16,"")</f>
        <v/>
      </c>
      <c r="AB16" s="61" t="str">
        <f>IFERROR(Base!AA16/GAMSbase!AA16,"")</f>
        <v/>
      </c>
      <c r="AC16" s="61" t="str">
        <f>IFERROR(Base!AB16/GAMSbase!AB16,"")</f>
        <v/>
      </c>
      <c r="AD16" s="61" t="str">
        <f>IFERROR(Base!AC16/GAMSbase!AC16,"")</f>
        <v/>
      </c>
      <c r="AE16" s="61" t="str">
        <f>IFERROR(Base!AD16/GAMSbase!AD16,"")</f>
        <v/>
      </c>
      <c r="AF16" s="61" t="str">
        <f>IFERROR(Base!AE16/GAMSbase!AE16,"")</f>
        <v/>
      </c>
      <c r="AG16" s="61" t="str">
        <f>IFERROR(Base!AF16/GAMSbase!AF16,"")</f>
        <v/>
      </c>
      <c r="AH16" s="61" t="str">
        <f>IFERROR(Base!AG16/GAMSbase!AG16,"")</f>
        <v/>
      </c>
      <c r="AI16" s="61" t="str">
        <f>IFERROR(Base!AH16/GAMSbase!AH16,"")</f>
        <v/>
      </c>
      <c r="AJ16" s="61" t="str">
        <f>IFERROR(Base!AI16/GAMSbase!AI16,"")</f>
        <v/>
      </c>
      <c r="AK16" s="61" t="str">
        <f>IFERROR(Base!AJ16/GAMSbase!AJ16,"")</f>
        <v/>
      </c>
      <c r="AL16" s="61" t="str">
        <f>IFERROR(Base!AK16/GAMSbase!AK16,"")</f>
        <v/>
      </c>
      <c r="AM16" s="61" t="str">
        <f>IFERROR(Base!AL16/GAMSbase!AL16,"")</f>
        <v/>
      </c>
      <c r="AN16" s="61" t="str">
        <f>IFERROR(Base!AM16/GAMSbase!AM16,"")</f>
        <v/>
      </c>
      <c r="AO16" s="61" t="str">
        <f>IFERROR(Base!AN16/GAMSbase!AN16,"")</f>
        <v/>
      </c>
      <c r="AP16" s="61" t="str">
        <f>IFERROR(Base!AO16/GAMSbase!AO16,"")</f>
        <v/>
      </c>
      <c r="AQ16" s="61" t="str">
        <f>IFERROR(Base!AP16/GAMSbase!AP16,"")</f>
        <v/>
      </c>
      <c r="AR16" s="61" t="str">
        <f>IFERROR(Base!AQ16/GAMSbase!AQ16,"")</f>
        <v/>
      </c>
      <c r="AS16" s="61" t="str">
        <f>IFERROR(Base!AR16/GAMSbase!AR16,"")</f>
        <v/>
      </c>
      <c r="AT16" s="61" t="str">
        <f>IFERROR(Base!AS16/GAMSbase!AS16,"")</f>
        <v/>
      </c>
      <c r="AU16" s="61" t="str">
        <f>IFERROR(Base!AT16/GAMSbase!AT16,"")</f>
        <v/>
      </c>
      <c r="AV16" s="61" t="str">
        <f>IFERROR(Base!AU16/GAMSbase!AU16,"")</f>
        <v/>
      </c>
      <c r="AW16" s="61" t="str">
        <f>IFERROR(Base!AV16/GAMSbase!AV16,"")</f>
        <v/>
      </c>
      <c r="AX16" s="61" t="str">
        <f>IFERROR(Base!AW16/GAMSbase!AW16,"")</f>
        <v/>
      </c>
      <c r="AY16" s="61" t="str">
        <f>IFERROR(Base!AX16/GAMSbase!AX16,"")</f>
        <v/>
      </c>
      <c r="AZ16" s="61" t="str">
        <f>IFERROR(Base!AY16/GAMSbase!AY16,"")</f>
        <v/>
      </c>
      <c r="BA16" s="61" t="str">
        <f>IFERROR(Base!AZ16/GAMSbase!AZ16,"")</f>
        <v/>
      </c>
      <c r="BB16" s="61" t="str">
        <f>IFERROR(Base!BA16/GAMSbase!BA16,"")</f>
        <v/>
      </c>
      <c r="BC16" s="61" t="str">
        <f>IFERROR(Base!BB16/GAMSbase!BB16,"")</f>
        <v/>
      </c>
      <c r="BD16" s="61" t="str">
        <f>IFERROR(Base!BC16/GAMSbase!BC16,"")</f>
        <v/>
      </c>
      <c r="BE16" s="61" t="str">
        <f>IFERROR(Base!BD16/GAMSbase!BD16,"")</f>
        <v/>
      </c>
      <c r="BF16" s="61" t="str">
        <f>IFERROR(Base!BE16/GAMSbase!BE16,"")</f>
        <v/>
      </c>
      <c r="BG16" s="61" t="str">
        <f>IFERROR(Base!BF16/GAMSbase!BF16,"")</f>
        <v/>
      </c>
      <c r="BH16" s="61" t="str">
        <f>IFERROR(Base!BG16/GAMSbase!BG16,"")</f>
        <v/>
      </c>
      <c r="BI16" s="61" t="str">
        <f>IFERROR(Base!BH16/GAMSbase!BH16,"")</f>
        <v/>
      </c>
      <c r="BJ16" s="61" t="str">
        <f>IFERROR(Base!BI16/GAMSbase!BI16,"")</f>
        <v/>
      </c>
    </row>
    <row r="17" spans="1:62" x14ac:dyDescent="0.25">
      <c r="A17" t="str">
        <f>Base!A17</f>
        <v xml:space="preserve">  Non-diversifiable global risk (percent per year)</v>
      </c>
      <c r="B17" t="str">
        <f>GAMSbase!A17</f>
        <v>Non-Diversifiable Global Risk (per year)</v>
      </c>
      <c r="C17" s="61" t="str">
        <f>IFERROR(Base!B17/GAMSbase!B17,"")</f>
        <v/>
      </c>
      <c r="D17" s="61" t="str">
        <f>IFERROR(Base!C17/GAMSbase!C17,"")</f>
        <v/>
      </c>
      <c r="E17" s="61" t="str">
        <f>IFERROR(Base!D17/GAMSbase!D17,"")</f>
        <v/>
      </c>
      <c r="F17" s="61" t="str">
        <f>IFERROR(Base!E17/GAMSbase!E17,"")</f>
        <v/>
      </c>
      <c r="G17" s="61" t="str">
        <f>IFERROR(Base!F17/GAMSbase!F17,"")</f>
        <v/>
      </c>
      <c r="H17" s="61" t="str">
        <f>IFERROR(Base!G17/GAMSbase!G17,"")</f>
        <v/>
      </c>
      <c r="I17" s="61" t="str">
        <f>IFERROR(Base!H17/GAMSbase!H17,"")</f>
        <v/>
      </c>
      <c r="J17" s="61" t="str">
        <f>IFERROR(Base!I17/GAMSbase!I17,"")</f>
        <v/>
      </c>
      <c r="K17" s="61" t="str">
        <f>IFERROR(Base!J17/GAMSbase!J17,"")</f>
        <v/>
      </c>
      <c r="L17" s="61" t="str">
        <f>IFERROR(Base!K17/GAMSbase!K17,"")</f>
        <v/>
      </c>
      <c r="M17" s="61" t="str">
        <f>IFERROR(Base!L17/GAMSbase!L17,"")</f>
        <v/>
      </c>
      <c r="N17" s="61" t="str">
        <f>IFERROR(Base!M17/GAMSbase!M17,"")</f>
        <v/>
      </c>
      <c r="O17" s="61" t="str">
        <f>IFERROR(Base!N17/GAMSbase!N17,"")</f>
        <v/>
      </c>
      <c r="P17" s="61" t="str">
        <f>IFERROR(Base!O17/GAMSbase!O17,"")</f>
        <v/>
      </c>
      <c r="Q17" s="61" t="str">
        <f>IFERROR(Base!P17/GAMSbase!P17,"")</f>
        <v/>
      </c>
      <c r="R17" s="61" t="str">
        <f>IFERROR(Base!Q17/GAMSbase!Q17,"")</f>
        <v/>
      </c>
      <c r="S17" s="61" t="str">
        <f>IFERROR(Base!R17/GAMSbase!R17,"")</f>
        <v/>
      </c>
      <c r="T17" s="61" t="str">
        <f>IFERROR(Base!S17/GAMSbase!S17,"")</f>
        <v/>
      </c>
      <c r="U17" s="61" t="str">
        <f>IFERROR(Base!T17/GAMSbase!T17,"")</f>
        <v/>
      </c>
      <c r="V17" s="61" t="str">
        <f>IFERROR(Base!U17/GAMSbase!U17,"")</f>
        <v/>
      </c>
      <c r="W17" s="61" t="str">
        <f>IFERROR(Base!V17/GAMSbase!V17,"")</f>
        <v/>
      </c>
      <c r="X17" s="61" t="str">
        <f>IFERROR(Base!W17/GAMSbase!W17,"")</f>
        <v/>
      </c>
      <c r="Y17" s="61" t="str">
        <f>IFERROR(Base!X17/GAMSbase!X17,"")</f>
        <v/>
      </c>
      <c r="Z17" s="61" t="str">
        <f>IFERROR(Base!Y17/GAMSbase!Y17,"")</f>
        <v/>
      </c>
      <c r="AA17" s="61" t="str">
        <f>IFERROR(Base!Z17/GAMSbase!Z17,"")</f>
        <v/>
      </c>
      <c r="AB17" s="61" t="str">
        <f>IFERROR(Base!AA17/GAMSbase!AA17,"")</f>
        <v/>
      </c>
      <c r="AC17" s="61" t="str">
        <f>IFERROR(Base!AB17/GAMSbase!AB17,"")</f>
        <v/>
      </c>
      <c r="AD17" s="61" t="str">
        <f>IFERROR(Base!AC17/GAMSbase!AC17,"")</f>
        <v/>
      </c>
      <c r="AE17" s="61" t="str">
        <f>IFERROR(Base!AD17/GAMSbase!AD17,"")</f>
        <v/>
      </c>
      <c r="AF17" s="61" t="str">
        <f>IFERROR(Base!AE17/GAMSbase!AE17,"")</f>
        <v/>
      </c>
      <c r="AG17" s="61" t="str">
        <f>IFERROR(Base!AF17/GAMSbase!AF17,"")</f>
        <v/>
      </c>
      <c r="AH17" s="61" t="str">
        <f>IFERROR(Base!AG17/GAMSbase!AG17,"")</f>
        <v/>
      </c>
      <c r="AI17" s="61" t="str">
        <f>IFERROR(Base!AH17/GAMSbase!AH17,"")</f>
        <v/>
      </c>
      <c r="AJ17" s="61" t="str">
        <f>IFERROR(Base!AI17/GAMSbase!AI17,"")</f>
        <v/>
      </c>
      <c r="AK17" s="61" t="str">
        <f>IFERROR(Base!AJ17/GAMSbase!AJ17,"")</f>
        <v/>
      </c>
      <c r="AL17" s="61" t="str">
        <f>IFERROR(Base!AK17/GAMSbase!AK17,"")</f>
        <v/>
      </c>
      <c r="AM17" s="61" t="str">
        <f>IFERROR(Base!AL17/GAMSbase!AL17,"")</f>
        <v/>
      </c>
      <c r="AN17" s="61" t="str">
        <f>IFERROR(Base!AM17/GAMSbase!AM17,"")</f>
        <v/>
      </c>
      <c r="AO17" s="61" t="str">
        <f>IFERROR(Base!AN17/GAMSbase!AN17,"")</f>
        <v/>
      </c>
      <c r="AP17" s="61" t="str">
        <f>IFERROR(Base!AO17/GAMSbase!AO17,"")</f>
        <v/>
      </c>
      <c r="AQ17" s="61" t="str">
        <f>IFERROR(Base!AP17/GAMSbase!AP17,"")</f>
        <v/>
      </c>
      <c r="AR17" s="61" t="str">
        <f>IFERROR(Base!AQ17/GAMSbase!AQ17,"")</f>
        <v/>
      </c>
      <c r="AS17" s="61" t="str">
        <f>IFERROR(Base!AR17/GAMSbase!AR17,"")</f>
        <v/>
      </c>
      <c r="AT17" s="61" t="str">
        <f>IFERROR(Base!AS17/GAMSbase!AS17,"")</f>
        <v/>
      </c>
      <c r="AU17" s="61" t="str">
        <f>IFERROR(Base!AT17/GAMSbase!AT17,"")</f>
        <v/>
      </c>
      <c r="AV17" s="61" t="str">
        <f>IFERROR(Base!AU17/GAMSbase!AU17,"")</f>
        <v/>
      </c>
      <c r="AW17" s="61" t="str">
        <f>IFERROR(Base!AV17/GAMSbase!AV17,"")</f>
        <v/>
      </c>
      <c r="AX17" s="61" t="str">
        <f>IFERROR(Base!AW17/GAMSbase!AW17,"")</f>
        <v/>
      </c>
      <c r="AY17" s="61" t="str">
        <f>IFERROR(Base!AX17/GAMSbase!AX17,"")</f>
        <v/>
      </c>
      <c r="AZ17" s="61" t="str">
        <f>IFERROR(Base!AY17/GAMSbase!AY17,"")</f>
        <v/>
      </c>
      <c r="BA17" s="61" t="str">
        <f>IFERROR(Base!AZ17/GAMSbase!AZ17,"")</f>
        <v/>
      </c>
      <c r="BB17" s="61" t="str">
        <f>IFERROR(Base!BA17/GAMSbase!BA17,"")</f>
        <v/>
      </c>
      <c r="BC17" s="61" t="str">
        <f>IFERROR(Base!BB17/GAMSbase!BB17,"")</f>
        <v/>
      </c>
      <c r="BD17" s="61" t="str">
        <f>IFERROR(Base!BC17/GAMSbase!BC17,"")</f>
        <v/>
      </c>
      <c r="BE17" s="61" t="str">
        <f>IFERROR(Base!BD17/GAMSbase!BD17,"")</f>
        <v/>
      </c>
      <c r="BF17" s="61" t="str">
        <f>IFERROR(Base!BE17/GAMSbase!BE17,"")</f>
        <v/>
      </c>
      <c r="BG17" s="61" t="str">
        <f>IFERROR(Base!BF17/GAMSbase!BF17,"")</f>
        <v/>
      </c>
      <c r="BH17" s="61" t="str">
        <f>IFERROR(Base!BG17/GAMSbase!BG17,"")</f>
        <v/>
      </c>
      <c r="BI17" s="61" t="str">
        <f>IFERROR(Base!BH17/GAMSbase!BH17,"")</f>
        <v/>
      </c>
      <c r="BJ17" s="61" t="str">
        <f>IFERROR(Base!BI17/GAMSbase!BI17,"")</f>
        <v/>
      </c>
    </row>
    <row r="18" spans="1:62" x14ac:dyDescent="0.25">
      <c r="A18" t="str">
        <f>Base!A18</f>
        <v>Social time preference factor</v>
      </c>
      <c r="B18" t="str">
        <f>GAMSbase!A18</f>
        <v>Social Time Preference Factor</v>
      </c>
      <c r="C18" s="61">
        <f>IFERROR(Base!B18/GAMSbase!B18,"")</f>
        <v>1</v>
      </c>
      <c r="D18" s="61">
        <f>IFERROR(Base!C18/GAMSbase!C18,"")</f>
        <v>1.0000000000060758</v>
      </c>
      <c r="E18" s="61">
        <f>IFERROR(Base!D18/GAMSbase!D18,"")</f>
        <v>1.0000000000257461</v>
      </c>
      <c r="F18" s="61">
        <f>IFERROR(Base!E18/GAMSbase!E18,"")</f>
        <v>1.0000000000122673</v>
      </c>
      <c r="G18" s="61">
        <f>IFERROR(Base!F18/GAMSbase!F18,"")</f>
        <v>1.0000000000320188</v>
      </c>
      <c r="H18" s="61">
        <f>IFERROR(Base!G18/GAMSbase!G18,"")</f>
        <v>1.0000000000354918</v>
      </c>
      <c r="I18" s="61">
        <f>IFERROR(Base!H18/GAMSbase!H18,"")</f>
        <v>1.0000000000101461</v>
      </c>
      <c r="J18" s="61">
        <f>IFERROR(Base!I18/GAMSbase!I18,"")</f>
        <v>0.99999999994494104</v>
      </c>
      <c r="K18" s="61">
        <f>IFERROR(Base!J18/GAMSbase!J18,"")</f>
        <v>1.0000000000678158</v>
      </c>
      <c r="L18" s="61">
        <f>IFERROR(Base!K18/GAMSbase!K18,"")</f>
        <v>1.0000000000888485</v>
      </c>
      <c r="M18" s="61">
        <f>IFERROR(Base!L18/GAMSbase!L18,"")</f>
        <v>0.99999999999269429</v>
      </c>
      <c r="N18" s="61">
        <f>IFERROR(Base!M18/GAMSbase!M18,"")</f>
        <v>1.0000000000038423</v>
      </c>
      <c r="O18" s="61">
        <f>IFERROR(Base!N18/GAMSbase!N18,"")</f>
        <v>1.0000000000485174</v>
      </c>
      <c r="P18" s="61">
        <f>IFERROR(Base!O18/GAMSbase!O18,"")</f>
        <v>0.9999999998804826</v>
      </c>
      <c r="Q18" s="61">
        <f>IFERROR(Base!P18/GAMSbase!P18,"")</f>
        <v>0.99999999999590417</v>
      </c>
      <c r="R18" s="61">
        <f>IFERROR(Base!Q18/GAMSbase!Q18,"")</f>
        <v>1.0000000001050622</v>
      </c>
      <c r="S18" s="61">
        <f>IFERROR(Base!R18/GAMSbase!R18,"")</f>
        <v>0.99999999995984235</v>
      </c>
      <c r="T18" s="61">
        <f>IFERROR(Base!S18/GAMSbase!S18,"")</f>
        <v>0.99999999995538968</v>
      </c>
      <c r="U18" s="61">
        <f>IFERROR(Base!T18/GAMSbase!T18,"")</f>
        <v>1.0000000000749381</v>
      </c>
      <c r="V18" s="61">
        <f>IFERROR(Base!U18/GAMSbase!U18,"")</f>
        <v>0.99999999989864485</v>
      </c>
      <c r="W18" s="61">
        <f>IFERROR(Base!V18/GAMSbase!V18,"")</f>
        <v>0.99999999988297339</v>
      </c>
      <c r="X18" s="61">
        <f>IFERROR(Base!W18/GAMSbase!W18,"")</f>
        <v>1.0000000000586489</v>
      </c>
      <c r="Y18" s="61">
        <f>IFERROR(Base!X18/GAMSbase!X18,"")</f>
        <v>1.000000000233574</v>
      </c>
      <c r="Z18" s="61">
        <f>IFERROR(Base!Y18/GAMSbase!Y18,"")</f>
        <v>1.0000000000781066</v>
      </c>
      <c r="AA18" s="61">
        <f>IFERROR(Base!Z18/GAMSbase!Z18,"")</f>
        <v>0.9999999998396828</v>
      </c>
      <c r="AB18" s="61">
        <f>IFERROR(Base!AA18/GAMSbase!AA18,"")</f>
        <v>0.99999999969289866</v>
      </c>
      <c r="AC18" s="61">
        <f>IFERROR(Base!AB18/GAMSbase!AB18,"")</f>
        <v>0.99999999982514853</v>
      </c>
      <c r="AD18" s="61">
        <f>IFERROR(Base!AC18/GAMSbase!AC18,"")</f>
        <v>1.0000000002055953</v>
      </c>
      <c r="AE18" s="61">
        <f>IFERROR(Base!AD18/GAMSbase!AD18,"")</f>
        <v>1.0000000002700371</v>
      </c>
      <c r="AF18" s="61">
        <f>IFERROR(Base!AE18/GAMSbase!AE18,"")</f>
        <v>1.0000000002260792</v>
      </c>
      <c r="AG18" s="61">
        <f>IFERROR(Base!AF18/GAMSbase!AF18,"")</f>
        <v>0.99999999962010644</v>
      </c>
      <c r="AH18" s="61">
        <f>IFERROR(Base!AG18/GAMSbase!AG18,"")</f>
        <v>1.0000000001740434</v>
      </c>
      <c r="AI18" s="61">
        <f>IFERROR(Base!AH18/GAMSbase!AH18,"")</f>
        <v>1.0000000000100999</v>
      </c>
      <c r="AJ18" s="61">
        <f>IFERROR(Base!AI18/GAMSbase!AI18,"")</f>
        <v>0.99999999976542697</v>
      </c>
      <c r="AK18" s="61">
        <f>IFERROR(Base!AJ18/GAMSbase!AJ18,"")</f>
        <v>1.0000000000114073</v>
      </c>
      <c r="AL18" s="61">
        <f>IFERROR(Base!AK18/GAMSbase!AK18,"")</f>
        <v>1.0000000004701248</v>
      </c>
      <c r="AM18" s="61">
        <f>IFERROR(Base!AL18/GAMSbase!AL18,"")</f>
        <v>1.0000000004838874</v>
      </c>
      <c r="AN18" s="61">
        <f>IFERROR(Base!AM18/GAMSbase!AM18,"")</f>
        <v>1.0000000007560903</v>
      </c>
      <c r="AO18" s="61">
        <f>IFERROR(Base!AN18/GAMSbase!AN18,"")</f>
        <v>1.0000000006658294</v>
      </c>
      <c r="AP18" s="61">
        <f>IFERROR(Base!AO18/GAMSbase!AO18,"")</f>
        <v>0.99999999942088913</v>
      </c>
      <c r="AQ18" s="61">
        <f>IFERROR(Base!AP18/GAMSbase!AP18,"")</f>
        <v>1.0000000007678991</v>
      </c>
      <c r="AR18" s="61">
        <f>IFERROR(Base!AQ18/GAMSbase!AQ18,"")</f>
        <v>1.0000000002013028</v>
      </c>
      <c r="AS18" s="61">
        <f>IFERROR(Base!AR18/GAMSbase!AR18,"")</f>
        <v>1.0000000010918733</v>
      </c>
      <c r="AT18" s="61">
        <f>IFERROR(Base!AS18/GAMSbase!AS18,"")</f>
        <v>0.99999999919521931</v>
      </c>
      <c r="AU18" s="61">
        <f>IFERROR(Base!AT18/GAMSbase!AT18,"")</f>
        <v>1.0000000003396818</v>
      </c>
      <c r="AV18" s="61">
        <f>IFERROR(Base!AU18/GAMSbase!AU18,"")</f>
        <v>1.0000000007494043</v>
      </c>
      <c r="AW18" s="61">
        <f>IFERROR(Base!AV18/GAMSbase!AV18,"")</f>
        <v>1.0000000015082968</v>
      </c>
      <c r="AX18" s="61">
        <f>IFERROR(Base!AW18/GAMSbase!AW18,"")</f>
        <v>0.99999999895800507</v>
      </c>
      <c r="AY18" s="61">
        <f>IFERROR(Base!AX18/GAMSbase!AX18,"")</f>
        <v>1.0000000015216493</v>
      </c>
      <c r="AZ18" s="61">
        <f>IFERROR(Base!AY18/GAMSbase!AY18,"")</f>
        <v>0.99999999913499449</v>
      </c>
      <c r="BA18" s="61">
        <f>IFERROR(Base!AZ18/GAMSbase!AZ18,"")</f>
        <v>0.99999999813323548</v>
      </c>
      <c r="BB18" s="61">
        <f>IFERROR(Base!BA18/GAMSbase!BA18,"")</f>
        <v>1.0000000020128925</v>
      </c>
      <c r="BC18" s="61">
        <f>IFERROR(Base!BB18/GAMSbase!BB18,"")</f>
        <v>0.99999999801733996</v>
      </c>
      <c r="BD18" s="61">
        <f>IFERROR(Base!BC18/GAMSbase!BC18,"")</f>
        <v>1.0000000009613601</v>
      </c>
      <c r="BE18" s="61">
        <f>IFERROR(Base!BD18/GAMSbase!BD18,"")</f>
        <v>0.99999999776082205</v>
      </c>
      <c r="BF18" s="61">
        <f>IFERROR(Base!BE18/GAMSbase!BE18,"")</f>
        <v>0.99999999872564771</v>
      </c>
      <c r="BG18" s="61">
        <f>IFERROR(Base!BF18/GAMSbase!BF18,"")</f>
        <v>0.99999999869887868</v>
      </c>
      <c r="BH18" s="61">
        <f>IFERROR(Base!BG18/GAMSbase!BG18,"")</f>
        <v>0.9999999987280026</v>
      </c>
      <c r="BI18" s="61">
        <f>IFERROR(Base!BH18/GAMSbase!BH18,"")</f>
        <v>0.99999999729370659</v>
      </c>
      <c r="BJ18" s="61">
        <f>IFERROR(Base!BI18/GAMSbase!BI18,"")</f>
        <v>0.99999999599139844</v>
      </c>
    </row>
    <row r="19" spans="1:62" x14ac:dyDescent="0.25">
      <c r="A19" t="str">
        <f>Base!A19</f>
        <v>Elasticity of MU of consumption</v>
      </c>
      <c r="B19" t="str">
        <f>GAMSbase!A19</f>
        <v>Elasticity of MU of Consumption</v>
      </c>
      <c r="C19" s="61">
        <f>IFERROR(Base!B19/GAMSbase!B19,"")</f>
        <v>1</v>
      </c>
      <c r="D19" s="61" t="str">
        <f>IFERROR(Base!C19/GAMSbase!C19,"")</f>
        <v/>
      </c>
      <c r="E19" s="61" t="str">
        <f>IFERROR(Base!D19/GAMSbase!D19,"")</f>
        <v/>
      </c>
      <c r="F19" s="61" t="str">
        <f>IFERROR(Base!E19/GAMSbase!E19,"")</f>
        <v/>
      </c>
      <c r="G19" s="61" t="str">
        <f>IFERROR(Base!F19/GAMSbase!F19,"")</f>
        <v/>
      </c>
      <c r="H19" s="61" t="str">
        <f>IFERROR(Base!G19/GAMSbase!G19,"")</f>
        <v/>
      </c>
      <c r="I19" s="61" t="str">
        <f>IFERROR(Base!H19/GAMSbase!H19,"")</f>
        <v/>
      </c>
      <c r="J19" s="61" t="str">
        <f>IFERROR(Base!I19/GAMSbase!I19,"")</f>
        <v/>
      </c>
      <c r="K19" s="61" t="str">
        <f>IFERROR(Base!J19/GAMSbase!J19,"")</f>
        <v/>
      </c>
      <c r="L19" s="61" t="str">
        <f>IFERROR(Base!K19/GAMSbase!K19,"")</f>
        <v/>
      </c>
      <c r="M19" s="61" t="str">
        <f>IFERROR(Base!L19/GAMSbase!L19,"")</f>
        <v/>
      </c>
      <c r="N19" s="61" t="str">
        <f>IFERROR(Base!M19/GAMSbase!M19,"")</f>
        <v/>
      </c>
      <c r="O19" s="61" t="str">
        <f>IFERROR(Base!N19/GAMSbase!N19,"")</f>
        <v/>
      </c>
      <c r="P19" s="61" t="str">
        <f>IFERROR(Base!O19/GAMSbase!O19,"")</f>
        <v/>
      </c>
      <c r="Q19" s="61" t="str">
        <f>IFERROR(Base!P19/GAMSbase!P19,"")</f>
        <v/>
      </c>
      <c r="R19" s="61" t="str">
        <f>IFERROR(Base!Q19/GAMSbase!Q19,"")</f>
        <v/>
      </c>
      <c r="S19" s="61" t="str">
        <f>IFERROR(Base!R19/GAMSbase!R19,"")</f>
        <v/>
      </c>
      <c r="T19" s="61" t="str">
        <f>IFERROR(Base!S19/GAMSbase!S19,"")</f>
        <v/>
      </c>
      <c r="U19" s="61" t="str">
        <f>IFERROR(Base!T19/GAMSbase!T19,"")</f>
        <v/>
      </c>
      <c r="V19" s="61" t="str">
        <f>IFERROR(Base!U19/GAMSbase!U19,"")</f>
        <v/>
      </c>
      <c r="W19" s="61" t="str">
        <f>IFERROR(Base!V19/GAMSbase!V19,"")</f>
        <v/>
      </c>
      <c r="X19" s="61" t="str">
        <f>IFERROR(Base!W19/GAMSbase!W19,"")</f>
        <v/>
      </c>
      <c r="Y19" s="61" t="str">
        <f>IFERROR(Base!X19/GAMSbase!X19,"")</f>
        <v/>
      </c>
      <c r="Z19" s="61" t="str">
        <f>IFERROR(Base!Y19/GAMSbase!Y19,"")</f>
        <v/>
      </c>
      <c r="AA19" s="61" t="str">
        <f>IFERROR(Base!Z19/GAMSbase!Z19,"")</f>
        <v/>
      </c>
      <c r="AB19" s="61" t="str">
        <f>IFERROR(Base!AA19/GAMSbase!AA19,"")</f>
        <v/>
      </c>
      <c r="AC19" s="61" t="str">
        <f>IFERROR(Base!AB19/GAMSbase!AB19,"")</f>
        <v/>
      </c>
      <c r="AD19" s="61" t="str">
        <f>IFERROR(Base!AC19/GAMSbase!AC19,"")</f>
        <v/>
      </c>
      <c r="AE19" s="61" t="str">
        <f>IFERROR(Base!AD19/GAMSbase!AD19,"")</f>
        <v/>
      </c>
      <c r="AF19" s="61" t="str">
        <f>IFERROR(Base!AE19/GAMSbase!AE19,"")</f>
        <v/>
      </c>
      <c r="AG19" s="61" t="str">
        <f>IFERROR(Base!AF19/GAMSbase!AF19,"")</f>
        <v/>
      </c>
      <c r="AH19" s="61" t="str">
        <f>IFERROR(Base!AG19/GAMSbase!AG19,"")</f>
        <v/>
      </c>
      <c r="AI19" s="61" t="str">
        <f>IFERROR(Base!AH19/GAMSbase!AH19,"")</f>
        <v/>
      </c>
      <c r="AJ19" s="61" t="str">
        <f>IFERROR(Base!AI19/GAMSbase!AI19,"")</f>
        <v/>
      </c>
      <c r="AK19" s="61" t="str">
        <f>IFERROR(Base!AJ19/GAMSbase!AJ19,"")</f>
        <v/>
      </c>
      <c r="AL19" s="61" t="str">
        <f>IFERROR(Base!AK19/GAMSbase!AK19,"")</f>
        <v/>
      </c>
      <c r="AM19" s="61" t="str">
        <f>IFERROR(Base!AL19/GAMSbase!AL19,"")</f>
        <v/>
      </c>
      <c r="AN19" s="61" t="str">
        <f>IFERROR(Base!AM19/GAMSbase!AM19,"")</f>
        <v/>
      </c>
      <c r="AO19" s="61" t="str">
        <f>IFERROR(Base!AN19/GAMSbase!AN19,"")</f>
        <v/>
      </c>
      <c r="AP19" s="61" t="str">
        <f>IFERROR(Base!AO19/GAMSbase!AO19,"")</f>
        <v/>
      </c>
      <c r="AQ19" s="61" t="str">
        <f>IFERROR(Base!AP19/GAMSbase!AP19,"")</f>
        <v/>
      </c>
      <c r="AR19" s="61" t="str">
        <f>IFERROR(Base!AQ19/GAMSbase!AQ19,"")</f>
        <v/>
      </c>
      <c r="AS19" s="61" t="str">
        <f>IFERROR(Base!AR19/GAMSbase!AR19,"")</f>
        <v/>
      </c>
      <c r="AT19" s="61" t="str">
        <f>IFERROR(Base!AS19/GAMSbase!AS19,"")</f>
        <v/>
      </c>
      <c r="AU19" s="61" t="str">
        <f>IFERROR(Base!AT19/GAMSbase!AT19,"")</f>
        <v/>
      </c>
      <c r="AV19" s="61" t="str">
        <f>IFERROR(Base!AU19/GAMSbase!AU19,"")</f>
        <v/>
      </c>
      <c r="AW19" s="61" t="str">
        <f>IFERROR(Base!AV19/GAMSbase!AV19,"")</f>
        <v/>
      </c>
      <c r="AX19" s="61" t="str">
        <f>IFERROR(Base!AW19/GAMSbase!AW19,"")</f>
        <v/>
      </c>
      <c r="AY19" s="61" t="str">
        <f>IFERROR(Base!AX19/GAMSbase!AX19,"")</f>
        <v/>
      </c>
      <c r="AZ19" s="61" t="str">
        <f>IFERROR(Base!AY19/GAMSbase!AY19,"")</f>
        <v/>
      </c>
      <c r="BA19" s="61" t="str">
        <f>IFERROR(Base!AZ19/GAMSbase!AZ19,"")</f>
        <v/>
      </c>
      <c r="BB19" s="61" t="str">
        <f>IFERROR(Base!BA19/GAMSbase!BA19,"")</f>
        <v/>
      </c>
      <c r="BC19" s="61" t="str">
        <f>IFERROR(Base!BB19/GAMSbase!BB19,"")</f>
        <v/>
      </c>
      <c r="BD19" s="61" t="str">
        <f>IFERROR(Base!BC19/GAMSbase!BC19,"")</f>
        <v/>
      </c>
      <c r="BE19" s="61" t="str">
        <f>IFERROR(Base!BD19/GAMSbase!BD19,"")</f>
        <v/>
      </c>
      <c r="BF19" s="61" t="str">
        <f>IFERROR(Base!BE19/GAMSbase!BE19,"")</f>
        <v/>
      </c>
      <c r="BG19" s="61" t="str">
        <f>IFERROR(Base!BF19/GAMSbase!BF19,"")</f>
        <v/>
      </c>
      <c r="BH19" s="61" t="str">
        <f>IFERROR(Base!BG19/GAMSbase!BG19,"")</f>
        <v/>
      </c>
      <c r="BI19" s="61" t="str">
        <f>IFERROR(Base!BH19/GAMSbase!BH19,"")</f>
        <v/>
      </c>
      <c r="BJ19" s="61" t="str">
        <f>IFERROR(Base!BI19/GAMSbase!BI19,"")</f>
        <v/>
      </c>
    </row>
    <row r="20" spans="1:62" x14ac:dyDescent="0.25">
      <c r="A20" t="str">
        <f>Base!A20</f>
        <v>PRODUCTIVITY</v>
      </c>
      <c r="B20" t="str">
        <f>GAMSbase!A20</f>
        <v>* PRODUCTIVITY</v>
      </c>
      <c r="C20" s="61" t="str">
        <f>IFERROR(Base!B20/GAMSbase!B20,"")</f>
        <v/>
      </c>
      <c r="D20" s="61" t="str">
        <f>IFERROR(Base!C20/GAMSbase!C20,"")</f>
        <v/>
      </c>
      <c r="E20" s="61" t="str">
        <f>IFERROR(Base!D20/GAMSbase!D20,"")</f>
        <v/>
      </c>
      <c r="F20" s="61" t="str">
        <f>IFERROR(Base!E20/GAMSbase!E20,"")</f>
        <v/>
      </c>
      <c r="G20" s="61" t="str">
        <f>IFERROR(Base!F20/GAMSbase!F20,"")</f>
        <v/>
      </c>
      <c r="H20" s="61" t="str">
        <f>IFERROR(Base!G20/GAMSbase!G20,"")</f>
        <v/>
      </c>
      <c r="I20" s="61" t="str">
        <f>IFERROR(Base!H20/GAMSbase!H20,"")</f>
        <v/>
      </c>
      <c r="J20" s="61" t="str">
        <f>IFERROR(Base!I20/GAMSbase!I20,"")</f>
        <v/>
      </c>
      <c r="K20" s="61" t="str">
        <f>IFERROR(Base!J20/GAMSbase!J20,"")</f>
        <v/>
      </c>
      <c r="L20" s="61" t="str">
        <f>IFERROR(Base!K20/GAMSbase!K20,"")</f>
        <v/>
      </c>
      <c r="M20" s="61" t="str">
        <f>IFERROR(Base!L20/GAMSbase!L20,"")</f>
        <v/>
      </c>
      <c r="N20" s="61" t="str">
        <f>IFERROR(Base!M20/GAMSbase!M20,"")</f>
        <v/>
      </c>
      <c r="O20" s="61" t="str">
        <f>IFERROR(Base!N20/GAMSbase!N20,"")</f>
        <v/>
      </c>
      <c r="P20" s="61" t="str">
        <f>IFERROR(Base!O20/GAMSbase!O20,"")</f>
        <v/>
      </c>
      <c r="Q20" s="61" t="str">
        <f>IFERROR(Base!P20/GAMSbase!P20,"")</f>
        <v/>
      </c>
      <c r="R20" s="61" t="str">
        <f>IFERROR(Base!Q20/GAMSbase!Q20,"")</f>
        <v/>
      </c>
      <c r="S20" s="61" t="str">
        <f>IFERROR(Base!R20/GAMSbase!R20,"")</f>
        <v/>
      </c>
      <c r="T20" s="61" t="str">
        <f>IFERROR(Base!S20/GAMSbase!S20,"")</f>
        <v/>
      </c>
      <c r="U20" s="61" t="str">
        <f>IFERROR(Base!T20/GAMSbase!T20,"")</f>
        <v/>
      </c>
      <c r="V20" s="61" t="str">
        <f>IFERROR(Base!U20/GAMSbase!U20,"")</f>
        <v/>
      </c>
      <c r="W20" s="61" t="str">
        <f>IFERROR(Base!V20/GAMSbase!V20,"")</f>
        <v/>
      </c>
      <c r="X20" s="61" t="str">
        <f>IFERROR(Base!W20/GAMSbase!W20,"")</f>
        <v/>
      </c>
      <c r="Y20" s="61" t="str">
        <f>IFERROR(Base!X20/GAMSbase!X20,"")</f>
        <v/>
      </c>
      <c r="Z20" s="61" t="str">
        <f>IFERROR(Base!Y20/GAMSbase!Y20,"")</f>
        <v/>
      </c>
      <c r="AA20" s="61" t="str">
        <f>IFERROR(Base!Z20/GAMSbase!Z20,"")</f>
        <v/>
      </c>
      <c r="AB20" s="61" t="str">
        <f>IFERROR(Base!AA20/GAMSbase!AA20,"")</f>
        <v/>
      </c>
      <c r="AC20" s="61" t="str">
        <f>IFERROR(Base!AB20/GAMSbase!AB20,"")</f>
        <v/>
      </c>
      <c r="AD20" s="61" t="str">
        <f>IFERROR(Base!AC20/GAMSbase!AC20,"")</f>
        <v/>
      </c>
      <c r="AE20" s="61" t="str">
        <f>IFERROR(Base!AD20/GAMSbase!AD20,"")</f>
        <v/>
      </c>
      <c r="AF20" s="61" t="str">
        <f>IFERROR(Base!AE20/GAMSbase!AE20,"")</f>
        <v/>
      </c>
      <c r="AG20" s="61" t="str">
        <f>IFERROR(Base!AF20/GAMSbase!AF20,"")</f>
        <v/>
      </c>
      <c r="AH20" s="61" t="str">
        <f>IFERROR(Base!AG20/GAMSbase!AG20,"")</f>
        <v/>
      </c>
      <c r="AI20" s="61" t="str">
        <f>IFERROR(Base!AH20/GAMSbase!AH20,"")</f>
        <v/>
      </c>
      <c r="AJ20" s="61" t="str">
        <f>IFERROR(Base!AI20/GAMSbase!AI20,"")</f>
        <v/>
      </c>
      <c r="AK20" s="61" t="str">
        <f>IFERROR(Base!AJ20/GAMSbase!AJ20,"")</f>
        <v/>
      </c>
      <c r="AL20" s="61" t="str">
        <f>IFERROR(Base!AK20/GAMSbase!AK20,"")</f>
        <v/>
      </c>
      <c r="AM20" s="61" t="str">
        <f>IFERROR(Base!AL20/GAMSbase!AL20,"")</f>
        <v/>
      </c>
      <c r="AN20" s="61" t="str">
        <f>IFERROR(Base!AM20/GAMSbase!AM20,"")</f>
        <v/>
      </c>
      <c r="AO20" s="61" t="str">
        <f>IFERROR(Base!AN20/GAMSbase!AN20,"")</f>
        <v/>
      </c>
      <c r="AP20" s="61" t="str">
        <f>IFERROR(Base!AO20/GAMSbase!AO20,"")</f>
        <v/>
      </c>
      <c r="AQ20" s="61" t="str">
        <f>IFERROR(Base!AP20/GAMSbase!AP20,"")</f>
        <v/>
      </c>
      <c r="AR20" s="61" t="str">
        <f>IFERROR(Base!AQ20/GAMSbase!AQ20,"")</f>
        <v/>
      </c>
      <c r="AS20" s="61" t="str">
        <f>IFERROR(Base!AR20/GAMSbase!AR20,"")</f>
        <v/>
      </c>
      <c r="AT20" s="61" t="str">
        <f>IFERROR(Base!AS20/GAMSbase!AS20,"")</f>
        <v/>
      </c>
      <c r="AU20" s="61" t="str">
        <f>IFERROR(Base!AT20/GAMSbase!AT20,"")</f>
        <v/>
      </c>
      <c r="AV20" s="61" t="str">
        <f>IFERROR(Base!AU20/GAMSbase!AU20,"")</f>
        <v/>
      </c>
      <c r="AW20" s="61" t="str">
        <f>IFERROR(Base!AV20/GAMSbase!AV20,"")</f>
        <v/>
      </c>
      <c r="AX20" s="61" t="str">
        <f>IFERROR(Base!AW20/GAMSbase!AW20,"")</f>
        <v/>
      </c>
      <c r="AY20" s="61" t="str">
        <f>IFERROR(Base!AX20/GAMSbase!AX20,"")</f>
        <v/>
      </c>
      <c r="AZ20" s="61" t="str">
        <f>IFERROR(Base!AY20/GAMSbase!AY20,"")</f>
        <v/>
      </c>
      <c r="BA20" s="61" t="str">
        <f>IFERROR(Base!AZ20/GAMSbase!AZ20,"")</f>
        <v/>
      </c>
      <c r="BB20" s="61" t="str">
        <f>IFERROR(Base!BA20/GAMSbase!BA20,"")</f>
        <v/>
      </c>
      <c r="BC20" s="61" t="str">
        <f>IFERROR(Base!BB20/GAMSbase!BB20,"")</f>
        <v/>
      </c>
      <c r="BD20" s="61" t="str">
        <f>IFERROR(Base!BC20/GAMSbase!BC20,"")</f>
        <v/>
      </c>
      <c r="BE20" s="61" t="str">
        <f>IFERROR(Base!BD20/GAMSbase!BD20,"")</f>
        <v/>
      </c>
      <c r="BF20" s="61" t="str">
        <f>IFERROR(Base!BE20/GAMSbase!BE20,"")</f>
        <v/>
      </c>
      <c r="BG20" s="61" t="str">
        <f>IFERROR(Base!BF20/GAMSbase!BF20,"")</f>
        <v/>
      </c>
      <c r="BH20" s="61" t="str">
        <f>IFERROR(Base!BG20/GAMSbase!BG20,"")</f>
        <v/>
      </c>
      <c r="BI20" s="61" t="str">
        <f>IFERROR(Base!BH20/GAMSbase!BH20,"")</f>
        <v/>
      </c>
      <c r="BJ20" s="61" t="str">
        <f>IFERROR(Base!BI20/GAMSbase!BI20,"")</f>
        <v/>
      </c>
    </row>
    <row r="21" spans="1:62" x14ac:dyDescent="0.25">
      <c r="A21" t="str">
        <f>Base!A21</f>
        <v>Total factor productivity</v>
      </c>
      <c r="B21" t="str">
        <f>GAMSbase!A21</f>
        <v>Total Factor Productivity</v>
      </c>
      <c r="C21" s="61">
        <f>IFERROR(Base!B21/GAMSbase!B21,"")</f>
        <v>1</v>
      </c>
      <c r="D21" s="61">
        <f>IFERROR(Base!C21/GAMSbase!C21,"")</f>
        <v>0.99999999999728961</v>
      </c>
      <c r="E21" s="61">
        <f>IFERROR(Base!D21/GAMSbase!D21,"")</f>
        <v>1.0000000000034102</v>
      </c>
      <c r="F21" s="61">
        <f>IFERROR(Base!E21/GAMSbase!E21,"")</f>
        <v>1.000000000007548</v>
      </c>
      <c r="G21" s="61">
        <f>IFERROR(Base!F21/GAMSbase!F21,"")</f>
        <v>1.0000000000057705</v>
      </c>
      <c r="H21" s="61">
        <f>IFERROR(Base!G21/GAMSbase!G21,"")</f>
        <v>0.99999999999719269</v>
      </c>
      <c r="I21" s="61">
        <f>IFERROR(Base!H21/GAMSbase!H21,"")</f>
        <v>0.99999999999764744</v>
      </c>
      <c r="J21" s="61">
        <f>IFERROR(Base!I21/GAMSbase!I21,"")</f>
        <v>1.0000000000046956</v>
      </c>
      <c r="K21" s="61">
        <f>IFERROR(Base!J21/GAMSbase!J21,"")</f>
        <v>1.0000000000054372</v>
      </c>
      <c r="L21" s="61">
        <f>IFERROR(Base!K21/GAMSbase!K21,"")</f>
        <v>1.0000000000049887</v>
      </c>
      <c r="M21" s="61">
        <f>IFERROR(Base!L21/GAMSbase!L21,"")</f>
        <v>0.999999999993883</v>
      </c>
      <c r="N21" s="61">
        <f>IFERROR(Base!M21/GAMSbase!M21,"")</f>
        <v>1.0000000000059273</v>
      </c>
      <c r="O21" s="61">
        <f>IFERROR(Base!N21/GAMSbase!N21,"")</f>
        <v>1.0000000000019396</v>
      </c>
      <c r="P21" s="61">
        <f>IFERROR(Base!O21/GAMSbase!O21,"")</f>
        <v>0.99999999999661382</v>
      </c>
      <c r="Q21" s="61">
        <f>IFERROR(Base!P21/GAMSbase!P21,"")</f>
        <v>0.99999999999985301</v>
      </c>
      <c r="R21" s="61">
        <f>IFERROR(Base!Q21/GAMSbase!Q21,"")</f>
        <v>1.0000000000000451</v>
      </c>
      <c r="S21" s="61">
        <f>IFERROR(Base!R21/GAMSbase!R21,"")</f>
        <v>0.99999999999631273</v>
      </c>
      <c r="T21" s="61">
        <f>IFERROR(Base!S21/GAMSbase!S21,"")</f>
        <v>1.0000000000018492</v>
      </c>
      <c r="U21" s="61">
        <f>IFERROR(Base!T21/GAMSbase!T21,"")</f>
        <v>0.99999999999911471</v>
      </c>
      <c r="V21" s="61">
        <f>IFERROR(Base!U21/GAMSbase!U21,"")</f>
        <v>1.0000000000026592</v>
      </c>
      <c r="W21" s="61">
        <f>IFERROR(Base!V21/GAMSbase!V21,"")</f>
        <v>0.99999999999776434</v>
      </c>
      <c r="X21" s="61">
        <f>IFERROR(Base!W21/GAMSbase!W21,"")</f>
        <v>0.99999999999752043</v>
      </c>
      <c r="Y21" s="61">
        <f>IFERROR(Base!X21/GAMSbase!X21,"")</f>
        <v>0.9999999999983803</v>
      </c>
      <c r="Z21" s="61">
        <f>IFERROR(Base!Y21/GAMSbase!Y21,"")</f>
        <v>1.0000000000020643</v>
      </c>
      <c r="AA21" s="61">
        <f>IFERROR(Base!Z21/GAMSbase!Z21,"")</f>
        <v>0.99999999999782174</v>
      </c>
      <c r="AB21" s="61">
        <f>IFERROR(Base!AA21/GAMSbase!AA21,"")</f>
        <v>1.0000000000008076</v>
      </c>
      <c r="AC21" s="61">
        <f>IFERROR(Base!AB21/GAMSbase!AB21,"")</f>
        <v>0.99999999999958211</v>
      </c>
      <c r="AD21" s="61">
        <f>IFERROR(Base!AC21/GAMSbase!AC21,"")</f>
        <v>0.99999999999728906</v>
      </c>
      <c r="AE21" s="61">
        <f>IFERROR(Base!AD21/GAMSbase!AD21,"")</f>
        <v>1.0000000000020384</v>
      </c>
      <c r="AF21" s="61">
        <f>IFERROR(Base!AE21/GAMSbase!AE21,"")</f>
        <v>1.0000000000006655</v>
      </c>
      <c r="AG21" s="61">
        <f>IFERROR(Base!AF21/GAMSbase!AF21,"")</f>
        <v>0.99999999999748357</v>
      </c>
      <c r="AH21" s="61">
        <f>IFERROR(Base!AG21/GAMSbase!AG21,"")</f>
        <v>1.0000000000023623</v>
      </c>
      <c r="AI21" s="61">
        <f>IFERROR(Base!AH21/GAMSbase!AH21,"")</f>
        <v>0.99999999999767319</v>
      </c>
      <c r="AJ21" s="61">
        <f>IFERROR(Base!AI21/GAMSbase!AI21,"")</f>
        <v>0.99999999999903377</v>
      </c>
      <c r="AK21" s="61">
        <f>IFERROR(Base!AJ21/GAMSbase!AJ21,"")</f>
        <v>1.0000000000000973</v>
      </c>
      <c r="AL21" s="61">
        <f>IFERROR(Base!AK21/GAMSbase!AK21,"")</f>
        <v>1.0000000000013098</v>
      </c>
      <c r="AM21" s="61">
        <f>IFERROR(Base!AL21/GAMSbase!AL21,"")</f>
        <v>0.99999999999870104</v>
      </c>
      <c r="AN21" s="61">
        <f>IFERROR(Base!AM21/GAMSbase!AM21,"")</f>
        <v>1.0000000000005647</v>
      </c>
      <c r="AO21" s="61">
        <f>IFERROR(Base!AN21/GAMSbase!AN21,"")</f>
        <v>1.0000000000014133</v>
      </c>
      <c r="AP21" s="61">
        <f>IFERROR(Base!AO21/GAMSbase!AO21,"")</f>
        <v>1.0000000000008671</v>
      </c>
      <c r="AQ21" s="61">
        <f>IFERROR(Base!AP21/GAMSbase!AP21,"")</f>
        <v>1.0000000000000326</v>
      </c>
      <c r="AR21" s="61">
        <f>IFERROR(Base!AQ21/GAMSbase!AQ21,"")</f>
        <v>1.0000000000016978</v>
      </c>
      <c r="AS21" s="61">
        <f>IFERROR(Base!AR21/GAMSbase!AR21,"")</f>
        <v>1.0000000000010196</v>
      </c>
      <c r="AT21" s="61">
        <f>IFERROR(Base!AS21/GAMSbase!AS21,"")</f>
        <v>0.99999999999837741</v>
      </c>
      <c r="AU21" s="61">
        <f>IFERROR(Base!AT21/GAMSbase!AT21,"")</f>
        <v>1.0000000000010947</v>
      </c>
      <c r="AV21" s="61">
        <f>IFERROR(Base!AU21/GAMSbase!AU21,"")</f>
        <v>0.99999999999869604</v>
      </c>
      <c r="AW21" s="61">
        <f>IFERROR(Base!AV21/GAMSbase!AV21,"")</f>
        <v>1.0000000000002209</v>
      </c>
      <c r="AX21" s="61">
        <f>IFERROR(Base!AW21/GAMSbase!AW21,"")</f>
        <v>1.0000000000011189</v>
      </c>
      <c r="AY21" s="61">
        <f>IFERROR(Base!AX21/GAMSbase!AX21,"")</f>
        <v>0.99999999999915068</v>
      </c>
      <c r="AZ21" s="61">
        <f>IFERROR(Base!AY21/GAMSbase!AY21,"")</f>
        <v>1.0000000000005855</v>
      </c>
      <c r="BA21" s="61">
        <f>IFERROR(Base!AZ21/GAMSbase!AZ21,"")</f>
        <v>0.99999999999984623</v>
      </c>
      <c r="BB21" s="61">
        <f>IFERROR(Base!BA21/GAMSbase!BA21,"")</f>
        <v>0.99999999999907829</v>
      </c>
      <c r="BC21" s="61">
        <f>IFERROR(Base!BB21/GAMSbase!BB21,"")</f>
        <v>0.99999999999849931</v>
      </c>
      <c r="BD21" s="61">
        <f>IFERROR(Base!BC21/GAMSbase!BC21,"")</f>
        <v>0.99999999999900047</v>
      </c>
      <c r="BE21" s="61">
        <f>IFERROR(Base!BD21/GAMSbase!BD21,"")</f>
        <v>1.0000000000002343</v>
      </c>
      <c r="BF21" s="61">
        <f>IFERROR(Base!BE21/GAMSbase!BE21,"")</f>
        <v>0.9999999999995165</v>
      </c>
      <c r="BG21" s="61">
        <f>IFERROR(Base!BF21/GAMSbase!BF21,"")</f>
        <v>0.99999999999874756</v>
      </c>
      <c r="BH21" s="61">
        <f>IFERROR(Base!BG21/GAMSbase!BG21,"")</f>
        <v>1.0000000000003566</v>
      </c>
      <c r="BI21" s="61">
        <f>IFERROR(Base!BH21/GAMSbase!BH21,"")</f>
        <v>1.0000000000000999</v>
      </c>
      <c r="BJ21" s="61">
        <f>IFERROR(Base!BI21/GAMSbase!BI21,"")</f>
        <v>0.99999999999991529</v>
      </c>
    </row>
    <row r="22" spans="1:62" x14ac:dyDescent="0.25">
      <c r="A22" t="str">
        <f>Base!A22</f>
        <v xml:space="preserve">     Initial level of total factor productivity</v>
      </c>
      <c r="B22" t="str">
        <f>GAMSbase!A22</f>
        <v>Initial Total Factor Productivity</v>
      </c>
      <c r="C22" s="61">
        <f>IFERROR(Base!B22/GAMSbase!B22,"")</f>
        <v>1</v>
      </c>
      <c r="D22" s="61" t="str">
        <f>IFERROR(Base!C22/GAMSbase!C22,"")</f>
        <v/>
      </c>
      <c r="E22" s="61" t="str">
        <f>IFERROR(Base!D22/GAMSbase!D22,"")</f>
        <v/>
      </c>
      <c r="F22" s="61" t="str">
        <f>IFERROR(Base!E22/GAMSbase!E22,"")</f>
        <v/>
      </c>
      <c r="G22" s="61" t="str">
        <f>IFERROR(Base!F22/GAMSbase!F22,"")</f>
        <v/>
      </c>
      <c r="H22" s="61" t="str">
        <f>IFERROR(Base!G22/GAMSbase!G22,"")</f>
        <v/>
      </c>
      <c r="I22" s="61" t="str">
        <f>IFERROR(Base!H22/GAMSbase!H22,"")</f>
        <v/>
      </c>
      <c r="J22" s="61" t="str">
        <f>IFERROR(Base!I22/GAMSbase!I22,"")</f>
        <v/>
      </c>
      <c r="K22" s="61" t="str">
        <f>IFERROR(Base!J22/GAMSbase!J22,"")</f>
        <v/>
      </c>
      <c r="L22" s="61" t="str">
        <f>IFERROR(Base!K22/GAMSbase!K22,"")</f>
        <v/>
      </c>
      <c r="M22" s="61" t="str">
        <f>IFERROR(Base!L22/GAMSbase!L22,"")</f>
        <v/>
      </c>
      <c r="N22" s="61" t="str">
        <f>IFERROR(Base!M22/GAMSbase!M22,"")</f>
        <v/>
      </c>
      <c r="O22" s="61" t="str">
        <f>IFERROR(Base!N22/GAMSbase!N22,"")</f>
        <v/>
      </c>
      <c r="P22" s="61" t="str">
        <f>IFERROR(Base!O22/GAMSbase!O22,"")</f>
        <v/>
      </c>
      <c r="Q22" s="61" t="str">
        <f>IFERROR(Base!P22/GAMSbase!P22,"")</f>
        <v/>
      </c>
      <c r="R22" s="61" t="str">
        <f>IFERROR(Base!Q22/GAMSbase!Q22,"")</f>
        <v/>
      </c>
      <c r="S22" s="61" t="str">
        <f>IFERROR(Base!R22/GAMSbase!R22,"")</f>
        <v/>
      </c>
      <c r="T22" s="61" t="str">
        <f>IFERROR(Base!S22/GAMSbase!S22,"")</f>
        <v/>
      </c>
      <c r="U22" s="61" t="str">
        <f>IFERROR(Base!T22/GAMSbase!T22,"")</f>
        <v/>
      </c>
      <c r="V22" s="61" t="str">
        <f>IFERROR(Base!U22/GAMSbase!U22,"")</f>
        <v/>
      </c>
      <c r="W22" s="61" t="str">
        <f>IFERROR(Base!V22/GAMSbase!V22,"")</f>
        <v/>
      </c>
      <c r="X22" s="61" t="str">
        <f>IFERROR(Base!W22/GAMSbase!W22,"")</f>
        <v/>
      </c>
      <c r="Y22" s="61" t="str">
        <f>IFERROR(Base!X22/GAMSbase!X22,"")</f>
        <v/>
      </c>
      <c r="Z22" s="61" t="str">
        <f>IFERROR(Base!Y22/GAMSbase!Y22,"")</f>
        <v/>
      </c>
      <c r="AA22" s="61" t="str">
        <f>IFERROR(Base!Z22/GAMSbase!Z22,"")</f>
        <v/>
      </c>
      <c r="AB22" s="61" t="str">
        <f>IFERROR(Base!AA22/GAMSbase!AA22,"")</f>
        <v/>
      </c>
      <c r="AC22" s="61" t="str">
        <f>IFERROR(Base!AB22/GAMSbase!AB22,"")</f>
        <v/>
      </c>
      <c r="AD22" s="61" t="str">
        <f>IFERROR(Base!AC22/GAMSbase!AC22,"")</f>
        <v/>
      </c>
      <c r="AE22" s="61" t="str">
        <f>IFERROR(Base!AD22/GAMSbase!AD22,"")</f>
        <v/>
      </c>
      <c r="AF22" s="61" t="str">
        <f>IFERROR(Base!AE22/GAMSbase!AE22,"")</f>
        <v/>
      </c>
      <c r="AG22" s="61" t="str">
        <f>IFERROR(Base!AF22/GAMSbase!AF22,"")</f>
        <v/>
      </c>
      <c r="AH22" s="61" t="str">
        <f>IFERROR(Base!AG22/GAMSbase!AG22,"")</f>
        <v/>
      </c>
      <c r="AI22" s="61" t="str">
        <f>IFERROR(Base!AH22/GAMSbase!AH22,"")</f>
        <v/>
      </c>
      <c r="AJ22" s="61" t="str">
        <f>IFERROR(Base!AI22/GAMSbase!AI22,"")</f>
        <v/>
      </c>
      <c r="AK22" s="61" t="str">
        <f>IFERROR(Base!AJ22/GAMSbase!AJ22,"")</f>
        <v/>
      </c>
      <c r="AL22" s="61" t="str">
        <f>IFERROR(Base!AK22/GAMSbase!AK22,"")</f>
        <v/>
      </c>
      <c r="AM22" s="61" t="str">
        <f>IFERROR(Base!AL22/GAMSbase!AL22,"")</f>
        <v/>
      </c>
      <c r="AN22" s="61" t="str">
        <f>IFERROR(Base!AM22/GAMSbase!AM22,"")</f>
        <v/>
      </c>
      <c r="AO22" s="61" t="str">
        <f>IFERROR(Base!AN22/GAMSbase!AN22,"")</f>
        <v/>
      </c>
      <c r="AP22" s="61" t="str">
        <f>IFERROR(Base!AO22/GAMSbase!AO22,"")</f>
        <v/>
      </c>
      <c r="AQ22" s="61" t="str">
        <f>IFERROR(Base!AP22/GAMSbase!AP22,"")</f>
        <v/>
      </c>
      <c r="AR22" s="61" t="str">
        <f>IFERROR(Base!AQ22/GAMSbase!AQ22,"")</f>
        <v/>
      </c>
      <c r="AS22" s="61" t="str">
        <f>IFERROR(Base!AR22/GAMSbase!AR22,"")</f>
        <v/>
      </c>
      <c r="AT22" s="61" t="str">
        <f>IFERROR(Base!AS22/GAMSbase!AS22,"")</f>
        <v/>
      </c>
      <c r="AU22" s="61" t="str">
        <f>IFERROR(Base!AT22/GAMSbase!AT22,"")</f>
        <v/>
      </c>
      <c r="AV22" s="61" t="str">
        <f>IFERROR(Base!AU22/GAMSbase!AU22,"")</f>
        <v/>
      </c>
      <c r="AW22" s="61" t="str">
        <f>IFERROR(Base!AV22/GAMSbase!AV22,"")</f>
        <v/>
      </c>
      <c r="AX22" s="61" t="str">
        <f>IFERROR(Base!AW22/GAMSbase!AW22,"")</f>
        <v/>
      </c>
      <c r="AY22" s="61" t="str">
        <f>IFERROR(Base!AX22/GAMSbase!AX22,"")</f>
        <v/>
      </c>
      <c r="AZ22" s="61" t="str">
        <f>IFERROR(Base!AY22/GAMSbase!AY22,"")</f>
        <v/>
      </c>
      <c r="BA22" s="61" t="str">
        <f>IFERROR(Base!AZ22/GAMSbase!AZ22,"")</f>
        <v/>
      </c>
      <c r="BB22" s="61" t="str">
        <f>IFERROR(Base!BA22/GAMSbase!BA22,"")</f>
        <v/>
      </c>
      <c r="BC22" s="61" t="str">
        <f>IFERROR(Base!BB22/GAMSbase!BB22,"")</f>
        <v/>
      </c>
      <c r="BD22" s="61" t="str">
        <f>IFERROR(Base!BC22/GAMSbase!BC22,"")</f>
        <v/>
      </c>
      <c r="BE22" s="61" t="str">
        <f>IFERROR(Base!BD22/GAMSbase!BD22,"")</f>
        <v/>
      </c>
      <c r="BF22" s="61" t="str">
        <f>IFERROR(Base!BE22/GAMSbase!BE22,"")</f>
        <v/>
      </c>
      <c r="BG22" s="61" t="str">
        <f>IFERROR(Base!BF22/GAMSbase!BF22,"")</f>
        <v/>
      </c>
      <c r="BH22" s="61" t="str">
        <f>IFERROR(Base!BG22/GAMSbase!BG22,"")</f>
        <v/>
      </c>
      <c r="BI22" s="61" t="str">
        <f>IFERROR(Base!BH22/GAMSbase!BH22,"")</f>
        <v/>
      </c>
      <c r="BJ22" s="61" t="str">
        <f>IFERROR(Base!BI22/GAMSbase!BI22,"")</f>
        <v/>
      </c>
    </row>
    <row r="23" spans="1:62" x14ac:dyDescent="0.25">
      <c r="A23" t="str">
        <f>Base!A23</f>
        <v xml:space="preserve">     Rate of growth of productivity (per 5 year, log)</v>
      </c>
      <c r="B23" t="str">
        <f>GAMSbase!A23</f>
        <v>Rate of Growth of Productivity</v>
      </c>
      <c r="C23" s="61">
        <f>IFERROR(Base!B23/GAMSbase!B23,"")</f>
        <v>1</v>
      </c>
      <c r="D23" s="61">
        <f>IFERROR(Base!C23/GAMSbase!C23,"")</f>
        <v>0.99999999935214601</v>
      </c>
      <c r="E23" s="61">
        <f>IFERROR(Base!D23/GAMSbase!D23,"")</f>
        <v>0.99999999937036654</v>
      </c>
      <c r="F23" s="61">
        <f>IFERROR(Base!E23/GAMSbase!E23,"")</f>
        <v>1.0000000005045255</v>
      </c>
      <c r="G23" s="61">
        <f>IFERROR(Base!F23/GAMSbase!F23,"")</f>
        <v>1.0000000000093545</v>
      </c>
      <c r="H23" s="61">
        <f>IFERROR(Base!G23/GAMSbase!G23,"")</f>
        <v>1.0000000005526737</v>
      </c>
      <c r="I23" s="61">
        <f>IFERROR(Base!H23/GAMSbase!H23,"")</f>
        <v>1.0000000000225879</v>
      </c>
      <c r="J23" s="61">
        <f>IFERROR(Base!I23/GAMSbase!I23,"")</f>
        <v>1.0000000004941705</v>
      </c>
      <c r="K23" s="61">
        <f>IFERROR(Base!J23/GAMSbase!J23,"")</f>
        <v>1.0000000003903495</v>
      </c>
      <c r="L23" s="61">
        <f>IFERROR(Base!K23/GAMSbase!K23,"")</f>
        <v>0.99999999921421034</v>
      </c>
      <c r="M23" s="61">
        <f>IFERROR(Base!L23/GAMSbase!L23,"")</f>
        <v>1.0000000005784864</v>
      </c>
      <c r="N23" s="61">
        <f>IFERROR(Base!M23/GAMSbase!M23,"")</f>
        <v>1.0000000007240459</v>
      </c>
      <c r="O23" s="61">
        <f>IFERROR(Base!N23/GAMSbase!N23,"")</f>
        <v>0.99999999926721406</v>
      </c>
      <c r="P23" s="61">
        <f>IFERROR(Base!O23/GAMSbase!O23,"")</f>
        <v>0.9999999997261978</v>
      </c>
      <c r="Q23" s="61">
        <f>IFERROR(Base!P23/GAMSbase!P23,"")</f>
        <v>0.99999999933321682</v>
      </c>
      <c r="R23" s="61">
        <f>IFERROR(Base!Q23/GAMSbase!Q23,"")</f>
        <v>0.99999999956563901</v>
      </c>
      <c r="S23" s="61">
        <f>IFERROR(Base!R23/GAMSbase!R23,"")</f>
        <v>0.9999999990320968</v>
      </c>
      <c r="T23" s="61">
        <f>IFERROR(Base!S23/GAMSbase!S23,"")</f>
        <v>1.0000000005516332</v>
      </c>
      <c r="U23" s="61">
        <f>IFERROR(Base!T23/GAMSbase!T23,"")</f>
        <v>1.0000000008155416</v>
      </c>
      <c r="V23" s="61">
        <f>IFERROR(Base!U23/GAMSbase!U23,"")</f>
        <v>0.99999999904342185</v>
      </c>
      <c r="W23" s="61">
        <f>IFERROR(Base!V23/GAMSbase!V23,"")</f>
        <v>0.9999999988796987</v>
      </c>
      <c r="X23" s="61">
        <f>IFERROR(Base!W23/GAMSbase!W23,"")</f>
        <v>0.99999999951383867</v>
      </c>
      <c r="Y23" s="61">
        <f>IFERROR(Base!X23/GAMSbase!X23,"")</f>
        <v>1.0000000006084615</v>
      </c>
      <c r="Z23" s="61">
        <f>IFERROR(Base!Y23/GAMSbase!Y23,"")</f>
        <v>0.99999999889508762</v>
      </c>
      <c r="AA23" s="61">
        <f>IFERROR(Base!Z23/GAMSbase!Z23,"")</f>
        <v>1.0000000005418961</v>
      </c>
      <c r="AB23" s="61">
        <f>IFERROR(Base!AA23/GAMSbase!AA23,"")</f>
        <v>0.99999999910336101</v>
      </c>
      <c r="AC23" s="61">
        <f>IFERROR(Base!AB23/GAMSbase!AB23,"")</f>
        <v>0.99999999980981602</v>
      </c>
      <c r="AD23" s="61">
        <f>IFERROR(Base!AC23/GAMSbase!AC23,"")</f>
        <v>1.0000000008995147</v>
      </c>
      <c r="AE23" s="61">
        <f>IFERROR(Base!AD23/GAMSbase!AD23,"")</f>
        <v>0.99999999856025479</v>
      </c>
      <c r="AF23" s="61">
        <f>IFERROR(Base!AE23/GAMSbase!AE23,"")</f>
        <v>0.9999999997148844</v>
      </c>
      <c r="AG23" s="61">
        <f>IFERROR(Base!AF23/GAMSbase!AF23,"")</f>
        <v>1.0000000006073455</v>
      </c>
      <c r="AH23" s="61">
        <f>IFERROR(Base!AG23/GAMSbase!AG23,"")</f>
        <v>1.0000000006210026</v>
      </c>
      <c r="AI23" s="61">
        <f>IFERROR(Base!AH23/GAMSbase!AH23,"")</f>
        <v>0.99999999973664366</v>
      </c>
      <c r="AJ23" s="61">
        <f>IFERROR(Base!AI23/GAMSbase!AI23,"")</f>
        <v>0.99999999968460129</v>
      </c>
      <c r="AK23" s="61">
        <f>IFERROR(Base!AJ23/GAMSbase!AJ23,"")</f>
        <v>0.9999999990758307</v>
      </c>
      <c r="AL23" s="61">
        <f>IFERROR(Base!AK23/GAMSbase!AK23,"")</f>
        <v>0.99999999926863192</v>
      </c>
      <c r="AM23" s="61">
        <f>IFERROR(Base!AL23/GAMSbase!AL23,"")</f>
        <v>1.0000000009672785</v>
      </c>
      <c r="AN23" s="61">
        <f>IFERROR(Base!AM23/GAMSbase!AM23,"")</f>
        <v>1.0000000009579331</v>
      </c>
      <c r="AO23" s="61">
        <f>IFERROR(Base!AN23/GAMSbase!AN23,"")</f>
        <v>1.0000000009296401</v>
      </c>
      <c r="AP23" s="61">
        <f>IFERROR(Base!AO23/GAMSbase!AO23,"")</f>
        <v>0.99999999836752307</v>
      </c>
      <c r="AQ23" s="61">
        <f>IFERROR(Base!AP23/GAMSbase!AP23,"")</f>
        <v>1.0000000017257873</v>
      </c>
      <c r="AR23" s="61">
        <f>IFERROR(Base!AQ23/GAMSbase!AQ23,"")</f>
        <v>1.0000000015931623</v>
      </c>
      <c r="AS23" s="61">
        <f>IFERROR(Base!AR23/GAMSbase!AR23,"")</f>
        <v>0.99999999970912412</v>
      </c>
      <c r="AT23" s="61">
        <f>IFERROR(Base!AS23/GAMSbase!AS23,"")</f>
        <v>0.99999999834871167</v>
      </c>
      <c r="AU23" s="61">
        <f>IFERROR(Base!AT23/GAMSbase!AT23,"")</f>
        <v>0.99999999788199023</v>
      </c>
      <c r="AV23" s="61">
        <f>IFERROR(Base!AU23/GAMSbase!AU23,"")</f>
        <v>0.99999999956178842</v>
      </c>
      <c r="AW23" s="61">
        <f>IFERROR(Base!AV23/GAMSbase!AV23,"")</f>
        <v>0.99999999958342856</v>
      </c>
      <c r="AX23" s="61">
        <f>IFERROR(Base!AW23/GAMSbase!AW23,"")</f>
        <v>0.99999999839902753</v>
      </c>
      <c r="AY23" s="61">
        <f>IFERROR(Base!AX23/GAMSbase!AX23,"")</f>
        <v>1.0000000019173509</v>
      </c>
      <c r="AZ23" s="61">
        <f>IFERROR(Base!AY23/GAMSbase!AY23,"")</f>
        <v>1.00000000163791</v>
      </c>
      <c r="BA23" s="61">
        <f>IFERROR(Base!AZ23/GAMSbase!AZ23,"")</f>
        <v>0.99999999726140176</v>
      </c>
      <c r="BB23" s="61">
        <f>IFERROR(Base!BA23/GAMSbase!BA23,"")</f>
        <v>1.0000000010501711</v>
      </c>
      <c r="BC23" s="61">
        <f>IFERROR(Base!BB23/GAMSbase!BB23,"")</f>
        <v>1.0000000014975476</v>
      </c>
      <c r="BD23" s="61">
        <f>IFERROR(Base!BC23/GAMSbase!BC23,"")</f>
        <v>1.0000000016761428</v>
      </c>
      <c r="BE23" s="61">
        <f>IFERROR(Base!BD23/GAMSbase!BD23,"")</f>
        <v>1.0000000017657393</v>
      </c>
      <c r="BF23" s="61">
        <f>IFERROR(Base!BE23/GAMSbase!BE23,"")</f>
        <v>0.99999999875029699</v>
      </c>
      <c r="BG23" s="61">
        <f>IFERROR(Base!BF23/GAMSbase!BF23,"")</f>
        <v>1.0000000004831302</v>
      </c>
      <c r="BH23" s="61">
        <f>IFERROR(Base!BG23/GAMSbase!BG23,"")</f>
        <v>1.000000001172465</v>
      </c>
      <c r="BI23" s="61">
        <f>IFERROR(Base!BH23/GAMSbase!BH23,"")</f>
        <v>1.000000003515243</v>
      </c>
      <c r="BJ23" s="61">
        <f>IFERROR(Base!BI23/GAMSbase!BI23,"")</f>
        <v>1.0000000012787569</v>
      </c>
    </row>
    <row r="24" spans="1:62" x14ac:dyDescent="0.25">
      <c r="A24" t="str">
        <f>Base!A24</f>
        <v>DAMAGE FUNCTION</v>
      </c>
      <c r="B24" t="str">
        <f>GAMSbase!A24</f>
        <v>* DAMAGE FUNCTION</v>
      </c>
      <c r="C24" s="61" t="str">
        <f>IFERROR(Base!B24/GAMSbase!B24,"")</f>
        <v/>
      </c>
      <c r="D24" s="61" t="str">
        <f>IFERROR(Base!C24/GAMSbase!C24,"")</f>
        <v/>
      </c>
      <c r="E24" s="61" t="str">
        <f>IFERROR(Base!D24/GAMSbase!D24,"")</f>
        <v/>
      </c>
      <c r="F24" s="61" t="str">
        <f>IFERROR(Base!E24/GAMSbase!E24,"")</f>
        <v/>
      </c>
      <c r="G24" s="61" t="str">
        <f>IFERROR(Base!F24/GAMSbase!F24,"")</f>
        <v/>
      </c>
      <c r="H24" s="61" t="str">
        <f>IFERROR(Base!G24/GAMSbase!G24,"")</f>
        <v/>
      </c>
      <c r="I24" s="61" t="str">
        <f>IFERROR(Base!H24/GAMSbase!H24,"")</f>
        <v/>
      </c>
      <c r="J24" s="61" t="str">
        <f>IFERROR(Base!I24/GAMSbase!I24,"")</f>
        <v/>
      </c>
      <c r="K24" s="61" t="str">
        <f>IFERROR(Base!J24/GAMSbase!J24,"")</f>
        <v/>
      </c>
      <c r="L24" s="61" t="str">
        <f>IFERROR(Base!K24/GAMSbase!K24,"")</f>
        <v/>
      </c>
      <c r="M24" s="61" t="str">
        <f>IFERROR(Base!L24/GAMSbase!L24,"")</f>
        <v/>
      </c>
      <c r="N24" s="61" t="str">
        <f>IFERROR(Base!M24/GAMSbase!M24,"")</f>
        <v/>
      </c>
      <c r="O24" s="61" t="str">
        <f>IFERROR(Base!N24/GAMSbase!N24,"")</f>
        <v/>
      </c>
      <c r="P24" s="61" t="str">
        <f>IFERROR(Base!O24/GAMSbase!O24,"")</f>
        <v/>
      </c>
      <c r="Q24" s="61" t="str">
        <f>IFERROR(Base!P24/GAMSbase!P24,"")</f>
        <v/>
      </c>
      <c r="R24" s="61" t="str">
        <f>IFERROR(Base!Q24/GAMSbase!Q24,"")</f>
        <v/>
      </c>
      <c r="S24" s="61" t="str">
        <f>IFERROR(Base!R24/GAMSbase!R24,"")</f>
        <v/>
      </c>
      <c r="T24" s="61" t="str">
        <f>IFERROR(Base!S24/GAMSbase!S24,"")</f>
        <v/>
      </c>
      <c r="U24" s="61" t="str">
        <f>IFERROR(Base!T24/GAMSbase!T24,"")</f>
        <v/>
      </c>
      <c r="V24" s="61" t="str">
        <f>IFERROR(Base!U24/GAMSbase!U24,"")</f>
        <v/>
      </c>
      <c r="W24" s="61" t="str">
        <f>IFERROR(Base!V24/GAMSbase!V24,"")</f>
        <v/>
      </c>
      <c r="X24" s="61" t="str">
        <f>IFERROR(Base!W24/GAMSbase!W24,"")</f>
        <v/>
      </c>
      <c r="Y24" s="61" t="str">
        <f>IFERROR(Base!X24/GAMSbase!X24,"")</f>
        <v/>
      </c>
      <c r="Z24" s="61" t="str">
        <f>IFERROR(Base!Y24/GAMSbase!Y24,"")</f>
        <v/>
      </c>
      <c r="AA24" s="61" t="str">
        <f>IFERROR(Base!Z24/GAMSbase!Z24,"")</f>
        <v/>
      </c>
      <c r="AB24" s="61" t="str">
        <f>IFERROR(Base!AA24/GAMSbase!AA24,"")</f>
        <v/>
      </c>
      <c r="AC24" s="61" t="str">
        <f>IFERROR(Base!AB24/GAMSbase!AB24,"")</f>
        <v/>
      </c>
      <c r="AD24" s="61" t="str">
        <f>IFERROR(Base!AC24/GAMSbase!AC24,"")</f>
        <v/>
      </c>
      <c r="AE24" s="61" t="str">
        <f>IFERROR(Base!AD24/GAMSbase!AD24,"")</f>
        <v/>
      </c>
      <c r="AF24" s="61" t="str">
        <f>IFERROR(Base!AE24/GAMSbase!AE24,"")</f>
        <v/>
      </c>
      <c r="AG24" s="61" t="str">
        <f>IFERROR(Base!AF24/GAMSbase!AF24,"")</f>
        <v/>
      </c>
      <c r="AH24" s="61" t="str">
        <f>IFERROR(Base!AG24/GAMSbase!AG24,"")</f>
        <v/>
      </c>
      <c r="AI24" s="61" t="str">
        <f>IFERROR(Base!AH24/GAMSbase!AH24,"")</f>
        <v/>
      </c>
      <c r="AJ24" s="61" t="str">
        <f>IFERROR(Base!AI24/GAMSbase!AI24,"")</f>
        <v/>
      </c>
      <c r="AK24" s="61" t="str">
        <f>IFERROR(Base!AJ24/GAMSbase!AJ24,"")</f>
        <v/>
      </c>
      <c r="AL24" s="61" t="str">
        <f>IFERROR(Base!AK24/GAMSbase!AK24,"")</f>
        <v/>
      </c>
      <c r="AM24" s="61" t="str">
        <f>IFERROR(Base!AL24/GAMSbase!AL24,"")</f>
        <v/>
      </c>
      <c r="AN24" s="61" t="str">
        <f>IFERROR(Base!AM24/GAMSbase!AM24,"")</f>
        <v/>
      </c>
      <c r="AO24" s="61" t="str">
        <f>IFERROR(Base!AN24/GAMSbase!AN24,"")</f>
        <v/>
      </c>
      <c r="AP24" s="61" t="str">
        <f>IFERROR(Base!AO24/GAMSbase!AO24,"")</f>
        <v/>
      </c>
      <c r="AQ24" s="61" t="str">
        <f>IFERROR(Base!AP24/GAMSbase!AP24,"")</f>
        <v/>
      </c>
      <c r="AR24" s="61" t="str">
        <f>IFERROR(Base!AQ24/GAMSbase!AQ24,"")</f>
        <v/>
      </c>
      <c r="AS24" s="61" t="str">
        <f>IFERROR(Base!AR24/GAMSbase!AR24,"")</f>
        <v/>
      </c>
      <c r="AT24" s="61" t="str">
        <f>IFERROR(Base!AS24/GAMSbase!AS24,"")</f>
        <v/>
      </c>
      <c r="AU24" s="61" t="str">
        <f>IFERROR(Base!AT24/GAMSbase!AT24,"")</f>
        <v/>
      </c>
      <c r="AV24" s="61" t="str">
        <f>IFERROR(Base!AU24/GAMSbase!AU24,"")</f>
        <v/>
      </c>
      <c r="AW24" s="61" t="str">
        <f>IFERROR(Base!AV24/GAMSbase!AV24,"")</f>
        <v/>
      </c>
      <c r="AX24" s="61" t="str">
        <f>IFERROR(Base!AW24/GAMSbase!AW24,"")</f>
        <v/>
      </c>
      <c r="AY24" s="61" t="str">
        <f>IFERROR(Base!AX24/GAMSbase!AX24,"")</f>
        <v/>
      </c>
      <c r="AZ24" s="61" t="str">
        <f>IFERROR(Base!AY24/GAMSbase!AY24,"")</f>
        <v/>
      </c>
      <c r="BA24" s="61" t="str">
        <f>IFERROR(Base!AZ24/GAMSbase!AZ24,"")</f>
        <v/>
      </c>
      <c r="BB24" s="61" t="str">
        <f>IFERROR(Base!BA24/GAMSbase!BA24,"")</f>
        <v/>
      </c>
      <c r="BC24" s="61" t="str">
        <f>IFERROR(Base!BB24/GAMSbase!BB24,"")</f>
        <v/>
      </c>
      <c r="BD24" s="61" t="str">
        <f>IFERROR(Base!BC24/GAMSbase!BC24,"")</f>
        <v/>
      </c>
      <c r="BE24" s="61" t="str">
        <f>IFERROR(Base!BD24/GAMSbase!BD24,"")</f>
        <v/>
      </c>
      <c r="BF24" s="61" t="str">
        <f>IFERROR(Base!BE24/GAMSbase!BE24,"")</f>
        <v/>
      </c>
      <c r="BG24" s="61" t="str">
        <f>IFERROR(Base!BF24/GAMSbase!BF24,"")</f>
        <v/>
      </c>
      <c r="BH24" s="61" t="str">
        <f>IFERROR(Base!BG24/GAMSbase!BG24,"")</f>
        <v/>
      </c>
      <c r="BI24" s="61" t="str">
        <f>IFERROR(Base!BH24/GAMSbase!BH24,"")</f>
        <v/>
      </c>
      <c r="BJ24" s="61" t="str">
        <f>IFERROR(Base!BI24/GAMSbase!BI24,"")</f>
        <v/>
      </c>
    </row>
    <row r="25" spans="1:62" x14ac:dyDescent="0.25">
      <c r="A25" t="str">
        <f>Base!A25</f>
        <v>Damage coefficient on temperature</v>
      </c>
      <c r="B25" t="str">
        <f>GAMSbase!A25</f>
        <v>Damage Coefficient on Temperature</v>
      </c>
      <c r="C25" s="61" t="str">
        <f>IFERROR(Base!B25/GAMSbase!B25,"")</f>
        <v/>
      </c>
      <c r="D25" s="61" t="str">
        <f>IFERROR(Base!C25/GAMSbase!C25,"")</f>
        <v/>
      </c>
      <c r="E25" s="61" t="str">
        <f>IFERROR(Base!D25/GAMSbase!D25,"")</f>
        <v/>
      </c>
      <c r="F25" s="61" t="str">
        <f>IFERROR(Base!E25/GAMSbase!E25,"")</f>
        <v/>
      </c>
      <c r="G25" s="61" t="str">
        <f>IFERROR(Base!F25/GAMSbase!F25,"")</f>
        <v/>
      </c>
      <c r="H25" s="61" t="str">
        <f>IFERROR(Base!G25/GAMSbase!G25,"")</f>
        <v/>
      </c>
      <c r="I25" s="61" t="str">
        <f>IFERROR(Base!H25/GAMSbase!H25,"")</f>
        <v/>
      </c>
      <c r="J25" s="61" t="str">
        <f>IFERROR(Base!I25/GAMSbase!I25,"")</f>
        <v/>
      </c>
      <c r="K25" s="61" t="str">
        <f>IFERROR(Base!J25/GAMSbase!J25,"")</f>
        <v/>
      </c>
      <c r="L25" s="61" t="str">
        <f>IFERROR(Base!K25/GAMSbase!K25,"")</f>
        <v/>
      </c>
      <c r="M25" s="61" t="str">
        <f>IFERROR(Base!L25/GAMSbase!L25,"")</f>
        <v/>
      </c>
      <c r="N25" s="61" t="str">
        <f>IFERROR(Base!M25/GAMSbase!M25,"")</f>
        <v/>
      </c>
      <c r="O25" s="61" t="str">
        <f>IFERROR(Base!N25/GAMSbase!N25,"")</f>
        <v/>
      </c>
      <c r="P25" s="61" t="str">
        <f>IFERROR(Base!O25/GAMSbase!O25,"")</f>
        <v/>
      </c>
      <c r="Q25" s="61" t="str">
        <f>IFERROR(Base!P25/GAMSbase!P25,"")</f>
        <v/>
      </c>
      <c r="R25" s="61" t="str">
        <f>IFERROR(Base!Q25/GAMSbase!Q25,"")</f>
        <v/>
      </c>
      <c r="S25" s="61" t="str">
        <f>IFERROR(Base!R25/GAMSbase!R25,"")</f>
        <v/>
      </c>
      <c r="T25" s="61" t="str">
        <f>IFERROR(Base!S25/GAMSbase!S25,"")</f>
        <v/>
      </c>
      <c r="U25" s="61" t="str">
        <f>IFERROR(Base!T25/GAMSbase!T25,"")</f>
        <v/>
      </c>
      <c r="V25" s="61" t="str">
        <f>IFERROR(Base!U25/GAMSbase!U25,"")</f>
        <v/>
      </c>
      <c r="W25" s="61" t="str">
        <f>IFERROR(Base!V25/GAMSbase!V25,"")</f>
        <v/>
      </c>
      <c r="X25" s="61" t="str">
        <f>IFERROR(Base!W25/GAMSbase!W25,"")</f>
        <v/>
      </c>
      <c r="Y25" s="61" t="str">
        <f>IFERROR(Base!X25/GAMSbase!X25,"")</f>
        <v/>
      </c>
      <c r="Z25" s="61" t="str">
        <f>IFERROR(Base!Y25/GAMSbase!Y25,"")</f>
        <v/>
      </c>
      <c r="AA25" s="61" t="str">
        <f>IFERROR(Base!Z25/GAMSbase!Z25,"")</f>
        <v/>
      </c>
      <c r="AB25" s="61" t="str">
        <f>IFERROR(Base!AA25/GAMSbase!AA25,"")</f>
        <v/>
      </c>
      <c r="AC25" s="61" t="str">
        <f>IFERROR(Base!AB25/GAMSbase!AB25,"")</f>
        <v/>
      </c>
      <c r="AD25" s="61" t="str">
        <f>IFERROR(Base!AC25/GAMSbase!AC25,"")</f>
        <v/>
      </c>
      <c r="AE25" s="61" t="str">
        <f>IFERROR(Base!AD25/GAMSbase!AD25,"")</f>
        <v/>
      </c>
      <c r="AF25" s="61" t="str">
        <f>IFERROR(Base!AE25/GAMSbase!AE25,"")</f>
        <v/>
      </c>
      <c r="AG25" s="61" t="str">
        <f>IFERROR(Base!AF25/GAMSbase!AF25,"")</f>
        <v/>
      </c>
      <c r="AH25" s="61" t="str">
        <f>IFERROR(Base!AG25/GAMSbase!AG25,"")</f>
        <v/>
      </c>
      <c r="AI25" s="61" t="str">
        <f>IFERROR(Base!AH25/GAMSbase!AH25,"")</f>
        <v/>
      </c>
      <c r="AJ25" s="61" t="str">
        <f>IFERROR(Base!AI25/GAMSbase!AI25,"")</f>
        <v/>
      </c>
      <c r="AK25" s="61" t="str">
        <f>IFERROR(Base!AJ25/GAMSbase!AJ25,"")</f>
        <v/>
      </c>
      <c r="AL25" s="61" t="str">
        <f>IFERROR(Base!AK25/GAMSbase!AK25,"")</f>
        <v/>
      </c>
      <c r="AM25" s="61" t="str">
        <f>IFERROR(Base!AL25/GAMSbase!AL25,"")</f>
        <v/>
      </c>
      <c r="AN25" s="61" t="str">
        <f>IFERROR(Base!AM25/GAMSbase!AM25,"")</f>
        <v/>
      </c>
      <c r="AO25" s="61" t="str">
        <f>IFERROR(Base!AN25/GAMSbase!AN25,"")</f>
        <v/>
      </c>
      <c r="AP25" s="61" t="str">
        <f>IFERROR(Base!AO25/GAMSbase!AO25,"")</f>
        <v/>
      </c>
      <c r="AQ25" s="61" t="str">
        <f>IFERROR(Base!AP25/GAMSbase!AP25,"")</f>
        <v/>
      </c>
      <c r="AR25" s="61" t="str">
        <f>IFERROR(Base!AQ25/GAMSbase!AQ25,"")</f>
        <v/>
      </c>
      <c r="AS25" s="61" t="str">
        <f>IFERROR(Base!AR25/GAMSbase!AR25,"")</f>
        <v/>
      </c>
      <c r="AT25" s="61" t="str">
        <f>IFERROR(Base!AS25/GAMSbase!AS25,"")</f>
        <v/>
      </c>
      <c r="AU25" s="61" t="str">
        <f>IFERROR(Base!AT25/GAMSbase!AT25,"")</f>
        <v/>
      </c>
      <c r="AV25" s="61" t="str">
        <f>IFERROR(Base!AU25/GAMSbase!AU25,"")</f>
        <v/>
      </c>
      <c r="AW25" s="61" t="str">
        <f>IFERROR(Base!AV25/GAMSbase!AV25,"")</f>
        <v/>
      </c>
      <c r="AX25" s="61" t="str">
        <f>IFERROR(Base!AW25/GAMSbase!AW25,"")</f>
        <v/>
      </c>
      <c r="AY25" s="61" t="str">
        <f>IFERROR(Base!AX25/GAMSbase!AX25,"")</f>
        <v/>
      </c>
      <c r="AZ25" s="61" t="str">
        <f>IFERROR(Base!AY25/GAMSbase!AY25,"")</f>
        <v/>
      </c>
      <c r="BA25" s="61" t="str">
        <f>IFERROR(Base!AZ25/GAMSbase!AZ25,"")</f>
        <v/>
      </c>
      <c r="BB25" s="61" t="str">
        <f>IFERROR(Base!BA25/GAMSbase!BA25,"")</f>
        <v/>
      </c>
      <c r="BC25" s="61" t="str">
        <f>IFERROR(Base!BB25/GAMSbase!BB25,"")</f>
        <v/>
      </c>
      <c r="BD25" s="61" t="str">
        <f>IFERROR(Base!BC25/GAMSbase!BC25,"")</f>
        <v/>
      </c>
      <c r="BE25" s="61" t="str">
        <f>IFERROR(Base!BD25/GAMSbase!BD25,"")</f>
        <v/>
      </c>
      <c r="BF25" s="61" t="str">
        <f>IFERROR(Base!BE25/GAMSbase!BE25,"")</f>
        <v/>
      </c>
      <c r="BG25" s="61" t="str">
        <f>IFERROR(Base!BF25/GAMSbase!BF25,"")</f>
        <v/>
      </c>
      <c r="BH25" s="61" t="str">
        <f>IFERROR(Base!BG25/GAMSbase!BG25,"")</f>
        <v/>
      </c>
      <c r="BI25" s="61" t="str">
        <f>IFERROR(Base!BH25/GAMSbase!BH25,"")</f>
        <v/>
      </c>
      <c r="BJ25" s="61" t="str">
        <f>IFERROR(Base!BI25/GAMSbase!BI25,"")</f>
        <v/>
      </c>
    </row>
    <row r="26" spans="1:62" x14ac:dyDescent="0.25">
      <c r="A26" t="str">
        <f>Base!A26</f>
        <v>Damage coefficient on temperature squared</v>
      </c>
      <c r="B26" t="str">
        <f>GAMSbase!A26</f>
        <v>Damage Coefficient on Temperature ^2</v>
      </c>
      <c r="C26" s="61">
        <f>IFERROR(Base!B26/GAMSbase!B26,"")</f>
        <v>0.99999999999999989</v>
      </c>
      <c r="D26" s="61" t="str">
        <f>IFERROR(Base!C26/GAMSbase!C26,"")</f>
        <v/>
      </c>
      <c r="E26" s="61" t="str">
        <f>IFERROR(Base!D26/GAMSbase!D26,"")</f>
        <v/>
      </c>
      <c r="F26" s="61" t="str">
        <f>IFERROR(Base!E26/GAMSbase!E26,"")</f>
        <v/>
      </c>
      <c r="G26" s="61" t="str">
        <f>IFERROR(Base!F26/GAMSbase!F26,"")</f>
        <v/>
      </c>
      <c r="H26" s="61" t="str">
        <f>IFERROR(Base!G26/GAMSbase!G26,"")</f>
        <v/>
      </c>
      <c r="I26" s="61" t="str">
        <f>IFERROR(Base!H26/GAMSbase!H26,"")</f>
        <v/>
      </c>
      <c r="J26" s="61" t="str">
        <f>IFERROR(Base!I26/GAMSbase!I26,"")</f>
        <v/>
      </c>
      <c r="K26" s="61" t="str">
        <f>IFERROR(Base!J26/GAMSbase!J26,"")</f>
        <v/>
      </c>
      <c r="L26" s="61" t="str">
        <f>IFERROR(Base!K26/GAMSbase!K26,"")</f>
        <v/>
      </c>
      <c r="M26" s="61" t="str">
        <f>IFERROR(Base!L26/GAMSbase!L26,"")</f>
        <v/>
      </c>
      <c r="N26" s="61" t="str">
        <f>IFERROR(Base!M26/GAMSbase!M26,"")</f>
        <v/>
      </c>
      <c r="O26" s="61" t="str">
        <f>IFERROR(Base!N26/GAMSbase!N26,"")</f>
        <v/>
      </c>
      <c r="P26" s="61" t="str">
        <f>IFERROR(Base!O26/GAMSbase!O26,"")</f>
        <v/>
      </c>
      <c r="Q26" s="61" t="str">
        <f>IFERROR(Base!P26/GAMSbase!P26,"")</f>
        <v/>
      </c>
      <c r="R26" s="61" t="str">
        <f>IFERROR(Base!Q26/GAMSbase!Q26,"")</f>
        <v/>
      </c>
      <c r="S26" s="61" t="str">
        <f>IFERROR(Base!R26/GAMSbase!R26,"")</f>
        <v/>
      </c>
      <c r="T26" s="61" t="str">
        <f>IFERROR(Base!S26/GAMSbase!S26,"")</f>
        <v/>
      </c>
      <c r="U26" s="61" t="str">
        <f>IFERROR(Base!T26/GAMSbase!T26,"")</f>
        <v/>
      </c>
      <c r="V26" s="61" t="str">
        <f>IFERROR(Base!U26/GAMSbase!U26,"")</f>
        <v/>
      </c>
      <c r="W26" s="61" t="str">
        <f>IFERROR(Base!V26/GAMSbase!V26,"")</f>
        <v/>
      </c>
      <c r="X26" s="61" t="str">
        <f>IFERROR(Base!W26/GAMSbase!W26,"")</f>
        <v/>
      </c>
      <c r="Y26" s="61" t="str">
        <f>IFERROR(Base!X26/GAMSbase!X26,"")</f>
        <v/>
      </c>
      <c r="Z26" s="61" t="str">
        <f>IFERROR(Base!Y26/GAMSbase!Y26,"")</f>
        <v/>
      </c>
      <c r="AA26" s="61" t="str">
        <f>IFERROR(Base!Z26/GAMSbase!Z26,"")</f>
        <v/>
      </c>
      <c r="AB26" s="61" t="str">
        <f>IFERROR(Base!AA26/GAMSbase!AA26,"")</f>
        <v/>
      </c>
      <c r="AC26" s="61" t="str">
        <f>IFERROR(Base!AB26/GAMSbase!AB26,"")</f>
        <v/>
      </c>
      <c r="AD26" s="61" t="str">
        <f>IFERROR(Base!AC26/GAMSbase!AC26,"")</f>
        <v/>
      </c>
      <c r="AE26" s="61" t="str">
        <f>IFERROR(Base!AD26/GAMSbase!AD26,"")</f>
        <v/>
      </c>
      <c r="AF26" s="61" t="str">
        <f>IFERROR(Base!AE26/GAMSbase!AE26,"")</f>
        <v/>
      </c>
      <c r="AG26" s="61" t="str">
        <f>IFERROR(Base!AF26/GAMSbase!AF26,"")</f>
        <v/>
      </c>
      <c r="AH26" s="61" t="str">
        <f>IFERROR(Base!AG26/GAMSbase!AG26,"")</f>
        <v/>
      </c>
      <c r="AI26" s="61" t="str">
        <f>IFERROR(Base!AH26/GAMSbase!AH26,"")</f>
        <v/>
      </c>
      <c r="AJ26" s="61" t="str">
        <f>IFERROR(Base!AI26/GAMSbase!AI26,"")</f>
        <v/>
      </c>
      <c r="AK26" s="61" t="str">
        <f>IFERROR(Base!AJ26/GAMSbase!AJ26,"")</f>
        <v/>
      </c>
      <c r="AL26" s="61" t="str">
        <f>IFERROR(Base!AK26/GAMSbase!AK26,"")</f>
        <v/>
      </c>
      <c r="AM26" s="61" t="str">
        <f>IFERROR(Base!AL26/GAMSbase!AL26,"")</f>
        <v/>
      </c>
      <c r="AN26" s="61" t="str">
        <f>IFERROR(Base!AM26/GAMSbase!AM26,"")</f>
        <v/>
      </c>
      <c r="AO26" s="61" t="str">
        <f>IFERROR(Base!AN26/GAMSbase!AN26,"")</f>
        <v/>
      </c>
      <c r="AP26" s="61" t="str">
        <f>IFERROR(Base!AO26/GAMSbase!AO26,"")</f>
        <v/>
      </c>
      <c r="AQ26" s="61" t="str">
        <f>IFERROR(Base!AP26/GAMSbase!AP26,"")</f>
        <v/>
      </c>
      <c r="AR26" s="61" t="str">
        <f>IFERROR(Base!AQ26/GAMSbase!AQ26,"")</f>
        <v/>
      </c>
      <c r="AS26" s="61" t="str">
        <f>IFERROR(Base!AR26/GAMSbase!AR26,"")</f>
        <v/>
      </c>
      <c r="AT26" s="61" t="str">
        <f>IFERROR(Base!AS26/GAMSbase!AS26,"")</f>
        <v/>
      </c>
      <c r="AU26" s="61" t="str">
        <f>IFERROR(Base!AT26/GAMSbase!AT26,"")</f>
        <v/>
      </c>
      <c r="AV26" s="61" t="str">
        <f>IFERROR(Base!AU26/GAMSbase!AU26,"")</f>
        <v/>
      </c>
      <c r="AW26" s="61" t="str">
        <f>IFERROR(Base!AV26/GAMSbase!AV26,"")</f>
        <v/>
      </c>
      <c r="AX26" s="61" t="str">
        <f>IFERROR(Base!AW26/GAMSbase!AW26,"")</f>
        <v/>
      </c>
      <c r="AY26" s="61" t="str">
        <f>IFERROR(Base!AX26/GAMSbase!AX26,"")</f>
        <v/>
      </c>
      <c r="AZ26" s="61" t="str">
        <f>IFERROR(Base!AY26/GAMSbase!AY26,"")</f>
        <v/>
      </c>
      <c r="BA26" s="61" t="str">
        <f>IFERROR(Base!AZ26/GAMSbase!AZ26,"")</f>
        <v/>
      </c>
      <c r="BB26" s="61" t="str">
        <f>IFERROR(Base!BA26/GAMSbase!BA26,"")</f>
        <v/>
      </c>
      <c r="BC26" s="61" t="str">
        <f>IFERROR(Base!BB26/GAMSbase!BB26,"")</f>
        <v/>
      </c>
      <c r="BD26" s="61" t="str">
        <f>IFERROR(Base!BC26/GAMSbase!BC26,"")</f>
        <v/>
      </c>
      <c r="BE26" s="61" t="str">
        <f>IFERROR(Base!BD26/GAMSbase!BD26,"")</f>
        <v/>
      </c>
      <c r="BF26" s="61" t="str">
        <f>IFERROR(Base!BE26/GAMSbase!BE26,"")</f>
        <v/>
      </c>
      <c r="BG26" s="61" t="str">
        <f>IFERROR(Base!BF26/GAMSbase!BF26,"")</f>
        <v/>
      </c>
      <c r="BH26" s="61" t="str">
        <f>IFERROR(Base!BG26/GAMSbase!BG26,"")</f>
        <v/>
      </c>
      <c r="BI26" s="61" t="str">
        <f>IFERROR(Base!BH26/GAMSbase!BH26,"")</f>
        <v/>
      </c>
      <c r="BJ26" s="61" t="str">
        <f>IFERROR(Base!BI26/GAMSbase!BI26,"")</f>
        <v/>
      </c>
    </row>
    <row r="27" spans="1:62" x14ac:dyDescent="0.25">
      <c r="A27" t="str">
        <f>Base!A27</f>
        <v>Exponent on damages</v>
      </c>
      <c r="B27" t="str">
        <f>GAMSbase!A27</f>
        <v>Exponent on Damages</v>
      </c>
      <c r="C27" s="61">
        <f>IFERROR(Base!B27/GAMSbase!B27,"")</f>
        <v>1</v>
      </c>
      <c r="D27" s="61" t="str">
        <f>IFERROR(Base!C27/GAMSbase!C27,"")</f>
        <v/>
      </c>
      <c r="E27" s="61" t="str">
        <f>IFERROR(Base!D27/GAMSbase!D27,"")</f>
        <v/>
      </c>
      <c r="F27" s="61" t="str">
        <f>IFERROR(Base!E27/GAMSbase!E27,"")</f>
        <v/>
      </c>
      <c r="G27" s="61" t="str">
        <f>IFERROR(Base!F27/GAMSbase!F27,"")</f>
        <v/>
      </c>
      <c r="H27" s="61" t="str">
        <f>IFERROR(Base!G27/GAMSbase!G27,"")</f>
        <v/>
      </c>
      <c r="I27" s="61" t="str">
        <f>IFERROR(Base!H27/GAMSbase!H27,"")</f>
        <v/>
      </c>
      <c r="J27" s="61" t="str">
        <f>IFERROR(Base!I27/GAMSbase!I27,"")</f>
        <v/>
      </c>
      <c r="K27" s="61" t="str">
        <f>IFERROR(Base!J27/GAMSbase!J27,"")</f>
        <v/>
      </c>
      <c r="L27" s="61" t="str">
        <f>IFERROR(Base!K27/GAMSbase!K27,"")</f>
        <v/>
      </c>
      <c r="M27" s="61" t="str">
        <f>IFERROR(Base!L27/GAMSbase!L27,"")</f>
        <v/>
      </c>
      <c r="N27" s="61" t="str">
        <f>IFERROR(Base!M27/GAMSbase!M27,"")</f>
        <v/>
      </c>
      <c r="O27" s="61" t="str">
        <f>IFERROR(Base!N27/GAMSbase!N27,"")</f>
        <v/>
      </c>
      <c r="P27" s="61" t="str">
        <f>IFERROR(Base!O27/GAMSbase!O27,"")</f>
        <v/>
      </c>
      <c r="Q27" s="61" t="str">
        <f>IFERROR(Base!P27/GAMSbase!P27,"")</f>
        <v/>
      </c>
      <c r="R27" s="61" t="str">
        <f>IFERROR(Base!Q27/GAMSbase!Q27,"")</f>
        <v/>
      </c>
      <c r="S27" s="61" t="str">
        <f>IFERROR(Base!R27/GAMSbase!R27,"")</f>
        <v/>
      </c>
      <c r="T27" s="61" t="str">
        <f>IFERROR(Base!S27/GAMSbase!S27,"")</f>
        <v/>
      </c>
      <c r="U27" s="61" t="str">
        <f>IFERROR(Base!T27/GAMSbase!T27,"")</f>
        <v/>
      </c>
      <c r="V27" s="61" t="str">
        <f>IFERROR(Base!U27/GAMSbase!U27,"")</f>
        <v/>
      </c>
      <c r="W27" s="61" t="str">
        <f>IFERROR(Base!V27/GAMSbase!V27,"")</f>
        <v/>
      </c>
      <c r="X27" s="61" t="str">
        <f>IFERROR(Base!W27/GAMSbase!W27,"")</f>
        <v/>
      </c>
      <c r="Y27" s="61" t="str">
        <f>IFERROR(Base!X27/GAMSbase!X27,"")</f>
        <v/>
      </c>
      <c r="Z27" s="61" t="str">
        <f>IFERROR(Base!Y27/GAMSbase!Y27,"")</f>
        <v/>
      </c>
      <c r="AA27" s="61" t="str">
        <f>IFERROR(Base!Z27/GAMSbase!Z27,"")</f>
        <v/>
      </c>
      <c r="AB27" s="61" t="str">
        <f>IFERROR(Base!AA27/GAMSbase!AA27,"")</f>
        <v/>
      </c>
      <c r="AC27" s="61" t="str">
        <f>IFERROR(Base!AB27/GAMSbase!AB27,"")</f>
        <v/>
      </c>
      <c r="AD27" s="61" t="str">
        <f>IFERROR(Base!AC27/GAMSbase!AC27,"")</f>
        <v/>
      </c>
      <c r="AE27" s="61" t="str">
        <f>IFERROR(Base!AD27/GAMSbase!AD27,"")</f>
        <v/>
      </c>
      <c r="AF27" s="61" t="str">
        <f>IFERROR(Base!AE27/GAMSbase!AE27,"")</f>
        <v/>
      </c>
      <c r="AG27" s="61" t="str">
        <f>IFERROR(Base!AF27/GAMSbase!AF27,"")</f>
        <v/>
      </c>
      <c r="AH27" s="61" t="str">
        <f>IFERROR(Base!AG27/GAMSbase!AG27,"")</f>
        <v/>
      </c>
      <c r="AI27" s="61" t="str">
        <f>IFERROR(Base!AH27/GAMSbase!AH27,"")</f>
        <v/>
      </c>
      <c r="AJ27" s="61" t="str">
        <f>IFERROR(Base!AI27/GAMSbase!AI27,"")</f>
        <v/>
      </c>
      <c r="AK27" s="61" t="str">
        <f>IFERROR(Base!AJ27/GAMSbase!AJ27,"")</f>
        <v/>
      </c>
      <c r="AL27" s="61" t="str">
        <f>IFERROR(Base!AK27/GAMSbase!AK27,"")</f>
        <v/>
      </c>
      <c r="AM27" s="61" t="str">
        <f>IFERROR(Base!AL27/GAMSbase!AL27,"")</f>
        <v/>
      </c>
      <c r="AN27" s="61" t="str">
        <f>IFERROR(Base!AM27/GAMSbase!AM27,"")</f>
        <v/>
      </c>
      <c r="AO27" s="61" t="str">
        <f>IFERROR(Base!AN27/GAMSbase!AN27,"")</f>
        <v/>
      </c>
      <c r="AP27" s="61" t="str">
        <f>IFERROR(Base!AO27/GAMSbase!AO27,"")</f>
        <v/>
      </c>
      <c r="AQ27" s="61" t="str">
        <f>IFERROR(Base!AP27/GAMSbase!AP27,"")</f>
        <v/>
      </c>
      <c r="AR27" s="61" t="str">
        <f>IFERROR(Base!AQ27/GAMSbase!AQ27,"")</f>
        <v/>
      </c>
      <c r="AS27" s="61" t="str">
        <f>IFERROR(Base!AR27/GAMSbase!AR27,"")</f>
        <v/>
      </c>
      <c r="AT27" s="61" t="str">
        <f>IFERROR(Base!AS27/GAMSbase!AS27,"")</f>
        <v/>
      </c>
      <c r="AU27" s="61" t="str">
        <f>IFERROR(Base!AT27/GAMSbase!AT27,"")</f>
        <v/>
      </c>
      <c r="AV27" s="61" t="str">
        <f>IFERROR(Base!AU27/GAMSbase!AU27,"")</f>
        <v/>
      </c>
      <c r="AW27" s="61" t="str">
        <f>IFERROR(Base!AV27/GAMSbase!AV27,"")</f>
        <v/>
      </c>
      <c r="AX27" s="61" t="str">
        <f>IFERROR(Base!AW27/GAMSbase!AW27,"")</f>
        <v/>
      </c>
      <c r="AY27" s="61" t="str">
        <f>IFERROR(Base!AX27/GAMSbase!AX27,"")</f>
        <v/>
      </c>
      <c r="AZ27" s="61" t="str">
        <f>IFERROR(Base!AY27/GAMSbase!AY27,"")</f>
        <v/>
      </c>
      <c r="BA27" s="61" t="str">
        <f>IFERROR(Base!AZ27/GAMSbase!AZ27,"")</f>
        <v/>
      </c>
      <c r="BB27" s="61" t="str">
        <f>IFERROR(Base!BA27/GAMSbase!BA27,"")</f>
        <v/>
      </c>
      <c r="BC27" s="61" t="str">
        <f>IFERROR(Base!BB27/GAMSbase!BB27,"")</f>
        <v/>
      </c>
      <c r="BD27" s="61" t="str">
        <f>IFERROR(Base!BC27/GAMSbase!BC27,"")</f>
        <v/>
      </c>
      <c r="BE27" s="61" t="str">
        <f>IFERROR(Base!BD27/GAMSbase!BD27,"")</f>
        <v/>
      </c>
      <c r="BF27" s="61" t="str">
        <f>IFERROR(Base!BE27/GAMSbase!BE27,"")</f>
        <v/>
      </c>
      <c r="BG27" s="61" t="str">
        <f>IFERROR(Base!BF27/GAMSbase!BF27,"")</f>
        <v/>
      </c>
      <c r="BH27" s="61" t="str">
        <f>IFERROR(Base!BG27/GAMSbase!BG27,"")</f>
        <v/>
      </c>
      <c r="BI27" s="61" t="str">
        <f>IFERROR(Base!BH27/GAMSbase!BH27,"")</f>
        <v/>
      </c>
      <c r="BJ27" s="61" t="str">
        <f>IFERROR(Base!BI27/GAMSbase!BI27,"")</f>
        <v/>
      </c>
    </row>
    <row r="28" spans="1:62" x14ac:dyDescent="0.25">
      <c r="A28" t="str">
        <f>Base!A28</f>
        <v>Threshold for catastrophic damages</v>
      </c>
      <c r="B28" t="str">
        <f>GAMSbase!A28</f>
        <v>Threshold for Catastrophic Damages</v>
      </c>
      <c r="C28" s="61" t="str">
        <f>IFERROR(Base!B28/GAMSbase!B28,"")</f>
        <v/>
      </c>
      <c r="D28" s="61" t="str">
        <f>IFERROR(Base!C28/GAMSbase!C28,"")</f>
        <v/>
      </c>
      <c r="E28" s="61" t="str">
        <f>IFERROR(Base!D28/GAMSbase!D28,"")</f>
        <v/>
      </c>
      <c r="F28" s="61" t="str">
        <f>IFERROR(Base!E28/GAMSbase!E28,"")</f>
        <v/>
      </c>
      <c r="G28" s="61" t="str">
        <f>IFERROR(Base!F28/GAMSbase!F28,"")</f>
        <v/>
      </c>
      <c r="H28" s="61" t="str">
        <f>IFERROR(Base!G28/GAMSbase!G28,"")</f>
        <v/>
      </c>
      <c r="I28" s="61" t="str">
        <f>IFERROR(Base!H28/GAMSbase!H28,"")</f>
        <v/>
      </c>
      <c r="J28" s="61" t="str">
        <f>IFERROR(Base!I28/GAMSbase!I28,"")</f>
        <v/>
      </c>
      <c r="K28" s="61" t="str">
        <f>IFERROR(Base!J28/GAMSbase!J28,"")</f>
        <v/>
      </c>
      <c r="L28" s="61" t="str">
        <f>IFERROR(Base!K28/GAMSbase!K28,"")</f>
        <v/>
      </c>
      <c r="M28" s="61" t="str">
        <f>IFERROR(Base!L28/GAMSbase!L28,"")</f>
        <v/>
      </c>
      <c r="N28" s="61" t="str">
        <f>IFERROR(Base!M28/GAMSbase!M28,"")</f>
        <v/>
      </c>
      <c r="O28" s="61" t="str">
        <f>IFERROR(Base!N28/GAMSbase!N28,"")</f>
        <v/>
      </c>
      <c r="P28" s="61" t="str">
        <f>IFERROR(Base!O28/GAMSbase!O28,"")</f>
        <v/>
      </c>
      <c r="Q28" s="61" t="str">
        <f>IFERROR(Base!P28/GAMSbase!P28,"")</f>
        <v/>
      </c>
      <c r="R28" s="61" t="str">
        <f>IFERROR(Base!Q28/GAMSbase!Q28,"")</f>
        <v/>
      </c>
      <c r="S28" s="61" t="str">
        <f>IFERROR(Base!R28/GAMSbase!R28,"")</f>
        <v/>
      </c>
      <c r="T28" s="61" t="str">
        <f>IFERROR(Base!S28/GAMSbase!S28,"")</f>
        <v/>
      </c>
      <c r="U28" s="61" t="str">
        <f>IFERROR(Base!T28/GAMSbase!T28,"")</f>
        <v/>
      </c>
      <c r="V28" s="61" t="str">
        <f>IFERROR(Base!U28/GAMSbase!U28,"")</f>
        <v/>
      </c>
      <c r="W28" s="61" t="str">
        <f>IFERROR(Base!V28/GAMSbase!V28,"")</f>
        <v/>
      </c>
      <c r="X28" s="61" t="str">
        <f>IFERROR(Base!W28/GAMSbase!W28,"")</f>
        <v/>
      </c>
      <c r="Y28" s="61" t="str">
        <f>IFERROR(Base!X28/GAMSbase!X28,"")</f>
        <v/>
      </c>
      <c r="Z28" s="61" t="str">
        <f>IFERROR(Base!Y28/GAMSbase!Y28,"")</f>
        <v/>
      </c>
      <c r="AA28" s="61" t="str">
        <f>IFERROR(Base!Z28/GAMSbase!Z28,"")</f>
        <v/>
      </c>
      <c r="AB28" s="61" t="str">
        <f>IFERROR(Base!AA28/GAMSbase!AA28,"")</f>
        <v/>
      </c>
      <c r="AC28" s="61" t="str">
        <f>IFERROR(Base!AB28/GAMSbase!AB28,"")</f>
        <v/>
      </c>
      <c r="AD28" s="61" t="str">
        <f>IFERROR(Base!AC28/GAMSbase!AC28,"")</f>
        <v/>
      </c>
      <c r="AE28" s="61" t="str">
        <f>IFERROR(Base!AD28/GAMSbase!AD28,"")</f>
        <v/>
      </c>
      <c r="AF28" s="61" t="str">
        <f>IFERROR(Base!AE28/GAMSbase!AE28,"")</f>
        <v/>
      </c>
      <c r="AG28" s="61" t="str">
        <f>IFERROR(Base!AF28/GAMSbase!AF28,"")</f>
        <v/>
      </c>
      <c r="AH28" s="61" t="str">
        <f>IFERROR(Base!AG28/GAMSbase!AG28,"")</f>
        <v/>
      </c>
      <c r="AI28" s="61" t="str">
        <f>IFERROR(Base!AH28/GAMSbase!AH28,"")</f>
        <v/>
      </c>
      <c r="AJ28" s="61" t="str">
        <f>IFERROR(Base!AI28/GAMSbase!AI28,"")</f>
        <v/>
      </c>
      <c r="AK28" s="61" t="str">
        <f>IFERROR(Base!AJ28/GAMSbase!AJ28,"")</f>
        <v/>
      </c>
      <c r="AL28" s="61" t="str">
        <f>IFERROR(Base!AK28/GAMSbase!AK28,"")</f>
        <v/>
      </c>
      <c r="AM28" s="61" t="str">
        <f>IFERROR(Base!AL28/GAMSbase!AL28,"")</f>
        <v/>
      </c>
      <c r="AN28" s="61" t="str">
        <f>IFERROR(Base!AM28/GAMSbase!AM28,"")</f>
        <v/>
      </c>
      <c r="AO28" s="61" t="str">
        <f>IFERROR(Base!AN28/GAMSbase!AN28,"")</f>
        <v/>
      </c>
      <c r="AP28" s="61" t="str">
        <f>IFERROR(Base!AO28/GAMSbase!AO28,"")</f>
        <v/>
      </c>
      <c r="AQ28" s="61" t="str">
        <f>IFERROR(Base!AP28/GAMSbase!AP28,"")</f>
        <v/>
      </c>
      <c r="AR28" s="61" t="str">
        <f>IFERROR(Base!AQ28/GAMSbase!AQ28,"")</f>
        <v/>
      </c>
      <c r="AS28" s="61" t="str">
        <f>IFERROR(Base!AR28/GAMSbase!AR28,"")</f>
        <v/>
      </c>
      <c r="AT28" s="61" t="str">
        <f>IFERROR(Base!AS28/GAMSbase!AS28,"")</f>
        <v/>
      </c>
      <c r="AU28" s="61" t="str">
        <f>IFERROR(Base!AT28/GAMSbase!AT28,"")</f>
        <v/>
      </c>
      <c r="AV28" s="61" t="str">
        <f>IFERROR(Base!AU28/GAMSbase!AU28,"")</f>
        <v/>
      </c>
      <c r="AW28" s="61" t="str">
        <f>IFERROR(Base!AV28/GAMSbase!AV28,"")</f>
        <v/>
      </c>
      <c r="AX28" s="61" t="str">
        <f>IFERROR(Base!AW28/GAMSbase!AW28,"")</f>
        <v/>
      </c>
      <c r="AY28" s="61" t="str">
        <f>IFERROR(Base!AX28/GAMSbase!AX28,"")</f>
        <v/>
      </c>
      <c r="AZ28" s="61" t="str">
        <f>IFERROR(Base!AY28/GAMSbase!AY28,"")</f>
        <v/>
      </c>
      <c r="BA28" s="61" t="str">
        <f>IFERROR(Base!AZ28/GAMSbase!AZ28,"")</f>
        <v/>
      </c>
      <c r="BB28" s="61" t="str">
        <f>IFERROR(Base!BA28/GAMSbase!BA28,"")</f>
        <v/>
      </c>
      <c r="BC28" s="61" t="str">
        <f>IFERROR(Base!BB28/GAMSbase!BB28,"")</f>
        <v/>
      </c>
      <c r="BD28" s="61" t="str">
        <f>IFERROR(Base!BC28/GAMSbase!BC28,"")</f>
        <v/>
      </c>
      <c r="BE28" s="61" t="str">
        <f>IFERROR(Base!BD28/GAMSbase!BD28,"")</f>
        <v/>
      </c>
      <c r="BF28" s="61" t="str">
        <f>IFERROR(Base!BE28/GAMSbase!BE28,"")</f>
        <v/>
      </c>
      <c r="BG28" s="61" t="str">
        <f>IFERROR(Base!BF28/GAMSbase!BF28,"")</f>
        <v/>
      </c>
      <c r="BH28" s="61" t="str">
        <f>IFERROR(Base!BG28/GAMSbase!BG28,"")</f>
        <v/>
      </c>
      <c r="BI28" s="61" t="str">
        <f>IFERROR(Base!BH28/GAMSbase!BH28,"")</f>
        <v/>
      </c>
      <c r="BJ28" s="61" t="str">
        <f>IFERROR(Base!BI28/GAMSbase!BI28,"")</f>
        <v/>
      </c>
    </row>
    <row r="29" spans="1:62" x14ac:dyDescent="0.25">
      <c r="A29" t="str">
        <f>Base!A29</f>
        <v>Exponent for catastrophic damages</v>
      </c>
      <c r="B29" t="str">
        <f>GAMSbase!A29</f>
        <v>Exponent for Catastrophic Damages</v>
      </c>
      <c r="C29" s="61" t="str">
        <f>IFERROR(Base!B29/GAMSbase!B29,"")</f>
        <v/>
      </c>
      <c r="D29" s="61" t="str">
        <f>IFERROR(Base!C29/GAMSbase!C29,"")</f>
        <v/>
      </c>
      <c r="E29" s="61" t="str">
        <f>IFERROR(Base!D29/GAMSbase!D29,"")</f>
        <v/>
      </c>
      <c r="F29" s="61" t="str">
        <f>IFERROR(Base!E29/GAMSbase!E29,"")</f>
        <v/>
      </c>
      <c r="G29" s="61" t="str">
        <f>IFERROR(Base!F29/GAMSbase!F29,"")</f>
        <v/>
      </c>
      <c r="H29" s="61" t="str">
        <f>IFERROR(Base!G29/GAMSbase!G29,"")</f>
        <v/>
      </c>
      <c r="I29" s="61" t="str">
        <f>IFERROR(Base!H29/GAMSbase!H29,"")</f>
        <v/>
      </c>
      <c r="J29" s="61" t="str">
        <f>IFERROR(Base!I29/GAMSbase!I29,"")</f>
        <v/>
      </c>
      <c r="K29" s="61" t="str">
        <f>IFERROR(Base!J29/GAMSbase!J29,"")</f>
        <v/>
      </c>
      <c r="L29" s="61" t="str">
        <f>IFERROR(Base!K29/GAMSbase!K29,"")</f>
        <v/>
      </c>
      <c r="M29" s="61" t="str">
        <f>IFERROR(Base!L29/GAMSbase!L29,"")</f>
        <v/>
      </c>
      <c r="N29" s="61" t="str">
        <f>IFERROR(Base!M29/GAMSbase!M29,"")</f>
        <v/>
      </c>
      <c r="O29" s="61" t="str">
        <f>IFERROR(Base!N29/GAMSbase!N29,"")</f>
        <v/>
      </c>
      <c r="P29" s="61" t="str">
        <f>IFERROR(Base!O29/GAMSbase!O29,"")</f>
        <v/>
      </c>
      <c r="Q29" s="61" t="str">
        <f>IFERROR(Base!P29/GAMSbase!P29,"")</f>
        <v/>
      </c>
      <c r="R29" s="61" t="str">
        <f>IFERROR(Base!Q29/GAMSbase!Q29,"")</f>
        <v/>
      </c>
      <c r="S29" s="61" t="str">
        <f>IFERROR(Base!R29/GAMSbase!R29,"")</f>
        <v/>
      </c>
      <c r="T29" s="61" t="str">
        <f>IFERROR(Base!S29/GAMSbase!S29,"")</f>
        <v/>
      </c>
      <c r="U29" s="61" t="str">
        <f>IFERROR(Base!T29/GAMSbase!T29,"")</f>
        <v/>
      </c>
      <c r="V29" s="61" t="str">
        <f>IFERROR(Base!U29/GAMSbase!U29,"")</f>
        <v/>
      </c>
      <c r="W29" s="61" t="str">
        <f>IFERROR(Base!V29/GAMSbase!V29,"")</f>
        <v/>
      </c>
      <c r="X29" s="61" t="str">
        <f>IFERROR(Base!W29/GAMSbase!W29,"")</f>
        <v/>
      </c>
      <c r="Y29" s="61" t="str">
        <f>IFERROR(Base!X29/GAMSbase!X29,"")</f>
        <v/>
      </c>
      <c r="Z29" s="61" t="str">
        <f>IFERROR(Base!Y29/GAMSbase!Y29,"")</f>
        <v/>
      </c>
      <c r="AA29" s="61" t="str">
        <f>IFERROR(Base!Z29/GAMSbase!Z29,"")</f>
        <v/>
      </c>
      <c r="AB29" s="61" t="str">
        <f>IFERROR(Base!AA29/GAMSbase!AA29,"")</f>
        <v/>
      </c>
      <c r="AC29" s="61" t="str">
        <f>IFERROR(Base!AB29/GAMSbase!AB29,"")</f>
        <v/>
      </c>
      <c r="AD29" s="61" t="str">
        <f>IFERROR(Base!AC29/GAMSbase!AC29,"")</f>
        <v/>
      </c>
      <c r="AE29" s="61" t="str">
        <f>IFERROR(Base!AD29/GAMSbase!AD29,"")</f>
        <v/>
      </c>
      <c r="AF29" s="61" t="str">
        <f>IFERROR(Base!AE29/GAMSbase!AE29,"")</f>
        <v/>
      </c>
      <c r="AG29" s="61" t="str">
        <f>IFERROR(Base!AF29/GAMSbase!AF29,"")</f>
        <v/>
      </c>
      <c r="AH29" s="61" t="str">
        <f>IFERROR(Base!AG29/GAMSbase!AG29,"")</f>
        <v/>
      </c>
      <c r="AI29" s="61" t="str">
        <f>IFERROR(Base!AH29/GAMSbase!AH29,"")</f>
        <v/>
      </c>
      <c r="AJ29" s="61" t="str">
        <f>IFERROR(Base!AI29/GAMSbase!AI29,"")</f>
        <v/>
      </c>
      <c r="AK29" s="61" t="str">
        <f>IFERROR(Base!AJ29/GAMSbase!AJ29,"")</f>
        <v/>
      </c>
      <c r="AL29" s="61" t="str">
        <f>IFERROR(Base!AK29/GAMSbase!AK29,"")</f>
        <v/>
      </c>
      <c r="AM29" s="61" t="str">
        <f>IFERROR(Base!AL29/GAMSbase!AL29,"")</f>
        <v/>
      </c>
      <c r="AN29" s="61" t="str">
        <f>IFERROR(Base!AM29/GAMSbase!AM29,"")</f>
        <v/>
      </c>
      <c r="AO29" s="61" t="str">
        <f>IFERROR(Base!AN29/GAMSbase!AN29,"")</f>
        <v/>
      </c>
      <c r="AP29" s="61" t="str">
        <f>IFERROR(Base!AO29/GAMSbase!AO29,"")</f>
        <v/>
      </c>
      <c r="AQ29" s="61" t="str">
        <f>IFERROR(Base!AP29/GAMSbase!AP29,"")</f>
        <v/>
      </c>
      <c r="AR29" s="61" t="str">
        <f>IFERROR(Base!AQ29/GAMSbase!AQ29,"")</f>
        <v/>
      </c>
      <c r="AS29" s="61" t="str">
        <f>IFERROR(Base!AR29/GAMSbase!AR29,"")</f>
        <v/>
      </c>
      <c r="AT29" s="61" t="str">
        <f>IFERROR(Base!AS29/GAMSbase!AS29,"")</f>
        <v/>
      </c>
      <c r="AU29" s="61" t="str">
        <f>IFERROR(Base!AT29/GAMSbase!AT29,"")</f>
        <v/>
      </c>
      <c r="AV29" s="61" t="str">
        <f>IFERROR(Base!AU29/GAMSbase!AU29,"")</f>
        <v/>
      </c>
      <c r="AW29" s="61" t="str">
        <f>IFERROR(Base!AV29/GAMSbase!AV29,"")</f>
        <v/>
      </c>
      <c r="AX29" s="61" t="str">
        <f>IFERROR(Base!AW29/GAMSbase!AW29,"")</f>
        <v/>
      </c>
      <c r="AY29" s="61" t="str">
        <f>IFERROR(Base!AX29/GAMSbase!AX29,"")</f>
        <v/>
      </c>
      <c r="AZ29" s="61" t="str">
        <f>IFERROR(Base!AY29/GAMSbase!AY29,"")</f>
        <v/>
      </c>
      <c r="BA29" s="61" t="str">
        <f>IFERROR(Base!AZ29/GAMSbase!AZ29,"")</f>
        <v/>
      </c>
      <c r="BB29" s="61" t="str">
        <f>IFERROR(Base!BA29/GAMSbase!BA29,"")</f>
        <v/>
      </c>
      <c r="BC29" s="61" t="str">
        <f>IFERROR(Base!BB29/GAMSbase!BB29,"")</f>
        <v/>
      </c>
      <c r="BD29" s="61" t="str">
        <f>IFERROR(Base!BC29/GAMSbase!BC29,"")</f>
        <v/>
      </c>
      <c r="BE29" s="61" t="str">
        <f>IFERROR(Base!BD29/GAMSbase!BD29,"")</f>
        <v/>
      </c>
      <c r="BF29" s="61" t="str">
        <f>IFERROR(Base!BE29/GAMSbase!BE29,"")</f>
        <v/>
      </c>
      <c r="BG29" s="61" t="str">
        <f>IFERROR(Base!BF29/GAMSbase!BF29,"")</f>
        <v/>
      </c>
      <c r="BH29" s="61" t="str">
        <f>IFERROR(Base!BG29/GAMSbase!BG29,"")</f>
        <v/>
      </c>
      <c r="BI29" s="61" t="str">
        <f>IFERROR(Base!BH29/GAMSbase!BH29,"")</f>
        <v/>
      </c>
      <c r="BJ29" s="61" t="str">
        <f>IFERROR(Base!BI29/GAMSbase!BI29,"")</f>
        <v/>
      </c>
    </row>
    <row r="30" spans="1:62" x14ac:dyDescent="0.25">
      <c r="A30" t="str">
        <f>Base!A30</f>
        <v>Damage rate at threshold for catastrophic damages</v>
      </c>
      <c r="B30" t="str">
        <f>GAMSbase!A30</f>
        <v>Damage Rate at Threshold for Catastrophic Damages</v>
      </c>
      <c r="C30" s="61" t="str">
        <f>IFERROR(Base!B30/GAMSbase!B30,"")</f>
        <v/>
      </c>
      <c r="D30" s="61" t="str">
        <f>IFERROR(Base!C30/GAMSbase!C30,"")</f>
        <v/>
      </c>
      <c r="E30" s="61" t="str">
        <f>IFERROR(Base!D30/GAMSbase!D30,"")</f>
        <v/>
      </c>
      <c r="F30" s="61" t="str">
        <f>IFERROR(Base!E30/GAMSbase!E30,"")</f>
        <v/>
      </c>
      <c r="G30" s="61" t="str">
        <f>IFERROR(Base!F30/GAMSbase!F30,"")</f>
        <v/>
      </c>
      <c r="H30" s="61" t="str">
        <f>IFERROR(Base!G30/GAMSbase!G30,"")</f>
        <v/>
      </c>
      <c r="I30" s="61" t="str">
        <f>IFERROR(Base!H30/GAMSbase!H30,"")</f>
        <v/>
      </c>
      <c r="J30" s="61" t="str">
        <f>IFERROR(Base!I30/GAMSbase!I30,"")</f>
        <v/>
      </c>
      <c r="K30" s="61" t="str">
        <f>IFERROR(Base!J30/GAMSbase!J30,"")</f>
        <v/>
      </c>
      <c r="L30" s="61" t="str">
        <f>IFERROR(Base!K30/GAMSbase!K30,"")</f>
        <v/>
      </c>
      <c r="M30" s="61" t="str">
        <f>IFERROR(Base!L30/GAMSbase!L30,"")</f>
        <v/>
      </c>
      <c r="N30" s="61" t="str">
        <f>IFERROR(Base!M30/GAMSbase!M30,"")</f>
        <v/>
      </c>
      <c r="O30" s="61" t="str">
        <f>IFERROR(Base!N30/GAMSbase!N30,"")</f>
        <v/>
      </c>
      <c r="P30" s="61" t="str">
        <f>IFERROR(Base!O30/GAMSbase!O30,"")</f>
        <v/>
      </c>
      <c r="Q30" s="61" t="str">
        <f>IFERROR(Base!P30/GAMSbase!P30,"")</f>
        <v/>
      </c>
      <c r="R30" s="61" t="str">
        <f>IFERROR(Base!Q30/GAMSbase!Q30,"")</f>
        <v/>
      </c>
      <c r="S30" s="61" t="str">
        <f>IFERROR(Base!R30/GAMSbase!R30,"")</f>
        <v/>
      </c>
      <c r="T30" s="61" t="str">
        <f>IFERROR(Base!S30/GAMSbase!S30,"")</f>
        <v/>
      </c>
      <c r="U30" s="61" t="str">
        <f>IFERROR(Base!T30/GAMSbase!T30,"")</f>
        <v/>
      </c>
      <c r="V30" s="61" t="str">
        <f>IFERROR(Base!U30/GAMSbase!U30,"")</f>
        <v/>
      </c>
      <c r="W30" s="61" t="str">
        <f>IFERROR(Base!V30/GAMSbase!V30,"")</f>
        <v/>
      </c>
      <c r="X30" s="61" t="str">
        <f>IFERROR(Base!W30/GAMSbase!W30,"")</f>
        <v/>
      </c>
      <c r="Y30" s="61" t="str">
        <f>IFERROR(Base!X30/GAMSbase!X30,"")</f>
        <v/>
      </c>
      <c r="Z30" s="61" t="str">
        <f>IFERROR(Base!Y30/GAMSbase!Y30,"")</f>
        <v/>
      </c>
      <c r="AA30" s="61" t="str">
        <f>IFERROR(Base!Z30/GAMSbase!Z30,"")</f>
        <v/>
      </c>
      <c r="AB30" s="61" t="str">
        <f>IFERROR(Base!AA30/GAMSbase!AA30,"")</f>
        <v/>
      </c>
      <c r="AC30" s="61" t="str">
        <f>IFERROR(Base!AB30/GAMSbase!AB30,"")</f>
        <v/>
      </c>
      <c r="AD30" s="61" t="str">
        <f>IFERROR(Base!AC30/GAMSbase!AC30,"")</f>
        <v/>
      </c>
      <c r="AE30" s="61" t="str">
        <f>IFERROR(Base!AD30/GAMSbase!AD30,"")</f>
        <v/>
      </c>
      <c r="AF30" s="61" t="str">
        <f>IFERROR(Base!AE30/GAMSbase!AE30,"")</f>
        <v/>
      </c>
      <c r="AG30" s="61" t="str">
        <f>IFERROR(Base!AF30/GAMSbase!AF30,"")</f>
        <v/>
      </c>
      <c r="AH30" s="61" t="str">
        <f>IFERROR(Base!AG30/GAMSbase!AG30,"")</f>
        <v/>
      </c>
      <c r="AI30" s="61" t="str">
        <f>IFERROR(Base!AH30/GAMSbase!AH30,"")</f>
        <v/>
      </c>
      <c r="AJ30" s="61" t="str">
        <f>IFERROR(Base!AI30/GAMSbase!AI30,"")</f>
        <v/>
      </c>
      <c r="AK30" s="61" t="str">
        <f>IFERROR(Base!AJ30/GAMSbase!AJ30,"")</f>
        <v/>
      </c>
      <c r="AL30" s="61" t="str">
        <f>IFERROR(Base!AK30/GAMSbase!AK30,"")</f>
        <v/>
      </c>
      <c r="AM30" s="61" t="str">
        <f>IFERROR(Base!AL30/GAMSbase!AL30,"")</f>
        <v/>
      </c>
      <c r="AN30" s="61" t="str">
        <f>IFERROR(Base!AM30/GAMSbase!AM30,"")</f>
        <v/>
      </c>
      <c r="AO30" s="61" t="str">
        <f>IFERROR(Base!AN30/GAMSbase!AN30,"")</f>
        <v/>
      </c>
      <c r="AP30" s="61" t="str">
        <f>IFERROR(Base!AO30/GAMSbase!AO30,"")</f>
        <v/>
      </c>
      <c r="AQ30" s="61" t="str">
        <f>IFERROR(Base!AP30/GAMSbase!AP30,"")</f>
        <v/>
      </c>
      <c r="AR30" s="61" t="str">
        <f>IFERROR(Base!AQ30/GAMSbase!AQ30,"")</f>
        <v/>
      </c>
      <c r="AS30" s="61" t="str">
        <f>IFERROR(Base!AR30/GAMSbase!AR30,"")</f>
        <v/>
      </c>
      <c r="AT30" s="61" t="str">
        <f>IFERROR(Base!AS30/GAMSbase!AS30,"")</f>
        <v/>
      </c>
      <c r="AU30" s="61" t="str">
        <f>IFERROR(Base!AT30/GAMSbase!AT30,"")</f>
        <v/>
      </c>
      <c r="AV30" s="61" t="str">
        <f>IFERROR(Base!AU30/GAMSbase!AU30,"")</f>
        <v/>
      </c>
      <c r="AW30" s="61" t="str">
        <f>IFERROR(Base!AV30/GAMSbase!AV30,"")</f>
        <v/>
      </c>
      <c r="AX30" s="61" t="str">
        <f>IFERROR(Base!AW30/GAMSbase!AW30,"")</f>
        <v/>
      </c>
      <c r="AY30" s="61" t="str">
        <f>IFERROR(Base!AX30/GAMSbase!AX30,"")</f>
        <v/>
      </c>
      <c r="AZ30" s="61" t="str">
        <f>IFERROR(Base!AY30/GAMSbase!AY30,"")</f>
        <v/>
      </c>
      <c r="BA30" s="61" t="str">
        <f>IFERROR(Base!AZ30/GAMSbase!AZ30,"")</f>
        <v/>
      </c>
      <c r="BB30" s="61" t="str">
        <f>IFERROR(Base!BA30/GAMSbase!BA30,"")</f>
        <v/>
      </c>
      <c r="BC30" s="61" t="str">
        <f>IFERROR(Base!BB30/GAMSbase!BB30,"")</f>
        <v/>
      </c>
      <c r="BD30" s="61" t="str">
        <f>IFERROR(Base!BC30/GAMSbase!BC30,"")</f>
        <v/>
      </c>
      <c r="BE30" s="61" t="str">
        <f>IFERROR(Base!BD30/GAMSbase!BD30,"")</f>
        <v/>
      </c>
      <c r="BF30" s="61" t="str">
        <f>IFERROR(Base!BE30/GAMSbase!BE30,"")</f>
        <v/>
      </c>
      <c r="BG30" s="61" t="str">
        <f>IFERROR(Base!BF30/GAMSbase!BF30,"")</f>
        <v/>
      </c>
      <c r="BH30" s="61" t="str">
        <f>IFERROR(Base!BG30/GAMSbase!BG30,"")</f>
        <v/>
      </c>
      <c r="BI30" s="61" t="str">
        <f>IFERROR(Base!BH30/GAMSbase!BH30,"")</f>
        <v/>
      </c>
      <c r="BJ30" s="61" t="str">
        <f>IFERROR(Base!BI30/GAMSbase!BI30,"")</f>
        <v/>
      </c>
    </row>
    <row r="31" spans="1:62" x14ac:dyDescent="0.25">
      <c r="A31" t="str">
        <f>Base!A31</f>
        <v>ABATEMENT COST</v>
      </c>
      <c r="B31" t="str">
        <f>GAMSbase!A31</f>
        <v>* ABATEMENT COST</v>
      </c>
      <c r="C31" s="61" t="str">
        <f>IFERROR(Base!B31/GAMSbase!B31,"")</f>
        <v/>
      </c>
      <c r="D31" s="61" t="str">
        <f>IFERROR(Base!C31/GAMSbase!C31,"")</f>
        <v/>
      </c>
      <c r="E31" s="61" t="str">
        <f>IFERROR(Base!D31/GAMSbase!D31,"")</f>
        <v/>
      </c>
      <c r="F31" s="61" t="str">
        <f>IFERROR(Base!E31/GAMSbase!E31,"")</f>
        <v/>
      </c>
      <c r="G31" s="61" t="str">
        <f>IFERROR(Base!F31/GAMSbase!F31,"")</f>
        <v/>
      </c>
      <c r="H31" s="61" t="str">
        <f>IFERROR(Base!G31/GAMSbase!G31,"")</f>
        <v/>
      </c>
      <c r="I31" s="61" t="str">
        <f>IFERROR(Base!H31/GAMSbase!H31,"")</f>
        <v/>
      </c>
      <c r="J31" s="61" t="str">
        <f>IFERROR(Base!I31/GAMSbase!I31,"")</f>
        <v/>
      </c>
      <c r="K31" s="61" t="str">
        <f>IFERROR(Base!J31/GAMSbase!J31,"")</f>
        <v/>
      </c>
      <c r="L31" s="61" t="str">
        <f>IFERROR(Base!K31/GAMSbase!K31,"")</f>
        <v/>
      </c>
      <c r="M31" s="61" t="str">
        <f>IFERROR(Base!L31/GAMSbase!L31,"")</f>
        <v/>
      </c>
      <c r="N31" s="61" t="str">
        <f>IFERROR(Base!M31/GAMSbase!M31,"")</f>
        <v/>
      </c>
      <c r="O31" s="61" t="str">
        <f>IFERROR(Base!N31/GAMSbase!N31,"")</f>
        <v/>
      </c>
      <c r="P31" s="61" t="str">
        <f>IFERROR(Base!O31/GAMSbase!O31,"")</f>
        <v/>
      </c>
      <c r="Q31" s="61" t="str">
        <f>IFERROR(Base!P31/GAMSbase!P31,"")</f>
        <v/>
      </c>
      <c r="R31" s="61" t="str">
        <f>IFERROR(Base!Q31/GAMSbase!Q31,"")</f>
        <v/>
      </c>
      <c r="S31" s="61" t="str">
        <f>IFERROR(Base!R31/GAMSbase!R31,"")</f>
        <v/>
      </c>
      <c r="T31" s="61" t="str">
        <f>IFERROR(Base!S31/GAMSbase!S31,"")</f>
        <v/>
      </c>
      <c r="U31" s="61" t="str">
        <f>IFERROR(Base!T31/GAMSbase!T31,"")</f>
        <v/>
      </c>
      <c r="V31" s="61" t="str">
        <f>IFERROR(Base!U31/GAMSbase!U31,"")</f>
        <v/>
      </c>
      <c r="W31" s="61" t="str">
        <f>IFERROR(Base!V31/GAMSbase!V31,"")</f>
        <v/>
      </c>
      <c r="X31" s="61" t="str">
        <f>IFERROR(Base!W31/GAMSbase!W31,"")</f>
        <v/>
      </c>
      <c r="Y31" s="61" t="str">
        <f>IFERROR(Base!X31/GAMSbase!X31,"")</f>
        <v/>
      </c>
      <c r="Z31" s="61" t="str">
        <f>IFERROR(Base!Y31/GAMSbase!Y31,"")</f>
        <v/>
      </c>
      <c r="AA31" s="61" t="str">
        <f>IFERROR(Base!Z31/GAMSbase!Z31,"")</f>
        <v/>
      </c>
      <c r="AB31" s="61" t="str">
        <f>IFERROR(Base!AA31/GAMSbase!AA31,"")</f>
        <v/>
      </c>
      <c r="AC31" s="61" t="str">
        <f>IFERROR(Base!AB31/GAMSbase!AB31,"")</f>
        <v/>
      </c>
      <c r="AD31" s="61" t="str">
        <f>IFERROR(Base!AC31/GAMSbase!AC31,"")</f>
        <v/>
      </c>
      <c r="AE31" s="61" t="str">
        <f>IFERROR(Base!AD31/GAMSbase!AD31,"")</f>
        <v/>
      </c>
      <c r="AF31" s="61" t="str">
        <f>IFERROR(Base!AE31/GAMSbase!AE31,"")</f>
        <v/>
      </c>
      <c r="AG31" s="61" t="str">
        <f>IFERROR(Base!AF31/GAMSbase!AF31,"")</f>
        <v/>
      </c>
      <c r="AH31" s="61" t="str">
        <f>IFERROR(Base!AG31/GAMSbase!AG31,"")</f>
        <v/>
      </c>
      <c r="AI31" s="61" t="str">
        <f>IFERROR(Base!AH31/GAMSbase!AH31,"")</f>
        <v/>
      </c>
      <c r="AJ31" s="61" t="str">
        <f>IFERROR(Base!AI31/GAMSbase!AI31,"")</f>
        <v/>
      </c>
      <c r="AK31" s="61" t="str">
        <f>IFERROR(Base!AJ31/GAMSbase!AJ31,"")</f>
        <v/>
      </c>
      <c r="AL31" s="61" t="str">
        <f>IFERROR(Base!AK31/GAMSbase!AK31,"")</f>
        <v/>
      </c>
      <c r="AM31" s="61" t="str">
        <f>IFERROR(Base!AL31/GAMSbase!AL31,"")</f>
        <v/>
      </c>
      <c r="AN31" s="61" t="str">
        <f>IFERROR(Base!AM31/GAMSbase!AM31,"")</f>
        <v/>
      </c>
      <c r="AO31" s="61" t="str">
        <f>IFERROR(Base!AN31/GAMSbase!AN31,"")</f>
        <v/>
      </c>
      <c r="AP31" s="61" t="str">
        <f>IFERROR(Base!AO31/GAMSbase!AO31,"")</f>
        <v/>
      </c>
      <c r="AQ31" s="61" t="str">
        <f>IFERROR(Base!AP31/GAMSbase!AP31,"")</f>
        <v/>
      </c>
      <c r="AR31" s="61" t="str">
        <f>IFERROR(Base!AQ31/GAMSbase!AQ31,"")</f>
        <v/>
      </c>
      <c r="AS31" s="61" t="str">
        <f>IFERROR(Base!AR31/GAMSbase!AR31,"")</f>
        <v/>
      </c>
      <c r="AT31" s="61" t="str">
        <f>IFERROR(Base!AS31/GAMSbase!AS31,"")</f>
        <v/>
      </c>
      <c r="AU31" s="61" t="str">
        <f>IFERROR(Base!AT31/GAMSbase!AT31,"")</f>
        <v/>
      </c>
      <c r="AV31" s="61" t="str">
        <f>IFERROR(Base!AU31/GAMSbase!AU31,"")</f>
        <v/>
      </c>
      <c r="AW31" s="61" t="str">
        <f>IFERROR(Base!AV31/GAMSbase!AV31,"")</f>
        <v/>
      </c>
      <c r="AX31" s="61" t="str">
        <f>IFERROR(Base!AW31/GAMSbase!AW31,"")</f>
        <v/>
      </c>
      <c r="AY31" s="61" t="str">
        <f>IFERROR(Base!AX31/GAMSbase!AX31,"")</f>
        <v/>
      </c>
      <c r="AZ31" s="61" t="str">
        <f>IFERROR(Base!AY31/GAMSbase!AY31,"")</f>
        <v/>
      </c>
      <c r="BA31" s="61" t="str">
        <f>IFERROR(Base!AZ31/GAMSbase!AZ31,"")</f>
        <v/>
      </c>
      <c r="BB31" s="61" t="str">
        <f>IFERROR(Base!BA31/GAMSbase!BA31,"")</f>
        <v/>
      </c>
      <c r="BC31" s="61" t="str">
        <f>IFERROR(Base!BB31/GAMSbase!BB31,"")</f>
        <v/>
      </c>
      <c r="BD31" s="61" t="str">
        <f>IFERROR(Base!BC31/GAMSbase!BC31,"")</f>
        <v/>
      </c>
      <c r="BE31" s="61" t="str">
        <f>IFERROR(Base!BD31/GAMSbase!BD31,"")</f>
        <v/>
      </c>
      <c r="BF31" s="61" t="str">
        <f>IFERROR(Base!BE31/GAMSbase!BE31,"")</f>
        <v/>
      </c>
      <c r="BG31" s="61" t="str">
        <f>IFERROR(Base!BF31/GAMSbase!BF31,"")</f>
        <v/>
      </c>
      <c r="BH31" s="61" t="str">
        <f>IFERROR(Base!BG31/GAMSbase!BG31,"")</f>
        <v/>
      </c>
      <c r="BI31" s="61" t="str">
        <f>IFERROR(Base!BH31/GAMSbase!BH31,"")</f>
        <v/>
      </c>
      <c r="BJ31" s="61" t="str">
        <f>IFERROR(Base!BI31/GAMSbase!BI31,"")</f>
        <v/>
      </c>
    </row>
    <row r="32" spans="1:62" x14ac:dyDescent="0.25">
      <c r="A32" t="str">
        <f>Base!A32</f>
        <v>Abatement cost function coefficient</v>
      </c>
      <c r="B32" t="str">
        <f>GAMSbase!A32</f>
        <v>Abatement cost function coefficient</v>
      </c>
      <c r="C32" s="61">
        <f>IFERROR(Base!B32/GAMSbase!B32,"")</f>
        <v>1.0000000004107992</v>
      </c>
      <c r="D32" s="61">
        <f>IFERROR(Base!C32/GAMSbase!C32,"")</f>
        <v>0.99999999971350095</v>
      </c>
      <c r="E32" s="61">
        <f>IFERROR(Base!D32/GAMSbase!D32,"")</f>
        <v>0.99999999953178853</v>
      </c>
      <c r="F32" s="61">
        <f>IFERROR(Base!E32/GAMSbase!E32,"")</f>
        <v>0.99999999959889097</v>
      </c>
      <c r="G32" s="61">
        <f>IFERROR(Base!F32/GAMSbase!F32,"")</f>
        <v>1.0000000000069733</v>
      </c>
      <c r="H32" s="61">
        <f>IFERROR(Base!G32/GAMSbase!G32,"")</f>
        <v>0.99999999994511091</v>
      </c>
      <c r="I32" s="61">
        <f>IFERROR(Base!H32/GAMSbase!H32,"")</f>
        <v>1.0000000005337972</v>
      </c>
      <c r="J32" s="61">
        <f>IFERROR(Base!I32/GAMSbase!I32,"")</f>
        <v>1.0000000009800465</v>
      </c>
      <c r="K32" s="61">
        <f>IFERROR(Base!J32/GAMSbase!J32,"")</f>
        <v>1.0000000006122285</v>
      </c>
      <c r="L32" s="61">
        <f>IFERROR(Base!K32/GAMSbase!K32,"")</f>
        <v>1.0000000000600902</v>
      </c>
      <c r="M32" s="61">
        <f>IFERROR(Base!L32/GAMSbase!L32,"")</f>
        <v>0.99999999945646267</v>
      </c>
      <c r="N32" s="61">
        <f>IFERROR(Base!M32/GAMSbase!M32,"")</f>
        <v>1.0000000006439644</v>
      </c>
      <c r="O32" s="61">
        <f>IFERROR(Base!N32/GAMSbase!N32,"")</f>
        <v>0.99999999970003361</v>
      </c>
      <c r="P32" s="61">
        <f>IFERROR(Base!O32/GAMSbase!O32,"")</f>
        <v>1.0000000007971681</v>
      </c>
      <c r="Q32" s="61">
        <f>IFERROR(Base!P32/GAMSbase!P32,"")</f>
        <v>1.0000000018431978</v>
      </c>
      <c r="R32" s="61">
        <f>IFERROR(Base!Q32/GAMSbase!Q32,"")</f>
        <v>1.0000000019081265</v>
      </c>
      <c r="S32" s="61">
        <f>IFERROR(Base!R32/GAMSbase!R32,"")</f>
        <v>0.99999999812069995</v>
      </c>
      <c r="T32" s="61">
        <f>IFERROR(Base!S32/GAMSbase!S32,"")</f>
        <v>1.000000002201699</v>
      </c>
      <c r="U32" s="61">
        <f>IFERROR(Base!T32/GAMSbase!T32,"")</f>
        <v>1.0000000020016426</v>
      </c>
      <c r="V32" s="61">
        <f>IFERROR(Base!U32/GAMSbase!U32,"")</f>
        <v>0.99999999894438063</v>
      </c>
      <c r="W32" s="61">
        <f>IFERROR(Base!V32/GAMSbase!V32,"")</f>
        <v>1.0000000025894158</v>
      </c>
      <c r="X32" s="61">
        <f>IFERROR(Base!W32/GAMSbase!W32,"")</f>
        <v>1.0000000030862188</v>
      </c>
      <c r="Y32" s="61">
        <f>IFERROR(Base!X32/GAMSbase!X32,"")</f>
        <v>1.0000000014801886</v>
      </c>
      <c r="Z32" s="61">
        <f>IFERROR(Base!Y32/GAMSbase!Y32,"")</f>
        <v>1.0000000014600041</v>
      </c>
      <c r="AA32" s="61">
        <f>IFERROR(Base!Z32/GAMSbase!Z32,"")</f>
        <v>0.99999999769276082</v>
      </c>
      <c r="AB32" s="61">
        <f>IFERROR(Base!AA32/GAMSbase!AA32,"")</f>
        <v>0.99999999811020834</v>
      </c>
      <c r="AC32" s="61">
        <f>IFERROR(Base!AB32/GAMSbase!AB32,"")</f>
        <v>0.99999999592550826</v>
      </c>
      <c r="AD32" s="61">
        <f>IFERROR(Base!AC32/GAMSbase!AC32,"")</f>
        <v>0.99999999530505213</v>
      </c>
      <c r="AE32" s="61">
        <f>IFERROR(Base!AD32/GAMSbase!AD32,"")</f>
        <v>0.99999999658748084</v>
      </c>
      <c r="AF32" s="61">
        <f>IFERROR(Base!AE32/GAMSbase!AE32,"")</f>
        <v>1.0000000020104263</v>
      </c>
      <c r="AG32" s="61">
        <f>IFERROR(Base!AF32/GAMSbase!AF32,"")</f>
        <v>1.0000000054916791</v>
      </c>
      <c r="AH32" s="61">
        <f>IFERROR(Base!AG32/GAMSbase!AG32,"")</f>
        <v>1.0000000040510553</v>
      </c>
      <c r="AI32" s="61">
        <f>IFERROR(Base!AH32/GAMSbase!AH32,"")</f>
        <v>1.0000000061546797</v>
      </c>
      <c r="AJ32" s="61">
        <f>IFERROR(Base!AI32/GAMSbase!AI32,"")</f>
        <v>0.99999999699843034</v>
      </c>
      <c r="AK32" s="61">
        <f>IFERROR(Base!AJ32/GAMSbase!AJ32,"")</f>
        <v>1.0000000026543676</v>
      </c>
      <c r="AL32" s="61">
        <f>IFERROR(Base!AK32/GAMSbase!AK32,"")</f>
        <v>0.9999999971732404</v>
      </c>
      <c r="AM32" s="61">
        <f>IFERROR(Base!AL32/GAMSbase!AL32,"")</f>
        <v>0.99999999113621507</v>
      </c>
      <c r="AN32" s="61">
        <f>IFERROR(Base!AM32/GAMSbase!AM32,"")</f>
        <v>0.99999998989617489</v>
      </c>
      <c r="AO32" s="61">
        <f>IFERROR(Base!AN32/GAMSbase!AN32,"")</f>
        <v>0.99999999296273723</v>
      </c>
      <c r="AP32" s="61">
        <f>IFERROR(Base!AO32/GAMSbase!AO32,"")</f>
        <v>0.99999999346977309</v>
      </c>
      <c r="AQ32" s="61">
        <f>IFERROR(Base!AP32/GAMSbase!AP32,"")</f>
        <v>1.000000009574308</v>
      </c>
      <c r="AR32" s="61">
        <f>IFERROR(Base!AQ32/GAMSbase!AQ32,"")</f>
        <v>1.0000000108867602</v>
      </c>
      <c r="AS32" s="61">
        <f>IFERROR(Base!AR32/GAMSbase!AR32,"")</f>
        <v>1.0000000128200037</v>
      </c>
      <c r="AT32" s="61">
        <f>IFERROR(Base!AS32/GAMSbase!AS32,"")</f>
        <v>1.0000000114122327</v>
      </c>
      <c r="AU32" s="61">
        <f>IFERROR(Base!AT32/GAMSbase!AT32,"")</f>
        <v>1.0000000154015352</v>
      </c>
      <c r="AV32" s="61">
        <f>IFERROR(Base!AU32/GAMSbase!AU32,"")</f>
        <v>1.0000000027949292</v>
      </c>
      <c r="AW32" s="61">
        <f>IFERROR(Base!AV32/GAMSbase!AV32,"")</f>
        <v>1.0000000074490336</v>
      </c>
      <c r="AX32" s="61">
        <f>IFERROR(Base!AW32/GAMSbase!AW32,"")</f>
        <v>0.99999998782970168</v>
      </c>
      <c r="AY32" s="61">
        <f>IFERROR(Base!AX32/GAMSbase!AX32,"")</f>
        <v>0.99999998772802112</v>
      </c>
      <c r="AZ32" s="61">
        <f>IFERROR(Base!AY32/GAMSbase!AY32,"")</f>
        <v>0.99999999966656095</v>
      </c>
      <c r="BA32" s="61">
        <f>IFERROR(Base!AZ32/GAMSbase!AZ32,"")</f>
        <v>0.99999998847113658</v>
      </c>
      <c r="BB32" s="61">
        <f>IFERROR(Base!BA32/GAMSbase!BA32,"")</f>
        <v>0.99999999473072232</v>
      </c>
      <c r="BC32" s="61">
        <f>IFERROR(Base!BB32/GAMSbase!BB32,"")</f>
        <v>1.0000000086712169</v>
      </c>
      <c r="BD32" s="61">
        <f>IFERROR(Base!BC32/GAMSbase!BC32,"")</f>
        <v>1.000000010749901</v>
      </c>
      <c r="BE32" s="61">
        <f>IFERROR(Base!BD32/GAMSbase!BD32,"")</f>
        <v>1.000000005558993</v>
      </c>
      <c r="BF32" s="61">
        <f>IFERROR(Base!BE32/GAMSbase!BE32,"")</f>
        <v>1.0000000281140906</v>
      </c>
      <c r="BG32" s="61">
        <f>IFERROR(Base!BF32/GAMSbase!BF32,"")</f>
        <v>1.0000000227084294</v>
      </c>
      <c r="BH32" s="61">
        <f>IFERROR(Base!BG32/GAMSbase!BG32,"")</f>
        <v>0.99999997537534457</v>
      </c>
      <c r="BI32" s="61">
        <f>IFERROR(Base!BH32/GAMSbase!BH32,"")</f>
        <v>1.0000000128614146</v>
      </c>
      <c r="BJ32" s="61">
        <f>IFERROR(Base!BI32/GAMSbase!BI32,"")</f>
        <v>0.99999999995874322</v>
      </c>
    </row>
    <row r="33" spans="1:62" x14ac:dyDescent="0.25">
      <c r="A33" t="str">
        <f>Base!A33</f>
        <v xml:space="preserve">   Price of backstop technology (1000$ per tC)</v>
      </c>
      <c r="B33" t="str">
        <f>GAMSbase!A33</f>
        <v xml:space="preserve"> Price of Backstop Technology (1000 USD per ton C)</v>
      </c>
      <c r="C33" s="61">
        <f>IFERROR(Base!B33/GAMSbase!B33,"")</f>
        <v>1</v>
      </c>
      <c r="D33" s="61" t="str">
        <f>IFERROR(Base!C33/GAMSbase!C33,"")</f>
        <v/>
      </c>
      <c r="E33" s="61" t="str">
        <f>IFERROR(Base!D33/GAMSbase!D33,"")</f>
        <v/>
      </c>
      <c r="F33" s="61" t="str">
        <f>IFERROR(Base!E33/GAMSbase!E33,"")</f>
        <v/>
      </c>
      <c r="G33" s="61" t="str">
        <f>IFERROR(Base!F33/GAMSbase!F33,"")</f>
        <v/>
      </c>
      <c r="H33" s="61" t="str">
        <f>IFERROR(Base!G33/GAMSbase!G33,"")</f>
        <v/>
      </c>
      <c r="I33" s="61" t="str">
        <f>IFERROR(Base!H33/GAMSbase!H33,"")</f>
        <v/>
      </c>
      <c r="J33" s="61" t="str">
        <f>IFERROR(Base!I33/GAMSbase!I33,"")</f>
        <v/>
      </c>
      <c r="K33" s="61" t="str">
        <f>IFERROR(Base!J33/GAMSbase!J33,"")</f>
        <v/>
      </c>
      <c r="L33" s="61" t="str">
        <f>IFERROR(Base!K33/GAMSbase!K33,"")</f>
        <v/>
      </c>
      <c r="M33" s="61" t="str">
        <f>IFERROR(Base!L33/GAMSbase!L33,"")</f>
        <v/>
      </c>
      <c r="N33" s="61" t="str">
        <f>IFERROR(Base!M33/GAMSbase!M33,"")</f>
        <v/>
      </c>
      <c r="O33" s="61" t="str">
        <f>IFERROR(Base!N33/GAMSbase!N33,"")</f>
        <v/>
      </c>
      <c r="P33" s="61" t="str">
        <f>IFERROR(Base!O33/GAMSbase!O33,"")</f>
        <v/>
      </c>
      <c r="Q33" s="61" t="str">
        <f>IFERROR(Base!P33/GAMSbase!P33,"")</f>
        <v/>
      </c>
      <c r="R33" s="61" t="str">
        <f>IFERROR(Base!Q33/GAMSbase!Q33,"")</f>
        <v/>
      </c>
      <c r="S33" s="61" t="str">
        <f>IFERROR(Base!R33/GAMSbase!R33,"")</f>
        <v/>
      </c>
      <c r="T33" s="61" t="str">
        <f>IFERROR(Base!S33/GAMSbase!S33,"")</f>
        <v/>
      </c>
      <c r="U33" s="61" t="str">
        <f>IFERROR(Base!T33/GAMSbase!T33,"")</f>
        <v/>
      </c>
      <c r="V33" s="61" t="str">
        <f>IFERROR(Base!U33/GAMSbase!U33,"")</f>
        <v/>
      </c>
      <c r="W33" s="61" t="str">
        <f>IFERROR(Base!V33/GAMSbase!V33,"")</f>
        <v/>
      </c>
      <c r="X33" s="61" t="str">
        <f>IFERROR(Base!W33/GAMSbase!W33,"")</f>
        <v/>
      </c>
      <c r="Y33" s="61" t="str">
        <f>IFERROR(Base!X33/GAMSbase!X33,"")</f>
        <v/>
      </c>
      <c r="Z33" s="61" t="str">
        <f>IFERROR(Base!Y33/GAMSbase!Y33,"")</f>
        <v/>
      </c>
      <c r="AA33" s="61" t="str">
        <f>IFERROR(Base!Z33/GAMSbase!Z33,"")</f>
        <v/>
      </c>
      <c r="AB33" s="61" t="str">
        <f>IFERROR(Base!AA33/GAMSbase!AA33,"")</f>
        <v/>
      </c>
      <c r="AC33" s="61" t="str">
        <f>IFERROR(Base!AB33/GAMSbase!AB33,"")</f>
        <v/>
      </c>
      <c r="AD33" s="61" t="str">
        <f>IFERROR(Base!AC33/GAMSbase!AC33,"")</f>
        <v/>
      </c>
      <c r="AE33" s="61" t="str">
        <f>IFERROR(Base!AD33/GAMSbase!AD33,"")</f>
        <v/>
      </c>
      <c r="AF33" s="61" t="str">
        <f>IFERROR(Base!AE33/GAMSbase!AE33,"")</f>
        <v/>
      </c>
      <c r="AG33" s="61" t="str">
        <f>IFERROR(Base!AF33/GAMSbase!AF33,"")</f>
        <v/>
      </c>
      <c r="AH33" s="61" t="str">
        <f>IFERROR(Base!AG33/GAMSbase!AG33,"")</f>
        <v/>
      </c>
      <c r="AI33" s="61" t="str">
        <f>IFERROR(Base!AH33/GAMSbase!AH33,"")</f>
        <v/>
      </c>
      <c r="AJ33" s="61" t="str">
        <f>IFERROR(Base!AI33/GAMSbase!AI33,"")</f>
        <v/>
      </c>
      <c r="AK33" s="61" t="str">
        <f>IFERROR(Base!AJ33/GAMSbase!AJ33,"")</f>
        <v/>
      </c>
      <c r="AL33" s="61" t="str">
        <f>IFERROR(Base!AK33/GAMSbase!AK33,"")</f>
        <v/>
      </c>
      <c r="AM33" s="61" t="str">
        <f>IFERROR(Base!AL33/GAMSbase!AL33,"")</f>
        <v/>
      </c>
      <c r="AN33" s="61" t="str">
        <f>IFERROR(Base!AM33/GAMSbase!AM33,"")</f>
        <v/>
      </c>
      <c r="AO33" s="61" t="str">
        <f>IFERROR(Base!AN33/GAMSbase!AN33,"")</f>
        <v/>
      </c>
      <c r="AP33" s="61" t="str">
        <f>IFERROR(Base!AO33/GAMSbase!AO33,"")</f>
        <v/>
      </c>
      <c r="AQ33" s="61" t="str">
        <f>IFERROR(Base!AP33/GAMSbase!AP33,"")</f>
        <v/>
      </c>
      <c r="AR33" s="61" t="str">
        <f>IFERROR(Base!AQ33/GAMSbase!AQ33,"")</f>
        <v/>
      </c>
      <c r="AS33" s="61" t="str">
        <f>IFERROR(Base!AR33/GAMSbase!AR33,"")</f>
        <v/>
      </c>
      <c r="AT33" s="61" t="str">
        <f>IFERROR(Base!AS33/GAMSbase!AS33,"")</f>
        <v/>
      </c>
      <c r="AU33" s="61" t="str">
        <f>IFERROR(Base!AT33/GAMSbase!AT33,"")</f>
        <v/>
      </c>
      <c r="AV33" s="61" t="str">
        <f>IFERROR(Base!AU33/GAMSbase!AU33,"")</f>
        <v/>
      </c>
      <c r="AW33" s="61" t="str">
        <f>IFERROR(Base!AV33/GAMSbase!AV33,"")</f>
        <v/>
      </c>
      <c r="AX33" s="61" t="str">
        <f>IFERROR(Base!AW33/GAMSbase!AW33,"")</f>
        <v/>
      </c>
      <c r="AY33" s="61" t="str">
        <f>IFERROR(Base!AX33/GAMSbase!AX33,"")</f>
        <v/>
      </c>
      <c r="AZ33" s="61" t="str">
        <f>IFERROR(Base!AY33/GAMSbase!AY33,"")</f>
        <v/>
      </c>
      <c r="BA33" s="61" t="str">
        <f>IFERROR(Base!AZ33/GAMSbase!AZ33,"")</f>
        <v/>
      </c>
      <c r="BB33" s="61" t="str">
        <f>IFERROR(Base!BA33/GAMSbase!BA33,"")</f>
        <v/>
      </c>
      <c r="BC33" s="61" t="str">
        <f>IFERROR(Base!BB33/GAMSbase!BB33,"")</f>
        <v/>
      </c>
      <c r="BD33" s="61" t="str">
        <f>IFERROR(Base!BC33/GAMSbase!BC33,"")</f>
        <v/>
      </c>
      <c r="BE33" s="61" t="str">
        <f>IFERROR(Base!BD33/GAMSbase!BD33,"")</f>
        <v/>
      </c>
      <c r="BF33" s="61" t="str">
        <f>IFERROR(Base!BE33/GAMSbase!BE33,"")</f>
        <v/>
      </c>
      <c r="BG33" s="61" t="str">
        <f>IFERROR(Base!BF33/GAMSbase!BF33,"")</f>
        <v/>
      </c>
      <c r="BH33" s="61" t="str">
        <f>IFERROR(Base!BG33/GAMSbase!BG33,"")</f>
        <v/>
      </c>
      <c r="BI33" s="61" t="str">
        <f>IFERROR(Base!BH33/GAMSbase!BH33,"")</f>
        <v/>
      </c>
      <c r="BJ33" s="61" t="str">
        <f>IFERROR(Base!BI33/GAMSbase!BI33,"")</f>
        <v/>
      </c>
    </row>
    <row r="34" spans="1:62" x14ac:dyDescent="0.25">
      <c r="A34" t="str">
        <f>Base!A34</f>
        <v>Backstop price (1000$ per ton CO2)</v>
      </c>
      <c r="B34" t="str">
        <f>GAMSbase!A34</f>
        <v xml:space="preserve"> Backstop Price (1000 USD per ton CO2)</v>
      </c>
      <c r="C34" s="61">
        <f>IFERROR(Base!B34/GAMSbase!B34,"")</f>
        <v>1</v>
      </c>
      <c r="D34" s="61">
        <f>IFERROR(Base!C34/GAMSbase!C34,"")</f>
        <v>1</v>
      </c>
      <c r="E34" s="61">
        <f>IFERROR(Base!D34/GAMSbase!D34,"")</f>
        <v>1</v>
      </c>
      <c r="F34" s="61">
        <f>IFERROR(Base!E34/GAMSbase!E34,"")</f>
        <v>0.99999999999999978</v>
      </c>
      <c r="G34" s="61">
        <f>IFERROR(Base!F34/GAMSbase!F34,"")</f>
        <v>0.99999999999999978</v>
      </c>
      <c r="H34" s="61">
        <f>IFERROR(Base!G34/GAMSbase!G34,"")</f>
        <v>1.0000000000000824</v>
      </c>
      <c r="I34" s="61">
        <f>IFERROR(Base!H34/GAMSbase!H34,"")</f>
        <v>1.0000000000001161</v>
      </c>
      <c r="J34" s="61">
        <f>IFERROR(Base!I34/GAMSbase!I34,"")</f>
        <v>1.0000000000000555</v>
      </c>
      <c r="K34" s="61">
        <f>IFERROR(Base!J34/GAMSbase!J34,"")</f>
        <v>1.0000000000000642</v>
      </c>
      <c r="L34" s="61">
        <f>IFERROR(Base!K34/GAMSbase!K34,"")</f>
        <v>1.0000000000000824</v>
      </c>
      <c r="M34" s="61">
        <f>IFERROR(Base!L34/GAMSbase!L34,"")</f>
        <v>1.0000000000000542</v>
      </c>
      <c r="N34" s="61">
        <f>IFERROR(Base!M34/GAMSbase!M34,"")</f>
        <v>1.0000000000001885</v>
      </c>
      <c r="O34" s="61">
        <f>IFERROR(Base!N34/GAMSbase!N34,"")</f>
        <v>0.99999999999987355</v>
      </c>
      <c r="P34" s="61">
        <f>IFERROR(Base!O34/GAMSbase!O34,"")</f>
        <v>0.99999999999983302</v>
      </c>
      <c r="Q34" s="61">
        <f>IFERROR(Base!P34/GAMSbase!P34,"")</f>
        <v>1.0000000000000091</v>
      </c>
      <c r="R34" s="61">
        <f>IFERROR(Base!Q34/GAMSbase!Q34,"")</f>
        <v>0.99999999999995592</v>
      </c>
      <c r="S34" s="61">
        <f>IFERROR(Base!R34/GAMSbase!R34,"")</f>
        <v>1.0000000000001739</v>
      </c>
      <c r="T34" s="61">
        <f>IFERROR(Base!S34/GAMSbase!S34,"")</f>
        <v>0.99999999999993916</v>
      </c>
      <c r="U34" s="61">
        <f>IFERROR(Base!T34/GAMSbase!T34,"")</f>
        <v>1.0000000000002027</v>
      </c>
      <c r="V34" s="61">
        <f>IFERROR(Base!U34/GAMSbase!U34,"")</f>
        <v>1.0000000000000382</v>
      </c>
      <c r="W34" s="61">
        <f>IFERROR(Base!V34/GAMSbase!V34,"")</f>
        <v>0.99999999999985734</v>
      </c>
      <c r="X34" s="61">
        <f>IFERROR(Base!W34/GAMSbase!W34,"")</f>
        <v>0.99999999999993139</v>
      </c>
      <c r="Y34" s="61">
        <f>IFERROR(Base!X34/GAMSbase!X34,"")</f>
        <v>1.0000000000002487</v>
      </c>
      <c r="Z34" s="61">
        <f>IFERROR(Base!Y34/GAMSbase!Y34,"")</f>
        <v>0.9999999999998842</v>
      </c>
      <c r="AA34" s="61">
        <f>IFERROR(Base!Z34/GAMSbase!Z34,"")</f>
        <v>1.0000000000002578</v>
      </c>
      <c r="AB34" s="61">
        <f>IFERROR(Base!AA34/GAMSbase!AA34,"")</f>
        <v>1.0000000000002167</v>
      </c>
      <c r="AC34" s="61">
        <f>IFERROR(Base!AB34/GAMSbase!AB34,"")</f>
        <v>0.99999999999997813</v>
      </c>
      <c r="AD34" s="61">
        <f>IFERROR(Base!AC34/GAMSbase!AC34,"")</f>
        <v>1.0000000000002371</v>
      </c>
      <c r="AE34" s="61">
        <f>IFERROR(Base!AD34/GAMSbase!AD34,"")</f>
        <v>1.0000000000000451</v>
      </c>
      <c r="AF34" s="61">
        <f>IFERROR(Base!AE34/GAMSbase!AE34,"")</f>
        <v>0.99999999999989364</v>
      </c>
      <c r="AG34" s="61">
        <f>IFERROR(Base!AF34/GAMSbase!AF34,"")</f>
        <v>0.9999999999999557</v>
      </c>
      <c r="AH34" s="61">
        <f>IFERROR(Base!AG34/GAMSbase!AG34,"")</f>
        <v>0.99999999999993971</v>
      </c>
      <c r="AI34" s="61">
        <f>IFERROR(Base!AH34/GAMSbase!AH34,"")</f>
        <v>1.0000000000001195</v>
      </c>
      <c r="AJ34" s="61">
        <f>IFERROR(Base!AI34/GAMSbase!AI34,"")</f>
        <v>0.9999999999998177</v>
      </c>
      <c r="AK34" s="61">
        <f>IFERROR(Base!AJ34/GAMSbase!AJ34,"")</f>
        <v>1.0000000000000238</v>
      </c>
      <c r="AL34" s="61">
        <f>IFERROR(Base!AK34/GAMSbase!AK34,"")</f>
        <v>1.0000000000000944</v>
      </c>
      <c r="AM34" s="61">
        <f>IFERROR(Base!AL34/GAMSbase!AL34,"")</f>
        <v>0.99999999999967848</v>
      </c>
      <c r="AN34" s="61">
        <f>IFERROR(Base!AM34/GAMSbase!AM34,"")</f>
        <v>1.0000000000003089</v>
      </c>
      <c r="AO34" s="61">
        <f>IFERROR(Base!AN34/GAMSbase!AN34,"")</f>
        <v>1.0000000000000426</v>
      </c>
      <c r="AP34" s="61">
        <f>IFERROR(Base!AO34/GAMSbase!AO34,"")</f>
        <v>0.99999999999990596</v>
      </c>
      <c r="AQ34" s="61">
        <f>IFERROR(Base!AP34/GAMSbase!AP34,"")</f>
        <v>1.000000000000246</v>
      </c>
      <c r="AR34" s="61">
        <f>IFERROR(Base!AQ34/GAMSbase!AQ34,"")</f>
        <v>0.99999999999995881</v>
      </c>
      <c r="AS34" s="61">
        <f>IFERROR(Base!AR34/GAMSbase!AR34,"")</f>
        <v>1.0000000000002955</v>
      </c>
      <c r="AT34" s="61">
        <f>IFERROR(Base!AS34/GAMSbase!AS34,"")</f>
        <v>0.99999999999988531</v>
      </c>
      <c r="AU34" s="61">
        <f>IFERROR(Base!AT34/GAMSbase!AT34,"")</f>
        <v>1.0000000000003944</v>
      </c>
      <c r="AV34" s="61">
        <f>IFERROR(Base!AU34/GAMSbase!AU34,"")</f>
        <v>1.0000000000002582</v>
      </c>
      <c r="AW34" s="61">
        <f>IFERROR(Base!AV34/GAMSbase!AV34,"")</f>
        <v>0.99999999999958267</v>
      </c>
      <c r="AX34" s="61">
        <f>IFERROR(Base!AW34/GAMSbase!AW34,"")</f>
        <v>0.9999999999995588</v>
      </c>
      <c r="AY34" s="61">
        <f>IFERROR(Base!AX34/GAMSbase!AX34,"")</f>
        <v>0.99999999999980382</v>
      </c>
      <c r="AZ34" s="61">
        <f>IFERROR(Base!AY34/GAMSbase!AY34,"")</f>
        <v>1.0000000000000551</v>
      </c>
      <c r="BA34" s="61">
        <f>IFERROR(Base!AZ34/GAMSbase!AZ34,"")</f>
        <v>0.99999999999974587</v>
      </c>
      <c r="BB34" s="61">
        <f>IFERROR(Base!BA34/GAMSbase!BA34,"")</f>
        <v>1.0000000000004594</v>
      </c>
      <c r="BC34" s="61">
        <f>IFERROR(Base!BB34/GAMSbase!BB34,"")</f>
        <v>1.0000000000001612</v>
      </c>
      <c r="BD34" s="61">
        <f>IFERROR(Base!BC34/GAMSbase!BC34,"")</f>
        <v>1.0000000000004392</v>
      </c>
      <c r="BE34" s="61">
        <f>IFERROR(Base!BD34/GAMSbase!BD34,"")</f>
        <v>1.0000000000002112</v>
      </c>
      <c r="BF34" s="61">
        <f>IFERROR(Base!BE34/GAMSbase!BE34,"")</f>
        <v>1.0000000000000062</v>
      </c>
      <c r="BG34" s="61">
        <f>IFERROR(Base!BF34/GAMSbase!BF34,"")</f>
        <v>0.99999999999952627</v>
      </c>
      <c r="BH34" s="61">
        <f>IFERROR(Base!BG34/GAMSbase!BG34,"")</f>
        <v>0.99999999999961853</v>
      </c>
      <c r="BI34" s="61">
        <f>IFERROR(Base!BH34/GAMSbase!BH34,"")</f>
        <v>0.99999999999968159</v>
      </c>
      <c r="BJ34" s="61">
        <f>IFERROR(Base!BI34/GAMSbase!BI34,"")</f>
        <v>1.0000000000004907</v>
      </c>
    </row>
    <row r="35" spans="1:62" x14ac:dyDescent="0.25">
      <c r="A35" t="str">
        <f>Base!A35</f>
        <v xml:space="preserve">   Ratio of asymptotic to initial backstop price</v>
      </c>
      <c r="B35" t="str">
        <f>GAMSbase!A35</f>
        <v>Ratio of Asymptotic to Initial Backstop Price</v>
      </c>
      <c r="C35" s="61" t="str">
        <f>IFERROR(Base!B35/GAMSbase!B35,"")</f>
        <v/>
      </c>
      <c r="D35" s="61" t="str">
        <f>IFERROR(Base!C35/GAMSbase!C35,"")</f>
        <v/>
      </c>
      <c r="E35" s="61" t="str">
        <f>IFERROR(Base!D35/GAMSbase!D35,"")</f>
        <v/>
      </c>
      <c r="F35" s="61" t="str">
        <f>IFERROR(Base!E35/GAMSbase!E35,"")</f>
        <v/>
      </c>
      <c r="G35" s="61" t="str">
        <f>IFERROR(Base!F35/GAMSbase!F35,"")</f>
        <v/>
      </c>
      <c r="H35" s="61" t="str">
        <f>IFERROR(Base!G35/GAMSbase!G35,"")</f>
        <v/>
      </c>
      <c r="I35" s="61" t="str">
        <f>IFERROR(Base!H35/GAMSbase!H35,"")</f>
        <v/>
      </c>
      <c r="J35" s="61" t="str">
        <f>IFERROR(Base!I35/GAMSbase!I35,"")</f>
        <v/>
      </c>
      <c r="K35" s="61" t="str">
        <f>IFERROR(Base!J35/GAMSbase!J35,"")</f>
        <v/>
      </c>
      <c r="L35" s="61" t="str">
        <f>IFERROR(Base!K35/GAMSbase!K35,"")</f>
        <v/>
      </c>
      <c r="M35" s="61" t="str">
        <f>IFERROR(Base!L35/GAMSbase!L35,"")</f>
        <v/>
      </c>
      <c r="N35" s="61" t="str">
        <f>IFERROR(Base!M35/GAMSbase!M35,"")</f>
        <v/>
      </c>
      <c r="O35" s="61" t="str">
        <f>IFERROR(Base!N35/GAMSbase!N35,"")</f>
        <v/>
      </c>
      <c r="P35" s="61" t="str">
        <f>IFERROR(Base!O35/GAMSbase!O35,"")</f>
        <v/>
      </c>
      <c r="Q35" s="61" t="str">
        <f>IFERROR(Base!P35/GAMSbase!P35,"")</f>
        <v/>
      </c>
      <c r="R35" s="61" t="str">
        <f>IFERROR(Base!Q35/GAMSbase!Q35,"")</f>
        <v/>
      </c>
      <c r="S35" s="61" t="str">
        <f>IFERROR(Base!R35/GAMSbase!R35,"")</f>
        <v/>
      </c>
      <c r="T35" s="61" t="str">
        <f>IFERROR(Base!S35/GAMSbase!S35,"")</f>
        <v/>
      </c>
      <c r="U35" s="61" t="str">
        <f>IFERROR(Base!T35/GAMSbase!T35,"")</f>
        <v/>
      </c>
      <c r="V35" s="61" t="str">
        <f>IFERROR(Base!U35/GAMSbase!U35,"")</f>
        <v/>
      </c>
      <c r="W35" s="61" t="str">
        <f>IFERROR(Base!V35/GAMSbase!V35,"")</f>
        <v/>
      </c>
      <c r="X35" s="61" t="str">
        <f>IFERROR(Base!W35/GAMSbase!W35,"")</f>
        <v/>
      </c>
      <c r="Y35" s="61" t="str">
        <f>IFERROR(Base!X35/GAMSbase!X35,"")</f>
        <v/>
      </c>
      <c r="Z35" s="61" t="str">
        <f>IFERROR(Base!Y35/GAMSbase!Y35,"")</f>
        <v/>
      </c>
      <c r="AA35" s="61" t="str">
        <f>IFERROR(Base!Z35/GAMSbase!Z35,"")</f>
        <v/>
      </c>
      <c r="AB35" s="61" t="str">
        <f>IFERROR(Base!AA35/GAMSbase!AA35,"")</f>
        <v/>
      </c>
      <c r="AC35" s="61" t="str">
        <f>IFERROR(Base!AB35/GAMSbase!AB35,"")</f>
        <v/>
      </c>
      <c r="AD35" s="61" t="str">
        <f>IFERROR(Base!AC35/GAMSbase!AC35,"")</f>
        <v/>
      </c>
      <c r="AE35" s="61" t="str">
        <f>IFERROR(Base!AD35/GAMSbase!AD35,"")</f>
        <v/>
      </c>
      <c r="AF35" s="61" t="str">
        <f>IFERROR(Base!AE35/GAMSbase!AE35,"")</f>
        <v/>
      </c>
      <c r="AG35" s="61" t="str">
        <f>IFERROR(Base!AF35/GAMSbase!AF35,"")</f>
        <v/>
      </c>
      <c r="AH35" s="61" t="str">
        <f>IFERROR(Base!AG35/GAMSbase!AG35,"")</f>
        <v/>
      </c>
      <c r="AI35" s="61" t="str">
        <f>IFERROR(Base!AH35/GAMSbase!AH35,"")</f>
        <v/>
      </c>
      <c r="AJ35" s="61" t="str">
        <f>IFERROR(Base!AI35/GAMSbase!AI35,"")</f>
        <v/>
      </c>
      <c r="AK35" s="61" t="str">
        <f>IFERROR(Base!AJ35/GAMSbase!AJ35,"")</f>
        <v/>
      </c>
      <c r="AL35" s="61" t="str">
        <f>IFERROR(Base!AK35/GAMSbase!AK35,"")</f>
        <v/>
      </c>
      <c r="AM35" s="61" t="str">
        <f>IFERROR(Base!AL35/GAMSbase!AL35,"")</f>
        <v/>
      </c>
      <c r="AN35" s="61" t="str">
        <f>IFERROR(Base!AM35/GAMSbase!AM35,"")</f>
        <v/>
      </c>
      <c r="AO35" s="61" t="str">
        <f>IFERROR(Base!AN35/GAMSbase!AN35,"")</f>
        <v/>
      </c>
      <c r="AP35" s="61" t="str">
        <f>IFERROR(Base!AO35/GAMSbase!AO35,"")</f>
        <v/>
      </c>
      <c r="AQ35" s="61" t="str">
        <f>IFERROR(Base!AP35/GAMSbase!AP35,"")</f>
        <v/>
      </c>
      <c r="AR35" s="61" t="str">
        <f>IFERROR(Base!AQ35/GAMSbase!AQ35,"")</f>
        <v/>
      </c>
      <c r="AS35" s="61" t="str">
        <f>IFERROR(Base!AR35/GAMSbase!AR35,"")</f>
        <v/>
      </c>
      <c r="AT35" s="61" t="str">
        <f>IFERROR(Base!AS35/GAMSbase!AS35,"")</f>
        <v/>
      </c>
      <c r="AU35" s="61" t="str">
        <f>IFERROR(Base!AT35/GAMSbase!AT35,"")</f>
        <v/>
      </c>
      <c r="AV35" s="61" t="str">
        <f>IFERROR(Base!AU35/GAMSbase!AU35,"")</f>
        <v/>
      </c>
      <c r="AW35" s="61" t="str">
        <f>IFERROR(Base!AV35/GAMSbase!AV35,"")</f>
        <v/>
      </c>
      <c r="AX35" s="61" t="str">
        <f>IFERROR(Base!AW35/GAMSbase!AW35,"")</f>
        <v/>
      </c>
      <c r="AY35" s="61" t="str">
        <f>IFERROR(Base!AX35/GAMSbase!AX35,"")</f>
        <v/>
      </c>
      <c r="AZ35" s="61" t="str">
        <f>IFERROR(Base!AY35/GAMSbase!AY35,"")</f>
        <v/>
      </c>
      <c r="BA35" s="61" t="str">
        <f>IFERROR(Base!AZ35/GAMSbase!AZ35,"")</f>
        <v/>
      </c>
      <c r="BB35" s="61" t="str">
        <f>IFERROR(Base!BA35/GAMSbase!BA35,"")</f>
        <v/>
      </c>
      <c r="BC35" s="61" t="str">
        <f>IFERROR(Base!BB35/GAMSbase!BB35,"")</f>
        <v/>
      </c>
      <c r="BD35" s="61" t="str">
        <f>IFERROR(Base!BC35/GAMSbase!BC35,"")</f>
        <v/>
      </c>
      <c r="BE35" s="61" t="str">
        <f>IFERROR(Base!BD35/GAMSbase!BD35,"")</f>
        <v/>
      </c>
      <c r="BF35" s="61" t="str">
        <f>IFERROR(Base!BE35/GAMSbase!BE35,"")</f>
        <v/>
      </c>
      <c r="BG35" s="61" t="str">
        <f>IFERROR(Base!BF35/GAMSbase!BF35,"")</f>
        <v/>
      </c>
      <c r="BH35" s="61" t="str">
        <f>IFERROR(Base!BG35/GAMSbase!BG35,"")</f>
        <v/>
      </c>
      <c r="BI35" s="61" t="str">
        <f>IFERROR(Base!BH35/GAMSbase!BH35,"")</f>
        <v/>
      </c>
      <c r="BJ35" s="61" t="str">
        <f>IFERROR(Base!BI35/GAMSbase!BI35,"")</f>
        <v/>
      </c>
    </row>
    <row r="36" spans="1:62" x14ac:dyDescent="0.25">
      <c r="A36" t="str">
        <f>Base!A36</f>
        <v xml:space="preserve">   Decline rate of backstop price (per half-decade)</v>
      </c>
      <c r="B36" t="str">
        <f>GAMSbase!A36</f>
        <v>Decline Rate of Backstop Price (per period)</v>
      </c>
      <c r="C36" s="61" t="str">
        <f>IFERROR(Base!B36/GAMSbase!B36,"")</f>
        <v/>
      </c>
      <c r="D36" s="61" t="str">
        <f>IFERROR(Base!C36/GAMSbase!C36,"")</f>
        <v/>
      </c>
      <c r="E36" s="61" t="str">
        <f>IFERROR(Base!D36/GAMSbase!D36,"")</f>
        <v/>
      </c>
      <c r="F36" s="61" t="str">
        <f>IFERROR(Base!E36/GAMSbase!E36,"")</f>
        <v/>
      </c>
      <c r="G36" s="61" t="str">
        <f>IFERROR(Base!F36/GAMSbase!F36,"")</f>
        <v/>
      </c>
      <c r="H36" s="61" t="str">
        <f>IFERROR(Base!G36/GAMSbase!G36,"")</f>
        <v/>
      </c>
      <c r="I36" s="61" t="str">
        <f>IFERROR(Base!H36/GAMSbase!H36,"")</f>
        <v/>
      </c>
      <c r="J36" s="61" t="str">
        <f>IFERROR(Base!I36/GAMSbase!I36,"")</f>
        <v/>
      </c>
      <c r="K36" s="61" t="str">
        <f>IFERROR(Base!J36/GAMSbase!J36,"")</f>
        <v/>
      </c>
      <c r="L36" s="61" t="str">
        <f>IFERROR(Base!K36/GAMSbase!K36,"")</f>
        <v/>
      </c>
      <c r="M36" s="61" t="str">
        <f>IFERROR(Base!L36/GAMSbase!L36,"")</f>
        <v/>
      </c>
      <c r="N36" s="61" t="str">
        <f>IFERROR(Base!M36/GAMSbase!M36,"")</f>
        <v/>
      </c>
      <c r="O36" s="61" t="str">
        <f>IFERROR(Base!N36/GAMSbase!N36,"")</f>
        <v/>
      </c>
      <c r="P36" s="61" t="str">
        <f>IFERROR(Base!O36/GAMSbase!O36,"")</f>
        <v/>
      </c>
      <c r="Q36" s="61" t="str">
        <f>IFERROR(Base!P36/GAMSbase!P36,"")</f>
        <v/>
      </c>
      <c r="R36" s="61" t="str">
        <f>IFERROR(Base!Q36/GAMSbase!Q36,"")</f>
        <v/>
      </c>
      <c r="S36" s="61" t="str">
        <f>IFERROR(Base!R36/GAMSbase!R36,"")</f>
        <v/>
      </c>
      <c r="T36" s="61" t="str">
        <f>IFERROR(Base!S36/GAMSbase!S36,"")</f>
        <v/>
      </c>
      <c r="U36" s="61" t="str">
        <f>IFERROR(Base!T36/GAMSbase!T36,"")</f>
        <v/>
      </c>
      <c r="V36" s="61" t="str">
        <f>IFERROR(Base!U36/GAMSbase!U36,"")</f>
        <v/>
      </c>
      <c r="W36" s="61" t="str">
        <f>IFERROR(Base!V36/GAMSbase!V36,"")</f>
        <v/>
      </c>
      <c r="X36" s="61" t="str">
        <f>IFERROR(Base!W36/GAMSbase!W36,"")</f>
        <v/>
      </c>
      <c r="Y36" s="61" t="str">
        <f>IFERROR(Base!X36/GAMSbase!X36,"")</f>
        <v/>
      </c>
      <c r="Z36" s="61" t="str">
        <f>IFERROR(Base!Y36/GAMSbase!Y36,"")</f>
        <v/>
      </c>
      <c r="AA36" s="61" t="str">
        <f>IFERROR(Base!Z36/GAMSbase!Z36,"")</f>
        <v/>
      </c>
      <c r="AB36" s="61" t="str">
        <f>IFERROR(Base!AA36/GAMSbase!AA36,"")</f>
        <v/>
      </c>
      <c r="AC36" s="61" t="str">
        <f>IFERROR(Base!AB36/GAMSbase!AB36,"")</f>
        <v/>
      </c>
      <c r="AD36" s="61" t="str">
        <f>IFERROR(Base!AC36/GAMSbase!AC36,"")</f>
        <v/>
      </c>
      <c r="AE36" s="61" t="str">
        <f>IFERROR(Base!AD36/GAMSbase!AD36,"")</f>
        <v/>
      </c>
      <c r="AF36" s="61" t="str">
        <f>IFERROR(Base!AE36/GAMSbase!AE36,"")</f>
        <v/>
      </c>
      <c r="AG36" s="61" t="str">
        <f>IFERROR(Base!AF36/GAMSbase!AF36,"")</f>
        <v/>
      </c>
      <c r="AH36" s="61" t="str">
        <f>IFERROR(Base!AG36/GAMSbase!AG36,"")</f>
        <v/>
      </c>
      <c r="AI36" s="61" t="str">
        <f>IFERROR(Base!AH36/GAMSbase!AH36,"")</f>
        <v/>
      </c>
      <c r="AJ36" s="61" t="str">
        <f>IFERROR(Base!AI36/GAMSbase!AI36,"")</f>
        <v/>
      </c>
      <c r="AK36" s="61" t="str">
        <f>IFERROR(Base!AJ36/GAMSbase!AJ36,"")</f>
        <v/>
      </c>
      <c r="AL36" s="61" t="str">
        <f>IFERROR(Base!AK36/GAMSbase!AK36,"")</f>
        <v/>
      </c>
      <c r="AM36" s="61" t="str">
        <f>IFERROR(Base!AL36/GAMSbase!AL36,"")</f>
        <v/>
      </c>
      <c r="AN36" s="61" t="str">
        <f>IFERROR(Base!AM36/GAMSbase!AM36,"")</f>
        <v/>
      </c>
      <c r="AO36" s="61" t="str">
        <f>IFERROR(Base!AN36/GAMSbase!AN36,"")</f>
        <v/>
      </c>
      <c r="AP36" s="61" t="str">
        <f>IFERROR(Base!AO36/GAMSbase!AO36,"")</f>
        <v/>
      </c>
      <c r="AQ36" s="61" t="str">
        <f>IFERROR(Base!AP36/GAMSbase!AP36,"")</f>
        <v/>
      </c>
      <c r="AR36" s="61" t="str">
        <f>IFERROR(Base!AQ36/GAMSbase!AQ36,"")</f>
        <v/>
      </c>
      <c r="AS36" s="61" t="str">
        <f>IFERROR(Base!AR36/GAMSbase!AR36,"")</f>
        <v/>
      </c>
      <c r="AT36" s="61" t="str">
        <f>IFERROR(Base!AS36/GAMSbase!AS36,"")</f>
        <v/>
      </c>
      <c r="AU36" s="61" t="str">
        <f>IFERROR(Base!AT36/GAMSbase!AT36,"")</f>
        <v/>
      </c>
      <c r="AV36" s="61" t="str">
        <f>IFERROR(Base!AU36/GAMSbase!AU36,"")</f>
        <v/>
      </c>
      <c r="AW36" s="61" t="str">
        <f>IFERROR(Base!AV36/GAMSbase!AV36,"")</f>
        <v/>
      </c>
      <c r="AX36" s="61" t="str">
        <f>IFERROR(Base!AW36/GAMSbase!AW36,"")</f>
        <v/>
      </c>
      <c r="AY36" s="61" t="str">
        <f>IFERROR(Base!AX36/GAMSbase!AX36,"")</f>
        <v/>
      </c>
      <c r="AZ36" s="61" t="str">
        <f>IFERROR(Base!AY36/GAMSbase!AY36,"")</f>
        <v/>
      </c>
      <c r="BA36" s="61" t="str">
        <f>IFERROR(Base!AZ36/GAMSbase!AZ36,"")</f>
        <v/>
      </c>
      <c r="BB36" s="61" t="str">
        <f>IFERROR(Base!BA36/GAMSbase!BA36,"")</f>
        <v/>
      </c>
      <c r="BC36" s="61" t="str">
        <f>IFERROR(Base!BB36/GAMSbase!BB36,"")</f>
        <v/>
      </c>
      <c r="BD36" s="61" t="str">
        <f>IFERROR(Base!BC36/GAMSbase!BC36,"")</f>
        <v/>
      </c>
      <c r="BE36" s="61" t="str">
        <f>IFERROR(Base!BD36/GAMSbase!BD36,"")</f>
        <v/>
      </c>
      <c r="BF36" s="61" t="str">
        <f>IFERROR(Base!BE36/GAMSbase!BE36,"")</f>
        <v/>
      </c>
      <c r="BG36" s="61" t="str">
        <f>IFERROR(Base!BF36/GAMSbase!BF36,"")</f>
        <v/>
      </c>
      <c r="BH36" s="61" t="str">
        <f>IFERROR(Base!BG36/GAMSbase!BG36,"")</f>
        <v/>
      </c>
      <c r="BI36" s="61" t="str">
        <f>IFERROR(Base!BH36/GAMSbase!BH36,"")</f>
        <v/>
      </c>
      <c r="BJ36" s="61" t="str">
        <f>IFERROR(Base!BI36/GAMSbase!BI36,"")</f>
        <v/>
      </c>
    </row>
    <row r="37" spans="1:62" x14ac:dyDescent="0.25">
      <c r="A37" t="str">
        <f>Base!A37</f>
        <v xml:space="preserve">   Upper limit of control rate after 2150</v>
      </c>
      <c r="B37" t="str">
        <f>GAMSbase!A37</f>
        <v>Upper limit of Control Rate</v>
      </c>
      <c r="C37" s="61">
        <f>IFERROR(Base!B37/GAMSbase!B37,"")</f>
        <v>1</v>
      </c>
      <c r="D37" s="61" t="str">
        <f>IFERROR(Base!C37/GAMSbase!C37,"")</f>
        <v/>
      </c>
      <c r="E37" s="61" t="str">
        <f>IFERROR(Base!D37/GAMSbase!D37,"")</f>
        <v/>
      </c>
      <c r="F37" s="61" t="str">
        <f>IFERROR(Base!E37/GAMSbase!E37,"")</f>
        <v/>
      </c>
      <c r="G37" s="61" t="str">
        <f>IFERROR(Base!F37/GAMSbase!F37,"")</f>
        <v/>
      </c>
      <c r="H37" s="61" t="str">
        <f>IFERROR(Base!G37/GAMSbase!G37,"")</f>
        <v/>
      </c>
      <c r="I37" s="61" t="str">
        <f>IFERROR(Base!H37/GAMSbase!H37,"")</f>
        <v/>
      </c>
      <c r="J37" s="61" t="str">
        <f>IFERROR(Base!I37/GAMSbase!I37,"")</f>
        <v/>
      </c>
      <c r="K37" s="61" t="str">
        <f>IFERROR(Base!J37/GAMSbase!J37,"")</f>
        <v/>
      </c>
      <c r="L37" s="61" t="str">
        <f>IFERROR(Base!K37/GAMSbase!K37,"")</f>
        <v/>
      </c>
      <c r="M37" s="61" t="str">
        <f>IFERROR(Base!L37/GAMSbase!L37,"")</f>
        <v/>
      </c>
      <c r="N37" s="61" t="str">
        <f>IFERROR(Base!M37/GAMSbase!M37,"")</f>
        <v/>
      </c>
      <c r="O37" s="61" t="str">
        <f>IFERROR(Base!N37/GAMSbase!N37,"")</f>
        <v/>
      </c>
      <c r="P37" s="61" t="str">
        <f>IFERROR(Base!O37/GAMSbase!O37,"")</f>
        <v/>
      </c>
      <c r="Q37" s="61" t="str">
        <f>IFERROR(Base!P37/GAMSbase!P37,"")</f>
        <v/>
      </c>
      <c r="R37" s="61" t="str">
        <f>IFERROR(Base!Q37/GAMSbase!Q37,"")</f>
        <v/>
      </c>
      <c r="S37" s="61" t="str">
        <f>IFERROR(Base!R37/GAMSbase!R37,"")</f>
        <v/>
      </c>
      <c r="T37" s="61" t="str">
        <f>IFERROR(Base!S37/GAMSbase!S37,"")</f>
        <v/>
      </c>
      <c r="U37" s="61" t="str">
        <f>IFERROR(Base!T37/GAMSbase!T37,"")</f>
        <v/>
      </c>
      <c r="V37" s="61" t="str">
        <f>IFERROR(Base!U37/GAMSbase!U37,"")</f>
        <v/>
      </c>
      <c r="W37" s="61" t="str">
        <f>IFERROR(Base!V37/GAMSbase!V37,"")</f>
        <v/>
      </c>
      <c r="X37" s="61" t="str">
        <f>IFERROR(Base!W37/GAMSbase!W37,"")</f>
        <v/>
      </c>
      <c r="Y37" s="61" t="str">
        <f>IFERROR(Base!X37/GAMSbase!X37,"")</f>
        <v/>
      </c>
      <c r="Z37" s="61" t="str">
        <f>IFERROR(Base!Y37/GAMSbase!Y37,"")</f>
        <v/>
      </c>
      <c r="AA37" s="61" t="str">
        <f>IFERROR(Base!Z37/GAMSbase!Z37,"")</f>
        <v/>
      </c>
      <c r="AB37" s="61" t="str">
        <f>IFERROR(Base!AA37/GAMSbase!AA37,"")</f>
        <v/>
      </c>
      <c r="AC37" s="61" t="str">
        <f>IFERROR(Base!AB37/GAMSbase!AB37,"")</f>
        <v/>
      </c>
      <c r="AD37" s="61" t="str">
        <f>IFERROR(Base!AC37/GAMSbase!AC37,"")</f>
        <v/>
      </c>
      <c r="AE37" s="61" t="str">
        <f>IFERROR(Base!AD37/GAMSbase!AD37,"")</f>
        <v/>
      </c>
      <c r="AF37" s="61" t="str">
        <f>IFERROR(Base!AE37/GAMSbase!AE37,"")</f>
        <v/>
      </c>
      <c r="AG37" s="61" t="str">
        <f>IFERROR(Base!AF37/GAMSbase!AF37,"")</f>
        <v/>
      </c>
      <c r="AH37" s="61" t="str">
        <f>IFERROR(Base!AG37/GAMSbase!AG37,"")</f>
        <v/>
      </c>
      <c r="AI37" s="61" t="str">
        <f>IFERROR(Base!AH37/GAMSbase!AH37,"")</f>
        <v/>
      </c>
      <c r="AJ37" s="61" t="str">
        <f>IFERROR(Base!AI37/GAMSbase!AI37,"")</f>
        <v/>
      </c>
      <c r="AK37" s="61" t="str">
        <f>IFERROR(Base!AJ37/GAMSbase!AJ37,"")</f>
        <v/>
      </c>
      <c r="AL37" s="61" t="str">
        <f>IFERROR(Base!AK37/GAMSbase!AK37,"")</f>
        <v/>
      </c>
      <c r="AM37" s="61" t="str">
        <f>IFERROR(Base!AL37/GAMSbase!AL37,"")</f>
        <v/>
      </c>
      <c r="AN37" s="61" t="str">
        <f>IFERROR(Base!AM37/GAMSbase!AM37,"")</f>
        <v/>
      </c>
      <c r="AO37" s="61" t="str">
        <f>IFERROR(Base!AN37/GAMSbase!AN37,"")</f>
        <v/>
      </c>
      <c r="AP37" s="61" t="str">
        <f>IFERROR(Base!AO37/GAMSbase!AO37,"")</f>
        <v/>
      </c>
      <c r="AQ37" s="61" t="str">
        <f>IFERROR(Base!AP37/GAMSbase!AP37,"")</f>
        <v/>
      </c>
      <c r="AR37" s="61" t="str">
        <f>IFERROR(Base!AQ37/GAMSbase!AQ37,"")</f>
        <v/>
      </c>
      <c r="AS37" s="61" t="str">
        <f>IFERROR(Base!AR37/GAMSbase!AR37,"")</f>
        <v/>
      </c>
      <c r="AT37" s="61" t="str">
        <f>IFERROR(Base!AS37/GAMSbase!AS37,"")</f>
        <v/>
      </c>
      <c r="AU37" s="61" t="str">
        <f>IFERROR(Base!AT37/GAMSbase!AT37,"")</f>
        <v/>
      </c>
      <c r="AV37" s="61" t="str">
        <f>IFERROR(Base!AU37/GAMSbase!AU37,"")</f>
        <v/>
      </c>
      <c r="AW37" s="61" t="str">
        <f>IFERROR(Base!AV37/GAMSbase!AV37,"")</f>
        <v/>
      </c>
      <c r="AX37" s="61" t="str">
        <f>IFERROR(Base!AW37/GAMSbase!AW37,"")</f>
        <v/>
      </c>
      <c r="AY37" s="61" t="str">
        <f>IFERROR(Base!AX37/GAMSbase!AX37,"")</f>
        <v/>
      </c>
      <c r="AZ37" s="61" t="str">
        <f>IFERROR(Base!AY37/GAMSbase!AY37,"")</f>
        <v/>
      </c>
      <c r="BA37" s="61" t="str">
        <f>IFERROR(Base!AZ37/GAMSbase!AZ37,"")</f>
        <v/>
      </c>
      <c r="BB37" s="61" t="str">
        <f>IFERROR(Base!BA37/GAMSbase!BA37,"")</f>
        <v/>
      </c>
      <c r="BC37" s="61" t="str">
        <f>IFERROR(Base!BB37/GAMSbase!BB37,"")</f>
        <v/>
      </c>
      <c r="BD37" s="61" t="str">
        <f>IFERROR(Base!BC37/GAMSbase!BC37,"")</f>
        <v/>
      </c>
      <c r="BE37" s="61" t="str">
        <f>IFERROR(Base!BD37/GAMSbase!BD37,"")</f>
        <v/>
      </c>
      <c r="BF37" s="61" t="str">
        <f>IFERROR(Base!BE37/GAMSbase!BE37,"")</f>
        <v/>
      </c>
      <c r="BG37" s="61" t="str">
        <f>IFERROR(Base!BF37/GAMSbase!BF37,"")</f>
        <v/>
      </c>
      <c r="BH37" s="61" t="str">
        <f>IFERROR(Base!BG37/GAMSbase!BG37,"")</f>
        <v/>
      </c>
      <c r="BI37" s="61" t="str">
        <f>IFERROR(Base!BH37/GAMSbase!BH37,"")</f>
        <v/>
      </c>
      <c r="BJ37" s="61" t="str">
        <f>IFERROR(Base!BI37/GAMSbase!BI37,"")</f>
        <v/>
      </c>
    </row>
    <row r="38" spans="1:62" x14ac:dyDescent="0.25">
      <c r="A38" t="str">
        <f>Base!A38</f>
        <v>Backstop competitive year (pback declines rapidly for periods beyond)</v>
      </c>
      <c r="B38" t="str">
        <f>GAMSbase!A38</f>
        <v>Backstop Competitive Year (Henceforth pBack declines rapidly)</v>
      </c>
      <c r="C38" s="61" t="str">
        <f>IFERROR(Base!B38/GAMSbase!B38,"")</f>
        <v/>
      </c>
      <c r="D38" s="61" t="str">
        <f>IFERROR(Base!C38/GAMSbase!C38,"")</f>
        <v/>
      </c>
      <c r="E38" s="61" t="str">
        <f>IFERROR(Base!D38/GAMSbase!D38,"")</f>
        <v/>
      </c>
      <c r="F38" s="61" t="str">
        <f>IFERROR(Base!E38/GAMSbase!E38,"")</f>
        <v/>
      </c>
      <c r="G38" s="61" t="str">
        <f>IFERROR(Base!F38/GAMSbase!F38,"")</f>
        <v/>
      </c>
      <c r="H38" s="61" t="str">
        <f>IFERROR(Base!G38/GAMSbase!G38,"")</f>
        <v/>
      </c>
      <c r="I38" s="61" t="str">
        <f>IFERROR(Base!H38/GAMSbase!H38,"")</f>
        <v/>
      </c>
      <c r="J38" s="61" t="str">
        <f>IFERROR(Base!I38/GAMSbase!I38,"")</f>
        <v/>
      </c>
      <c r="K38" s="61" t="str">
        <f>IFERROR(Base!J38/GAMSbase!J38,"")</f>
        <v/>
      </c>
      <c r="L38" s="61" t="str">
        <f>IFERROR(Base!K38/GAMSbase!K38,"")</f>
        <v/>
      </c>
      <c r="M38" s="61" t="str">
        <f>IFERROR(Base!L38/GAMSbase!L38,"")</f>
        <v/>
      </c>
      <c r="N38" s="61" t="str">
        <f>IFERROR(Base!M38/GAMSbase!M38,"")</f>
        <v/>
      </c>
      <c r="O38" s="61" t="str">
        <f>IFERROR(Base!N38/GAMSbase!N38,"")</f>
        <v/>
      </c>
      <c r="P38" s="61" t="str">
        <f>IFERROR(Base!O38/GAMSbase!O38,"")</f>
        <v/>
      </c>
      <c r="Q38" s="61" t="str">
        <f>IFERROR(Base!P38/GAMSbase!P38,"")</f>
        <v/>
      </c>
      <c r="R38" s="61" t="str">
        <f>IFERROR(Base!Q38/GAMSbase!Q38,"")</f>
        <v/>
      </c>
      <c r="S38" s="61" t="str">
        <f>IFERROR(Base!R38/GAMSbase!R38,"")</f>
        <v/>
      </c>
      <c r="T38" s="61" t="str">
        <f>IFERROR(Base!S38/GAMSbase!S38,"")</f>
        <v/>
      </c>
      <c r="U38" s="61" t="str">
        <f>IFERROR(Base!T38/GAMSbase!T38,"")</f>
        <v/>
      </c>
      <c r="V38" s="61" t="str">
        <f>IFERROR(Base!U38/GAMSbase!U38,"")</f>
        <v/>
      </c>
      <c r="W38" s="61" t="str">
        <f>IFERROR(Base!V38/GAMSbase!V38,"")</f>
        <v/>
      </c>
      <c r="X38" s="61" t="str">
        <f>IFERROR(Base!W38/GAMSbase!W38,"")</f>
        <v/>
      </c>
      <c r="Y38" s="61" t="str">
        <f>IFERROR(Base!X38/GAMSbase!X38,"")</f>
        <v/>
      </c>
      <c r="Z38" s="61" t="str">
        <f>IFERROR(Base!Y38/GAMSbase!Y38,"")</f>
        <v/>
      </c>
      <c r="AA38" s="61" t="str">
        <f>IFERROR(Base!Z38/GAMSbase!Z38,"")</f>
        <v/>
      </c>
      <c r="AB38" s="61" t="str">
        <f>IFERROR(Base!AA38/GAMSbase!AA38,"")</f>
        <v/>
      </c>
      <c r="AC38" s="61" t="str">
        <f>IFERROR(Base!AB38/GAMSbase!AB38,"")</f>
        <v/>
      </c>
      <c r="AD38" s="61" t="str">
        <f>IFERROR(Base!AC38/GAMSbase!AC38,"")</f>
        <v/>
      </c>
      <c r="AE38" s="61" t="str">
        <f>IFERROR(Base!AD38/GAMSbase!AD38,"")</f>
        <v/>
      </c>
      <c r="AF38" s="61" t="str">
        <f>IFERROR(Base!AE38/GAMSbase!AE38,"")</f>
        <v/>
      </c>
      <c r="AG38" s="61" t="str">
        <f>IFERROR(Base!AF38/GAMSbase!AF38,"")</f>
        <v/>
      </c>
      <c r="AH38" s="61" t="str">
        <f>IFERROR(Base!AG38/GAMSbase!AG38,"")</f>
        <v/>
      </c>
      <c r="AI38" s="61" t="str">
        <f>IFERROR(Base!AH38/GAMSbase!AH38,"")</f>
        <v/>
      </c>
      <c r="AJ38" s="61" t="str">
        <f>IFERROR(Base!AI38/GAMSbase!AI38,"")</f>
        <v/>
      </c>
      <c r="AK38" s="61" t="str">
        <f>IFERROR(Base!AJ38/GAMSbase!AJ38,"")</f>
        <v/>
      </c>
      <c r="AL38" s="61" t="str">
        <f>IFERROR(Base!AK38/GAMSbase!AK38,"")</f>
        <v/>
      </c>
      <c r="AM38" s="61" t="str">
        <f>IFERROR(Base!AL38/GAMSbase!AL38,"")</f>
        <v/>
      </c>
      <c r="AN38" s="61" t="str">
        <f>IFERROR(Base!AM38/GAMSbase!AM38,"")</f>
        <v/>
      </c>
      <c r="AO38" s="61" t="str">
        <f>IFERROR(Base!AN38/GAMSbase!AN38,"")</f>
        <v/>
      </c>
      <c r="AP38" s="61" t="str">
        <f>IFERROR(Base!AO38/GAMSbase!AO38,"")</f>
        <v/>
      </c>
      <c r="AQ38" s="61" t="str">
        <f>IFERROR(Base!AP38/GAMSbase!AP38,"")</f>
        <v/>
      </c>
      <c r="AR38" s="61" t="str">
        <f>IFERROR(Base!AQ38/GAMSbase!AQ38,"")</f>
        <v/>
      </c>
      <c r="AS38" s="61" t="str">
        <f>IFERROR(Base!AR38/GAMSbase!AR38,"")</f>
        <v/>
      </c>
      <c r="AT38" s="61" t="str">
        <f>IFERROR(Base!AS38/GAMSbase!AS38,"")</f>
        <v/>
      </c>
      <c r="AU38" s="61" t="str">
        <f>IFERROR(Base!AT38/GAMSbase!AT38,"")</f>
        <v/>
      </c>
      <c r="AV38" s="61" t="str">
        <f>IFERROR(Base!AU38/GAMSbase!AU38,"")</f>
        <v/>
      </c>
      <c r="AW38" s="61" t="str">
        <f>IFERROR(Base!AV38/GAMSbase!AV38,"")</f>
        <v/>
      </c>
      <c r="AX38" s="61" t="str">
        <f>IFERROR(Base!AW38/GAMSbase!AW38,"")</f>
        <v/>
      </c>
      <c r="AY38" s="61" t="str">
        <f>IFERROR(Base!AX38/GAMSbase!AX38,"")</f>
        <v/>
      </c>
      <c r="AZ38" s="61" t="str">
        <f>IFERROR(Base!AY38/GAMSbase!AY38,"")</f>
        <v/>
      </c>
      <c r="BA38" s="61" t="str">
        <f>IFERROR(Base!AZ38/GAMSbase!AZ38,"")</f>
        <v/>
      </c>
      <c r="BB38" s="61" t="str">
        <f>IFERROR(Base!BA38/GAMSbase!BA38,"")</f>
        <v/>
      </c>
      <c r="BC38" s="61" t="str">
        <f>IFERROR(Base!BB38/GAMSbase!BB38,"")</f>
        <v/>
      </c>
      <c r="BD38" s="61" t="str">
        <f>IFERROR(Base!BC38/GAMSbase!BC38,"")</f>
        <v/>
      </c>
      <c r="BE38" s="61" t="str">
        <f>IFERROR(Base!BD38/GAMSbase!BD38,"")</f>
        <v/>
      </c>
      <c r="BF38" s="61" t="str">
        <f>IFERROR(Base!BE38/GAMSbase!BE38,"")</f>
        <v/>
      </c>
      <c r="BG38" s="61" t="str">
        <f>IFERROR(Base!BF38/GAMSbase!BF38,"")</f>
        <v/>
      </c>
      <c r="BH38" s="61" t="str">
        <f>IFERROR(Base!BG38/GAMSbase!BG38,"")</f>
        <v/>
      </c>
      <c r="BI38" s="61" t="str">
        <f>IFERROR(Base!BH38/GAMSbase!BH38,"")</f>
        <v/>
      </c>
      <c r="BJ38" s="61" t="str">
        <f>IFERROR(Base!BI38/GAMSbase!BI38,"")</f>
        <v/>
      </c>
    </row>
    <row r="39" spans="1:62" x14ac:dyDescent="0.25">
      <c r="A39" t="str">
        <f>Base!A39</f>
        <v>Exponent of control cost function</v>
      </c>
      <c r="B39" t="str">
        <f>GAMSbase!A39</f>
        <v>Exponent of control cost function</v>
      </c>
      <c r="C39" s="61">
        <f>IFERROR(Base!B39/GAMSbase!B39,"")</f>
        <v>1</v>
      </c>
      <c r="D39" s="61" t="str">
        <f>IFERROR(Base!C39/GAMSbase!C39,"")</f>
        <v/>
      </c>
      <c r="E39" s="61" t="str">
        <f>IFERROR(Base!D39/GAMSbase!D39,"")</f>
        <v/>
      </c>
      <c r="F39" s="61" t="str">
        <f>IFERROR(Base!E39/GAMSbase!E39,"")</f>
        <v/>
      </c>
      <c r="G39" s="61" t="str">
        <f>IFERROR(Base!F39/GAMSbase!F39,"")</f>
        <v/>
      </c>
      <c r="H39" s="61" t="str">
        <f>IFERROR(Base!G39/GAMSbase!G39,"")</f>
        <v/>
      </c>
      <c r="I39" s="61" t="str">
        <f>IFERROR(Base!H39/GAMSbase!H39,"")</f>
        <v/>
      </c>
      <c r="J39" s="61" t="str">
        <f>IFERROR(Base!I39/GAMSbase!I39,"")</f>
        <v/>
      </c>
      <c r="K39" s="61" t="str">
        <f>IFERROR(Base!J39/GAMSbase!J39,"")</f>
        <v/>
      </c>
      <c r="L39" s="61" t="str">
        <f>IFERROR(Base!K39/GAMSbase!K39,"")</f>
        <v/>
      </c>
      <c r="M39" s="61" t="str">
        <f>IFERROR(Base!L39/GAMSbase!L39,"")</f>
        <v/>
      </c>
      <c r="N39" s="61" t="str">
        <f>IFERROR(Base!M39/GAMSbase!M39,"")</f>
        <v/>
      </c>
      <c r="O39" s="61" t="str">
        <f>IFERROR(Base!N39/GAMSbase!N39,"")</f>
        <v/>
      </c>
      <c r="P39" s="61" t="str">
        <f>IFERROR(Base!O39/GAMSbase!O39,"")</f>
        <v/>
      </c>
      <c r="Q39" s="61" t="str">
        <f>IFERROR(Base!P39/GAMSbase!P39,"")</f>
        <v/>
      </c>
      <c r="R39" s="61" t="str">
        <f>IFERROR(Base!Q39/GAMSbase!Q39,"")</f>
        <v/>
      </c>
      <c r="S39" s="61" t="str">
        <f>IFERROR(Base!R39/GAMSbase!R39,"")</f>
        <v/>
      </c>
      <c r="T39" s="61" t="str">
        <f>IFERROR(Base!S39/GAMSbase!S39,"")</f>
        <v/>
      </c>
      <c r="U39" s="61" t="str">
        <f>IFERROR(Base!T39/GAMSbase!T39,"")</f>
        <v/>
      </c>
      <c r="V39" s="61" t="str">
        <f>IFERROR(Base!U39/GAMSbase!U39,"")</f>
        <v/>
      </c>
      <c r="W39" s="61" t="str">
        <f>IFERROR(Base!V39/GAMSbase!V39,"")</f>
        <v/>
      </c>
      <c r="X39" s="61" t="str">
        <f>IFERROR(Base!W39/GAMSbase!W39,"")</f>
        <v/>
      </c>
      <c r="Y39" s="61" t="str">
        <f>IFERROR(Base!X39/GAMSbase!X39,"")</f>
        <v/>
      </c>
      <c r="Z39" s="61" t="str">
        <f>IFERROR(Base!Y39/GAMSbase!Y39,"")</f>
        <v/>
      </c>
      <c r="AA39" s="61" t="str">
        <f>IFERROR(Base!Z39/GAMSbase!Z39,"")</f>
        <v/>
      </c>
      <c r="AB39" s="61" t="str">
        <f>IFERROR(Base!AA39/GAMSbase!AA39,"")</f>
        <v/>
      </c>
      <c r="AC39" s="61" t="str">
        <f>IFERROR(Base!AB39/GAMSbase!AB39,"")</f>
        <v/>
      </c>
      <c r="AD39" s="61" t="str">
        <f>IFERROR(Base!AC39/GAMSbase!AC39,"")</f>
        <v/>
      </c>
      <c r="AE39" s="61" t="str">
        <f>IFERROR(Base!AD39/GAMSbase!AD39,"")</f>
        <v/>
      </c>
      <c r="AF39" s="61" t="str">
        <f>IFERROR(Base!AE39/GAMSbase!AE39,"")</f>
        <v/>
      </c>
      <c r="AG39" s="61" t="str">
        <f>IFERROR(Base!AF39/GAMSbase!AF39,"")</f>
        <v/>
      </c>
      <c r="AH39" s="61" t="str">
        <f>IFERROR(Base!AG39/GAMSbase!AG39,"")</f>
        <v/>
      </c>
      <c r="AI39" s="61" t="str">
        <f>IFERROR(Base!AH39/GAMSbase!AH39,"")</f>
        <v/>
      </c>
      <c r="AJ39" s="61" t="str">
        <f>IFERROR(Base!AI39/GAMSbase!AI39,"")</f>
        <v/>
      </c>
      <c r="AK39" s="61" t="str">
        <f>IFERROR(Base!AJ39/GAMSbase!AJ39,"")</f>
        <v/>
      </c>
      <c r="AL39" s="61" t="str">
        <f>IFERROR(Base!AK39/GAMSbase!AK39,"")</f>
        <v/>
      </c>
      <c r="AM39" s="61" t="str">
        <f>IFERROR(Base!AL39/GAMSbase!AL39,"")</f>
        <v/>
      </c>
      <c r="AN39" s="61" t="str">
        <f>IFERROR(Base!AM39/GAMSbase!AM39,"")</f>
        <v/>
      </c>
      <c r="AO39" s="61" t="str">
        <f>IFERROR(Base!AN39/GAMSbase!AN39,"")</f>
        <v/>
      </c>
      <c r="AP39" s="61" t="str">
        <f>IFERROR(Base!AO39/GAMSbase!AO39,"")</f>
        <v/>
      </c>
      <c r="AQ39" s="61" t="str">
        <f>IFERROR(Base!AP39/GAMSbase!AP39,"")</f>
        <v/>
      </c>
      <c r="AR39" s="61" t="str">
        <f>IFERROR(Base!AQ39/GAMSbase!AQ39,"")</f>
        <v/>
      </c>
      <c r="AS39" s="61" t="str">
        <f>IFERROR(Base!AR39/GAMSbase!AR39,"")</f>
        <v/>
      </c>
      <c r="AT39" s="61" t="str">
        <f>IFERROR(Base!AS39/GAMSbase!AS39,"")</f>
        <v/>
      </c>
      <c r="AU39" s="61" t="str">
        <f>IFERROR(Base!AT39/GAMSbase!AT39,"")</f>
        <v/>
      </c>
      <c r="AV39" s="61" t="str">
        <f>IFERROR(Base!AU39/GAMSbase!AU39,"")</f>
        <v/>
      </c>
      <c r="AW39" s="61" t="str">
        <f>IFERROR(Base!AV39/GAMSbase!AV39,"")</f>
        <v/>
      </c>
      <c r="AX39" s="61" t="str">
        <f>IFERROR(Base!AW39/GAMSbase!AW39,"")</f>
        <v/>
      </c>
      <c r="AY39" s="61" t="str">
        <f>IFERROR(Base!AX39/GAMSbase!AX39,"")</f>
        <v/>
      </c>
      <c r="AZ39" s="61" t="str">
        <f>IFERROR(Base!AY39/GAMSbase!AY39,"")</f>
        <v/>
      </c>
      <c r="BA39" s="61" t="str">
        <f>IFERROR(Base!AZ39/GAMSbase!AZ39,"")</f>
        <v/>
      </c>
      <c r="BB39" s="61" t="str">
        <f>IFERROR(Base!BA39/GAMSbase!BA39,"")</f>
        <v/>
      </c>
      <c r="BC39" s="61" t="str">
        <f>IFERROR(Base!BB39/GAMSbase!BB39,"")</f>
        <v/>
      </c>
      <c r="BD39" s="61" t="str">
        <f>IFERROR(Base!BC39/GAMSbase!BC39,"")</f>
        <v/>
      </c>
      <c r="BE39" s="61" t="str">
        <f>IFERROR(Base!BD39/GAMSbase!BD39,"")</f>
        <v/>
      </c>
      <c r="BF39" s="61" t="str">
        <f>IFERROR(Base!BE39/GAMSbase!BE39,"")</f>
        <v/>
      </c>
      <c r="BG39" s="61" t="str">
        <f>IFERROR(Base!BF39/GAMSbase!BF39,"")</f>
        <v/>
      </c>
      <c r="BH39" s="61" t="str">
        <f>IFERROR(Base!BG39/GAMSbase!BG39,"")</f>
        <v/>
      </c>
      <c r="BI39" s="61" t="str">
        <f>IFERROR(Base!BH39/GAMSbase!BH39,"")</f>
        <v/>
      </c>
      <c r="BJ39" s="61" t="str">
        <f>IFERROR(Base!BI39/GAMSbase!BI39,"")</f>
        <v/>
      </c>
    </row>
    <row r="40" spans="1:62" x14ac:dyDescent="0.25">
      <c r="A40" t="str">
        <f>Base!A40</f>
        <v>EMISSIONS</v>
      </c>
      <c r="B40" t="str">
        <f>GAMSbase!A40</f>
        <v>* EMISSIONS</v>
      </c>
      <c r="C40" s="61" t="str">
        <f>IFERROR(Base!B40/GAMSbase!B40,"")</f>
        <v/>
      </c>
      <c r="D40" s="61" t="str">
        <f>IFERROR(Base!C40/GAMSbase!C40,"")</f>
        <v/>
      </c>
      <c r="E40" s="61" t="str">
        <f>IFERROR(Base!D40/GAMSbase!D40,"")</f>
        <v/>
      </c>
      <c r="F40" s="61" t="str">
        <f>IFERROR(Base!E40/GAMSbase!E40,"")</f>
        <v/>
      </c>
      <c r="G40" s="61" t="str">
        <f>IFERROR(Base!F40/GAMSbase!F40,"")</f>
        <v/>
      </c>
      <c r="H40" s="61" t="str">
        <f>IFERROR(Base!G40/GAMSbase!G40,"")</f>
        <v/>
      </c>
      <c r="I40" s="61" t="str">
        <f>IFERROR(Base!H40/GAMSbase!H40,"")</f>
        <v/>
      </c>
      <c r="J40" s="61" t="str">
        <f>IFERROR(Base!I40/GAMSbase!I40,"")</f>
        <v/>
      </c>
      <c r="K40" s="61" t="str">
        <f>IFERROR(Base!J40/GAMSbase!J40,"")</f>
        <v/>
      </c>
      <c r="L40" s="61" t="str">
        <f>IFERROR(Base!K40/GAMSbase!K40,"")</f>
        <v/>
      </c>
      <c r="M40" s="61" t="str">
        <f>IFERROR(Base!L40/GAMSbase!L40,"")</f>
        <v/>
      </c>
      <c r="N40" s="61" t="str">
        <f>IFERROR(Base!M40/GAMSbase!M40,"")</f>
        <v/>
      </c>
      <c r="O40" s="61" t="str">
        <f>IFERROR(Base!N40/GAMSbase!N40,"")</f>
        <v/>
      </c>
      <c r="P40" s="61" t="str">
        <f>IFERROR(Base!O40/GAMSbase!O40,"")</f>
        <v/>
      </c>
      <c r="Q40" s="61" t="str">
        <f>IFERROR(Base!P40/GAMSbase!P40,"")</f>
        <v/>
      </c>
      <c r="R40" s="61" t="str">
        <f>IFERROR(Base!Q40/GAMSbase!Q40,"")</f>
        <v/>
      </c>
      <c r="S40" s="61" t="str">
        <f>IFERROR(Base!R40/GAMSbase!R40,"")</f>
        <v/>
      </c>
      <c r="T40" s="61" t="str">
        <f>IFERROR(Base!S40/GAMSbase!S40,"")</f>
        <v/>
      </c>
      <c r="U40" s="61" t="str">
        <f>IFERROR(Base!T40/GAMSbase!T40,"")</f>
        <v/>
      </c>
      <c r="V40" s="61" t="str">
        <f>IFERROR(Base!U40/GAMSbase!U40,"")</f>
        <v/>
      </c>
      <c r="W40" s="61" t="str">
        <f>IFERROR(Base!V40/GAMSbase!V40,"")</f>
        <v/>
      </c>
      <c r="X40" s="61" t="str">
        <f>IFERROR(Base!W40/GAMSbase!W40,"")</f>
        <v/>
      </c>
      <c r="Y40" s="61" t="str">
        <f>IFERROR(Base!X40/GAMSbase!X40,"")</f>
        <v/>
      </c>
      <c r="Z40" s="61" t="str">
        <f>IFERROR(Base!Y40/GAMSbase!Y40,"")</f>
        <v/>
      </c>
      <c r="AA40" s="61" t="str">
        <f>IFERROR(Base!Z40/GAMSbase!Z40,"")</f>
        <v/>
      </c>
      <c r="AB40" s="61" t="str">
        <f>IFERROR(Base!AA40/GAMSbase!AA40,"")</f>
        <v/>
      </c>
      <c r="AC40" s="61" t="str">
        <f>IFERROR(Base!AB40/GAMSbase!AB40,"")</f>
        <v/>
      </c>
      <c r="AD40" s="61" t="str">
        <f>IFERROR(Base!AC40/GAMSbase!AC40,"")</f>
        <v/>
      </c>
      <c r="AE40" s="61" t="str">
        <f>IFERROR(Base!AD40/GAMSbase!AD40,"")</f>
        <v/>
      </c>
      <c r="AF40" s="61" t="str">
        <f>IFERROR(Base!AE40/GAMSbase!AE40,"")</f>
        <v/>
      </c>
      <c r="AG40" s="61" t="str">
        <f>IFERROR(Base!AF40/GAMSbase!AF40,"")</f>
        <v/>
      </c>
      <c r="AH40" s="61" t="str">
        <f>IFERROR(Base!AG40/GAMSbase!AG40,"")</f>
        <v/>
      </c>
      <c r="AI40" s="61" t="str">
        <f>IFERROR(Base!AH40/GAMSbase!AH40,"")</f>
        <v/>
      </c>
      <c r="AJ40" s="61" t="str">
        <f>IFERROR(Base!AI40/GAMSbase!AI40,"")</f>
        <v/>
      </c>
      <c r="AK40" s="61" t="str">
        <f>IFERROR(Base!AJ40/GAMSbase!AJ40,"")</f>
        <v/>
      </c>
      <c r="AL40" s="61" t="str">
        <f>IFERROR(Base!AK40/GAMSbase!AK40,"")</f>
        <v/>
      </c>
      <c r="AM40" s="61" t="str">
        <f>IFERROR(Base!AL40/GAMSbase!AL40,"")</f>
        <v/>
      </c>
      <c r="AN40" s="61" t="str">
        <f>IFERROR(Base!AM40/GAMSbase!AM40,"")</f>
        <v/>
      </c>
      <c r="AO40" s="61" t="str">
        <f>IFERROR(Base!AN40/GAMSbase!AN40,"")</f>
        <v/>
      </c>
      <c r="AP40" s="61" t="str">
        <f>IFERROR(Base!AO40/GAMSbase!AO40,"")</f>
        <v/>
      </c>
      <c r="AQ40" s="61" t="str">
        <f>IFERROR(Base!AP40/GAMSbase!AP40,"")</f>
        <v/>
      </c>
      <c r="AR40" s="61" t="str">
        <f>IFERROR(Base!AQ40/GAMSbase!AQ40,"")</f>
        <v/>
      </c>
      <c r="AS40" s="61" t="str">
        <f>IFERROR(Base!AR40/GAMSbase!AR40,"")</f>
        <v/>
      </c>
      <c r="AT40" s="61" t="str">
        <f>IFERROR(Base!AS40/GAMSbase!AS40,"")</f>
        <v/>
      </c>
      <c r="AU40" s="61" t="str">
        <f>IFERROR(Base!AT40/GAMSbase!AT40,"")</f>
        <v/>
      </c>
      <c r="AV40" s="61" t="str">
        <f>IFERROR(Base!AU40/GAMSbase!AU40,"")</f>
        <v/>
      </c>
      <c r="AW40" s="61" t="str">
        <f>IFERROR(Base!AV40/GAMSbase!AV40,"")</f>
        <v/>
      </c>
      <c r="AX40" s="61" t="str">
        <f>IFERROR(Base!AW40/GAMSbase!AW40,"")</f>
        <v/>
      </c>
      <c r="AY40" s="61" t="str">
        <f>IFERROR(Base!AX40/GAMSbase!AX40,"")</f>
        <v/>
      </c>
      <c r="AZ40" s="61" t="str">
        <f>IFERROR(Base!AY40/GAMSbase!AY40,"")</f>
        <v/>
      </c>
      <c r="BA40" s="61" t="str">
        <f>IFERROR(Base!AZ40/GAMSbase!AZ40,"")</f>
        <v/>
      </c>
      <c r="BB40" s="61" t="str">
        <f>IFERROR(Base!BA40/GAMSbase!BA40,"")</f>
        <v/>
      </c>
      <c r="BC40" s="61" t="str">
        <f>IFERROR(Base!BB40/GAMSbase!BB40,"")</f>
        <v/>
      </c>
      <c r="BD40" s="61" t="str">
        <f>IFERROR(Base!BC40/GAMSbase!BC40,"")</f>
        <v/>
      </c>
      <c r="BE40" s="61" t="str">
        <f>IFERROR(Base!BD40/GAMSbase!BD40,"")</f>
        <v/>
      </c>
      <c r="BF40" s="61" t="str">
        <f>IFERROR(Base!BE40/GAMSbase!BE40,"")</f>
        <v/>
      </c>
      <c r="BG40" s="61" t="str">
        <f>IFERROR(Base!BF40/GAMSbase!BF40,"")</f>
        <v/>
      </c>
      <c r="BH40" s="61" t="str">
        <f>IFERROR(Base!BG40/GAMSbase!BG40,"")</f>
        <v/>
      </c>
      <c r="BI40" s="61" t="str">
        <f>IFERROR(Base!BH40/GAMSbase!BH40,"")</f>
        <v/>
      </c>
      <c r="BJ40" s="61" t="str">
        <f>IFERROR(Base!BI40/GAMSbase!BI40,"")</f>
        <v/>
      </c>
    </row>
    <row r="41" spans="1:62" x14ac:dyDescent="0.25">
      <c r="A41" t="str">
        <f>Base!A41</f>
        <v>Sigma (industrial, MTCO2/$1000 2000 US$)</v>
      </c>
      <c r="B41" t="str">
        <f>GAMSbase!A41</f>
        <v>Sigma (Industrial MTCO2 per 1000 USD [2000]</v>
      </c>
      <c r="C41" s="61">
        <f>IFERROR(Base!B41/GAMSbase!B41,"")</f>
        <v>1</v>
      </c>
      <c r="D41" s="61">
        <f>IFERROR(Base!C41/GAMSbase!C41,"")</f>
        <v>1.0000000000351992</v>
      </c>
      <c r="E41" s="61">
        <f>IFERROR(Base!D41/GAMSbase!D41,"")</f>
        <v>1.0000000000164553</v>
      </c>
      <c r="F41" s="61">
        <f>IFERROR(Base!E41/GAMSbase!E41,"")</f>
        <v>1.0000000000043765</v>
      </c>
      <c r="G41" s="61">
        <f>IFERROR(Base!F41/GAMSbase!F41,"")</f>
        <v>0.99999999998713818</v>
      </c>
      <c r="H41" s="61">
        <f>IFERROR(Base!G41/GAMSbase!G41,"")</f>
        <v>0.99999999995790234</v>
      </c>
      <c r="I41" s="61">
        <f>IFERROR(Base!H41/GAMSbase!H41,"")</f>
        <v>1.0000000001313749</v>
      </c>
      <c r="J41" s="61">
        <f>IFERROR(Base!I41/GAMSbase!I41,"")</f>
        <v>1.0000000000109492</v>
      </c>
      <c r="K41" s="61">
        <f>IFERROR(Base!J41/GAMSbase!J41,"")</f>
        <v>0.99999999995140165</v>
      </c>
      <c r="L41" s="61">
        <f>IFERROR(Base!K41/GAMSbase!K41,"")</f>
        <v>0.9999999999450252</v>
      </c>
      <c r="M41" s="61">
        <f>IFERROR(Base!L41/GAMSbase!L41,"")</f>
        <v>0.99999999998636147</v>
      </c>
      <c r="N41" s="61">
        <f>IFERROR(Base!M41/GAMSbase!M41,"")</f>
        <v>1.0000000001751563</v>
      </c>
      <c r="O41" s="61">
        <f>IFERROR(Base!N41/GAMSbase!N41,"")</f>
        <v>1.0000000001227862</v>
      </c>
      <c r="P41" s="61">
        <f>IFERROR(Base!O41/GAMSbase!O41,"")</f>
        <v>1.0000000000970806</v>
      </c>
      <c r="Q41" s="61">
        <f>IFERROR(Base!P41/GAMSbase!P41,"")</f>
        <v>1.0000000000622766</v>
      </c>
      <c r="R41" s="61">
        <f>IFERROR(Base!Q41/GAMSbase!Q41,"")</f>
        <v>1.0000000000773472</v>
      </c>
      <c r="S41" s="61">
        <f>IFERROR(Base!R41/GAMSbase!R41,"")</f>
        <v>1.000000000155195</v>
      </c>
      <c r="T41" s="61">
        <f>IFERROR(Base!S41/GAMSbase!S41,"")</f>
        <v>0.99999999999392797</v>
      </c>
      <c r="U41" s="61">
        <f>IFERROR(Base!T41/GAMSbase!T41,"")</f>
        <v>0.9999999998532636</v>
      </c>
      <c r="V41" s="61">
        <f>IFERROR(Base!U41/GAMSbase!U41,"")</f>
        <v>1.0000000000430098</v>
      </c>
      <c r="W41" s="61">
        <f>IFERROR(Base!V41/GAMSbase!V41,"")</f>
        <v>0.99999999994358135</v>
      </c>
      <c r="X41" s="61">
        <f>IFERROR(Base!W41/GAMSbase!W41,"")</f>
        <v>1.0000000001104716</v>
      </c>
      <c r="Y41" s="61">
        <f>IFERROR(Base!X41/GAMSbase!X41,"")</f>
        <v>1.0000000001382767</v>
      </c>
      <c r="Z41" s="61">
        <f>IFERROR(Base!Y41/GAMSbase!Y41,"")</f>
        <v>1.0000000001223723</v>
      </c>
      <c r="AA41" s="61">
        <f>IFERROR(Base!Z41/GAMSbase!Z41,"")</f>
        <v>0.99999999992558353</v>
      </c>
      <c r="AB41" s="61">
        <f>IFERROR(Base!AA41/GAMSbase!AA41,"")</f>
        <v>1.0000000001239604</v>
      </c>
      <c r="AC41" s="61">
        <f>IFERROR(Base!AB41/GAMSbase!AB41,"")</f>
        <v>0.99999999972792275</v>
      </c>
      <c r="AD41" s="61">
        <f>IFERROR(Base!AC41/GAMSbase!AC41,"")</f>
        <v>1.0000000002242626</v>
      </c>
      <c r="AE41" s="61">
        <f>IFERROR(Base!AD41/GAMSbase!AD41,"")</f>
        <v>1.0000000002608429</v>
      </c>
      <c r="AF41" s="61">
        <f>IFERROR(Base!AE41/GAMSbase!AE41,"")</f>
        <v>1.0000000003507692</v>
      </c>
      <c r="AG41" s="61">
        <f>IFERROR(Base!AF41/GAMSbase!AF41,"")</f>
        <v>0.99999999970095466</v>
      </c>
      <c r="AH41" s="61">
        <f>IFERROR(Base!AG41/GAMSbase!AG41,"")</f>
        <v>0.99999999965976805</v>
      </c>
      <c r="AI41" s="61">
        <f>IFERROR(Base!AH41/GAMSbase!AH41,"")</f>
        <v>1.0000000003321425</v>
      </c>
      <c r="AJ41" s="61">
        <f>IFERROR(Base!AI41/GAMSbase!AI41,"")</f>
        <v>1.0000000004015324</v>
      </c>
      <c r="AK41" s="61">
        <f>IFERROR(Base!AJ41/GAMSbase!AJ41,"")</f>
        <v>1.0000000002748513</v>
      </c>
      <c r="AL41" s="61">
        <f>IFERROR(Base!AK41/GAMSbase!AK41,"")</f>
        <v>1.0000000004380083</v>
      </c>
      <c r="AM41" s="61">
        <f>IFERROR(Base!AL41/GAMSbase!AL41,"")</f>
        <v>1.0000000002076106</v>
      </c>
      <c r="AN41" s="61">
        <f>IFERROR(Base!AM41/GAMSbase!AM41,"")</f>
        <v>1.0000000002942049</v>
      </c>
      <c r="AO41" s="61">
        <f>IFERROR(Base!AN41/GAMSbase!AN41,"")</f>
        <v>1.0000000004252472</v>
      </c>
      <c r="AP41" s="61">
        <f>IFERROR(Base!AO41/GAMSbase!AO41,"")</f>
        <v>0.99999999957793839</v>
      </c>
      <c r="AQ41" s="61">
        <f>IFERROR(Base!AP41/GAMSbase!AP41,"")</f>
        <v>1.0000000003480989</v>
      </c>
      <c r="AR41" s="61">
        <f>IFERROR(Base!AQ41/GAMSbase!AQ41,"")</f>
        <v>0.99999999959625352</v>
      </c>
      <c r="AS41" s="61">
        <f>IFERROR(Base!AR41/GAMSbase!AR41,"")</f>
        <v>0.99999999982919796</v>
      </c>
      <c r="AT41" s="61">
        <f>IFERROR(Base!AS41/GAMSbase!AS41,"")</f>
        <v>1.00000000066652</v>
      </c>
      <c r="AU41" s="61">
        <f>IFERROR(Base!AT41/GAMSbase!AT41,"")</f>
        <v>0.9999999996820581</v>
      </c>
      <c r="AV41" s="61">
        <f>IFERROR(Base!AU41/GAMSbase!AU41,"")</f>
        <v>1.0000000001740084</v>
      </c>
      <c r="AW41" s="61">
        <f>IFERROR(Base!AV41/GAMSbase!AV41,"")</f>
        <v>1.0000000007495935</v>
      </c>
      <c r="AX41" s="61">
        <f>IFERROR(Base!AW41/GAMSbase!AW41,"")</f>
        <v>1.0000000000869329</v>
      </c>
      <c r="AY41" s="61">
        <f>IFERROR(Base!AX41/GAMSbase!AX41,"")</f>
        <v>1.0000000002172638</v>
      </c>
      <c r="AZ41" s="61">
        <f>IFERROR(Base!AY41/GAMSbase!AY41,"")</f>
        <v>1.0000000000558031</v>
      </c>
      <c r="BA41" s="61">
        <f>IFERROR(Base!AZ41/GAMSbase!AZ41,"")</f>
        <v>1.0000000002275473</v>
      </c>
      <c r="BB41" s="61">
        <f>IFERROR(Base!BA41/GAMSbase!BA41,"")</f>
        <v>1.0000000005578913</v>
      </c>
      <c r="BC41" s="61">
        <f>IFERROR(Base!BB41/GAMSbase!BB41,"")</f>
        <v>0.99999999953748309</v>
      </c>
      <c r="BD41" s="61">
        <f>IFERROR(Base!BC41/GAMSbase!BC41,"")</f>
        <v>1.0000000009441323</v>
      </c>
      <c r="BE41" s="61">
        <f>IFERROR(Base!BD41/GAMSbase!BD41,"")</f>
        <v>0.99999999925611682</v>
      </c>
      <c r="BF41" s="61">
        <f>IFERROR(Base!BE41/GAMSbase!BE41,"")</f>
        <v>0.99999999966896491</v>
      </c>
      <c r="BG41" s="61">
        <f>IFERROR(Base!BF41/GAMSbase!BF41,"")</f>
        <v>0.9999999994769011</v>
      </c>
      <c r="BH41" s="61">
        <f>IFERROR(Base!BG41/GAMSbase!BG41,"")</f>
        <v>0.99999999962806563</v>
      </c>
      <c r="BI41" s="61">
        <f>IFERROR(Base!BH41/GAMSbase!BH41,"")</f>
        <v>0.99999999977135223</v>
      </c>
      <c r="BJ41" s="61">
        <f>IFERROR(Base!BI41/GAMSbase!BI41,"")</f>
        <v>0.99999999933756889</v>
      </c>
    </row>
    <row r="42" spans="1:62" x14ac:dyDescent="0.25">
      <c r="A42" t="str">
        <f>Base!A42</f>
        <v xml:space="preserve">      Sigma, 2010</v>
      </c>
      <c r="B42" t="str">
        <f>GAMSbase!A42</f>
        <v>Initial Sigma</v>
      </c>
      <c r="C42" s="61">
        <f>IFERROR(Base!B42/GAMSbase!B42,"")</f>
        <v>1</v>
      </c>
      <c r="D42" s="61" t="str">
        <f>IFERROR(Base!C42/GAMSbase!C42,"")</f>
        <v/>
      </c>
      <c r="E42" s="61" t="str">
        <f>IFERROR(Base!D42/GAMSbase!D42,"")</f>
        <v/>
      </c>
      <c r="F42" s="61" t="str">
        <f>IFERROR(Base!E42/GAMSbase!E42,"")</f>
        <v/>
      </c>
      <c r="G42" s="61" t="str">
        <f>IFERROR(Base!F42/GAMSbase!F42,"")</f>
        <v/>
      </c>
      <c r="H42" s="61" t="str">
        <f>IFERROR(Base!G42/GAMSbase!G42,"")</f>
        <v/>
      </c>
      <c r="I42" s="61" t="str">
        <f>IFERROR(Base!H42/GAMSbase!H42,"")</f>
        <v/>
      </c>
      <c r="J42" s="61" t="str">
        <f>IFERROR(Base!I42/GAMSbase!I42,"")</f>
        <v/>
      </c>
      <c r="K42" s="61" t="str">
        <f>IFERROR(Base!J42/GAMSbase!J42,"")</f>
        <v/>
      </c>
      <c r="L42" s="61" t="str">
        <f>IFERROR(Base!K42/GAMSbase!K42,"")</f>
        <v/>
      </c>
      <c r="M42" s="61" t="str">
        <f>IFERROR(Base!L42/GAMSbase!L42,"")</f>
        <v/>
      </c>
      <c r="N42" s="61" t="str">
        <f>IFERROR(Base!M42/GAMSbase!M42,"")</f>
        <v/>
      </c>
      <c r="O42" s="61" t="str">
        <f>IFERROR(Base!N42/GAMSbase!N42,"")</f>
        <v/>
      </c>
      <c r="P42" s="61" t="str">
        <f>IFERROR(Base!O42/GAMSbase!O42,"")</f>
        <v/>
      </c>
      <c r="Q42" s="61" t="str">
        <f>IFERROR(Base!P42/GAMSbase!P42,"")</f>
        <v/>
      </c>
      <c r="R42" s="61" t="str">
        <f>IFERROR(Base!Q42/GAMSbase!Q42,"")</f>
        <v/>
      </c>
      <c r="S42" s="61" t="str">
        <f>IFERROR(Base!R42/GAMSbase!R42,"")</f>
        <v/>
      </c>
      <c r="T42" s="61" t="str">
        <f>IFERROR(Base!S42/GAMSbase!S42,"")</f>
        <v/>
      </c>
      <c r="U42" s="61" t="str">
        <f>IFERROR(Base!T42/GAMSbase!T42,"")</f>
        <v/>
      </c>
      <c r="V42" s="61" t="str">
        <f>IFERROR(Base!U42/GAMSbase!U42,"")</f>
        <v/>
      </c>
      <c r="W42" s="61" t="str">
        <f>IFERROR(Base!V42/GAMSbase!V42,"")</f>
        <v/>
      </c>
      <c r="X42" s="61" t="str">
        <f>IFERROR(Base!W42/GAMSbase!W42,"")</f>
        <v/>
      </c>
      <c r="Y42" s="61" t="str">
        <f>IFERROR(Base!X42/GAMSbase!X42,"")</f>
        <v/>
      </c>
      <c r="Z42" s="61" t="str">
        <f>IFERROR(Base!Y42/GAMSbase!Y42,"")</f>
        <v/>
      </c>
      <c r="AA42" s="61" t="str">
        <f>IFERROR(Base!Z42/GAMSbase!Z42,"")</f>
        <v/>
      </c>
      <c r="AB42" s="61" t="str">
        <f>IFERROR(Base!AA42/GAMSbase!AA42,"")</f>
        <v/>
      </c>
      <c r="AC42" s="61" t="str">
        <f>IFERROR(Base!AB42/GAMSbase!AB42,"")</f>
        <v/>
      </c>
      <c r="AD42" s="61" t="str">
        <f>IFERROR(Base!AC42/GAMSbase!AC42,"")</f>
        <v/>
      </c>
      <c r="AE42" s="61" t="str">
        <f>IFERROR(Base!AD42/GAMSbase!AD42,"")</f>
        <v/>
      </c>
      <c r="AF42" s="61" t="str">
        <f>IFERROR(Base!AE42/GAMSbase!AE42,"")</f>
        <v/>
      </c>
      <c r="AG42" s="61" t="str">
        <f>IFERROR(Base!AF42/GAMSbase!AF42,"")</f>
        <v/>
      </c>
      <c r="AH42" s="61" t="str">
        <f>IFERROR(Base!AG42/GAMSbase!AG42,"")</f>
        <v/>
      </c>
      <c r="AI42" s="61" t="str">
        <f>IFERROR(Base!AH42/GAMSbase!AH42,"")</f>
        <v/>
      </c>
      <c r="AJ42" s="61" t="str">
        <f>IFERROR(Base!AI42/GAMSbase!AI42,"")</f>
        <v/>
      </c>
      <c r="AK42" s="61" t="str">
        <f>IFERROR(Base!AJ42/GAMSbase!AJ42,"")</f>
        <v/>
      </c>
      <c r="AL42" s="61" t="str">
        <f>IFERROR(Base!AK42/GAMSbase!AK42,"")</f>
        <v/>
      </c>
      <c r="AM42" s="61" t="str">
        <f>IFERROR(Base!AL42/GAMSbase!AL42,"")</f>
        <v/>
      </c>
      <c r="AN42" s="61" t="str">
        <f>IFERROR(Base!AM42/GAMSbase!AM42,"")</f>
        <v/>
      </c>
      <c r="AO42" s="61" t="str">
        <f>IFERROR(Base!AN42/GAMSbase!AN42,"")</f>
        <v/>
      </c>
      <c r="AP42" s="61" t="str">
        <f>IFERROR(Base!AO42/GAMSbase!AO42,"")</f>
        <v/>
      </c>
      <c r="AQ42" s="61" t="str">
        <f>IFERROR(Base!AP42/GAMSbase!AP42,"")</f>
        <v/>
      </c>
      <c r="AR42" s="61" t="str">
        <f>IFERROR(Base!AQ42/GAMSbase!AQ42,"")</f>
        <v/>
      </c>
      <c r="AS42" s="61" t="str">
        <f>IFERROR(Base!AR42/GAMSbase!AR42,"")</f>
        <v/>
      </c>
      <c r="AT42" s="61" t="str">
        <f>IFERROR(Base!AS42/GAMSbase!AS42,"")</f>
        <v/>
      </c>
      <c r="AU42" s="61" t="str">
        <f>IFERROR(Base!AT42/GAMSbase!AT42,"")</f>
        <v/>
      </c>
      <c r="AV42" s="61" t="str">
        <f>IFERROR(Base!AU42/GAMSbase!AU42,"")</f>
        <v/>
      </c>
      <c r="AW42" s="61" t="str">
        <f>IFERROR(Base!AV42/GAMSbase!AV42,"")</f>
        <v/>
      </c>
      <c r="AX42" s="61" t="str">
        <f>IFERROR(Base!AW42/GAMSbase!AW42,"")</f>
        <v/>
      </c>
      <c r="AY42" s="61" t="str">
        <f>IFERROR(Base!AX42/GAMSbase!AX42,"")</f>
        <v/>
      </c>
      <c r="AZ42" s="61" t="str">
        <f>IFERROR(Base!AY42/GAMSbase!AY42,"")</f>
        <v/>
      </c>
      <c r="BA42" s="61" t="str">
        <f>IFERROR(Base!AZ42/GAMSbase!AZ42,"")</f>
        <v/>
      </c>
      <c r="BB42" s="61" t="str">
        <f>IFERROR(Base!BA42/GAMSbase!BA42,"")</f>
        <v/>
      </c>
      <c r="BC42" s="61" t="str">
        <f>IFERROR(Base!BB42/GAMSbase!BB42,"")</f>
        <v/>
      </c>
      <c r="BD42" s="61" t="str">
        <f>IFERROR(Base!BC42/GAMSbase!BC42,"")</f>
        <v/>
      </c>
      <c r="BE42" s="61" t="str">
        <f>IFERROR(Base!BD42/GAMSbase!BD42,"")</f>
        <v/>
      </c>
      <c r="BF42" s="61" t="str">
        <f>IFERROR(Base!BE42/GAMSbase!BE42,"")</f>
        <v/>
      </c>
      <c r="BG42" s="61" t="str">
        <f>IFERROR(Base!BF42/GAMSbase!BF42,"")</f>
        <v/>
      </c>
      <c r="BH42" s="61" t="str">
        <f>IFERROR(Base!BG42/GAMSbase!BG42,"")</f>
        <v/>
      </c>
      <c r="BI42" s="61" t="str">
        <f>IFERROR(Base!BH42/GAMSbase!BH42,"")</f>
        <v/>
      </c>
      <c r="BJ42" s="61" t="str">
        <f>IFERROR(Base!BI42/GAMSbase!BI42,"")</f>
        <v/>
      </c>
    </row>
    <row r="43" spans="1:62" x14ac:dyDescent="0.25">
      <c r="A43" t="str">
        <f>Base!A43</f>
        <v xml:space="preserve">     Growth rate of sigma (per year, log)</v>
      </c>
      <c r="B43" t="str">
        <f>GAMSbase!A43</f>
        <v>Growth Rate of Sigma</v>
      </c>
      <c r="C43" s="61">
        <f>IFERROR(Base!B43/GAMSbase!B43,"")</f>
        <v>1</v>
      </c>
      <c r="D43" s="61">
        <f>IFERROR(Base!C43/GAMSbase!C43,"")</f>
        <v>1.000000000005024</v>
      </c>
      <c r="E43" s="61">
        <f>IFERROR(Base!D43/GAMSbase!D43,"")</f>
        <v>1.0000000002118572</v>
      </c>
      <c r="F43" s="61">
        <f>IFERROR(Base!E43/GAMSbase!E43,"")</f>
        <v>0.99999999630699299</v>
      </c>
      <c r="G43" s="61">
        <f>IFERROR(Base!F43/GAMSbase!F43,"")</f>
        <v>1.0000000049271474</v>
      </c>
      <c r="H43" s="61">
        <f>IFERROR(Base!G43/GAMSbase!G43,"")</f>
        <v>1.0000000026628246</v>
      </c>
      <c r="I43" s="61">
        <f>IFERROR(Base!H43/GAMSbase!H43,"")</f>
        <v>0.99999999717969201</v>
      </c>
      <c r="J43" s="61">
        <f>IFERROR(Base!I43/GAMSbase!I43,"")</f>
        <v>0.99999999693138908</v>
      </c>
      <c r="K43" s="61">
        <f>IFERROR(Base!J43/GAMSbase!J43,"")</f>
        <v>1.0000000007658563</v>
      </c>
      <c r="L43" s="61">
        <f>IFERROR(Base!K43/GAMSbase!K43,"")</f>
        <v>0.9999999976791687</v>
      </c>
      <c r="M43" s="61">
        <f>IFERROR(Base!L43/GAMSbase!L43,"")</f>
        <v>0.99999999810454387</v>
      </c>
      <c r="N43" s="61">
        <f>IFERROR(Base!M43/GAMSbase!M43,"")</f>
        <v>1.0000000027523928</v>
      </c>
      <c r="O43" s="61">
        <f>IFERROR(Base!N43/GAMSbase!N43,"")</f>
        <v>1.0000000023607123</v>
      </c>
      <c r="P43" s="61">
        <f>IFERROR(Base!O43/GAMSbase!O43,"")</f>
        <v>0.99999999878555468</v>
      </c>
      <c r="Q43" s="61">
        <f>IFERROR(Base!P43/GAMSbase!P43,"")</f>
        <v>1.0000000052789766</v>
      </c>
      <c r="R43" s="61">
        <f>IFERROR(Base!Q43/GAMSbase!Q43,"")</f>
        <v>1.0000000036541661</v>
      </c>
      <c r="S43" s="61">
        <f>IFERROR(Base!R43/GAMSbase!R43,"")</f>
        <v>0.99999999765712067</v>
      </c>
      <c r="T43" s="61">
        <f>IFERROR(Base!S43/GAMSbase!S43,"")</f>
        <v>1.0000000026303963</v>
      </c>
      <c r="U43" s="61">
        <f>IFERROR(Base!T43/GAMSbase!T43,"")</f>
        <v>1.0000000020308266</v>
      </c>
      <c r="V43" s="61">
        <f>IFERROR(Base!U43/GAMSbase!U43,"")</f>
        <v>1.0000000016085027</v>
      </c>
      <c r="W43" s="61">
        <f>IFERROR(Base!V43/GAMSbase!V43,"")</f>
        <v>0.99999999680999585</v>
      </c>
      <c r="X43" s="61">
        <f>IFERROR(Base!W43/GAMSbase!W43,"")</f>
        <v>0.9999999947307493</v>
      </c>
      <c r="Y43" s="61">
        <f>IFERROR(Base!X43/GAMSbase!X43,"")</f>
        <v>1.0000000032417531</v>
      </c>
      <c r="Z43" s="61">
        <f>IFERROR(Base!Y43/GAMSbase!Y43,"")</f>
        <v>0.99999999734589007</v>
      </c>
      <c r="AA43" s="61">
        <f>IFERROR(Base!Z43/GAMSbase!Z43,"")</f>
        <v>0.99999999727813149</v>
      </c>
      <c r="AB43" s="61">
        <f>IFERROR(Base!AA43/GAMSbase!AA43,"")</f>
        <v>1.0000000016497079</v>
      </c>
      <c r="AC43" s="61">
        <f>IFERROR(Base!AB43/GAMSbase!AB43,"")</f>
        <v>0.99999999828663644</v>
      </c>
      <c r="AD43" s="61">
        <f>IFERROR(Base!AC43/GAMSbase!AC43,"")</f>
        <v>0.99999999829488484</v>
      </c>
      <c r="AE43" s="61">
        <f>IFERROR(Base!AD43/GAMSbase!AD43,"")</f>
        <v>1.0000000021333855</v>
      </c>
      <c r="AF43" s="61">
        <f>IFERROR(Base!AE43/GAMSbase!AE43,"")</f>
        <v>0.99999999934108408</v>
      </c>
      <c r="AG43" s="61">
        <f>IFERROR(Base!AF43/GAMSbase!AF43,"")</f>
        <v>1.0000000031174781</v>
      </c>
      <c r="AH43" s="61">
        <f>IFERROR(Base!AG43/GAMSbase!AG43,"")</f>
        <v>1.0000000042054329</v>
      </c>
      <c r="AI43" s="61">
        <f>IFERROR(Base!AH43/GAMSbase!AH43,"")</f>
        <v>1.0000000055297205</v>
      </c>
      <c r="AJ43" s="61">
        <f>IFERROR(Base!AI43/GAMSbase!AI43,"")</f>
        <v>0.99999999891183988</v>
      </c>
      <c r="AK43" s="61">
        <f>IFERROR(Base!AJ43/GAMSbase!AJ43,"")</f>
        <v>1.0000000003498566</v>
      </c>
      <c r="AL43" s="61">
        <f>IFERROR(Base!AK43/GAMSbase!AK43,"")</f>
        <v>1.0000000029695015</v>
      </c>
      <c r="AM43" s="61">
        <f>IFERROR(Base!AL43/GAMSbase!AL43,"")</f>
        <v>1.0000000003899372</v>
      </c>
      <c r="AN43" s="61">
        <f>IFERROR(Base!AM43/GAMSbase!AM43,"")</f>
        <v>0.9999999987679995</v>
      </c>
      <c r="AO43" s="61">
        <f>IFERROR(Base!AN43/GAMSbase!AN43,"")</f>
        <v>1.0000000050173674</v>
      </c>
      <c r="AP43" s="61">
        <f>IFERROR(Base!AO43/GAMSbase!AO43,"")</f>
        <v>1.0000000025142246</v>
      </c>
      <c r="AQ43" s="61">
        <f>IFERROR(Base!AP43/GAMSbase!AP43,"")</f>
        <v>0.99999999936314143</v>
      </c>
      <c r="AR43" s="61">
        <f>IFERROR(Base!AQ43/GAMSbase!AQ43,"")</f>
        <v>1.0000000044651411</v>
      </c>
      <c r="AS43" s="61">
        <f>IFERROR(Base!AR43/GAMSbase!AR43,"")</f>
        <v>1.0000000028562983</v>
      </c>
      <c r="AT43" s="61">
        <f>IFERROR(Base!AS43/GAMSbase!AS43,"")</f>
        <v>1.0000000047037187</v>
      </c>
      <c r="AU43" s="61">
        <f>IFERROR(Base!AT43/GAMSbase!AT43,"")</f>
        <v>0.9999999960877507</v>
      </c>
      <c r="AV43" s="61">
        <f>IFERROR(Base!AU43/GAMSbase!AU43,"")</f>
        <v>1.0000000010154522</v>
      </c>
      <c r="AW43" s="61">
        <f>IFERROR(Base!AV43/GAMSbase!AV43,"")</f>
        <v>0.9999999942598039</v>
      </c>
      <c r="AX43" s="61">
        <f>IFERROR(Base!AW43/GAMSbase!AW43,"")</f>
        <v>1.0000000013205321</v>
      </c>
      <c r="AY43" s="61">
        <f>IFERROR(Base!AX43/GAMSbase!AX43,"")</f>
        <v>0.99999999798713624</v>
      </c>
      <c r="AZ43" s="61">
        <f>IFERROR(Base!AY43/GAMSbase!AY43,"")</f>
        <v>0.99999999852725019</v>
      </c>
      <c r="BA43" s="61">
        <f>IFERROR(Base!AZ43/GAMSbase!AZ43,"")</f>
        <v>1.0000000052869822</v>
      </c>
      <c r="BB43" s="61">
        <f>IFERROR(Base!BA43/GAMSbase!BA43,"")</f>
        <v>0.99999999547894403</v>
      </c>
      <c r="BC43" s="61">
        <f>IFERROR(Base!BB43/GAMSbase!BB43,"")</f>
        <v>0.99999999837419429</v>
      </c>
      <c r="BD43" s="61">
        <f>IFERROR(Base!BC43/GAMSbase!BC43,"")</f>
        <v>1.0000000053579143</v>
      </c>
      <c r="BE43" s="61">
        <f>IFERROR(Base!BD43/GAMSbase!BD43,"")</f>
        <v>0.9999999951716857</v>
      </c>
      <c r="BF43" s="61">
        <f>IFERROR(Base!BE43/GAMSbase!BE43,"")</f>
        <v>0.99999999943105333</v>
      </c>
      <c r="BG43" s="61">
        <f>IFERROR(Base!BF43/GAMSbase!BF43,"")</f>
        <v>0.99999999808831241</v>
      </c>
      <c r="BH43" s="61">
        <f>IFERROR(Base!BG43/GAMSbase!BG43,"")</f>
        <v>0.99999999792299799</v>
      </c>
      <c r="BI43" s="61">
        <f>IFERROR(Base!BH43/GAMSbase!BH43,"")</f>
        <v>1.0000000064840429</v>
      </c>
      <c r="BJ43" s="61">
        <f>IFERROR(Base!BI43/GAMSbase!BI43,"")</f>
        <v>0</v>
      </c>
    </row>
    <row r="44" spans="1:62" x14ac:dyDescent="0.25">
      <c r="A44" t="str">
        <f>Base!A44</f>
        <v>Carbon emissions from land use change (GTCO2 per year)</v>
      </c>
      <c r="B44" t="str">
        <f>GAMSbase!A44</f>
        <v>Carbon Emissions from Land Use Change</v>
      </c>
      <c r="C44" s="61">
        <f>IFERROR(Base!B44/GAMSbase!B44,"")</f>
        <v>1</v>
      </c>
      <c r="D44" s="61">
        <f>IFERROR(Base!C44/GAMSbase!C44,"")</f>
        <v>1</v>
      </c>
      <c r="E44" s="61">
        <f>IFERROR(Base!D44/GAMSbase!D44,"")</f>
        <v>1</v>
      </c>
      <c r="F44" s="61">
        <f>IFERROR(Base!E44/GAMSbase!E44,"")</f>
        <v>1.0000000000000002</v>
      </c>
      <c r="G44" s="61">
        <f>IFERROR(Base!F44/GAMSbase!F44,"")</f>
        <v>1.0000000000000002</v>
      </c>
      <c r="H44" s="61">
        <f>IFERROR(Base!G44/GAMSbase!G44,"")</f>
        <v>1.0000000000000002</v>
      </c>
      <c r="I44" s="61">
        <f>IFERROR(Base!H44/GAMSbase!H44,"")</f>
        <v>1.0000000000000002</v>
      </c>
      <c r="J44" s="61">
        <f>IFERROR(Base!I44/GAMSbase!I44,"")</f>
        <v>1.0000000000000002</v>
      </c>
      <c r="K44" s="61">
        <f>IFERROR(Base!J44/GAMSbase!J44,"")</f>
        <v>1.0000000000000004</v>
      </c>
      <c r="L44" s="61">
        <f>IFERROR(Base!K44/GAMSbase!K44,"")</f>
        <v>1.0000000000000004</v>
      </c>
      <c r="M44" s="61">
        <f>IFERROR(Base!L44/GAMSbase!L44,"")</f>
        <v>1.0000000000564442</v>
      </c>
      <c r="N44" s="61">
        <f>IFERROR(Base!M44/GAMSbase!M44,"")</f>
        <v>1.0000000001269991</v>
      </c>
      <c r="O44" s="61">
        <f>IFERROR(Base!N44/GAMSbase!N44,"")</f>
        <v>1.0000000001269991</v>
      </c>
      <c r="P44" s="61">
        <f>IFERROR(Base!O44/GAMSbase!O44,"")</f>
        <v>0.99999999990651567</v>
      </c>
      <c r="Q44" s="61">
        <f>IFERROR(Base!P44/GAMSbase!P44,"")</f>
        <v>0.99999999976871345</v>
      </c>
      <c r="R44" s="61">
        <f>IFERROR(Base!Q44/GAMSbase!Q44,"")</f>
        <v>0.99999999994096622</v>
      </c>
      <c r="S44" s="61">
        <f>IFERROR(Base!R44/GAMSbase!R44,"")</f>
        <v>1.0000000001562821</v>
      </c>
      <c r="T44" s="61">
        <f>IFERROR(Base!S44/GAMSbase!S44,"")</f>
        <v>0.9999999993488472</v>
      </c>
      <c r="U44" s="61">
        <f>IFERROR(Base!T44/GAMSbase!T44,"")</f>
        <v>0.99999999968527853</v>
      </c>
      <c r="V44" s="61">
        <f>IFERROR(Base!U44/GAMSbase!U44,"")</f>
        <v>0.99999999926473959</v>
      </c>
      <c r="W44" s="61">
        <f>IFERROR(Base!V44/GAMSbase!V44,"")</f>
        <v>0.99999999873906598</v>
      </c>
      <c r="X44" s="61">
        <f>IFERROR(Base!W44/GAMSbase!W44,"")</f>
        <v>1.0000000007103427</v>
      </c>
      <c r="Y44" s="61">
        <f>IFERROR(Base!X44/GAMSbase!X44,"")</f>
        <v>0.99999999906761217</v>
      </c>
      <c r="Z44" s="61">
        <f>IFERROR(Base!Y44/GAMSbase!Y44,"")</f>
        <v>1.000000002147732</v>
      </c>
      <c r="AA44" s="61">
        <f>IFERROR(Base!Z44/GAMSbase!Z44,"")</f>
        <v>0.99999999958096553</v>
      </c>
      <c r="AB44" s="61">
        <f>IFERROR(Base!AA44/GAMSbase!AA44,"")</f>
        <v>1.0000000011851946</v>
      </c>
      <c r="AC44" s="61">
        <f>IFERROR(Base!AB44/GAMSbase!AB44,"")</f>
        <v>1.0000000011851948</v>
      </c>
      <c r="AD44" s="61">
        <f>IFERROR(Base!AC44/GAMSbase!AC44,"")</f>
        <v>1.0000000011851946</v>
      </c>
      <c r="AE44" s="61">
        <f>IFERROR(Base!AD44/GAMSbase!AD44,"")</f>
        <v>1.0000000043184549</v>
      </c>
      <c r="AF44" s="61">
        <f>IFERROR(Base!AE44/GAMSbase!AE44,"")</f>
        <v>0.99999999256873018</v>
      </c>
      <c r="AG44" s="61">
        <f>IFERROR(Base!AF44/GAMSbase!AF44,"")</f>
        <v>1.0000000072558861</v>
      </c>
      <c r="AH44" s="61">
        <f>IFERROR(Base!AG44/GAMSbase!AG44,"")</f>
        <v>1.0000000011362378</v>
      </c>
      <c r="AI44" s="61">
        <f>IFERROR(Base!AH44/GAMSbase!AH44,"")</f>
        <v>0.99999998583711747</v>
      </c>
      <c r="AJ44" s="61">
        <f>IFERROR(Base!AI44/GAMSbase!AI44,"")</f>
        <v>0.99999999539906759</v>
      </c>
      <c r="AK44" s="61">
        <f>IFERROR(Base!AJ44/GAMSbase!AJ44,"")</f>
        <v>0.9999999953990677</v>
      </c>
      <c r="AL44" s="61">
        <f>IFERROR(Base!AK44/GAMSbase!AK44,"")</f>
        <v>1.0000000252801633</v>
      </c>
      <c r="AM44" s="61">
        <f>IFERROR(Base!AL44/GAMSbase!AL44,"")</f>
        <v>1.0000000252801633</v>
      </c>
      <c r="AN44" s="61">
        <f>IFERROR(Base!AM44/GAMSbase!AM44,"")</f>
        <v>0.99999997859095224</v>
      </c>
      <c r="AO44" s="61">
        <f>IFERROR(Base!AN44/GAMSbase!AN44,"")</f>
        <v>0.99999997859095235</v>
      </c>
      <c r="AP44" s="61">
        <f>IFERROR(Base!AO44/GAMSbase!AO44,"")</f>
        <v>1.0000000880187974</v>
      </c>
      <c r="AQ44" s="61">
        <f>IFERROR(Base!AP44/GAMSbase!AP44,"")</f>
        <v>1.0000000880187976</v>
      </c>
      <c r="AR44" s="61">
        <f>IFERROR(Base!AQ44/GAMSbase!AQ44,"")</f>
        <v>0.99999997403145946</v>
      </c>
      <c r="AS44" s="61">
        <f>IFERROR(Base!AR44/GAMSbase!AR44,"")</f>
        <v>0.99999983154732353</v>
      </c>
      <c r="AT44" s="61">
        <f>IFERROR(Base!AS44/GAMSbase!AS44,"")</f>
        <v>0.99999983154732364</v>
      </c>
      <c r="AU44" s="61">
        <f>IFERROR(Base!AT44/GAMSbase!AT44,"")</f>
        <v>0.99999994286305149</v>
      </c>
      <c r="AV44" s="61">
        <f>IFERROR(Base!AU44/GAMSbase!AU44,"")</f>
        <v>0.99999980371839559</v>
      </c>
      <c r="AW44" s="61">
        <f>IFERROR(Base!AV44/GAMSbase!AV44,"")</f>
        <v>1.000000151580108</v>
      </c>
      <c r="AX44" s="61">
        <f>IFERROR(Base!AW44/GAMSbase!AW44,"")</f>
        <v>0.99999971675300536</v>
      </c>
      <c r="AY44" s="61">
        <f>IFERROR(Base!AX44/GAMSbase!AX44,"")</f>
        <v>0.99999944498625837</v>
      </c>
      <c r="AZ44" s="61">
        <f>IFERROR(Base!AY44/GAMSbase!AY44,"")</f>
        <v>0.99999944498625848</v>
      </c>
      <c r="BA44" s="61">
        <f>IFERROR(Base!AZ44/GAMSbase!AZ44,"")</f>
        <v>0.99999944498625859</v>
      </c>
      <c r="BB44" s="61">
        <f>IFERROR(Base!BA44/GAMSbase!BA44,"")</f>
        <v>1.0000010373716453</v>
      </c>
      <c r="BC44" s="61">
        <f>IFERROR(Base!BB44/GAMSbase!BB44,"")</f>
        <v>0.9999990468907044</v>
      </c>
      <c r="BD44" s="61">
        <f>IFERROR(Base!BC44/GAMSbase!BC44,"")</f>
        <v>0.9999990468907044</v>
      </c>
      <c r="BE44" s="61">
        <f>IFERROR(Base!BD44/GAMSbase!BD44,"")</f>
        <v>1.0000011203085233</v>
      </c>
      <c r="BF44" s="61">
        <f>IFERROR(Base!BE44/GAMSbase!BE44,"")</f>
        <v>0.99999723265716622</v>
      </c>
      <c r="BG44" s="61">
        <f>IFERROR(Base!BF44/GAMSbase!BF44,"")</f>
        <v>0.99999723265716634</v>
      </c>
      <c r="BH44" s="61">
        <f>IFERROR(Base!BG44/GAMSbase!BG44,"")</f>
        <v>1.0000012822946525</v>
      </c>
      <c r="BI44" s="61">
        <f>IFERROR(Base!BH44/GAMSbase!BH44,"")</f>
        <v>1.0000038133347373</v>
      </c>
      <c r="BJ44" s="61">
        <f>IFERROR(Base!BI44/GAMSbase!BI44,"")</f>
        <v>1.0000069771528606</v>
      </c>
    </row>
    <row r="45" spans="1:62" x14ac:dyDescent="0.25">
      <c r="A45" t="str">
        <f>Base!A45</f>
        <v xml:space="preserve">      CO2 emissions, land use (GTCO2 per year, 2010)</v>
      </c>
      <c r="B45" t="str">
        <f>GAMSbase!A45</f>
        <v>Initial Carbon Emissions from Land</v>
      </c>
      <c r="C45" s="61">
        <f>IFERROR(Base!B45/GAMSbase!B45,"")</f>
        <v>1</v>
      </c>
      <c r="D45" s="61" t="str">
        <f>IFERROR(Base!C45/GAMSbase!C45,"")</f>
        <v/>
      </c>
      <c r="E45" s="61" t="str">
        <f>IFERROR(Base!D45/GAMSbase!D45,"")</f>
        <v/>
      </c>
      <c r="F45" s="61" t="str">
        <f>IFERROR(Base!E45/GAMSbase!E45,"")</f>
        <v/>
      </c>
      <c r="G45" s="61" t="str">
        <f>IFERROR(Base!F45/GAMSbase!F45,"")</f>
        <v/>
      </c>
      <c r="H45" s="61" t="str">
        <f>IFERROR(Base!G45/GAMSbase!G45,"")</f>
        <v/>
      </c>
      <c r="I45" s="61" t="str">
        <f>IFERROR(Base!H45/GAMSbase!H45,"")</f>
        <v/>
      </c>
      <c r="J45" s="61" t="str">
        <f>IFERROR(Base!I45/GAMSbase!I45,"")</f>
        <v/>
      </c>
      <c r="K45" s="61" t="str">
        <f>IFERROR(Base!J45/GAMSbase!J45,"")</f>
        <v/>
      </c>
      <c r="L45" s="61" t="str">
        <f>IFERROR(Base!K45/GAMSbase!K45,"")</f>
        <v/>
      </c>
      <c r="M45" s="61" t="str">
        <f>IFERROR(Base!L45/GAMSbase!L45,"")</f>
        <v/>
      </c>
      <c r="N45" s="61" t="str">
        <f>IFERROR(Base!M45/GAMSbase!M45,"")</f>
        <v/>
      </c>
      <c r="O45" s="61" t="str">
        <f>IFERROR(Base!N45/GAMSbase!N45,"")</f>
        <v/>
      </c>
      <c r="P45" s="61" t="str">
        <f>IFERROR(Base!O45/GAMSbase!O45,"")</f>
        <v/>
      </c>
      <c r="Q45" s="61" t="str">
        <f>IFERROR(Base!P45/GAMSbase!P45,"")</f>
        <v/>
      </c>
      <c r="R45" s="61" t="str">
        <f>IFERROR(Base!Q45/GAMSbase!Q45,"")</f>
        <v/>
      </c>
      <c r="S45" s="61" t="str">
        <f>IFERROR(Base!R45/GAMSbase!R45,"")</f>
        <v/>
      </c>
      <c r="T45" s="61" t="str">
        <f>IFERROR(Base!S45/GAMSbase!S45,"")</f>
        <v/>
      </c>
      <c r="U45" s="61" t="str">
        <f>IFERROR(Base!T45/GAMSbase!T45,"")</f>
        <v/>
      </c>
      <c r="V45" s="61" t="str">
        <f>IFERROR(Base!U45/GAMSbase!U45,"")</f>
        <v/>
      </c>
      <c r="W45" s="61" t="str">
        <f>IFERROR(Base!V45/GAMSbase!V45,"")</f>
        <v/>
      </c>
      <c r="X45" s="61" t="str">
        <f>IFERROR(Base!W45/GAMSbase!W45,"")</f>
        <v/>
      </c>
      <c r="Y45" s="61" t="str">
        <f>IFERROR(Base!X45/GAMSbase!X45,"")</f>
        <v/>
      </c>
      <c r="Z45" s="61" t="str">
        <f>IFERROR(Base!Y45/GAMSbase!Y45,"")</f>
        <v/>
      </c>
      <c r="AA45" s="61" t="str">
        <f>IFERROR(Base!Z45/GAMSbase!Z45,"")</f>
        <v/>
      </c>
      <c r="AB45" s="61" t="str">
        <f>IFERROR(Base!AA45/GAMSbase!AA45,"")</f>
        <v/>
      </c>
      <c r="AC45" s="61" t="str">
        <f>IFERROR(Base!AB45/GAMSbase!AB45,"")</f>
        <v/>
      </c>
      <c r="AD45" s="61" t="str">
        <f>IFERROR(Base!AC45/GAMSbase!AC45,"")</f>
        <v/>
      </c>
      <c r="AE45" s="61" t="str">
        <f>IFERROR(Base!AD45/GAMSbase!AD45,"")</f>
        <v/>
      </c>
      <c r="AF45" s="61" t="str">
        <f>IFERROR(Base!AE45/GAMSbase!AE45,"")</f>
        <v/>
      </c>
      <c r="AG45" s="61" t="str">
        <f>IFERROR(Base!AF45/GAMSbase!AF45,"")</f>
        <v/>
      </c>
      <c r="AH45" s="61" t="str">
        <f>IFERROR(Base!AG45/GAMSbase!AG45,"")</f>
        <v/>
      </c>
      <c r="AI45" s="61" t="str">
        <f>IFERROR(Base!AH45/GAMSbase!AH45,"")</f>
        <v/>
      </c>
      <c r="AJ45" s="61" t="str">
        <f>IFERROR(Base!AI45/GAMSbase!AI45,"")</f>
        <v/>
      </c>
      <c r="AK45" s="61" t="str">
        <f>IFERROR(Base!AJ45/GAMSbase!AJ45,"")</f>
        <v/>
      </c>
      <c r="AL45" s="61" t="str">
        <f>IFERROR(Base!AK45/GAMSbase!AK45,"")</f>
        <v/>
      </c>
      <c r="AM45" s="61" t="str">
        <f>IFERROR(Base!AL45/GAMSbase!AL45,"")</f>
        <v/>
      </c>
      <c r="AN45" s="61" t="str">
        <f>IFERROR(Base!AM45/GAMSbase!AM45,"")</f>
        <v/>
      </c>
      <c r="AO45" s="61" t="str">
        <f>IFERROR(Base!AN45/GAMSbase!AN45,"")</f>
        <v/>
      </c>
      <c r="AP45" s="61" t="str">
        <f>IFERROR(Base!AO45/GAMSbase!AO45,"")</f>
        <v/>
      </c>
      <c r="AQ45" s="61" t="str">
        <f>IFERROR(Base!AP45/GAMSbase!AP45,"")</f>
        <v/>
      </c>
      <c r="AR45" s="61" t="str">
        <f>IFERROR(Base!AQ45/GAMSbase!AQ45,"")</f>
        <v/>
      </c>
      <c r="AS45" s="61" t="str">
        <f>IFERROR(Base!AR45/GAMSbase!AR45,"")</f>
        <v/>
      </c>
      <c r="AT45" s="61" t="str">
        <f>IFERROR(Base!AS45/GAMSbase!AS45,"")</f>
        <v/>
      </c>
      <c r="AU45" s="61" t="str">
        <f>IFERROR(Base!AT45/GAMSbase!AT45,"")</f>
        <v/>
      </c>
      <c r="AV45" s="61" t="str">
        <f>IFERROR(Base!AU45/GAMSbase!AU45,"")</f>
        <v/>
      </c>
      <c r="AW45" s="61" t="str">
        <f>IFERROR(Base!AV45/GAMSbase!AV45,"")</f>
        <v/>
      </c>
      <c r="AX45" s="61" t="str">
        <f>IFERROR(Base!AW45/GAMSbase!AW45,"")</f>
        <v/>
      </c>
      <c r="AY45" s="61" t="str">
        <f>IFERROR(Base!AX45/GAMSbase!AX45,"")</f>
        <v/>
      </c>
      <c r="AZ45" s="61" t="str">
        <f>IFERROR(Base!AY45/GAMSbase!AY45,"")</f>
        <v/>
      </c>
      <c r="BA45" s="61" t="str">
        <f>IFERROR(Base!AZ45/GAMSbase!AZ45,"")</f>
        <v/>
      </c>
      <c r="BB45" s="61" t="str">
        <f>IFERROR(Base!BA45/GAMSbase!BA45,"")</f>
        <v/>
      </c>
      <c r="BC45" s="61" t="str">
        <f>IFERROR(Base!BB45/GAMSbase!BB45,"")</f>
        <v/>
      </c>
      <c r="BD45" s="61" t="str">
        <f>IFERROR(Base!BC45/GAMSbase!BC45,"")</f>
        <v/>
      </c>
      <c r="BE45" s="61" t="str">
        <f>IFERROR(Base!BD45/GAMSbase!BD45,"")</f>
        <v/>
      </c>
      <c r="BF45" s="61" t="str">
        <f>IFERROR(Base!BE45/GAMSbase!BE45,"")</f>
        <v/>
      </c>
      <c r="BG45" s="61" t="str">
        <f>IFERROR(Base!BF45/GAMSbase!BF45,"")</f>
        <v/>
      </c>
      <c r="BH45" s="61" t="str">
        <f>IFERROR(Base!BG45/GAMSbase!BG45,"")</f>
        <v/>
      </c>
      <c r="BI45" s="61" t="str">
        <f>IFERROR(Base!BH45/GAMSbase!BH45,"")</f>
        <v/>
      </c>
      <c r="BJ45" s="61" t="str">
        <f>IFERROR(Base!BI45/GAMSbase!BI45,"")</f>
        <v/>
      </c>
    </row>
    <row r="46" spans="1:62" x14ac:dyDescent="0.25">
      <c r="A46" t="str">
        <f>Base!A46</f>
        <v>PARTICIPATION</v>
      </c>
      <c r="B46" t="str">
        <f>GAMSbase!A46</f>
        <v>* PARTICIPATION</v>
      </c>
      <c r="C46" s="61" t="str">
        <f>IFERROR(Base!B46/GAMSbase!B46,"")</f>
        <v/>
      </c>
      <c r="D46" s="61" t="str">
        <f>IFERROR(Base!C46/GAMSbase!C46,"")</f>
        <v/>
      </c>
      <c r="E46" s="61" t="str">
        <f>IFERROR(Base!D46/GAMSbase!D46,"")</f>
        <v/>
      </c>
      <c r="F46" s="61" t="str">
        <f>IFERROR(Base!E46/GAMSbase!E46,"")</f>
        <v/>
      </c>
      <c r="G46" s="61" t="str">
        <f>IFERROR(Base!F46/GAMSbase!F46,"")</f>
        <v/>
      </c>
      <c r="H46" s="61" t="str">
        <f>IFERROR(Base!G46/GAMSbase!G46,"")</f>
        <v/>
      </c>
      <c r="I46" s="61" t="str">
        <f>IFERROR(Base!H46/GAMSbase!H46,"")</f>
        <v/>
      </c>
      <c r="J46" s="61" t="str">
        <f>IFERROR(Base!I46/GAMSbase!I46,"")</f>
        <v/>
      </c>
      <c r="K46" s="61" t="str">
        <f>IFERROR(Base!J46/GAMSbase!J46,"")</f>
        <v/>
      </c>
      <c r="L46" s="61" t="str">
        <f>IFERROR(Base!K46/GAMSbase!K46,"")</f>
        <v/>
      </c>
      <c r="M46" s="61" t="str">
        <f>IFERROR(Base!L46/GAMSbase!L46,"")</f>
        <v/>
      </c>
      <c r="N46" s="61" t="str">
        <f>IFERROR(Base!M46/GAMSbase!M46,"")</f>
        <v/>
      </c>
      <c r="O46" s="61" t="str">
        <f>IFERROR(Base!N46/GAMSbase!N46,"")</f>
        <v/>
      </c>
      <c r="P46" s="61" t="str">
        <f>IFERROR(Base!O46/GAMSbase!O46,"")</f>
        <v/>
      </c>
      <c r="Q46" s="61" t="str">
        <f>IFERROR(Base!P46/GAMSbase!P46,"")</f>
        <v/>
      </c>
      <c r="R46" s="61" t="str">
        <f>IFERROR(Base!Q46/GAMSbase!Q46,"")</f>
        <v/>
      </c>
      <c r="S46" s="61" t="str">
        <f>IFERROR(Base!R46/GAMSbase!R46,"")</f>
        <v/>
      </c>
      <c r="T46" s="61" t="str">
        <f>IFERROR(Base!S46/GAMSbase!S46,"")</f>
        <v/>
      </c>
      <c r="U46" s="61" t="str">
        <f>IFERROR(Base!T46/GAMSbase!T46,"")</f>
        <v/>
      </c>
      <c r="V46" s="61" t="str">
        <f>IFERROR(Base!U46/GAMSbase!U46,"")</f>
        <v/>
      </c>
      <c r="W46" s="61" t="str">
        <f>IFERROR(Base!V46/GAMSbase!V46,"")</f>
        <v/>
      </c>
      <c r="X46" s="61" t="str">
        <f>IFERROR(Base!W46/GAMSbase!W46,"")</f>
        <v/>
      </c>
      <c r="Y46" s="61" t="str">
        <f>IFERROR(Base!X46/GAMSbase!X46,"")</f>
        <v/>
      </c>
      <c r="Z46" s="61" t="str">
        <f>IFERROR(Base!Y46/GAMSbase!Y46,"")</f>
        <v/>
      </c>
      <c r="AA46" s="61" t="str">
        <f>IFERROR(Base!Z46/GAMSbase!Z46,"")</f>
        <v/>
      </c>
      <c r="AB46" s="61" t="str">
        <f>IFERROR(Base!AA46/GAMSbase!AA46,"")</f>
        <v/>
      </c>
      <c r="AC46" s="61" t="str">
        <f>IFERROR(Base!AB46/GAMSbase!AB46,"")</f>
        <v/>
      </c>
      <c r="AD46" s="61" t="str">
        <f>IFERROR(Base!AC46/GAMSbase!AC46,"")</f>
        <v/>
      </c>
      <c r="AE46" s="61" t="str">
        <f>IFERROR(Base!AD46/GAMSbase!AD46,"")</f>
        <v/>
      </c>
      <c r="AF46" s="61" t="str">
        <f>IFERROR(Base!AE46/GAMSbase!AE46,"")</f>
        <v/>
      </c>
      <c r="AG46" s="61" t="str">
        <f>IFERROR(Base!AF46/GAMSbase!AF46,"")</f>
        <v/>
      </c>
      <c r="AH46" s="61" t="str">
        <f>IFERROR(Base!AG46/GAMSbase!AG46,"")</f>
        <v/>
      </c>
      <c r="AI46" s="61" t="str">
        <f>IFERROR(Base!AH46/GAMSbase!AH46,"")</f>
        <v/>
      </c>
      <c r="AJ46" s="61" t="str">
        <f>IFERROR(Base!AI46/GAMSbase!AI46,"")</f>
        <v/>
      </c>
      <c r="AK46" s="61" t="str">
        <f>IFERROR(Base!AJ46/GAMSbase!AJ46,"")</f>
        <v/>
      </c>
      <c r="AL46" s="61" t="str">
        <f>IFERROR(Base!AK46/GAMSbase!AK46,"")</f>
        <v/>
      </c>
      <c r="AM46" s="61" t="str">
        <f>IFERROR(Base!AL46/GAMSbase!AL46,"")</f>
        <v/>
      </c>
      <c r="AN46" s="61" t="str">
        <f>IFERROR(Base!AM46/GAMSbase!AM46,"")</f>
        <v/>
      </c>
      <c r="AO46" s="61" t="str">
        <f>IFERROR(Base!AN46/GAMSbase!AN46,"")</f>
        <v/>
      </c>
      <c r="AP46" s="61" t="str">
        <f>IFERROR(Base!AO46/GAMSbase!AO46,"")</f>
        <v/>
      </c>
      <c r="AQ46" s="61" t="str">
        <f>IFERROR(Base!AP46/GAMSbase!AP46,"")</f>
        <v/>
      </c>
      <c r="AR46" s="61" t="str">
        <f>IFERROR(Base!AQ46/GAMSbase!AQ46,"")</f>
        <v/>
      </c>
      <c r="AS46" s="61" t="str">
        <f>IFERROR(Base!AR46/GAMSbase!AR46,"")</f>
        <v/>
      </c>
      <c r="AT46" s="61" t="str">
        <f>IFERROR(Base!AS46/GAMSbase!AS46,"")</f>
        <v/>
      </c>
      <c r="AU46" s="61" t="str">
        <f>IFERROR(Base!AT46/GAMSbase!AT46,"")</f>
        <v/>
      </c>
      <c r="AV46" s="61" t="str">
        <f>IFERROR(Base!AU46/GAMSbase!AU46,"")</f>
        <v/>
      </c>
      <c r="AW46" s="61" t="str">
        <f>IFERROR(Base!AV46/GAMSbase!AV46,"")</f>
        <v/>
      </c>
      <c r="AX46" s="61" t="str">
        <f>IFERROR(Base!AW46/GAMSbase!AW46,"")</f>
        <v/>
      </c>
      <c r="AY46" s="61" t="str">
        <f>IFERROR(Base!AX46/GAMSbase!AX46,"")</f>
        <v/>
      </c>
      <c r="AZ46" s="61" t="str">
        <f>IFERROR(Base!AY46/GAMSbase!AY46,"")</f>
        <v/>
      </c>
      <c r="BA46" s="61" t="str">
        <f>IFERROR(Base!AZ46/GAMSbase!AZ46,"")</f>
        <v/>
      </c>
      <c r="BB46" s="61" t="str">
        <f>IFERROR(Base!BA46/GAMSbase!BA46,"")</f>
        <v/>
      </c>
      <c r="BC46" s="61" t="str">
        <f>IFERROR(Base!BB46/GAMSbase!BB46,"")</f>
        <v/>
      </c>
      <c r="BD46" s="61" t="str">
        <f>IFERROR(Base!BC46/GAMSbase!BC46,"")</f>
        <v/>
      </c>
      <c r="BE46" s="61" t="str">
        <f>IFERROR(Base!BD46/GAMSbase!BD46,"")</f>
        <v/>
      </c>
      <c r="BF46" s="61" t="str">
        <f>IFERROR(Base!BE46/GAMSbase!BE46,"")</f>
        <v/>
      </c>
      <c r="BG46" s="61" t="str">
        <f>IFERROR(Base!BF46/GAMSbase!BF46,"")</f>
        <v/>
      </c>
      <c r="BH46" s="61" t="str">
        <f>IFERROR(Base!BG46/GAMSbase!BG46,"")</f>
        <v/>
      </c>
      <c r="BI46" s="61" t="str">
        <f>IFERROR(Base!BH46/GAMSbase!BH46,"")</f>
        <v/>
      </c>
      <c r="BJ46" s="61" t="str">
        <f>IFERROR(Base!BI46/GAMSbase!BI46,"")</f>
        <v/>
      </c>
    </row>
    <row r="47" spans="1:62" x14ac:dyDescent="0.25">
      <c r="A47" t="str">
        <f>Base!A47</f>
        <v>All immediate</v>
      </c>
      <c r="B47" t="str">
        <f>GAMSbase!A47</f>
        <v>Proportion of World in Participation</v>
      </c>
      <c r="C47" s="61">
        <f>IFERROR(Base!B47/GAMSbase!B47,"")</f>
        <v>1</v>
      </c>
      <c r="D47" s="61">
        <f>IFERROR(Base!C47/GAMSbase!C47,"")</f>
        <v>1</v>
      </c>
      <c r="E47" s="61">
        <f>IFERROR(Base!D47/GAMSbase!D47,"")</f>
        <v>1</v>
      </c>
      <c r="F47" s="61">
        <f>IFERROR(Base!E47/GAMSbase!E47,"")</f>
        <v>1</v>
      </c>
      <c r="G47" s="61">
        <f>IFERROR(Base!F47/GAMSbase!F47,"")</f>
        <v>1</v>
      </c>
      <c r="H47" s="61">
        <f>IFERROR(Base!G47/GAMSbase!G47,"")</f>
        <v>1</v>
      </c>
      <c r="I47" s="61">
        <f>IFERROR(Base!H47/GAMSbase!H47,"")</f>
        <v>1</v>
      </c>
      <c r="J47" s="61">
        <f>IFERROR(Base!I47/GAMSbase!I47,"")</f>
        <v>1</v>
      </c>
      <c r="K47" s="61">
        <f>IFERROR(Base!J47/GAMSbase!J47,"")</f>
        <v>1</v>
      </c>
      <c r="L47" s="61">
        <f>IFERROR(Base!K47/GAMSbase!K47,"")</f>
        <v>1</v>
      </c>
      <c r="M47" s="61">
        <f>IFERROR(Base!L47/GAMSbase!L47,"")</f>
        <v>1</v>
      </c>
      <c r="N47" s="61">
        <f>IFERROR(Base!M47/GAMSbase!M47,"")</f>
        <v>1</v>
      </c>
      <c r="O47" s="61">
        <f>IFERROR(Base!N47/GAMSbase!N47,"")</f>
        <v>1</v>
      </c>
      <c r="P47" s="61">
        <f>IFERROR(Base!O47/GAMSbase!O47,"")</f>
        <v>1</v>
      </c>
      <c r="Q47" s="61">
        <f>IFERROR(Base!P47/GAMSbase!P47,"")</f>
        <v>1</v>
      </c>
      <c r="R47" s="61">
        <f>IFERROR(Base!Q47/GAMSbase!Q47,"")</f>
        <v>1</v>
      </c>
      <c r="S47" s="61">
        <f>IFERROR(Base!R47/GAMSbase!R47,"")</f>
        <v>1</v>
      </c>
      <c r="T47" s="61">
        <f>IFERROR(Base!S47/GAMSbase!S47,"")</f>
        <v>1</v>
      </c>
      <c r="U47" s="61">
        <f>IFERROR(Base!T47/GAMSbase!T47,"")</f>
        <v>1</v>
      </c>
      <c r="V47" s="61">
        <f>IFERROR(Base!U47/GAMSbase!U47,"")</f>
        <v>1</v>
      </c>
      <c r="W47" s="61">
        <f>IFERROR(Base!V47/GAMSbase!V47,"")</f>
        <v>1</v>
      </c>
      <c r="X47" s="61">
        <f>IFERROR(Base!W47/GAMSbase!W47,"")</f>
        <v>1</v>
      </c>
      <c r="Y47" s="61">
        <f>IFERROR(Base!X47/GAMSbase!X47,"")</f>
        <v>1</v>
      </c>
      <c r="Z47" s="61">
        <f>IFERROR(Base!Y47/GAMSbase!Y47,"")</f>
        <v>1</v>
      </c>
      <c r="AA47" s="61">
        <f>IFERROR(Base!Z47/GAMSbase!Z47,"")</f>
        <v>1</v>
      </c>
      <c r="AB47" s="61">
        <f>IFERROR(Base!AA47/GAMSbase!AA47,"")</f>
        <v>1</v>
      </c>
      <c r="AC47" s="61">
        <f>IFERROR(Base!AB47/GAMSbase!AB47,"")</f>
        <v>1</v>
      </c>
      <c r="AD47" s="61">
        <f>IFERROR(Base!AC47/GAMSbase!AC47,"")</f>
        <v>1</v>
      </c>
      <c r="AE47" s="61">
        <f>IFERROR(Base!AD47/GAMSbase!AD47,"")</f>
        <v>1</v>
      </c>
      <c r="AF47" s="61">
        <f>IFERROR(Base!AE47/GAMSbase!AE47,"")</f>
        <v>1</v>
      </c>
      <c r="AG47" s="61">
        <f>IFERROR(Base!AF47/GAMSbase!AF47,"")</f>
        <v>1</v>
      </c>
      <c r="AH47" s="61">
        <f>IFERROR(Base!AG47/GAMSbase!AG47,"")</f>
        <v>1</v>
      </c>
      <c r="AI47" s="61">
        <f>IFERROR(Base!AH47/GAMSbase!AH47,"")</f>
        <v>1</v>
      </c>
      <c r="AJ47" s="61">
        <f>IFERROR(Base!AI47/GAMSbase!AI47,"")</f>
        <v>1</v>
      </c>
      <c r="AK47" s="61">
        <f>IFERROR(Base!AJ47/GAMSbase!AJ47,"")</f>
        <v>1</v>
      </c>
      <c r="AL47" s="61">
        <f>IFERROR(Base!AK47/GAMSbase!AK47,"")</f>
        <v>1</v>
      </c>
      <c r="AM47" s="61">
        <f>IFERROR(Base!AL47/GAMSbase!AL47,"")</f>
        <v>1</v>
      </c>
      <c r="AN47" s="61">
        <f>IFERROR(Base!AM47/GAMSbase!AM47,"")</f>
        <v>1</v>
      </c>
      <c r="AO47" s="61">
        <f>IFERROR(Base!AN47/GAMSbase!AN47,"")</f>
        <v>1</v>
      </c>
      <c r="AP47" s="61">
        <f>IFERROR(Base!AO47/GAMSbase!AO47,"")</f>
        <v>1</v>
      </c>
      <c r="AQ47" s="61">
        <f>IFERROR(Base!AP47/GAMSbase!AP47,"")</f>
        <v>1</v>
      </c>
      <c r="AR47" s="61">
        <f>IFERROR(Base!AQ47/GAMSbase!AQ47,"")</f>
        <v>1</v>
      </c>
      <c r="AS47" s="61">
        <f>IFERROR(Base!AR47/GAMSbase!AR47,"")</f>
        <v>1</v>
      </c>
      <c r="AT47" s="61">
        <f>IFERROR(Base!AS47/GAMSbase!AS47,"")</f>
        <v>1</v>
      </c>
      <c r="AU47" s="61">
        <f>IFERROR(Base!AT47/GAMSbase!AT47,"")</f>
        <v>1</v>
      </c>
      <c r="AV47" s="61">
        <f>IFERROR(Base!AU47/GAMSbase!AU47,"")</f>
        <v>1</v>
      </c>
      <c r="AW47" s="61">
        <f>IFERROR(Base!AV47/GAMSbase!AV47,"")</f>
        <v>1</v>
      </c>
      <c r="AX47" s="61">
        <f>IFERROR(Base!AW47/GAMSbase!AW47,"")</f>
        <v>1</v>
      </c>
      <c r="AY47" s="61">
        <f>IFERROR(Base!AX47/GAMSbase!AX47,"")</f>
        <v>1</v>
      </c>
      <c r="AZ47" s="61">
        <f>IFERROR(Base!AY47/GAMSbase!AY47,"")</f>
        <v>1</v>
      </c>
      <c r="BA47" s="61">
        <f>IFERROR(Base!AZ47/GAMSbase!AZ47,"")</f>
        <v>1</v>
      </c>
      <c r="BB47" s="61">
        <f>IFERROR(Base!BA47/GAMSbase!BA47,"")</f>
        <v>1</v>
      </c>
      <c r="BC47" s="61">
        <f>IFERROR(Base!BB47/GAMSbase!BB47,"")</f>
        <v>1</v>
      </c>
      <c r="BD47" s="61">
        <f>IFERROR(Base!BC47/GAMSbase!BC47,"")</f>
        <v>1</v>
      </c>
      <c r="BE47" s="61">
        <f>IFERROR(Base!BD47/GAMSbase!BD47,"")</f>
        <v>1</v>
      </c>
      <c r="BF47" s="61">
        <f>IFERROR(Base!BE47/GAMSbase!BE47,"")</f>
        <v>1</v>
      </c>
      <c r="BG47" s="61">
        <f>IFERROR(Base!BF47/GAMSbase!BF47,"")</f>
        <v>1</v>
      </c>
      <c r="BH47" s="61">
        <f>IFERROR(Base!BG47/GAMSbase!BG47,"")</f>
        <v>1</v>
      </c>
      <c r="BI47" s="61">
        <f>IFERROR(Base!BH47/GAMSbase!BH47,"")</f>
        <v>1</v>
      </c>
      <c r="BJ47" s="61">
        <f>IFERROR(Base!BI47/GAMSbase!BI47,"")</f>
        <v>1</v>
      </c>
    </row>
    <row r="48" spans="1:62" x14ac:dyDescent="0.25">
      <c r="A48" t="str">
        <f>Base!A48</f>
        <v>SCALING</v>
      </c>
      <c r="B48" t="str">
        <f>GAMSbase!A48</f>
        <v>* SCALING</v>
      </c>
      <c r="C48" s="61" t="str">
        <f>IFERROR(Base!B48/GAMSbase!B48,"")</f>
        <v/>
      </c>
      <c r="D48" s="61" t="str">
        <f>IFERROR(Base!C48/GAMSbase!C48,"")</f>
        <v/>
      </c>
      <c r="E48" s="61" t="str">
        <f>IFERROR(Base!D48/GAMSbase!D48,"")</f>
        <v/>
      </c>
      <c r="F48" s="61" t="str">
        <f>IFERROR(Base!E48/GAMSbase!E48,"")</f>
        <v/>
      </c>
      <c r="G48" s="61" t="str">
        <f>IFERROR(Base!F48/GAMSbase!F48,"")</f>
        <v/>
      </c>
      <c r="H48" s="61" t="str">
        <f>IFERROR(Base!G48/GAMSbase!G48,"")</f>
        <v/>
      </c>
      <c r="I48" s="61" t="str">
        <f>IFERROR(Base!H48/GAMSbase!H48,"")</f>
        <v/>
      </c>
      <c r="J48" s="61" t="str">
        <f>IFERROR(Base!I48/GAMSbase!I48,"")</f>
        <v/>
      </c>
      <c r="K48" s="61" t="str">
        <f>IFERROR(Base!J48/GAMSbase!J48,"")</f>
        <v/>
      </c>
      <c r="L48" s="61" t="str">
        <f>IFERROR(Base!K48/GAMSbase!K48,"")</f>
        <v/>
      </c>
      <c r="M48" s="61" t="str">
        <f>IFERROR(Base!L48/GAMSbase!L48,"")</f>
        <v/>
      </c>
      <c r="N48" s="61" t="str">
        <f>IFERROR(Base!M48/GAMSbase!M48,"")</f>
        <v/>
      </c>
      <c r="O48" s="61" t="str">
        <f>IFERROR(Base!N48/GAMSbase!N48,"")</f>
        <v/>
      </c>
      <c r="P48" s="61" t="str">
        <f>IFERROR(Base!O48/GAMSbase!O48,"")</f>
        <v/>
      </c>
      <c r="Q48" s="61" t="str">
        <f>IFERROR(Base!P48/GAMSbase!P48,"")</f>
        <v/>
      </c>
      <c r="R48" s="61" t="str">
        <f>IFERROR(Base!Q48/GAMSbase!Q48,"")</f>
        <v/>
      </c>
      <c r="S48" s="61" t="str">
        <f>IFERROR(Base!R48/GAMSbase!R48,"")</f>
        <v/>
      </c>
      <c r="T48" s="61" t="str">
        <f>IFERROR(Base!S48/GAMSbase!S48,"")</f>
        <v/>
      </c>
      <c r="U48" s="61" t="str">
        <f>IFERROR(Base!T48/GAMSbase!T48,"")</f>
        <v/>
      </c>
      <c r="V48" s="61" t="str">
        <f>IFERROR(Base!U48/GAMSbase!U48,"")</f>
        <v/>
      </c>
      <c r="W48" s="61" t="str">
        <f>IFERROR(Base!V48/GAMSbase!V48,"")</f>
        <v/>
      </c>
      <c r="X48" s="61" t="str">
        <f>IFERROR(Base!W48/GAMSbase!W48,"")</f>
        <v/>
      </c>
      <c r="Y48" s="61" t="str">
        <f>IFERROR(Base!X48/GAMSbase!X48,"")</f>
        <v/>
      </c>
      <c r="Z48" s="61" t="str">
        <f>IFERROR(Base!Y48/GAMSbase!Y48,"")</f>
        <v/>
      </c>
      <c r="AA48" s="61" t="str">
        <f>IFERROR(Base!Z48/GAMSbase!Z48,"")</f>
        <v/>
      </c>
      <c r="AB48" s="61" t="str">
        <f>IFERROR(Base!AA48/GAMSbase!AA48,"")</f>
        <v/>
      </c>
      <c r="AC48" s="61" t="str">
        <f>IFERROR(Base!AB48/GAMSbase!AB48,"")</f>
        <v/>
      </c>
      <c r="AD48" s="61" t="str">
        <f>IFERROR(Base!AC48/GAMSbase!AC48,"")</f>
        <v/>
      </c>
      <c r="AE48" s="61" t="str">
        <f>IFERROR(Base!AD48/GAMSbase!AD48,"")</f>
        <v/>
      </c>
      <c r="AF48" s="61" t="str">
        <f>IFERROR(Base!AE48/GAMSbase!AE48,"")</f>
        <v/>
      </c>
      <c r="AG48" s="61" t="str">
        <f>IFERROR(Base!AF48/GAMSbase!AF48,"")</f>
        <v/>
      </c>
      <c r="AH48" s="61" t="str">
        <f>IFERROR(Base!AG48/GAMSbase!AG48,"")</f>
        <v/>
      </c>
      <c r="AI48" s="61" t="str">
        <f>IFERROR(Base!AH48/GAMSbase!AH48,"")</f>
        <v/>
      </c>
      <c r="AJ48" s="61" t="str">
        <f>IFERROR(Base!AI48/GAMSbase!AI48,"")</f>
        <v/>
      </c>
      <c r="AK48" s="61" t="str">
        <f>IFERROR(Base!AJ48/GAMSbase!AJ48,"")</f>
        <v/>
      </c>
      <c r="AL48" s="61" t="str">
        <f>IFERROR(Base!AK48/GAMSbase!AK48,"")</f>
        <v/>
      </c>
      <c r="AM48" s="61" t="str">
        <f>IFERROR(Base!AL48/GAMSbase!AL48,"")</f>
        <v/>
      </c>
      <c r="AN48" s="61" t="str">
        <f>IFERROR(Base!AM48/GAMSbase!AM48,"")</f>
        <v/>
      </c>
      <c r="AO48" s="61" t="str">
        <f>IFERROR(Base!AN48/GAMSbase!AN48,"")</f>
        <v/>
      </c>
      <c r="AP48" s="61" t="str">
        <f>IFERROR(Base!AO48/GAMSbase!AO48,"")</f>
        <v/>
      </c>
      <c r="AQ48" s="61" t="str">
        <f>IFERROR(Base!AP48/GAMSbase!AP48,"")</f>
        <v/>
      </c>
      <c r="AR48" s="61" t="str">
        <f>IFERROR(Base!AQ48/GAMSbase!AQ48,"")</f>
        <v/>
      </c>
      <c r="AS48" s="61" t="str">
        <f>IFERROR(Base!AR48/GAMSbase!AR48,"")</f>
        <v/>
      </c>
      <c r="AT48" s="61" t="str">
        <f>IFERROR(Base!AS48/GAMSbase!AS48,"")</f>
        <v/>
      </c>
      <c r="AU48" s="61" t="str">
        <f>IFERROR(Base!AT48/GAMSbase!AT48,"")</f>
        <v/>
      </c>
      <c r="AV48" s="61" t="str">
        <f>IFERROR(Base!AU48/GAMSbase!AU48,"")</f>
        <v/>
      </c>
      <c r="AW48" s="61" t="str">
        <f>IFERROR(Base!AV48/GAMSbase!AV48,"")</f>
        <v/>
      </c>
      <c r="AX48" s="61" t="str">
        <f>IFERROR(Base!AW48/GAMSbase!AW48,"")</f>
        <v/>
      </c>
      <c r="AY48" s="61" t="str">
        <f>IFERROR(Base!AX48/GAMSbase!AX48,"")</f>
        <v/>
      </c>
      <c r="AZ48" s="61" t="str">
        <f>IFERROR(Base!AY48/GAMSbase!AY48,"")</f>
        <v/>
      </c>
      <c r="BA48" s="61" t="str">
        <f>IFERROR(Base!AZ48/GAMSbase!AZ48,"")</f>
        <v/>
      </c>
      <c r="BB48" s="61" t="str">
        <f>IFERROR(Base!BA48/GAMSbase!BA48,"")</f>
        <v/>
      </c>
      <c r="BC48" s="61" t="str">
        <f>IFERROR(Base!BB48/GAMSbase!BB48,"")</f>
        <v/>
      </c>
      <c r="BD48" s="61" t="str">
        <f>IFERROR(Base!BC48/GAMSbase!BC48,"")</f>
        <v/>
      </c>
      <c r="BE48" s="61" t="str">
        <f>IFERROR(Base!BD48/GAMSbase!BD48,"")</f>
        <v/>
      </c>
      <c r="BF48" s="61" t="str">
        <f>IFERROR(Base!BE48/GAMSbase!BE48,"")</f>
        <v/>
      </c>
      <c r="BG48" s="61" t="str">
        <f>IFERROR(Base!BF48/GAMSbase!BF48,"")</f>
        <v/>
      </c>
      <c r="BH48" s="61" t="str">
        <f>IFERROR(Base!BG48/GAMSbase!BG48,"")</f>
        <v/>
      </c>
      <c r="BI48" s="61" t="str">
        <f>IFERROR(Base!BH48/GAMSbase!BH48,"")</f>
        <v/>
      </c>
      <c r="BJ48" s="61" t="str">
        <f>IFERROR(Base!BI48/GAMSbase!BI48,"")</f>
        <v/>
      </c>
    </row>
    <row r="49" spans="1:62" x14ac:dyDescent="0.25">
      <c r="A49" t="str">
        <f>Base!A49</f>
        <v>Multiplicative scaling coefficient in utility function</v>
      </c>
      <c r="B49" t="str">
        <f>GAMSbase!A49</f>
        <v>Multiplicative Scaling Coefficient in Utility Function</v>
      </c>
      <c r="C49" s="61">
        <f>IFERROR(Base!B49/GAMSbase!B49,"")</f>
        <v>1</v>
      </c>
      <c r="D49" s="61" t="str">
        <f>IFERROR(Base!C49/GAMSbase!C49,"")</f>
        <v/>
      </c>
      <c r="E49" s="61" t="str">
        <f>IFERROR(Base!D49/GAMSbase!D49,"")</f>
        <v/>
      </c>
      <c r="F49" s="61" t="str">
        <f>IFERROR(Base!E49/GAMSbase!E49,"")</f>
        <v/>
      </c>
      <c r="G49" s="61" t="str">
        <f>IFERROR(Base!F49/GAMSbase!F49,"")</f>
        <v/>
      </c>
      <c r="H49" s="61" t="str">
        <f>IFERROR(Base!G49/GAMSbase!G49,"")</f>
        <v/>
      </c>
      <c r="I49" s="61" t="str">
        <f>IFERROR(Base!H49/GAMSbase!H49,"")</f>
        <v/>
      </c>
      <c r="J49" s="61" t="str">
        <f>IFERROR(Base!I49/GAMSbase!I49,"")</f>
        <v/>
      </c>
      <c r="K49" s="61" t="str">
        <f>IFERROR(Base!J49/GAMSbase!J49,"")</f>
        <v/>
      </c>
      <c r="L49" s="61" t="str">
        <f>IFERROR(Base!K49/GAMSbase!K49,"")</f>
        <v/>
      </c>
      <c r="M49" s="61" t="str">
        <f>IFERROR(Base!L49/GAMSbase!L49,"")</f>
        <v/>
      </c>
      <c r="N49" s="61" t="str">
        <f>IFERROR(Base!M49/GAMSbase!M49,"")</f>
        <v/>
      </c>
      <c r="O49" s="61" t="str">
        <f>IFERROR(Base!N49/GAMSbase!N49,"")</f>
        <v/>
      </c>
      <c r="P49" s="61" t="str">
        <f>IFERROR(Base!O49/GAMSbase!O49,"")</f>
        <v/>
      </c>
      <c r="Q49" s="61" t="str">
        <f>IFERROR(Base!P49/GAMSbase!P49,"")</f>
        <v/>
      </c>
      <c r="R49" s="61" t="str">
        <f>IFERROR(Base!Q49/GAMSbase!Q49,"")</f>
        <v/>
      </c>
      <c r="S49" s="61" t="str">
        <f>IFERROR(Base!R49/GAMSbase!R49,"")</f>
        <v/>
      </c>
      <c r="T49" s="61" t="str">
        <f>IFERROR(Base!S49/GAMSbase!S49,"")</f>
        <v/>
      </c>
      <c r="U49" s="61" t="str">
        <f>IFERROR(Base!T49/GAMSbase!T49,"")</f>
        <v/>
      </c>
      <c r="V49" s="61" t="str">
        <f>IFERROR(Base!U49/GAMSbase!U49,"")</f>
        <v/>
      </c>
      <c r="W49" s="61" t="str">
        <f>IFERROR(Base!V49/GAMSbase!V49,"")</f>
        <v/>
      </c>
      <c r="X49" s="61" t="str">
        <f>IFERROR(Base!W49/GAMSbase!W49,"")</f>
        <v/>
      </c>
      <c r="Y49" s="61" t="str">
        <f>IFERROR(Base!X49/GAMSbase!X49,"")</f>
        <v/>
      </c>
      <c r="Z49" s="61" t="str">
        <f>IFERROR(Base!Y49/GAMSbase!Y49,"")</f>
        <v/>
      </c>
      <c r="AA49" s="61" t="str">
        <f>IFERROR(Base!Z49/GAMSbase!Z49,"")</f>
        <v/>
      </c>
      <c r="AB49" s="61" t="str">
        <f>IFERROR(Base!AA49/GAMSbase!AA49,"")</f>
        <v/>
      </c>
      <c r="AC49" s="61" t="str">
        <f>IFERROR(Base!AB49/GAMSbase!AB49,"")</f>
        <v/>
      </c>
      <c r="AD49" s="61" t="str">
        <f>IFERROR(Base!AC49/GAMSbase!AC49,"")</f>
        <v/>
      </c>
      <c r="AE49" s="61" t="str">
        <f>IFERROR(Base!AD49/GAMSbase!AD49,"")</f>
        <v/>
      </c>
      <c r="AF49" s="61" t="str">
        <f>IFERROR(Base!AE49/GAMSbase!AE49,"")</f>
        <v/>
      </c>
      <c r="AG49" s="61" t="str">
        <f>IFERROR(Base!AF49/GAMSbase!AF49,"")</f>
        <v/>
      </c>
      <c r="AH49" s="61" t="str">
        <f>IFERROR(Base!AG49/GAMSbase!AG49,"")</f>
        <v/>
      </c>
      <c r="AI49" s="61" t="str">
        <f>IFERROR(Base!AH49/GAMSbase!AH49,"")</f>
        <v/>
      </c>
      <c r="AJ49" s="61" t="str">
        <f>IFERROR(Base!AI49/GAMSbase!AI49,"")</f>
        <v/>
      </c>
      <c r="AK49" s="61" t="str">
        <f>IFERROR(Base!AJ49/GAMSbase!AJ49,"")</f>
        <v/>
      </c>
      <c r="AL49" s="61" t="str">
        <f>IFERROR(Base!AK49/GAMSbase!AK49,"")</f>
        <v/>
      </c>
      <c r="AM49" s="61" t="str">
        <f>IFERROR(Base!AL49/GAMSbase!AL49,"")</f>
        <v/>
      </c>
      <c r="AN49" s="61" t="str">
        <f>IFERROR(Base!AM49/GAMSbase!AM49,"")</f>
        <v/>
      </c>
      <c r="AO49" s="61" t="str">
        <f>IFERROR(Base!AN49/GAMSbase!AN49,"")</f>
        <v/>
      </c>
      <c r="AP49" s="61" t="str">
        <f>IFERROR(Base!AO49/GAMSbase!AO49,"")</f>
        <v/>
      </c>
      <c r="AQ49" s="61" t="str">
        <f>IFERROR(Base!AP49/GAMSbase!AP49,"")</f>
        <v/>
      </c>
      <c r="AR49" s="61" t="str">
        <f>IFERROR(Base!AQ49/GAMSbase!AQ49,"")</f>
        <v/>
      </c>
      <c r="AS49" s="61" t="str">
        <f>IFERROR(Base!AR49/GAMSbase!AR49,"")</f>
        <v/>
      </c>
      <c r="AT49" s="61" t="str">
        <f>IFERROR(Base!AS49/GAMSbase!AS49,"")</f>
        <v/>
      </c>
      <c r="AU49" s="61" t="str">
        <f>IFERROR(Base!AT49/GAMSbase!AT49,"")</f>
        <v/>
      </c>
      <c r="AV49" s="61" t="str">
        <f>IFERROR(Base!AU49/GAMSbase!AU49,"")</f>
        <v/>
      </c>
      <c r="AW49" s="61" t="str">
        <f>IFERROR(Base!AV49/GAMSbase!AV49,"")</f>
        <v/>
      </c>
      <c r="AX49" s="61" t="str">
        <f>IFERROR(Base!AW49/GAMSbase!AW49,"")</f>
        <v/>
      </c>
      <c r="AY49" s="61" t="str">
        <f>IFERROR(Base!AX49/GAMSbase!AX49,"")</f>
        <v/>
      </c>
      <c r="AZ49" s="61" t="str">
        <f>IFERROR(Base!AY49/GAMSbase!AY49,"")</f>
        <v/>
      </c>
      <c r="BA49" s="61" t="str">
        <f>IFERROR(Base!AZ49/GAMSbase!AZ49,"")</f>
        <v/>
      </c>
      <c r="BB49" s="61" t="str">
        <f>IFERROR(Base!BA49/GAMSbase!BA49,"")</f>
        <v/>
      </c>
      <c r="BC49" s="61" t="str">
        <f>IFERROR(Base!BB49/GAMSbase!BB49,"")</f>
        <v/>
      </c>
      <c r="BD49" s="61" t="str">
        <f>IFERROR(Base!BC49/GAMSbase!BC49,"")</f>
        <v/>
      </c>
      <c r="BE49" s="61" t="str">
        <f>IFERROR(Base!BD49/GAMSbase!BD49,"")</f>
        <v/>
      </c>
      <c r="BF49" s="61" t="str">
        <f>IFERROR(Base!BE49/GAMSbase!BE49,"")</f>
        <v/>
      </c>
      <c r="BG49" s="61" t="str">
        <f>IFERROR(Base!BF49/GAMSbase!BF49,"")</f>
        <v/>
      </c>
      <c r="BH49" s="61" t="str">
        <f>IFERROR(Base!BG49/GAMSbase!BG49,"")</f>
        <v/>
      </c>
      <c r="BI49" s="61" t="str">
        <f>IFERROR(Base!BH49/GAMSbase!BH49,"")</f>
        <v/>
      </c>
      <c r="BJ49" s="61" t="str">
        <f>IFERROR(Base!BI49/GAMSbase!BI49,"")</f>
        <v/>
      </c>
    </row>
    <row r="50" spans="1:62" x14ac:dyDescent="0.25">
      <c r="A50" t="str">
        <f>Base!A50</f>
        <v>Additive scaling coefficient in utility function</v>
      </c>
      <c r="B50" t="str">
        <f>GAMSbase!A50</f>
        <v>Additive Scaling Coefficient in Utility Function</v>
      </c>
      <c r="C50" s="61">
        <f>IFERROR(Base!B50/GAMSbase!B50,"")</f>
        <v>1</v>
      </c>
      <c r="D50" s="61" t="str">
        <f>IFERROR(Base!C50/GAMSbase!C50,"")</f>
        <v/>
      </c>
      <c r="E50" s="61" t="str">
        <f>IFERROR(Base!D50/GAMSbase!D50,"")</f>
        <v/>
      </c>
      <c r="F50" s="61" t="str">
        <f>IFERROR(Base!E50/GAMSbase!E50,"")</f>
        <v/>
      </c>
      <c r="G50" s="61" t="str">
        <f>IFERROR(Base!F50/GAMSbase!F50,"")</f>
        <v/>
      </c>
      <c r="H50" s="61" t="str">
        <f>IFERROR(Base!G50/GAMSbase!G50,"")</f>
        <v/>
      </c>
      <c r="I50" s="61" t="str">
        <f>IFERROR(Base!H50/GAMSbase!H50,"")</f>
        <v/>
      </c>
      <c r="J50" s="61" t="str">
        <f>IFERROR(Base!I50/GAMSbase!I50,"")</f>
        <v/>
      </c>
      <c r="K50" s="61" t="str">
        <f>IFERROR(Base!J50/GAMSbase!J50,"")</f>
        <v/>
      </c>
      <c r="L50" s="61" t="str">
        <f>IFERROR(Base!K50/GAMSbase!K50,"")</f>
        <v/>
      </c>
      <c r="M50" s="61" t="str">
        <f>IFERROR(Base!L50/GAMSbase!L50,"")</f>
        <v/>
      </c>
      <c r="N50" s="61" t="str">
        <f>IFERROR(Base!M50/GAMSbase!M50,"")</f>
        <v/>
      </c>
      <c r="O50" s="61" t="str">
        <f>IFERROR(Base!N50/GAMSbase!N50,"")</f>
        <v/>
      </c>
      <c r="P50" s="61" t="str">
        <f>IFERROR(Base!O50/GAMSbase!O50,"")</f>
        <v/>
      </c>
      <c r="Q50" s="61" t="str">
        <f>IFERROR(Base!P50/GAMSbase!P50,"")</f>
        <v/>
      </c>
      <c r="R50" s="61" t="str">
        <f>IFERROR(Base!Q50/GAMSbase!Q50,"")</f>
        <v/>
      </c>
      <c r="S50" s="61" t="str">
        <f>IFERROR(Base!R50/GAMSbase!R50,"")</f>
        <v/>
      </c>
      <c r="T50" s="61" t="str">
        <f>IFERROR(Base!S50/GAMSbase!S50,"")</f>
        <v/>
      </c>
      <c r="U50" s="61" t="str">
        <f>IFERROR(Base!T50/GAMSbase!T50,"")</f>
        <v/>
      </c>
      <c r="V50" s="61" t="str">
        <f>IFERROR(Base!U50/GAMSbase!U50,"")</f>
        <v/>
      </c>
      <c r="W50" s="61" t="str">
        <f>IFERROR(Base!V50/GAMSbase!V50,"")</f>
        <v/>
      </c>
      <c r="X50" s="61" t="str">
        <f>IFERROR(Base!W50/GAMSbase!W50,"")</f>
        <v/>
      </c>
      <c r="Y50" s="61" t="str">
        <f>IFERROR(Base!X50/GAMSbase!X50,"")</f>
        <v/>
      </c>
      <c r="Z50" s="61" t="str">
        <f>IFERROR(Base!Y50/GAMSbase!Y50,"")</f>
        <v/>
      </c>
      <c r="AA50" s="61" t="str">
        <f>IFERROR(Base!Z50/GAMSbase!Z50,"")</f>
        <v/>
      </c>
      <c r="AB50" s="61" t="str">
        <f>IFERROR(Base!AA50/GAMSbase!AA50,"")</f>
        <v/>
      </c>
      <c r="AC50" s="61" t="str">
        <f>IFERROR(Base!AB50/GAMSbase!AB50,"")</f>
        <v/>
      </c>
      <c r="AD50" s="61" t="str">
        <f>IFERROR(Base!AC50/GAMSbase!AC50,"")</f>
        <v/>
      </c>
      <c r="AE50" s="61" t="str">
        <f>IFERROR(Base!AD50/GAMSbase!AD50,"")</f>
        <v/>
      </c>
      <c r="AF50" s="61" t="str">
        <f>IFERROR(Base!AE50/GAMSbase!AE50,"")</f>
        <v/>
      </c>
      <c r="AG50" s="61" t="str">
        <f>IFERROR(Base!AF50/GAMSbase!AF50,"")</f>
        <v/>
      </c>
      <c r="AH50" s="61" t="str">
        <f>IFERROR(Base!AG50/GAMSbase!AG50,"")</f>
        <v/>
      </c>
      <c r="AI50" s="61" t="str">
        <f>IFERROR(Base!AH50/GAMSbase!AH50,"")</f>
        <v/>
      </c>
      <c r="AJ50" s="61" t="str">
        <f>IFERROR(Base!AI50/GAMSbase!AI50,"")</f>
        <v/>
      </c>
      <c r="AK50" s="61" t="str">
        <f>IFERROR(Base!AJ50/GAMSbase!AJ50,"")</f>
        <v/>
      </c>
      <c r="AL50" s="61" t="str">
        <f>IFERROR(Base!AK50/GAMSbase!AK50,"")</f>
        <v/>
      </c>
      <c r="AM50" s="61" t="str">
        <f>IFERROR(Base!AL50/GAMSbase!AL50,"")</f>
        <v/>
      </c>
      <c r="AN50" s="61" t="str">
        <f>IFERROR(Base!AM50/GAMSbase!AM50,"")</f>
        <v/>
      </c>
      <c r="AO50" s="61" t="str">
        <f>IFERROR(Base!AN50/GAMSbase!AN50,"")</f>
        <v/>
      </c>
      <c r="AP50" s="61" t="str">
        <f>IFERROR(Base!AO50/GAMSbase!AO50,"")</f>
        <v/>
      </c>
      <c r="AQ50" s="61" t="str">
        <f>IFERROR(Base!AP50/GAMSbase!AP50,"")</f>
        <v/>
      </c>
      <c r="AR50" s="61" t="str">
        <f>IFERROR(Base!AQ50/GAMSbase!AQ50,"")</f>
        <v/>
      </c>
      <c r="AS50" s="61" t="str">
        <f>IFERROR(Base!AR50/GAMSbase!AR50,"")</f>
        <v/>
      </c>
      <c r="AT50" s="61" t="str">
        <f>IFERROR(Base!AS50/GAMSbase!AS50,"")</f>
        <v/>
      </c>
      <c r="AU50" s="61" t="str">
        <f>IFERROR(Base!AT50/GAMSbase!AT50,"")</f>
        <v/>
      </c>
      <c r="AV50" s="61" t="str">
        <f>IFERROR(Base!AU50/GAMSbase!AU50,"")</f>
        <v/>
      </c>
      <c r="AW50" s="61" t="str">
        <f>IFERROR(Base!AV50/GAMSbase!AV50,"")</f>
        <v/>
      </c>
      <c r="AX50" s="61" t="str">
        <f>IFERROR(Base!AW50/GAMSbase!AW50,"")</f>
        <v/>
      </c>
      <c r="AY50" s="61" t="str">
        <f>IFERROR(Base!AX50/GAMSbase!AX50,"")</f>
        <v/>
      </c>
      <c r="AZ50" s="61" t="str">
        <f>IFERROR(Base!AY50/GAMSbase!AY50,"")</f>
        <v/>
      </c>
      <c r="BA50" s="61" t="str">
        <f>IFERROR(Base!AZ50/GAMSbase!AZ50,"")</f>
        <v/>
      </c>
      <c r="BB50" s="61" t="str">
        <f>IFERROR(Base!BA50/GAMSbase!BA50,"")</f>
        <v/>
      </c>
      <c r="BC50" s="61" t="str">
        <f>IFERROR(Base!BB50/GAMSbase!BB50,"")</f>
        <v/>
      </c>
      <c r="BD50" s="61" t="str">
        <f>IFERROR(Base!BC50/GAMSbase!BC50,"")</f>
        <v/>
      </c>
      <c r="BE50" s="61" t="str">
        <f>IFERROR(Base!BD50/GAMSbase!BD50,"")</f>
        <v/>
      </c>
      <c r="BF50" s="61" t="str">
        <f>IFERROR(Base!BE50/GAMSbase!BE50,"")</f>
        <v/>
      </c>
      <c r="BG50" s="61" t="str">
        <f>IFERROR(Base!BF50/GAMSbase!BF50,"")</f>
        <v/>
      </c>
      <c r="BH50" s="61" t="str">
        <f>IFERROR(Base!BG50/GAMSbase!BG50,"")</f>
        <v/>
      </c>
      <c r="BI50" s="61" t="str">
        <f>IFERROR(Base!BH50/GAMSbase!BH50,"")</f>
        <v/>
      </c>
      <c r="BJ50" s="61" t="str">
        <f>IFERROR(Base!BI50/GAMSbase!BI50,"")</f>
        <v/>
      </c>
    </row>
    <row r="51" spans="1:62" x14ac:dyDescent="0.25">
      <c r="A51" t="str">
        <f>Base!A51</f>
        <v>Hotelling on (1) or off(0)</v>
      </c>
      <c r="B51" t="str">
        <f>GAMSbase!A51</f>
        <v>Hotelling</v>
      </c>
      <c r="C51" s="61" t="str">
        <f>IFERROR(Base!B51/GAMSbase!B51,"")</f>
        <v/>
      </c>
      <c r="D51" s="61" t="str">
        <f>IFERROR(Base!C51/GAMSbase!C51,"")</f>
        <v/>
      </c>
      <c r="E51" s="61" t="str">
        <f>IFERROR(Base!D51/GAMSbase!D51,"")</f>
        <v/>
      </c>
      <c r="F51" s="61" t="str">
        <f>IFERROR(Base!E51/GAMSbase!E51,"")</f>
        <v/>
      </c>
      <c r="G51" s="61" t="str">
        <f>IFERROR(Base!F51/GAMSbase!F51,"")</f>
        <v/>
      </c>
      <c r="H51" s="61" t="str">
        <f>IFERROR(Base!G51/GAMSbase!G51,"")</f>
        <v/>
      </c>
      <c r="I51" s="61" t="str">
        <f>IFERROR(Base!H51/GAMSbase!H51,"")</f>
        <v/>
      </c>
      <c r="J51" s="61" t="str">
        <f>IFERROR(Base!I51/GAMSbase!I51,"")</f>
        <v/>
      </c>
      <c r="K51" s="61" t="str">
        <f>IFERROR(Base!J51/GAMSbase!J51,"")</f>
        <v/>
      </c>
      <c r="L51" s="61" t="str">
        <f>IFERROR(Base!K51/GAMSbase!K51,"")</f>
        <v/>
      </c>
      <c r="M51" s="61" t="str">
        <f>IFERROR(Base!L51/GAMSbase!L51,"")</f>
        <v/>
      </c>
      <c r="N51" s="61" t="str">
        <f>IFERROR(Base!M51/GAMSbase!M51,"")</f>
        <v/>
      </c>
      <c r="O51" s="61" t="str">
        <f>IFERROR(Base!N51/GAMSbase!N51,"")</f>
        <v/>
      </c>
      <c r="P51" s="61" t="str">
        <f>IFERROR(Base!O51/GAMSbase!O51,"")</f>
        <v/>
      </c>
      <c r="Q51" s="61" t="str">
        <f>IFERROR(Base!P51/GAMSbase!P51,"")</f>
        <v/>
      </c>
      <c r="R51" s="61" t="str">
        <f>IFERROR(Base!Q51/GAMSbase!Q51,"")</f>
        <v/>
      </c>
      <c r="S51" s="61" t="str">
        <f>IFERROR(Base!R51/GAMSbase!R51,"")</f>
        <v/>
      </c>
      <c r="T51" s="61" t="str">
        <f>IFERROR(Base!S51/GAMSbase!S51,"")</f>
        <v/>
      </c>
      <c r="U51" s="61" t="str">
        <f>IFERROR(Base!T51/GAMSbase!T51,"")</f>
        <v/>
      </c>
      <c r="V51" s="61" t="str">
        <f>IFERROR(Base!U51/GAMSbase!U51,"")</f>
        <v/>
      </c>
      <c r="W51" s="61" t="str">
        <f>IFERROR(Base!V51/GAMSbase!V51,"")</f>
        <v/>
      </c>
      <c r="X51" s="61" t="str">
        <f>IFERROR(Base!W51/GAMSbase!W51,"")</f>
        <v/>
      </c>
      <c r="Y51" s="61" t="str">
        <f>IFERROR(Base!X51/GAMSbase!X51,"")</f>
        <v/>
      </c>
      <c r="Z51" s="61" t="str">
        <f>IFERROR(Base!Y51/GAMSbase!Y51,"")</f>
        <v/>
      </c>
      <c r="AA51" s="61" t="str">
        <f>IFERROR(Base!Z51/GAMSbase!Z51,"")</f>
        <v/>
      </c>
      <c r="AB51" s="61" t="str">
        <f>IFERROR(Base!AA51/GAMSbase!AA51,"")</f>
        <v/>
      </c>
      <c r="AC51" s="61" t="str">
        <f>IFERROR(Base!AB51/GAMSbase!AB51,"")</f>
        <v/>
      </c>
      <c r="AD51" s="61" t="str">
        <f>IFERROR(Base!AC51/GAMSbase!AC51,"")</f>
        <v/>
      </c>
      <c r="AE51" s="61" t="str">
        <f>IFERROR(Base!AD51/GAMSbase!AD51,"")</f>
        <v/>
      </c>
      <c r="AF51" s="61" t="str">
        <f>IFERROR(Base!AE51/GAMSbase!AE51,"")</f>
        <v/>
      </c>
      <c r="AG51" s="61" t="str">
        <f>IFERROR(Base!AF51/GAMSbase!AF51,"")</f>
        <v/>
      </c>
      <c r="AH51" s="61" t="str">
        <f>IFERROR(Base!AG51/GAMSbase!AG51,"")</f>
        <v/>
      </c>
      <c r="AI51" s="61" t="str">
        <f>IFERROR(Base!AH51/GAMSbase!AH51,"")</f>
        <v/>
      </c>
      <c r="AJ51" s="61" t="str">
        <f>IFERROR(Base!AI51/GAMSbase!AI51,"")</f>
        <v/>
      </c>
      <c r="AK51" s="61" t="str">
        <f>IFERROR(Base!AJ51/GAMSbase!AJ51,"")</f>
        <v/>
      </c>
      <c r="AL51" s="61" t="str">
        <f>IFERROR(Base!AK51/GAMSbase!AK51,"")</f>
        <v/>
      </c>
      <c r="AM51" s="61" t="str">
        <f>IFERROR(Base!AL51/GAMSbase!AL51,"")</f>
        <v/>
      </c>
      <c r="AN51" s="61" t="str">
        <f>IFERROR(Base!AM51/GAMSbase!AM51,"")</f>
        <v/>
      </c>
      <c r="AO51" s="61" t="str">
        <f>IFERROR(Base!AN51/GAMSbase!AN51,"")</f>
        <v/>
      </c>
      <c r="AP51" s="61" t="str">
        <f>IFERROR(Base!AO51/GAMSbase!AO51,"")</f>
        <v/>
      </c>
      <c r="AQ51" s="61" t="str">
        <f>IFERROR(Base!AP51/GAMSbase!AP51,"")</f>
        <v/>
      </c>
      <c r="AR51" s="61" t="str">
        <f>IFERROR(Base!AQ51/GAMSbase!AQ51,"")</f>
        <v/>
      </c>
      <c r="AS51" s="61" t="str">
        <f>IFERROR(Base!AR51/GAMSbase!AR51,"")</f>
        <v/>
      </c>
      <c r="AT51" s="61" t="str">
        <f>IFERROR(Base!AS51/GAMSbase!AS51,"")</f>
        <v/>
      </c>
      <c r="AU51" s="61" t="str">
        <f>IFERROR(Base!AT51/GAMSbase!AT51,"")</f>
        <v/>
      </c>
      <c r="AV51" s="61" t="str">
        <f>IFERROR(Base!AU51/GAMSbase!AU51,"")</f>
        <v/>
      </c>
      <c r="AW51" s="61" t="str">
        <f>IFERROR(Base!AV51/GAMSbase!AV51,"")</f>
        <v/>
      </c>
      <c r="AX51" s="61" t="str">
        <f>IFERROR(Base!AW51/GAMSbase!AW51,"")</f>
        <v/>
      </c>
      <c r="AY51" s="61" t="str">
        <f>IFERROR(Base!AX51/GAMSbase!AX51,"")</f>
        <v/>
      </c>
      <c r="AZ51" s="61" t="str">
        <f>IFERROR(Base!AY51/GAMSbase!AY51,"")</f>
        <v/>
      </c>
      <c r="BA51" s="61" t="str">
        <f>IFERROR(Base!AZ51/GAMSbase!AZ51,"")</f>
        <v/>
      </c>
      <c r="BB51" s="61" t="str">
        <f>IFERROR(Base!BA51/GAMSbase!BA51,"")</f>
        <v/>
      </c>
      <c r="BC51" s="61" t="str">
        <f>IFERROR(Base!BB51/GAMSbase!BB51,"")</f>
        <v/>
      </c>
      <c r="BD51" s="61" t="str">
        <f>IFERROR(Base!BC51/GAMSbase!BC51,"")</f>
        <v/>
      </c>
      <c r="BE51" s="61" t="str">
        <f>IFERROR(Base!BD51/GAMSbase!BD51,"")</f>
        <v/>
      </c>
      <c r="BF51" s="61" t="str">
        <f>IFERROR(Base!BE51/GAMSbase!BE51,"")</f>
        <v/>
      </c>
      <c r="BG51" s="61" t="str">
        <f>IFERROR(Base!BF51/GAMSbase!BF51,"")</f>
        <v/>
      </c>
      <c r="BH51" s="61" t="str">
        <f>IFERROR(Base!BG51/GAMSbase!BG51,"")</f>
        <v/>
      </c>
      <c r="BI51" s="61" t="str">
        <f>IFERROR(Base!BH51/GAMSbase!BH51,"")</f>
        <v/>
      </c>
      <c r="BJ51" s="61" t="str">
        <f>IFERROR(Base!BI51/GAMSbase!BI51,"")</f>
        <v/>
      </c>
    </row>
    <row r="52" spans="1:62" x14ac:dyDescent="0.25">
      <c r="A52" t="str">
        <f>Base!A52</f>
        <v>POPULATION</v>
      </c>
      <c r="B52" t="str">
        <f>GAMSbase!A52</f>
        <v>* POPULATION</v>
      </c>
      <c r="C52" s="61" t="str">
        <f>IFERROR(Base!B52/GAMSbase!B52,"")</f>
        <v/>
      </c>
      <c r="D52" s="61" t="str">
        <f>IFERROR(Base!C52/GAMSbase!C52,"")</f>
        <v/>
      </c>
      <c r="E52" s="61" t="str">
        <f>IFERROR(Base!D52/GAMSbase!D52,"")</f>
        <v/>
      </c>
      <c r="F52" s="61" t="str">
        <f>IFERROR(Base!E52/GAMSbase!E52,"")</f>
        <v/>
      </c>
      <c r="G52" s="61" t="str">
        <f>IFERROR(Base!F52/GAMSbase!F52,"")</f>
        <v/>
      </c>
      <c r="H52" s="61" t="str">
        <f>IFERROR(Base!G52/GAMSbase!G52,"")</f>
        <v/>
      </c>
      <c r="I52" s="61" t="str">
        <f>IFERROR(Base!H52/GAMSbase!H52,"")</f>
        <v/>
      </c>
      <c r="J52" s="61" t="str">
        <f>IFERROR(Base!I52/GAMSbase!I52,"")</f>
        <v/>
      </c>
      <c r="K52" s="61" t="str">
        <f>IFERROR(Base!J52/GAMSbase!J52,"")</f>
        <v/>
      </c>
      <c r="L52" s="61" t="str">
        <f>IFERROR(Base!K52/GAMSbase!K52,"")</f>
        <v/>
      </c>
      <c r="M52" s="61" t="str">
        <f>IFERROR(Base!L52/GAMSbase!L52,"")</f>
        <v/>
      </c>
      <c r="N52" s="61" t="str">
        <f>IFERROR(Base!M52/GAMSbase!M52,"")</f>
        <v/>
      </c>
      <c r="O52" s="61" t="str">
        <f>IFERROR(Base!N52/GAMSbase!N52,"")</f>
        <v/>
      </c>
      <c r="P52" s="61" t="str">
        <f>IFERROR(Base!O52/GAMSbase!O52,"")</f>
        <v/>
      </c>
      <c r="Q52" s="61" t="str">
        <f>IFERROR(Base!P52/GAMSbase!P52,"")</f>
        <v/>
      </c>
      <c r="R52" s="61" t="str">
        <f>IFERROR(Base!Q52/GAMSbase!Q52,"")</f>
        <v/>
      </c>
      <c r="S52" s="61" t="str">
        <f>IFERROR(Base!R52/GAMSbase!R52,"")</f>
        <v/>
      </c>
      <c r="T52" s="61" t="str">
        <f>IFERROR(Base!S52/GAMSbase!S52,"")</f>
        <v/>
      </c>
      <c r="U52" s="61" t="str">
        <f>IFERROR(Base!T52/GAMSbase!T52,"")</f>
        <v/>
      </c>
      <c r="V52" s="61" t="str">
        <f>IFERROR(Base!U52/GAMSbase!U52,"")</f>
        <v/>
      </c>
      <c r="W52" s="61" t="str">
        <f>IFERROR(Base!V52/GAMSbase!V52,"")</f>
        <v/>
      </c>
      <c r="X52" s="61" t="str">
        <f>IFERROR(Base!W52/GAMSbase!W52,"")</f>
        <v/>
      </c>
      <c r="Y52" s="61" t="str">
        <f>IFERROR(Base!X52/GAMSbase!X52,"")</f>
        <v/>
      </c>
      <c r="Z52" s="61" t="str">
        <f>IFERROR(Base!Y52/GAMSbase!Y52,"")</f>
        <v/>
      </c>
      <c r="AA52" s="61" t="str">
        <f>IFERROR(Base!Z52/GAMSbase!Z52,"")</f>
        <v/>
      </c>
      <c r="AB52" s="61" t="str">
        <f>IFERROR(Base!AA52/GAMSbase!AA52,"")</f>
        <v/>
      </c>
      <c r="AC52" s="61" t="str">
        <f>IFERROR(Base!AB52/GAMSbase!AB52,"")</f>
        <v/>
      </c>
      <c r="AD52" s="61" t="str">
        <f>IFERROR(Base!AC52/GAMSbase!AC52,"")</f>
        <v/>
      </c>
      <c r="AE52" s="61" t="str">
        <f>IFERROR(Base!AD52/GAMSbase!AD52,"")</f>
        <v/>
      </c>
      <c r="AF52" s="61" t="str">
        <f>IFERROR(Base!AE52/GAMSbase!AE52,"")</f>
        <v/>
      </c>
      <c r="AG52" s="61" t="str">
        <f>IFERROR(Base!AF52/GAMSbase!AF52,"")</f>
        <v/>
      </c>
      <c r="AH52" s="61" t="str">
        <f>IFERROR(Base!AG52/GAMSbase!AG52,"")</f>
        <v/>
      </c>
      <c r="AI52" s="61" t="str">
        <f>IFERROR(Base!AH52/GAMSbase!AH52,"")</f>
        <v/>
      </c>
      <c r="AJ52" s="61" t="str">
        <f>IFERROR(Base!AI52/GAMSbase!AI52,"")</f>
        <v/>
      </c>
      <c r="AK52" s="61" t="str">
        <f>IFERROR(Base!AJ52/GAMSbase!AJ52,"")</f>
        <v/>
      </c>
      <c r="AL52" s="61" t="str">
        <f>IFERROR(Base!AK52/GAMSbase!AK52,"")</f>
        <v/>
      </c>
      <c r="AM52" s="61" t="str">
        <f>IFERROR(Base!AL52/GAMSbase!AL52,"")</f>
        <v/>
      </c>
      <c r="AN52" s="61" t="str">
        <f>IFERROR(Base!AM52/GAMSbase!AM52,"")</f>
        <v/>
      </c>
      <c r="AO52" s="61" t="str">
        <f>IFERROR(Base!AN52/GAMSbase!AN52,"")</f>
        <v/>
      </c>
      <c r="AP52" s="61" t="str">
        <f>IFERROR(Base!AO52/GAMSbase!AO52,"")</f>
        <v/>
      </c>
      <c r="AQ52" s="61" t="str">
        <f>IFERROR(Base!AP52/GAMSbase!AP52,"")</f>
        <v/>
      </c>
      <c r="AR52" s="61" t="str">
        <f>IFERROR(Base!AQ52/GAMSbase!AQ52,"")</f>
        <v/>
      </c>
      <c r="AS52" s="61" t="str">
        <f>IFERROR(Base!AR52/GAMSbase!AR52,"")</f>
        <v/>
      </c>
      <c r="AT52" s="61" t="str">
        <f>IFERROR(Base!AS52/GAMSbase!AS52,"")</f>
        <v/>
      </c>
      <c r="AU52" s="61" t="str">
        <f>IFERROR(Base!AT52/GAMSbase!AT52,"")</f>
        <v/>
      </c>
      <c r="AV52" s="61" t="str">
        <f>IFERROR(Base!AU52/GAMSbase!AU52,"")</f>
        <v/>
      </c>
      <c r="AW52" s="61" t="str">
        <f>IFERROR(Base!AV52/GAMSbase!AV52,"")</f>
        <v/>
      </c>
      <c r="AX52" s="61" t="str">
        <f>IFERROR(Base!AW52/GAMSbase!AW52,"")</f>
        <v/>
      </c>
      <c r="AY52" s="61" t="str">
        <f>IFERROR(Base!AX52/GAMSbase!AX52,"")</f>
        <v/>
      </c>
      <c r="AZ52" s="61" t="str">
        <f>IFERROR(Base!AY52/GAMSbase!AY52,"")</f>
        <v/>
      </c>
      <c r="BA52" s="61" t="str">
        <f>IFERROR(Base!AZ52/GAMSbase!AZ52,"")</f>
        <v/>
      </c>
      <c r="BB52" s="61" t="str">
        <f>IFERROR(Base!BA52/GAMSbase!BA52,"")</f>
        <v/>
      </c>
      <c r="BC52" s="61" t="str">
        <f>IFERROR(Base!BB52/GAMSbase!BB52,"")</f>
        <v/>
      </c>
      <c r="BD52" s="61" t="str">
        <f>IFERROR(Base!BC52/GAMSbase!BC52,"")</f>
        <v/>
      </c>
      <c r="BE52" s="61" t="str">
        <f>IFERROR(Base!BD52/GAMSbase!BD52,"")</f>
        <v/>
      </c>
      <c r="BF52" s="61" t="str">
        <f>IFERROR(Base!BE52/GAMSbase!BE52,"")</f>
        <v/>
      </c>
      <c r="BG52" s="61" t="str">
        <f>IFERROR(Base!BF52/GAMSbase!BF52,"")</f>
        <v/>
      </c>
      <c r="BH52" s="61" t="str">
        <f>IFERROR(Base!BG52/GAMSbase!BG52,"")</f>
        <v/>
      </c>
      <c r="BI52" s="61" t="str">
        <f>IFERROR(Base!BH52/GAMSbase!BH52,"")</f>
        <v/>
      </c>
      <c r="BJ52" s="61" t="str">
        <f>IFERROR(Base!BI52/GAMSbase!BI52,"")</f>
        <v/>
      </c>
    </row>
    <row r="53" spans="1:62" x14ac:dyDescent="0.25">
      <c r="A53" t="str">
        <f>Base!A53</f>
        <v>Population (millions)</v>
      </c>
      <c r="B53" t="str">
        <f>GAMSbase!A53</f>
        <v>Population (millions)</v>
      </c>
      <c r="C53" s="61">
        <f>IFERROR(Base!B53/GAMSbase!B53,"")</f>
        <v>1</v>
      </c>
      <c r="D53" s="61">
        <f>IFERROR(Base!C53/GAMSbase!C53,"")</f>
        <v>1</v>
      </c>
      <c r="E53" s="61">
        <f>IFERROR(Base!D53/GAMSbase!D53,"")</f>
        <v>0.98559748630363619</v>
      </c>
      <c r="F53" s="61">
        <f>IFERROR(Base!E53/GAMSbase!E53,"")</f>
        <v>0.98410249214688739</v>
      </c>
      <c r="G53" s="61">
        <f>IFERROR(Base!F53/GAMSbase!F53,"")</f>
        <v>0.9822227043724332</v>
      </c>
      <c r="H53" s="61">
        <f>IFERROR(Base!G53/GAMSbase!G53,"")</f>
        <v>0.97988748926970959</v>
      </c>
      <c r="I53" s="61">
        <f>IFERROR(Base!H53/GAMSbase!H53,"")</f>
        <v>0.97700850005757955</v>
      </c>
      <c r="J53" s="61">
        <f>IFERROR(Base!I53/GAMSbase!I53,"")</f>
        <v>0.97347760970287689</v>
      </c>
      <c r="K53" s="61">
        <f>IFERROR(Base!J53/GAMSbase!J53,"")</f>
        <v>0.96916457638656728</v>
      </c>
      <c r="L53" s="61">
        <f>IFERROR(Base!K53/GAMSbase!K53,"")</f>
        <v>0.96391466449806995</v>
      </c>
      <c r="M53" s="61">
        <f>IFERROR(Base!L53/GAMSbase!L53,"")</f>
        <v>0.95754649143615522</v>
      </c>
      <c r="N53" s="61">
        <f>IFERROR(Base!M53/GAMSbase!M53,"")</f>
        <v>0.94985044321082934</v>
      </c>
      <c r="O53" s="61">
        <f>IFERROR(Base!N53/GAMSbase!N53,"")</f>
        <v>0.94058809304611979</v>
      </c>
      <c r="P53" s="61">
        <f>IFERROR(Base!O53/GAMSbase!O53,"")</f>
        <v>0.92949315845336222</v>
      </c>
      <c r="Q53" s="61">
        <f>IFERROR(Base!P53/GAMSbase!P53,"")</f>
        <v>0.91627463107000873</v>
      </c>
      <c r="R53" s="61">
        <f>IFERROR(Base!Q53/GAMSbase!Q53,"")</f>
        <v>0.90062279114128219</v>
      </c>
      <c r="S53" s="61">
        <f>IFERROR(Base!R53/GAMSbase!R53,"")</f>
        <v>0.88221884794976435</v>
      </c>
      <c r="T53" s="61">
        <f>IFERROR(Base!S53/GAMSbase!S53,"")</f>
        <v>0.86074889285439793</v>
      </c>
      <c r="U53" s="61">
        <f>IFERROR(Base!T53/GAMSbase!T53,"")</f>
        <v>0.83592266908549751</v>
      </c>
      <c r="V53" s="61">
        <f>IFERROR(Base!U53/GAMSbase!U53,"")</f>
        <v>0.80796835929624633</v>
      </c>
      <c r="W53" s="61">
        <f>IFERROR(Base!V53/GAMSbase!V53,"")</f>
        <v>0.77687303476527847</v>
      </c>
      <c r="X53" s="61">
        <f>IFERROR(Base!W53/GAMSbase!W53,"")</f>
        <v>0.74273996065716363</v>
      </c>
      <c r="Y53" s="61">
        <f>IFERROR(Base!X53/GAMSbase!X53,"")</f>
        <v>0.70580881134745521</v>
      </c>
      <c r="Z53" s="61">
        <f>IFERROR(Base!Y53/GAMSbase!Y53,"")</f>
        <v>0.66646958418772406</v>
      </c>
      <c r="AA53" s="61">
        <f>IFERROR(Base!Z53/GAMSbase!Z53,"")</f>
        <v>0.62526678886616693</v>
      </c>
      <c r="AB53" s="61">
        <f>IFERROR(Base!AA53/GAMSbase!AA53,"")</f>
        <v>0.58289082191286679</v>
      </c>
      <c r="AC53" s="61">
        <f>IFERROR(Base!AB53/GAMSbase!AB53,"")</f>
        <v>0.54015447118715698</v>
      </c>
      <c r="AD53" s="61">
        <f>IFERROR(Base!AC53/GAMSbase!AC53,"")</f>
        <v>0.49795426893579681</v>
      </c>
      <c r="AE53" s="61">
        <f>IFERROR(Base!AD53/GAMSbase!AD53,"")</f>
        <v>0.45721876454885191</v>
      </c>
      <c r="AF53" s="61">
        <f>IFERROR(Base!AE53/GAMSbase!AE53,"")</f>
        <v>0.4188483309470355</v>
      </c>
      <c r="AG53" s="61">
        <f>IFERROR(Base!AF53/GAMSbase!AF53,"")</f>
        <v>0.38365327636152491</v>
      </c>
      <c r="AH53" s="61">
        <f>IFERROR(Base!AG53/GAMSbase!AG53,"")</f>
        <v>0.35229817928898471</v>
      </c>
      <c r="AI53" s="61">
        <f>IFERROR(Base!AH53/GAMSbase!AH53,"")</f>
        <v>1</v>
      </c>
      <c r="AJ53" s="61">
        <f>IFERROR(Base!AI53/GAMSbase!AI53,"")</f>
        <v>1</v>
      </c>
      <c r="AK53" s="61">
        <f>IFERROR(Base!AJ53/GAMSbase!AJ53,"")</f>
        <v>1</v>
      </c>
      <c r="AL53" s="61">
        <f>IFERROR(Base!AK53/GAMSbase!AK53,"")</f>
        <v>1</v>
      </c>
      <c r="AM53" s="61">
        <f>IFERROR(Base!AL53/GAMSbase!AL53,"")</f>
        <v>1</v>
      </c>
      <c r="AN53" s="61">
        <f>IFERROR(Base!AM53/GAMSbase!AM53,"")</f>
        <v>1</v>
      </c>
      <c r="AO53" s="61">
        <f>IFERROR(Base!AN53/GAMSbase!AN53,"")</f>
        <v>1</v>
      </c>
      <c r="AP53" s="61">
        <f>IFERROR(Base!AO53/GAMSbase!AO53,"")</f>
        <v>1</v>
      </c>
      <c r="AQ53" s="61">
        <f>IFERROR(Base!AP53/GAMSbase!AP53,"")</f>
        <v>1</v>
      </c>
      <c r="AR53" s="61">
        <f>IFERROR(Base!AQ53/GAMSbase!AQ53,"")</f>
        <v>1</v>
      </c>
      <c r="AS53" s="61">
        <f>IFERROR(Base!AR53/GAMSbase!AR53,"")</f>
        <v>1</v>
      </c>
      <c r="AT53" s="61">
        <f>IFERROR(Base!AS53/GAMSbase!AS53,"")</f>
        <v>1</v>
      </c>
      <c r="AU53" s="61">
        <f>IFERROR(Base!AT53/GAMSbase!AT53,"")</f>
        <v>1</v>
      </c>
      <c r="AV53" s="61">
        <f>IFERROR(Base!AU53/GAMSbase!AU53,"")</f>
        <v>1</v>
      </c>
      <c r="AW53" s="61">
        <f>IFERROR(Base!AV53/GAMSbase!AV53,"")</f>
        <v>1</v>
      </c>
      <c r="AX53" s="61">
        <f>IFERROR(Base!AW53/GAMSbase!AW53,"")</f>
        <v>1</v>
      </c>
      <c r="AY53" s="61">
        <f>IFERROR(Base!AX53/GAMSbase!AX53,"")</f>
        <v>1</v>
      </c>
      <c r="AZ53" s="61">
        <f>IFERROR(Base!AY53/GAMSbase!AY53,"")</f>
        <v>1</v>
      </c>
      <c r="BA53" s="61">
        <f>IFERROR(Base!AZ53/GAMSbase!AZ53,"")</f>
        <v>1</v>
      </c>
      <c r="BB53" s="61">
        <f>IFERROR(Base!BA53/GAMSbase!BA53,"")</f>
        <v>1</v>
      </c>
      <c r="BC53" s="61">
        <f>IFERROR(Base!BB53/GAMSbase!BB53,"")</f>
        <v>1</v>
      </c>
      <c r="BD53" s="61">
        <f>IFERROR(Base!BC53/GAMSbase!BC53,"")</f>
        <v>1</v>
      </c>
      <c r="BE53" s="61">
        <f>IFERROR(Base!BD53/GAMSbase!BD53,"")</f>
        <v>1</v>
      </c>
      <c r="BF53" s="61">
        <f>IFERROR(Base!BE53/GAMSbase!BE53,"")</f>
        <v>1</v>
      </c>
      <c r="BG53" s="61">
        <f>IFERROR(Base!BF53/GAMSbase!BF53,"")</f>
        <v>1</v>
      </c>
      <c r="BH53" s="61">
        <f>IFERROR(Base!BG53/GAMSbase!BG53,"")</f>
        <v>1</v>
      </c>
      <c r="BI53" s="61">
        <f>IFERROR(Base!BH53/GAMSbase!BH53,"")</f>
        <v>1</v>
      </c>
      <c r="BJ53" s="61">
        <f>IFERROR(Base!BI53/GAMSbase!BI53,"")</f>
        <v>1</v>
      </c>
    </row>
    <row r="54" spans="1:62" x14ac:dyDescent="0.25">
      <c r="A54" t="str">
        <f>Base!A54</f>
        <v xml:space="preserve">     Rate of pop growth (per half-decade)</v>
      </c>
      <c r="B54" t="str">
        <f>GAMSbase!A54</f>
        <v>Rate of Population Growth (per period)</v>
      </c>
      <c r="C54" s="61" t="str">
        <f>IFERROR(Base!B54/GAMSbase!B54,"")</f>
        <v/>
      </c>
      <c r="D54" s="61" t="str">
        <f>IFERROR(Base!C54/GAMSbase!C54,"")</f>
        <v/>
      </c>
      <c r="E54" s="61" t="str">
        <f>IFERROR(Base!D54/GAMSbase!D54,"")</f>
        <v/>
      </c>
      <c r="F54" s="61" t="str">
        <f>IFERROR(Base!E54/GAMSbase!E54,"")</f>
        <v/>
      </c>
      <c r="G54" s="61" t="str">
        <f>IFERROR(Base!F54/GAMSbase!F54,"")</f>
        <v/>
      </c>
      <c r="H54" s="61" t="str">
        <f>IFERROR(Base!G54/GAMSbase!G54,"")</f>
        <v/>
      </c>
      <c r="I54" s="61" t="str">
        <f>IFERROR(Base!H54/GAMSbase!H54,"")</f>
        <v/>
      </c>
      <c r="J54" s="61" t="str">
        <f>IFERROR(Base!I54/GAMSbase!I54,"")</f>
        <v/>
      </c>
      <c r="K54" s="61" t="str">
        <f>IFERROR(Base!J54/GAMSbase!J54,"")</f>
        <v/>
      </c>
      <c r="L54" s="61" t="str">
        <f>IFERROR(Base!K54/GAMSbase!K54,"")</f>
        <v/>
      </c>
      <c r="M54" s="61" t="str">
        <f>IFERROR(Base!L54/GAMSbase!L54,"")</f>
        <v/>
      </c>
      <c r="N54" s="61" t="str">
        <f>IFERROR(Base!M54/GAMSbase!M54,"")</f>
        <v/>
      </c>
      <c r="O54" s="61" t="str">
        <f>IFERROR(Base!N54/GAMSbase!N54,"")</f>
        <v/>
      </c>
      <c r="P54" s="61" t="str">
        <f>IFERROR(Base!O54/GAMSbase!O54,"")</f>
        <v/>
      </c>
      <c r="Q54" s="61" t="str">
        <f>IFERROR(Base!P54/GAMSbase!P54,"")</f>
        <v/>
      </c>
      <c r="R54" s="61" t="str">
        <f>IFERROR(Base!Q54/GAMSbase!Q54,"")</f>
        <v/>
      </c>
      <c r="S54" s="61" t="str">
        <f>IFERROR(Base!R54/GAMSbase!R54,"")</f>
        <v/>
      </c>
      <c r="T54" s="61" t="str">
        <f>IFERROR(Base!S54/GAMSbase!S54,"")</f>
        <v/>
      </c>
      <c r="U54" s="61" t="str">
        <f>IFERROR(Base!T54/GAMSbase!T54,"")</f>
        <v/>
      </c>
      <c r="V54" s="61" t="str">
        <f>IFERROR(Base!U54/GAMSbase!U54,"")</f>
        <v/>
      </c>
      <c r="W54" s="61" t="str">
        <f>IFERROR(Base!V54/GAMSbase!V54,"")</f>
        <v/>
      </c>
      <c r="X54" s="61" t="str">
        <f>IFERROR(Base!W54/GAMSbase!W54,"")</f>
        <v/>
      </c>
      <c r="Y54" s="61" t="str">
        <f>IFERROR(Base!X54/GAMSbase!X54,"")</f>
        <v/>
      </c>
      <c r="Z54" s="61" t="str">
        <f>IFERROR(Base!Y54/GAMSbase!Y54,"")</f>
        <v/>
      </c>
      <c r="AA54" s="61" t="str">
        <f>IFERROR(Base!Z54/GAMSbase!Z54,"")</f>
        <v/>
      </c>
      <c r="AB54" s="61" t="str">
        <f>IFERROR(Base!AA54/GAMSbase!AA54,"")</f>
        <v/>
      </c>
      <c r="AC54" s="61" t="str">
        <f>IFERROR(Base!AB54/GAMSbase!AB54,"")</f>
        <v/>
      </c>
      <c r="AD54" s="61" t="str">
        <f>IFERROR(Base!AC54/GAMSbase!AC54,"")</f>
        <v/>
      </c>
      <c r="AE54" s="61" t="str">
        <f>IFERROR(Base!AD54/GAMSbase!AD54,"")</f>
        <v/>
      </c>
      <c r="AF54" s="61" t="str">
        <f>IFERROR(Base!AE54/GAMSbase!AE54,"")</f>
        <v/>
      </c>
      <c r="AG54" s="61" t="str">
        <f>IFERROR(Base!AF54/GAMSbase!AF54,"")</f>
        <v/>
      </c>
      <c r="AH54" s="61" t="str">
        <f>IFERROR(Base!AG54/GAMSbase!AG54,"")</f>
        <v/>
      </c>
      <c r="AI54" s="61" t="str">
        <f>IFERROR(Base!AH54/GAMSbase!AH54,"")</f>
        <v/>
      </c>
      <c r="AJ54" s="61" t="str">
        <f>IFERROR(Base!AI54/GAMSbase!AI54,"")</f>
        <v/>
      </c>
      <c r="AK54" s="61" t="str">
        <f>IFERROR(Base!AJ54/GAMSbase!AJ54,"")</f>
        <v/>
      </c>
      <c r="AL54" s="61" t="str">
        <f>IFERROR(Base!AK54/GAMSbase!AK54,"")</f>
        <v/>
      </c>
      <c r="AM54" s="61" t="str">
        <f>IFERROR(Base!AL54/GAMSbase!AL54,"")</f>
        <v/>
      </c>
      <c r="AN54" s="61" t="str">
        <f>IFERROR(Base!AM54/GAMSbase!AM54,"")</f>
        <v/>
      </c>
      <c r="AO54" s="61" t="str">
        <f>IFERROR(Base!AN54/GAMSbase!AN54,"")</f>
        <v/>
      </c>
      <c r="AP54" s="61" t="str">
        <f>IFERROR(Base!AO54/GAMSbase!AO54,"")</f>
        <v/>
      </c>
      <c r="AQ54" s="61" t="str">
        <f>IFERROR(Base!AP54/GAMSbase!AP54,"")</f>
        <v/>
      </c>
      <c r="AR54" s="61" t="str">
        <f>IFERROR(Base!AQ54/GAMSbase!AQ54,"")</f>
        <v/>
      </c>
      <c r="AS54" s="61" t="str">
        <f>IFERROR(Base!AR54/GAMSbase!AR54,"")</f>
        <v/>
      </c>
      <c r="AT54" s="61" t="str">
        <f>IFERROR(Base!AS54/GAMSbase!AS54,"")</f>
        <v/>
      </c>
      <c r="AU54" s="61" t="str">
        <f>IFERROR(Base!AT54/GAMSbase!AT54,"")</f>
        <v/>
      </c>
      <c r="AV54" s="61" t="str">
        <f>IFERROR(Base!AU54/GAMSbase!AU54,"")</f>
        <v/>
      </c>
      <c r="AW54" s="61" t="str">
        <f>IFERROR(Base!AV54/GAMSbase!AV54,"")</f>
        <v/>
      </c>
      <c r="AX54" s="61" t="str">
        <f>IFERROR(Base!AW54/GAMSbase!AW54,"")</f>
        <v/>
      </c>
      <c r="AY54" s="61" t="str">
        <f>IFERROR(Base!AX54/GAMSbase!AX54,"")</f>
        <v/>
      </c>
      <c r="AZ54" s="61" t="str">
        <f>IFERROR(Base!AY54/GAMSbase!AY54,"")</f>
        <v/>
      </c>
      <c r="BA54" s="61" t="str">
        <f>IFERROR(Base!AZ54/GAMSbase!AZ54,"")</f>
        <v/>
      </c>
      <c r="BB54" s="61" t="str">
        <f>IFERROR(Base!BA54/GAMSbase!BA54,"")</f>
        <v/>
      </c>
      <c r="BC54" s="61" t="str">
        <f>IFERROR(Base!BB54/GAMSbase!BB54,"")</f>
        <v/>
      </c>
      <c r="BD54" s="61" t="str">
        <f>IFERROR(Base!BC54/GAMSbase!BC54,"")</f>
        <v/>
      </c>
      <c r="BE54" s="61" t="str">
        <f>IFERROR(Base!BD54/GAMSbase!BD54,"")</f>
        <v/>
      </c>
      <c r="BF54" s="61" t="str">
        <f>IFERROR(Base!BE54/GAMSbase!BE54,"")</f>
        <v/>
      </c>
      <c r="BG54" s="61" t="str">
        <f>IFERROR(Base!BF54/GAMSbase!BF54,"")</f>
        <v/>
      </c>
      <c r="BH54" s="61" t="str">
        <f>IFERROR(Base!BG54/GAMSbase!BG54,"")</f>
        <v/>
      </c>
      <c r="BI54" s="61" t="str">
        <f>IFERROR(Base!BH54/GAMSbase!BH54,"")</f>
        <v/>
      </c>
      <c r="BJ54" s="61" t="str">
        <f>IFERROR(Base!BI54/GAMSbase!BI54,"")</f>
        <v/>
      </c>
    </row>
    <row r="55" spans="1:62" x14ac:dyDescent="0.25">
      <c r="A55" t="str">
        <f>Base!A55</f>
        <v>Global parameters</v>
      </c>
      <c r="B55" t="str">
        <f>GAMSbase!A55</f>
        <v>** Global Parameters</v>
      </c>
      <c r="C55" s="61" t="str">
        <f>IFERROR(Base!B55/GAMSbase!B55,"")</f>
        <v/>
      </c>
      <c r="D55" s="61" t="str">
        <f>IFERROR(Base!C55/GAMSbase!C55,"")</f>
        <v/>
      </c>
      <c r="E55" s="61" t="str">
        <f>IFERROR(Base!D55/GAMSbase!D55,"")</f>
        <v/>
      </c>
      <c r="F55" s="61" t="str">
        <f>IFERROR(Base!E55/GAMSbase!E55,"")</f>
        <v/>
      </c>
      <c r="G55" s="61" t="str">
        <f>IFERROR(Base!F55/GAMSbase!F55,"")</f>
        <v/>
      </c>
      <c r="H55" s="61" t="str">
        <f>IFERROR(Base!G55/GAMSbase!G55,"")</f>
        <v/>
      </c>
      <c r="I55" s="61" t="str">
        <f>IFERROR(Base!H55/GAMSbase!H55,"")</f>
        <v/>
      </c>
      <c r="J55" s="61" t="str">
        <f>IFERROR(Base!I55/GAMSbase!I55,"")</f>
        <v/>
      </c>
      <c r="K55" s="61" t="str">
        <f>IFERROR(Base!J55/GAMSbase!J55,"")</f>
        <v/>
      </c>
      <c r="L55" s="61" t="str">
        <f>IFERROR(Base!K55/GAMSbase!K55,"")</f>
        <v/>
      </c>
      <c r="M55" s="61" t="str">
        <f>IFERROR(Base!L55/GAMSbase!L55,"")</f>
        <v/>
      </c>
      <c r="N55" s="61" t="str">
        <f>IFERROR(Base!M55/GAMSbase!M55,"")</f>
        <v/>
      </c>
      <c r="O55" s="61" t="str">
        <f>IFERROR(Base!N55/GAMSbase!N55,"")</f>
        <v/>
      </c>
      <c r="P55" s="61" t="str">
        <f>IFERROR(Base!O55/GAMSbase!O55,"")</f>
        <v/>
      </c>
      <c r="Q55" s="61" t="str">
        <f>IFERROR(Base!P55/GAMSbase!P55,"")</f>
        <v/>
      </c>
      <c r="R55" s="61" t="str">
        <f>IFERROR(Base!Q55/GAMSbase!Q55,"")</f>
        <v/>
      </c>
      <c r="S55" s="61" t="str">
        <f>IFERROR(Base!R55/GAMSbase!R55,"")</f>
        <v/>
      </c>
      <c r="T55" s="61" t="str">
        <f>IFERROR(Base!S55/GAMSbase!S55,"")</f>
        <v/>
      </c>
      <c r="U55" s="61" t="str">
        <f>IFERROR(Base!T55/GAMSbase!T55,"")</f>
        <v/>
      </c>
      <c r="V55" s="61" t="str">
        <f>IFERROR(Base!U55/GAMSbase!U55,"")</f>
        <v/>
      </c>
      <c r="W55" s="61" t="str">
        <f>IFERROR(Base!V55/GAMSbase!V55,"")</f>
        <v/>
      </c>
      <c r="X55" s="61" t="str">
        <f>IFERROR(Base!W55/GAMSbase!W55,"")</f>
        <v/>
      </c>
      <c r="Y55" s="61" t="str">
        <f>IFERROR(Base!X55/GAMSbase!X55,"")</f>
        <v/>
      </c>
      <c r="Z55" s="61" t="str">
        <f>IFERROR(Base!Y55/GAMSbase!Y55,"")</f>
        <v/>
      </c>
      <c r="AA55" s="61" t="str">
        <f>IFERROR(Base!Z55/GAMSbase!Z55,"")</f>
        <v/>
      </c>
      <c r="AB55" s="61" t="str">
        <f>IFERROR(Base!AA55/GAMSbase!AA55,"")</f>
        <v/>
      </c>
      <c r="AC55" s="61" t="str">
        <f>IFERROR(Base!AB55/GAMSbase!AB55,"")</f>
        <v/>
      </c>
      <c r="AD55" s="61" t="str">
        <f>IFERROR(Base!AC55/GAMSbase!AC55,"")</f>
        <v/>
      </c>
      <c r="AE55" s="61" t="str">
        <f>IFERROR(Base!AD55/GAMSbase!AD55,"")</f>
        <v/>
      </c>
      <c r="AF55" s="61" t="str">
        <f>IFERROR(Base!AE55/GAMSbase!AE55,"")</f>
        <v/>
      </c>
      <c r="AG55" s="61" t="str">
        <f>IFERROR(Base!AF55/GAMSbase!AF55,"")</f>
        <v/>
      </c>
      <c r="AH55" s="61" t="str">
        <f>IFERROR(Base!AG55/GAMSbase!AG55,"")</f>
        <v/>
      </c>
      <c r="AI55" s="61" t="str">
        <f>IFERROR(Base!AH55/GAMSbase!AH55,"")</f>
        <v/>
      </c>
      <c r="AJ55" s="61" t="str">
        <f>IFERROR(Base!AI55/GAMSbase!AI55,"")</f>
        <v/>
      </c>
      <c r="AK55" s="61" t="str">
        <f>IFERROR(Base!AJ55/GAMSbase!AJ55,"")</f>
        <v/>
      </c>
      <c r="AL55" s="61" t="str">
        <f>IFERROR(Base!AK55/GAMSbase!AK55,"")</f>
        <v/>
      </c>
      <c r="AM55" s="61" t="str">
        <f>IFERROR(Base!AL55/GAMSbase!AL55,"")</f>
        <v/>
      </c>
      <c r="AN55" s="61" t="str">
        <f>IFERROR(Base!AM55/GAMSbase!AM55,"")</f>
        <v/>
      </c>
      <c r="AO55" s="61" t="str">
        <f>IFERROR(Base!AN55/GAMSbase!AN55,"")</f>
        <v/>
      </c>
      <c r="AP55" s="61" t="str">
        <f>IFERROR(Base!AO55/GAMSbase!AO55,"")</f>
        <v/>
      </c>
      <c r="AQ55" s="61" t="str">
        <f>IFERROR(Base!AP55/GAMSbase!AP55,"")</f>
        <v/>
      </c>
      <c r="AR55" s="61" t="str">
        <f>IFERROR(Base!AQ55/GAMSbase!AQ55,"")</f>
        <v/>
      </c>
      <c r="AS55" s="61" t="str">
        <f>IFERROR(Base!AR55/GAMSbase!AR55,"")</f>
        <v/>
      </c>
      <c r="AT55" s="61" t="str">
        <f>IFERROR(Base!AS55/GAMSbase!AS55,"")</f>
        <v/>
      </c>
      <c r="AU55" s="61" t="str">
        <f>IFERROR(Base!AT55/GAMSbase!AT55,"")</f>
        <v/>
      </c>
      <c r="AV55" s="61" t="str">
        <f>IFERROR(Base!AU55/GAMSbase!AU55,"")</f>
        <v/>
      </c>
      <c r="AW55" s="61" t="str">
        <f>IFERROR(Base!AV55/GAMSbase!AV55,"")</f>
        <v/>
      </c>
      <c r="AX55" s="61" t="str">
        <f>IFERROR(Base!AW55/GAMSbase!AW55,"")</f>
        <v/>
      </c>
      <c r="AY55" s="61" t="str">
        <f>IFERROR(Base!AX55/GAMSbase!AX55,"")</f>
        <v/>
      </c>
      <c r="AZ55" s="61" t="str">
        <f>IFERROR(Base!AY55/GAMSbase!AY55,"")</f>
        <v/>
      </c>
      <c r="BA55" s="61" t="str">
        <f>IFERROR(Base!AZ55/GAMSbase!AZ55,"")</f>
        <v/>
      </c>
      <c r="BB55" s="61" t="str">
        <f>IFERROR(Base!BA55/GAMSbase!BA55,"")</f>
        <v/>
      </c>
      <c r="BC55" s="61" t="str">
        <f>IFERROR(Base!BB55/GAMSbase!BB55,"")</f>
        <v/>
      </c>
      <c r="BD55" s="61" t="str">
        <f>IFERROR(Base!BC55/GAMSbase!BC55,"")</f>
        <v/>
      </c>
      <c r="BE55" s="61" t="str">
        <f>IFERROR(Base!BD55/GAMSbase!BD55,"")</f>
        <v/>
      </c>
      <c r="BF55" s="61" t="str">
        <f>IFERROR(Base!BE55/GAMSbase!BE55,"")</f>
        <v/>
      </c>
      <c r="BG55" s="61" t="str">
        <f>IFERROR(Base!BF55/GAMSbase!BF55,"")</f>
        <v/>
      </c>
      <c r="BH55" s="61" t="str">
        <f>IFERROR(Base!BG55/GAMSbase!BG55,"")</f>
        <v/>
      </c>
      <c r="BI55" s="61" t="str">
        <f>IFERROR(Base!BH55/GAMSbase!BH55,"")</f>
        <v/>
      </c>
      <c r="BJ55" s="61" t="str">
        <f>IFERROR(Base!BI55/GAMSbase!BI55,"")</f>
        <v/>
      </c>
    </row>
    <row r="56" spans="1:62" x14ac:dyDescent="0.25">
      <c r="A56" t="str">
        <f>Base!A56</f>
        <v>CARBON LIMITS</v>
      </c>
      <c r="B56" t="str">
        <f>GAMSbase!A56</f>
        <v>* CARBON LIMITS</v>
      </c>
      <c r="C56" s="61" t="str">
        <f>IFERROR(Base!B56/GAMSbase!B56,"")</f>
        <v/>
      </c>
      <c r="D56" s="61" t="str">
        <f>IFERROR(Base!C56/GAMSbase!C56,"")</f>
        <v/>
      </c>
      <c r="E56" s="61" t="str">
        <f>IFERROR(Base!D56/GAMSbase!D56,"")</f>
        <v/>
      </c>
      <c r="F56" s="61" t="str">
        <f>IFERROR(Base!E56/GAMSbase!E56,"")</f>
        <v/>
      </c>
      <c r="G56" s="61" t="str">
        <f>IFERROR(Base!F56/GAMSbase!F56,"")</f>
        <v/>
      </c>
      <c r="H56" s="61" t="str">
        <f>IFERROR(Base!G56/GAMSbase!G56,"")</f>
        <v/>
      </c>
      <c r="I56" s="61" t="str">
        <f>IFERROR(Base!H56/GAMSbase!H56,"")</f>
        <v/>
      </c>
      <c r="J56" s="61" t="str">
        <f>IFERROR(Base!I56/GAMSbase!I56,"")</f>
        <v/>
      </c>
      <c r="K56" s="61" t="str">
        <f>IFERROR(Base!J56/GAMSbase!J56,"")</f>
        <v/>
      </c>
      <c r="L56" s="61" t="str">
        <f>IFERROR(Base!K56/GAMSbase!K56,"")</f>
        <v/>
      </c>
      <c r="M56" s="61" t="str">
        <f>IFERROR(Base!L56/GAMSbase!L56,"")</f>
        <v/>
      </c>
      <c r="N56" s="61" t="str">
        <f>IFERROR(Base!M56/GAMSbase!M56,"")</f>
        <v/>
      </c>
      <c r="O56" s="61" t="str">
        <f>IFERROR(Base!N56/GAMSbase!N56,"")</f>
        <v/>
      </c>
      <c r="P56" s="61" t="str">
        <f>IFERROR(Base!O56/GAMSbase!O56,"")</f>
        <v/>
      </c>
      <c r="Q56" s="61" t="str">
        <f>IFERROR(Base!P56/GAMSbase!P56,"")</f>
        <v/>
      </c>
      <c r="R56" s="61" t="str">
        <f>IFERROR(Base!Q56/GAMSbase!Q56,"")</f>
        <v/>
      </c>
      <c r="S56" s="61" t="str">
        <f>IFERROR(Base!R56/GAMSbase!R56,"")</f>
        <v/>
      </c>
      <c r="T56" s="61" t="str">
        <f>IFERROR(Base!S56/GAMSbase!S56,"")</f>
        <v/>
      </c>
      <c r="U56" s="61" t="str">
        <f>IFERROR(Base!T56/GAMSbase!T56,"")</f>
        <v/>
      </c>
      <c r="V56" s="61" t="str">
        <f>IFERROR(Base!U56/GAMSbase!U56,"")</f>
        <v/>
      </c>
      <c r="W56" s="61" t="str">
        <f>IFERROR(Base!V56/GAMSbase!V56,"")</f>
        <v/>
      </c>
      <c r="X56" s="61" t="str">
        <f>IFERROR(Base!W56/GAMSbase!W56,"")</f>
        <v/>
      </c>
      <c r="Y56" s="61" t="str">
        <f>IFERROR(Base!X56/GAMSbase!X56,"")</f>
        <v/>
      </c>
      <c r="Z56" s="61" t="str">
        <f>IFERROR(Base!Y56/GAMSbase!Y56,"")</f>
        <v/>
      </c>
      <c r="AA56" s="61" t="str">
        <f>IFERROR(Base!Z56/GAMSbase!Z56,"")</f>
        <v/>
      </c>
      <c r="AB56" s="61" t="str">
        <f>IFERROR(Base!AA56/GAMSbase!AA56,"")</f>
        <v/>
      </c>
      <c r="AC56" s="61" t="str">
        <f>IFERROR(Base!AB56/GAMSbase!AB56,"")</f>
        <v/>
      </c>
      <c r="AD56" s="61" t="str">
        <f>IFERROR(Base!AC56/GAMSbase!AC56,"")</f>
        <v/>
      </c>
      <c r="AE56" s="61" t="str">
        <f>IFERROR(Base!AD56/GAMSbase!AD56,"")</f>
        <v/>
      </c>
      <c r="AF56" s="61" t="str">
        <f>IFERROR(Base!AE56/GAMSbase!AE56,"")</f>
        <v/>
      </c>
      <c r="AG56" s="61" t="str">
        <f>IFERROR(Base!AF56/GAMSbase!AF56,"")</f>
        <v/>
      </c>
      <c r="AH56" s="61" t="str">
        <f>IFERROR(Base!AG56/GAMSbase!AG56,"")</f>
        <v/>
      </c>
      <c r="AI56" s="61" t="str">
        <f>IFERROR(Base!AH56/GAMSbase!AH56,"")</f>
        <v/>
      </c>
      <c r="AJ56" s="61" t="str">
        <f>IFERROR(Base!AI56/GAMSbase!AI56,"")</f>
        <v/>
      </c>
      <c r="AK56" s="61" t="str">
        <f>IFERROR(Base!AJ56/GAMSbase!AJ56,"")</f>
        <v/>
      </c>
      <c r="AL56" s="61" t="str">
        <f>IFERROR(Base!AK56/GAMSbase!AK56,"")</f>
        <v/>
      </c>
      <c r="AM56" s="61" t="str">
        <f>IFERROR(Base!AL56/GAMSbase!AL56,"")</f>
        <v/>
      </c>
      <c r="AN56" s="61" t="str">
        <f>IFERROR(Base!AM56/GAMSbase!AM56,"")</f>
        <v/>
      </c>
      <c r="AO56" s="61" t="str">
        <f>IFERROR(Base!AN56/GAMSbase!AN56,"")</f>
        <v/>
      </c>
      <c r="AP56" s="61" t="str">
        <f>IFERROR(Base!AO56/GAMSbase!AO56,"")</f>
        <v/>
      </c>
      <c r="AQ56" s="61" t="str">
        <f>IFERROR(Base!AP56/GAMSbase!AP56,"")</f>
        <v/>
      </c>
      <c r="AR56" s="61" t="str">
        <f>IFERROR(Base!AQ56/GAMSbase!AQ56,"")</f>
        <v/>
      </c>
      <c r="AS56" s="61" t="str">
        <f>IFERROR(Base!AR56/GAMSbase!AR56,"")</f>
        <v/>
      </c>
      <c r="AT56" s="61" t="str">
        <f>IFERROR(Base!AS56/GAMSbase!AS56,"")</f>
        <v/>
      </c>
      <c r="AU56" s="61" t="str">
        <f>IFERROR(Base!AT56/GAMSbase!AT56,"")</f>
        <v/>
      </c>
      <c r="AV56" s="61" t="str">
        <f>IFERROR(Base!AU56/GAMSbase!AU56,"")</f>
        <v/>
      </c>
      <c r="AW56" s="61" t="str">
        <f>IFERROR(Base!AV56/GAMSbase!AV56,"")</f>
        <v/>
      </c>
      <c r="AX56" s="61" t="str">
        <f>IFERROR(Base!AW56/GAMSbase!AW56,"")</f>
        <v/>
      </c>
      <c r="AY56" s="61" t="str">
        <f>IFERROR(Base!AX56/GAMSbase!AX56,"")</f>
        <v/>
      </c>
      <c r="AZ56" s="61" t="str">
        <f>IFERROR(Base!AY56/GAMSbase!AY56,"")</f>
        <v/>
      </c>
      <c r="BA56" s="61" t="str">
        <f>IFERROR(Base!AZ56/GAMSbase!AZ56,"")</f>
        <v/>
      </c>
      <c r="BB56" s="61" t="str">
        <f>IFERROR(Base!BA56/GAMSbase!BA56,"")</f>
        <v/>
      </c>
      <c r="BC56" s="61" t="str">
        <f>IFERROR(Base!BB56/GAMSbase!BB56,"")</f>
        <v/>
      </c>
      <c r="BD56" s="61" t="str">
        <f>IFERROR(Base!BC56/GAMSbase!BC56,"")</f>
        <v/>
      </c>
      <c r="BE56" s="61" t="str">
        <f>IFERROR(Base!BD56/GAMSbase!BD56,"")</f>
        <v/>
      </c>
      <c r="BF56" s="61" t="str">
        <f>IFERROR(Base!BE56/GAMSbase!BE56,"")</f>
        <v/>
      </c>
      <c r="BG56" s="61" t="str">
        <f>IFERROR(Base!BF56/GAMSbase!BF56,"")</f>
        <v/>
      </c>
      <c r="BH56" s="61" t="str">
        <f>IFERROR(Base!BG56/GAMSbase!BG56,"")</f>
        <v/>
      </c>
      <c r="BI56" s="61" t="str">
        <f>IFERROR(Base!BH56/GAMSbase!BH56,"")</f>
        <v/>
      </c>
      <c r="BJ56" s="61" t="str">
        <f>IFERROR(Base!BI56/GAMSbase!BI56,"")</f>
        <v/>
      </c>
    </row>
    <row r="57" spans="1:62" x14ac:dyDescent="0.25">
      <c r="A57" t="str">
        <f>Base!A57</f>
        <v>Maximum carbon resources (GtC)</v>
      </c>
      <c r="B57" t="str">
        <f>GAMSbase!A57</f>
        <v>Maximum Carbon Resources (GtC)</v>
      </c>
      <c r="C57" s="61">
        <f>IFERROR(Base!B57/GAMSbase!B57,"")</f>
        <v>1</v>
      </c>
      <c r="D57" s="61" t="str">
        <f>IFERROR(Base!C57/GAMSbase!C57,"")</f>
        <v/>
      </c>
      <c r="E57" s="61" t="str">
        <f>IFERROR(Base!D57/GAMSbase!D57,"")</f>
        <v/>
      </c>
      <c r="F57" s="61" t="str">
        <f>IFERROR(Base!E57/GAMSbase!E57,"")</f>
        <v/>
      </c>
      <c r="G57" s="61" t="str">
        <f>IFERROR(Base!F57/GAMSbase!F57,"")</f>
        <v/>
      </c>
      <c r="H57" s="61" t="str">
        <f>IFERROR(Base!G57/GAMSbase!G57,"")</f>
        <v/>
      </c>
      <c r="I57" s="61" t="str">
        <f>IFERROR(Base!H57/GAMSbase!H57,"")</f>
        <v/>
      </c>
      <c r="J57" s="61" t="str">
        <f>IFERROR(Base!I57/GAMSbase!I57,"")</f>
        <v/>
      </c>
      <c r="K57" s="61" t="str">
        <f>IFERROR(Base!J57/GAMSbase!J57,"")</f>
        <v/>
      </c>
      <c r="L57" s="61" t="str">
        <f>IFERROR(Base!K57/GAMSbase!K57,"")</f>
        <v/>
      </c>
      <c r="M57" s="61" t="str">
        <f>IFERROR(Base!L57/GAMSbase!L57,"")</f>
        <v/>
      </c>
      <c r="N57" s="61" t="str">
        <f>IFERROR(Base!M57/GAMSbase!M57,"")</f>
        <v/>
      </c>
      <c r="O57" s="61" t="str">
        <f>IFERROR(Base!N57/GAMSbase!N57,"")</f>
        <v/>
      </c>
      <c r="P57" s="61" t="str">
        <f>IFERROR(Base!O57/GAMSbase!O57,"")</f>
        <v/>
      </c>
      <c r="Q57" s="61" t="str">
        <f>IFERROR(Base!P57/GAMSbase!P57,"")</f>
        <v/>
      </c>
      <c r="R57" s="61" t="str">
        <f>IFERROR(Base!Q57/GAMSbase!Q57,"")</f>
        <v/>
      </c>
      <c r="S57" s="61" t="str">
        <f>IFERROR(Base!R57/GAMSbase!R57,"")</f>
        <v/>
      </c>
      <c r="T57" s="61" t="str">
        <f>IFERROR(Base!S57/GAMSbase!S57,"")</f>
        <v/>
      </c>
      <c r="U57" s="61" t="str">
        <f>IFERROR(Base!T57/GAMSbase!T57,"")</f>
        <v/>
      </c>
      <c r="V57" s="61" t="str">
        <f>IFERROR(Base!U57/GAMSbase!U57,"")</f>
        <v/>
      </c>
      <c r="W57" s="61" t="str">
        <f>IFERROR(Base!V57/GAMSbase!V57,"")</f>
        <v/>
      </c>
      <c r="X57" s="61" t="str">
        <f>IFERROR(Base!W57/GAMSbase!W57,"")</f>
        <v/>
      </c>
      <c r="Y57" s="61" t="str">
        <f>IFERROR(Base!X57/GAMSbase!X57,"")</f>
        <v/>
      </c>
      <c r="Z57" s="61" t="str">
        <f>IFERROR(Base!Y57/GAMSbase!Y57,"")</f>
        <v/>
      </c>
      <c r="AA57" s="61" t="str">
        <f>IFERROR(Base!Z57/GAMSbase!Z57,"")</f>
        <v/>
      </c>
      <c r="AB57" s="61" t="str">
        <f>IFERROR(Base!AA57/GAMSbase!AA57,"")</f>
        <v/>
      </c>
      <c r="AC57" s="61" t="str">
        <f>IFERROR(Base!AB57/GAMSbase!AB57,"")</f>
        <v/>
      </c>
      <c r="AD57" s="61" t="str">
        <f>IFERROR(Base!AC57/GAMSbase!AC57,"")</f>
        <v/>
      </c>
      <c r="AE57" s="61" t="str">
        <f>IFERROR(Base!AD57/GAMSbase!AD57,"")</f>
        <v/>
      </c>
      <c r="AF57" s="61" t="str">
        <f>IFERROR(Base!AE57/GAMSbase!AE57,"")</f>
        <v/>
      </c>
      <c r="AG57" s="61" t="str">
        <f>IFERROR(Base!AF57/GAMSbase!AF57,"")</f>
        <v/>
      </c>
      <c r="AH57" s="61" t="str">
        <f>IFERROR(Base!AG57/GAMSbase!AG57,"")</f>
        <v/>
      </c>
      <c r="AI57" s="61" t="str">
        <f>IFERROR(Base!AH57/GAMSbase!AH57,"")</f>
        <v/>
      </c>
      <c r="AJ57" s="61" t="str">
        <f>IFERROR(Base!AI57/GAMSbase!AI57,"")</f>
        <v/>
      </c>
      <c r="AK57" s="61" t="str">
        <f>IFERROR(Base!AJ57/GAMSbase!AJ57,"")</f>
        <v/>
      </c>
      <c r="AL57" s="61" t="str">
        <f>IFERROR(Base!AK57/GAMSbase!AK57,"")</f>
        <v/>
      </c>
      <c r="AM57" s="61" t="str">
        <f>IFERROR(Base!AL57/GAMSbase!AL57,"")</f>
        <v/>
      </c>
      <c r="AN57" s="61" t="str">
        <f>IFERROR(Base!AM57/GAMSbase!AM57,"")</f>
        <v/>
      </c>
      <c r="AO57" s="61" t="str">
        <f>IFERROR(Base!AN57/GAMSbase!AN57,"")</f>
        <v/>
      </c>
      <c r="AP57" s="61" t="str">
        <f>IFERROR(Base!AO57/GAMSbase!AO57,"")</f>
        <v/>
      </c>
      <c r="AQ57" s="61" t="str">
        <f>IFERROR(Base!AP57/GAMSbase!AP57,"")</f>
        <v/>
      </c>
      <c r="AR57" s="61" t="str">
        <f>IFERROR(Base!AQ57/GAMSbase!AQ57,"")</f>
        <v/>
      </c>
      <c r="AS57" s="61" t="str">
        <f>IFERROR(Base!AR57/GAMSbase!AR57,"")</f>
        <v/>
      </c>
      <c r="AT57" s="61" t="str">
        <f>IFERROR(Base!AS57/GAMSbase!AS57,"")</f>
        <v/>
      </c>
      <c r="AU57" s="61" t="str">
        <f>IFERROR(Base!AT57/GAMSbase!AT57,"")</f>
        <v/>
      </c>
      <c r="AV57" s="61" t="str">
        <f>IFERROR(Base!AU57/GAMSbase!AU57,"")</f>
        <v/>
      </c>
      <c r="AW57" s="61" t="str">
        <f>IFERROR(Base!AV57/GAMSbase!AV57,"")</f>
        <v/>
      </c>
      <c r="AX57" s="61" t="str">
        <f>IFERROR(Base!AW57/GAMSbase!AW57,"")</f>
        <v/>
      </c>
      <c r="AY57" s="61" t="str">
        <f>IFERROR(Base!AX57/GAMSbase!AX57,"")</f>
        <v/>
      </c>
      <c r="AZ57" s="61" t="str">
        <f>IFERROR(Base!AY57/GAMSbase!AY57,"")</f>
        <v/>
      </c>
      <c r="BA57" s="61" t="str">
        <f>IFERROR(Base!AZ57/GAMSbase!AZ57,"")</f>
        <v/>
      </c>
      <c r="BB57" s="61" t="str">
        <f>IFERROR(Base!BA57/GAMSbase!BA57,"")</f>
        <v/>
      </c>
      <c r="BC57" s="61" t="str">
        <f>IFERROR(Base!BB57/GAMSbase!BB57,"")</f>
        <v/>
      </c>
      <c r="BD57" s="61" t="str">
        <f>IFERROR(Base!BC57/GAMSbase!BC57,"")</f>
        <v/>
      </c>
      <c r="BE57" s="61" t="str">
        <f>IFERROR(Base!BD57/GAMSbase!BD57,"")</f>
        <v/>
      </c>
      <c r="BF57" s="61" t="str">
        <f>IFERROR(Base!BE57/GAMSbase!BE57,"")</f>
        <v/>
      </c>
      <c r="BG57" s="61" t="str">
        <f>IFERROR(Base!BF57/GAMSbase!BF57,"")</f>
        <v/>
      </c>
      <c r="BH57" s="61" t="str">
        <f>IFERROR(Base!BG57/GAMSbase!BG57,"")</f>
        <v/>
      </c>
      <c r="BI57" s="61" t="str">
        <f>IFERROR(Base!BH57/GAMSbase!BH57,"")</f>
        <v/>
      </c>
      <c r="BJ57" s="61" t="str">
        <f>IFERROR(Base!BI57/GAMSbase!BI57,"")</f>
        <v/>
      </c>
    </row>
    <row r="58" spans="1:62" x14ac:dyDescent="0.25">
      <c r="A58" t="str">
        <f>Base!A58</f>
        <v>CARBON CYCLE INITIAL CONDITIONS</v>
      </c>
      <c r="B58" t="str">
        <f>GAMSbase!A58</f>
        <v>* CARBON CYCLE INITIAL CONDITIONS</v>
      </c>
      <c r="C58" s="61" t="str">
        <f>IFERROR(Base!B58/GAMSbase!B58,"")</f>
        <v/>
      </c>
      <c r="D58" s="61" t="str">
        <f>IFERROR(Base!C58/GAMSbase!C58,"")</f>
        <v/>
      </c>
      <c r="E58" s="61" t="str">
        <f>IFERROR(Base!D58/GAMSbase!D58,"")</f>
        <v/>
      </c>
      <c r="F58" s="61" t="str">
        <f>IFERROR(Base!E58/GAMSbase!E58,"")</f>
        <v/>
      </c>
      <c r="G58" s="61" t="str">
        <f>IFERROR(Base!F58/GAMSbase!F58,"")</f>
        <v/>
      </c>
      <c r="H58" s="61" t="str">
        <f>IFERROR(Base!G58/GAMSbase!G58,"")</f>
        <v/>
      </c>
      <c r="I58" s="61" t="str">
        <f>IFERROR(Base!H58/GAMSbase!H58,"")</f>
        <v/>
      </c>
      <c r="J58" s="61" t="str">
        <f>IFERROR(Base!I58/GAMSbase!I58,"")</f>
        <v/>
      </c>
      <c r="K58" s="61" t="str">
        <f>IFERROR(Base!J58/GAMSbase!J58,"")</f>
        <v/>
      </c>
      <c r="L58" s="61" t="str">
        <f>IFERROR(Base!K58/GAMSbase!K58,"")</f>
        <v/>
      </c>
      <c r="M58" s="61" t="str">
        <f>IFERROR(Base!L58/GAMSbase!L58,"")</f>
        <v/>
      </c>
      <c r="N58" s="61" t="str">
        <f>IFERROR(Base!M58/GAMSbase!M58,"")</f>
        <v/>
      </c>
      <c r="O58" s="61" t="str">
        <f>IFERROR(Base!N58/GAMSbase!N58,"")</f>
        <v/>
      </c>
      <c r="P58" s="61" t="str">
        <f>IFERROR(Base!O58/GAMSbase!O58,"")</f>
        <v/>
      </c>
      <c r="Q58" s="61" t="str">
        <f>IFERROR(Base!P58/GAMSbase!P58,"")</f>
        <v/>
      </c>
      <c r="R58" s="61" t="str">
        <f>IFERROR(Base!Q58/GAMSbase!Q58,"")</f>
        <v/>
      </c>
      <c r="S58" s="61" t="str">
        <f>IFERROR(Base!R58/GAMSbase!R58,"")</f>
        <v/>
      </c>
      <c r="T58" s="61" t="str">
        <f>IFERROR(Base!S58/GAMSbase!S58,"")</f>
        <v/>
      </c>
      <c r="U58" s="61" t="str">
        <f>IFERROR(Base!T58/GAMSbase!T58,"")</f>
        <v/>
      </c>
      <c r="V58" s="61" t="str">
        <f>IFERROR(Base!U58/GAMSbase!U58,"")</f>
        <v/>
      </c>
      <c r="W58" s="61" t="str">
        <f>IFERROR(Base!V58/GAMSbase!V58,"")</f>
        <v/>
      </c>
      <c r="X58" s="61" t="str">
        <f>IFERROR(Base!W58/GAMSbase!W58,"")</f>
        <v/>
      </c>
      <c r="Y58" s="61" t="str">
        <f>IFERROR(Base!X58/GAMSbase!X58,"")</f>
        <v/>
      </c>
      <c r="Z58" s="61" t="str">
        <f>IFERROR(Base!Y58/GAMSbase!Y58,"")</f>
        <v/>
      </c>
      <c r="AA58" s="61" t="str">
        <f>IFERROR(Base!Z58/GAMSbase!Z58,"")</f>
        <v/>
      </c>
      <c r="AB58" s="61" t="str">
        <f>IFERROR(Base!AA58/GAMSbase!AA58,"")</f>
        <v/>
      </c>
      <c r="AC58" s="61" t="str">
        <f>IFERROR(Base!AB58/GAMSbase!AB58,"")</f>
        <v/>
      </c>
      <c r="AD58" s="61" t="str">
        <f>IFERROR(Base!AC58/GAMSbase!AC58,"")</f>
        <v/>
      </c>
      <c r="AE58" s="61" t="str">
        <f>IFERROR(Base!AD58/GAMSbase!AD58,"")</f>
        <v/>
      </c>
      <c r="AF58" s="61" t="str">
        <f>IFERROR(Base!AE58/GAMSbase!AE58,"")</f>
        <v/>
      </c>
      <c r="AG58" s="61" t="str">
        <f>IFERROR(Base!AF58/GAMSbase!AF58,"")</f>
        <v/>
      </c>
      <c r="AH58" s="61" t="str">
        <f>IFERROR(Base!AG58/GAMSbase!AG58,"")</f>
        <v/>
      </c>
      <c r="AI58" s="61" t="str">
        <f>IFERROR(Base!AH58/GAMSbase!AH58,"")</f>
        <v/>
      </c>
      <c r="AJ58" s="61" t="str">
        <f>IFERROR(Base!AI58/GAMSbase!AI58,"")</f>
        <v/>
      </c>
      <c r="AK58" s="61" t="str">
        <f>IFERROR(Base!AJ58/GAMSbase!AJ58,"")</f>
        <v/>
      </c>
      <c r="AL58" s="61" t="str">
        <f>IFERROR(Base!AK58/GAMSbase!AK58,"")</f>
        <v/>
      </c>
      <c r="AM58" s="61" t="str">
        <f>IFERROR(Base!AL58/GAMSbase!AL58,"")</f>
        <v/>
      </c>
      <c r="AN58" s="61" t="str">
        <f>IFERROR(Base!AM58/GAMSbase!AM58,"")</f>
        <v/>
      </c>
      <c r="AO58" s="61" t="str">
        <f>IFERROR(Base!AN58/GAMSbase!AN58,"")</f>
        <v/>
      </c>
      <c r="AP58" s="61" t="str">
        <f>IFERROR(Base!AO58/GAMSbase!AO58,"")</f>
        <v/>
      </c>
      <c r="AQ58" s="61" t="str">
        <f>IFERROR(Base!AP58/GAMSbase!AP58,"")</f>
        <v/>
      </c>
      <c r="AR58" s="61" t="str">
        <f>IFERROR(Base!AQ58/GAMSbase!AQ58,"")</f>
        <v/>
      </c>
      <c r="AS58" s="61" t="str">
        <f>IFERROR(Base!AR58/GAMSbase!AR58,"")</f>
        <v/>
      </c>
      <c r="AT58" s="61" t="str">
        <f>IFERROR(Base!AS58/GAMSbase!AS58,"")</f>
        <v/>
      </c>
      <c r="AU58" s="61" t="str">
        <f>IFERROR(Base!AT58/GAMSbase!AT58,"")</f>
        <v/>
      </c>
      <c r="AV58" s="61" t="str">
        <f>IFERROR(Base!AU58/GAMSbase!AU58,"")</f>
        <v/>
      </c>
      <c r="AW58" s="61" t="str">
        <f>IFERROR(Base!AV58/GAMSbase!AV58,"")</f>
        <v/>
      </c>
      <c r="AX58" s="61" t="str">
        <f>IFERROR(Base!AW58/GAMSbase!AW58,"")</f>
        <v/>
      </c>
      <c r="AY58" s="61" t="str">
        <f>IFERROR(Base!AX58/GAMSbase!AX58,"")</f>
        <v/>
      </c>
      <c r="AZ58" s="61" t="str">
        <f>IFERROR(Base!AY58/GAMSbase!AY58,"")</f>
        <v/>
      </c>
      <c r="BA58" s="61" t="str">
        <f>IFERROR(Base!AZ58/GAMSbase!AZ58,"")</f>
        <v/>
      </c>
      <c r="BB58" s="61" t="str">
        <f>IFERROR(Base!BA58/GAMSbase!BA58,"")</f>
        <v/>
      </c>
      <c r="BC58" s="61" t="str">
        <f>IFERROR(Base!BB58/GAMSbase!BB58,"")</f>
        <v/>
      </c>
      <c r="BD58" s="61" t="str">
        <f>IFERROR(Base!BC58/GAMSbase!BC58,"")</f>
        <v/>
      </c>
      <c r="BE58" s="61" t="str">
        <f>IFERROR(Base!BD58/GAMSbase!BD58,"")</f>
        <v/>
      </c>
      <c r="BF58" s="61" t="str">
        <f>IFERROR(Base!BE58/GAMSbase!BE58,"")</f>
        <v/>
      </c>
      <c r="BG58" s="61" t="str">
        <f>IFERROR(Base!BF58/GAMSbase!BF58,"")</f>
        <v/>
      </c>
      <c r="BH58" s="61" t="str">
        <f>IFERROR(Base!BG58/GAMSbase!BG58,"")</f>
        <v/>
      </c>
      <c r="BI58" s="61" t="str">
        <f>IFERROR(Base!BH58/GAMSbase!BH58,"")</f>
        <v/>
      </c>
      <c r="BJ58" s="61" t="str">
        <f>IFERROR(Base!BI58/GAMSbase!BI58,"")</f>
        <v/>
      </c>
    </row>
    <row r="59" spans="1:62" x14ac:dyDescent="0.25">
      <c r="A59" t="str">
        <f>Base!A59</f>
        <v>Initial atmospheric concentration of CO2 (GTC), 2010</v>
      </c>
      <c r="B59" t="str">
        <f>GAMSbase!A59</f>
        <v>Initial Concentration of CO2 (GtC)..</v>
      </c>
      <c r="C59" s="61" t="str">
        <f>IFERROR(Base!B60/GAMSbase!B59,"")</f>
        <v/>
      </c>
      <c r="D59" s="61" t="str">
        <f>IFERROR(Base!C59/GAMSbase!C59,"")</f>
        <v/>
      </c>
      <c r="E59" s="61" t="str">
        <f>IFERROR(Base!D59/GAMSbase!D59,"")</f>
        <v/>
      </c>
      <c r="F59" s="61" t="str">
        <f>IFERROR(Base!E59/GAMSbase!E59,"")</f>
        <v/>
      </c>
      <c r="G59" s="61" t="str">
        <f>IFERROR(Base!F59/GAMSbase!F59,"")</f>
        <v/>
      </c>
      <c r="H59" s="61" t="str">
        <f>IFERROR(Base!G59/GAMSbase!G59,"")</f>
        <v/>
      </c>
      <c r="I59" s="61" t="str">
        <f>IFERROR(Base!H59/GAMSbase!H59,"")</f>
        <v/>
      </c>
      <c r="J59" s="61" t="str">
        <f>IFERROR(Base!I59/GAMSbase!I59,"")</f>
        <v/>
      </c>
      <c r="K59" s="61" t="str">
        <f>IFERROR(Base!J59/GAMSbase!J59,"")</f>
        <v/>
      </c>
      <c r="L59" s="61" t="str">
        <f>IFERROR(Base!K59/GAMSbase!K59,"")</f>
        <v/>
      </c>
      <c r="M59" s="61" t="str">
        <f>IFERROR(Base!L59/GAMSbase!L59,"")</f>
        <v/>
      </c>
      <c r="N59" s="61" t="str">
        <f>IFERROR(Base!M59/GAMSbase!M59,"")</f>
        <v/>
      </c>
      <c r="O59" s="61" t="str">
        <f>IFERROR(Base!N59/GAMSbase!N59,"")</f>
        <v/>
      </c>
      <c r="P59" s="61" t="str">
        <f>IFERROR(Base!O59/GAMSbase!O59,"")</f>
        <v/>
      </c>
      <c r="Q59" s="61" t="str">
        <f>IFERROR(Base!P59/GAMSbase!P59,"")</f>
        <v/>
      </c>
      <c r="R59" s="61" t="str">
        <f>IFERROR(Base!Q59/GAMSbase!Q59,"")</f>
        <v/>
      </c>
      <c r="S59" s="61" t="str">
        <f>IFERROR(Base!R59/GAMSbase!R59,"")</f>
        <v/>
      </c>
      <c r="T59" s="61" t="str">
        <f>IFERROR(Base!S59/GAMSbase!S59,"")</f>
        <v/>
      </c>
      <c r="U59" s="61" t="str">
        <f>IFERROR(Base!T59/GAMSbase!T59,"")</f>
        <v/>
      </c>
      <c r="V59" s="61" t="str">
        <f>IFERROR(Base!U59/GAMSbase!U59,"")</f>
        <v/>
      </c>
      <c r="W59" s="61" t="str">
        <f>IFERROR(Base!V59/GAMSbase!V59,"")</f>
        <v/>
      </c>
      <c r="X59" s="61" t="str">
        <f>IFERROR(Base!W59/GAMSbase!W59,"")</f>
        <v/>
      </c>
      <c r="Y59" s="61" t="str">
        <f>IFERROR(Base!X59/GAMSbase!X59,"")</f>
        <v/>
      </c>
      <c r="Z59" s="61" t="str">
        <f>IFERROR(Base!Y59/GAMSbase!Y59,"")</f>
        <v/>
      </c>
      <c r="AA59" s="61" t="str">
        <f>IFERROR(Base!Z59/GAMSbase!Z59,"")</f>
        <v/>
      </c>
      <c r="AB59" s="61" t="str">
        <f>IFERROR(Base!AA59/GAMSbase!AA59,"")</f>
        <v/>
      </c>
      <c r="AC59" s="61" t="str">
        <f>IFERROR(Base!AB59/GAMSbase!AB59,"")</f>
        <v/>
      </c>
      <c r="AD59" s="61" t="str">
        <f>IFERROR(Base!AC59/GAMSbase!AC59,"")</f>
        <v/>
      </c>
      <c r="AE59" s="61" t="str">
        <f>IFERROR(Base!AD59/GAMSbase!AD59,"")</f>
        <v/>
      </c>
      <c r="AF59" s="61" t="str">
        <f>IFERROR(Base!AE59/GAMSbase!AE59,"")</f>
        <v/>
      </c>
      <c r="AG59" s="61" t="str">
        <f>IFERROR(Base!AF59/GAMSbase!AF59,"")</f>
        <v/>
      </c>
      <c r="AH59" s="61" t="str">
        <f>IFERROR(Base!AG59/GAMSbase!AG59,"")</f>
        <v/>
      </c>
      <c r="AI59" s="61" t="str">
        <f>IFERROR(Base!AH59/GAMSbase!AH59,"")</f>
        <v/>
      </c>
      <c r="AJ59" s="61" t="str">
        <f>IFERROR(Base!AI59/GAMSbase!AI59,"")</f>
        <v/>
      </c>
      <c r="AK59" s="61" t="str">
        <f>IFERROR(Base!AJ59/GAMSbase!AJ59,"")</f>
        <v/>
      </c>
      <c r="AL59" s="61" t="str">
        <f>IFERROR(Base!AK59/GAMSbase!AK59,"")</f>
        <v/>
      </c>
      <c r="AM59" s="61" t="str">
        <f>IFERROR(Base!AL59/GAMSbase!AL59,"")</f>
        <v/>
      </c>
      <c r="AN59" s="61" t="str">
        <f>IFERROR(Base!AM59/GAMSbase!AM59,"")</f>
        <v/>
      </c>
      <c r="AO59" s="61" t="str">
        <f>IFERROR(Base!AN59/GAMSbase!AN59,"")</f>
        <v/>
      </c>
      <c r="AP59" s="61" t="str">
        <f>IFERROR(Base!AO59/GAMSbase!AO59,"")</f>
        <v/>
      </c>
      <c r="AQ59" s="61" t="str">
        <f>IFERROR(Base!AP59/GAMSbase!AP59,"")</f>
        <v/>
      </c>
      <c r="AR59" s="61" t="str">
        <f>IFERROR(Base!AQ59/GAMSbase!AQ59,"")</f>
        <v/>
      </c>
      <c r="AS59" s="61" t="str">
        <f>IFERROR(Base!AR59/GAMSbase!AR59,"")</f>
        <v/>
      </c>
      <c r="AT59" s="61" t="str">
        <f>IFERROR(Base!AS59/GAMSbase!AS59,"")</f>
        <v/>
      </c>
      <c r="AU59" s="61" t="str">
        <f>IFERROR(Base!AT59/GAMSbase!AT59,"")</f>
        <v/>
      </c>
      <c r="AV59" s="61" t="str">
        <f>IFERROR(Base!AU59/GAMSbase!AU59,"")</f>
        <v/>
      </c>
      <c r="AW59" s="61" t="str">
        <f>IFERROR(Base!AV59/GAMSbase!AV59,"")</f>
        <v/>
      </c>
      <c r="AX59" s="61" t="str">
        <f>IFERROR(Base!AW59/GAMSbase!AW59,"")</f>
        <v/>
      </c>
      <c r="AY59" s="61" t="str">
        <f>IFERROR(Base!AX59/GAMSbase!AX59,"")</f>
        <v/>
      </c>
      <c r="AZ59" s="61" t="str">
        <f>IFERROR(Base!AY59/GAMSbase!AY59,"")</f>
        <v/>
      </c>
      <c r="BA59" s="61" t="str">
        <f>IFERROR(Base!AZ59/GAMSbase!AZ59,"")</f>
        <v/>
      </c>
      <c r="BB59" s="61" t="str">
        <f>IFERROR(Base!BA59/GAMSbase!BA59,"")</f>
        <v/>
      </c>
      <c r="BC59" s="61" t="str">
        <f>IFERROR(Base!BB59/GAMSbase!BB59,"")</f>
        <v/>
      </c>
      <c r="BD59" s="61" t="str">
        <f>IFERROR(Base!BC59/GAMSbase!BC59,"")</f>
        <v/>
      </c>
      <c r="BE59" s="61" t="str">
        <f>IFERROR(Base!BD59/GAMSbase!BD59,"")</f>
        <v/>
      </c>
      <c r="BF59" s="61" t="str">
        <f>IFERROR(Base!BE59/GAMSbase!BE59,"")</f>
        <v/>
      </c>
      <c r="BG59" s="61" t="str">
        <f>IFERROR(Base!BF59/GAMSbase!BF59,"")</f>
        <v/>
      </c>
      <c r="BH59" s="61" t="str">
        <f>IFERROR(Base!BG59/GAMSbase!BG59,"")</f>
        <v/>
      </c>
      <c r="BI59" s="61" t="str">
        <f>IFERROR(Base!BH59/GAMSbase!BH59,"")</f>
        <v/>
      </c>
      <c r="BJ59" s="61" t="str">
        <f>IFERROR(Base!BI59/GAMSbase!BI59,"")</f>
        <v/>
      </c>
    </row>
    <row r="60" spans="1:62" x14ac:dyDescent="0.25">
      <c r="A60" t="str">
        <f>Base!A60</f>
        <v xml:space="preserve">  At end 2010</v>
      </c>
      <c r="B60" t="str">
        <f>GAMSbase!A60</f>
        <v>...Atmospheric, Year 2007</v>
      </c>
      <c r="C60" s="61" t="str">
        <f>IFERROR(Base!#REF!/GAMSbase!B60,"")</f>
        <v/>
      </c>
      <c r="D60" s="61" t="str">
        <f>IFERROR(Base!C60/GAMSbase!C60,"")</f>
        <v/>
      </c>
      <c r="E60" s="61" t="str">
        <f>IFERROR(Base!D60/GAMSbase!D60,"")</f>
        <v/>
      </c>
      <c r="F60" s="61" t="str">
        <f>IFERROR(Base!E60/GAMSbase!E60,"")</f>
        <v/>
      </c>
      <c r="G60" s="61" t="str">
        <f>IFERROR(Base!F60/GAMSbase!F60,"")</f>
        <v/>
      </c>
      <c r="H60" s="61" t="str">
        <f>IFERROR(Base!G60/GAMSbase!G60,"")</f>
        <v/>
      </c>
      <c r="I60" s="61" t="str">
        <f>IFERROR(Base!H60/GAMSbase!H60,"")</f>
        <v/>
      </c>
      <c r="J60" s="61" t="str">
        <f>IFERROR(Base!I60/GAMSbase!I60,"")</f>
        <v/>
      </c>
      <c r="K60" s="61" t="str">
        <f>IFERROR(Base!J60/GAMSbase!J60,"")</f>
        <v/>
      </c>
      <c r="L60" s="61" t="str">
        <f>IFERROR(Base!K60/GAMSbase!K60,"")</f>
        <v/>
      </c>
      <c r="M60" s="61" t="str">
        <f>IFERROR(Base!L60/GAMSbase!L60,"")</f>
        <v/>
      </c>
      <c r="N60" s="61" t="str">
        <f>IFERROR(Base!M60/GAMSbase!M60,"")</f>
        <v/>
      </c>
      <c r="O60" s="61" t="str">
        <f>IFERROR(Base!N60/GAMSbase!N60,"")</f>
        <v/>
      </c>
      <c r="P60" s="61" t="str">
        <f>IFERROR(Base!O60/GAMSbase!O60,"")</f>
        <v/>
      </c>
      <c r="Q60" s="61" t="str">
        <f>IFERROR(Base!P60/GAMSbase!P60,"")</f>
        <v/>
      </c>
      <c r="R60" s="61" t="str">
        <f>IFERROR(Base!Q60/GAMSbase!Q60,"")</f>
        <v/>
      </c>
      <c r="S60" s="61" t="str">
        <f>IFERROR(Base!R60/GAMSbase!R60,"")</f>
        <v/>
      </c>
      <c r="T60" s="61" t="str">
        <f>IFERROR(Base!S60/GAMSbase!S60,"")</f>
        <v/>
      </c>
      <c r="U60" s="61" t="str">
        <f>IFERROR(Base!T60/GAMSbase!T60,"")</f>
        <v/>
      </c>
      <c r="V60" s="61" t="str">
        <f>IFERROR(Base!U60/GAMSbase!U60,"")</f>
        <v/>
      </c>
      <c r="W60" s="61" t="str">
        <f>IFERROR(Base!V60/GAMSbase!V60,"")</f>
        <v/>
      </c>
      <c r="X60" s="61" t="str">
        <f>IFERROR(Base!W60/GAMSbase!W60,"")</f>
        <v/>
      </c>
      <c r="Y60" s="61" t="str">
        <f>IFERROR(Base!X60/GAMSbase!X60,"")</f>
        <v/>
      </c>
      <c r="Z60" s="61" t="str">
        <f>IFERROR(Base!Y60/GAMSbase!Y60,"")</f>
        <v/>
      </c>
      <c r="AA60" s="61" t="str">
        <f>IFERROR(Base!Z60/GAMSbase!Z60,"")</f>
        <v/>
      </c>
      <c r="AB60" s="61" t="str">
        <f>IFERROR(Base!AA60/GAMSbase!AA60,"")</f>
        <v/>
      </c>
      <c r="AC60" s="61" t="str">
        <f>IFERROR(Base!AB60/GAMSbase!AB60,"")</f>
        <v/>
      </c>
      <c r="AD60" s="61" t="str">
        <f>IFERROR(Base!AC60/GAMSbase!AC60,"")</f>
        <v/>
      </c>
      <c r="AE60" s="61" t="str">
        <f>IFERROR(Base!AD60/GAMSbase!AD60,"")</f>
        <v/>
      </c>
      <c r="AF60" s="61" t="str">
        <f>IFERROR(Base!AE60/GAMSbase!AE60,"")</f>
        <v/>
      </c>
      <c r="AG60" s="61" t="str">
        <f>IFERROR(Base!AF60/GAMSbase!AF60,"")</f>
        <v/>
      </c>
      <c r="AH60" s="61" t="str">
        <f>IFERROR(Base!AG60/GAMSbase!AG60,"")</f>
        <v/>
      </c>
      <c r="AI60" s="61" t="str">
        <f>IFERROR(Base!AH60/GAMSbase!AH60,"")</f>
        <v/>
      </c>
      <c r="AJ60" s="61" t="str">
        <f>IFERROR(Base!AI60/GAMSbase!AI60,"")</f>
        <v/>
      </c>
      <c r="AK60" s="61" t="str">
        <f>IFERROR(Base!AJ60/GAMSbase!AJ60,"")</f>
        <v/>
      </c>
      <c r="AL60" s="61" t="str">
        <f>IFERROR(Base!AK60/GAMSbase!AK60,"")</f>
        <v/>
      </c>
      <c r="AM60" s="61" t="str">
        <f>IFERROR(Base!AL60/GAMSbase!AL60,"")</f>
        <v/>
      </c>
      <c r="AN60" s="61" t="str">
        <f>IFERROR(Base!AM60/GAMSbase!AM60,"")</f>
        <v/>
      </c>
      <c r="AO60" s="61" t="str">
        <f>IFERROR(Base!AN60/GAMSbase!AN60,"")</f>
        <v/>
      </c>
      <c r="AP60" s="61" t="str">
        <f>IFERROR(Base!AO60/GAMSbase!AO60,"")</f>
        <v/>
      </c>
      <c r="AQ60" s="61" t="str">
        <f>IFERROR(Base!AP60/GAMSbase!AP60,"")</f>
        <v/>
      </c>
      <c r="AR60" s="61" t="str">
        <f>IFERROR(Base!AQ60/GAMSbase!AQ60,"")</f>
        <v/>
      </c>
      <c r="AS60" s="61" t="str">
        <f>IFERROR(Base!AR60/GAMSbase!AR60,"")</f>
        <v/>
      </c>
      <c r="AT60" s="61" t="str">
        <f>IFERROR(Base!AS60/GAMSbase!AS60,"")</f>
        <v/>
      </c>
      <c r="AU60" s="61" t="str">
        <f>IFERROR(Base!AT60/GAMSbase!AT60,"")</f>
        <v/>
      </c>
      <c r="AV60" s="61" t="str">
        <f>IFERROR(Base!AU60/GAMSbase!AU60,"")</f>
        <v/>
      </c>
      <c r="AW60" s="61" t="str">
        <f>IFERROR(Base!AV60/GAMSbase!AV60,"")</f>
        <v/>
      </c>
      <c r="AX60" s="61" t="str">
        <f>IFERROR(Base!AW60/GAMSbase!AW60,"")</f>
        <v/>
      </c>
      <c r="AY60" s="61" t="str">
        <f>IFERROR(Base!AX60/GAMSbase!AX60,"")</f>
        <v/>
      </c>
      <c r="AZ60" s="61" t="str">
        <f>IFERROR(Base!AY60/GAMSbase!AY60,"")</f>
        <v/>
      </c>
      <c r="BA60" s="61" t="str">
        <f>IFERROR(Base!AZ60/GAMSbase!AZ60,"")</f>
        <v/>
      </c>
      <c r="BB60" s="61" t="str">
        <f>IFERROR(Base!BA60/GAMSbase!BA60,"")</f>
        <v/>
      </c>
      <c r="BC60" s="61" t="str">
        <f>IFERROR(Base!BB60/GAMSbase!BB60,"")</f>
        <v/>
      </c>
      <c r="BD60" s="61" t="str">
        <f>IFERROR(Base!BC60/GAMSbase!BC60,"")</f>
        <v/>
      </c>
      <c r="BE60" s="61" t="str">
        <f>IFERROR(Base!BD60/GAMSbase!BD60,"")</f>
        <v/>
      </c>
      <c r="BF60" s="61" t="str">
        <f>IFERROR(Base!BE60/GAMSbase!BE60,"")</f>
        <v/>
      </c>
      <c r="BG60" s="61" t="str">
        <f>IFERROR(Base!BF60/GAMSbase!BF60,"")</f>
        <v/>
      </c>
      <c r="BH60" s="61" t="str">
        <f>IFERROR(Base!BG60/GAMSbase!BG60,"")</f>
        <v/>
      </c>
      <c r="BI60" s="61" t="str">
        <f>IFERROR(Base!BH60/GAMSbase!BH60,"")</f>
        <v/>
      </c>
      <c r="BJ60" s="61" t="str">
        <f>IFERROR(Base!BI60/GAMSbase!BI60,"")</f>
        <v/>
      </c>
    </row>
    <row r="61" spans="1:62" x14ac:dyDescent="0.25">
      <c r="A61">
        <f>Base!A61</f>
        <v>0</v>
      </c>
      <c r="B61" t="str">
        <f>GAMSbase!A61</f>
        <v>...Atmospheric, Year 2012</v>
      </c>
      <c r="C61" s="61" t="str">
        <f>IFERROR(Base!B61/GAMSbase!B61,"")</f>
        <v/>
      </c>
      <c r="D61" s="61" t="str">
        <f>IFERROR(Base!C61/GAMSbase!C61,"")</f>
        <v/>
      </c>
      <c r="E61" s="61" t="str">
        <f>IFERROR(Base!D61/GAMSbase!D61,"")</f>
        <v/>
      </c>
      <c r="F61" s="61" t="str">
        <f>IFERROR(Base!E61/GAMSbase!E61,"")</f>
        <v/>
      </c>
      <c r="G61" s="61" t="str">
        <f>IFERROR(Base!F61/GAMSbase!F61,"")</f>
        <v/>
      </c>
      <c r="H61" s="61" t="str">
        <f>IFERROR(Base!G61/GAMSbase!G61,"")</f>
        <v/>
      </c>
      <c r="I61" s="61" t="str">
        <f>IFERROR(Base!H61/GAMSbase!H61,"")</f>
        <v/>
      </c>
      <c r="J61" s="61" t="str">
        <f>IFERROR(Base!I61/GAMSbase!I61,"")</f>
        <v/>
      </c>
      <c r="K61" s="61" t="str">
        <f>IFERROR(Base!J61/GAMSbase!J61,"")</f>
        <v/>
      </c>
      <c r="L61" s="61" t="str">
        <f>IFERROR(Base!K61/GAMSbase!K61,"")</f>
        <v/>
      </c>
      <c r="M61" s="61" t="str">
        <f>IFERROR(Base!L61/GAMSbase!L61,"")</f>
        <v/>
      </c>
      <c r="N61" s="61" t="str">
        <f>IFERROR(Base!M61/GAMSbase!M61,"")</f>
        <v/>
      </c>
      <c r="O61" s="61" t="str">
        <f>IFERROR(Base!N61/GAMSbase!N61,"")</f>
        <v/>
      </c>
      <c r="P61" s="61" t="str">
        <f>IFERROR(Base!O61/GAMSbase!O61,"")</f>
        <v/>
      </c>
      <c r="Q61" s="61" t="str">
        <f>IFERROR(Base!P61/GAMSbase!P61,"")</f>
        <v/>
      </c>
      <c r="R61" s="61" t="str">
        <f>IFERROR(Base!Q61/GAMSbase!Q61,"")</f>
        <v/>
      </c>
      <c r="S61" s="61" t="str">
        <f>IFERROR(Base!R61/GAMSbase!R61,"")</f>
        <v/>
      </c>
      <c r="T61" s="61" t="str">
        <f>IFERROR(Base!S61/GAMSbase!S61,"")</f>
        <v/>
      </c>
      <c r="U61" s="61" t="str">
        <f>IFERROR(Base!T61/GAMSbase!T61,"")</f>
        <v/>
      </c>
      <c r="V61" s="61" t="str">
        <f>IFERROR(Base!U61/GAMSbase!U61,"")</f>
        <v/>
      </c>
      <c r="W61" s="61" t="str">
        <f>IFERROR(Base!V61/GAMSbase!V61,"")</f>
        <v/>
      </c>
      <c r="X61" s="61" t="str">
        <f>IFERROR(Base!W61/GAMSbase!W61,"")</f>
        <v/>
      </c>
      <c r="Y61" s="61" t="str">
        <f>IFERROR(Base!X61/GAMSbase!X61,"")</f>
        <v/>
      </c>
      <c r="Z61" s="61" t="str">
        <f>IFERROR(Base!Y61/GAMSbase!Y61,"")</f>
        <v/>
      </c>
      <c r="AA61" s="61" t="str">
        <f>IFERROR(Base!Z61/GAMSbase!Z61,"")</f>
        <v/>
      </c>
      <c r="AB61" s="61" t="str">
        <f>IFERROR(Base!AA61/GAMSbase!AA61,"")</f>
        <v/>
      </c>
      <c r="AC61" s="61" t="str">
        <f>IFERROR(Base!AB61/GAMSbase!AB61,"")</f>
        <v/>
      </c>
      <c r="AD61" s="61" t="str">
        <f>IFERROR(Base!AC61/GAMSbase!AC61,"")</f>
        <v/>
      </c>
      <c r="AE61" s="61" t="str">
        <f>IFERROR(Base!AD61/GAMSbase!AD61,"")</f>
        <v/>
      </c>
      <c r="AF61" s="61" t="str">
        <f>IFERROR(Base!AE61/GAMSbase!AE61,"")</f>
        <v/>
      </c>
      <c r="AG61" s="61" t="str">
        <f>IFERROR(Base!AF61/GAMSbase!AF61,"")</f>
        <v/>
      </c>
      <c r="AH61" s="61" t="str">
        <f>IFERROR(Base!AG61/GAMSbase!AG61,"")</f>
        <v/>
      </c>
      <c r="AI61" s="61" t="str">
        <f>IFERROR(Base!AH61/GAMSbase!AH61,"")</f>
        <v/>
      </c>
      <c r="AJ61" s="61" t="str">
        <f>IFERROR(Base!AI61/GAMSbase!AI61,"")</f>
        <v/>
      </c>
      <c r="AK61" s="61" t="str">
        <f>IFERROR(Base!AJ61/GAMSbase!AJ61,"")</f>
        <v/>
      </c>
      <c r="AL61" s="61" t="str">
        <f>IFERROR(Base!AK61/GAMSbase!AK61,"")</f>
        <v/>
      </c>
      <c r="AM61" s="61" t="str">
        <f>IFERROR(Base!AL61/GAMSbase!AL61,"")</f>
        <v/>
      </c>
      <c r="AN61" s="61" t="str">
        <f>IFERROR(Base!AM61/GAMSbase!AM61,"")</f>
        <v/>
      </c>
      <c r="AO61" s="61" t="str">
        <f>IFERROR(Base!AN61/GAMSbase!AN61,"")</f>
        <v/>
      </c>
      <c r="AP61" s="61" t="str">
        <f>IFERROR(Base!AO61/GAMSbase!AO61,"")</f>
        <v/>
      </c>
      <c r="AQ61" s="61" t="str">
        <f>IFERROR(Base!AP61/GAMSbase!AP61,"")</f>
        <v/>
      </c>
      <c r="AR61" s="61" t="str">
        <f>IFERROR(Base!AQ61/GAMSbase!AQ61,"")</f>
        <v/>
      </c>
      <c r="AS61" s="61" t="str">
        <f>IFERROR(Base!AR61/GAMSbase!AR61,"")</f>
        <v/>
      </c>
      <c r="AT61" s="61" t="str">
        <f>IFERROR(Base!AS61/GAMSbase!AS61,"")</f>
        <v/>
      </c>
      <c r="AU61" s="61" t="str">
        <f>IFERROR(Base!AT61/GAMSbase!AT61,"")</f>
        <v/>
      </c>
      <c r="AV61" s="61" t="str">
        <f>IFERROR(Base!AU61/GAMSbase!AU61,"")</f>
        <v/>
      </c>
      <c r="AW61" s="61" t="str">
        <f>IFERROR(Base!AV61/GAMSbase!AV61,"")</f>
        <v/>
      </c>
      <c r="AX61" s="61" t="str">
        <f>IFERROR(Base!AW61/GAMSbase!AW61,"")</f>
        <v/>
      </c>
      <c r="AY61" s="61" t="str">
        <f>IFERROR(Base!AX61/GAMSbase!AX61,"")</f>
        <v/>
      </c>
      <c r="AZ61" s="61" t="str">
        <f>IFERROR(Base!AY61/GAMSbase!AY61,"")</f>
        <v/>
      </c>
      <c r="BA61" s="61" t="str">
        <f>IFERROR(Base!AZ61/GAMSbase!AZ61,"")</f>
        <v/>
      </c>
      <c r="BB61" s="61" t="str">
        <f>IFERROR(Base!BA61/GAMSbase!BA61,"")</f>
        <v/>
      </c>
      <c r="BC61" s="61" t="str">
        <f>IFERROR(Base!BB61/GAMSbase!BB61,"")</f>
        <v/>
      </c>
      <c r="BD61" s="61" t="str">
        <f>IFERROR(Base!BC61/GAMSbase!BC61,"")</f>
        <v/>
      </c>
      <c r="BE61" s="61" t="str">
        <f>IFERROR(Base!BD61/GAMSbase!BD61,"")</f>
        <v/>
      </c>
      <c r="BF61" s="61" t="str">
        <f>IFERROR(Base!BE61/GAMSbase!BE61,"")</f>
        <v/>
      </c>
      <c r="BG61" s="61" t="str">
        <f>IFERROR(Base!BF61/GAMSbase!BF61,"")</f>
        <v/>
      </c>
      <c r="BH61" s="61" t="str">
        <f>IFERROR(Base!BG61/GAMSbase!BG61,"")</f>
        <v/>
      </c>
      <c r="BI61" s="61" t="str">
        <f>IFERROR(Base!BH61/GAMSbase!BH61,"")</f>
        <v/>
      </c>
      <c r="BJ61" s="61" t="str">
        <f>IFERROR(Base!BI61/GAMSbase!BI61,"")</f>
        <v/>
      </c>
    </row>
    <row r="62" spans="1:62" x14ac:dyDescent="0.25">
      <c r="A62" t="str">
        <f>Base!A62</f>
        <v>CO2 in biosphere/shallow oceans (GTC), 2010</v>
      </c>
      <c r="B62" t="str">
        <f>GAMSbase!A62</f>
        <v>...Biosphere and Shallow Oceans, Year 2008</v>
      </c>
      <c r="C62" s="61">
        <f>IFERROR(Base!B62/GAMSbase!B62,"")</f>
        <v>1</v>
      </c>
      <c r="D62" s="61" t="str">
        <f>IFERROR(Base!C62/GAMSbase!C62,"")</f>
        <v/>
      </c>
      <c r="E62" s="61" t="str">
        <f>IFERROR(Base!D62/GAMSbase!D62,"")</f>
        <v/>
      </c>
      <c r="F62" s="61" t="str">
        <f>IFERROR(Base!E62/GAMSbase!E62,"")</f>
        <v/>
      </c>
      <c r="G62" s="61" t="str">
        <f>IFERROR(Base!F62/GAMSbase!F62,"")</f>
        <v/>
      </c>
      <c r="H62" s="61" t="str">
        <f>IFERROR(Base!G62/GAMSbase!G62,"")</f>
        <v/>
      </c>
      <c r="I62" s="61" t="str">
        <f>IFERROR(Base!H62/GAMSbase!H62,"")</f>
        <v/>
      </c>
      <c r="J62" s="61" t="str">
        <f>IFERROR(Base!I62/GAMSbase!I62,"")</f>
        <v/>
      </c>
      <c r="K62" s="61" t="str">
        <f>IFERROR(Base!J62/GAMSbase!J62,"")</f>
        <v/>
      </c>
      <c r="L62" s="61" t="str">
        <f>IFERROR(Base!K62/GAMSbase!K62,"")</f>
        <v/>
      </c>
      <c r="M62" s="61" t="str">
        <f>IFERROR(Base!L62/GAMSbase!L62,"")</f>
        <v/>
      </c>
      <c r="N62" s="61" t="str">
        <f>IFERROR(Base!M62/GAMSbase!M62,"")</f>
        <v/>
      </c>
      <c r="O62" s="61" t="str">
        <f>IFERROR(Base!N62/GAMSbase!N62,"")</f>
        <v/>
      </c>
      <c r="P62" s="61" t="str">
        <f>IFERROR(Base!O62/GAMSbase!O62,"")</f>
        <v/>
      </c>
      <c r="Q62" s="61" t="str">
        <f>IFERROR(Base!P62/GAMSbase!P62,"")</f>
        <v/>
      </c>
      <c r="R62" s="61" t="str">
        <f>IFERROR(Base!Q62/GAMSbase!Q62,"")</f>
        <v/>
      </c>
      <c r="S62" s="61" t="str">
        <f>IFERROR(Base!R62/GAMSbase!R62,"")</f>
        <v/>
      </c>
      <c r="T62" s="61" t="str">
        <f>IFERROR(Base!S62/GAMSbase!S62,"")</f>
        <v/>
      </c>
      <c r="U62" s="61" t="str">
        <f>IFERROR(Base!T62/GAMSbase!T62,"")</f>
        <v/>
      </c>
      <c r="V62" s="61" t="str">
        <f>IFERROR(Base!U62/GAMSbase!U62,"")</f>
        <v/>
      </c>
      <c r="W62" s="61" t="str">
        <f>IFERROR(Base!V62/GAMSbase!V62,"")</f>
        <v/>
      </c>
      <c r="X62" s="61" t="str">
        <f>IFERROR(Base!W62/GAMSbase!W62,"")</f>
        <v/>
      </c>
      <c r="Y62" s="61" t="str">
        <f>IFERROR(Base!X62/GAMSbase!X62,"")</f>
        <v/>
      </c>
      <c r="Z62" s="61" t="str">
        <f>IFERROR(Base!Y62/GAMSbase!Y62,"")</f>
        <v/>
      </c>
      <c r="AA62" s="61" t="str">
        <f>IFERROR(Base!Z62/GAMSbase!Z62,"")</f>
        <v/>
      </c>
      <c r="AB62" s="61" t="str">
        <f>IFERROR(Base!AA62/GAMSbase!AA62,"")</f>
        <v/>
      </c>
      <c r="AC62" s="61" t="str">
        <f>IFERROR(Base!AB62/GAMSbase!AB62,"")</f>
        <v/>
      </c>
      <c r="AD62" s="61" t="str">
        <f>IFERROR(Base!AC62/GAMSbase!AC62,"")</f>
        <v/>
      </c>
      <c r="AE62" s="61" t="str">
        <f>IFERROR(Base!AD62/GAMSbase!AD62,"")</f>
        <v/>
      </c>
      <c r="AF62" s="61" t="str">
        <f>IFERROR(Base!AE62/GAMSbase!AE62,"")</f>
        <v/>
      </c>
      <c r="AG62" s="61" t="str">
        <f>IFERROR(Base!AF62/GAMSbase!AF62,"")</f>
        <v/>
      </c>
      <c r="AH62" s="61" t="str">
        <f>IFERROR(Base!AG62/GAMSbase!AG62,"")</f>
        <v/>
      </c>
      <c r="AI62" s="61" t="str">
        <f>IFERROR(Base!AH62/GAMSbase!AH62,"")</f>
        <v/>
      </c>
      <c r="AJ62" s="61" t="str">
        <f>IFERROR(Base!AI62/GAMSbase!AI62,"")</f>
        <v/>
      </c>
      <c r="AK62" s="61" t="str">
        <f>IFERROR(Base!AJ62/GAMSbase!AJ62,"")</f>
        <v/>
      </c>
      <c r="AL62" s="61" t="str">
        <f>IFERROR(Base!AK62/GAMSbase!AK62,"")</f>
        <v/>
      </c>
      <c r="AM62" s="61" t="str">
        <f>IFERROR(Base!AL62/GAMSbase!AL62,"")</f>
        <v/>
      </c>
      <c r="AN62" s="61" t="str">
        <f>IFERROR(Base!AM62/GAMSbase!AM62,"")</f>
        <v/>
      </c>
      <c r="AO62" s="61" t="str">
        <f>IFERROR(Base!AN62/GAMSbase!AN62,"")</f>
        <v/>
      </c>
      <c r="AP62" s="61" t="str">
        <f>IFERROR(Base!AO62/GAMSbase!AO62,"")</f>
        <v/>
      </c>
      <c r="AQ62" s="61" t="str">
        <f>IFERROR(Base!AP62/GAMSbase!AP62,"")</f>
        <v/>
      </c>
      <c r="AR62" s="61" t="str">
        <f>IFERROR(Base!AQ62/GAMSbase!AQ62,"")</f>
        <v/>
      </c>
      <c r="AS62" s="61" t="str">
        <f>IFERROR(Base!AR62/GAMSbase!AR62,"")</f>
        <v/>
      </c>
      <c r="AT62" s="61" t="str">
        <f>IFERROR(Base!AS62/GAMSbase!AS62,"")</f>
        <v/>
      </c>
      <c r="AU62" s="61" t="str">
        <f>IFERROR(Base!AT62/GAMSbase!AT62,"")</f>
        <v/>
      </c>
      <c r="AV62" s="61" t="str">
        <f>IFERROR(Base!AU62/GAMSbase!AU62,"")</f>
        <v/>
      </c>
      <c r="AW62" s="61" t="str">
        <f>IFERROR(Base!AV62/GAMSbase!AV62,"")</f>
        <v/>
      </c>
      <c r="AX62" s="61" t="str">
        <f>IFERROR(Base!AW62/GAMSbase!AW62,"")</f>
        <v/>
      </c>
      <c r="AY62" s="61" t="str">
        <f>IFERROR(Base!AX62/GAMSbase!AX62,"")</f>
        <v/>
      </c>
      <c r="AZ62" s="61" t="str">
        <f>IFERROR(Base!AY62/GAMSbase!AY62,"")</f>
        <v/>
      </c>
      <c r="BA62" s="61" t="str">
        <f>IFERROR(Base!AZ62/GAMSbase!AZ62,"")</f>
        <v/>
      </c>
      <c r="BB62" s="61" t="str">
        <f>IFERROR(Base!BA62/GAMSbase!BA62,"")</f>
        <v/>
      </c>
      <c r="BC62" s="61" t="str">
        <f>IFERROR(Base!BB62/GAMSbase!BB62,"")</f>
        <v/>
      </c>
      <c r="BD62" s="61" t="str">
        <f>IFERROR(Base!BC62/GAMSbase!BC62,"")</f>
        <v/>
      </c>
      <c r="BE62" s="61" t="str">
        <f>IFERROR(Base!BD62/GAMSbase!BD62,"")</f>
        <v/>
      </c>
      <c r="BF62" s="61" t="str">
        <f>IFERROR(Base!BE62/GAMSbase!BE62,"")</f>
        <v/>
      </c>
      <c r="BG62" s="61" t="str">
        <f>IFERROR(Base!BF62/GAMSbase!BF62,"")</f>
        <v/>
      </c>
      <c r="BH62" s="61" t="str">
        <f>IFERROR(Base!BG62/GAMSbase!BG62,"")</f>
        <v/>
      </c>
      <c r="BI62" s="61" t="str">
        <f>IFERROR(Base!BH62/GAMSbase!BH62,"")</f>
        <v/>
      </c>
      <c r="BJ62" s="61" t="str">
        <f>IFERROR(Base!BI62/GAMSbase!BI62,"")</f>
        <v/>
      </c>
    </row>
    <row r="63" spans="1:62" x14ac:dyDescent="0.25">
      <c r="A63" t="str">
        <f>Base!A63</f>
        <v>Initial concentration of CO2 in deep oceans (GTC), 2010</v>
      </c>
      <c r="B63" t="str">
        <f>GAMSbase!A63</f>
        <v>...Deep Oceans, Year 2008</v>
      </c>
      <c r="C63" s="61">
        <f>IFERROR(Base!B63/GAMSbase!B63,"")</f>
        <v>1</v>
      </c>
      <c r="D63" s="61" t="str">
        <f>IFERROR(Base!C63/GAMSbase!C63,"")</f>
        <v/>
      </c>
      <c r="E63" s="61" t="str">
        <f>IFERROR(Base!D63/GAMSbase!D63,"")</f>
        <v/>
      </c>
      <c r="F63" s="61" t="str">
        <f>IFERROR(Base!E63/GAMSbase!E63,"")</f>
        <v/>
      </c>
      <c r="G63" s="61" t="str">
        <f>IFERROR(Base!F63/GAMSbase!F63,"")</f>
        <v/>
      </c>
      <c r="H63" s="61" t="str">
        <f>IFERROR(Base!G63/GAMSbase!G63,"")</f>
        <v/>
      </c>
      <c r="I63" s="61" t="str">
        <f>IFERROR(Base!H63/GAMSbase!H63,"")</f>
        <v/>
      </c>
      <c r="J63" s="61" t="str">
        <f>IFERROR(Base!I63/GAMSbase!I63,"")</f>
        <v/>
      </c>
      <c r="K63" s="61" t="str">
        <f>IFERROR(Base!J63/GAMSbase!J63,"")</f>
        <v/>
      </c>
      <c r="L63" s="61" t="str">
        <f>IFERROR(Base!K63/GAMSbase!K63,"")</f>
        <v/>
      </c>
      <c r="M63" s="61" t="str">
        <f>IFERROR(Base!L63/GAMSbase!L63,"")</f>
        <v/>
      </c>
      <c r="N63" s="61" t="str">
        <f>IFERROR(Base!M63/GAMSbase!M63,"")</f>
        <v/>
      </c>
      <c r="O63" s="61" t="str">
        <f>IFERROR(Base!N63/GAMSbase!N63,"")</f>
        <v/>
      </c>
      <c r="P63" s="61" t="str">
        <f>IFERROR(Base!O63/GAMSbase!O63,"")</f>
        <v/>
      </c>
      <c r="Q63" s="61" t="str">
        <f>IFERROR(Base!P63/GAMSbase!P63,"")</f>
        <v/>
      </c>
      <c r="R63" s="61" t="str">
        <f>IFERROR(Base!Q63/GAMSbase!Q63,"")</f>
        <v/>
      </c>
      <c r="S63" s="61" t="str">
        <f>IFERROR(Base!R63/GAMSbase!R63,"")</f>
        <v/>
      </c>
      <c r="T63" s="61" t="str">
        <f>IFERROR(Base!S63/GAMSbase!S63,"")</f>
        <v/>
      </c>
      <c r="U63" s="61" t="str">
        <f>IFERROR(Base!T63/GAMSbase!T63,"")</f>
        <v/>
      </c>
      <c r="V63" s="61" t="str">
        <f>IFERROR(Base!U63/GAMSbase!U63,"")</f>
        <v/>
      </c>
      <c r="W63" s="61" t="str">
        <f>IFERROR(Base!V63/GAMSbase!V63,"")</f>
        <v/>
      </c>
      <c r="X63" s="61" t="str">
        <f>IFERROR(Base!W63/GAMSbase!W63,"")</f>
        <v/>
      </c>
      <c r="Y63" s="61" t="str">
        <f>IFERROR(Base!X63/GAMSbase!X63,"")</f>
        <v/>
      </c>
      <c r="Z63" s="61" t="str">
        <f>IFERROR(Base!Y63/GAMSbase!Y63,"")</f>
        <v/>
      </c>
      <c r="AA63" s="61" t="str">
        <f>IFERROR(Base!Z63/GAMSbase!Z63,"")</f>
        <v/>
      </c>
      <c r="AB63" s="61" t="str">
        <f>IFERROR(Base!AA63/GAMSbase!AA63,"")</f>
        <v/>
      </c>
      <c r="AC63" s="61" t="str">
        <f>IFERROR(Base!AB63/GAMSbase!AB63,"")</f>
        <v/>
      </c>
      <c r="AD63" s="61" t="str">
        <f>IFERROR(Base!AC63/GAMSbase!AC63,"")</f>
        <v/>
      </c>
      <c r="AE63" s="61" t="str">
        <f>IFERROR(Base!AD63/GAMSbase!AD63,"")</f>
        <v/>
      </c>
      <c r="AF63" s="61" t="str">
        <f>IFERROR(Base!AE63/GAMSbase!AE63,"")</f>
        <v/>
      </c>
      <c r="AG63" s="61" t="str">
        <f>IFERROR(Base!AF63/GAMSbase!AF63,"")</f>
        <v/>
      </c>
      <c r="AH63" s="61" t="str">
        <f>IFERROR(Base!AG63/GAMSbase!AG63,"")</f>
        <v/>
      </c>
      <c r="AI63" s="61" t="str">
        <f>IFERROR(Base!AH63/GAMSbase!AH63,"")</f>
        <v/>
      </c>
      <c r="AJ63" s="61" t="str">
        <f>IFERROR(Base!AI63/GAMSbase!AI63,"")</f>
        <v/>
      </c>
      <c r="AK63" s="61" t="str">
        <f>IFERROR(Base!AJ63/GAMSbase!AJ63,"")</f>
        <v/>
      </c>
      <c r="AL63" s="61" t="str">
        <f>IFERROR(Base!AK63/GAMSbase!AK63,"")</f>
        <v/>
      </c>
      <c r="AM63" s="61" t="str">
        <f>IFERROR(Base!AL63/GAMSbase!AL63,"")</f>
        <v/>
      </c>
      <c r="AN63" s="61" t="str">
        <f>IFERROR(Base!AM63/GAMSbase!AM63,"")</f>
        <v/>
      </c>
      <c r="AO63" s="61" t="str">
        <f>IFERROR(Base!AN63/GAMSbase!AN63,"")</f>
        <v/>
      </c>
      <c r="AP63" s="61" t="str">
        <f>IFERROR(Base!AO63/GAMSbase!AO63,"")</f>
        <v/>
      </c>
      <c r="AQ63" s="61" t="str">
        <f>IFERROR(Base!AP63/GAMSbase!AP63,"")</f>
        <v/>
      </c>
      <c r="AR63" s="61" t="str">
        <f>IFERROR(Base!AQ63/GAMSbase!AQ63,"")</f>
        <v/>
      </c>
      <c r="AS63" s="61" t="str">
        <f>IFERROR(Base!AR63/GAMSbase!AR63,"")</f>
        <v/>
      </c>
      <c r="AT63" s="61" t="str">
        <f>IFERROR(Base!AS63/GAMSbase!AS63,"")</f>
        <v/>
      </c>
      <c r="AU63" s="61" t="str">
        <f>IFERROR(Base!AT63/GAMSbase!AT63,"")</f>
        <v/>
      </c>
      <c r="AV63" s="61" t="str">
        <f>IFERROR(Base!AU63/GAMSbase!AU63,"")</f>
        <v/>
      </c>
      <c r="AW63" s="61" t="str">
        <f>IFERROR(Base!AV63/GAMSbase!AV63,"")</f>
        <v/>
      </c>
      <c r="AX63" s="61" t="str">
        <f>IFERROR(Base!AW63/GAMSbase!AW63,"")</f>
        <v/>
      </c>
      <c r="AY63" s="61" t="str">
        <f>IFERROR(Base!AX63/GAMSbase!AX63,"")</f>
        <v/>
      </c>
      <c r="AZ63" s="61" t="str">
        <f>IFERROR(Base!AY63/GAMSbase!AY63,"")</f>
        <v/>
      </c>
      <c r="BA63" s="61" t="str">
        <f>IFERROR(Base!AZ63/GAMSbase!AZ63,"")</f>
        <v/>
      </c>
      <c r="BB63" s="61" t="str">
        <f>IFERROR(Base!BA63/GAMSbase!BA63,"")</f>
        <v/>
      </c>
      <c r="BC63" s="61" t="str">
        <f>IFERROR(Base!BB63/GAMSbase!BB63,"")</f>
        <v/>
      </c>
      <c r="BD63" s="61" t="str">
        <f>IFERROR(Base!BC63/GAMSbase!BC63,"")</f>
        <v/>
      </c>
      <c r="BE63" s="61" t="str">
        <f>IFERROR(Base!BD63/GAMSbase!BD63,"")</f>
        <v/>
      </c>
      <c r="BF63" s="61" t="str">
        <f>IFERROR(Base!BE63/GAMSbase!BE63,"")</f>
        <v/>
      </c>
      <c r="BG63" s="61" t="str">
        <f>IFERROR(Base!BF63/GAMSbase!BF63,"")</f>
        <v/>
      </c>
      <c r="BH63" s="61" t="str">
        <f>IFERROR(Base!BG63/GAMSbase!BG63,"")</f>
        <v/>
      </c>
      <c r="BI63" s="61" t="str">
        <f>IFERROR(Base!BH63/GAMSbase!BH63,"")</f>
        <v/>
      </c>
      <c r="BJ63" s="61" t="str">
        <f>IFERROR(Base!BI63/GAMSbase!BI63,"")</f>
        <v/>
      </c>
    </row>
    <row r="64" spans="1:62" x14ac:dyDescent="0.25">
      <c r="A64" t="str">
        <f>Base!A64</f>
        <v>CARBON CYCLE PARAMETERS (per 5 year period)</v>
      </c>
      <c r="B64" t="str">
        <f>GAMSbase!A64</f>
        <v>* CARBON CYCLE PARAMETERS</v>
      </c>
      <c r="C64" s="61" t="str">
        <f>IFERROR(Base!B64/GAMSbase!B64,"")</f>
        <v/>
      </c>
      <c r="D64" s="61" t="str">
        <f>IFERROR(Base!C64/GAMSbase!C64,"")</f>
        <v/>
      </c>
      <c r="E64" s="61" t="str">
        <f>IFERROR(Base!D64/GAMSbase!D64,"")</f>
        <v/>
      </c>
      <c r="F64" s="61" t="str">
        <f>IFERROR(Base!E64/GAMSbase!E64,"")</f>
        <v/>
      </c>
      <c r="G64" s="61" t="str">
        <f>IFERROR(Base!F64/GAMSbase!F64,"")</f>
        <v/>
      </c>
      <c r="H64" s="61" t="str">
        <f>IFERROR(Base!G64/GAMSbase!G64,"")</f>
        <v/>
      </c>
      <c r="I64" s="61" t="str">
        <f>IFERROR(Base!H64/GAMSbase!H64,"")</f>
        <v/>
      </c>
      <c r="J64" s="61" t="str">
        <f>IFERROR(Base!I64/GAMSbase!I64,"")</f>
        <v/>
      </c>
      <c r="K64" s="61" t="str">
        <f>IFERROR(Base!J64/GAMSbase!J64,"")</f>
        <v/>
      </c>
      <c r="L64" s="61" t="str">
        <f>IFERROR(Base!K64/GAMSbase!K64,"")</f>
        <v/>
      </c>
      <c r="M64" s="61" t="str">
        <f>IFERROR(Base!L64/GAMSbase!L64,"")</f>
        <v/>
      </c>
      <c r="N64" s="61" t="str">
        <f>IFERROR(Base!M64/GAMSbase!M64,"")</f>
        <v/>
      </c>
      <c r="O64" s="61" t="str">
        <f>IFERROR(Base!N64/GAMSbase!N64,"")</f>
        <v/>
      </c>
      <c r="P64" s="61" t="str">
        <f>IFERROR(Base!O64/GAMSbase!O64,"")</f>
        <v/>
      </c>
      <c r="Q64" s="61" t="str">
        <f>IFERROR(Base!P64/GAMSbase!P64,"")</f>
        <v/>
      </c>
      <c r="R64" s="61" t="str">
        <f>IFERROR(Base!Q64/GAMSbase!Q64,"")</f>
        <v/>
      </c>
      <c r="S64" s="61" t="str">
        <f>IFERROR(Base!R64/GAMSbase!R64,"")</f>
        <v/>
      </c>
      <c r="T64" s="61" t="str">
        <f>IFERROR(Base!S64/GAMSbase!S64,"")</f>
        <v/>
      </c>
      <c r="U64" s="61" t="str">
        <f>IFERROR(Base!T64/GAMSbase!T64,"")</f>
        <v/>
      </c>
      <c r="V64" s="61" t="str">
        <f>IFERROR(Base!U64/GAMSbase!U64,"")</f>
        <v/>
      </c>
      <c r="W64" s="61" t="str">
        <f>IFERROR(Base!V64/GAMSbase!V64,"")</f>
        <v/>
      </c>
      <c r="X64" s="61" t="str">
        <f>IFERROR(Base!W64/GAMSbase!W64,"")</f>
        <v/>
      </c>
      <c r="Y64" s="61" t="str">
        <f>IFERROR(Base!X64/GAMSbase!X64,"")</f>
        <v/>
      </c>
      <c r="Z64" s="61" t="str">
        <f>IFERROR(Base!Y64/GAMSbase!Y64,"")</f>
        <v/>
      </c>
      <c r="AA64" s="61" t="str">
        <f>IFERROR(Base!Z64/GAMSbase!Z64,"")</f>
        <v/>
      </c>
      <c r="AB64" s="61" t="str">
        <f>IFERROR(Base!AA64/GAMSbase!AA64,"")</f>
        <v/>
      </c>
      <c r="AC64" s="61" t="str">
        <f>IFERROR(Base!AB64/GAMSbase!AB64,"")</f>
        <v/>
      </c>
      <c r="AD64" s="61" t="str">
        <f>IFERROR(Base!AC64/GAMSbase!AC64,"")</f>
        <v/>
      </c>
      <c r="AE64" s="61" t="str">
        <f>IFERROR(Base!AD64/GAMSbase!AD64,"")</f>
        <v/>
      </c>
      <c r="AF64" s="61" t="str">
        <f>IFERROR(Base!AE64/GAMSbase!AE64,"")</f>
        <v/>
      </c>
      <c r="AG64" s="61" t="str">
        <f>IFERROR(Base!AF64/GAMSbase!AF64,"")</f>
        <v/>
      </c>
      <c r="AH64" s="61" t="str">
        <f>IFERROR(Base!AG64/GAMSbase!AG64,"")</f>
        <v/>
      </c>
      <c r="AI64" s="61" t="str">
        <f>IFERROR(Base!AH64/GAMSbase!AH64,"")</f>
        <v/>
      </c>
      <c r="AJ64" s="61" t="str">
        <f>IFERROR(Base!AI64/GAMSbase!AI64,"")</f>
        <v/>
      </c>
      <c r="AK64" s="61" t="str">
        <f>IFERROR(Base!AJ64/GAMSbase!AJ64,"")</f>
        <v/>
      </c>
      <c r="AL64" s="61" t="str">
        <f>IFERROR(Base!AK64/GAMSbase!AK64,"")</f>
        <v/>
      </c>
      <c r="AM64" s="61" t="str">
        <f>IFERROR(Base!AL64/GAMSbase!AL64,"")</f>
        <v/>
      </c>
      <c r="AN64" s="61" t="str">
        <f>IFERROR(Base!AM64/GAMSbase!AM64,"")</f>
        <v/>
      </c>
      <c r="AO64" s="61" t="str">
        <f>IFERROR(Base!AN64/GAMSbase!AN64,"")</f>
        <v/>
      </c>
      <c r="AP64" s="61" t="str">
        <f>IFERROR(Base!AO64/GAMSbase!AO64,"")</f>
        <v/>
      </c>
      <c r="AQ64" s="61" t="str">
        <f>IFERROR(Base!AP64/GAMSbase!AP64,"")</f>
        <v/>
      </c>
      <c r="AR64" s="61" t="str">
        <f>IFERROR(Base!AQ64/GAMSbase!AQ64,"")</f>
        <v/>
      </c>
      <c r="AS64" s="61" t="str">
        <f>IFERROR(Base!AR64/GAMSbase!AR64,"")</f>
        <v/>
      </c>
      <c r="AT64" s="61" t="str">
        <f>IFERROR(Base!AS64/GAMSbase!AS64,"")</f>
        <v/>
      </c>
      <c r="AU64" s="61" t="str">
        <f>IFERROR(Base!AT64/GAMSbase!AT64,"")</f>
        <v/>
      </c>
      <c r="AV64" s="61" t="str">
        <f>IFERROR(Base!AU64/GAMSbase!AU64,"")</f>
        <v/>
      </c>
      <c r="AW64" s="61" t="str">
        <f>IFERROR(Base!AV64/GAMSbase!AV64,"")</f>
        <v/>
      </c>
      <c r="AX64" s="61" t="str">
        <f>IFERROR(Base!AW64/GAMSbase!AW64,"")</f>
        <v/>
      </c>
      <c r="AY64" s="61" t="str">
        <f>IFERROR(Base!AX64/GAMSbase!AX64,"")</f>
        <v/>
      </c>
      <c r="AZ64" s="61" t="str">
        <f>IFERROR(Base!AY64/GAMSbase!AY64,"")</f>
        <v/>
      </c>
      <c r="BA64" s="61" t="str">
        <f>IFERROR(Base!AZ64/GAMSbase!AZ64,"")</f>
        <v/>
      </c>
      <c r="BB64" s="61" t="str">
        <f>IFERROR(Base!BA64/GAMSbase!BA64,"")</f>
        <v/>
      </c>
      <c r="BC64" s="61" t="str">
        <f>IFERROR(Base!BB64/GAMSbase!BB64,"")</f>
        <v/>
      </c>
      <c r="BD64" s="61" t="str">
        <f>IFERROR(Base!BC64/GAMSbase!BC64,"")</f>
        <v/>
      </c>
      <c r="BE64" s="61" t="str">
        <f>IFERROR(Base!BD64/GAMSbase!BD64,"")</f>
        <v/>
      </c>
      <c r="BF64" s="61" t="str">
        <f>IFERROR(Base!BE64/GAMSbase!BE64,"")</f>
        <v/>
      </c>
      <c r="BG64" s="61" t="str">
        <f>IFERROR(Base!BF64/GAMSbase!BF64,"")</f>
        <v/>
      </c>
      <c r="BH64" s="61" t="str">
        <f>IFERROR(Base!BG64/GAMSbase!BG64,"")</f>
        <v/>
      </c>
      <c r="BI64" s="61" t="str">
        <f>IFERROR(Base!BH64/GAMSbase!BH64,"")</f>
        <v/>
      </c>
      <c r="BJ64" s="61" t="str">
        <f>IFERROR(Base!BI64/GAMSbase!BI64,"")</f>
        <v/>
      </c>
    </row>
    <row r="65" spans="1:62" x14ac:dyDescent="0.25">
      <c r="A65" t="str">
        <f>Base!A65</f>
        <v xml:space="preserve">      Atmosphere to atmosphere (b11)</v>
      </c>
      <c r="B65" t="str">
        <f>GAMSbase!A65</f>
        <v>AtA b11</v>
      </c>
      <c r="C65" s="61">
        <f>IFERROR(Base!B65/GAMSbase!B65,"")</f>
        <v>1</v>
      </c>
      <c r="D65" s="61" t="str">
        <f>IFERROR(Base!C65/GAMSbase!C65,"")</f>
        <v/>
      </c>
      <c r="E65" s="61" t="str">
        <f>IFERROR(Base!F65/GAMSbase!D65,"")</f>
        <v/>
      </c>
      <c r="F65" s="61" t="str">
        <f>IFERROR(Base!E65/GAMSbase!E65,"")</f>
        <v/>
      </c>
      <c r="G65" s="61" t="str">
        <f>IFERROR(Base!#REF!/GAMSbase!F65,"")</f>
        <v/>
      </c>
      <c r="H65" s="61" t="str">
        <f>IFERROR(Base!G65/GAMSbase!G65,"")</f>
        <v/>
      </c>
      <c r="I65" s="61" t="str">
        <f>IFERROR(Base!H65/GAMSbase!H65,"")</f>
        <v/>
      </c>
      <c r="J65" s="61" t="str">
        <f>IFERROR(Base!I65/GAMSbase!I65,"")</f>
        <v/>
      </c>
      <c r="K65" s="61" t="str">
        <f>IFERROR(Base!J65/GAMSbase!J65,"")</f>
        <v/>
      </c>
      <c r="L65" s="61" t="str">
        <f>IFERROR(Base!K65/GAMSbase!K65,"")</f>
        <v/>
      </c>
      <c r="M65" s="61" t="str">
        <f>IFERROR(Base!L65/GAMSbase!L65,"")</f>
        <v/>
      </c>
      <c r="N65" s="61" t="str">
        <f>IFERROR(Base!M65/GAMSbase!M65,"")</f>
        <v/>
      </c>
      <c r="O65" s="61" t="str">
        <f>IFERROR(Base!N65/GAMSbase!N65,"")</f>
        <v/>
      </c>
      <c r="P65" s="61" t="str">
        <f>IFERROR(Base!O65/GAMSbase!O65,"")</f>
        <v/>
      </c>
      <c r="Q65" s="61" t="str">
        <f>IFERROR(Base!P65/GAMSbase!P65,"")</f>
        <v/>
      </c>
      <c r="R65" s="61" t="str">
        <f>IFERROR(Base!Q65/GAMSbase!Q65,"")</f>
        <v/>
      </c>
      <c r="S65" s="61" t="str">
        <f>IFERROR(Base!R65/GAMSbase!R65,"")</f>
        <v/>
      </c>
      <c r="T65" s="61" t="str">
        <f>IFERROR(Base!S65/GAMSbase!S65,"")</f>
        <v/>
      </c>
      <c r="U65" s="61" t="str">
        <f>IFERROR(Base!T65/GAMSbase!T65,"")</f>
        <v/>
      </c>
      <c r="V65" s="61" t="str">
        <f>IFERROR(Base!U65/GAMSbase!U65,"")</f>
        <v/>
      </c>
      <c r="W65" s="61" t="str">
        <f>IFERROR(Base!V65/GAMSbase!V65,"")</f>
        <v/>
      </c>
      <c r="X65" s="61" t="str">
        <f>IFERROR(Base!W65/GAMSbase!W65,"")</f>
        <v/>
      </c>
      <c r="Y65" s="61" t="str">
        <f>IFERROR(Base!X65/GAMSbase!X65,"")</f>
        <v/>
      </c>
      <c r="Z65" s="61" t="str">
        <f>IFERROR(Base!Y65/GAMSbase!Y65,"")</f>
        <v/>
      </c>
      <c r="AA65" s="61" t="str">
        <f>IFERROR(Base!Z65/GAMSbase!Z65,"")</f>
        <v/>
      </c>
      <c r="AB65" s="61" t="str">
        <f>IFERROR(Base!AA65/GAMSbase!AA65,"")</f>
        <v/>
      </c>
      <c r="AC65" s="61" t="str">
        <f>IFERROR(Base!AB65/GAMSbase!AB65,"")</f>
        <v/>
      </c>
      <c r="AD65" s="61" t="str">
        <f>IFERROR(Base!AC65/GAMSbase!AC65,"")</f>
        <v/>
      </c>
      <c r="AE65" s="61" t="str">
        <f>IFERROR(Base!AD65/GAMSbase!AD65,"")</f>
        <v/>
      </c>
      <c r="AF65" s="61" t="str">
        <f>IFERROR(Base!AE65/GAMSbase!AE65,"")</f>
        <v/>
      </c>
      <c r="AG65" s="61" t="str">
        <f>IFERROR(Base!AF65/GAMSbase!AF65,"")</f>
        <v/>
      </c>
      <c r="AH65" s="61" t="str">
        <f>IFERROR(Base!AG65/GAMSbase!AG65,"")</f>
        <v/>
      </c>
      <c r="AI65" s="61" t="str">
        <f>IFERROR(Base!AH65/GAMSbase!AH65,"")</f>
        <v/>
      </c>
      <c r="AJ65" s="61" t="str">
        <f>IFERROR(Base!AI65/GAMSbase!AI65,"")</f>
        <v/>
      </c>
      <c r="AK65" s="61" t="str">
        <f>IFERROR(Base!AJ65/GAMSbase!AJ65,"")</f>
        <v/>
      </c>
      <c r="AL65" s="61" t="str">
        <f>IFERROR(Base!AK65/GAMSbase!AK65,"")</f>
        <v/>
      </c>
      <c r="AM65" s="61" t="str">
        <f>IFERROR(Base!AL65/GAMSbase!AL65,"")</f>
        <v/>
      </c>
      <c r="AN65" s="61" t="str">
        <f>IFERROR(Base!AM65/GAMSbase!AM65,"")</f>
        <v/>
      </c>
      <c r="AO65" s="61" t="str">
        <f>IFERROR(Base!AN65/GAMSbase!AN65,"")</f>
        <v/>
      </c>
      <c r="AP65" s="61" t="str">
        <f>IFERROR(Base!AO65/GAMSbase!AO65,"")</f>
        <v/>
      </c>
      <c r="AQ65" s="61" t="str">
        <f>IFERROR(Base!AP65/GAMSbase!AP65,"")</f>
        <v/>
      </c>
      <c r="AR65" s="61" t="str">
        <f>IFERROR(Base!AQ65/GAMSbase!AQ65,"")</f>
        <v/>
      </c>
      <c r="AS65" s="61" t="str">
        <f>IFERROR(Base!AR65/GAMSbase!AR65,"")</f>
        <v/>
      </c>
      <c r="AT65" s="61" t="str">
        <f>IFERROR(Base!AS65/GAMSbase!AS65,"")</f>
        <v/>
      </c>
      <c r="AU65" s="61" t="str">
        <f>IFERROR(Base!AT65/GAMSbase!AT65,"")</f>
        <v/>
      </c>
      <c r="AV65" s="61" t="str">
        <f>IFERROR(Base!AU65/GAMSbase!AU65,"")</f>
        <v/>
      </c>
      <c r="AW65" s="61" t="str">
        <f>IFERROR(Base!AV65/GAMSbase!AV65,"")</f>
        <v/>
      </c>
      <c r="AX65" s="61" t="str">
        <f>IFERROR(Base!AW65/GAMSbase!AW65,"")</f>
        <v/>
      </c>
      <c r="AY65" s="61" t="str">
        <f>IFERROR(Base!AX65/GAMSbase!AX65,"")</f>
        <v/>
      </c>
      <c r="AZ65" s="61" t="str">
        <f>IFERROR(Base!AY65/GAMSbase!AY65,"")</f>
        <v/>
      </c>
      <c r="BA65" s="61" t="str">
        <f>IFERROR(Base!AZ65/GAMSbase!AZ65,"")</f>
        <v/>
      </c>
      <c r="BB65" s="61" t="str">
        <f>IFERROR(Base!BA65/GAMSbase!BA65,"")</f>
        <v/>
      </c>
      <c r="BC65" s="61" t="str">
        <f>IFERROR(Base!BB65/GAMSbase!BB65,"")</f>
        <v/>
      </c>
      <c r="BD65" s="61" t="str">
        <f>IFERROR(Base!BC65/GAMSbase!BC65,"")</f>
        <v/>
      </c>
      <c r="BE65" s="61" t="str">
        <f>IFERROR(Base!BD65/GAMSbase!BD65,"")</f>
        <v/>
      </c>
      <c r="BF65" s="61" t="str">
        <f>IFERROR(Base!BE65/GAMSbase!BE65,"")</f>
        <v/>
      </c>
      <c r="BG65" s="61" t="str">
        <f>IFERROR(Base!BF65/GAMSbase!BF65,"")</f>
        <v/>
      </c>
      <c r="BH65" s="61" t="str">
        <f>IFERROR(Base!BG65/GAMSbase!BG65,"")</f>
        <v/>
      </c>
      <c r="BI65" s="61" t="str">
        <f>IFERROR(Base!BH65/GAMSbase!BH65,"")</f>
        <v/>
      </c>
      <c r="BJ65" s="61" t="str">
        <f>IFERROR(Base!BI65/GAMSbase!BI65,"")</f>
        <v/>
      </c>
    </row>
    <row r="66" spans="1:62" x14ac:dyDescent="0.25">
      <c r="A66" t="str">
        <f>Base!A66</f>
        <v xml:space="preserve">       Biosphere/shallow oceans to atmosphere (b21)</v>
      </c>
      <c r="B66" t="str">
        <f>GAMSbase!A66</f>
        <v>BtA b21</v>
      </c>
      <c r="C66" s="61">
        <f>IFERROR(Base!B66/GAMSbase!B66,"")</f>
        <v>0.99999999971011144</v>
      </c>
      <c r="D66" s="61" t="str">
        <f>IFERROR(Base!C66/GAMSbase!C66,"")</f>
        <v/>
      </c>
      <c r="E66" s="61" t="str">
        <f>IFERROR(Base!F66/GAMSbase!D66,"")</f>
        <v/>
      </c>
      <c r="F66" s="61" t="str">
        <f>IFERROR(Base!E66/GAMSbase!E66,"")</f>
        <v/>
      </c>
      <c r="G66" s="61" t="str">
        <f>IFERROR(Base!#REF!/GAMSbase!F66,"")</f>
        <v/>
      </c>
      <c r="H66" s="61" t="str">
        <f>IFERROR(Base!G66/GAMSbase!G66,"")</f>
        <v/>
      </c>
      <c r="I66" s="61" t="str">
        <f>IFERROR(Base!H66/GAMSbase!H66,"")</f>
        <v/>
      </c>
      <c r="J66" s="61" t="str">
        <f>IFERROR(Base!I66/GAMSbase!I66,"")</f>
        <v/>
      </c>
      <c r="K66" s="61" t="str">
        <f>IFERROR(Base!J66/GAMSbase!J66,"")</f>
        <v/>
      </c>
      <c r="L66" s="61" t="str">
        <f>IFERROR(Base!K66/GAMSbase!K66,"")</f>
        <v/>
      </c>
      <c r="M66" s="61" t="str">
        <f>IFERROR(Base!L66/GAMSbase!L66,"")</f>
        <v/>
      </c>
      <c r="N66" s="61" t="str">
        <f>IFERROR(Base!M66/GAMSbase!M66,"")</f>
        <v/>
      </c>
      <c r="O66" s="61" t="str">
        <f>IFERROR(Base!N66/GAMSbase!N66,"")</f>
        <v/>
      </c>
      <c r="P66" s="61" t="str">
        <f>IFERROR(Base!O66/GAMSbase!O66,"")</f>
        <v/>
      </c>
      <c r="Q66" s="61" t="str">
        <f>IFERROR(Base!P66/GAMSbase!P66,"")</f>
        <v/>
      </c>
      <c r="R66" s="61" t="str">
        <f>IFERROR(Base!Q66/GAMSbase!Q66,"")</f>
        <v/>
      </c>
      <c r="S66" s="61" t="str">
        <f>IFERROR(Base!R66/GAMSbase!R66,"")</f>
        <v/>
      </c>
      <c r="T66" s="61" t="str">
        <f>IFERROR(Base!S66/GAMSbase!S66,"")</f>
        <v/>
      </c>
      <c r="U66" s="61" t="str">
        <f>IFERROR(Base!T66/GAMSbase!T66,"")</f>
        <v/>
      </c>
      <c r="V66" s="61" t="str">
        <f>IFERROR(Base!U66/GAMSbase!U66,"")</f>
        <v/>
      </c>
      <c r="W66" s="61" t="str">
        <f>IFERROR(Base!V66/GAMSbase!V66,"")</f>
        <v/>
      </c>
      <c r="X66" s="61" t="str">
        <f>IFERROR(Base!W66/GAMSbase!W66,"")</f>
        <v/>
      </c>
      <c r="Y66" s="61" t="str">
        <f>IFERROR(Base!X66/GAMSbase!X66,"")</f>
        <v/>
      </c>
      <c r="Z66" s="61" t="str">
        <f>IFERROR(Base!Y66/GAMSbase!Y66,"")</f>
        <v/>
      </c>
      <c r="AA66" s="61" t="str">
        <f>IFERROR(Base!Z66/GAMSbase!Z66,"")</f>
        <v/>
      </c>
      <c r="AB66" s="61" t="str">
        <f>IFERROR(Base!AA66/GAMSbase!AA66,"")</f>
        <v/>
      </c>
      <c r="AC66" s="61" t="str">
        <f>IFERROR(Base!AB66/GAMSbase!AB66,"")</f>
        <v/>
      </c>
      <c r="AD66" s="61" t="str">
        <f>IFERROR(Base!AC66/GAMSbase!AC66,"")</f>
        <v/>
      </c>
      <c r="AE66" s="61" t="str">
        <f>IFERROR(Base!AD66/GAMSbase!AD66,"")</f>
        <v/>
      </c>
      <c r="AF66" s="61" t="str">
        <f>IFERROR(Base!AE66/GAMSbase!AE66,"")</f>
        <v/>
      </c>
      <c r="AG66" s="61" t="str">
        <f>IFERROR(Base!AF66/GAMSbase!AF66,"")</f>
        <v/>
      </c>
      <c r="AH66" s="61" t="str">
        <f>IFERROR(Base!AG66/GAMSbase!AG66,"")</f>
        <v/>
      </c>
      <c r="AI66" s="61" t="str">
        <f>IFERROR(Base!AH66/GAMSbase!AH66,"")</f>
        <v/>
      </c>
      <c r="AJ66" s="61" t="str">
        <f>IFERROR(Base!AI66/GAMSbase!AI66,"")</f>
        <v/>
      </c>
      <c r="AK66" s="61" t="str">
        <f>IFERROR(Base!AJ66/GAMSbase!AJ66,"")</f>
        <v/>
      </c>
      <c r="AL66" s="61" t="str">
        <f>IFERROR(Base!AK66/GAMSbase!AK66,"")</f>
        <v/>
      </c>
      <c r="AM66" s="61" t="str">
        <f>IFERROR(Base!AL66/GAMSbase!AL66,"")</f>
        <v/>
      </c>
      <c r="AN66" s="61" t="str">
        <f>IFERROR(Base!AM66/GAMSbase!AM66,"")</f>
        <v/>
      </c>
      <c r="AO66" s="61" t="str">
        <f>IFERROR(Base!AN66/GAMSbase!AN66,"")</f>
        <v/>
      </c>
      <c r="AP66" s="61" t="str">
        <f>IFERROR(Base!AO66/GAMSbase!AO66,"")</f>
        <v/>
      </c>
      <c r="AQ66" s="61" t="str">
        <f>IFERROR(Base!AP66/GAMSbase!AP66,"")</f>
        <v/>
      </c>
      <c r="AR66" s="61" t="str">
        <f>IFERROR(Base!AQ66/GAMSbase!AQ66,"")</f>
        <v/>
      </c>
      <c r="AS66" s="61" t="str">
        <f>IFERROR(Base!AR66/GAMSbase!AR66,"")</f>
        <v/>
      </c>
      <c r="AT66" s="61" t="str">
        <f>IFERROR(Base!AS66/GAMSbase!AS66,"")</f>
        <v/>
      </c>
      <c r="AU66" s="61" t="str">
        <f>IFERROR(Base!AT66/GAMSbase!AT66,"")</f>
        <v/>
      </c>
      <c r="AV66" s="61" t="str">
        <f>IFERROR(Base!AU66/GAMSbase!AU66,"")</f>
        <v/>
      </c>
      <c r="AW66" s="61" t="str">
        <f>IFERROR(Base!AV66/GAMSbase!AV66,"")</f>
        <v/>
      </c>
      <c r="AX66" s="61" t="str">
        <f>IFERROR(Base!AW66/GAMSbase!AW66,"")</f>
        <v/>
      </c>
      <c r="AY66" s="61" t="str">
        <f>IFERROR(Base!AX66/GAMSbase!AX66,"")</f>
        <v/>
      </c>
      <c r="AZ66" s="61" t="str">
        <f>IFERROR(Base!AY66/GAMSbase!AY66,"")</f>
        <v/>
      </c>
      <c r="BA66" s="61" t="str">
        <f>IFERROR(Base!AZ66/GAMSbase!AZ66,"")</f>
        <v/>
      </c>
      <c r="BB66" s="61" t="str">
        <f>IFERROR(Base!BA66/GAMSbase!BA66,"")</f>
        <v/>
      </c>
      <c r="BC66" s="61" t="str">
        <f>IFERROR(Base!BB66/GAMSbase!BB66,"")</f>
        <v/>
      </c>
      <c r="BD66" s="61" t="str">
        <f>IFERROR(Base!BC66/GAMSbase!BC66,"")</f>
        <v/>
      </c>
      <c r="BE66" s="61" t="str">
        <f>IFERROR(Base!BD66/GAMSbase!BD66,"")</f>
        <v/>
      </c>
      <c r="BF66" s="61" t="str">
        <f>IFERROR(Base!BE66/GAMSbase!BE66,"")</f>
        <v/>
      </c>
      <c r="BG66" s="61" t="str">
        <f>IFERROR(Base!BF66/GAMSbase!BF66,"")</f>
        <v/>
      </c>
      <c r="BH66" s="61" t="str">
        <f>IFERROR(Base!BG66/GAMSbase!BG66,"")</f>
        <v/>
      </c>
      <c r="BI66" s="61" t="str">
        <f>IFERROR(Base!BH66/GAMSbase!BH66,"")</f>
        <v/>
      </c>
      <c r="BJ66" s="61" t="str">
        <f>IFERROR(Base!BI66/GAMSbase!BI66,"")</f>
        <v/>
      </c>
    </row>
    <row r="67" spans="1:62" x14ac:dyDescent="0.25">
      <c r="A67" t="str">
        <f>Base!A67</f>
        <v xml:space="preserve">      Atmosphere to biosphere/shallow oceans (b12)</v>
      </c>
      <c r="B67" t="str">
        <f>GAMSbase!A67</f>
        <v>AtB b12</v>
      </c>
      <c r="C67" s="61">
        <f>IFERROR(Base!B67/GAMSbase!B67,"")</f>
        <v>1.0000000000000002</v>
      </c>
      <c r="D67" s="61" t="str">
        <f>IFERROR(Base!C67/GAMSbase!C67,"")</f>
        <v/>
      </c>
      <c r="E67" s="61" t="str">
        <f>IFERROR(Base!F67/GAMSbase!D67,"")</f>
        <v/>
      </c>
      <c r="F67" s="61" t="str">
        <f>IFERROR(Base!E67/GAMSbase!E67,"")</f>
        <v/>
      </c>
      <c r="G67" s="61" t="str">
        <f>IFERROR(Base!#REF!/GAMSbase!F67,"")</f>
        <v/>
      </c>
      <c r="H67" s="61" t="str">
        <f>IFERROR(Base!G67/GAMSbase!G67,"")</f>
        <v/>
      </c>
      <c r="I67" s="61" t="str">
        <f>IFERROR(Base!H67/GAMSbase!H67,"")</f>
        <v/>
      </c>
      <c r="J67" s="61" t="str">
        <f>IFERROR(Base!I67/GAMSbase!I67,"")</f>
        <v/>
      </c>
      <c r="K67" s="61" t="str">
        <f>IFERROR(Base!J67/GAMSbase!J67,"")</f>
        <v/>
      </c>
      <c r="L67" s="61" t="str">
        <f>IFERROR(Base!K67/GAMSbase!K67,"")</f>
        <v/>
      </c>
      <c r="M67" s="61" t="str">
        <f>IFERROR(Base!L67/GAMSbase!L67,"")</f>
        <v/>
      </c>
      <c r="N67" s="61" t="str">
        <f>IFERROR(Base!M67/GAMSbase!M67,"")</f>
        <v/>
      </c>
      <c r="O67" s="61" t="str">
        <f>IFERROR(Base!N67/GAMSbase!N67,"")</f>
        <v/>
      </c>
      <c r="P67" s="61" t="str">
        <f>IFERROR(Base!O67/GAMSbase!O67,"")</f>
        <v/>
      </c>
      <c r="Q67" s="61" t="str">
        <f>IFERROR(Base!P67/GAMSbase!P67,"")</f>
        <v/>
      </c>
      <c r="R67" s="61" t="str">
        <f>IFERROR(Base!Q67/GAMSbase!Q67,"")</f>
        <v/>
      </c>
      <c r="S67" s="61" t="str">
        <f>IFERROR(Base!R67/GAMSbase!R67,"")</f>
        <v/>
      </c>
      <c r="T67" s="61" t="str">
        <f>IFERROR(Base!S67/GAMSbase!S67,"")</f>
        <v/>
      </c>
      <c r="U67" s="61" t="str">
        <f>IFERROR(Base!T67/GAMSbase!T67,"")</f>
        <v/>
      </c>
      <c r="V67" s="61" t="str">
        <f>IFERROR(Base!U67/GAMSbase!U67,"")</f>
        <v/>
      </c>
      <c r="W67" s="61" t="str">
        <f>IFERROR(Base!V67/GAMSbase!V67,"")</f>
        <v/>
      </c>
      <c r="X67" s="61" t="str">
        <f>IFERROR(Base!W67/GAMSbase!W67,"")</f>
        <v/>
      </c>
      <c r="Y67" s="61" t="str">
        <f>IFERROR(Base!X67/GAMSbase!X67,"")</f>
        <v/>
      </c>
      <c r="Z67" s="61" t="str">
        <f>IFERROR(Base!Y67/GAMSbase!Y67,"")</f>
        <v/>
      </c>
      <c r="AA67" s="61" t="str">
        <f>IFERROR(Base!Z67/GAMSbase!Z67,"")</f>
        <v/>
      </c>
      <c r="AB67" s="61" t="str">
        <f>IFERROR(Base!AA67/GAMSbase!AA67,"")</f>
        <v/>
      </c>
      <c r="AC67" s="61" t="str">
        <f>IFERROR(Base!AB67/GAMSbase!AB67,"")</f>
        <v/>
      </c>
      <c r="AD67" s="61" t="str">
        <f>IFERROR(Base!AC67/GAMSbase!AC67,"")</f>
        <v/>
      </c>
      <c r="AE67" s="61" t="str">
        <f>IFERROR(Base!AD67/GAMSbase!AD67,"")</f>
        <v/>
      </c>
      <c r="AF67" s="61" t="str">
        <f>IFERROR(Base!AE67/GAMSbase!AE67,"")</f>
        <v/>
      </c>
      <c r="AG67" s="61" t="str">
        <f>IFERROR(Base!AF67/GAMSbase!AF67,"")</f>
        <v/>
      </c>
      <c r="AH67" s="61" t="str">
        <f>IFERROR(Base!AG67/GAMSbase!AG67,"")</f>
        <v/>
      </c>
      <c r="AI67" s="61" t="str">
        <f>IFERROR(Base!AH67/GAMSbase!AH67,"")</f>
        <v/>
      </c>
      <c r="AJ67" s="61" t="str">
        <f>IFERROR(Base!AI67/GAMSbase!AI67,"")</f>
        <v/>
      </c>
      <c r="AK67" s="61" t="str">
        <f>IFERROR(Base!AJ67/GAMSbase!AJ67,"")</f>
        <v/>
      </c>
      <c r="AL67" s="61" t="str">
        <f>IFERROR(Base!AK67/GAMSbase!AK67,"")</f>
        <v/>
      </c>
      <c r="AM67" s="61" t="str">
        <f>IFERROR(Base!AL67/GAMSbase!AL67,"")</f>
        <v/>
      </c>
      <c r="AN67" s="61" t="str">
        <f>IFERROR(Base!AM67/GAMSbase!AM67,"")</f>
        <v/>
      </c>
      <c r="AO67" s="61" t="str">
        <f>IFERROR(Base!AN67/GAMSbase!AN67,"")</f>
        <v/>
      </c>
      <c r="AP67" s="61" t="str">
        <f>IFERROR(Base!AO67/GAMSbase!AO67,"")</f>
        <v/>
      </c>
      <c r="AQ67" s="61" t="str">
        <f>IFERROR(Base!AP67/GAMSbase!AP67,"")</f>
        <v/>
      </c>
      <c r="AR67" s="61" t="str">
        <f>IFERROR(Base!AQ67/GAMSbase!AQ67,"")</f>
        <v/>
      </c>
      <c r="AS67" s="61" t="str">
        <f>IFERROR(Base!AR67/GAMSbase!AR67,"")</f>
        <v/>
      </c>
      <c r="AT67" s="61" t="str">
        <f>IFERROR(Base!AS67/GAMSbase!AS67,"")</f>
        <v/>
      </c>
      <c r="AU67" s="61" t="str">
        <f>IFERROR(Base!AT67/GAMSbase!AT67,"")</f>
        <v/>
      </c>
      <c r="AV67" s="61" t="str">
        <f>IFERROR(Base!AU67/GAMSbase!AU67,"")</f>
        <v/>
      </c>
      <c r="AW67" s="61" t="str">
        <f>IFERROR(Base!AV67/GAMSbase!AV67,"")</f>
        <v/>
      </c>
      <c r="AX67" s="61" t="str">
        <f>IFERROR(Base!AW67/GAMSbase!AW67,"")</f>
        <v/>
      </c>
      <c r="AY67" s="61" t="str">
        <f>IFERROR(Base!AX67/GAMSbase!AX67,"")</f>
        <v/>
      </c>
      <c r="AZ67" s="61" t="str">
        <f>IFERROR(Base!AY67/GAMSbase!AY67,"")</f>
        <v/>
      </c>
      <c r="BA67" s="61" t="str">
        <f>IFERROR(Base!AZ67/GAMSbase!AZ67,"")</f>
        <v/>
      </c>
      <c r="BB67" s="61" t="str">
        <f>IFERROR(Base!BA67/GAMSbase!BA67,"")</f>
        <v/>
      </c>
      <c r="BC67" s="61" t="str">
        <f>IFERROR(Base!BB67/GAMSbase!BB67,"")</f>
        <v/>
      </c>
      <c r="BD67" s="61" t="str">
        <f>IFERROR(Base!BC67/GAMSbase!BC67,"")</f>
        <v/>
      </c>
      <c r="BE67" s="61" t="str">
        <f>IFERROR(Base!BD67/GAMSbase!BD67,"")</f>
        <v/>
      </c>
      <c r="BF67" s="61" t="str">
        <f>IFERROR(Base!BE67/GAMSbase!BE67,"")</f>
        <v/>
      </c>
      <c r="BG67" s="61" t="str">
        <f>IFERROR(Base!BF67/GAMSbase!BF67,"")</f>
        <v/>
      </c>
      <c r="BH67" s="61" t="str">
        <f>IFERROR(Base!BG67/GAMSbase!BG67,"")</f>
        <v/>
      </c>
      <c r="BI67" s="61" t="str">
        <f>IFERROR(Base!BH67/GAMSbase!BH67,"")</f>
        <v/>
      </c>
      <c r="BJ67" s="61" t="str">
        <f>IFERROR(Base!BI67/GAMSbase!BI67,"")</f>
        <v/>
      </c>
    </row>
    <row r="68" spans="1:62" x14ac:dyDescent="0.25">
      <c r="A68" t="str">
        <f>Base!A68</f>
        <v xml:space="preserve">      Biosphere/shallow oceans to B/SO (b22)</v>
      </c>
      <c r="B68" t="str">
        <f>GAMSbase!A68</f>
        <v>BtB b22</v>
      </c>
      <c r="C68" s="61">
        <f>IFERROR(Base!B68/GAMSbase!B68,"")</f>
        <v>1.0000000000115841</v>
      </c>
      <c r="D68" s="61" t="str">
        <f>IFERROR(Base!C68/GAMSbase!C68,"")</f>
        <v/>
      </c>
      <c r="E68" s="61" t="str">
        <f>IFERROR(Base!F68/GAMSbase!D68,"")</f>
        <v/>
      </c>
      <c r="F68" s="61" t="str">
        <f>IFERROR(Base!E68/GAMSbase!E68,"")</f>
        <v/>
      </c>
      <c r="G68" s="61" t="str">
        <f>IFERROR(Base!#REF!/GAMSbase!F68,"")</f>
        <v/>
      </c>
      <c r="H68" s="61" t="str">
        <f>IFERROR(Base!G68/GAMSbase!G68,"")</f>
        <v/>
      </c>
      <c r="I68" s="61" t="str">
        <f>IFERROR(Base!H68/GAMSbase!H68,"")</f>
        <v/>
      </c>
      <c r="J68" s="61" t="str">
        <f>IFERROR(Base!I68/GAMSbase!I68,"")</f>
        <v/>
      </c>
      <c r="K68" s="61" t="str">
        <f>IFERROR(Base!J68/GAMSbase!J68,"")</f>
        <v/>
      </c>
      <c r="L68" s="61" t="str">
        <f>IFERROR(Base!K68/GAMSbase!K68,"")</f>
        <v/>
      </c>
      <c r="M68" s="61" t="str">
        <f>IFERROR(Base!L68/GAMSbase!L68,"")</f>
        <v/>
      </c>
      <c r="N68" s="61" t="str">
        <f>IFERROR(Base!M68/GAMSbase!M68,"")</f>
        <v/>
      </c>
      <c r="O68" s="61" t="str">
        <f>IFERROR(Base!N68/GAMSbase!N68,"")</f>
        <v/>
      </c>
      <c r="P68" s="61" t="str">
        <f>IFERROR(Base!O68/GAMSbase!O68,"")</f>
        <v/>
      </c>
      <c r="Q68" s="61" t="str">
        <f>IFERROR(Base!P68/GAMSbase!P68,"")</f>
        <v/>
      </c>
      <c r="R68" s="61" t="str">
        <f>IFERROR(Base!Q68/GAMSbase!Q68,"")</f>
        <v/>
      </c>
      <c r="S68" s="61" t="str">
        <f>IFERROR(Base!R68/GAMSbase!R68,"")</f>
        <v/>
      </c>
      <c r="T68" s="61" t="str">
        <f>IFERROR(Base!S68/GAMSbase!S68,"")</f>
        <v/>
      </c>
      <c r="U68" s="61" t="str">
        <f>IFERROR(Base!T68/GAMSbase!T68,"")</f>
        <v/>
      </c>
      <c r="V68" s="61" t="str">
        <f>IFERROR(Base!U68/GAMSbase!U68,"")</f>
        <v/>
      </c>
      <c r="W68" s="61" t="str">
        <f>IFERROR(Base!V68/GAMSbase!V68,"")</f>
        <v/>
      </c>
      <c r="X68" s="61" t="str">
        <f>IFERROR(Base!W68/GAMSbase!W68,"")</f>
        <v/>
      </c>
      <c r="Y68" s="61" t="str">
        <f>IFERROR(Base!X68/GAMSbase!X68,"")</f>
        <v/>
      </c>
      <c r="Z68" s="61" t="str">
        <f>IFERROR(Base!Y68/GAMSbase!Y68,"")</f>
        <v/>
      </c>
      <c r="AA68" s="61" t="str">
        <f>IFERROR(Base!Z68/GAMSbase!Z68,"")</f>
        <v/>
      </c>
      <c r="AB68" s="61" t="str">
        <f>IFERROR(Base!AA68/GAMSbase!AA68,"")</f>
        <v/>
      </c>
      <c r="AC68" s="61" t="str">
        <f>IFERROR(Base!AB68/GAMSbase!AB68,"")</f>
        <v/>
      </c>
      <c r="AD68" s="61" t="str">
        <f>IFERROR(Base!AC68/GAMSbase!AC68,"")</f>
        <v/>
      </c>
      <c r="AE68" s="61" t="str">
        <f>IFERROR(Base!AD68/GAMSbase!AD68,"")</f>
        <v/>
      </c>
      <c r="AF68" s="61" t="str">
        <f>IFERROR(Base!AE68/GAMSbase!AE68,"")</f>
        <v/>
      </c>
      <c r="AG68" s="61" t="str">
        <f>IFERROR(Base!AF68/GAMSbase!AF68,"")</f>
        <v/>
      </c>
      <c r="AH68" s="61" t="str">
        <f>IFERROR(Base!AG68/GAMSbase!AG68,"")</f>
        <v/>
      </c>
      <c r="AI68" s="61" t="str">
        <f>IFERROR(Base!AH68/GAMSbase!AH68,"")</f>
        <v/>
      </c>
      <c r="AJ68" s="61" t="str">
        <f>IFERROR(Base!AI68/GAMSbase!AI68,"")</f>
        <v/>
      </c>
      <c r="AK68" s="61" t="str">
        <f>IFERROR(Base!AJ68/GAMSbase!AJ68,"")</f>
        <v/>
      </c>
      <c r="AL68" s="61" t="str">
        <f>IFERROR(Base!AK68/GAMSbase!AK68,"")</f>
        <v/>
      </c>
      <c r="AM68" s="61" t="str">
        <f>IFERROR(Base!AL68/GAMSbase!AL68,"")</f>
        <v/>
      </c>
      <c r="AN68" s="61" t="str">
        <f>IFERROR(Base!AM68/GAMSbase!AM68,"")</f>
        <v/>
      </c>
      <c r="AO68" s="61" t="str">
        <f>IFERROR(Base!AN68/GAMSbase!AN68,"")</f>
        <v/>
      </c>
      <c r="AP68" s="61" t="str">
        <f>IFERROR(Base!AO68/GAMSbase!AO68,"")</f>
        <v/>
      </c>
      <c r="AQ68" s="61" t="str">
        <f>IFERROR(Base!AP68/GAMSbase!AP68,"")</f>
        <v/>
      </c>
      <c r="AR68" s="61" t="str">
        <f>IFERROR(Base!AQ68/GAMSbase!AQ68,"")</f>
        <v/>
      </c>
      <c r="AS68" s="61" t="str">
        <f>IFERROR(Base!AR68/GAMSbase!AR68,"")</f>
        <v/>
      </c>
      <c r="AT68" s="61" t="str">
        <f>IFERROR(Base!AS68/GAMSbase!AS68,"")</f>
        <v/>
      </c>
      <c r="AU68" s="61" t="str">
        <f>IFERROR(Base!AT68/GAMSbase!AT68,"")</f>
        <v/>
      </c>
      <c r="AV68" s="61" t="str">
        <f>IFERROR(Base!AU68/GAMSbase!AU68,"")</f>
        <v/>
      </c>
      <c r="AW68" s="61" t="str">
        <f>IFERROR(Base!AV68/GAMSbase!AV68,"")</f>
        <v/>
      </c>
      <c r="AX68" s="61" t="str">
        <f>IFERROR(Base!AW68/GAMSbase!AW68,"")</f>
        <v/>
      </c>
      <c r="AY68" s="61" t="str">
        <f>IFERROR(Base!AX68/GAMSbase!AX68,"")</f>
        <v/>
      </c>
      <c r="AZ68" s="61" t="str">
        <f>IFERROR(Base!AY68/GAMSbase!AY68,"")</f>
        <v/>
      </c>
      <c r="BA68" s="61" t="str">
        <f>IFERROR(Base!AZ68/GAMSbase!AZ68,"")</f>
        <v/>
      </c>
      <c r="BB68" s="61" t="str">
        <f>IFERROR(Base!BA68/GAMSbase!BA68,"")</f>
        <v/>
      </c>
      <c r="BC68" s="61" t="str">
        <f>IFERROR(Base!BB68/GAMSbase!BB68,"")</f>
        <v/>
      </c>
      <c r="BD68" s="61" t="str">
        <f>IFERROR(Base!BC68/GAMSbase!BC68,"")</f>
        <v/>
      </c>
      <c r="BE68" s="61" t="str">
        <f>IFERROR(Base!BD68/GAMSbase!BD68,"")</f>
        <v/>
      </c>
      <c r="BF68" s="61" t="str">
        <f>IFERROR(Base!BE68/GAMSbase!BE68,"")</f>
        <v/>
      </c>
      <c r="BG68" s="61" t="str">
        <f>IFERROR(Base!BF68/GAMSbase!BF68,"")</f>
        <v/>
      </c>
      <c r="BH68" s="61" t="str">
        <f>IFERROR(Base!BG68/GAMSbase!BG68,"")</f>
        <v/>
      </c>
      <c r="BI68" s="61" t="str">
        <f>IFERROR(Base!BH68/GAMSbase!BH68,"")</f>
        <v/>
      </c>
      <c r="BJ68" s="61" t="str">
        <f>IFERROR(Base!BI68/GAMSbase!BI68,"")</f>
        <v/>
      </c>
    </row>
    <row r="69" spans="1:62" x14ac:dyDescent="0.25">
      <c r="A69" t="str">
        <f>Base!A69</f>
        <v xml:space="preserve">      Deep oceans to biosphere/shallow oceans (b32)</v>
      </c>
      <c r="B69" t="str">
        <f>GAMSbase!A69</f>
        <v>DtB b32</v>
      </c>
      <c r="C69" s="61">
        <f>IFERROR(Base!B69/GAMSbase!B69,"")</f>
        <v>1</v>
      </c>
      <c r="D69" s="61" t="str">
        <f>IFERROR(Base!C69/GAMSbase!C69,"")</f>
        <v/>
      </c>
      <c r="E69" s="61" t="str">
        <f>IFERROR(Base!F69/GAMSbase!D69,"")</f>
        <v/>
      </c>
      <c r="F69" s="61" t="str">
        <f>IFERROR(Base!E69/GAMSbase!E69,"")</f>
        <v/>
      </c>
      <c r="G69" s="61" t="str">
        <f>IFERROR(Base!#REF!/GAMSbase!F69,"")</f>
        <v/>
      </c>
      <c r="H69" s="61" t="str">
        <f>IFERROR(Base!G69/GAMSbase!G69,"")</f>
        <v/>
      </c>
      <c r="I69" s="61" t="str">
        <f>IFERROR(Base!H69/GAMSbase!H69,"")</f>
        <v/>
      </c>
      <c r="J69" s="61" t="str">
        <f>IFERROR(Base!I69/GAMSbase!I69,"")</f>
        <v/>
      </c>
      <c r="K69" s="61" t="str">
        <f>IFERROR(Base!J69/GAMSbase!J69,"")</f>
        <v/>
      </c>
      <c r="L69" s="61" t="str">
        <f>IFERROR(Base!K69/GAMSbase!K69,"")</f>
        <v/>
      </c>
      <c r="M69" s="61" t="str">
        <f>IFERROR(Base!L69/GAMSbase!L69,"")</f>
        <v/>
      </c>
      <c r="N69" s="61" t="str">
        <f>IFERROR(Base!M69/GAMSbase!M69,"")</f>
        <v/>
      </c>
      <c r="O69" s="61" t="str">
        <f>IFERROR(Base!N69/GAMSbase!N69,"")</f>
        <v/>
      </c>
      <c r="P69" s="61" t="str">
        <f>IFERROR(Base!O69/GAMSbase!O69,"")</f>
        <v/>
      </c>
      <c r="Q69" s="61" t="str">
        <f>IFERROR(Base!P69/GAMSbase!P69,"")</f>
        <v/>
      </c>
      <c r="R69" s="61" t="str">
        <f>IFERROR(Base!Q69/GAMSbase!Q69,"")</f>
        <v/>
      </c>
      <c r="S69" s="61" t="str">
        <f>IFERROR(Base!R69/GAMSbase!R69,"")</f>
        <v/>
      </c>
      <c r="T69" s="61" t="str">
        <f>IFERROR(Base!S69/GAMSbase!S69,"")</f>
        <v/>
      </c>
      <c r="U69" s="61" t="str">
        <f>IFERROR(Base!T69/GAMSbase!T69,"")</f>
        <v/>
      </c>
      <c r="V69" s="61" t="str">
        <f>IFERROR(Base!U69/GAMSbase!U69,"")</f>
        <v/>
      </c>
      <c r="W69" s="61" t="str">
        <f>IFERROR(Base!V69/GAMSbase!V69,"")</f>
        <v/>
      </c>
      <c r="X69" s="61" t="str">
        <f>IFERROR(Base!W69/GAMSbase!W69,"")</f>
        <v/>
      </c>
      <c r="Y69" s="61" t="str">
        <f>IFERROR(Base!X69/GAMSbase!X69,"")</f>
        <v/>
      </c>
      <c r="Z69" s="61" t="str">
        <f>IFERROR(Base!Y69/GAMSbase!Y69,"")</f>
        <v/>
      </c>
      <c r="AA69" s="61" t="str">
        <f>IFERROR(Base!Z69/GAMSbase!Z69,"")</f>
        <v/>
      </c>
      <c r="AB69" s="61" t="str">
        <f>IFERROR(Base!AA69/GAMSbase!AA69,"")</f>
        <v/>
      </c>
      <c r="AC69" s="61" t="str">
        <f>IFERROR(Base!AB69/GAMSbase!AB69,"")</f>
        <v/>
      </c>
      <c r="AD69" s="61" t="str">
        <f>IFERROR(Base!AC69/GAMSbase!AC69,"")</f>
        <v/>
      </c>
      <c r="AE69" s="61" t="str">
        <f>IFERROR(Base!AD69/GAMSbase!AD69,"")</f>
        <v/>
      </c>
      <c r="AF69" s="61" t="str">
        <f>IFERROR(Base!AE69/GAMSbase!AE69,"")</f>
        <v/>
      </c>
      <c r="AG69" s="61" t="str">
        <f>IFERROR(Base!AF69/GAMSbase!AF69,"")</f>
        <v/>
      </c>
      <c r="AH69" s="61" t="str">
        <f>IFERROR(Base!AG69/GAMSbase!AG69,"")</f>
        <v/>
      </c>
      <c r="AI69" s="61" t="str">
        <f>IFERROR(Base!AH69/GAMSbase!AH69,"")</f>
        <v/>
      </c>
      <c r="AJ69" s="61" t="str">
        <f>IFERROR(Base!AI69/GAMSbase!AI69,"")</f>
        <v/>
      </c>
      <c r="AK69" s="61" t="str">
        <f>IFERROR(Base!AJ69/GAMSbase!AJ69,"")</f>
        <v/>
      </c>
      <c r="AL69" s="61" t="str">
        <f>IFERROR(Base!AK69/GAMSbase!AK69,"")</f>
        <v/>
      </c>
      <c r="AM69" s="61" t="str">
        <f>IFERROR(Base!AL69/GAMSbase!AL69,"")</f>
        <v/>
      </c>
      <c r="AN69" s="61" t="str">
        <f>IFERROR(Base!AM69/GAMSbase!AM69,"")</f>
        <v/>
      </c>
      <c r="AO69" s="61" t="str">
        <f>IFERROR(Base!AN69/GAMSbase!AN69,"")</f>
        <v/>
      </c>
      <c r="AP69" s="61" t="str">
        <f>IFERROR(Base!AO69/GAMSbase!AO69,"")</f>
        <v/>
      </c>
      <c r="AQ69" s="61" t="str">
        <f>IFERROR(Base!AP69/GAMSbase!AP69,"")</f>
        <v/>
      </c>
      <c r="AR69" s="61" t="str">
        <f>IFERROR(Base!AQ69/GAMSbase!AQ69,"")</f>
        <v/>
      </c>
      <c r="AS69" s="61" t="str">
        <f>IFERROR(Base!AR69/GAMSbase!AR69,"")</f>
        <v/>
      </c>
      <c r="AT69" s="61" t="str">
        <f>IFERROR(Base!AS69/GAMSbase!AS69,"")</f>
        <v/>
      </c>
      <c r="AU69" s="61" t="str">
        <f>IFERROR(Base!AT69/GAMSbase!AT69,"")</f>
        <v/>
      </c>
      <c r="AV69" s="61" t="str">
        <f>IFERROR(Base!AU69/GAMSbase!AU69,"")</f>
        <v/>
      </c>
      <c r="AW69" s="61" t="str">
        <f>IFERROR(Base!AV69/GAMSbase!AV69,"")</f>
        <v/>
      </c>
      <c r="AX69" s="61" t="str">
        <f>IFERROR(Base!AW69/GAMSbase!AW69,"")</f>
        <v/>
      </c>
      <c r="AY69" s="61" t="str">
        <f>IFERROR(Base!AX69/GAMSbase!AX69,"")</f>
        <v/>
      </c>
      <c r="AZ69" s="61" t="str">
        <f>IFERROR(Base!AY69/GAMSbase!AY69,"")</f>
        <v/>
      </c>
      <c r="BA69" s="61" t="str">
        <f>IFERROR(Base!AZ69/GAMSbase!AZ69,"")</f>
        <v/>
      </c>
      <c r="BB69" s="61" t="str">
        <f>IFERROR(Base!BA69/GAMSbase!BA69,"")</f>
        <v/>
      </c>
      <c r="BC69" s="61" t="str">
        <f>IFERROR(Base!BB69/GAMSbase!BB69,"")</f>
        <v/>
      </c>
      <c r="BD69" s="61" t="str">
        <f>IFERROR(Base!BC69/GAMSbase!BC69,"")</f>
        <v/>
      </c>
      <c r="BE69" s="61" t="str">
        <f>IFERROR(Base!BD69/GAMSbase!BD69,"")</f>
        <v/>
      </c>
      <c r="BF69" s="61" t="str">
        <f>IFERROR(Base!BE69/GAMSbase!BE69,"")</f>
        <v/>
      </c>
      <c r="BG69" s="61" t="str">
        <f>IFERROR(Base!BF69/GAMSbase!BF69,"")</f>
        <v/>
      </c>
      <c r="BH69" s="61" t="str">
        <f>IFERROR(Base!BG69/GAMSbase!BG69,"")</f>
        <v/>
      </c>
      <c r="BI69" s="61" t="str">
        <f>IFERROR(Base!BH69/GAMSbase!BH69,"")</f>
        <v/>
      </c>
      <c r="BJ69" s="61" t="str">
        <f>IFERROR(Base!BI69/GAMSbase!BI69,"")</f>
        <v/>
      </c>
    </row>
    <row r="70" spans="1:62" x14ac:dyDescent="0.25">
      <c r="A70" t="str">
        <f>Base!A70</f>
        <v xml:space="preserve">      Biosphere/shallow oceans to deep oceans (b23)</v>
      </c>
      <c r="B70" t="str">
        <f>GAMSbase!A70</f>
        <v>BtD b23</v>
      </c>
      <c r="C70" s="61">
        <f>IFERROR(Base!B70/GAMSbase!B70,"")</f>
        <v>1</v>
      </c>
      <c r="D70" s="61" t="str">
        <f>IFERROR(Base!C70/GAMSbase!C70,"")</f>
        <v/>
      </c>
      <c r="E70" s="61" t="str">
        <f>IFERROR(Base!F70/GAMSbase!D70,"")</f>
        <v/>
      </c>
      <c r="F70" s="61" t="str">
        <f>IFERROR(Base!E70/GAMSbase!E70,"")</f>
        <v/>
      </c>
      <c r="G70" s="61" t="str">
        <f>IFERROR(Base!#REF!/GAMSbase!F70,"")</f>
        <v/>
      </c>
      <c r="H70" s="61" t="str">
        <f>IFERROR(Base!G70/GAMSbase!G70,"")</f>
        <v/>
      </c>
      <c r="I70" s="61" t="str">
        <f>IFERROR(Base!H70/GAMSbase!H70,"")</f>
        <v/>
      </c>
      <c r="J70" s="61" t="str">
        <f>IFERROR(Base!I70/GAMSbase!I70,"")</f>
        <v/>
      </c>
      <c r="K70" s="61" t="str">
        <f>IFERROR(Base!J70/GAMSbase!J70,"")</f>
        <v/>
      </c>
      <c r="L70" s="61" t="str">
        <f>IFERROR(Base!K70/GAMSbase!K70,"")</f>
        <v/>
      </c>
      <c r="M70" s="61" t="str">
        <f>IFERROR(Base!L70/GAMSbase!L70,"")</f>
        <v/>
      </c>
      <c r="N70" s="61" t="str">
        <f>IFERROR(Base!M70/GAMSbase!M70,"")</f>
        <v/>
      </c>
      <c r="O70" s="61" t="str">
        <f>IFERROR(Base!N70/GAMSbase!N70,"")</f>
        <v/>
      </c>
      <c r="P70" s="61" t="str">
        <f>IFERROR(Base!O70/GAMSbase!O70,"")</f>
        <v/>
      </c>
      <c r="Q70" s="61" t="str">
        <f>IFERROR(Base!P70/GAMSbase!P70,"")</f>
        <v/>
      </c>
      <c r="R70" s="61" t="str">
        <f>IFERROR(Base!Q70/GAMSbase!Q70,"")</f>
        <v/>
      </c>
      <c r="S70" s="61" t="str">
        <f>IFERROR(Base!R70/GAMSbase!R70,"")</f>
        <v/>
      </c>
      <c r="T70" s="61" t="str">
        <f>IFERROR(Base!S70/GAMSbase!S70,"")</f>
        <v/>
      </c>
      <c r="U70" s="61" t="str">
        <f>IFERROR(Base!T70/GAMSbase!T70,"")</f>
        <v/>
      </c>
      <c r="V70" s="61" t="str">
        <f>IFERROR(Base!U70/GAMSbase!U70,"")</f>
        <v/>
      </c>
      <c r="W70" s="61" t="str">
        <f>IFERROR(Base!V70/GAMSbase!V70,"")</f>
        <v/>
      </c>
      <c r="X70" s="61" t="str">
        <f>IFERROR(Base!W70/GAMSbase!W70,"")</f>
        <v/>
      </c>
      <c r="Y70" s="61" t="str">
        <f>IFERROR(Base!X70/GAMSbase!X70,"")</f>
        <v/>
      </c>
      <c r="Z70" s="61" t="str">
        <f>IFERROR(Base!Y70/GAMSbase!Y70,"")</f>
        <v/>
      </c>
      <c r="AA70" s="61" t="str">
        <f>IFERROR(Base!Z70/GAMSbase!Z70,"")</f>
        <v/>
      </c>
      <c r="AB70" s="61" t="str">
        <f>IFERROR(Base!AA70/GAMSbase!AA70,"")</f>
        <v/>
      </c>
      <c r="AC70" s="61" t="str">
        <f>IFERROR(Base!AB70/GAMSbase!AB70,"")</f>
        <v/>
      </c>
      <c r="AD70" s="61" t="str">
        <f>IFERROR(Base!AC70/GAMSbase!AC70,"")</f>
        <v/>
      </c>
      <c r="AE70" s="61" t="str">
        <f>IFERROR(Base!AD70/GAMSbase!AD70,"")</f>
        <v/>
      </c>
      <c r="AF70" s="61" t="str">
        <f>IFERROR(Base!AE70/GAMSbase!AE70,"")</f>
        <v/>
      </c>
      <c r="AG70" s="61" t="str">
        <f>IFERROR(Base!AF70/GAMSbase!AF70,"")</f>
        <v/>
      </c>
      <c r="AH70" s="61" t="str">
        <f>IFERROR(Base!AG70/GAMSbase!AG70,"")</f>
        <v/>
      </c>
      <c r="AI70" s="61" t="str">
        <f>IFERROR(Base!AH70/GAMSbase!AH70,"")</f>
        <v/>
      </c>
      <c r="AJ70" s="61" t="str">
        <f>IFERROR(Base!AI70/GAMSbase!AI70,"")</f>
        <v/>
      </c>
      <c r="AK70" s="61" t="str">
        <f>IFERROR(Base!AJ70/GAMSbase!AJ70,"")</f>
        <v/>
      </c>
      <c r="AL70" s="61" t="str">
        <f>IFERROR(Base!AK70/GAMSbase!AK70,"")</f>
        <v/>
      </c>
      <c r="AM70" s="61" t="str">
        <f>IFERROR(Base!AL70/GAMSbase!AL70,"")</f>
        <v/>
      </c>
      <c r="AN70" s="61" t="str">
        <f>IFERROR(Base!AM70/GAMSbase!AM70,"")</f>
        <v/>
      </c>
      <c r="AO70" s="61" t="str">
        <f>IFERROR(Base!AN70/GAMSbase!AN70,"")</f>
        <v/>
      </c>
      <c r="AP70" s="61" t="str">
        <f>IFERROR(Base!AO70/GAMSbase!AO70,"")</f>
        <v/>
      </c>
      <c r="AQ70" s="61" t="str">
        <f>IFERROR(Base!AP70/GAMSbase!AP70,"")</f>
        <v/>
      </c>
      <c r="AR70" s="61" t="str">
        <f>IFERROR(Base!AQ70/GAMSbase!AQ70,"")</f>
        <v/>
      </c>
      <c r="AS70" s="61" t="str">
        <f>IFERROR(Base!AR70/GAMSbase!AR70,"")</f>
        <v/>
      </c>
      <c r="AT70" s="61" t="str">
        <f>IFERROR(Base!AS70/GAMSbase!AS70,"")</f>
        <v/>
      </c>
      <c r="AU70" s="61" t="str">
        <f>IFERROR(Base!AT70/GAMSbase!AT70,"")</f>
        <v/>
      </c>
      <c r="AV70" s="61" t="str">
        <f>IFERROR(Base!AU70/GAMSbase!AU70,"")</f>
        <v/>
      </c>
      <c r="AW70" s="61" t="str">
        <f>IFERROR(Base!AV70/GAMSbase!AV70,"")</f>
        <v/>
      </c>
      <c r="AX70" s="61" t="str">
        <f>IFERROR(Base!AW70/GAMSbase!AW70,"")</f>
        <v/>
      </c>
      <c r="AY70" s="61" t="str">
        <f>IFERROR(Base!AX70/GAMSbase!AX70,"")</f>
        <v/>
      </c>
      <c r="AZ70" s="61" t="str">
        <f>IFERROR(Base!AY70/GAMSbase!AY70,"")</f>
        <v/>
      </c>
      <c r="BA70" s="61" t="str">
        <f>IFERROR(Base!AZ70/GAMSbase!AZ70,"")</f>
        <v/>
      </c>
      <c r="BB70" s="61" t="str">
        <f>IFERROR(Base!BA70/GAMSbase!BA70,"")</f>
        <v/>
      </c>
      <c r="BC70" s="61" t="str">
        <f>IFERROR(Base!BB70/GAMSbase!BB70,"")</f>
        <v/>
      </c>
      <c r="BD70" s="61" t="str">
        <f>IFERROR(Base!BC70/GAMSbase!BC70,"")</f>
        <v/>
      </c>
      <c r="BE70" s="61" t="str">
        <f>IFERROR(Base!BD70/GAMSbase!BD70,"")</f>
        <v/>
      </c>
      <c r="BF70" s="61" t="str">
        <f>IFERROR(Base!BE70/GAMSbase!BE70,"")</f>
        <v/>
      </c>
      <c r="BG70" s="61" t="str">
        <f>IFERROR(Base!BF70/GAMSbase!BF70,"")</f>
        <v/>
      </c>
      <c r="BH70" s="61" t="str">
        <f>IFERROR(Base!BG70/GAMSbase!BG70,"")</f>
        <v/>
      </c>
      <c r="BI70" s="61" t="str">
        <f>IFERROR(Base!BH70/GAMSbase!BH70,"")</f>
        <v/>
      </c>
      <c r="BJ70" s="61" t="str">
        <f>IFERROR(Base!BI70/GAMSbase!BI70,"")</f>
        <v/>
      </c>
    </row>
    <row r="71" spans="1:62" x14ac:dyDescent="0.25">
      <c r="A71" t="str">
        <f>Base!A71</f>
        <v xml:space="preserve">      Deep oceans to deep oceans (b33)</v>
      </c>
      <c r="B71" t="str">
        <f>GAMSbase!A71</f>
        <v>DtD b33</v>
      </c>
      <c r="C71" s="61">
        <f>IFERROR(Base!B71/GAMSbase!B71,"")</f>
        <v>1</v>
      </c>
      <c r="D71" s="61" t="str">
        <f>IFERROR(Base!C71/GAMSbase!C71,"")</f>
        <v/>
      </c>
      <c r="E71" s="61" t="str">
        <f>IFERROR(Base!F71/GAMSbase!D71,"")</f>
        <v/>
      </c>
      <c r="F71" s="61" t="str">
        <f>IFERROR(Base!E71/GAMSbase!E71,"")</f>
        <v/>
      </c>
      <c r="G71" s="61" t="str">
        <f>IFERROR(Base!#REF!/GAMSbase!F71,"")</f>
        <v/>
      </c>
      <c r="H71" s="61" t="str">
        <f>IFERROR(Base!G71/GAMSbase!G71,"")</f>
        <v/>
      </c>
      <c r="I71" s="61" t="str">
        <f>IFERROR(Base!H71/GAMSbase!H71,"")</f>
        <v/>
      </c>
      <c r="J71" s="61" t="str">
        <f>IFERROR(Base!I71/GAMSbase!I71,"")</f>
        <v/>
      </c>
      <c r="K71" s="61" t="str">
        <f>IFERROR(Base!J71/GAMSbase!J71,"")</f>
        <v/>
      </c>
      <c r="L71" s="61" t="str">
        <f>IFERROR(Base!K71/GAMSbase!K71,"")</f>
        <v/>
      </c>
      <c r="M71" s="61" t="str">
        <f>IFERROR(Base!L71/GAMSbase!L71,"")</f>
        <v/>
      </c>
      <c r="N71" s="61" t="str">
        <f>IFERROR(Base!M71/GAMSbase!M71,"")</f>
        <v/>
      </c>
      <c r="O71" s="61" t="str">
        <f>IFERROR(Base!N71/GAMSbase!N71,"")</f>
        <v/>
      </c>
      <c r="P71" s="61" t="str">
        <f>IFERROR(Base!O71/GAMSbase!O71,"")</f>
        <v/>
      </c>
      <c r="Q71" s="61" t="str">
        <f>IFERROR(Base!P71/GAMSbase!P71,"")</f>
        <v/>
      </c>
      <c r="R71" s="61" t="str">
        <f>IFERROR(Base!Q71/GAMSbase!Q71,"")</f>
        <v/>
      </c>
      <c r="S71" s="61" t="str">
        <f>IFERROR(Base!R71/GAMSbase!R71,"")</f>
        <v/>
      </c>
      <c r="T71" s="61" t="str">
        <f>IFERROR(Base!S71/GAMSbase!S71,"")</f>
        <v/>
      </c>
      <c r="U71" s="61" t="str">
        <f>IFERROR(Base!T71/GAMSbase!T71,"")</f>
        <v/>
      </c>
      <c r="V71" s="61" t="str">
        <f>IFERROR(Base!U71/GAMSbase!U71,"")</f>
        <v/>
      </c>
      <c r="W71" s="61" t="str">
        <f>IFERROR(Base!V71/GAMSbase!V71,"")</f>
        <v/>
      </c>
      <c r="X71" s="61" t="str">
        <f>IFERROR(Base!W71/GAMSbase!W71,"")</f>
        <v/>
      </c>
      <c r="Y71" s="61" t="str">
        <f>IFERROR(Base!X71/GAMSbase!X71,"")</f>
        <v/>
      </c>
      <c r="Z71" s="61" t="str">
        <f>IFERROR(Base!Y71/GAMSbase!Y71,"")</f>
        <v/>
      </c>
      <c r="AA71" s="61" t="str">
        <f>IFERROR(Base!Z71/GAMSbase!Z71,"")</f>
        <v/>
      </c>
      <c r="AB71" s="61" t="str">
        <f>IFERROR(Base!AA71/GAMSbase!AA71,"")</f>
        <v/>
      </c>
      <c r="AC71" s="61" t="str">
        <f>IFERROR(Base!AB71/GAMSbase!AB71,"")</f>
        <v/>
      </c>
      <c r="AD71" s="61" t="str">
        <f>IFERROR(Base!AC71/GAMSbase!AC71,"")</f>
        <v/>
      </c>
      <c r="AE71" s="61" t="str">
        <f>IFERROR(Base!AD71/GAMSbase!AD71,"")</f>
        <v/>
      </c>
      <c r="AF71" s="61" t="str">
        <f>IFERROR(Base!AE71/GAMSbase!AE71,"")</f>
        <v/>
      </c>
      <c r="AG71" s="61" t="str">
        <f>IFERROR(Base!AF71/GAMSbase!AF71,"")</f>
        <v/>
      </c>
      <c r="AH71" s="61" t="str">
        <f>IFERROR(Base!AG71/GAMSbase!AG71,"")</f>
        <v/>
      </c>
      <c r="AI71" s="61" t="str">
        <f>IFERROR(Base!AH71/GAMSbase!AH71,"")</f>
        <v/>
      </c>
      <c r="AJ71" s="61" t="str">
        <f>IFERROR(Base!AI71/GAMSbase!AI71,"")</f>
        <v/>
      </c>
      <c r="AK71" s="61" t="str">
        <f>IFERROR(Base!AJ71/GAMSbase!AJ71,"")</f>
        <v/>
      </c>
      <c r="AL71" s="61" t="str">
        <f>IFERROR(Base!AK71/GAMSbase!AK71,"")</f>
        <v/>
      </c>
      <c r="AM71" s="61" t="str">
        <f>IFERROR(Base!AL71/GAMSbase!AL71,"")</f>
        <v/>
      </c>
      <c r="AN71" s="61" t="str">
        <f>IFERROR(Base!AM71/GAMSbase!AM71,"")</f>
        <v/>
      </c>
      <c r="AO71" s="61" t="str">
        <f>IFERROR(Base!AN71/GAMSbase!AN71,"")</f>
        <v/>
      </c>
      <c r="AP71" s="61" t="str">
        <f>IFERROR(Base!AO71/GAMSbase!AO71,"")</f>
        <v/>
      </c>
      <c r="AQ71" s="61" t="str">
        <f>IFERROR(Base!AP71/GAMSbase!AP71,"")</f>
        <v/>
      </c>
      <c r="AR71" s="61" t="str">
        <f>IFERROR(Base!AQ71/GAMSbase!AQ71,"")</f>
        <v/>
      </c>
      <c r="AS71" s="61" t="str">
        <f>IFERROR(Base!AR71/GAMSbase!AR71,"")</f>
        <v/>
      </c>
      <c r="AT71" s="61" t="str">
        <f>IFERROR(Base!AS71/GAMSbase!AS71,"")</f>
        <v/>
      </c>
      <c r="AU71" s="61" t="str">
        <f>IFERROR(Base!AT71/GAMSbase!AT71,"")</f>
        <v/>
      </c>
      <c r="AV71" s="61" t="str">
        <f>IFERROR(Base!AU71/GAMSbase!AU71,"")</f>
        <v/>
      </c>
      <c r="AW71" s="61" t="str">
        <f>IFERROR(Base!AV71/GAMSbase!AV71,"")</f>
        <v/>
      </c>
      <c r="AX71" s="61" t="str">
        <f>IFERROR(Base!AW71/GAMSbase!AW71,"")</f>
        <v/>
      </c>
      <c r="AY71" s="61" t="str">
        <f>IFERROR(Base!AX71/GAMSbase!AX71,"")</f>
        <v/>
      </c>
      <c r="AZ71" s="61" t="str">
        <f>IFERROR(Base!AY71/GAMSbase!AY71,"")</f>
        <v/>
      </c>
      <c r="BA71" s="61" t="str">
        <f>IFERROR(Base!AZ71/GAMSbase!AZ71,"")</f>
        <v/>
      </c>
      <c r="BB71" s="61" t="str">
        <f>IFERROR(Base!BA71/GAMSbase!BA71,"")</f>
        <v/>
      </c>
      <c r="BC71" s="61" t="str">
        <f>IFERROR(Base!BB71/GAMSbase!BB71,"")</f>
        <v/>
      </c>
      <c r="BD71" s="61" t="str">
        <f>IFERROR(Base!BC71/GAMSbase!BC71,"")</f>
        <v/>
      </c>
      <c r="BE71" s="61" t="str">
        <f>IFERROR(Base!BD71/GAMSbase!BD71,"")</f>
        <v/>
      </c>
      <c r="BF71" s="61" t="str">
        <f>IFERROR(Base!BE71/GAMSbase!BE71,"")</f>
        <v/>
      </c>
      <c r="BG71" s="61" t="str">
        <f>IFERROR(Base!BF71/GAMSbase!BF71,"")</f>
        <v/>
      </c>
      <c r="BH71" s="61" t="str">
        <f>IFERROR(Base!BG71/GAMSbase!BG71,"")</f>
        <v/>
      </c>
      <c r="BI71" s="61" t="str">
        <f>IFERROR(Base!BH71/GAMSbase!BH71,"")</f>
        <v/>
      </c>
      <c r="BJ71" s="61" t="str">
        <f>IFERROR(Base!BI71/GAMSbase!BI71,"")</f>
        <v/>
      </c>
    </row>
    <row r="72" spans="1:62" x14ac:dyDescent="0.25">
      <c r="A72" t="str">
        <f>Base!A72</f>
        <v>TEMPERATURE DATA</v>
      </c>
      <c r="B72" t="str">
        <f>GAMSbase!A72</f>
        <v>* TEMPERATURE DATA</v>
      </c>
      <c r="C72" s="61" t="str">
        <f>IFERROR(Base!B72/GAMSbase!B72,"")</f>
        <v/>
      </c>
      <c r="D72" s="61" t="str">
        <f>IFERROR(Base!C72/GAMSbase!C72,"")</f>
        <v/>
      </c>
      <c r="E72" s="61" t="str">
        <f>IFERROR(Base!D72/GAMSbase!D72,"")</f>
        <v/>
      </c>
      <c r="F72" s="61" t="str">
        <f>IFERROR(Base!E72/GAMSbase!E72,"")</f>
        <v/>
      </c>
      <c r="G72" s="61" t="str">
        <f>IFERROR(Base!F72/GAMSbase!F72,"")</f>
        <v/>
      </c>
      <c r="H72" s="61" t="str">
        <f>IFERROR(Base!G72/GAMSbase!G72,"")</f>
        <v/>
      </c>
      <c r="I72" s="61" t="str">
        <f>IFERROR(Base!H72/GAMSbase!H72,"")</f>
        <v/>
      </c>
      <c r="J72" s="61" t="str">
        <f>IFERROR(Base!I72/GAMSbase!I72,"")</f>
        <v/>
      </c>
      <c r="K72" s="61" t="str">
        <f>IFERROR(Base!J72/GAMSbase!J72,"")</f>
        <v/>
      </c>
      <c r="L72" s="61" t="str">
        <f>IFERROR(Base!K72/GAMSbase!K72,"")</f>
        <v/>
      </c>
      <c r="M72" s="61" t="str">
        <f>IFERROR(Base!L72/GAMSbase!L72,"")</f>
        <v/>
      </c>
      <c r="N72" s="61" t="str">
        <f>IFERROR(Base!M72/GAMSbase!M72,"")</f>
        <v/>
      </c>
      <c r="O72" s="61" t="str">
        <f>IFERROR(Base!N72/GAMSbase!N72,"")</f>
        <v/>
      </c>
      <c r="P72" s="61" t="str">
        <f>IFERROR(Base!O72/GAMSbase!O72,"")</f>
        <v/>
      </c>
      <c r="Q72" s="61" t="str">
        <f>IFERROR(Base!P72/GAMSbase!P72,"")</f>
        <v/>
      </c>
      <c r="R72" s="61" t="str">
        <f>IFERROR(Base!Q72/GAMSbase!Q72,"")</f>
        <v/>
      </c>
      <c r="S72" s="61" t="str">
        <f>IFERROR(Base!R72/GAMSbase!R72,"")</f>
        <v/>
      </c>
      <c r="T72" s="61" t="str">
        <f>IFERROR(Base!S72/GAMSbase!S72,"")</f>
        <v/>
      </c>
      <c r="U72" s="61" t="str">
        <f>IFERROR(Base!T72/GAMSbase!T72,"")</f>
        <v/>
      </c>
      <c r="V72" s="61" t="str">
        <f>IFERROR(Base!U72/GAMSbase!U72,"")</f>
        <v/>
      </c>
      <c r="W72" s="61" t="str">
        <f>IFERROR(Base!V72/GAMSbase!V72,"")</f>
        <v/>
      </c>
      <c r="X72" s="61" t="str">
        <f>IFERROR(Base!W72/GAMSbase!W72,"")</f>
        <v/>
      </c>
      <c r="Y72" s="61" t="str">
        <f>IFERROR(Base!X72/GAMSbase!X72,"")</f>
        <v/>
      </c>
      <c r="Z72" s="61" t="str">
        <f>IFERROR(Base!Y72/GAMSbase!Y72,"")</f>
        <v/>
      </c>
      <c r="AA72" s="61" t="str">
        <f>IFERROR(Base!Z72/GAMSbase!Z72,"")</f>
        <v/>
      </c>
      <c r="AB72" s="61" t="str">
        <f>IFERROR(Base!AA72/GAMSbase!AA72,"")</f>
        <v/>
      </c>
      <c r="AC72" s="61" t="str">
        <f>IFERROR(Base!AB72/GAMSbase!AB72,"")</f>
        <v/>
      </c>
      <c r="AD72" s="61" t="str">
        <f>IFERROR(Base!AC72/GAMSbase!AC72,"")</f>
        <v/>
      </c>
      <c r="AE72" s="61" t="str">
        <f>IFERROR(Base!AD72/GAMSbase!AD72,"")</f>
        <v/>
      </c>
      <c r="AF72" s="61" t="str">
        <f>IFERROR(Base!AE72/GAMSbase!AE72,"")</f>
        <v/>
      </c>
      <c r="AG72" s="61" t="str">
        <f>IFERROR(Base!AF72/GAMSbase!AF72,"")</f>
        <v/>
      </c>
      <c r="AH72" s="61" t="str">
        <f>IFERROR(Base!AG72/GAMSbase!AG72,"")</f>
        <v/>
      </c>
      <c r="AI72" s="61" t="str">
        <f>IFERROR(Base!AH72/GAMSbase!AH72,"")</f>
        <v/>
      </c>
      <c r="AJ72" s="61" t="str">
        <f>IFERROR(Base!AI72/GAMSbase!AI72,"")</f>
        <v/>
      </c>
      <c r="AK72" s="61" t="str">
        <f>IFERROR(Base!AJ72/GAMSbase!AJ72,"")</f>
        <v/>
      </c>
      <c r="AL72" s="61" t="str">
        <f>IFERROR(Base!AK72/GAMSbase!AK72,"")</f>
        <v/>
      </c>
      <c r="AM72" s="61" t="str">
        <f>IFERROR(Base!AL72/GAMSbase!AL72,"")</f>
        <v/>
      </c>
      <c r="AN72" s="61" t="str">
        <f>IFERROR(Base!AM72/GAMSbase!AM72,"")</f>
        <v/>
      </c>
      <c r="AO72" s="61" t="str">
        <f>IFERROR(Base!AN72/GAMSbase!AN72,"")</f>
        <v/>
      </c>
      <c r="AP72" s="61" t="str">
        <f>IFERROR(Base!AO72/GAMSbase!AO72,"")</f>
        <v/>
      </c>
      <c r="AQ72" s="61" t="str">
        <f>IFERROR(Base!AP72/GAMSbase!AP72,"")</f>
        <v/>
      </c>
      <c r="AR72" s="61" t="str">
        <f>IFERROR(Base!AQ72/GAMSbase!AQ72,"")</f>
        <v/>
      </c>
      <c r="AS72" s="61" t="str">
        <f>IFERROR(Base!AR72/GAMSbase!AR72,"")</f>
        <v/>
      </c>
      <c r="AT72" s="61" t="str">
        <f>IFERROR(Base!AS72/GAMSbase!AS72,"")</f>
        <v/>
      </c>
      <c r="AU72" s="61" t="str">
        <f>IFERROR(Base!AT72/GAMSbase!AT72,"")</f>
        <v/>
      </c>
      <c r="AV72" s="61" t="str">
        <f>IFERROR(Base!AU72/GAMSbase!AU72,"")</f>
        <v/>
      </c>
      <c r="AW72" s="61" t="str">
        <f>IFERROR(Base!AV72/GAMSbase!AV72,"")</f>
        <v/>
      </c>
      <c r="AX72" s="61" t="str">
        <f>IFERROR(Base!AW72/GAMSbase!AW72,"")</f>
        <v/>
      </c>
      <c r="AY72" s="61" t="str">
        <f>IFERROR(Base!AX72/GAMSbase!AX72,"")</f>
        <v/>
      </c>
      <c r="AZ72" s="61" t="str">
        <f>IFERROR(Base!AY72/GAMSbase!AY72,"")</f>
        <v/>
      </c>
      <c r="BA72" s="61" t="str">
        <f>IFERROR(Base!AZ72/GAMSbase!AZ72,"")</f>
        <v/>
      </c>
      <c r="BB72" s="61" t="str">
        <f>IFERROR(Base!BA72/GAMSbase!BA72,"")</f>
        <v/>
      </c>
      <c r="BC72" s="61" t="str">
        <f>IFERROR(Base!BB72/GAMSbase!BB72,"")</f>
        <v/>
      </c>
      <c r="BD72" s="61" t="str">
        <f>IFERROR(Base!BC72/GAMSbase!BC72,"")</f>
        <v/>
      </c>
      <c r="BE72" s="61" t="str">
        <f>IFERROR(Base!BD72/GAMSbase!BD72,"")</f>
        <v/>
      </c>
      <c r="BF72" s="61" t="str">
        <f>IFERROR(Base!BE72/GAMSbase!BE72,"")</f>
        <v/>
      </c>
      <c r="BG72" s="61" t="str">
        <f>IFERROR(Base!BF72/GAMSbase!BF72,"")</f>
        <v/>
      </c>
      <c r="BH72" s="61" t="str">
        <f>IFERROR(Base!BG72/GAMSbase!BG72,"")</f>
        <v/>
      </c>
      <c r="BI72" s="61" t="str">
        <f>IFERROR(Base!BH72/GAMSbase!BH72,"")</f>
        <v/>
      </c>
      <c r="BJ72" s="61" t="str">
        <f>IFERROR(Base!BI72/GAMSbase!BI72,"")</f>
        <v/>
      </c>
    </row>
    <row r="73" spans="1:62" x14ac:dyDescent="0.25">
      <c r="A73" t="str">
        <f>Base!A73</f>
        <v>Exogenous forcing (Watts per square meter)</v>
      </c>
      <c r="B73" t="str">
        <f>GAMSbase!A73</f>
        <v>Exogenous Forcing (Watts per Square Meter)</v>
      </c>
      <c r="C73" s="61">
        <f>IFERROR(Base!B73/GAMSbase!B73,"")</f>
        <v>1</v>
      </c>
      <c r="D73" s="61">
        <f>IFERROR(Base!C73/GAMSbase!C73,"")</f>
        <v>1</v>
      </c>
      <c r="E73" s="61">
        <f>IFERROR(Base!D73/GAMSbase!D73,"")</f>
        <v>1</v>
      </c>
      <c r="F73" s="61">
        <f>IFERROR(Base!E73/GAMSbase!E73,"")</f>
        <v>0.99999999999999978</v>
      </c>
      <c r="G73" s="61">
        <f>IFERROR(Base!F73/GAMSbase!F73,"")</f>
        <v>1</v>
      </c>
      <c r="H73" s="61">
        <f>IFERROR(Base!G73/GAMSbase!G73,"")</f>
        <v>1</v>
      </c>
      <c r="I73" s="61">
        <f>IFERROR(Base!H73/GAMSbase!H73,"")</f>
        <v>0.99999999999999989</v>
      </c>
      <c r="J73" s="61">
        <f>IFERROR(Base!I73/GAMSbase!I73,"")</f>
        <v>0.99999999999999989</v>
      </c>
      <c r="K73" s="61">
        <f>IFERROR(Base!J73/GAMSbase!J73,"")</f>
        <v>0.99999999999999989</v>
      </c>
      <c r="L73" s="61">
        <f>IFERROR(Base!K73/GAMSbase!K73,"")</f>
        <v>1</v>
      </c>
      <c r="M73" s="61">
        <f>IFERROR(Base!L73/GAMSbase!L73,"")</f>
        <v>0.99999999999999989</v>
      </c>
      <c r="N73" s="61">
        <f>IFERROR(Base!M73/GAMSbase!M73,"")</f>
        <v>0.99999999999999978</v>
      </c>
      <c r="O73" s="61">
        <f>IFERROR(Base!N73/GAMSbase!N73,"")</f>
        <v>0.99999999999999978</v>
      </c>
      <c r="P73" s="61">
        <f>IFERROR(Base!O73/GAMSbase!O73,"")</f>
        <v>1</v>
      </c>
      <c r="Q73" s="61">
        <f>IFERROR(Base!P73/GAMSbase!P73,"")</f>
        <v>0.99999999999999978</v>
      </c>
      <c r="R73" s="61">
        <f>IFERROR(Base!Q73/GAMSbase!Q73,"")</f>
        <v>0.99999999999999978</v>
      </c>
      <c r="S73" s="61">
        <f>IFERROR(Base!R73/GAMSbase!R73,"")</f>
        <v>0.99999999999999978</v>
      </c>
      <c r="T73" s="61">
        <f>IFERROR(Base!S73/GAMSbase!S73,"")</f>
        <v>0.99999999999999989</v>
      </c>
      <c r="U73" s="61">
        <f>IFERROR(Base!T73/GAMSbase!T73,"")</f>
        <v>1</v>
      </c>
      <c r="V73" s="61">
        <f>IFERROR(Base!U73/GAMSbase!U73,"")</f>
        <v>1</v>
      </c>
      <c r="W73" s="61">
        <f>IFERROR(Base!V73/GAMSbase!V73,"")</f>
        <v>1</v>
      </c>
      <c r="X73" s="61">
        <f>IFERROR(Base!W73/GAMSbase!W73,"")</f>
        <v>1</v>
      </c>
      <c r="Y73" s="61">
        <f>IFERROR(Base!X73/GAMSbase!X73,"")</f>
        <v>1</v>
      </c>
      <c r="Z73" s="61">
        <f>IFERROR(Base!Y73/GAMSbase!Y73,"")</f>
        <v>1</v>
      </c>
      <c r="AA73" s="61">
        <f>IFERROR(Base!Z73/GAMSbase!Z73,"")</f>
        <v>1</v>
      </c>
      <c r="AB73" s="61">
        <f>IFERROR(Base!AA73/GAMSbase!AA73,"")</f>
        <v>1</v>
      </c>
      <c r="AC73" s="61">
        <f>IFERROR(Base!AB73/GAMSbase!AB73,"")</f>
        <v>1</v>
      </c>
      <c r="AD73" s="61">
        <f>IFERROR(Base!AC73/GAMSbase!AC73,"")</f>
        <v>1</v>
      </c>
      <c r="AE73" s="61">
        <f>IFERROR(Base!AD73/GAMSbase!AD73,"")</f>
        <v>1</v>
      </c>
      <c r="AF73" s="61">
        <f>IFERROR(Base!AE73/GAMSbase!AE73,"")</f>
        <v>1</v>
      </c>
      <c r="AG73" s="61">
        <f>IFERROR(Base!AF73/GAMSbase!AF73,"")</f>
        <v>1</v>
      </c>
      <c r="AH73" s="61">
        <f>IFERROR(Base!AG73/GAMSbase!AG73,"")</f>
        <v>1</v>
      </c>
      <c r="AI73" s="61">
        <f>IFERROR(Base!AH73/GAMSbase!AH73,"")</f>
        <v>1</v>
      </c>
      <c r="AJ73" s="61">
        <f>IFERROR(Base!AI73/GAMSbase!AI73,"")</f>
        <v>1</v>
      </c>
      <c r="AK73" s="61">
        <f>IFERROR(Base!AJ73/GAMSbase!AJ73,"")</f>
        <v>1</v>
      </c>
      <c r="AL73" s="61">
        <f>IFERROR(Base!AK73/GAMSbase!AK73,"")</f>
        <v>1</v>
      </c>
      <c r="AM73" s="61">
        <f>IFERROR(Base!AL73/GAMSbase!AL73,"")</f>
        <v>1</v>
      </c>
      <c r="AN73" s="61">
        <f>IFERROR(Base!AM73/GAMSbase!AM73,"")</f>
        <v>1</v>
      </c>
      <c r="AO73" s="61">
        <f>IFERROR(Base!AN73/GAMSbase!AN73,"")</f>
        <v>1</v>
      </c>
      <c r="AP73" s="61">
        <f>IFERROR(Base!AO73/GAMSbase!AO73,"")</f>
        <v>1</v>
      </c>
      <c r="AQ73" s="61">
        <f>IFERROR(Base!AP73/GAMSbase!AP73,"")</f>
        <v>1</v>
      </c>
      <c r="AR73" s="61">
        <f>IFERROR(Base!AQ73/GAMSbase!AQ73,"")</f>
        <v>1</v>
      </c>
      <c r="AS73" s="61">
        <f>IFERROR(Base!AR73/GAMSbase!AR73,"")</f>
        <v>1</v>
      </c>
      <c r="AT73" s="61">
        <f>IFERROR(Base!AS73/GAMSbase!AS73,"")</f>
        <v>1</v>
      </c>
      <c r="AU73" s="61">
        <f>IFERROR(Base!AT73/GAMSbase!AT73,"")</f>
        <v>1</v>
      </c>
      <c r="AV73" s="61">
        <f>IFERROR(Base!AU73/GAMSbase!AU73,"")</f>
        <v>1</v>
      </c>
      <c r="AW73" s="61">
        <f>IFERROR(Base!AV73/GAMSbase!AV73,"")</f>
        <v>1</v>
      </c>
      <c r="AX73" s="61">
        <f>IFERROR(Base!AW73/GAMSbase!AW73,"")</f>
        <v>1</v>
      </c>
      <c r="AY73" s="61">
        <f>IFERROR(Base!AX73/GAMSbase!AX73,"")</f>
        <v>1</v>
      </c>
      <c r="AZ73" s="61">
        <f>IFERROR(Base!AY73/GAMSbase!AY73,"")</f>
        <v>1</v>
      </c>
      <c r="BA73" s="61">
        <f>IFERROR(Base!AZ73/GAMSbase!AZ73,"")</f>
        <v>1</v>
      </c>
      <c r="BB73" s="61">
        <f>IFERROR(Base!BA73/GAMSbase!BA73,"")</f>
        <v>1</v>
      </c>
      <c r="BC73" s="61">
        <f>IFERROR(Base!BB73/GAMSbase!BB73,"")</f>
        <v>1</v>
      </c>
      <c r="BD73" s="61">
        <f>IFERROR(Base!BC73/GAMSbase!BC73,"")</f>
        <v>1</v>
      </c>
      <c r="BE73" s="61">
        <f>IFERROR(Base!BD73/GAMSbase!BD73,"")</f>
        <v>1</v>
      </c>
      <c r="BF73" s="61">
        <f>IFERROR(Base!BE73/GAMSbase!BE73,"")</f>
        <v>1</v>
      </c>
      <c r="BG73" s="61">
        <f>IFERROR(Base!BF73/GAMSbase!BF73,"")</f>
        <v>1</v>
      </c>
      <c r="BH73" s="61">
        <f>IFERROR(Base!BG73/GAMSbase!BG73,"")</f>
        <v>1</v>
      </c>
      <c r="BI73" s="61">
        <f>IFERROR(Base!BH73/GAMSbase!BH73,"")</f>
        <v>1</v>
      </c>
      <c r="BJ73" s="61">
        <f>IFERROR(Base!BI73/GAMSbase!BI73,"")</f>
        <v>1</v>
      </c>
    </row>
    <row r="74" spans="1:62" x14ac:dyDescent="0.25">
      <c r="A74" t="str">
        <f>Base!A74</f>
        <v>2010 forcings, non-CO2 GHG and influences</v>
      </c>
      <c r="B74" t="str">
        <f>GAMSbase!A74</f>
        <v>2000 Forcings, non-CO2 GHG</v>
      </c>
      <c r="C74" s="61">
        <f>IFERROR(Base!B74/GAMSbase!B74,"")</f>
        <v>1</v>
      </c>
      <c r="D74" s="61" t="str">
        <f>IFERROR(Base!C74/GAMSbase!C74,"")</f>
        <v/>
      </c>
      <c r="E74" s="61" t="str">
        <f>IFERROR(Base!D74/GAMSbase!D74,"")</f>
        <v/>
      </c>
      <c r="F74" s="61" t="str">
        <f>IFERROR(Base!E74/GAMSbase!E74,"")</f>
        <v/>
      </c>
      <c r="G74" s="61" t="str">
        <f>IFERROR(Base!F74/GAMSbase!F74,"")</f>
        <v/>
      </c>
      <c r="H74" s="61" t="str">
        <f>IFERROR(Base!G74/GAMSbase!G74,"")</f>
        <v/>
      </c>
      <c r="I74" s="61" t="str">
        <f>IFERROR(Base!H74/GAMSbase!H74,"")</f>
        <v/>
      </c>
      <c r="J74" s="61" t="str">
        <f>IFERROR(Base!I74/GAMSbase!I74,"")</f>
        <v/>
      </c>
      <c r="K74" s="61" t="str">
        <f>IFERROR(Base!J74/GAMSbase!J74,"")</f>
        <v/>
      </c>
      <c r="L74" s="61" t="str">
        <f>IFERROR(Base!K74/GAMSbase!K74,"")</f>
        <v/>
      </c>
      <c r="M74" s="61" t="str">
        <f>IFERROR(Base!L74/GAMSbase!L74,"")</f>
        <v/>
      </c>
      <c r="N74" s="61" t="str">
        <f>IFERROR(Base!M74/GAMSbase!M74,"")</f>
        <v/>
      </c>
      <c r="O74" s="61" t="str">
        <f>IFERROR(Base!N74/GAMSbase!N74,"")</f>
        <v/>
      </c>
      <c r="P74" s="61" t="str">
        <f>IFERROR(Base!O74/GAMSbase!O74,"")</f>
        <v/>
      </c>
      <c r="Q74" s="61" t="str">
        <f>IFERROR(Base!P74/GAMSbase!P74,"")</f>
        <v/>
      </c>
      <c r="R74" s="61" t="str">
        <f>IFERROR(Base!Q74/GAMSbase!Q74,"")</f>
        <v/>
      </c>
      <c r="S74" s="61" t="str">
        <f>IFERROR(Base!R74/GAMSbase!R74,"")</f>
        <v/>
      </c>
      <c r="T74" s="61" t="str">
        <f>IFERROR(Base!S74/GAMSbase!S74,"")</f>
        <v/>
      </c>
      <c r="U74" s="61" t="str">
        <f>IFERROR(Base!T74/GAMSbase!T74,"")</f>
        <v/>
      </c>
      <c r="V74" s="61" t="str">
        <f>IFERROR(Base!U74/GAMSbase!U74,"")</f>
        <v/>
      </c>
      <c r="W74" s="61" t="str">
        <f>IFERROR(Base!V74/GAMSbase!V74,"")</f>
        <v/>
      </c>
      <c r="X74" s="61" t="str">
        <f>IFERROR(Base!W74/GAMSbase!W74,"")</f>
        <v/>
      </c>
      <c r="Y74" s="61" t="str">
        <f>IFERROR(Base!X74/GAMSbase!X74,"")</f>
        <v/>
      </c>
      <c r="Z74" s="61" t="str">
        <f>IFERROR(Base!Y74/GAMSbase!Y74,"")</f>
        <v/>
      </c>
      <c r="AA74" s="61" t="str">
        <f>IFERROR(Base!Z74/GAMSbase!Z74,"")</f>
        <v/>
      </c>
      <c r="AB74" s="61" t="str">
        <f>IFERROR(Base!AA74/GAMSbase!AA74,"")</f>
        <v/>
      </c>
      <c r="AC74" s="61" t="str">
        <f>IFERROR(Base!AB74/GAMSbase!AB74,"")</f>
        <v/>
      </c>
      <c r="AD74" s="61" t="str">
        <f>IFERROR(Base!AC74/GAMSbase!AC74,"")</f>
        <v/>
      </c>
      <c r="AE74" s="61" t="str">
        <f>IFERROR(Base!AD74/GAMSbase!AD74,"")</f>
        <v/>
      </c>
      <c r="AF74" s="61" t="str">
        <f>IFERROR(Base!AE74/GAMSbase!AE74,"")</f>
        <v/>
      </c>
      <c r="AG74" s="61" t="str">
        <f>IFERROR(Base!AF74/GAMSbase!AF74,"")</f>
        <v/>
      </c>
      <c r="AH74" s="61" t="str">
        <f>IFERROR(Base!AG74/GAMSbase!AG74,"")</f>
        <v/>
      </c>
      <c r="AI74" s="61" t="str">
        <f>IFERROR(Base!AH74/GAMSbase!AH74,"")</f>
        <v/>
      </c>
      <c r="AJ74" s="61" t="str">
        <f>IFERROR(Base!AI74/GAMSbase!AI74,"")</f>
        <v/>
      </c>
      <c r="AK74" s="61" t="str">
        <f>IFERROR(Base!AJ74/GAMSbase!AJ74,"")</f>
        <v/>
      </c>
      <c r="AL74" s="61" t="str">
        <f>IFERROR(Base!AK74/GAMSbase!AK74,"")</f>
        <v/>
      </c>
      <c r="AM74" s="61" t="str">
        <f>IFERROR(Base!AL74/GAMSbase!AL74,"")</f>
        <v/>
      </c>
      <c r="AN74" s="61" t="str">
        <f>IFERROR(Base!AM74/GAMSbase!AM74,"")</f>
        <v/>
      </c>
      <c r="AO74" s="61" t="str">
        <f>IFERROR(Base!AN74/GAMSbase!AN74,"")</f>
        <v/>
      </c>
      <c r="AP74" s="61" t="str">
        <f>IFERROR(Base!AO74/GAMSbase!AO74,"")</f>
        <v/>
      </c>
      <c r="AQ74" s="61" t="str">
        <f>IFERROR(Base!AP74/GAMSbase!AP74,"")</f>
        <v/>
      </c>
      <c r="AR74" s="61" t="str">
        <f>IFERROR(Base!AQ74/GAMSbase!AQ74,"")</f>
        <v/>
      </c>
      <c r="AS74" s="61" t="str">
        <f>IFERROR(Base!AR74/GAMSbase!AR74,"")</f>
        <v/>
      </c>
      <c r="AT74" s="61" t="str">
        <f>IFERROR(Base!AS74/GAMSbase!AS74,"")</f>
        <v/>
      </c>
      <c r="AU74" s="61" t="str">
        <f>IFERROR(Base!AT74/GAMSbase!AT74,"")</f>
        <v/>
      </c>
      <c r="AV74" s="61" t="str">
        <f>IFERROR(Base!AU74/GAMSbase!AU74,"")</f>
        <v/>
      </c>
      <c r="AW74" s="61" t="str">
        <f>IFERROR(Base!AV74/GAMSbase!AV74,"")</f>
        <v/>
      </c>
      <c r="AX74" s="61" t="str">
        <f>IFERROR(Base!AW74/GAMSbase!AW74,"")</f>
        <v/>
      </c>
      <c r="AY74" s="61" t="str">
        <f>IFERROR(Base!AX74/GAMSbase!AX74,"")</f>
        <v/>
      </c>
      <c r="AZ74" s="61" t="str">
        <f>IFERROR(Base!AY74/GAMSbase!AY74,"")</f>
        <v/>
      </c>
      <c r="BA74" s="61" t="str">
        <f>IFERROR(Base!AZ74/GAMSbase!AZ74,"")</f>
        <v/>
      </c>
      <c r="BB74" s="61" t="str">
        <f>IFERROR(Base!BA74/GAMSbase!BA74,"")</f>
        <v/>
      </c>
      <c r="BC74" s="61" t="str">
        <f>IFERROR(Base!BB74/GAMSbase!BB74,"")</f>
        <v/>
      </c>
      <c r="BD74" s="61" t="str">
        <f>IFERROR(Base!BC74/GAMSbase!BC74,"")</f>
        <v/>
      </c>
      <c r="BE74" s="61" t="str">
        <f>IFERROR(Base!BD74/GAMSbase!BD74,"")</f>
        <v/>
      </c>
      <c r="BF74" s="61" t="str">
        <f>IFERROR(Base!BE74/GAMSbase!BE74,"")</f>
        <v/>
      </c>
      <c r="BG74" s="61" t="str">
        <f>IFERROR(Base!BF74/GAMSbase!BF74,"")</f>
        <v/>
      </c>
      <c r="BH74" s="61" t="str">
        <f>IFERROR(Base!BG74/GAMSbase!BG74,"")</f>
        <v/>
      </c>
      <c r="BI74" s="61" t="str">
        <f>IFERROR(Base!BH74/GAMSbase!BH74,"")</f>
        <v/>
      </c>
      <c r="BJ74" s="61" t="str">
        <f>IFERROR(Base!BI74/GAMSbase!BI74,"")</f>
        <v/>
      </c>
    </row>
    <row r="75" spans="1:62" x14ac:dyDescent="0.25">
      <c r="A75" t="str">
        <f>Base!A75</f>
        <v>2100 forcings, non-CO2 GHG and influences</v>
      </c>
      <c r="B75" t="str">
        <f>GAMSbase!A75</f>
        <v>2100 Forcings, non-CO2 GHG</v>
      </c>
      <c r="C75" s="61">
        <f>IFERROR(Base!B75/GAMSbase!B75,"")</f>
        <v>1</v>
      </c>
      <c r="D75" s="61" t="str">
        <f>IFERROR(Base!C75/GAMSbase!C75,"")</f>
        <v/>
      </c>
      <c r="E75" s="61" t="str">
        <f>IFERROR(Base!D75/GAMSbase!D75,"")</f>
        <v/>
      </c>
      <c r="F75" s="61" t="str">
        <f>IFERROR(Base!E75/GAMSbase!E75,"")</f>
        <v/>
      </c>
      <c r="G75" s="61" t="str">
        <f>IFERROR(Base!F75/GAMSbase!F75,"")</f>
        <v/>
      </c>
      <c r="H75" s="61" t="str">
        <f>IFERROR(Base!G75/GAMSbase!G75,"")</f>
        <v/>
      </c>
      <c r="I75" s="61" t="str">
        <f>IFERROR(Base!H75/GAMSbase!H75,"")</f>
        <v/>
      </c>
      <c r="J75" s="61" t="str">
        <f>IFERROR(Base!I75/GAMSbase!I75,"")</f>
        <v/>
      </c>
      <c r="K75" s="61" t="str">
        <f>IFERROR(Base!J75/GAMSbase!J75,"")</f>
        <v/>
      </c>
      <c r="L75" s="61" t="str">
        <f>IFERROR(Base!K75/GAMSbase!K75,"")</f>
        <v/>
      </c>
      <c r="M75" s="61" t="str">
        <f>IFERROR(Base!L75/GAMSbase!L75,"")</f>
        <v/>
      </c>
      <c r="N75" s="61" t="str">
        <f>IFERROR(Base!M75/GAMSbase!M75,"")</f>
        <v/>
      </c>
      <c r="O75" s="61" t="str">
        <f>IFERROR(Base!N75/GAMSbase!N75,"")</f>
        <v/>
      </c>
      <c r="P75" s="61" t="str">
        <f>IFERROR(Base!O75/GAMSbase!O75,"")</f>
        <v/>
      </c>
      <c r="Q75" s="61" t="str">
        <f>IFERROR(Base!P75/GAMSbase!P75,"")</f>
        <v/>
      </c>
      <c r="R75" s="61" t="str">
        <f>IFERROR(Base!Q75/GAMSbase!Q75,"")</f>
        <v/>
      </c>
      <c r="S75" s="61" t="str">
        <f>IFERROR(Base!R75/GAMSbase!R75,"")</f>
        <v/>
      </c>
      <c r="T75" s="61" t="str">
        <f>IFERROR(Base!S75/GAMSbase!S75,"")</f>
        <v/>
      </c>
      <c r="U75" s="61" t="str">
        <f>IFERROR(Base!T75/GAMSbase!T75,"")</f>
        <v/>
      </c>
      <c r="V75" s="61" t="str">
        <f>IFERROR(Base!U75/GAMSbase!U75,"")</f>
        <v/>
      </c>
      <c r="W75" s="61" t="str">
        <f>IFERROR(Base!V75/GAMSbase!V75,"")</f>
        <v/>
      </c>
      <c r="X75" s="61" t="str">
        <f>IFERROR(Base!W75/GAMSbase!W75,"")</f>
        <v/>
      </c>
      <c r="Y75" s="61" t="str">
        <f>IFERROR(Base!X75/GAMSbase!X75,"")</f>
        <v/>
      </c>
      <c r="Z75" s="61" t="str">
        <f>IFERROR(Base!Y75/GAMSbase!Y75,"")</f>
        <v/>
      </c>
      <c r="AA75" s="61" t="str">
        <f>IFERROR(Base!Z75/GAMSbase!Z75,"")</f>
        <v/>
      </c>
      <c r="AB75" s="61" t="str">
        <f>IFERROR(Base!AA75/GAMSbase!AA75,"")</f>
        <v/>
      </c>
      <c r="AC75" s="61" t="str">
        <f>IFERROR(Base!AB75/GAMSbase!AB75,"")</f>
        <v/>
      </c>
      <c r="AD75" s="61" t="str">
        <f>IFERROR(Base!AC75/GAMSbase!AC75,"")</f>
        <v/>
      </c>
      <c r="AE75" s="61" t="str">
        <f>IFERROR(Base!AD75/GAMSbase!AD75,"")</f>
        <v/>
      </c>
      <c r="AF75" s="61" t="str">
        <f>IFERROR(Base!AE75/GAMSbase!AE75,"")</f>
        <v/>
      </c>
      <c r="AG75" s="61" t="str">
        <f>IFERROR(Base!AF75/GAMSbase!AF75,"")</f>
        <v/>
      </c>
      <c r="AH75" s="61" t="str">
        <f>IFERROR(Base!AG75/GAMSbase!AG75,"")</f>
        <v/>
      </c>
      <c r="AI75" s="61" t="str">
        <f>IFERROR(Base!AH75/GAMSbase!AH75,"")</f>
        <v/>
      </c>
      <c r="AJ75" s="61" t="str">
        <f>IFERROR(Base!AI75/GAMSbase!AI75,"")</f>
        <v/>
      </c>
      <c r="AK75" s="61" t="str">
        <f>IFERROR(Base!AJ75/GAMSbase!AJ75,"")</f>
        <v/>
      </c>
      <c r="AL75" s="61" t="str">
        <f>IFERROR(Base!AK75/GAMSbase!AK75,"")</f>
        <v/>
      </c>
      <c r="AM75" s="61" t="str">
        <f>IFERROR(Base!AL75/GAMSbase!AL75,"")</f>
        <v/>
      </c>
      <c r="AN75" s="61" t="str">
        <f>IFERROR(Base!AM75/GAMSbase!AM75,"")</f>
        <v/>
      </c>
      <c r="AO75" s="61" t="str">
        <f>IFERROR(Base!AN75/GAMSbase!AN75,"")</f>
        <v/>
      </c>
      <c r="AP75" s="61" t="str">
        <f>IFERROR(Base!AO75/GAMSbase!AO75,"")</f>
        <v/>
      </c>
      <c r="AQ75" s="61" t="str">
        <f>IFERROR(Base!AP75/GAMSbase!AP75,"")</f>
        <v/>
      </c>
      <c r="AR75" s="61" t="str">
        <f>IFERROR(Base!AQ75/GAMSbase!AQ75,"")</f>
        <v/>
      </c>
      <c r="AS75" s="61" t="str">
        <f>IFERROR(Base!AR75/GAMSbase!AR75,"")</f>
        <v/>
      </c>
      <c r="AT75" s="61" t="str">
        <f>IFERROR(Base!AS75/GAMSbase!AS75,"")</f>
        <v/>
      </c>
      <c r="AU75" s="61" t="str">
        <f>IFERROR(Base!AT75/GAMSbase!AT75,"")</f>
        <v/>
      </c>
      <c r="AV75" s="61" t="str">
        <f>IFERROR(Base!AU75/GAMSbase!AU75,"")</f>
        <v/>
      </c>
      <c r="AW75" s="61" t="str">
        <f>IFERROR(Base!AV75/GAMSbase!AV75,"")</f>
        <v/>
      </c>
      <c r="AX75" s="61" t="str">
        <f>IFERROR(Base!AW75/GAMSbase!AW75,"")</f>
        <v/>
      </c>
      <c r="AY75" s="61" t="str">
        <f>IFERROR(Base!AX75/GAMSbase!AX75,"")</f>
        <v/>
      </c>
      <c r="AZ75" s="61" t="str">
        <f>IFERROR(Base!AY75/GAMSbase!AY75,"")</f>
        <v/>
      </c>
      <c r="BA75" s="61" t="str">
        <f>IFERROR(Base!AZ75/GAMSbase!AZ75,"")</f>
        <v/>
      </c>
      <c r="BB75" s="61" t="str">
        <f>IFERROR(Base!BA75/GAMSbase!BA75,"")</f>
        <v/>
      </c>
      <c r="BC75" s="61" t="str">
        <f>IFERROR(Base!BB75/GAMSbase!BB75,"")</f>
        <v/>
      </c>
      <c r="BD75" s="61" t="str">
        <f>IFERROR(Base!BC75/GAMSbase!BC75,"")</f>
        <v/>
      </c>
      <c r="BE75" s="61" t="str">
        <f>IFERROR(Base!BD75/GAMSbase!BD75,"")</f>
        <v/>
      </c>
      <c r="BF75" s="61" t="str">
        <f>IFERROR(Base!BE75/GAMSbase!BE75,"")</f>
        <v/>
      </c>
      <c r="BG75" s="61" t="str">
        <f>IFERROR(Base!BF75/GAMSbase!BF75,"")</f>
        <v/>
      </c>
      <c r="BH75" s="61" t="str">
        <f>IFERROR(Base!BG75/GAMSbase!BG75,"")</f>
        <v/>
      </c>
      <c r="BI75" s="61" t="str">
        <f>IFERROR(Base!BH75/GAMSbase!BH75,"")</f>
        <v/>
      </c>
      <c r="BJ75" s="61" t="str">
        <f>IFERROR(Base!BI75/GAMSbase!BI75,"")</f>
        <v/>
      </c>
    </row>
    <row r="76" spans="1:62" x14ac:dyDescent="0.25">
      <c r="A76" t="str">
        <f>Base!A76</f>
        <v>Initial temperature (2008-2011)</v>
      </c>
      <c r="B76" t="str">
        <f>GAMSbase!A76</f>
        <v>Initial Temperature (2008-2011)</v>
      </c>
      <c r="C76" s="61">
        <f>IFERROR(Base!B76/GAMSbase!B76,"")</f>
        <v>1</v>
      </c>
      <c r="D76" s="61" t="str">
        <f>IFERROR(Base!C76/GAMSbase!C76,"")</f>
        <v/>
      </c>
      <c r="E76" s="61" t="str">
        <f>IFERROR(Base!D76/GAMSbase!D76,"")</f>
        <v/>
      </c>
      <c r="F76" s="61" t="str">
        <f>IFERROR(Base!E76/GAMSbase!E76,"")</f>
        <v/>
      </c>
      <c r="G76" s="61" t="str">
        <f>IFERROR(Base!F76/GAMSbase!F76,"")</f>
        <v/>
      </c>
      <c r="H76" s="61" t="str">
        <f>IFERROR(Base!G76/GAMSbase!G76,"")</f>
        <v/>
      </c>
      <c r="I76" s="61" t="str">
        <f>IFERROR(Base!H76/GAMSbase!H76,"")</f>
        <v/>
      </c>
      <c r="J76" s="61" t="str">
        <f>IFERROR(Base!I76/GAMSbase!I76,"")</f>
        <v/>
      </c>
      <c r="K76" s="61" t="str">
        <f>IFERROR(Base!J76/GAMSbase!J76,"")</f>
        <v/>
      </c>
      <c r="L76" s="61" t="str">
        <f>IFERROR(Base!K76/GAMSbase!K76,"")</f>
        <v/>
      </c>
      <c r="M76" s="61" t="str">
        <f>IFERROR(Base!L76/GAMSbase!L76,"")</f>
        <v/>
      </c>
      <c r="N76" s="61" t="str">
        <f>IFERROR(Base!M76/GAMSbase!M76,"")</f>
        <v/>
      </c>
      <c r="O76" s="61" t="str">
        <f>IFERROR(Base!N76/GAMSbase!N76,"")</f>
        <v/>
      </c>
      <c r="P76" s="61" t="str">
        <f>IFERROR(Base!O76/GAMSbase!O76,"")</f>
        <v/>
      </c>
      <c r="Q76" s="61" t="str">
        <f>IFERROR(Base!P76/GAMSbase!P76,"")</f>
        <v/>
      </c>
      <c r="R76" s="61" t="str">
        <f>IFERROR(Base!Q76/GAMSbase!Q76,"")</f>
        <v/>
      </c>
      <c r="S76" s="61" t="str">
        <f>IFERROR(Base!R76/GAMSbase!R76,"")</f>
        <v/>
      </c>
      <c r="T76" s="61" t="str">
        <f>IFERROR(Base!S76/GAMSbase!S76,"")</f>
        <v/>
      </c>
      <c r="U76" s="61" t="str">
        <f>IFERROR(Base!T76/GAMSbase!T76,"")</f>
        <v/>
      </c>
      <c r="V76" s="61" t="str">
        <f>IFERROR(Base!U76/GAMSbase!U76,"")</f>
        <v/>
      </c>
      <c r="W76" s="61" t="str">
        <f>IFERROR(Base!V76/GAMSbase!V76,"")</f>
        <v/>
      </c>
      <c r="X76" s="61" t="str">
        <f>IFERROR(Base!W76/GAMSbase!W76,"")</f>
        <v/>
      </c>
      <c r="Y76" s="61" t="str">
        <f>IFERROR(Base!X76/GAMSbase!X76,"")</f>
        <v/>
      </c>
      <c r="Z76" s="61" t="str">
        <f>IFERROR(Base!Y76/GAMSbase!Y76,"")</f>
        <v/>
      </c>
      <c r="AA76" s="61" t="str">
        <f>IFERROR(Base!Z76/GAMSbase!Z76,"")</f>
        <v/>
      </c>
      <c r="AB76" s="61" t="str">
        <f>IFERROR(Base!AA76/GAMSbase!AA76,"")</f>
        <v/>
      </c>
      <c r="AC76" s="61" t="str">
        <f>IFERROR(Base!AB76/GAMSbase!AB76,"")</f>
        <v/>
      </c>
      <c r="AD76" s="61" t="str">
        <f>IFERROR(Base!AC76/GAMSbase!AC76,"")</f>
        <v/>
      </c>
      <c r="AE76" s="61" t="str">
        <f>IFERROR(Base!AD76/GAMSbase!AD76,"")</f>
        <v/>
      </c>
      <c r="AF76" s="61" t="str">
        <f>IFERROR(Base!AE76/GAMSbase!AE76,"")</f>
        <v/>
      </c>
      <c r="AG76" s="61" t="str">
        <f>IFERROR(Base!AF76/GAMSbase!AF76,"")</f>
        <v/>
      </c>
      <c r="AH76" s="61" t="str">
        <f>IFERROR(Base!AG76/GAMSbase!AG76,"")</f>
        <v/>
      </c>
      <c r="AI76" s="61" t="str">
        <f>IFERROR(Base!AH76/GAMSbase!AH76,"")</f>
        <v/>
      </c>
      <c r="AJ76" s="61" t="str">
        <f>IFERROR(Base!AI76/GAMSbase!AI76,"")</f>
        <v/>
      </c>
      <c r="AK76" s="61" t="str">
        <f>IFERROR(Base!AJ76/GAMSbase!AJ76,"")</f>
        <v/>
      </c>
      <c r="AL76" s="61" t="str">
        <f>IFERROR(Base!AK76/GAMSbase!AK76,"")</f>
        <v/>
      </c>
      <c r="AM76" s="61" t="str">
        <f>IFERROR(Base!AL76/GAMSbase!AL76,"")</f>
        <v/>
      </c>
      <c r="AN76" s="61" t="str">
        <f>IFERROR(Base!AM76/GAMSbase!AM76,"")</f>
        <v/>
      </c>
      <c r="AO76" s="61" t="str">
        <f>IFERROR(Base!AN76/GAMSbase!AN76,"")</f>
        <v/>
      </c>
      <c r="AP76" s="61" t="str">
        <f>IFERROR(Base!AO76/GAMSbase!AO76,"")</f>
        <v/>
      </c>
      <c r="AQ76" s="61" t="str">
        <f>IFERROR(Base!AP76/GAMSbase!AP76,"")</f>
        <v/>
      </c>
      <c r="AR76" s="61" t="str">
        <f>IFERROR(Base!AQ76/GAMSbase!AQ76,"")</f>
        <v/>
      </c>
      <c r="AS76" s="61" t="str">
        <f>IFERROR(Base!AR76/GAMSbase!AR76,"")</f>
        <v/>
      </c>
      <c r="AT76" s="61" t="str">
        <f>IFERROR(Base!AS76/GAMSbase!AS76,"")</f>
        <v/>
      </c>
      <c r="AU76" s="61" t="str">
        <f>IFERROR(Base!AT76/GAMSbase!AT76,"")</f>
        <v/>
      </c>
      <c r="AV76" s="61" t="str">
        <f>IFERROR(Base!AU76/GAMSbase!AU76,"")</f>
        <v/>
      </c>
      <c r="AW76" s="61" t="str">
        <f>IFERROR(Base!AV76/GAMSbase!AV76,"")</f>
        <v/>
      </c>
      <c r="AX76" s="61" t="str">
        <f>IFERROR(Base!AW76/GAMSbase!AW76,"")</f>
        <v/>
      </c>
      <c r="AY76" s="61" t="str">
        <f>IFERROR(Base!AX76/GAMSbase!AX76,"")</f>
        <v/>
      </c>
      <c r="AZ76" s="61" t="str">
        <f>IFERROR(Base!AY76/GAMSbase!AY76,"")</f>
        <v/>
      </c>
      <c r="BA76" s="61" t="str">
        <f>IFERROR(Base!AZ76/GAMSbase!AZ76,"")</f>
        <v/>
      </c>
      <c r="BB76" s="61" t="str">
        <f>IFERROR(Base!BA76/GAMSbase!BA76,"")</f>
        <v/>
      </c>
      <c r="BC76" s="61" t="str">
        <f>IFERROR(Base!BB76/GAMSbase!BB76,"")</f>
        <v/>
      </c>
      <c r="BD76" s="61" t="str">
        <f>IFERROR(Base!BC76/GAMSbase!BC76,"")</f>
        <v/>
      </c>
      <c r="BE76" s="61" t="str">
        <f>IFERROR(Base!BD76/GAMSbase!BD76,"")</f>
        <v/>
      </c>
      <c r="BF76" s="61" t="str">
        <f>IFERROR(Base!BE76/GAMSbase!BE76,"")</f>
        <v/>
      </c>
      <c r="BG76" s="61" t="str">
        <f>IFERROR(Base!BF76/GAMSbase!BF76,"")</f>
        <v/>
      </c>
      <c r="BH76" s="61" t="str">
        <f>IFERROR(Base!BG76/GAMSbase!BG76,"")</f>
        <v/>
      </c>
      <c r="BI76" s="61" t="str">
        <f>IFERROR(Base!BH76/GAMSbase!BH76,"")</f>
        <v/>
      </c>
      <c r="BJ76" s="61" t="str">
        <f>IFERROR(Base!BI76/GAMSbase!BI76,"")</f>
        <v/>
      </c>
    </row>
    <row r="77" spans="1:62" x14ac:dyDescent="0.25">
      <c r="A77" t="str">
        <f>Base!A77</f>
        <v>Initial temperature of deep oceans (deg. C above 1900)</v>
      </c>
      <c r="B77" t="str">
        <f>GAMSbase!A77</f>
        <v>Initial Temperature of Deep Oceans (deg C above 1900 level)</v>
      </c>
      <c r="C77" s="61">
        <f>IFERROR(Base!B77/GAMSbase!B77,"")</f>
        <v>1</v>
      </c>
      <c r="D77" s="61" t="str">
        <f>IFERROR(Base!C77/GAMSbase!C77,"")</f>
        <v/>
      </c>
      <c r="E77" s="61" t="str">
        <f>IFERROR(Base!D77/GAMSbase!D77,"")</f>
        <v/>
      </c>
      <c r="F77" s="61" t="str">
        <f>IFERROR(Base!E77/GAMSbase!E77,"")</f>
        <v/>
      </c>
      <c r="G77" s="61" t="str">
        <f>IFERROR(Base!F77/GAMSbase!F77,"")</f>
        <v/>
      </c>
      <c r="H77" s="61" t="str">
        <f>IFERROR(Base!G77/GAMSbase!G77,"")</f>
        <v/>
      </c>
      <c r="I77" s="61" t="str">
        <f>IFERROR(Base!H77/GAMSbase!H77,"")</f>
        <v/>
      </c>
      <c r="J77" s="61" t="str">
        <f>IFERROR(Base!I77/GAMSbase!I77,"")</f>
        <v/>
      </c>
      <c r="K77" s="61" t="str">
        <f>IFERROR(Base!J77/GAMSbase!J77,"")</f>
        <v/>
      </c>
      <c r="L77" s="61" t="str">
        <f>IFERROR(Base!K77/GAMSbase!K77,"")</f>
        <v/>
      </c>
      <c r="M77" s="61" t="str">
        <f>IFERROR(Base!L77/GAMSbase!L77,"")</f>
        <v/>
      </c>
      <c r="N77" s="61" t="str">
        <f>IFERROR(Base!M77/GAMSbase!M77,"")</f>
        <v/>
      </c>
      <c r="O77" s="61" t="str">
        <f>IFERROR(Base!N77/GAMSbase!N77,"")</f>
        <v/>
      </c>
      <c r="P77" s="61" t="str">
        <f>IFERROR(Base!O77/GAMSbase!O77,"")</f>
        <v/>
      </c>
      <c r="Q77" s="61" t="str">
        <f>IFERROR(Base!P77/GAMSbase!P77,"")</f>
        <v/>
      </c>
      <c r="R77" s="61" t="str">
        <f>IFERROR(Base!Q77/GAMSbase!Q77,"")</f>
        <v/>
      </c>
      <c r="S77" s="61" t="str">
        <f>IFERROR(Base!R77/GAMSbase!R77,"")</f>
        <v/>
      </c>
      <c r="T77" s="61" t="str">
        <f>IFERROR(Base!S77/GAMSbase!S77,"")</f>
        <v/>
      </c>
      <c r="U77" s="61" t="str">
        <f>IFERROR(Base!T77/GAMSbase!T77,"")</f>
        <v/>
      </c>
      <c r="V77" s="61" t="str">
        <f>IFERROR(Base!U77/GAMSbase!U77,"")</f>
        <v/>
      </c>
      <c r="W77" s="61" t="str">
        <f>IFERROR(Base!V77/GAMSbase!V77,"")</f>
        <v/>
      </c>
      <c r="X77" s="61" t="str">
        <f>IFERROR(Base!W77/GAMSbase!W77,"")</f>
        <v/>
      </c>
      <c r="Y77" s="61" t="str">
        <f>IFERROR(Base!X77/GAMSbase!X77,"")</f>
        <v/>
      </c>
      <c r="Z77" s="61" t="str">
        <f>IFERROR(Base!Y77/GAMSbase!Y77,"")</f>
        <v/>
      </c>
      <c r="AA77" s="61" t="str">
        <f>IFERROR(Base!Z77/GAMSbase!Z77,"")</f>
        <v/>
      </c>
      <c r="AB77" s="61" t="str">
        <f>IFERROR(Base!AA77/GAMSbase!AA77,"")</f>
        <v/>
      </c>
      <c r="AC77" s="61" t="str">
        <f>IFERROR(Base!AB77/GAMSbase!AB77,"")</f>
        <v/>
      </c>
      <c r="AD77" s="61" t="str">
        <f>IFERROR(Base!AC77/GAMSbase!AC77,"")</f>
        <v/>
      </c>
      <c r="AE77" s="61" t="str">
        <f>IFERROR(Base!AD77/GAMSbase!AD77,"")</f>
        <v/>
      </c>
      <c r="AF77" s="61" t="str">
        <f>IFERROR(Base!AE77/GAMSbase!AE77,"")</f>
        <v/>
      </c>
      <c r="AG77" s="61" t="str">
        <f>IFERROR(Base!AF77/GAMSbase!AF77,"")</f>
        <v/>
      </c>
      <c r="AH77" s="61" t="str">
        <f>IFERROR(Base!AG77/GAMSbase!AG77,"")</f>
        <v/>
      </c>
      <c r="AI77" s="61" t="str">
        <f>IFERROR(Base!AH77/GAMSbase!AH77,"")</f>
        <v/>
      </c>
      <c r="AJ77" s="61" t="str">
        <f>IFERROR(Base!AI77/GAMSbase!AI77,"")</f>
        <v/>
      </c>
      <c r="AK77" s="61" t="str">
        <f>IFERROR(Base!AJ77/GAMSbase!AJ77,"")</f>
        <v/>
      </c>
      <c r="AL77" s="61" t="str">
        <f>IFERROR(Base!AK77/GAMSbase!AK77,"")</f>
        <v/>
      </c>
      <c r="AM77" s="61" t="str">
        <f>IFERROR(Base!AL77/GAMSbase!AL77,"")</f>
        <v/>
      </c>
      <c r="AN77" s="61" t="str">
        <f>IFERROR(Base!AM77/GAMSbase!AM77,"")</f>
        <v/>
      </c>
      <c r="AO77" s="61" t="str">
        <f>IFERROR(Base!AN77/GAMSbase!AN77,"")</f>
        <v/>
      </c>
      <c r="AP77" s="61" t="str">
        <f>IFERROR(Base!AO77/GAMSbase!AO77,"")</f>
        <v/>
      </c>
      <c r="AQ77" s="61" t="str">
        <f>IFERROR(Base!AP77/GAMSbase!AP77,"")</f>
        <v/>
      </c>
      <c r="AR77" s="61" t="str">
        <f>IFERROR(Base!AQ77/GAMSbase!AQ77,"")</f>
        <v/>
      </c>
      <c r="AS77" s="61" t="str">
        <f>IFERROR(Base!AR77/GAMSbase!AR77,"")</f>
        <v/>
      </c>
      <c r="AT77" s="61" t="str">
        <f>IFERROR(Base!AS77/GAMSbase!AS77,"")</f>
        <v/>
      </c>
      <c r="AU77" s="61" t="str">
        <f>IFERROR(Base!AT77/GAMSbase!AT77,"")</f>
        <v/>
      </c>
      <c r="AV77" s="61" t="str">
        <f>IFERROR(Base!AU77/GAMSbase!AU77,"")</f>
        <v/>
      </c>
      <c r="AW77" s="61" t="str">
        <f>IFERROR(Base!AV77/GAMSbase!AV77,"")</f>
        <v/>
      </c>
      <c r="AX77" s="61" t="str">
        <f>IFERROR(Base!AW77/GAMSbase!AW77,"")</f>
        <v/>
      </c>
      <c r="AY77" s="61" t="str">
        <f>IFERROR(Base!AX77/GAMSbase!AX77,"")</f>
        <v/>
      </c>
      <c r="AZ77" s="61" t="str">
        <f>IFERROR(Base!AY77/GAMSbase!AY77,"")</f>
        <v/>
      </c>
      <c r="BA77" s="61" t="str">
        <f>IFERROR(Base!AZ77/GAMSbase!AZ77,"")</f>
        <v/>
      </c>
      <c r="BB77" s="61" t="str">
        <f>IFERROR(Base!BA77/GAMSbase!BA77,"")</f>
        <v/>
      </c>
      <c r="BC77" s="61" t="str">
        <f>IFERROR(Base!BB77/GAMSbase!BB77,"")</f>
        <v/>
      </c>
      <c r="BD77" s="61" t="str">
        <f>IFERROR(Base!BC77/GAMSbase!BC77,"")</f>
        <v/>
      </c>
      <c r="BE77" s="61" t="str">
        <f>IFERROR(Base!BD77/GAMSbase!BD77,"")</f>
        <v/>
      </c>
      <c r="BF77" s="61" t="str">
        <f>IFERROR(Base!BE77/GAMSbase!BE77,"")</f>
        <v/>
      </c>
      <c r="BG77" s="61" t="str">
        <f>IFERROR(Base!BF77/GAMSbase!BF77,"")</f>
        <v/>
      </c>
      <c r="BH77" s="61" t="str">
        <f>IFERROR(Base!BG77/GAMSbase!BG77,"")</f>
        <v/>
      </c>
      <c r="BI77" s="61" t="str">
        <f>IFERROR(Base!BH77/GAMSbase!BH77,"")</f>
        <v/>
      </c>
      <c r="BJ77" s="61" t="str">
        <f>IFERROR(Base!BI77/GAMSbase!BI77,"")</f>
        <v/>
      </c>
    </row>
    <row r="78" spans="1:62" x14ac:dyDescent="0.25">
      <c r="A78" t="str">
        <f>Base!A78</f>
        <v>CLIMATE MODEL PARAMETERS</v>
      </c>
      <c r="B78" t="str">
        <f>GAMSbase!A78</f>
        <v>* CLIMATE MODEL PARAMETERS</v>
      </c>
      <c r="C78" s="61" t="str">
        <f>IFERROR(Base!B78/GAMSbase!B78,"")</f>
        <v/>
      </c>
      <c r="D78" s="61" t="str">
        <f>IFERROR(Base!C78/GAMSbase!C78,"")</f>
        <v/>
      </c>
      <c r="E78" s="61" t="str">
        <f>IFERROR(Base!D78/GAMSbase!D78,"")</f>
        <v/>
      </c>
      <c r="F78" s="61" t="str">
        <f>IFERROR(Base!E78/GAMSbase!E78,"")</f>
        <v/>
      </c>
      <c r="G78" s="61" t="str">
        <f>IFERROR(Base!F78/GAMSbase!F78,"")</f>
        <v/>
      </c>
      <c r="H78" s="61" t="str">
        <f>IFERROR(Base!G78/GAMSbase!G78,"")</f>
        <v/>
      </c>
      <c r="I78" s="61" t="str">
        <f>IFERROR(Base!H78/GAMSbase!H78,"")</f>
        <v/>
      </c>
      <c r="J78" s="61" t="str">
        <f>IFERROR(Base!I78/GAMSbase!I78,"")</f>
        <v/>
      </c>
      <c r="K78" s="61" t="str">
        <f>IFERROR(Base!J78/GAMSbase!J78,"")</f>
        <v/>
      </c>
      <c r="L78" s="61" t="str">
        <f>IFERROR(Base!K78/GAMSbase!K78,"")</f>
        <v/>
      </c>
      <c r="M78" s="61" t="str">
        <f>IFERROR(Base!L78/GAMSbase!L78,"")</f>
        <v/>
      </c>
      <c r="N78" s="61" t="str">
        <f>IFERROR(Base!M78/GAMSbase!M78,"")</f>
        <v/>
      </c>
      <c r="O78" s="61" t="str">
        <f>IFERROR(Base!N78/GAMSbase!N78,"")</f>
        <v/>
      </c>
      <c r="P78" s="61" t="str">
        <f>IFERROR(Base!O78/GAMSbase!O78,"")</f>
        <v/>
      </c>
      <c r="Q78" s="61" t="str">
        <f>IFERROR(Base!P78/GAMSbase!P78,"")</f>
        <v/>
      </c>
      <c r="R78" s="61" t="str">
        <f>IFERROR(Base!Q78/GAMSbase!Q78,"")</f>
        <v/>
      </c>
      <c r="S78" s="61" t="str">
        <f>IFERROR(Base!R78/GAMSbase!R78,"")</f>
        <v/>
      </c>
      <c r="T78" s="61" t="str">
        <f>IFERROR(Base!S78/GAMSbase!S78,"")</f>
        <v/>
      </c>
      <c r="U78" s="61" t="str">
        <f>IFERROR(Base!T78/GAMSbase!T78,"")</f>
        <v/>
      </c>
      <c r="V78" s="61" t="str">
        <f>IFERROR(Base!U78/GAMSbase!U78,"")</f>
        <v/>
      </c>
      <c r="W78" s="61" t="str">
        <f>IFERROR(Base!V78/GAMSbase!V78,"")</f>
        <v/>
      </c>
      <c r="X78" s="61" t="str">
        <f>IFERROR(Base!W78/GAMSbase!W78,"")</f>
        <v/>
      </c>
      <c r="Y78" s="61" t="str">
        <f>IFERROR(Base!X78/GAMSbase!X78,"")</f>
        <v/>
      </c>
      <c r="Z78" s="61" t="str">
        <f>IFERROR(Base!Y78/GAMSbase!Y78,"")</f>
        <v/>
      </c>
      <c r="AA78" s="61" t="str">
        <f>IFERROR(Base!Z78/GAMSbase!Z78,"")</f>
        <v/>
      </c>
      <c r="AB78" s="61" t="str">
        <f>IFERROR(Base!AA78/GAMSbase!AA78,"")</f>
        <v/>
      </c>
      <c r="AC78" s="61" t="str">
        <f>IFERROR(Base!AB78/GAMSbase!AB78,"")</f>
        <v/>
      </c>
      <c r="AD78" s="61" t="str">
        <f>IFERROR(Base!AC78/GAMSbase!AC78,"")</f>
        <v/>
      </c>
      <c r="AE78" s="61" t="str">
        <f>IFERROR(Base!AD78/GAMSbase!AD78,"")</f>
        <v/>
      </c>
      <c r="AF78" s="61" t="str">
        <f>IFERROR(Base!AE78/GAMSbase!AE78,"")</f>
        <v/>
      </c>
      <c r="AG78" s="61" t="str">
        <f>IFERROR(Base!AF78/GAMSbase!AF78,"")</f>
        <v/>
      </c>
      <c r="AH78" s="61" t="str">
        <f>IFERROR(Base!AG78/GAMSbase!AG78,"")</f>
        <v/>
      </c>
      <c r="AI78" s="61" t="str">
        <f>IFERROR(Base!AH78/GAMSbase!AH78,"")</f>
        <v/>
      </c>
      <c r="AJ78" s="61" t="str">
        <f>IFERROR(Base!AI78/GAMSbase!AI78,"")</f>
        <v/>
      </c>
      <c r="AK78" s="61" t="str">
        <f>IFERROR(Base!AJ78/GAMSbase!AJ78,"")</f>
        <v/>
      </c>
      <c r="AL78" s="61" t="str">
        <f>IFERROR(Base!AK78/GAMSbase!AK78,"")</f>
        <v/>
      </c>
      <c r="AM78" s="61" t="str">
        <f>IFERROR(Base!AL78/GAMSbase!AL78,"")</f>
        <v/>
      </c>
      <c r="AN78" s="61" t="str">
        <f>IFERROR(Base!AM78/GAMSbase!AM78,"")</f>
        <v/>
      </c>
      <c r="AO78" s="61" t="str">
        <f>IFERROR(Base!AN78/GAMSbase!AN78,"")</f>
        <v/>
      </c>
      <c r="AP78" s="61" t="str">
        <f>IFERROR(Base!AO78/GAMSbase!AO78,"")</f>
        <v/>
      </c>
      <c r="AQ78" s="61" t="str">
        <f>IFERROR(Base!AP78/GAMSbase!AP78,"")</f>
        <v/>
      </c>
      <c r="AR78" s="61" t="str">
        <f>IFERROR(Base!AQ78/GAMSbase!AQ78,"")</f>
        <v/>
      </c>
      <c r="AS78" s="61" t="str">
        <f>IFERROR(Base!AR78/GAMSbase!AR78,"")</f>
        <v/>
      </c>
      <c r="AT78" s="61" t="str">
        <f>IFERROR(Base!AS78/GAMSbase!AS78,"")</f>
        <v/>
      </c>
      <c r="AU78" s="61" t="str">
        <f>IFERROR(Base!AT78/GAMSbase!AT78,"")</f>
        <v/>
      </c>
      <c r="AV78" s="61" t="str">
        <f>IFERROR(Base!AU78/GAMSbase!AU78,"")</f>
        <v/>
      </c>
      <c r="AW78" s="61" t="str">
        <f>IFERROR(Base!AV78/GAMSbase!AV78,"")</f>
        <v/>
      </c>
      <c r="AX78" s="61" t="str">
        <f>IFERROR(Base!AW78/GAMSbase!AW78,"")</f>
        <v/>
      </c>
      <c r="AY78" s="61" t="str">
        <f>IFERROR(Base!AX78/GAMSbase!AX78,"")</f>
        <v/>
      </c>
      <c r="AZ78" s="61" t="str">
        <f>IFERROR(Base!AY78/GAMSbase!AY78,"")</f>
        <v/>
      </c>
      <c r="BA78" s="61" t="str">
        <f>IFERROR(Base!AZ78/GAMSbase!AZ78,"")</f>
        <v/>
      </c>
      <c r="BB78" s="61" t="str">
        <f>IFERROR(Base!BA78/GAMSbase!BA78,"")</f>
        <v/>
      </c>
      <c r="BC78" s="61" t="str">
        <f>IFERROR(Base!BB78/GAMSbase!BB78,"")</f>
        <v/>
      </c>
      <c r="BD78" s="61" t="str">
        <f>IFERROR(Base!BC78/GAMSbase!BC78,"")</f>
        <v/>
      </c>
      <c r="BE78" s="61" t="str">
        <f>IFERROR(Base!BD78/GAMSbase!BD78,"")</f>
        <v/>
      </c>
      <c r="BF78" s="61" t="str">
        <f>IFERROR(Base!BE78/GAMSbase!BE78,"")</f>
        <v/>
      </c>
      <c r="BG78" s="61" t="str">
        <f>IFERROR(Base!BF78/GAMSbase!BF78,"")</f>
        <v/>
      </c>
      <c r="BH78" s="61" t="str">
        <f>IFERROR(Base!BG78/GAMSbase!BG78,"")</f>
        <v/>
      </c>
      <c r="BI78" s="61" t="str">
        <f>IFERROR(Base!BH78/GAMSbase!BH78,"")</f>
        <v/>
      </c>
      <c r="BJ78" s="61" t="str">
        <f>IFERROR(Base!BI78/GAMSbase!BI78,"")</f>
        <v/>
      </c>
    </row>
    <row r="79" spans="1:62" x14ac:dyDescent="0.25">
      <c r="A79" t="str">
        <f>Base!A79</f>
        <v>Equilibrium temperature increase for CO2 doubling</v>
      </c>
      <c r="B79" t="str">
        <f>GAMSbase!A79</f>
        <v>Temperature Sensitivity Coefficient (temp increase per doubling CO2)</v>
      </c>
      <c r="C79" s="61">
        <f>IFERROR(Base!B79/GAMSbase!B79,"")</f>
        <v>1</v>
      </c>
      <c r="D79" s="61" t="str">
        <f>IFERROR(Base!C79/GAMSbase!C79,"")</f>
        <v/>
      </c>
      <c r="E79" s="61" t="str">
        <f>IFERROR(Base!D79/GAMSbase!D79,"")</f>
        <v/>
      </c>
      <c r="F79" s="61" t="str">
        <f>IFERROR(Base!E79/GAMSbase!E79,"")</f>
        <v/>
      </c>
      <c r="G79" s="61" t="str">
        <f>IFERROR(Base!F79/GAMSbase!F79,"")</f>
        <v/>
      </c>
      <c r="H79" s="61" t="str">
        <f>IFERROR(Base!G79/GAMSbase!G79,"")</f>
        <v/>
      </c>
      <c r="I79" s="61" t="str">
        <f>IFERROR(Base!H79/GAMSbase!H79,"")</f>
        <v/>
      </c>
      <c r="J79" s="61" t="str">
        <f>IFERROR(Base!I79/GAMSbase!I79,"")</f>
        <v/>
      </c>
      <c r="K79" s="61" t="str">
        <f>IFERROR(Base!J79/GAMSbase!J79,"")</f>
        <v/>
      </c>
      <c r="L79" s="61" t="str">
        <f>IFERROR(Base!K79/GAMSbase!K79,"")</f>
        <v/>
      </c>
      <c r="M79" s="61" t="str">
        <f>IFERROR(Base!L79/GAMSbase!L79,"")</f>
        <v/>
      </c>
      <c r="N79" s="61" t="str">
        <f>IFERROR(Base!M79/GAMSbase!M79,"")</f>
        <v/>
      </c>
      <c r="O79" s="61" t="str">
        <f>IFERROR(Base!N79/GAMSbase!N79,"")</f>
        <v/>
      </c>
      <c r="P79" s="61" t="str">
        <f>IFERROR(Base!O79/GAMSbase!O79,"")</f>
        <v/>
      </c>
      <c r="Q79" s="61" t="str">
        <f>IFERROR(Base!P79/GAMSbase!P79,"")</f>
        <v/>
      </c>
      <c r="R79" s="61" t="str">
        <f>IFERROR(Base!Q79/GAMSbase!Q79,"")</f>
        <v/>
      </c>
      <c r="S79" s="61" t="str">
        <f>IFERROR(Base!R79/GAMSbase!R79,"")</f>
        <v/>
      </c>
      <c r="T79" s="61" t="str">
        <f>IFERROR(Base!S79/GAMSbase!S79,"")</f>
        <v/>
      </c>
      <c r="U79" s="61" t="str">
        <f>IFERROR(Base!T79/GAMSbase!T79,"")</f>
        <v/>
      </c>
      <c r="V79" s="61" t="str">
        <f>IFERROR(Base!U79/GAMSbase!U79,"")</f>
        <v/>
      </c>
      <c r="W79" s="61" t="str">
        <f>IFERROR(Base!V79/GAMSbase!V79,"")</f>
        <v/>
      </c>
      <c r="X79" s="61" t="str">
        <f>IFERROR(Base!W79/GAMSbase!W79,"")</f>
        <v/>
      </c>
      <c r="Y79" s="61" t="str">
        <f>IFERROR(Base!X79/GAMSbase!X79,"")</f>
        <v/>
      </c>
      <c r="Z79" s="61" t="str">
        <f>IFERROR(Base!Y79/GAMSbase!Y79,"")</f>
        <v/>
      </c>
      <c r="AA79" s="61" t="str">
        <f>IFERROR(Base!Z79/GAMSbase!Z79,"")</f>
        <v/>
      </c>
      <c r="AB79" s="61" t="str">
        <f>IFERROR(Base!AA79/GAMSbase!AA79,"")</f>
        <v/>
      </c>
      <c r="AC79" s="61" t="str">
        <f>IFERROR(Base!AB79/GAMSbase!AB79,"")</f>
        <v/>
      </c>
      <c r="AD79" s="61" t="str">
        <f>IFERROR(Base!AC79/GAMSbase!AC79,"")</f>
        <v/>
      </c>
      <c r="AE79" s="61" t="str">
        <f>IFERROR(Base!AD79/GAMSbase!AD79,"")</f>
        <v/>
      </c>
      <c r="AF79" s="61" t="str">
        <f>IFERROR(Base!AE79/GAMSbase!AE79,"")</f>
        <v/>
      </c>
      <c r="AG79" s="61" t="str">
        <f>IFERROR(Base!AF79/GAMSbase!AF79,"")</f>
        <v/>
      </c>
      <c r="AH79" s="61" t="str">
        <f>IFERROR(Base!AG79/GAMSbase!AG79,"")</f>
        <v/>
      </c>
      <c r="AI79" s="61" t="str">
        <f>IFERROR(Base!AH79/GAMSbase!AH79,"")</f>
        <v/>
      </c>
      <c r="AJ79" s="61" t="str">
        <f>IFERROR(Base!AI79/GAMSbase!AI79,"")</f>
        <v/>
      </c>
      <c r="AK79" s="61" t="str">
        <f>IFERROR(Base!AJ79/GAMSbase!AJ79,"")</f>
        <v/>
      </c>
      <c r="AL79" s="61" t="str">
        <f>IFERROR(Base!AK79/GAMSbase!AK79,"")</f>
        <v/>
      </c>
      <c r="AM79" s="61" t="str">
        <f>IFERROR(Base!AL79/GAMSbase!AL79,"")</f>
        <v/>
      </c>
      <c r="AN79" s="61" t="str">
        <f>IFERROR(Base!AM79/GAMSbase!AM79,"")</f>
        <v/>
      </c>
      <c r="AO79" s="61" t="str">
        <f>IFERROR(Base!AN79/GAMSbase!AN79,"")</f>
        <v/>
      </c>
      <c r="AP79" s="61" t="str">
        <f>IFERROR(Base!AO79/GAMSbase!AO79,"")</f>
        <v/>
      </c>
      <c r="AQ79" s="61" t="str">
        <f>IFERROR(Base!AP79/GAMSbase!AP79,"")</f>
        <v/>
      </c>
      <c r="AR79" s="61" t="str">
        <f>IFERROR(Base!AQ79/GAMSbase!AQ79,"")</f>
        <v/>
      </c>
      <c r="AS79" s="61" t="str">
        <f>IFERROR(Base!AR79/GAMSbase!AR79,"")</f>
        <v/>
      </c>
      <c r="AT79" s="61" t="str">
        <f>IFERROR(Base!AS79/GAMSbase!AS79,"")</f>
        <v/>
      </c>
      <c r="AU79" s="61" t="str">
        <f>IFERROR(Base!AT79/GAMSbase!AT79,"")</f>
        <v/>
      </c>
      <c r="AV79" s="61" t="str">
        <f>IFERROR(Base!AU79/GAMSbase!AU79,"")</f>
        <v/>
      </c>
      <c r="AW79" s="61" t="str">
        <f>IFERROR(Base!AV79/GAMSbase!AV79,"")</f>
        <v/>
      </c>
      <c r="AX79" s="61" t="str">
        <f>IFERROR(Base!AW79/GAMSbase!AW79,"")</f>
        <v/>
      </c>
      <c r="AY79" s="61" t="str">
        <f>IFERROR(Base!AX79/GAMSbase!AX79,"")</f>
        <v/>
      </c>
      <c r="AZ79" s="61" t="str">
        <f>IFERROR(Base!AY79/GAMSbase!AY79,"")</f>
        <v/>
      </c>
      <c r="BA79" s="61" t="str">
        <f>IFERROR(Base!AZ79/GAMSbase!AZ79,"")</f>
        <v/>
      </c>
      <c r="BB79" s="61" t="str">
        <f>IFERROR(Base!BA79/GAMSbase!BA79,"")</f>
        <v/>
      </c>
      <c r="BC79" s="61" t="str">
        <f>IFERROR(Base!BB79/GAMSbase!BB79,"")</f>
        <v/>
      </c>
      <c r="BD79" s="61" t="str">
        <f>IFERROR(Base!BC79/GAMSbase!BC79,"")</f>
        <v/>
      </c>
      <c r="BE79" s="61" t="str">
        <f>IFERROR(Base!BD79/GAMSbase!BD79,"")</f>
        <v/>
      </c>
      <c r="BF79" s="61" t="str">
        <f>IFERROR(Base!BE79/GAMSbase!BE79,"")</f>
        <v/>
      </c>
      <c r="BG79" s="61" t="str">
        <f>IFERROR(Base!BF79/GAMSbase!BF79,"")</f>
        <v/>
      </c>
      <c r="BH79" s="61" t="str">
        <f>IFERROR(Base!BG79/GAMSbase!BG79,"")</f>
        <v/>
      </c>
      <c r="BI79" s="61" t="str">
        <f>IFERROR(Base!BH79/GAMSbase!BH79,"")</f>
        <v/>
      </c>
      <c r="BJ79" s="61" t="str">
        <f>IFERROR(Base!BI79/GAMSbase!BI79,"")</f>
        <v/>
      </c>
    </row>
    <row r="80" spans="1:62" x14ac:dyDescent="0.25">
      <c r="A80" t="str">
        <f>Base!A80</f>
        <v>Forcings at CO2 doubling (W/m2)</v>
      </c>
      <c r="B80" t="str">
        <f>GAMSbase!A80</f>
        <v>Forcings at CO2 doubling (Watts per Meter 2)</v>
      </c>
      <c r="C80" s="61">
        <f>IFERROR(Base!B80/GAMSbase!B80,"")</f>
        <v>1</v>
      </c>
      <c r="D80" s="61" t="str">
        <f>IFERROR(Base!C80/GAMSbase!C80,"")</f>
        <v/>
      </c>
      <c r="E80" s="61" t="str">
        <f>IFERROR(Base!D80/GAMSbase!D80,"")</f>
        <v/>
      </c>
      <c r="F80" s="61" t="str">
        <f>IFERROR(Base!E80/GAMSbase!E80,"")</f>
        <v/>
      </c>
      <c r="G80" s="61" t="str">
        <f>IFERROR(Base!F80/GAMSbase!F80,"")</f>
        <v/>
      </c>
      <c r="H80" s="61" t="str">
        <f>IFERROR(Base!G80/GAMSbase!G80,"")</f>
        <v/>
      </c>
      <c r="I80" s="61" t="str">
        <f>IFERROR(Base!H80/GAMSbase!H80,"")</f>
        <v/>
      </c>
      <c r="J80" s="61" t="str">
        <f>IFERROR(Base!I80/GAMSbase!I80,"")</f>
        <v/>
      </c>
      <c r="K80" s="61" t="str">
        <f>IFERROR(Base!J80/GAMSbase!J80,"")</f>
        <v/>
      </c>
      <c r="L80" s="61" t="str">
        <f>IFERROR(Base!K80/GAMSbase!K80,"")</f>
        <v/>
      </c>
      <c r="M80" s="61" t="str">
        <f>IFERROR(Base!L80/GAMSbase!L80,"")</f>
        <v/>
      </c>
      <c r="N80" s="61" t="str">
        <f>IFERROR(Base!M80/GAMSbase!M80,"")</f>
        <v/>
      </c>
      <c r="O80" s="61" t="str">
        <f>IFERROR(Base!N80/GAMSbase!N80,"")</f>
        <v/>
      </c>
      <c r="P80" s="61" t="str">
        <f>IFERROR(Base!O80/GAMSbase!O80,"")</f>
        <v/>
      </c>
      <c r="Q80" s="61" t="str">
        <f>IFERROR(Base!P80/GAMSbase!P80,"")</f>
        <v/>
      </c>
      <c r="R80" s="61" t="str">
        <f>IFERROR(Base!Q80/GAMSbase!Q80,"")</f>
        <v/>
      </c>
      <c r="S80" s="61" t="str">
        <f>IFERROR(Base!R80/GAMSbase!R80,"")</f>
        <v/>
      </c>
      <c r="T80" s="61" t="str">
        <f>IFERROR(Base!S80/GAMSbase!S80,"")</f>
        <v/>
      </c>
      <c r="U80" s="61" t="str">
        <f>IFERROR(Base!T80/GAMSbase!T80,"")</f>
        <v/>
      </c>
      <c r="V80" s="61" t="str">
        <f>IFERROR(Base!U80/GAMSbase!U80,"")</f>
        <v/>
      </c>
      <c r="W80" s="61" t="str">
        <f>IFERROR(Base!V80/GAMSbase!V80,"")</f>
        <v/>
      </c>
      <c r="X80" s="61" t="str">
        <f>IFERROR(Base!W80/GAMSbase!W80,"")</f>
        <v/>
      </c>
      <c r="Y80" s="61" t="str">
        <f>IFERROR(Base!X80/GAMSbase!X80,"")</f>
        <v/>
      </c>
      <c r="Z80" s="61" t="str">
        <f>IFERROR(Base!Y80/GAMSbase!Y80,"")</f>
        <v/>
      </c>
      <c r="AA80" s="61" t="str">
        <f>IFERROR(Base!Z80/GAMSbase!Z80,"")</f>
        <v/>
      </c>
      <c r="AB80" s="61" t="str">
        <f>IFERROR(Base!AA80/GAMSbase!AA80,"")</f>
        <v/>
      </c>
      <c r="AC80" s="61" t="str">
        <f>IFERROR(Base!AB80/GAMSbase!AB80,"")</f>
        <v/>
      </c>
      <c r="AD80" s="61" t="str">
        <f>IFERROR(Base!AC80/GAMSbase!AC80,"")</f>
        <v/>
      </c>
      <c r="AE80" s="61" t="str">
        <f>IFERROR(Base!AD80/GAMSbase!AD80,"")</f>
        <v/>
      </c>
      <c r="AF80" s="61" t="str">
        <f>IFERROR(Base!AE80/GAMSbase!AE80,"")</f>
        <v/>
      </c>
      <c r="AG80" s="61" t="str">
        <f>IFERROR(Base!AF80/GAMSbase!AF80,"")</f>
        <v/>
      </c>
      <c r="AH80" s="61" t="str">
        <f>IFERROR(Base!AG80/GAMSbase!AG80,"")</f>
        <v/>
      </c>
      <c r="AI80" s="61" t="str">
        <f>IFERROR(Base!AH80/GAMSbase!AH80,"")</f>
        <v/>
      </c>
      <c r="AJ80" s="61" t="str">
        <f>IFERROR(Base!AI80/GAMSbase!AI80,"")</f>
        <v/>
      </c>
      <c r="AK80" s="61" t="str">
        <f>IFERROR(Base!AJ80/GAMSbase!AJ80,"")</f>
        <v/>
      </c>
      <c r="AL80" s="61" t="str">
        <f>IFERROR(Base!AK80/GAMSbase!AK80,"")</f>
        <v/>
      </c>
      <c r="AM80" s="61" t="str">
        <f>IFERROR(Base!AL80/GAMSbase!AL80,"")</f>
        <v/>
      </c>
      <c r="AN80" s="61" t="str">
        <f>IFERROR(Base!AM80/GAMSbase!AM80,"")</f>
        <v/>
      </c>
      <c r="AO80" s="61" t="str">
        <f>IFERROR(Base!AN80/GAMSbase!AN80,"")</f>
        <v/>
      </c>
      <c r="AP80" s="61" t="str">
        <f>IFERROR(Base!AO80/GAMSbase!AO80,"")</f>
        <v/>
      </c>
      <c r="AQ80" s="61" t="str">
        <f>IFERROR(Base!AP80/GAMSbase!AP80,"")</f>
        <v/>
      </c>
      <c r="AR80" s="61" t="str">
        <f>IFERROR(Base!AQ80/GAMSbase!AQ80,"")</f>
        <v/>
      </c>
      <c r="AS80" s="61" t="str">
        <f>IFERROR(Base!AR80/GAMSbase!AR80,"")</f>
        <v/>
      </c>
      <c r="AT80" s="61" t="str">
        <f>IFERROR(Base!AS80/GAMSbase!AS80,"")</f>
        <v/>
      </c>
      <c r="AU80" s="61" t="str">
        <f>IFERROR(Base!AT80/GAMSbase!AT80,"")</f>
        <v/>
      </c>
      <c r="AV80" s="61" t="str">
        <f>IFERROR(Base!AU80/GAMSbase!AU80,"")</f>
        <v/>
      </c>
      <c r="AW80" s="61" t="str">
        <f>IFERROR(Base!AV80/GAMSbase!AV80,"")</f>
        <v/>
      </c>
      <c r="AX80" s="61" t="str">
        <f>IFERROR(Base!AW80/GAMSbase!AW80,"")</f>
        <v/>
      </c>
      <c r="AY80" s="61" t="str">
        <f>IFERROR(Base!AX80/GAMSbase!AX80,"")</f>
        <v/>
      </c>
      <c r="AZ80" s="61" t="str">
        <f>IFERROR(Base!AY80/GAMSbase!AY80,"")</f>
        <v/>
      </c>
      <c r="BA80" s="61" t="str">
        <f>IFERROR(Base!AZ80/GAMSbase!AZ80,"")</f>
        <v/>
      </c>
      <c r="BB80" s="61" t="str">
        <f>IFERROR(Base!BA80/GAMSbase!BA80,"")</f>
        <v/>
      </c>
      <c r="BC80" s="61" t="str">
        <f>IFERROR(Base!BB80/GAMSbase!BB80,"")</f>
        <v/>
      </c>
      <c r="BD80" s="61" t="str">
        <f>IFERROR(Base!BC80/GAMSbase!BC80,"")</f>
        <v/>
      </c>
      <c r="BE80" s="61" t="str">
        <f>IFERROR(Base!BD80/GAMSbase!BD80,"")</f>
        <v/>
      </c>
      <c r="BF80" s="61" t="str">
        <f>IFERROR(Base!BE80/GAMSbase!BE80,"")</f>
        <v/>
      </c>
      <c r="BG80" s="61" t="str">
        <f>IFERROR(Base!BF80/GAMSbase!BF80,"")</f>
        <v/>
      </c>
      <c r="BH80" s="61" t="str">
        <f>IFERROR(Base!BG80/GAMSbase!BG80,"")</f>
        <v/>
      </c>
      <c r="BI80" s="61" t="str">
        <f>IFERROR(Base!BH80/GAMSbase!BH80,"")</f>
        <v/>
      </c>
      <c r="BJ80" s="61" t="str">
        <f>IFERROR(Base!BI80/GAMSbase!BI80,"")</f>
        <v/>
      </c>
    </row>
    <row r="81" spans="1:62" x14ac:dyDescent="0.25">
      <c r="A81" t="str">
        <f>Base!A81</f>
        <v>CLIMATE MODULE TRANSITION PARAMETERS (per 5 years)</v>
      </c>
      <c r="B81" t="str">
        <f>GAMSbase!A81</f>
        <v>* CLIMATE MODULE TRANSITION PARAMETERS</v>
      </c>
      <c r="C81" s="61" t="str">
        <f>IFERROR(Base!B81/GAMSbase!B81,"")</f>
        <v/>
      </c>
      <c r="D81" s="61" t="str">
        <f>IFERROR(Base!C81/GAMSbase!C81,"")</f>
        <v/>
      </c>
      <c r="E81" s="61" t="str">
        <f>IFERROR(Base!D81/GAMSbase!D81,"")</f>
        <v/>
      </c>
      <c r="F81" s="61" t="str">
        <f>IFERROR(Base!E81/GAMSbase!E81,"")</f>
        <v/>
      </c>
      <c r="G81" s="61" t="str">
        <f>IFERROR(Base!F81/GAMSbase!F81,"")</f>
        <v/>
      </c>
      <c r="H81" s="61" t="str">
        <f>IFERROR(Base!G81/GAMSbase!G81,"")</f>
        <v/>
      </c>
      <c r="I81" s="61" t="str">
        <f>IFERROR(Base!H81/GAMSbase!H81,"")</f>
        <v/>
      </c>
      <c r="J81" s="61" t="str">
        <f>IFERROR(Base!I81/GAMSbase!I81,"")</f>
        <v/>
      </c>
      <c r="K81" s="61" t="str">
        <f>IFERROR(Base!J81/GAMSbase!J81,"")</f>
        <v/>
      </c>
      <c r="L81" s="61" t="str">
        <f>IFERROR(Base!K81/GAMSbase!K81,"")</f>
        <v/>
      </c>
      <c r="M81" s="61" t="str">
        <f>IFERROR(Base!L81/GAMSbase!L81,"")</f>
        <v/>
      </c>
      <c r="N81" s="61" t="str">
        <f>IFERROR(Base!M81/GAMSbase!M81,"")</f>
        <v/>
      </c>
      <c r="O81" s="61" t="str">
        <f>IFERROR(Base!N81/GAMSbase!N81,"")</f>
        <v/>
      </c>
      <c r="P81" s="61" t="str">
        <f>IFERROR(Base!O81/GAMSbase!O81,"")</f>
        <v/>
      </c>
      <c r="Q81" s="61" t="str">
        <f>IFERROR(Base!P81/GAMSbase!P81,"")</f>
        <v/>
      </c>
      <c r="R81" s="61" t="str">
        <f>IFERROR(Base!Q81/GAMSbase!Q81,"")</f>
        <v/>
      </c>
      <c r="S81" s="61" t="str">
        <f>IFERROR(Base!R81/GAMSbase!R81,"")</f>
        <v/>
      </c>
      <c r="T81" s="61" t="str">
        <f>IFERROR(Base!S81/GAMSbase!S81,"")</f>
        <v/>
      </c>
      <c r="U81" s="61" t="str">
        <f>IFERROR(Base!T81/GAMSbase!T81,"")</f>
        <v/>
      </c>
      <c r="V81" s="61" t="str">
        <f>IFERROR(Base!U81/GAMSbase!U81,"")</f>
        <v/>
      </c>
      <c r="W81" s="61" t="str">
        <f>IFERROR(Base!V81/GAMSbase!V81,"")</f>
        <v/>
      </c>
      <c r="X81" s="61" t="str">
        <f>IFERROR(Base!W81/GAMSbase!W81,"")</f>
        <v/>
      </c>
      <c r="Y81" s="61" t="str">
        <f>IFERROR(Base!X81/GAMSbase!X81,"")</f>
        <v/>
      </c>
      <c r="Z81" s="61" t="str">
        <f>IFERROR(Base!Y81/GAMSbase!Y81,"")</f>
        <v/>
      </c>
      <c r="AA81" s="61" t="str">
        <f>IFERROR(Base!Z81/GAMSbase!Z81,"")</f>
        <v/>
      </c>
      <c r="AB81" s="61" t="str">
        <f>IFERROR(Base!AA81/GAMSbase!AA81,"")</f>
        <v/>
      </c>
      <c r="AC81" s="61" t="str">
        <f>IFERROR(Base!AB81/GAMSbase!AB81,"")</f>
        <v/>
      </c>
      <c r="AD81" s="61" t="str">
        <f>IFERROR(Base!AC81/GAMSbase!AC81,"")</f>
        <v/>
      </c>
      <c r="AE81" s="61" t="str">
        <f>IFERROR(Base!AD81/GAMSbase!AD81,"")</f>
        <v/>
      </c>
      <c r="AF81" s="61" t="str">
        <f>IFERROR(Base!AE81/GAMSbase!AE81,"")</f>
        <v/>
      </c>
      <c r="AG81" s="61" t="str">
        <f>IFERROR(Base!AF81/GAMSbase!AF81,"")</f>
        <v/>
      </c>
      <c r="AH81" s="61" t="str">
        <f>IFERROR(Base!AG81/GAMSbase!AG81,"")</f>
        <v/>
      </c>
      <c r="AI81" s="61" t="str">
        <f>IFERROR(Base!AH81/GAMSbase!AH81,"")</f>
        <v/>
      </c>
      <c r="AJ81" s="61" t="str">
        <f>IFERROR(Base!AI81/GAMSbase!AI81,"")</f>
        <v/>
      </c>
      <c r="AK81" s="61" t="str">
        <f>IFERROR(Base!AJ81/GAMSbase!AJ81,"")</f>
        <v/>
      </c>
      <c r="AL81" s="61" t="str">
        <f>IFERROR(Base!AK81/GAMSbase!AK81,"")</f>
        <v/>
      </c>
      <c r="AM81" s="61" t="str">
        <f>IFERROR(Base!AL81/GAMSbase!AL81,"")</f>
        <v/>
      </c>
      <c r="AN81" s="61" t="str">
        <f>IFERROR(Base!AM81/GAMSbase!AM81,"")</f>
        <v/>
      </c>
      <c r="AO81" s="61" t="str">
        <f>IFERROR(Base!AN81/GAMSbase!AN81,"")</f>
        <v/>
      </c>
      <c r="AP81" s="61" t="str">
        <f>IFERROR(Base!AO81/GAMSbase!AO81,"")</f>
        <v/>
      </c>
      <c r="AQ81" s="61" t="str">
        <f>IFERROR(Base!AP81/GAMSbase!AP81,"")</f>
        <v/>
      </c>
      <c r="AR81" s="61" t="str">
        <f>IFERROR(Base!AQ81/GAMSbase!AQ81,"")</f>
        <v/>
      </c>
      <c r="AS81" s="61" t="str">
        <f>IFERROR(Base!AR81/GAMSbase!AR81,"")</f>
        <v/>
      </c>
      <c r="AT81" s="61" t="str">
        <f>IFERROR(Base!AS81/GAMSbase!AS81,"")</f>
        <v/>
      </c>
      <c r="AU81" s="61" t="str">
        <f>IFERROR(Base!AT81/GAMSbase!AT81,"")</f>
        <v/>
      </c>
      <c r="AV81" s="61" t="str">
        <f>IFERROR(Base!AU81/GAMSbase!AU81,"")</f>
        <v/>
      </c>
      <c r="AW81" s="61" t="str">
        <f>IFERROR(Base!AV81/GAMSbase!AV81,"")</f>
        <v/>
      </c>
      <c r="AX81" s="61" t="str">
        <f>IFERROR(Base!AW81/GAMSbase!AW81,"")</f>
        <v/>
      </c>
      <c r="AY81" s="61" t="str">
        <f>IFERROR(Base!AX81/GAMSbase!AX81,"")</f>
        <v/>
      </c>
      <c r="AZ81" s="61" t="str">
        <f>IFERROR(Base!AY81/GAMSbase!AY81,"")</f>
        <v/>
      </c>
      <c r="BA81" s="61" t="str">
        <f>IFERROR(Base!AZ81/GAMSbase!AZ81,"")</f>
        <v/>
      </c>
      <c r="BB81" s="61" t="str">
        <f>IFERROR(Base!BA81/GAMSbase!BA81,"")</f>
        <v/>
      </c>
      <c r="BC81" s="61" t="str">
        <f>IFERROR(Base!BB81/GAMSbase!BB81,"")</f>
        <v/>
      </c>
      <c r="BD81" s="61" t="str">
        <f>IFERROR(Base!BC81/GAMSbase!BC81,"")</f>
        <v/>
      </c>
      <c r="BE81" s="61" t="str">
        <f>IFERROR(Base!BD81/GAMSbase!BD81,"")</f>
        <v/>
      </c>
      <c r="BF81" s="61" t="str">
        <f>IFERROR(Base!BE81/GAMSbase!BE81,"")</f>
        <v/>
      </c>
      <c r="BG81" s="61" t="str">
        <f>IFERROR(Base!BF81/GAMSbase!BF81,"")</f>
        <v/>
      </c>
      <c r="BH81" s="61" t="str">
        <f>IFERROR(Base!BG81/GAMSbase!BG81,"")</f>
        <v/>
      </c>
      <c r="BI81" s="61" t="str">
        <f>IFERROR(Base!BH81/GAMSbase!BH81,"")</f>
        <v/>
      </c>
      <c r="BJ81" s="61" t="str">
        <f>IFERROR(Base!BI81/GAMSbase!BI81,"")</f>
        <v/>
      </c>
    </row>
    <row r="82" spans="1:62" x14ac:dyDescent="0.25">
      <c r="A82" t="str">
        <f>Base!A82</f>
        <v>Speed of adjustment parameter for atmospheric temperature (c1)</v>
      </c>
      <c r="B82" t="str">
        <f>GAMSbase!A82</f>
        <v>Speed of Adjustment Parameter for Atmospheric Temperature</v>
      </c>
      <c r="C82" s="61">
        <f>IFERROR(Base!B82/GAMSbase!B82,"")</f>
        <v>1</v>
      </c>
      <c r="D82" s="61" t="str">
        <f>IFERROR(Base!C82/GAMSbase!C82,"")</f>
        <v/>
      </c>
      <c r="E82" s="61" t="str">
        <f>IFERROR(Base!D82/GAMSbase!D82,"")</f>
        <v/>
      </c>
      <c r="F82" s="61" t="str">
        <f>IFERROR(Base!E82/GAMSbase!E82,"")</f>
        <v/>
      </c>
      <c r="G82" s="61" t="str">
        <f>IFERROR(Base!F82/GAMSbase!F82,"")</f>
        <v/>
      </c>
      <c r="H82" s="61" t="str">
        <f>IFERROR(Base!G82/GAMSbase!G82,"")</f>
        <v/>
      </c>
      <c r="I82" s="61" t="str">
        <f>IFERROR(Base!H82/GAMSbase!H82,"")</f>
        <v/>
      </c>
      <c r="J82" s="61" t="str">
        <f>IFERROR(Base!I82/GAMSbase!I82,"")</f>
        <v/>
      </c>
      <c r="K82" s="61" t="str">
        <f>IFERROR(Base!J82/GAMSbase!J82,"")</f>
        <v/>
      </c>
      <c r="L82" s="61" t="str">
        <f>IFERROR(Base!K82/GAMSbase!K82,"")</f>
        <v/>
      </c>
      <c r="M82" s="61" t="str">
        <f>IFERROR(Base!L82/GAMSbase!L82,"")</f>
        <v/>
      </c>
      <c r="N82" s="61" t="str">
        <f>IFERROR(Base!M82/GAMSbase!M82,"")</f>
        <v/>
      </c>
      <c r="O82" s="61" t="str">
        <f>IFERROR(Base!N82/GAMSbase!N82,"")</f>
        <v/>
      </c>
      <c r="P82" s="61" t="str">
        <f>IFERROR(Base!O82/GAMSbase!O82,"")</f>
        <v/>
      </c>
      <c r="Q82" s="61" t="str">
        <f>IFERROR(Base!P82/GAMSbase!P82,"")</f>
        <v/>
      </c>
      <c r="R82" s="61" t="str">
        <f>IFERROR(Base!Q82/GAMSbase!Q82,"")</f>
        <v/>
      </c>
      <c r="S82" s="61" t="str">
        <f>IFERROR(Base!R82/GAMSbase!R82,"")</f>
        <v/>
      </c>
      <c r="T82" s="61" t="str">
        <f>IFERROR(Base!S82/GAMSbase!S82,"")</f>
        <v/>
      </c>
      <c r="U82" s="61" t="str">
        <f>IFERROR(Base!T82/GAMSbase!T82,"")</f>
        <v/>
      </c>
      <c r="V82" s="61" t="str">
        <f>IFERROR(Base!U82/GAMSbase!U82,"")</f>
        <v/>
      </c>
      <c r="W82" s="61" t="str">
        <f>IFERROR(Base!V82/GAMSbase!V82,"")</f>
        <v/>
      </c>
      <c r="X82" s="61" t="str">
        <f>IFERROR(Base!W82/GAMSbase!W82,"")</f>
        <v/>
      </c>
      <c r="Y82" s="61" t="str">
        <f>IFERROR(Base!X82/GAMSbase!X82,"")</f>
        <v/>
      </c>
      <c r="Z82" s="61" t="str">
        <f>IFERROR(Base!Y82/GAMSbase!Y82,"")</f>
        <v/>
      </c>
      <c r="AA82" s="61" t="str">
        <f>IFERROR(Base!Z82/GAMSbase!Z82,"")</f>
        <v/>
      </c>
      <c r="AB82" s="61" t="str">
        <f>IFERROR(Base!AA82/GAMSbase!AA82,"")</f>
        <v/>
      </c>
      <c r="AC82" s="61" t="str">
        <f>IFERROR(Base!AB82/GAMSbase!AB82,"")</f>
        <v/>
      </c>
      <c r="AD82" s="61" t="str">
        <f>IFERROR(Base!AC82/GAMSbase!AC82,"")</f>
        <v/>
      </c>
      <c r="AE82" s="61" t="str">
        <f>IFERROR(Base!AD82/GAMSbase!AD82,"")</f>
        <v/>
      </c>
      <c r="AF82" s="61" t="str">
        <f>IFERROR(Base!AE82/GAMSbase!AE82,"")</f>
        <v/>
      </c>
      <c r="AG82" s="61" t="str">
        <f>IFERROR(Base!AF82/GAMSbase!AF82,"")</f>
        <v/>
      </c>
      <c r="AH82" s="61" t="str">
        <f>IFERROR(Base!AG82/GAMSbase!AG82,"")</f>
        <v/>
      </c>
      <c r="AI82" s="61" t="str">
        <f>IFERROR(Base!AH82/GAMSbase!AH82,"")</f>
        <v/>
      </c>
      <c r="AJ82" s="61" t="str">
        <f>IFERROR(Base!AI82/GAMSbase!AI82,"")</f>
        <v/>
      </c>
      <c r="AK82" s="61" t="str">
        <f>IFERROR(Base!AJ82/GAMSbase!AJ82,"")</f>
        <v/>
      </c>
      <c r="AL82" s="61" t="str">
        <f>IFERROR(Base!AK82/GAMSbase!AK82,"")</f>
        <v/>
      </c>
      <c r="AM82" s="61" t="str">
        <f>IFERROR(Base!AL82/GAMSbase!AL82,"")</f>
        <v/>
      </c>
      <c r="AN82" s="61" t="str">
        <f>IFERROR(Base!AM82/GAMSbase!AM82,"")</f>
        <v/>
      </c>
      <c r="AO82" s="61" t="str">
        <f>IFERROR(Base!AN82/GAMSbase!AN82,"")</f>
        <v/>
      </c>
      <c r="AP82" s="61" t="str">
        <f>IFERROR(Base!AO82/GAMSbase!AO82,"")</f>
        <v/>
      </c>
      <c r="AQ82" s="61" t="str">
        <f>IFERROR(Base!AP82/GAMSbase!AP82,"")</f>
        <v/>
      </c>
      <c r="AR82" s="61" t="str">
        <f>IFERROR(Base!AQ82/GAMSbase!AQ82,"")</f>
        <v/>
      </c>
      <c r="AS82" s="61" t="str">
        <f>IFERROR(Base!AR82/GAMSbase!AR82,"")</f>
        <v/>
      </c>
      <c r="AT82" s="61" t="str">
        <f>IFERROR(Base!AS82/GAMSbase!AS82,"")</f>
        <v/>
      </c>
      <c r="AU82" s="61" t="str">
        <f>IFERROR(Base!AT82/GAMSbase!AT82,"")</f>
        <v/>
      </c>
      <c r="AV82" s="61" t="str">
        <f>IFERROR(Base!AU82/GAMSbase!AU82,"")</f>
        <v/>
      </c>
      <c r="AW82" s="61" t="str">
        <f>IFERROR(Base!AV82/GAMSbase!AV82,"")</f>
        <v/>
      </c>
      <c r="AX82" s="61" t="str">
        <f>IFERROR(Base!AW82/GAMSbase!AW82,"")</f>
        <v/>
      </c>
      <c r="AY82" s="61" t="str">
        <f>IFERROR(Base!AX82/GAMSbase!AX82,"")</f>
        <v/>
      </c>
      <c r="AZ82" s="61" t="str">
        <f>IFERROR(Base!AY82/GAMSbase!AY82,"")</f>
        <v/>
      </c>
      <c r="BA82" s="61" t="str">
        <f>IFERROR(Base!AZ82/GAMSbase!AZ82,"")</f>
        <v/>
      </c>
      <c r="BB82" s="61" t="str">
        <f>IFERROR(Base!BA82/GAMSbase!BA82,"")</f>
        <v/>
      </c>
      <c r="BC82" s="61" t="str">
        <f>IFERROR(Base!BB82/GAMSbase!BB82,"")</f>
        <v/>
      </c>
      <c r="BD82" s="61" t="str">
        <f>IFERROR(Base!BC82/GAMSbase!BC82,"")</f>
        <v/>
      </c>
      <c r="BE82" s="61" t="str">
        <f>IFERROR(Base!BD82/GAMSbase!BD82,"")</f>
        <v/>
      </c>
      <c r="BF82" s="61" t="str">
        <f>IFERROR(Base!BE82/GAMSbase!BE82,"")</f>
        <v/>
      </c>
      <c r="BG82" s="61" t="str">
        <f>IFERROR(Base!BF82/GAMSbase!BF82,"")</f>
        <v/>
      </c>
      <c r="BH82" s="61" t="str">
        <f>IFERROR(Base!BG82/GAMSbase!BG82,"")</f>
        <v/>
      </c>
      <c r="BI82" s="61" t="str">
        <f>IFERROR(Base!BH82/GAMSbase!BH82,"")</f>
        <v/>
      </c>
      <c r="BJ82" s="61" t="str">
        <f>IFERROR(Base!BI82/GAMSbase!BI82,"")</f>
        <v/>
      </c>
    </row>
    <row r="83" spans="1:62" x14ac:dyDescent="0.25">
      <c r="A83" t="str">
        <f>Base!A83</f>
        <v>Coefficient of heat loss from atmosphere to oceans (c3)</v>
      </c>
      <c r="B83" t="str">
        <f>GAMSbase!A83</f>
        <v>Coefficient of Heat Loss from Atmosphere to Oceans</v>
      </c>
      <c r="C83" s="61">
        <f>IFERROR(Base!B83/GAMSbase!B83,"")</f>
        <v>1</v>
      </c>
      <c r="D83" s="61" t="str">
        <f>IFERROR(Base!C83/GAMSbase!C83,"")</f>
        <v/>
      </c>
      <c r="E83" s="61" t="str">
        <f>IFERROR(Base!D83/GAMSbase!D83,"")</f>
        <v/>
      </c>
      <c r="F83" s="61" t="str">
        <f>IFERROR(Base!E83/GAMSbase!E83,"")</f>
        <v/>
      </c>
      <c r="G83" s="61" t="str">
        <f>IFERROR(Base!F83/GAMSbase!F83,"")</f>
        <v/>
      </c>
      <c r="H83" s="61" t="str">
        <f>IFERROR(Base!G83/GAMSbase!G83,"")</f>
        <v/>
      </c>
      <c r="I83" s="61" t="str">
        <f>IFERROR(Base!H83/GAMSbase!H83,"")</f>
        <v/>
      </c>
      <c r="J83" s="61" t="str">
        <f>IFERROR(Base!I83/GAMSbase!I83,"")</f>
        <v/>
      </c>
      <c r="K83" s="61" t="str">
        <f>IFERROR(Base!J83/GAMSbase!J83,"")</f>
        <v/>
      </c>
      <c r="L83" s="61" t="str">
        <f>IFERROR(Base!K83/GAMSbase!K83,"")</f>
        <v/>
      </c>
      <c r="M83" s="61" t="str">
        <f>IFERROR(Base!L83/GAMSbase!L83,"")</f>
        <v/>
      </c>
      <c r="N83" s="61" t="str">
        <f>IFERROR(Base!M83/GAMSbase!M83,"")</f>
        <v/>
      </c>
      <c r="O83" s="61" t="str">
        <f>IFERROR(Base!N83/GAMSbase!N83,"")</f>
        <v/>
      </c>
      <c r="P83" s="61" t="str">
        <f>IFERROR(Base!O83/GAMSbase!O83,"")</f>
        <v/>
      </c>
      <c r="Q83" s="61" t="str">
        <f>IFERROR(Base!P83/GAMSbase!P83,"")</f>
        <v/>
      </c>
      <c r="R83" s="61" t="str">
        <f>IFERROR(Base!Q83/GAMSbase!Q83,"")</f>
        <v/>
      </c>
      <c r="S83" s="61" t="str">
        <f>IFERROR(Base!R83/GAMSbase!R83,"")</f>
        <v/>
      </c>
      <c r="T83" s="61" t="str">
        <f>IFERROR(Base!S83/GAMSbase!S83,"")</f>
        <v/>
      </c>
      <c r="U83" s="61" t="str">
        <f>IFERROR(Base!T83/GAMSbase!T83,"")</f>
        <v/>
      </c>
      <c r="V83" s="61" t="str">
        <f>IFERROR(Base!U83/GAMSbase!U83,"")</f>
        <v/>
      </c>
      <c r="W83" s="61" t="str">
        <f>IFERROR(Base!V83/GAMSbase!V83,"")</f>
        <v/>
      </c>
      <c r="X83" s="61" t="str">
        <f>IFERROR(Base!W83/GAMSbase!W83,"")</f>
        <v/>
      </c>
      <c r="Y83" s="61" t="str">
        <f>IFERROR(Base!X83/GAMSbase!X83,"")</f>
        <v/>
      </c>
      <c r="Z83" s="61" t="str">
        <f>IFERROR(Base!Y83/GAMSbase!Y83,"")</f>
        <v/>
      </c>
      <c r="AA83" s="61" t="str">
        <f>IFERROR(Base!Z83/GAMSbase!Z83,"")</f>
        <v/>
      </c>
      <c r="AB83" s="61" t="str">
        <f>IFERROR(Base!AA83/GAMSbase!AA83,"")</f>
        <v/>
      </c>
      <c r="AC83" s="61" t="str">
        <f>IFERROR(Base!AB83/GAMSbase!AB83,"")</f>
        <v/>
      </c>
      <c r="AD83" s="61" t="str">
        <f>IFERROR(Base!AC83/GAMSbase!AC83,"")</f>
        <v/>
      </c>
      <c r="AE83" s="61" t="str">
        <f>IFERROR(Base!AD83/GAMSbase!AD83,"")</f>
        <v/>
      </c>
      <c r="AF83" s="61" t="str">
        <f>IFERROR(Base!AE83/GAMSbase!AE83,"")</f>
        <v/>
      </c>
      <c r="AG83" s="61" t="str">
        <f>IFERROR(Base!AF83/GAMSbase!AF83,"")</f>
        <v/>
      </c>
      <c r="AH83" s="61" t="str">
        <f>IFERROR(Base!AG83/GAMSbase!AG83,"")</f>
        <v/>
      </c>
      <c r="AI83" s="61" t="str">
        <f>IFERROR(Base!AH83/GAMSbase!AH83,"")</f>
        <v/>
      </c>
      <c r="AJ83" s="61" t="str">
        <f>IFERROR(Base!AI83/GAMSbase!AI83,"")</f>
        <v/>
      </c>
      <c r="AK83" s="61" t="str">
        <f>IFERROR(Base!AJ83/GAMSbase!AJ83,"")</f>
        <v/>
      </c>
      <c r="AL83" s="61" t="str">
        <f>IFERROR(Base!AK83/GAMSbase!AK83,"")</f>
        <v/>
      </c>
      <c r="AM83" s="61" t="str">
        <f>IFERROR(Base!AL83/GAMSbase!AL83,"")</f>
        <v/>
      </c>
      <c r="AN83" s="61" t="str">
        <f>IFERROR(Base!AM83/GAMSbase!AM83,"")</f>
        <v/>
      </c>
      <c r="AO83" s="61" t="str">
        <f>IFERROR(Base!AN83/GAMSbase!AN83,"")</f>
        <v/>
      </c>
      <c r="AP83" s="61" t="str">
        <f>IFERROR(Base!AO83/GAMSbase!AO83,"")</f>
        <v/>
      </c>
      <c r="AQ83" s="61" t="str">
        <f>IFERROR(Base!AP83/GAMSbase!AP83,"")</f>
        <v/>
      </c>
      <c r="AR83" s="61" t="str">
        <f>IFERROR(Base!AQ83/GAMSbase!AQ83,"")</f>
        <v/>
      </c>
      <c r="AS83" s="61" t="str">
        <f>IFERROR(Base!AR83/GAMSbase!AR83,"")</f>
        <v/>
      </c>
      <c r="AT83" s="61" t="str">
        <f>IFERROR(Base!AS83/GAMSbase!AS83,"")</f>
        <v/>
      </c>
      <c r="AU83" s="61" t="str">
        <f>IFERROR(Base!AT83/GAMSbase!AT83,"")</f>
        <v/>
      </c>
      <c r="AV83" s="61" t="str">
        <f>IFERROR(Base!AU83/GAMSbase!AU83,"")</f>
        <v/>
      </c>
      <c r="AW83" s="61" t="str">
        <f>IFERROR(Base!AV83/GAMSbase!AV83,"")</f>
        <v/>
      </c>
      <c r="AX83" s="61" t="str">
        <f>IFERROR(Base!AW83/GAMSbase!AW83,"")</f>
        <v/>
      </c>
      <c r="AY83" s="61" t="str">
        <f>IFERROR(Base!AX83/GAMSbase!AX83,"")</f>
        <v/>
      </c>
      <c r="AZ83" s="61" t="str">
        <f>IFERROR(Base!AY83/GAMSbase!AY83,"")</f>
        <v/>
      </c>
      <c r="BA83" s="61" t="str">
        <f>IFERROR(Base!AZ83/GAMSbase!AZ83,"")</f>
        <v/>
      </c>
      <c r="BB83" s="61" t="str">
        <f>IFERROR(Base!BA83/GAMSbase!BA83,"")</f>
        <v/>
      </c>
      <c r="BC83" s="61" t="str">
        <f>IFERROR(Base!BB83/GAMSbase!BB83,"")</f>
        <v/>
      </c>
      <c r="BD83" s="61" t="str">
        <f>IFERROR(Base!BC83/GAMSbase!BC83,"")</f>
        <v/>
      </c>
      <c r="BE83" s="61" t="str">
        <f>IFERROR(Base!BD83/GAMSbase!BD83,"")</f>
        <v/>
      </c>
      <c r="BF83" s="61" t="str">
        <f>IFERROR(Base!BE83/GAMSbase!BE83,"")</f>
        <v/>
      </c>
      <c r="BG83" s="61" t="str">
        <f>IFERROR(Base!BF83/GAMSbase!BF83,"")</f>
        <v/>
      </c>
      <c r="BH83" s="61" t="str">
        <f>IFERROR(Base!BG83/GAMSbase!BG83,"")</f>
        <v/>
      </c>
      <c r="BI83" s="61" t="str">
        <f>IFERROR(Base!BH83/GAMSbase!BH83,"")</f>
        <v/>
      </c>
      <c r="BJ83" s="61" t="str">
        <f>IFERROR(Base!BI83/GAMSbase!BI83,"")</f>
        <v/>
      </c>
    </row>
    <row r="84" spans="1:62" x14ac:dyDescent="0.25">
      <c r="A84" t="str">
        <f>Base!A84</f>
        <v>Coefficient of heat gain by deep oceans (c4)</v>
      </c>
      <c r="B84" t="str">
        <f>GAMSbase!A84</f>
        <v>Coefficient of Heat Gain by Deep Oceans</v>
      </c>
      <c r="C84" s="61">
        <f>IFERROR(Base!B84/GAMSbase!B84,"")</f>
        <v>1</v>
      </c>
      <c r="D84" s="61" t="str">
        <f>IFERROR(Base!C84/GAMSbase!C84,"")</f>
        <v/>
      </c>
      <c r="E84" s="61" t="str">
        <f>IFERROR(Base!D84/GAMSbase!D84,"")</f>
        <v/>
      </c>
      <c r="F84" s="61" t="str">
        <f>IFERROR(Base!E84/GAMSbase!E84,"")</f>
        <v/>
      </c>
      <c r="G84" s="61" t="str">
        <f>IFERROR(Base!F84/GAMSbase!F84,"")</f>
        <v/>
      </c>
      <c r="H84" s="61" t="str">
        <f>IFERROR(Base!G84/GAMSbase!G84,"")</f>
        <v/>
      </c>
      <c r="I84" s="61" t="str">
        <f>IFERROR(Base!H84/GAMSbase!H84,"")</f>
        <v/>
      </c>
      <c r="J84" s="61" t="str">
        <f>IFERROR(Base!I84/GAMSbase!I84,"")</f>
        <v/>
      </c>
      <c r="K84" s="61" t="str">
        <f>IFERROR(Base!J84/GAMSbase!J84,"")</f>
        <v/>
      </c>
      <c r="L84" s="61" t="str">
        <f>IFERROR(Base!K84/GAMSbase!K84,"")</f>
        <v/>
      </c>
      <c r="M84" s="61" t="str">
        <f>IFERROR(Base!L84/GAMSbase!L84,"")</f>
        <v/>
      </c>
      <c r="N84" s="61" t="str">
        <f>IFERROR(Base!M84/GAMSbase!M84,"")</f>
        <v/>
      </c>
      <c r="O84" s="61" t="str">
        <f>IFERROR(Base!N84/GAMSbase!N84,"")</f>
        <v/>
      </c>
      <c r="P84" s="61" t="str">
        <f>IFERROR(Base!O84/GAMSbase!O84,"")</f>
        <v/>
      </c>
      <c r="Q84" s="61" t="str">
        <f>IFERROR(Base!P84/GAMSbase!P84,"")</f>
        <v/>
      </c>
      <c r="R84" s="61" t="str">
        <f>IFERROR(Base!Q84/GAMSbase!Q84,"")</f>
        <v/>
      </c>
      <c r="S84" s="61" t="str">
        <f>IFERROR(Base!R84/GAMSbase!R84,"")</f>
        <v/>
      </c>
      <c r="T84" s="61" t="str">
        <f>IFERROR(Base!S84/GAMSbase!S84,"")</f>
        <v/>
      </c>
      <c r="U84" s="61" t="str">
        <f>IFERROR(Base!T84/GAMSbase!T84,"")</f>
        <v/>
      </c>
      <c r="V84" s="61" t="str">
        <f>IFERROR(Base!U84/GAMSbase!U84,"")</f>
        <v/>
      </c>
      <c r="W84" s="61" t="str">
        <f>IFERROR(Base!V84/GAMSbase!V84,"")</f>
        <v/>
      </c>
      <c r="X84" s="61" t="str">
        <f>IFERROR(Base!W84/GAMSbase!W84,"")</f>
        <v/>
      </c>
      <c r="Y84" s="61" t="str">
        <f>IFERROR(Base!X84/GAMSbase!X84,"")</f>
        <v/>
      </c>
      <c r="Z84" s="61" t="str">
        <f>IFERROR(Base!Y84/GAMSbase!Y84,"")</f>
        <v/>
      </c>
      <c r="AA84" s="61" t="str">
        <f>IFERROR(Base!Z84/GAMSbase!Z84,"")</f>
        <v/>
      </c>
      <c r="AB84" s="61" t="str">
        <f>IFERROR(Base!AA84/GAMSbase!AA84,"")</f>
        <v/>
      </c>
      <c r="AC84" s="61" t="str">
        <f>IFERROR(Base!AB84/GAMSbase!AB84,"")</f>
        <v/>
      </c>
      <c r="AD84" s="61" t="str">
        <f>IFERROR(Base!AC84/GAMSbase!AC84,"")</f>
        <v/>
      </c>
      <c r="AE84" s="61" t="str">
        <f>IFERROR(Base!AD84/GAMSbase!AD84,"")</f>
        <v/>
      </c>
      <c r="AF84" s="61" t="str">
        <f>IFERROR(Base!AE84/GAMSbase!AE84,"")</f>
        <v/>
      </c>
      <c r="AG84" s="61" t="str">
        <f>IFERROR(Base!AF84/GAMSbase!AF84,"")</f>
        <v/>
      </c>
      <c r="AH84" s="61" t="str">
        <f>IFERROR(Base!AG84/GAMSbase!AG84,"")</f>
        <v/>
      </c>
      <c r="AI84" s="61" t="str">
        <f>IFERROR(Base!AH84/GAMSbase!AH84,"")</f>
        <v/>
      </c>
      <c r="AJ84" s="61" t="str">
        <f>IFERROR(Base!AI84/GAMSbase!AI84,"")</f>
        <v/>
      </c>
      <c r="AK84" s="61" t="str">
        <f>IFERROR(Base!AJ84/GAMSbase!AJ84,"")</f>
        <v/>
      </c>
      <c r="AL84" s="61" t="str">
        <f>IFERROR(Base!AK84/GAMSbase!AK84,"")</f>
        <v/>
      </c>
      <c r="AM84" s="61" t="str">
        <f>IFERROR(Base!AL84/GAMSbase!AL84,"")</f>
        <v/>
      </c>
      <c r="AN84" s="61" t="str">
        <f>IFERROR(Base!AM84/GAMSbase!AM84,"")</f>
        <v/>
      </c>
      <c r="AO84" s="61" t="str">
        <f>IFERROR(Base!AN84/GAMSbase!AN84,"")</f>
        <v/>
      </c>
      <c r="AP84" s="61" t="str">
        <f>IFERROR(Base!AO84/GAMSbase!AO84,"")</f>
        <v/>
      </c>
      <c r="AQ84" s="61" t="str">
        <f>IFERROR(Base!AP84/GAMSbase!AP84,"")</f>
        <v/>
      </c>
      <c r="AR84" s="61" t="str">
        <f>IFERROR(Base!AQ84/GAMSbase!AQ84,"")</f>
        <v/>
      </c>
      <c r="AS84" s="61" t="str">
        <f>IFERROR(Base!AR84/GAMSbase!AR84,"")</f>
        <v/>
      </c>
      <c r="AT84" s="61" t="str">
        <f>IFERROR(Base!AS84/GAMSbase!AS84,"")</f>
        <v/>
      </c>
      <c r="AU84" s="61" t="str">
        <f>IFERROR(Base!AT84/GAMSbase!AT84,"")</f>
        <v/>
      </c>
      <c r="AV84" s="61" t="str">
        <f>IFERROR(Base!AU84/GAMSbase!AU84,"")</f>
        <v/>
      </c>
      <c r="AW84" s="61" t="str">
        <f>IFERROR(Base!AV84/GAMSbase!AV84,"")</f>
        <v/>
      </c>
      <c r="AX84" s="61" t="str">
        <f>IFERROR(Base!AW84/GAMSbase!AW84,"")</f>
        <v/>
      </c>
      <c r="AY84" s="61" t="str">
        <f>IFERROR(Base!AX84/GAMSbase!AX84,"")</f>
        <v/>
      </c>
      <c r="AZ84" s="61" t="str">
        <f>IFERROR(Base!AY84/GAMSbase!AY84,"")</f>
        <v/>
      </c>
      <c r="BA84" s="61" t="str">
        <f>IFERROR(Base!AZ84/GAMSbase!AZ84,"")</f>
        <v/>
      </c>
      <c r="BB84" s="61" t="str">
        <f>IFERROR(Base!BA84/GAMSbase!BA84,"")</f>
        <v/>
      </c>
      <c r="BC84" s="61" t="str">
        <f>IFERROR(Base!BB84/GAMSbase!BB84,"")</f>
        <v/>
      </c>
      <c r="BD84" s="61" t="str">
        <f>IFERROR(Base!BC84/GAMSbase!BC84,"")</f>
        <v/>
      </c>
      <c r="BE84" s="61" t="str">
        <f>IFERROR(Base!BD84/GAMSbase!BD84,"")</f>
        <v/>
      </c>
      <c r="BF84" s="61" t="str">
        <f>IFERROR(Base!BE84/GAMSbase!BE84,"")</f>
        <v/>
      </c>
      <c r="BG84" s="61" t="str">
        <f>IFERROR(Base!BF84/GAMSbase!BF84,"")</f>
        <v/>
      </c>
      <c r="BH84" s="61" t="str">
        <f>IFERROR(Base!BG84/GAMSbase!BG84,"")</f>
        <v/>
      </c>
      <c r="BI84" s="61" t="str">
        <f>IFERROR(Base!BH84/GAMSbase!BH84,"")</f>
        <v/>
      </c>
      <c r="BJ84" s="61" t="str">
        <f>IFERROR(Base!BI84/GAMSbase!BI84,"")</f>
        <v/>
      </c>
    </row>
    <row r="85" spans="1:62" x14ac:dyDescent="0.25">
      <c r="A85" t="str">
        <f>Base!A85</f>
        <v>Global Environmental Variables</v>
      </c>
      <c r="B85" t="str">
        <f>GAMSbase!A85</f>
        <v>** Global Environmental Variables</v>
      </c>
      <c r="C85" s="61" t="str">
        <f>IFERROR(Base!B85/GAMSbase!B85,"")</f>
        <v/>
      </c>
      <c r="D85" s="61" t="str">
        <f>IFERROR(Base!C85/GAMSbase!C85,"")</f>
        <v/>
      </c>
      <c r="E85" s="61" t="str">
        <f>IFERROR(Base!D85/GAMSbase!D85,"")</f>
        <v/>
      </c>
      <c r="F85" s="61" t="str">
        <f>IFERROR(Base!E85/GAMSbase!E85,"")</f>
        <v/>
      </c>
      <c r="G85" s="61" t="str">
        <f>IFERROR(Base!F85/GAMSbase!F85,"")</f>
        <v/>
      </c>
      <c r="H85" s="61" t="str">
        <f>IFERROR(Base!G85/GAMSbase!G85,"")</f>
        <v/>
      </c>
      <c r="I85" s="61" t="str">
        <f>IFERROR(Base!H85/GAMSbase!H85,"")</f>
        <v/>
      </c>
      <c r="J85" s="61" t="str">
        <f>IFERROR(Base!I85/GAMSbase!I85,"")</f>
        <v/>
      </c>
      <c r="K85" s="61" t="str">
        <f>IFERROR(Base!J85/GAMSbase!J85,"")</f>
        <v/>
      </c>
      <c r="L85" s="61" t="str">
        <f>IFERROR(Base!K85/GAMSbase!K85,"")</f>
        <v/>
      </c>
      <c r="M85" s="61" t="str">
        <f>IFERROR(Base!L85/GAMSbase!L85,"")</f>
        <v/>
      </c>
      <c r="N85" s="61" t="str">
        <f>IFERROR(Base!M85/GAMSbase!M85,"")</f>
        <v/>
      </c>
      <c r="O85" s="61" t="str">
        <f>IFERROR(Base!N85/GAMSbase!N85,"")</f>
        <v/>
      </c>
      <c r="P85" s="61" t="str">
        <f>IFERROR(Base!O85/GAMSbase!O85,"")</f>
        <v/>
      </c>
      <c r="Q85" s="61" t="str">
        <f>IFERROR(Base!P85/GAMSbase!P85,"")</f>
        <v/>
      </c>
      <c r="R85" s="61" t="str">
        <f>IFERROR(Base!Q85/GAMSbase!Q85,"")</f>
        <v/>
      </c>
      <c r="S85" s="61" t="str">
        <f>IFERROR(Base!R85/GAMSbase!R85,"")</f>
        <v/>
      </c>
      <c r="T85" s="61" t="str">
        <f>IFERROR(Base!S85/GAMSbase!S85,"")</f>
        <v/>
      </c>
      <c r="U85" s="61" t="str">
        <f>IFERROR(Base!T85/GAMSbase!T85,"")</f>
        <v/>
      </c>
      <c r="V85" s="61" t="str">
        <f>IFERROR(Base!U85/GAMSbase!U85,"")</f>
        <v/>
      </c>
      <c r="W85" s="61" t="str">
        <f>IFERROR(Base!V85/GAMSbase!V85,"")</f>
        <v/>
      </c>
      <c r="X85" s="61" t="str">
        <f>IFERROR(Base!W85/GAMSbase!W85,"")</f>
        <v/>
      </c>
      <c r="Y85" s="61" t="str">
        <f>IFERROR(Base!X85/GAMSbase!X85,"")</f>
        <v/>
      </c>
      <c r="Z85" s="61" t="str">
        <f>IFERROR(Base!Y85/GAMSbase!Y85,"")</f>
        <v/>
      </c>
      <c r="AA85" s="61" t="str">
        <f>IFERROR(Base!Z85/GAMSbase!Z85,"")</f>
        <v/>
      </c>
      <c r="AB85" s="61" t="str">
        <f>IFERROR(Base!AA85/GAMSbase!AA85,"")</f>
        <v/>
      </c>
      <c r="AC85" s="61" t="str">
        <f>IFERROR(Base!AB85/GAMSbase!AB85,"")</f>
        <v/>
      </c>
      <c r="AD85" s="61" t="str">
        <f>IFERROR(Base!AC85/GAMSbase!AC85,"")</f>
        <v/>
      </c>
      <c r="AE85" s="61" t="str">
        <f>IFERROR(Base!AD85/GAMSbase!AD85,"")</f>
        <v/>
      </c>
      <c r="AF85" s="61" t="str">
        <f>IFERROR(Base!AE85/GAMSbase!AE85,"")</f>
        <v/>
      </c>
      <c r="AG85" s="61" t="str">
        <f>IFERROR(Base!AF85/GAMSbase!AF85,"")</f>
        <v/>
      </c>
      <c r="AH85" s="61" t="str">
        <f>IFERROR(Base!AG85/GAMSbase!AG85,"")</f>
        <v/>
      </c>
      <c r="AI85" s="61" t="str">
        <f>IFERROR(Base!AH85/GAMSbase!AH85,"")</f>
        <v/>
      </c>
      <c r="AJ85" s="61" t="str">
        <f>IFERROR(Base!AI85/GAMSbase!AI85,"")</f>
        <v/>
      </c>
      <c r="AK85" s="61" t="str">
        <f>IFERROR(Base!AJ85/GAMSbase!AJ85,"")</f>
        <v/>
      </c>
      <c r="AL85" s="61" t="str">
        <f>IFERROR(Base!AK85/GAMSbase!AK85,"")</f>
        <v/>
      </c>
      <c r="AM85" s="61" t="str">
        <f>IFERROR(Base!AL85/GAMSbase!AL85,"")</f>
        <v/>
      </c>
      <c r="AN85" s="61" t="str">
        <f>IFERROR(Base!AM85/GAMSbase!AM85,"")</f>
        <v/>
      </c>
      <c r="AO85" s="61" t="str">
        <f>IFERROR(Base!AN85/GAMSbase!AN85,"")</f>
        <v/>
      </c>
      <c r="AP85" s="61" t="str">
        <f>IFERROR(Base!AO85/GAMSbase!AO85,"")</f>
        <v/>
      </c>
      <c r="AQ85" s="61" t="str">
        <f>IFERROR(Base!AP85/GAMSbase!AP85,"")</f>
        <v/>
      </c>
      <c r="AR85" s="61" t="str">
        <f>IFERROR(Base!AQ85/GAMSbase!AQ85,"")</f>
        <v/>
      </c>
      <c r="AS85" s="61" t="str">
        <f>IFERROR(Base!AR85/GAMSbase!AR85,"")</f>
        <v/>
      </c>
      <c r="AT85" s="61" t="str">
        <f>IFERROR(Base!AS85/GAMSbase!AS85,"")</f>
        <v/>
      </c>
      <c r="AU85" s="61" t="str">
        <f>IFERROR(Base!AT85/GAMSbase!AT85,"")</f>
        <v/>
      </c>
      <c r="AV85" s="61" t="str">
        <f>IFERROR(Base!AU85/GAMSbase!AU85,"")</f>
        <v/>
      </c>
      <c r="AW85" s="61" t="str">
        <f>IFERROR(Base!AV85/GAMSbase!AV85,"")</f>
        <v/>
      </c>
      <c r="AX85" s="61" t="str">
        <f>IFERROR(Base!AW85/GAMSbase!AW85,"")</f>
        <v/>
      </c>
      <c r="AY85" s="61" t="str">
        <f>IFERROR(Base!AX85/GAMSbase!AX85,"")</f>
        <v/>
      </c>
      <c r="AZ85" s="61" t="str">
        <f>IFERROR(Base!AY85/GAMSbase!AY85,"")</f>
        <v/>
      </c>
      <c r="BA85" s="61" t="str">
        <f>IFERROR(Base!AZ85/GAMSbase!AZ85,"")</f>
        <v/>
      </c>
      <c r="BB85" s="61" t="str">
        <f>IFERROR(Base!BA85/GAMSbase!BA85,"")</f>
        <v/>
      </c>
      <c r="BC85" s="61" t="str">
        <f>IFERROR(Base!BB85/GAMSbase!BB85,"")</f>
        <v/>
      </c>
      <c r="BD85" s="61" t="str">
        <f>IFERROR(Base!BC85/GAMSbase!BC85,"")</f>
        <v/>
      </c>
      <c r="BE85" s="61" t="str">
        <f>IFERROR(Base!BD85/GAMSbase!BD85,"")</f>
        <v/>
      </c>
      <c r="BF85" s="61" t="str">
        <f>IFERROR(Base!BE85/GAMSbase!BE85,"")</f>
        <v/>
      </c>
      <c r="BG85" s="61" t="str">
        <f>IFERROR(Base!BF85/GAMSbase!BF85,"")</f>
        <v/>
      </c>
      <c r="BH85" s="61" t="str">
        <f>IFERROR(Base!BG85/GAMSbase!BG85,"")</f>
        <v/>
      </c>
      <c r="BI85" s="61" t="str">
        <f>IFERROR(Base!BH85/GAMSbase!BH85,"")</f>
        <v/>
      </c>
      <c r="BJ85" s="61" t="str">
        <f>IFERROR(Base!BI85/GAMSbase!BI85,"")</f>
        <v/>
      </c>
    </row>
    <row r="86" spans="1:62" x14ac:dyDescent="0.25">
      <c r="A86" t="str">
        <f>Base!A86</f>
        <v>CARBON CYCLE (beginning of period)</v>
      </c>
      <c r="B86" t="str">
        <f>GAMSbase!A86</f>
        <v>* CARBON CYCLE</v>
      </c>
      <c r="C86" s="61" t="str">
        <f>IFERROR(Base!B86/GAMSbase!B86,"")</f>
        <v/>
      </c>
      <c r="D86" s="61" t="str">
        <f>IFERROR(Base!C86/GAMSbase!C86,"")</f>
        <v/>
      </c>
      <c r="E86" s="61" t="str">
        <f>IFERROR(Base!D86/GAMSbase!D86,"")</f>
        <v/>
      </c>
      <c r="F86" s="61" t="str">
        <f>IFERROR(Base!E86/GAMSbase!E86,"")</f>
        <v/>
      </c>
      <c r="G86" s="61" t="str">
        <f>IFERROR(Base!F86/GAMSbase!F86,"")</f>
        <v/>
      </c>
      <c r="H86" s="61" t="str">
        <f>IFERROR(Base!G86/GAMSbase!G86,"")</f>
        <v/>
      </c>
      <c r="I86" s="61" t="str">
        <f>IFERROR(Base!H86/GAMSbase!H86,"")</f>
        <v/>
      </c>
      <c r="J86" s="61" t="str">
        <f>IFERROR(Base!I86/GAMSbase!I86,"")</f>
        <v/>
      </c>
      <c r="K86" s="61" t="str">
        <f>IFERROR(Base!J86/GAMSbase!J86,"")</f>
        <v/>
      </c>
      <c r="L86" s="61" t="str">
        <f>IFERROR(Base!K86/GAMSbase!K86,"")</f>
        <v/>
      </c>
      <c r="M86" s="61" t="str">
        <f>IFERROR(Base!L86/GAMSbase!L86,"")</f>
        <v/>
      </c>
      <c r="N86" s="61" t="str">
        <f>IFERROR(Base!M86/GAMSbase!M86,"")</f>
        <v/>
      </c>
      <c r="O86" s="61" t="str">
        <f>IFERROR(Base!N86/GAMSbase!N86,"")</f>
        <v/>
      </c>
      <c r="P86" s="61" t="str">
        <f>IFERROR(Base!O86/GAMSbase!O86,"")</f>
        <v/>
      </c>
      <c r="Q86" s="61" t="str">
        <f>IFERROR(Base!P86/GAMSbase!P86,"")</f>
        <v/>
      </c>
      <c r="R86" s="61" t="str">
        <f>IFERROR(Base!Q86/GAMSbase!Q86,"")</f>
        <v/>
      </c>
      <c r="S86" s="61" t="str">
        <f>IFERROR(Base!R86/GAMSbase!R86,"")</f>
        <v/>
      </c>
      <c r="T86" s="61" t="str">
        <f>IFERROR(Base!S86/GAMSbase!S86,"")</f>
        <v/>
      </c>
      <c r="U86" s="61" t="str">
        <f>IFERROR(Base!T86/GAMSbase!T86,"")</f>
        <v/>
      </c>
      <c r="V86" s="61" t="str">
        <f>IFERROR(Base!U86/GAMSbase!U86,"")</f>
        <v/>
      </c>
      <c r="W86" s="61" t="str">
        <f>IFERROR(Base!V86/GAMSbase!V86,"")</f>
        <v/>
      </c>
      <c r="X86" s="61" t="str">
        <f>IFERROR(Base!W86/GAMSbase!W86,"")</f>
        <v/>
      </c>
      <c r="Y86" s="61" t="str">
        <f>IFERROR(Base!X86/GAMSbase!X86,"")</f>
        <v/>
      </c>
      <c r="Z86" s="61" t="str">
        <f>IFERROR(Base!Y86/GAMSbase!Y86,"")</f>
        <v/>
      </c>
      <c r="AA86" s="61" t="str">
        <f>IFERROR(Base!Z86/GAMSbase!Z86,"")</f>
        <v/>
      </c>
      <c r="AB86" s="61" t="str">
        <f>IFERROR(Base!AA86/GAMSbase!AA86,"")</f>
        <v/>
      </c>
      <c r="AC86" s="61" t="str">
        <f>IFERROR(Base!AB86/GAMSbase!AB86,"")</f>
        <v/>
      </c>
      <c r="AD86" s="61" t="str">
        <f>IFERROR(Base!AC86/GAMSbase!AC86,"")</f>
        <v/>
      </c>
      <c r="AE86" s="61" t="str">
        <f>IFERROR(Base!AD86/GAMSbase!AD86,"")</f>
        <v/>
      </c>
      <c r="AF86" s="61" t="str">
        <f>IFERROR(Base!AE86/GAMSbase!AE86,"")</f>
        <v/>
      </c>
      <c r="AG86" s="61" t="str">
        <f>IFERROR(Base!AF86/GAMSbase!AF86,"")</f>
        <v/>
      </c>
      <c r="AH86" s="61" t="str">
        <f>IFERROR(Base!AG86/GAMSbase!AG86,"")</f>
        <v/>
      </c>
      <c r="AI86" s="61" t="str">
        <f>IFERROR(Base!AH86/GAMSbase!AH86,"")</f>
        <v/>
      </c>
      <c r="AJ86" s="61" t="str">
        <f>IFERROR(Base!AI86/GAMSbase!AI86,"")</f>
        <v/>
      </c>
      <c r="AK86" s="61" t="str">
        <f>IFERROR(Base!AJ86/GAMSbase!AJ86,"")</f>
        <v/>
      </c>
      <c r="AL86" s="61" t="str">
        <f>IFERROR(Base!AK86/GAMSbase!AK86,"")</f>
        <v/>
      </c>
      <c r="AM86" s="61" t="str">
        <f>IFERROR(Base!AL86/GAMSbase!AL86,"")</f>
        <v/>
      </c>
      <c r="AN86" s="61" t="str">
        <f>IFERROR(Base!AM86/GAMSbase!AM86,"")</f>
        <v/>
      </c>
      <c r="AO86" s="61" t="str">
        <f>IFERROR(Base!AN86/GAMSbase!AN86,"")</f>
        <v/>
      </c>
      <c r="AP86" s="61" t="str">
        <f>IFERROR(Base!AO86/GAMSbase!AO86,"")</f>
        <v/>
      </c>
      <c r="AQ86" s="61" t="str">
        <f>IFERROR(Base!AP86/GAMSbase!AP86,"")</f>
        <v/>
      </c>
      <c r="AR86" s="61" t="str">
        <f>IFERROR(Base!AQ86/GAMSbase!AQ86,"")</f>
        <v/>
      </c>
      <c r="AS86" s="61" t="str">
        <f>IFERROR(Base!AR86/GAMSbase!AR86,"")</f>
        <v/>
      </c>
      <c r="AT86" s="61" t="str">
        <f>IFERROR(Base!AS86/GAMSbase!AS86,"")</f>
        <v/>
      </c>
      <c r="AU86" s="61" t="str">
        <f>IFERROR(Base!AT86/GAMSbase!AT86,"")</f>
        <v/>
      </c>
      <c r="AV86" s="61" t="str">
        <f>IFERROR(Base!AU86/GAMSbase!AU86,"")</f>
        <v/>
      </c>
      <c r="AW86" s="61" t="str">
        <f>IFERROR(Base!AV86/GAMSbase!AV86,"")</f>
        <v/>
      </c>
      <c r="AX86" s="61" t="str">
        <f>IFERROR(Base!AW86/GAMSbase!AW86,"")</f>
        <v/>
      </c>
      <c r="AY86" s="61" t="str">
        <f>IFERROR(Base!AX86/GAMSbase!AX86,"")</f>
        <v/>
      </c>
      <c r="AZ86" s="61" t="str">
        <f>IFERROR(Base!AY86/GAMSbase!AY86,"")</f>
        <v/>
      </c>
      <c r="BA86" s="61" t="str">
        <f>IFERROR(Base!AZ86/GAMSbase!AZ86,"")</f>
        <v/>
      </c>
      <c r="BB86" s="61" t="str">
        <f>IFERROR(Base!BA86/GAMSbase!BA86,"")</f>
        <v/>
      </c>
      <c r="BC86" s="61" t="str">
        <f>IFERROR(Base!BB86/GAMSbase!BB86,"")</f>
        <v/>
      </c>
      <c r="BD86" s="61" t="str">
        <f>IFERROR(Base!BC86/GAMSbase!BC86,"")</f>
        <v/>
      </c>
      <c r="BE86" s="61" t="str">
        <f>IFERROR(Base!BD86/GAMSbase!BD86,"")</f>
        <v/>
      </c>
      <c r="BF86" s="61" t="str">
        <f>IFERROR(Base!BE86/GAMSbase!BE86,"")</f>
        <v/>
      </c>
      <c r="BG86" s="61" t="str">
        <f>IFERROR(Base!BF86/GAMSbase!BF86,"")</f>
        <v/>
      </c>
      <c r="BH86" s="61" t="str">
        <f>IFERROR(Base!BG86/GAMSbase!BG86,"")</f>
        <v/>
      </c>
      <c r="BI86" s="61" t="str">
        <f>IFERROR(Base!BH86/GAMSbase!BH86,"")</f>
        <v/>
      </c>
      <c r="BJ86" s="61" t="str">
        <f>IFERROR(Base!BI86/GAMSbase!BI86,"")</f>
        <v/>
      </c>
    </row>
    <row r="87" spans="1:62" x14ac:dyDescent="0.25">
      <c r="A87" t="str">
        <f>Base!A87</f>
        <v>Atmospheric concentration of carbon (GTC)</v>
      </c>
      <c r="B87" t="str">
        <f>GAMSbase!A87</f>
        <v>Atmospheric concentration of carbon (GTC)</v>
      </c>
      <c r="C87" s="61">
        <f>IFERROR(Base!B87/GAMSbase!B87,"")</f>
        <v>1</v>
      </c>
      <c r="D87" s="61">
        <f>IFERROR(Base!C87/GAMSbase!C87,"")</f>
        <v>1.0000000000018738</v>
      </c>
      <c r="E87" s="61">
        <f>IFERROR(Base!D87/GAMSbase!D87,"")</f>
        <v>1.0000000000030962</v>
      </c>
      <c r="F87" s="61">
        <f>IFERROR(Base!E87/GAMSbase!E87,"")</f>
        <v>0.99938001934947274</v>
      </c>
      <c r="G87" s="61">
        <f>IFERROR(Base!F87/GAMSbase!F87,"")</f>
        <v>0.99863657040440168</v>
      </c>
      <c r="H87" s="61">
        <f>IFERROR(Base!G87/GAMSbase!G87,"")</f>
        <v>0.99778007997223328</v>
      </c>
      <c r="I87" s="61">
        <f>IFERROR(Base!H87/GAMSbase!H87,"")</f>
        <v>0.9968079669791795</v>
      </c>
      <c r="J87" s="61">
        <f>IFERROR(Base!I87/GAMSbase!I87,"")</f>
        <v>0.995706806222032</v>
      </c>
      <c r="K87" s="61">
        <f>IFERROR(Base!J87/GAMSbase!J87,"")</f>
        <v>0.9944537524299748</v>
      </c>
      <c r="L87" s="61">
        <f>IFERROR(Base!K87/GAMSbase!K87,"")</f>
        <v>0.99301737216522423</v>
      </c>
      <c r="M87" s="61">
        <f>IFERROR(Base!L87/GAMSbase!L87,"")</f>
        <v>0.99135802861856559</v>
      </c>
      <c r="N87" s="61">
        <f>IFERROR(Base!M87/GAMSbase!M87,"")</f>
        <v>0.98942796166337477</v>
      </c>
      <c r="O87" s="61">
        <f>IFERROR(Base!N87/GAMSbase!N87,"")</f>
        <v>0.98717120480486742</v>
      </c>
      <c r="P87" s="61">
        <f>IFERROR(Base!O87/GAMSbase!O87,"")</f>
        <v>0.98452348327707284</v>
      </c>
      <c r="Q87" s="61">
        <f>IFERROR(Base!P87/GAMSbase!P87,"")</f>
        <v>0.98141224379836778</v>
      </c>
      <c r="R87" s="61">
        <f>IFERROR(Base!Q87/GAMSbase!Q87,"")</f>
        <v>0.97775697554370222</v>
      </c>
      <c r="S87" s="61">
        <f>IFERROR(Base!R87/GAMSbase!R87,"")</f>
        <v>0.97346999146552848</v>
      </c>
      <c r="T87" s="61">
        <f>IFERROR(Base!S87/GAMSbase!S87,"")</f>
        <v>0.96845784569949955</v>
      </c>
      <c r="U87" s="61">
        <f>IFERROR(Base!T87/GAMSbase!T87,"")</f>
        <v>0.96262356112510394</v>
      </c>
      <c r="V87" s="61">
        <f>IFERROR(Base!U87/GAMSbase!U87,"")</f>
        <v>0.95586982521589792</v>
      </c>
      <c r="W87" s="61">
        <f>IFERROR(Base!V87/GAMSbase!V87,"")</f>
        <v>0.94812778974116818</v>
      </c>
      <c r="X87" s="61">
        <f>IFERROR(Base!W87/GAMSbase!W87,"")</f>
        <v>0.93934468995593745</v>
      </c>
      <c r="Y87" s="61">
        <f>IFERROR(Base!X87/GAMSbase!X87,"")</f>
        <v>0.92948913640019137</v>
      </c>
      <c r="Z87" s="61">
        <f>IFERROR(Base!Y87/GAMSbase!Y87,"")</f>
        <v>0.91855674214090688</v>
      </c>
      <c r="AA87" s="61">
        <f>IFERROR(Base!Z87/GAMSbase!Z87,"")</f>
        <v>0.90657551069894504</v>
      </c>
      <c r="AB87" s="61">
        <f>IFERROR(Base!AA87/GAMSbase!AA87,"")</f>
        <v>0.89361032526028839</v>
      </c>
      <c r="AC87" s="61">
        <f>IFERROR(Base!AB87/GAMSbase!AB87,"")</f>
        <v>0.87976583843410228</v>
      </c>
      <c r="AD87" s="61">
        <f>IFERROR(Base!AC87/GAMSbase!AC87,"")</f>
        <v>0.86518709813342998</v>
      </c>
      <c r="AE87" s="61">
        <f>IFERROR(Base!AD87/GAMSbase!AD87,"")</f>
        <v>0.85005738645409301</v>
      </c>
      <c r="AF87" s="61">
        <f>IFERROR(Base!AE87/GAMSbase!AE87,"")</f>
        <v>0.8345930058205564</v>
      </c>
      <c r="AG87" s="61">
        <f>IFERROR(Base!AF87/GAMSbase!AF87,"")</f>
        <v>0.81903510646375755</v>
      </c>
      <c r="AH87" s="61">
        <f>IFERROR(Base!AG87/GAMSbase!AG87,"")</f>
        <v>0.80363906828773912</v>
      </c>
      <c r="AI87" s="61">
        <f>IFERROR(Base!AH87/GAMSbase!AH87,"")</f>
        <v>0.78866235863083445</v>
      </c>
      <c r="AJ87" s="61">
        <f>IFERROR(Base!AI87/GAMSbase!AI87,"")</f>
        <v>0.7949743101889295</v>
      </c>
      <c r="AK87" s="61">
        <f>IFERROR(Base!AJ87/GAMSbase!AJ87,"")</f>
        <v>0.80382070257561578</v>
      </c>
      <c r="AL87" s="61">
        <f>IFERROR(Base!AK87/GAMSbase!AK87,"")</f>
        <v>0.81354816947805098</v>
      </c>
      <c r="AM87" s="61">
        <f>IFERROR(Base!AL87/GAMSbase!AL87,"")</f>
        <v>0.82323890816442014</v>
      </c>
      <c r="AN87" s="61">
        <f>IFERROR(Base!AM87/GAMSbase!AM87,"")</f>
        <v>0.83239232577942768</v>
      </c>
      <c r="AO87" s="61">
        <f>IFERROR(Base!AN87/GAMSbase!AN87,"")</f>
        <v>0.84075084116595822</v>
      </c>
      <c r="AP87" s="61">
        <f>IFERROR(Base!AO87/GAMSbase!AO87,"")</f>
        <v>0.84819926550991354</v>
      </c>
      <c r="AQ87" s="61">
        <f>IFERROR(Base!AP87/GAMSbase!AP87,"")</f>
        <v>0.85470467759036395</v>
      </c>
      <c r="AR87" s="61">
        <f>IFERROR(Base!AQ87/GAMSbase!AQ87,"")</f>
        <v>0.86027977441908132</v>
      </c>
      <c r="AS87" s="61">
        <f>IFERROR(Base!AR87/GAMSbase!AR87,"")</f>
        <v>0.86496029275332464</v>
      </c>
      <c r="AT87" s="61">
        <f>IFERROR(Base!AS87/GAMSbase!AS87,"")</f>
        <v>0.8687910223797809</v>
      </c>
      <c r="AU87" s="61">
        <f>IFERROR(Base!AT87/GAMSbase!AT87,"")</f>
        <v>0.87181708740659691</v>
      </c>
      <c r="AV87" s="61">
        <f>IFERROR(Base!AU87/GAMSbase!AU87,"")</f>
        <v>0.8740784036719963</v>
      </c>
      <c r="AW87" s="61">
        <f>IFERROR(Base!AV87/GAMSbase!AV87,"")</f>
        <v>0.87235213226322883</v>
      </c>
      <c r="AX87" s="61">
        <f>IFERROR(Base!AW87/GAMSbase!AW87,"")</f>
        <v>0.87066780446485093</v>
      </c>
      <c r="AY87" s="61">
        <f>IFERROR(Base!AX87/GAMSbase!AX87,"")</f>
        <v>0.86903419450375441</v>
      </c>
      <c r="AZ87" s="61">
        <f>IFERROR(Base!AY87/GAMSbase!AY87,"")</f>
        <v>0.86745793576723584</v>
      </c>
      <c r="BA87" s="61">
        <f>IFERROR(Base!AZ87/GAMSbase!AZ87,"")</f>
        <v>0.86594416870406921</v>
      </c>
      <c r="BB87" s="61">
        <f>IFERROR(Base!BA87/GAMSbase!BA87,"")</f>
        <v>0.86449732071014229</v>
      </c>
      <c r="BC87" s="61">
        <f>IFERROR(Base!BB87/GAMSbase!BB87,"")</f>
        <v>0.86309774215903834</v>
      </c>
      <c r="BD87" s="61">
        <f>IFERROR(Base!BC87/GAMSbase!BC87,"")</f>
        <v>0.86175070583677005</v>
      </c>
      <c r="BE87" s="61">
        <f>IFERROR(Base!BD87/GAMSbase!BD87,"")</f>
        <v>0.8604591986240403</v>
      </c>
      <c r="BF87" s="61">
        <f>IFERROR(Base!BE87/GAMSbase!BE87,"")</f>
        <v>0.85922450879751644</v>
      </c>
      <c r="BG87" s="61">
        <f>IFERROR(Base!BF87/GAMSbase!BF87,"")</f>
        <v>0.8580466781472621</v>
      </c>
      <c r="BH87" s="61">
        <f>IFERROR(Base!BG87/GAMSbase!BG87,"")</f>
        <v>0.85446099365658024</v>
      </c>
      <c r="BI87" s="61">
        <f>IFERROR(Base!BH87/GAMSbase!BH87,"")</f>
        <v>0.85785210995896644</v>
      </c>
      <c r="BJ87" s="61">
        <f>IFERROR(Base!BI87/GAMSbase!BI87,"")</f>
        <v>0.8648959761296976</v>
      </c>
    </row>
    <row r="88" spans="1:62" x14ac:dyDescent="0.25">
      <c r="A88" t="str">
        <f>Base!A88</f>
        <v>Atmospheric concentration of carbon (ppm)</v>
      </c>
      <c r="B88" t="str">
        <f>GAMSbase!A88</f>
        <v>Atmospheric concentration of carbon (ppm)</v>
      </c>
      <c r="C88" s="61">
        <f>IFERROR(Base!B88/GAMSbase!B88,"")</f>
        <v>0.99999999999994227</v>
      </c>
      <c r="D88" s="61">
        <f>IFERROR(Base!C88/GAMSbase!C88,"")</f>
        <v>1.0000000000018714</v>
      </c>
      <c r="E88" s="61">
        <f>IFERROR(Base!D88/GAMSbase!D88,"")</f>
        <v>1.0000000000032279</v>
      </c>
      <c r="F88" s="61">
        <f>IFERROR(Base!E88/GAMSbase!E88,"")</f>
        <v>0.99938001934954157</v>
      </c>
      <c r="G88" s="61">
        <f>IFERROR(Base!F88/GAMSbase!F88,"")</f>
        <v>0.9986365704044341</v>
      </c>
      <c r="H88" s="61">
        <f>IFERROR(Base!G88/GAMSbase!G88,"")</f>
        <v>0.99778007997226137</v>
      </c>
      <c r="I88" s="61">
        <f>IFERROR(Base!H88/GAMSbase!H88,"")</f>
        <v>0.99680796697916585</v>
      </c>
      <c r="J88" s="61">
        <f>IFERROR(Base!I88/GAMSbase!I88,"")</f>
        <v>0.99570680622197438</v>
      </c>
      <c r="K88" s="61">
        <f>IFERROR(Base!J88/GAMSbase!J88,"")</f>
        <v>0.99445375243003664</v>
      </c>
      <c r="L88" s="61">
        <f>IFERROR(Base!K88/GAMSbase!K88,"")</f>
        <v>0.99301737216517105</v>
      </c>
      <c r="M88" s="61">
        <f>IFERROR(Base!L88/GAMSbase!L88,"")</f>
        <v>0.99135802861848699</v>
      </c>
      <c r="N88" s="61">
        <f>IFERROR(Base!M88/GAMSbase!M88,"")</f>
        <v>0.98942796166336633</v>
      </c>
      <c r="O88" s="61">
        <f>IFERROR(Base!N88/GAMSbase!N88,"")</f>
        <v>0.98717120480488052</v>
      </c>
      <c r="P88" s="61">
        <f>IFERROR(Base!O88/GAMSbase!O88,"")</f>
        <v>0.98452348327702754</v>
      </c>
      <c r="Q88" s="61">
        <f>IFERROR(Base!P88/GAMSbase!P88,"")</f>
        <v>0.9814122437984123</v>
      </c>
      <c r="R88" s="61">
        <f>IFERROR(Base!Q88/GAMSbase!Q88,"")</f>
        <v>0.97775697554367591</v>
      </c>
      <c r="S88" s="61">
        <f>IFERROR(Base!R88/GAMSbase!R88,"")</f>
        <v>0.97346999146550961</v>
      </c>
      <c r="T88" s="61">
        <f>IFERROR(Base!S88/GAMSbase!S88,"")</f>
        <v>0.96845784569953963</v>
      </c>
      <c r="U88" s="61">
        <f>IFERROR(Base!T88/GAMSbase!T88,"")</f>
        <v>0.96262356112516301</v>
      </c>
      <c r="V88" s="61">
        <f>IFERROR(Base!U88/GAMSbase!U88,"")</f>
        <v>0.95586982521590957</v>
      </c>
      <c r="W88" s="61">
        <f>IFERROR(Base!V88/GAMSbase!V88,"")</f>
        <v>0.94812778974116296</v>
      </c>
      <c r="X88" s="61">
        <f>IFERROR(Base!W88/GAMSbase!W88,"")</f>
        <v>0.93934468995596443</v>
      </c>
      <c r="Y88" s="61">
        <f>IFERROR(Base!X88/GAMSbase!X88,"")</f>
        <v>0.92948913640020425</v>
      </c>
      <c r="Z88" s="61">
        <f>IFERROR(Base!Y88/GAMSbase!Y88,"")</f>
        <v>0.91855674214087102</v>
      </c>
      <c r="AA88" s="61">
        <f>IFERROR(Base!Z88/GAMSbase!Z88,"")</f>
        <v>0.90657551069893438</v>
      </c>
      <c r="AB88" s="61">
        <f>IFERROR(Base!AA88/GAMSbase!AA88,"")</f>
        <v>0.89361032526029149</v>
      </c>
      <c r="AC88" s="61">
        <f>IFERROR(Base!AB88/GAMSbase!AB88,"")</f>
        <v>0.87976583843409795</v>
      </c>
      <c r="AD88" s="61">
        <f>IFERROR(Base!AC88/GAMSbase!AC88,"")</f>
        <v>0.86518709813345296</v>
      </c>
      <c r="AE88" s="61">
        <f>IFERROR(Base!AD88/GAMSbase!AD88,"")</f>
        <v>0.85005738645411033</v>
      </c>
      <c r="AF88" s="61">
        <f>IFERROR(Base!AE88/GAMSbase!AE88,"")</f>
        <v>0.83459300582056217</v>
      </c>
      <c r="AG88" s="61">
        <f>IFERROR(Base!AF88/GAMSbase!AF88,"")</f>
        <v>0.81903510646374844</v>
      </c>
      <c r="AH88" s="61">
        <f>IFERROR(Base!AG88/GAMSbase!AG88,"")</f>
        <v>0.80363906828773601</v>
      </c>
      <c r="AI88" s="61">
        <f>IFERROR(Base!AH88/GAMSbase!AH88,"")</f>
        <v>0.78866235863081058</v>
      </c>
      <c r="AJ88" s="61">
        <f>IFERROR(Base!AI88/GAMSbase!AI88,"")</f>
        <v>0.79497431018890408</v>
      </c>
      <c r="AK88" s="61">
        <f>IFERROR(Base!AJ88/GAMSbase!AJ88,"")</f>
        <v>0.80382070257557803</v>
      </c>
      <c r="AL88" s="61">
        <f>IFERROR(Base!AK88/GAMSbase!AK88,"")</f>
        <v>0.81354816947806896</v>
      </c>
      <c r="AM88" s="61">
        <f>IFERROR(Base!AL88/GAMSbase!AL88,"")</f>
        <v>0.82323890816439216</v>
      </c>
      <c r="AN88" s="61">
        <f>IFERROR(Base!AM88/GAMSbase!AM88,"")</f>
        <v>0.8323923257794249</v>
      </c>
      <c r="AO88" s="61">
        <f>IFERROR(Base!AN88/GAMSbase!AN88,"")</f>
        <v>0.840750841165947</v>
      </c>
      <c r="AP88" s="61">
        <f>IFERROR(Base!AO88/GAMSbase!AO88,"")</f>
        <v>0.84819926550991542</v>
      </c>
      <c r="AQ88" s="61">
        <f>IFERROR(Base!AP88/GAMSbase!AP88,"")</f>
        <v>0.85470467759037427</v>
      </c>
      <c r="AR88" s="61">
        <f>IFERROR(Base!AQ88/GAMSbase!AQ88,"")</f>
        <v>0.86027977441904957</v>
      </c>
      <c r="AS88" s="61">
        <f>IFERROR(Base!AR88/GAMSbase!AR88,"")</f>
        <v>0.86496029275332464</v>
      </c>
      <c r="AT88" s="61">
        <f>IFERROR(Base!AS88/GAMSbase!AS88,"")</f>
        <v>0.86879102237979233</v>
      </c>
      <c r="AU88" s="61">
        <f>IFERROR(Base!AT88/GAMSbase!AT88,"")</f>
        <v>0.87181708740661312</v>
      </c>
      <c r="AV88" s="61">
        <f>IFERROR(Base!AU88/GAMSbase!AU88,"")</f>
        <v>0.87407840367199374</v>
      </c>
      <c r="AW88" s="61">
        <f>IFERROR(Base!AV88/GAMSbase!AV88,"")</f>
        <v>0.87235213226324271</v>
      </c>
      <c r="AX88" s="61">
        <f>IFERROR(Base!AW88/GAMSbase!AW88,"")</f>
        <v>0.87066780446482905</v>
      </c>
      <c r="AY88" s="61">
        <f>IFERROR(Base!AX88/GAMSbase!AX88,"")</f>
        <v>0.86903419450374919</v>
      </c>
      <c r="AZ88" s="61">
        <f>IFERROR(Base!AY88/GAMSbase!AY88,"")</f>
        <v>0.86745793576725749</v>
      </c>
      <c r="BA88" s="61">
        <f>IFERROR(Base!AZ88/GAMSbase!AZ88,"")</f>
        <v>0.86594416870406332</v>
      </c>
      <c r="BB88" s="61">
        <f>IFERROR(Base!BA88/GAMSbase!BA88,"")</f>
        <v>0.86449732071016783</v>
      </c>
      <c r="BC88" s="61">
        <f>IFERROR(Base!BB88/GAMSbase!BB88,"")</f>
        <v>0.86309774215904578</v>
      </c>
      <c r="BD88" s="61">
        <f>IFERROR(Base!BC88/GAMSbase!BC88,"")</f>
        <v>0.86175070583677804</v>
      </c>
      <c r="BE88" s="61">
        <f>IFERROR(Base!BD88/GAMSbase!BD88,"")</f>
        <v>0.8604591986240433</v>
      </c>
      <c r="BF88" s="61">
        <f>IFERROR(Base!BE88/GAMSbase!BE88,"")</f>
        <v>0.85922450879748513</v>
      </c>
      <c r="BG88" s="61">
        <f>IFERROR(Base!BF88/GAMSbase!BF88,"")</f>
        <v>0.85804667814730973</v>
      </c>
      <c r="BH88" s="61">
        <f>IFERROR(Base!BG88/GAMSbase!BG88,"")</f>
        <v>0.85446099365656403</v>
      </c>
      <c r="BI88" s="61">
        <f>IFERROR(Base!BH88/GAMSbase!BH88,"")</f>
        <v>0.85785210995899652</v>
      </c>
      <c r="BJ88" s="61">
        <f>IFERROR(Base!BI88/GAMSbase!BI88,"")</f>
        <v>0.8648959761297178</v>
      </c>
    </row>
    <row r="89" spans="1:62" x14ac:dyDescent="0.25">
      <c r="A89" t="str">
        <f>Base!A89</f>
        <v>Concentration in biosphere and upper oceans (GTC)</v>
      </c>
      <c r="B89" t="str">
        <f>GAMSbase!A89</f>
        <v>Concentration in biosphere and upper oceans (GTC)</v>
      </c>
      <c r="C89" s="61">
        <f>IFERROR(Base!B89/GAMSbase!B89,"")</f>
        <v>1</v>
      </c>
      <c r="D89" s="61">
        <f>IFERROR(Base!C89/GAMSbase!C89,"")</f>
        <v>0.99999999999997835</v>
      </c>
      <c r="E89" s="61">
        <f>IFERROR(Base!D89/GAMSbase!D89,"")</f>
        <v>1.0000000000001059</v>
      </c>
      <c r="F89" s="61">
        <f>IFERROR(Base!E89/GAMSbase!E89,"")</f>
        <v>1.0000000000002449</v>
      </c>
      <c r="G89" s="61">
        <f>IFERROR(Base!F89/GAMSbase!F89,"")</f>
        <v>0.99996775018199158</v>
      </c>
      <c r="H89" s="61">
        <f>IFERROR(Base!G89/GAMSbase!G89,"")</f>
        <v>0.99989647712579455</v>
      </c>
      <c r="I89" s="61">
        <f>IFERROR(Base!H89/GAMSbase!H89,"")</f>
        <v>0.99977992611458344</v>
      </c>
      <c r="J89" s="61">
        <f>IFERROR(Base!I89/GAMSbase!I89,"")</f>
        <v>0.99961174557684984</v>
      </c>
      <c r="K89" s="61">
        <f>IFERROR(Base!J89/GAMSbase!J89,"")</f>
        <v>0.99938494835444536</v>
      </c>
      <c r="L89" s="61">
        <f>IFERROR(Base!K89/GAMSbase!K89,"")</f>
        <v>0.99909142439304732</v>
      </c>
      <c r="M89" s="61">
        <f>IFERROR(Base!L89/GAMSbase!L89,"")</f>
        <v>0.99872148599209121</v>
      </c>
      <c r="N89" s="61">
        <f>IFERROR(Base!M89/GAMSbase!M89,"")</f>
        <v>0.99826343396097794</v>
      </c>
      <c r="O89" s="61">
        <f>IFERROR(Base!N89/GAMSbase!N89,"")</f>
        <v>0.99770314034970053</v>
      </c>
      <c r="P89" s="61">
        <f>IFERROR(Base!O89/GAMSbase!O89,"")</f>
        <v>0.9970236507913397</v>
      </c>
      <c r="Q89" s="61">
        <f>IFERROR(Base!P89/GAMSbase!P89,"")</f>
        <v>0.99620481701271613</v>
      </c>
      <c r="R89" s="61">
        <f>IFERROR(Base!Q89/GAMSbase!Q89,"")</f>
        <v>0.99522297782920288</v>
      </c>
      <c r="S89" s="61">
        <f>IFERROR(Base!R89/GAMSbase!R89,"")</f>
        <v>0.99405071490567409</v>
      </c>
      <c r="T89" s="61">
        <f>IFERROR(Base!S89/GAMSbase!S89,"")</f>
        <v>0.99265671751067663</v>
      </c>
      <c r="U89" s="61">
        <f>IFERROR(Base!T89/GAMSbase!T89,"")</f>
        <v>0.99100579791994303</v>
      </c>
      <c r="V89" s="61">
        <f>IFERROR(Base!U89/GAMSbase!U89,"")</f>
        <v>0.98905910522229001</v>
      </c>
      <c r="W89" s="61">
        <f>IFERROR(Base!V89/GAMSbase!V89,"")</f>
        <v>0.98677458892634839</v>
      </c>
      <c r="X89" s="61">
        <f>IFERROR(Base!W89/GAMSbase!W89,"")</f>
        <v>0.98410946551406997</v>
      </c>
      <c r="Y89" s="61">
        <f>IFERROR(Base!X89/GAMSbase!X89,"")</f>
        <v>0.98102167177644217</v>
      </c>
      <c r="Z89" s="61">
        <f>IFERROR(Base!Y89/GAMSbase!Y89,"")</f>
        <v>0.97747155722772916</v>
      </c>
      <c r="AA89" s="61">
        <f>IFERROR(Base!Z89/GAMSbase!Z89,"")</f>
        <v>0.97342379224517195</v>
      </c>
      <c r="AB89" s="61">
        <f>IFERROR(Base!AA89/GAMSbase!AA89,"")</f>
        <v>0.96884942891567094</v>
      </c>
      <c r="AC89" s="61">
        <f>IFERROR(Base!AB89/GAMSbase!AB89,"")</f>
        <v>0.96372801130219155</v>
      </c>
      <c r="AD89" s="61">
        <f>IFERROR(Base!AC89/GAMSbase!AC89,"")</f>
        <v>0.95804959532439826</v>
      </c>
      <c r="AE89" s="61">
        <f>IFERROR(Base!AD89/GAMSbase!AD89,"")</f>
        <v>0.95181651156899971</v>
      </c>
      <c r="AF89" s="61">
        <f>IFERROR(Base!AE89/GAMSbase!AE89,"")</f>
        <v>0.94504469365223631</v>
      </c>
      <c r="AG89" s="61">
        <f>IFERROR(Base!AF89/GAMSbase!AF89,"")</f>
        <v>0.93776440605964717</v>
      </c>
      <c r="AH89" s="61">
        <f>IFERROR(Base!AG89/GAMSbase!AG89,"")</f>
        <v>0.93002024204480538</v>
      </c>
      <c r="AI89" s="61">
        <f>IFERROR(Base!AH89/GAMSbase!AH89,"")</f>
        <v>0.92187032342880093</v>
      </c>
      <c r="AJ89" s="61">
        <f>IFERROR(Base!AI89/GAMSbase!AI89,"")</f>
        <v>0.91338471415237388</v>
      </c>
      <c r="AK89" s="61">
        <f>IFERROR(Base!AJ89/GAMSbase!AJ89,"")</f>
        <v>0.90595176844303638</v>
      </c>
      <c r="AL89" s="61">
        <f>IFERROR(Base!AK89/GAMSbase!AK89,"")</f>
        <v>0.89964298722576841</v>
      </c>
      <c r="AM89" s="61">
        <f>IFERROR(Base!AL89/GAMSbase!AL89,"")</f>
        <v>0.89441763855289236</v>
      </c>
      <c r="AN89" s="61">
        <f>IFERROR(Base!AM89/GAMSbase!AM89,"")</f>
        <v>0.89018060594318094</v>
      </c>
      <c r="AO89" s="61">
        <f>IFERROR(Base!AN89/GAMSbase!AN89,"")</f>
        <v>0.88681417334584345</v>
      </c>
      <c r="AP89" s="61">
        <f>IFERROR(Base!AO89/GAMSbase!AO89,"")</f>
        <v>0.88419557179692099</v>
      </c>
      <c r="AQ89" s="61">
        <f>IFERROR(Base!AP89/GAMSbase!AP89,"")</f>
        <v>0.88220641163610825</v>
      </c>
      <c r="AR89" s="61">
        <f>IFERROR(Base!AQ89/GAMSbase!AQ89,"")</f>
        <v>0.88073739571932663</v>
      </c>
      <c r="AS89" s="61">
        <f>IFERROR(Base!AR89/GAMSbase!AR89,"")</f>
        <v>0.87969028124716642</v>
      </c>
      <c r="AT89" s="61">
        <f>IFERROR(Base!AS89/GAMSbase!AS89,"")</f>
        <v>0.87897826016403113</v>
      </c>
      <c r="AU89" s="61">
        <f>IFERROR(Base!AT89/GAMSbase!AT89,"")</f>
        <v>0.87852546195287906</v>
      </c>
      <c r="AV89" s="61">
        <f>IFERROR(Base!AU89/GAMSbase!AU89,"")</f>
        <v>0.87826600192085469</v>
      </c>
      <c r="AW89" s="61">
        <f>IFERROR(Base!AV89/GAMSbase!AV89,"")</f>
        <v>0.87814282538672139</v>
      </c>
      <c r="AX89" s="61">
        <f>IFERROR(Base!AW89/GAMSbase!AW89,"")</f>
        <v>0.87795042240517251</v>
      </c>
      <c r="AY89" s="61">
        <f>IFERROR(Base!AX89/GAMSbase!AX89,"")</f>
        <v>0.87769926070761473</v>
      </c>
      <c r="AZ89" s="61">
        <f>IFERROR(Base!AY89/GAMSbase!AY89,"")</f>
        <v>0.87739795182831126</v>
      </c>
      <c r="BA89" s="61">
        <f>IFERROR(Base!AZ89/GAMSbase!AZ89,"")</f>
        <v>0.87705367153025204</v>
      </c>
      <c r="BB89" s="61">
        <f>IFERROR(Base!BA89/GAMSbase!BA89,"")</f>
        <v>0.87667248412668664</v>
      </c>
      <c r="BC89" s="61">
        <f>IFERROR(Base!BB89/GAMSbase!BB89,"")</f>
        <v>0.87625960544391346</v>
      </c>
      <c r="BD89" s="61">
        <f>IFERROR(Base!BC89/GAMSbase!BC89,"")</f>
        <v>0.87581873485264605</v>
      </c>
      <c r="BE89" s="61">
        <f>IFERROR(Base!BD89/GAMSbase!BD89,"")</f>
        <v>0.87535323738409787</v>
      </c>
      <c r="BF89" s="61">
        <f>IFERROR(Base!BE89/GAMSbase!BE89,"")</f>
        <v>0.87486615789673261</v>
      </c>
      <c r="BG89" s="61">
        <f>IFERROR(Base!BF89/GAMSbase!BF89,"")</f>
        <v>0.87436024491158271</v>
      </c>
      <c r="BH89" s="61">
        <f>IFERROR(Base!BG89/GAMSbase!BG89,"")</f>
        <v>0.87383797808569874</v>
      </c>
      <c r="BI89" s="61">
        <f>IFERROR(Base!BH89/GAMSbase!BH89,"")</f>
        <v>0.87320795404900964</v>
      </c>
      <c r="BJ89" s="61">
        <f>IFERROR(Base!BI89/GAMSbase!BI89,"")</f>
        <v>0.87271943921754191</v>
      </c>
    </row>
    <row r="90" spans="1:62" x14ac:dyDescent="0.25">
      <c r="A90" t="str">
        <f>Base!A90</f>
        <v>Concentration in deep oceans (GTC)</v>
      </c>
      <c r="B90" t="str">
        <f>GAMSbase!A90</f>
        <v>Concentration in deep oceans (GTC)</v>
      </c>
      <c r="C90" s="61">
        <f>IFERROR(Base!B90/GAMSbase!B90,"")</f>
        <v>1</v>
      </c>
      <c r="D90" s="61">
        <f>IFERROR(Base!C90/GAMSbase!C90,"")</f>
        <v>0.99999999999999978</v>
      </c>
      <c r="E90" s="61">
        <f>IFERROR(Base!D90/GAMSbase!D90,"")</f>
        <v>0.99999999999999778</v>
      </c>
      <c r="F90" s="61">
        <f>IFERROR(Base!E90/GAMSbase!E90,"")</f>
        <v>1.0000000000000011</v>
      </c>
      <c r="G90" s="61">
        <f>IFERROR(Base!F90/GAMSbase!F90,"")</f>
        <v>0.99999999999999967</v>
      </c>
      <c r="H90" s="61">
        <f>IFERROR(Base!G90/GAMSbase!G90,"")</f>
        <v>0.99999998712178806</v>
      </c>
      <c r="I90" s="61">
        <f>IFERROR(Base!H90/GAMSbase!H90,"")</f>
        <v>0.99999994514066759</v>
      </c>
      <c r="J90" s="61">
        <f>IFERROR(Base!I90/GAMSbase!I90,"")</f>
        <v>0.99999985436218997</v>
      </c>
      <c r="K90" s="61">
        <f>IFERROR(Base!J90/GAMSbase!J90,"")</f>
        <v>0.99999969119659859</v>
      </c>
      <c r="L90" s="61">
        <f>IFERROR(Base!K90/GAMSbase!K90,"")</f>
        <v>0.99999942743687764</v>
      </c>
      <c r="M90" s="61">
        <f>IFERROR(Base!L90/GAMSbase!L90,"")</f>
        <v>0.99999902923171757</v>
      </c>
      <c r="N90" s="61">
        <f>IFERROR(Base!M90/GAMSbase!M90,"")</f>
        <v>0.99999845573186563</v>
      </c>
      <c r="O90" s="61">
        <f>IFERROR(Base!N90/GAMSbase!N90,"")</f>
        <v>0.99999765737795332</v>
      </c>
      <c r="P90" s="61">
        <f>IFERROR(Base!O90/GAMSbase!O90,"")</f>
        <v>0.99999657379094753</v>
      </c>
      <c r="Q90" s="61">
        <f>IFERROR(Base!P90/GAMSbase!P90,"")</f>
        <v>0.99999513122340011</v>
      </c>
      <c r="R90" s="61">
        <f>IFERROR(Base!Q90/GAMSbase!Q90,"")</f>
        <v>0.99999323953185248</v>
      </c>
      <c r="S90" s="61">
        <f>IFERROR(Base!R90/GAMSbase!R90,"")</f>
        <v>0.99999078863990221</v>
      </c>
      <c r="T90" s="61">
        <f>IFERROR(Base!S90/GAMSbase!S90,"")</f>
        <v>0.99998764447913113</v>
      </c>
      <c r="U90" s="61">
        <f>IFERROR(Base!T90/GAMSbase!T90,"")</f>
        <v>0.99998364442272791</v>
      </c>
      <c r="V90" s="61">
        <f>IFERROR(Base!U90/GAMSbase!U90,"")</f>
        <v>0.99997859226666663</v>
      </c>
      <c r="W90" s="61">
        <f>IFERROR(Base!V90/GAMSbase!V90,"")</f>
        <v>0.99997225286631664</v>
      </c>
      <c r="X90" s="61">
        <f>IFERROR(Base!W90/GAMSbase!W90,"")</f>
        <v>0.99996434660240985</v>
      </c>
      <c r="Y90" s="61">
        <f>IFERROR(Base!X90/GAMSbase!X90,"")</f>
        <v>0.99995454498096981</v>
      </c>
      <c r="Z90" s="61">
        <f>IFERROR(Base!Y90/GAMSbase!Y90,"")</f>
        <v>0.99994246703824852</v>
      </c>
      <c r="AA90" s="61">
        <f>IFERROR(Base!Z90/GAMSbase!Z90,"")</f>
        <v>0.99992767693992834</v>
      </c>
      <c r="AB90" s="61">
        <f>IFERROR(Base!AA90/GAMSbase!AA90,"")</f>
        <v>0.99990968320126605</v>
      </c>
      <c r="AC90" s="61">
        <f>IFERROR(Base!AB90/GAMSbase!AB90,"")</f>
        <v>0.99988793995706571</v>
      </c>
      <c r="AD90" s="61">
        <f>IFERROR(Base!AC90/GAMSbase!AC90,"")</f>
        <v>0.9998618506684479</v>
      </c>
      <c r="AE90" s="61">
        <f>IFERROR(Base!AD90/GAMSbase!AD90,"")</f>
        <v>0.99983077455804614</v>
      </c>
      <c r="AF90" s="61">
        <f>IFERROR(Base!AE90/GAMSbase!AE90,"")</f>
        <v>0.99979403591687077</v>
      </c>
      <c r="AG90" s="61">
        <f>IFERROR(Base!AF90/GAMSbase!AF90,"")</f>
        <v>0.99975093622930156</v>
      </c>
      <c r="AH90" s="61">
        <f>IFERROR(Base!AG90/GAMSbase!AG90,"")</f>
        <v>0.99970076883398085</v>
      </c>
      <c r="AI90" s="61">
        <f>IFERROR(Base!AH90/GAMSbase!AH90,"")</f>
        <v>0.99964283560271405</v>
      </c>
      <c r="AJ90" s="61">
        <f>IFERROR(Base!AI90/GAMSbase!AI90,"")</f>
        <v>0.99957646490921603</v>
      </c>
      <c r="AK90" s="61">
        <f>IFERROR(Base!AJ90/GAMSbase!AJ90,"")</f>
        <v>0.9995010300067827</v>
      </c>
      <c r="AL90" s="61">
        <f>IFERROR(Base!AK90/GAMSbase!AK90,"")</f>
        <v>0.9994171403652693</v>
      </c>
      <c r="AM90" s="61">
        <f>IFERROR(Base!AL90/GAMSbase!AL90,"")</f>
        <v>0.99932555285723457</v>
      </c>
      <c r="AN90" s="61">
        <f>IFERROR(Base!AM90/GAMSbase!AM90,"")</f>
        <v>0.99922707225015672</v>
      </c>
      <c r="AO90" s="61">
        <f>IFERROR(Base!AN90/GAMSbase!AN90,"")</f>
        <v>0.9991224946716194</v>
      </c>
      <c r="AP90" s="61">
        <f>IFERROR(Base!AO90/GAMSbase!AO90,"")</f>
        <v>0.99901257620354256</v>
      </c>
      <c r="AQ90" s="61">
        <f>IFERROR(Base!AP90/GAMSbase!AP90,"")</f>
        <v>0.99889801661380817</v>
      </c>
      <c r="AR90" s="61">
        <f>IFERROR(Base!AQ90/GAMSbase!AQ90,"")</f>
        <v>0.99877945230024945</v>
      </c>
      <c r="AS90" s="61">
        <f>IFERROR(Base!AR90/GAMSbase!AR90,"")</f>
        <v>0.99865745480474588</v>
      </c>
      <c r="AT90" s="61">
        <f>IFERROR(Base!AS90/GAMSbase!AS90,"")</f>
        <v>0.99853253261321562</v>
      </c>
      <c r="AU90" s="61">
        <f>IFERROR(Base!AT90/GAMSbase!AT90,"")</f>
        <v>0.99840513479614013</v>
      </c>
      <c r="AV90" s="61">
        <f>IFERROR(Base!AU90/GAMSbase!AU90,"")</f>
        <v>0.9982756555757003</v>
      </c>
      <c r="AW90" s="61">
        <f>IFERROR(Base!AV90/GAMSbase!AV90,"")</f>
        <v>0.99814443924722684</v>
      </c>
      <c r="AX90" s="61">
        <f>IFERROR(Base!AW90/GAMSbase!AW90,"")</f>
        <v>0.99801178510378896</v>
      </c>
      <c r="AY90" s="61">
        <f>IFERROR(Base!AX90/GAMSbase!AX90,"")</f>
        <v>0.99787793829332083</v>
      </c>
      <c r="AZ90" s="61">
        <f>IFERROR(Base!AY90/GAMSbase!AY90,"")</f>
        <v>0.99774311147676131</v>
      </c>
      <c r="BA90" s="61">
        <f>IFERROR(Base!AZ90/GAMSbase!AZ90,"")</f>
        <v>0.99760748916380504</v>
      </c>
      <c r="BB90" s="61">
        <f>IFERROR(Base!BA90/GAMSbase!BA90,"")</f>
        <v>0.99747123144766159</v>
      </c>
      <c r="BC90" s="61">
        <f>IFERROR(Base!BB90/GAMSbase!BB90,"")</f>
        <v>0.99733447723052604</v>
      </c>
      <c r="BD90" s="61">
        <f>IFERROR(Base!BC90/GAMSbase!BC90,"")</f>
        <v>0.9971973470159694</v>
      </c>
      <c r="BE90" s="61">
        <f>IFERROR(Base!BD90/GAMSbase!BD90,"")</f>
        <v>0.9970599452419161</v>
      </c>
      <c r="BF90" s="61">
        <f>IFERROR(Base!BE90/GAMSbase!BE90,"")</f>
        <v>0.99692236239692567</v>
      </c>
      <c r="BG90" s="61">
        <f>IFERROR(Base!BF90/GAMSbase!BF90,"")</f>
        <v>0.99678467685174543</v>
      </c>
      <c r="BH90" s="61">
        <f>IFERROR(Base!BG90/GAMSbase!BG90,"")</f>
        <v>0.9966469564465833</v>
      </c>
      <c r="BI90" s="61">
        <f>IFERROR(Base!BH90/GAMSbase!BH90,"")</f>
        <v>0.99650925986838035</v>
      </c>
      <c r="BJ90" s="61">
        <f>IFERROR(Base!BI90/GAMSbase!BI90,"")</f>
        <v>0.9963715184961216</v>
      </c>
    </row>
    <row r="91" spans="1:62" x14ac:dyDescent="0.25">
      <c r="A91" t="str">
        <f>Base!A91</f>
        <v>CUMULATIVE EMISSIONS/HOTELLING RENTS</v>
      </c>
      <c r="B91" t="str">
        <f>GAMSbase!A91</f>
        <v>* CUMULATIVE EMISSIONS</v>
      </c>
      <c r="C91" s="61" t="str">
        <f>IFERROR(Base!B91/GAMSbase!B91,"")</f>
        <v/>
      </c>
      <c r="D91" s="61" t="str">
        <f>IFERROR(Base!C91/GAMSbase!C91,"")</f>
        <v/>
      </c>
      <c r="E91" s="61" t="str">
        <f>IFERROR(Base!D91/GAMSbase!D91,"")</f>
        <v/>
      </c>
      <c r="F91" s="61" t="str">
        <f>IFERROR(Base!E91/GAMSbase!E91,"")</f>
        <v/>
      </c>
      <c r="G91" s="61" t="str">
        <f>IFERROR(Base!F91/GAMSbase!F91,"")</f>
        <v/>
      </c>
      <c r="H91" s="61" t="str">
        <f>IFERROR(Base!G91/GAMSbase!G91,"")</f>
        <v/>
      </c>
      <c r="I91" s="61" t="str">
        <f>IFERROR(Base!H91/GAMSbase!H91,"")</f>
        <v/>
      </c>
      <c r="J91" s="61" t="str">
        <f>IFERROR(Base!I91/GAMSbase!I91,"")</f>
        <v/>
      </c>
      <c r="K91" s="61" t="str">
        <f>IFERROR(Base!J91/GAMSbase!J91,"")</f>
        <v/>
      </c>
      <c r="L91" s="61" t="str">
        <f>IFERROR(Base!K91/GAMSbase!K91,"")</f>
        <v/>
      </c>
      <c r="M91" s="61" t="str">
        <f>IFERROR(Base!L91/GAMSbase!L91,"")</f>
        <v/>
      </c>
      <c r="N91" s="61" t="str">
        <f>IFERROR(Base!M91/GAMSbase!M91,"")</f>
        <v/>
      </c>
      <c r="O91" s="61" t="str">
        <f>IFERROR(Base!N91/GAMSbase!N91,"")</f>
        <v/>
      </c>
      <c r="P91" s="61" t="str">
        <f>IFERROR(Base!O91/GAMSbase!O91,"")</f>
        <v/>
      </c>
      <c r="Q91" s="61" t="str">
        <f>IFERROR(Base!P91/GAMSbase!P91,"")</f>
        <v/>
      </c>
      <c r="R91" s="61" t="str">
        <f>IFERROR(Base!Q91/GAMSbase!Q91,"")</f>
        <v/>
      </c>
      <c r="S91" s="61" t="str">
        <f>IFERROR(Base!R91/GAMSbase!R91,"")</f>
        <v/>
      </c>
      <c r="T91" s="61" t="str">
        <f>IFERROR(Base!S91/GAMSbase!S91,"")</f>
        <v/>
      </c>
      <c r="U91" s="61" t="str">
        <f>IFERROR(Base!T91/GAMSbase!T91,"")</f>
        <v/>
      </c>
      <c r="V91" s="61" t="str">
        <f>IFERROR(Base!U91/GAMSbase!U91,"")</f>
        <v/>
      </c>
      <c r="W91" s="61" t="str">
        <f>IFERROR(Base!V91/GAMSbase!V91,"")</f>
        <v/>
      </c>
      <c r="X91" s="61" t="str">
        <f>IFERROR(Base!W91/GAMSbase!W91,"")</f>
        <v/>
      </c>
      <c r="Y91" s="61" t="str">
        <f>IFERROR(Base!X91/GAMSbase!X91,"")</f>
        <v/>
      </c>
      <c r="Z91" s="61" t="str">
        <f>IFERROR(Base!Y91/GAMSbase!Y91,"")</f>
        <v/>
      </c>
      <c r="AA91" s="61" t="str">
        <f>IFERROR(Base!Z91/GAMSbase!Z91,"")</f>
        <v/>
      </c>
      <c r="AB91" s="61" t="str">
        <f>IFERROR(Base!AA91/GAMSbase!AA91,"")</f>
        <v/>
      </c>
      <c r="AC91" s="61" t="str">
        <f>IFERROR(Base!AB91/GAMSbase!AB91,"")</f>
        <v/>
      </c>
      <c r="AD91" s="61" t="str">
        <f>IFERROR(Base!AC91/GAMSbase!AC91,"")</f>
        <v/>
      </c>
      <c r="AE91" s="61" t="str">
        <f>IFERROR(Base!AD91/GAMSbase!AD91,"")</f>
        <v/>
      </c>
      <c r="AF91" s="61" t="str">
        <f>IFERROR(Base!AE91/GAMSbase!AE91,"")</f>
        <v/>
      </c>
      <c r="AG91" s="61" t="str">
        <f>IFERROR(Base!AF91/GAMSbase!AF91,"")</f>
        <v/>
      </c>
      <c r="AH91" s="61" t="str">
        <f>IFERROR(Base!AG91/GAMSbase!AG91,"")</f>
        <v/>
      </c>
      <c r="AI91" s="61" t="str">
        <f>IFERROR(Base!AH91/GAMSbase!AH91,"")</f>
        <v/>
      </c>
      <c r="AJ91" s="61" t="str">
        <f>IFERROR(Base!AI91/GAMSbase!AI91,"")</f>
        <v/>
      </c>
      <c r="AK91" s="61" t="str">
        <f>IFERROR(Base!AJ91/GAMSbase!AJ91,"")</f>
        <v/>
      </c>
      <c r="AL91" s="61" t="str">
        <f>IFERROR(Base!AK91/GAMSbase!AK91,"")</f>
        <v/>
      </c>
      <c r="AM91" s="61" t="str">
        <f>IFERROR(Base!AL91/GAMSbase!AL91,"")</f>
        <v/>
      </c>
      <c r="AN91" s="61" t="str">
        <f>IFERROR(Base!AM91/GAMSbase!AM91,"")</f>
        <v/>
      </c>
      <c r="AO91" s="61" t="str">
        <f>IFERROR(Base!AN91/GAMSbase!AN91,"")</f>
        <v/>
      </c>
      <c r="AP91" s="61" t="str">
        <f>IFERROR(Base!AO91/GAMSbase!AO91,"")</f>
        <v/>
      </c>
      <c r="AQ91" s="61" t="str">
        <f>IFERROR(Base!AP91/GAMSbase!AP91,"")</f>
        <v/>
      </c>
      <c r="AR91" s="61" t="str">
        <f>IFERROR(Base!AQ91/GAMSbase!AQ91,"")</f>
        <v/>
      </c>
      <c r="AS91" s="61" t="str">
        <f>IFERROR(Base!AR91/GAMSbase!AR91,"")</f>
        <v/>
      </c>
      <c r="AT91" s="61" t="str">
        <f>IFERROR(Base!AS91/GAMSbase!AS91,"")</f>
        <v/>
      </c>
      <c r="AU91" s="61" t="str">
        <f>IFERROR(Base!AT91/GAMSbase!AT91,"")</f>
        <v/>
      </c>
      <c r="AV91" s="61" t="str">
        <f>IFERROR(Base!AU91/GAMSbase!AU91,"")</f>
        <v/>
      </c>
      <c r="AW91" s="61" t="str">
        <f>IFERROR(Base!AV91/GAMSbase!AV91,"")</f>
        <v/>
      </c>
      <c r="AX91" s="61" t="str">
        <f>IFERROR(Base!AW91/GAMSbase!AW91,"")</f>
        <v/>
      </c>
      <c r="AY91" s="61" t="str">
        <f>IFERROR(Base!AX91/GAMSbase!AX91,"")</f>
        <v/>
      </c>
      <c r="AZ91" s="61" t="str">
        <f>IFERROR(Base!AY91/GAMSbase!AY91,"")</f>
        <v/>
      </c>
      <c r="BA91" s="61" t="str">
        <f>IFERROR(Base!AZ91/GAMSbase!AZ91,"")</f>
        <v/>
      </c>
      <c r="BB91" s="61" t="str">
        <f>IFERROR(Base!BA91/GAMSbase!BA91,"")</f>
        <v/>
      </c>
      <c r="BC91" s="61" t="str">
        <f>IFERROR(Base!BB91/GAMSbase!BB91,"")</f>
        <v/>
      </c>
      <c r="BD91" s="61" t="str">
        <f>IFERROR(Base!BC91/GAMSbase!BC91,"")</f>
        <v/>
      </c>
      <c r="BE91" s="61" t="str">
        <f>IFERROR(Base!BD91/GAMSbase!BD91,"")</f>
        <v/>
      </c>
      <c r="BF91" s="61" t="str">
        <f>IFERROR(Base!BE91/GAMSbase!BE91,"")</f>
        <v/>
      </c>
      <c r="BG91" s="61" t="str">
        <f>IFERROR(Base!BF91/GAMSbase!BF91,"")</f>
        <v/>
      </c>
      <c r="BH91" s="61" t="str">
        <f>IFERROR(Base!BG91/GAMSbase!BG91,"")</f>
        <v/>
      </c>
      <c r="BI91" s="61" t="str">
        <f>IFERROR(Base!BH91/GAMSbase!BH91,"")</f>
        <v/>
      </c>
      <c r="BJ91" s="61" t="str">
        <f>IFERROR(Base!BI91/GAMSbase!BI91,"")</f>
        <v/>
      </c>
    </row>
    <row r="92" spans="1:62" x14ac:dyDescent="0.25">
      <c r="A92" t="str">
        <f>Base!A92</f>
        <v>Cumulative Emissions to date</v>
      </c>
      <c r="B92" t="str">
        <f>GAMSbase!A92</f>
        <v xml:space="preserve"> Cumulative Emissions to date</v>
      </c>
      <c r="C92" s="61">
        <f>IFERROR(Base!B92/GAMSbase!B92,"")</f>
        <v>1</v>
      </c>
      <c r="D92" s="61">
        <f>IFERROR(Base!C92/GAMSbase!C92,"")</f>
        <v>1.0000000000124036</v>
      </c>
      <c r="E92" s="61">
        <f>IFERROR(Base!D92/GAMSbase!D92,"")</f>
        <v>1.0000000000157521</v>
      </c>
      <c r="F92" s="61">
        <f>IFERROR(Base!E92/GAMSbase!E92,"")</f>
        <v>0.9976131652257122</v>
      </c>
      <c r="G92" s="61">
        <f>IFERROR(Base!F92/GAMSbase!F92,"")</f>
        <v>0.99548135635616852</v>
      </c>
      <c r="H92" s="61">
        <f>IFERROR(Base!G92/GAMSbase!G92,"")</f>
        <v>0.99351566216861609</v>
      </c>
      <c r="I92" s="61">
        <f>IFERROR(Base!H92/GAMSbase!H92,"")</f>
        <v>0.99163376356580191</v>
      </c>
      <c r="J92" s="61">
        <f>IFERROR(Base!I92/GAMSbase!I92,"")</f>
        <v>0.98976148227426797</v>
      </c>
      <c r="K92" s="61">
        <f>IFERROR(Base!J92/GAMSbase!J92,"")</f>
        <v>0.98783111650337418</v>
      </c>
      <c r="L92" s="61">
        <f>IFERROR(Base!K92/GAMSbase!K92,"")</f>
        <v>0.98577906136107574</v>
      </c>
      <c r="M92" s="61">
        <f>IFERROR(Base!L92/GAMSbase!L92,"")</f>
        <v>0.98354351853738453</v>
      </c>
      <c r="N92" s="61">
        <f>IFERROR(Base!M92/GAMSbase!M92,"")</f>
        <v>0.98106255120517061</v>
      </c>
      <c r="O92" s="61">
        <f>IFERROR(Base!N92/GAMSbase!N92,"")</f>
        <v>0.97827255914661149</v>
      </c>
      <c r="P92" s="61">
        <f>IFERROR(Base!O92/GAMSbase!O92,"")</f>
        <v>0.97510719907917442</v>
      </c>
      <c r="Q92" s="61">
        <f>IFERROR(Base!P92/GAMSbase!P92,"")</f>
        <v>0.97149677329479101</v>
      </c>
      <c r="R92" s="61">
        <f>IFERROR(Base!Q92/GAMSbase!Q92,"")</f>
        <v>0.96736812403937955</v>
      </c>
      <c r="S92" s="61">
        <f>IFERROR(Base!R92/GAMSbase!R92,"")</f>
        <v>0.96264508770448365</v>
      </c>
      <c r="T92" s="61">
        <f>IFERROR(Base!S92/GAMSbase!S92,"")</f>
        <v>0.95724957489991225</v>
      </c>
      <c r="U92" s="61">
        <f>IFERROR(Base!T92/GAMSbase!T92,"")</f>
        <v>0.95110334473550984</v>
      </c>
      <c r="V92" s="61">
        <f>IFERROR(Base!U92/GAMSbase!U92,"")</f>
        <v>0.94413053037677119</v>
      </c>
      <c r="W92" s="61">
        <f>IFERROR(Base!V92/GAMSbase!V92,"")</f>
        <v>0.93628382911934627</v>
      </c>
      <c r="X92" s="61">
        <f>IFERROR(Base!W92/GAMSbase!W92,"")</f>
        <v>0.9275305453945728</v>
      </c>
      <c r="Y92" s="61">
        <f>IFERROR(Base!X92/GAMSbase!X92,"")</f>
        <v>0.91785604014918154</v>
      </c>
      <c r="Z92" s="61">
        <f>IFERROR(Base!Y92/GAMSbase!Y92,"")</f>
        <v>0.9072673315364026</v>
      </c>
      <c r="AA92" s="61">
        <f>IFERROR(Base!Z92/GAMSbase!Z92,"")</f>
        <v>0.89579637610206619</v>
      </c>
      <c r="AB92" s="61">
        <f>IFERROR(Base!AA92/GAMSbase!AA92,"")</f>
        <v>0.88350255230428321</v>
      </c>
      <c r="AC92" s="61">
        <f>IFERROR(Base!AB92/GAMSbase!AB92,"")</f>
        <v>0.87047388393414216</v>
      </c>
      <c r="AD92" s="61">
        <f>IFERROR(Base!AC92/GAMSbase!AC92,"")</f>
        <v>0.85682660497731633</v>
      </c>
      <c r="AE92" s="61">
        <f>IFERROR(Base!AD92/GAMSbase!AD92,"")</f>
        <v>0.84270279537256543</v>
      </c>
      <c r="AF92" s="61">
        <f>IFERROR(Base!AE92/GAMSbase!AE92,"")</f>
        <v>0.82826601109360765</v>
      </c>
      <c r="AG92" s="61">
        <f>IFERROR(Base!AF92/GAMSbase!AF92,"")</f>
        <v>0.81369507705253474</v>
      </c>
      <c r="AH92" s="61">
        <f>IFERROR(Base!AG92/GAMSbase!AG92,"")</f>
        <v>0.79917647483906318</v>
      </c>
      <c r="AI92" s="61">
        <f>IFERROR(Base!AH92/GAMSbase!AH92,"")</f>
        <v>0.78489599309250924</v>
      </c>
      <c r="AJ92" s="61">
        <f>IFERROR(Base!AI92/GAMSbase!AI92,"")</f>
        <v>0.78473896225659434</v>
      </c>
      <c r="AK92" s="61">
        <f>IFERROR(Base!AJ92/GAMSbase!AJ92,"")</f>
        <v>0.78685321363149052</v>
      </c>
      <c r="AL92" s="61">
        <f>IFERROR(Base!AK92/GAMSbase!AK92,"")</f>
        <v>0.79014228160624211</v>
      </c>
      <c r="AM92" s="61">
        <f>IFERROR(Base!AL92/GAMSbase!AL92,"")</f>
        <v>0.79396326576511655</v>
      </c>
      <c r="AN92" s="61">
        <f>IFERROR(Base!AM92/GAMSbase!AM92,"")</f>
        <v>0.7979313709694853</v>
      </c>
      <c r="AO92" s="61">
        <f>IFERROR(Base!AN92/GAMSbase!AN92,"")</f>
        <v>0.80181448101435115</v>
      </c>
      <c r="AP92" s="61">
        <f>IFERROR(Base!AO92/GAMSbase!AO92,"")</f>
        <v>0.8054727693356768</v>
      </c>
      <c r="AQ92" s="61">
        <f>IFERROR(Base!AP92/GAMSbase!AP92,"")</f>
        <v>0.80882266074631348</v>
      </c>
      <c r="AR92" s="61">
        <f>IFERROR(Base!AQ92/GAMSbase!AQ92,"")</f>
        <v>0.81181470754963714</v>
      </c>
      <c r="AS92" s="61">
        <f>IFERROR(Base!AR92/GAMSbase!AR92,"")</f>
        <v>0.81441972028817766</v>
      </c>
      <c r="AT92" s="61">
        <f>IFERROR(Base!AS92/GAMSbase!AS92,"")</f>
        <v>0.81661991287338698</v>
      </c>
      <c r="AU92" s="61">
        <f>IFERROR(Base!AT92/GAMSbase!AT92,"")</f>
        <v>0.81840312665509829</v>
      </c>
      <c r="AV92" s="61">
        <f>IFERROR(Base!AU92/GAMSbase!AU92,"")</f>
        <v>0.81975893051279936</v>
      </c>
      <c r="AW92" s="61">
        <f>IFERROR(Base!AV92/GAMSbase!AV92,"")</f>
        <v>0.81830384628157471</v>
      </c>
      <c r="AX92" s="61">
        <f>IFERROR(Base!AW92/GAMSbase!AW92,"")</f>
        <v>0.81683708726377646</v>
      </c>
      <c r="AY92" s="61">
        <f>IFERROR(Base!AX92/GAMSbase!AX92,"")</f>
        <v>0.81536119648374228</v>
      </c>
      <c r="AZ92" s="61">
        <f>IFERROR(Base!AY92/GAMSbase!AY92,"")</f>
        <v>0.8138783332825511</v>
      </c>
      <c r="BA92" s="61">
        <f>IFERROR(Base!AZ92/GAMSbase!AZ92,"")</f>
        <v>0.81239063162833847</v>
      </c>
      <c r="BB92" s="61">
        <f>IFERROR(Base!BA92/GAMSbase!BA92,"")</f>
        <v>0.810900605131889</v>
      </c>
      <c r="BC92" s="61">
        <f>IFERROR(Base!BB92/GAMSbase!BB92,"")</f>
        <v>0.80939653284736879</v>
      </c>
      <c r="BD92" s="61">
        <f>IFERROR(Base!BC92/GAMSbase!BC92,"")</f>
        <v>0.80788215852591405</v>
      </c>
      <c r="BE92" s="61">
        <f>IFERROR(Base!BD92/GAMSbase!BD92,"")</f>
        <v>0.80636033955106057</v>
      </c>
      <c r="BF92" s="61">
        <f>IFERROR(Base!BE92/GAMSbase!BE92,"")</f>
        <v>0.80483332506249095</v>
      </c>
      <c r="BG92" s="61">
        <f>IFERROR(Base!BF92/GAMSbase!BF92,"")</f>
        <v>0.80330294445353267</v>
      </c>
      <c r="BH92" s="61">
        <f>IFERROR(Base!BG92/GAMSbase!BG92,"")</f>
        <v>0.80077618053824728</v>
      </c>
      <c r="BI92" s="61">
        <f>IFERROR(Base!BH92/GAMSbase!BH92,"")</f>
        <v>0.80174851707951456</v>
      </c>
      <c r="BJ92" s="61">
        <f>IFERROR(Base!BI92/GAMSbase!BI92,"")</f>
        <v>0.80524832606010177</v>
      </c>
    </row>
    <row r="93" spans="1:62" x14ac:dyDescent="0.25">
      <c r="A93" t="str">
        <f>Base!A93</f>
        <v>Ratio to Max</v>
      </c>
      <c r="B93" t="str">
        <f>GAMSbase!A93</f>
        <v>Ratio To Max</v>
      </c>
      <c r="C93" s="61">
        <f>IFERROR(Base!B93/GAMSbase!B93,"")</f>
        <v>1</v>
      </c>
      <c r="D93" s="61">
        <f>IFERROR(Base!C93/GAMSbase!C93,"")</f>
        <v>0.99999999992180488</v>
      </c>
      <c r="E93" s="61">
        <f>IFERROR(Base!D93/GAMSbase!D93,"")</f>
        <v>1.0000000000472102</v>
      </c>
      <c r="F93" s="61">
        <f>IFERROR(Base!E93/GAMSbase!E93,"")</f>
        <v>0.99761316419056123</v>
      </c>
      <c r="G93" s="61">
        <f>IFERROR(Base!F93/GAMSbase!F93,"")</f>
        <v>0.99548135658165737</v>
      </c>
      <c r="H93" s="61">
        <f>IFERROR(Base!G93/GAMSbase!G93,"")</f>
        <v>0.99351566217514065</v>
      </c>
      <c r="I93" s="61">
        <f>IFERROR(Base!H93/GAMSbase!H93,"")</f>
        <v>0.99163376401328374</v>
      </c>
      <c r="J93" s="61">
        <f>IFERROR(Base!I93/GAMSbase!I93,"")</f>
        <v>0.98976148173835743</v>
      </c>
      <c r="K93" s="61">
        <f>IFERROR(Base!J93/GAMSbase!J93,"")</f>
        <v>0.98783111671580404</v>
      </c>
      <c r="L93" s="61">
        <f>IFERROR(Base!K93/GAMSbase!K93,"")</f>
        <v>0.98577906099825152</v>
      </c>
      <c r="M93" s="61">
        <f>IFERROR(Base!L93/GAMSbase!L93,"")</f>
        <v>0.98354351866786693</v>
      </c>
      <c r="N93" s="61">
        <f>IFERROR(Base!M93/GAMSbase!M93,"")</f>
        <v>0.9810625510399158</v>
      </c>
      <c r="O93" s="61">
        <f>IFERROR(Base!N93/GAMSbase!N93,"")</f>
        <v>0.97827255887734976</v>
      </c>
      <c r="P93" s="61">
        <f>IFERROR(Base!O93/GAMSbase!O93,"")</f>
        <v>0.97510719924755607</v>
      </c>
      <c r="Q93" s="61">
        <f>IFERROR(Base!P93/GAMSbase!P93,"")</f>
        <v>0.97149677307514704</v>
      </c>
      <c r="R93" s="61">
        <f>IFERROR(Base!Q93/GAMSbase!Q93,"")</f>
        <v>0.96736812409798645</v>
      </c>
      <c r="S93" s="61">
        <f>IFERROR(Base!R93/GAMSbase!R93,"")</f>
        <v>0.96264508763738221</v>
      </c>
      <c r="T93" s="61">
        <f>IFERROR(Base!S93/GAMSbase!S93,"")</f>
        <v>0.95724957495184748</v>
      </c>
      <c r="U93" s="61">
        <f>IFERROR(Base!T93/GAMSbase!T93,"")</f>
        <v>0.95110334463151158</v>
      </c>
      <c r="V93" s="61">
        <f>IFERROR(Base!U93/GAMSbase!U93,"")</f>
        <v>0.94413053025890536</v>
      </c>
      <c r="W93" s="61">
        <f>IFERROR(Base!V93/GAMSbase!V93,"")</f>
        <v>0.93628382915874986</v>
      </c>
      <c r="X93" s="61">
        <f>IFERROR(Base!W93/GAMSbase!W93,"")</f>
        <v>0.92753054542626356</v>
      </c>
      <c r="Y93" s="61">
        <f>IFERROR(Base!X93/GAMSbase!X93,"")</f>
        <v>0.91785604024850298</v>
      </c>
      <c r="Z93" s="61">
        <f>IFERROR(Base!Y93/GAMSbase!Y93,"")</f>
        <v>0.90726733157587514</v>
      </c>
      <c r="AA93" s="61">
        <f>IFERROR(Base!Z93/GAMSbase!Z93,"")</f>
        <v>0.89579637619999986</v>
      </c>
      <c r="AB93" s="61">
        <f>IFERROR(Base!AA93/GAMSbase!AA93,"")</f>
        <v>0.88350255226300423</v>
      </c>
      <c r="AC93" s="61">
        <f>IFERROR(Base!AB93/GAMSbase!AB93,"")</f>
        <v>0.87047388391427505</v>
      </c>
      <c r="AD93" s="61">
        <f>IFERROR(Base!AC93/GAMSbase!AC93,"")</f>
        <v>0.85682660500177033</v>
      </c>
      <c r="AE93" s="61">
        <f>IFERROR(Base!AD93/GAMSbase!AD93,"")</f>
        <v>0.84270279535140435</v>
      </c>
      <c r="AF93" s="61">
        <f>IFERROR(Base!AE93/GAMSbase!AE93,"")</f>
        <v>0.82826601108376008</v>
      </c>
      <c r="AG93" s="61">
        <f>IFERROR(Base!AF93/GAMSbase!AF93,"")</f>
        <v>0.8136950770482313</v>
      </c>
      <c r="AH93" s="61">
        <f>IFERROR(Base!AG93/GAMSbase!AG93,"")</f>
        <v>0.79917647479588727</v>
      </c>
      <c r="AI93" s="61">
        <f>IFERROR(Base!AH93/GAMSbase!AH93,"")</f>
        <v>0.78489599304636293</v>
      </c>
      <c r="AJ93" s="61">
        <f>IFERROR(Base!AI93/GAMSbase!AI93,"")</f>
        <v>0.78473896221486306</v>
      </c>
      <c r="AK93" s="61">
        <f>IFERROR(Base!AJ93/GAMSbase!AJ93,"")</f>
        <v>0.78685321368172756</v>
      </c>
      <c r="AL93" s="61">
        <f>IFERROR(Base!AK93/GAMSbase!AK93,"")</f>
        <v>0.79014228164704525</v>
      </c>
      <c r="AM93" s="61">
        <f>IFERROR(Base!AL93/GAMSbase!AL93,"")</f>
        <v>0.79396326574368303</v>
      </c>
      <c r="AN93" s="61">
        <f>IFERROR(Base!AM93/GAMSbase!AM93,"")</f>
        <v>0.79793137099562561</v>
      </c>
      <c r="AO93" s="61">
        <f>IFERROR(Base!AN93/GAMSbase!AN93,"")</f>
        <v>0.80181448102648167</v>
      </c>
      <c r="AP93" s="61">
        <f>IFERROR(Base!AO93/GAMSbase!AO93,"")</f>
        <v>0.80547276930134259</v>
      </c>
      <c r="AQ93" s="61">
        <f>IFERROR(Base!AP93/GAMSbase!AP93,"")</f>
        <v>0.80882266071542219</v>
      </c>
      <c r="AR93" s="61">
        <f>IFERROR(Base!AQ93/GAMSbase!AQ93,"")</f>
        <v>0.81181470759678553</v>
      </c>
      <c r="AS93" s="61">
        <f>IFERROR(Base!AR93/GAMSbase!AR93,"")</f>
        <v>0.81441972033503396</v>
      </c>
      <c r="AT93" s="61">
        <f>IFERROR(Base!AS93/GAMSbase!AS93,"")</f>
        <v>0.81661991286412949</v>
      </c>
      <c r="AU93" s="61">
        <f>IFERROR(Base!AT93/GAMSbase!AT93,"")</f>
        <v>0.81840312668935433</v>
      </c>
      <c r="AV93" s="61">
        <f>IFERROR(Base!AU93/GAMSbase!AU93,"")</f>
        <v>0.81975893047643933</v>
      </c>
      <c r="AW93" s="61">
        <f>IFERROR(Base!AV93/GAMSbase!AV93,"")</f>
        <v>0.81830384631978859</v>
      </c>
      <c r="AX93" s="61">
        <f>IFERROR(Base!AW93/GAMSbase!AW93,"")</f>
        <v>0.81683708723401394</v>
      </c>
      <c r="AY93" s="61">
        <f>IFERROR(Base!AX93/GAMSbase!AX93,"")</f>
        <v>0.81536119650383554</v>
      </c>
      <c r="AZ93" s="61">
        <f>IFERROR(Base!AY93/GAMSbase!AY93,"")</f>
        <v>0.81387833323752046</v>
      </c>
      <c r="BA93" s="61">
        <f>IFERROR(Base!AZ93/GAMSbase!AZ93,"")</f>
        <v>0.8123906316290912</v>
      </c>
      <c r="BB93" s="61">
        <f>IFERROR(Base!BA93/GAMSbase!BA93,"")</f>
        <v>0.81090060517342932</v>
      </c>
      <c r="BC93" s="61">
        <f>IFERROR(Base!BB93/GAMSbase!BB93,"")</f>
        <v>0.80939653284170943</v>
      </c>
      <c r="BD93" s="61">
        <f>IFERROR(Base!BC93/GAMSbase!BC93,"")</f>
        <v>0.80788215852962142</v>
      </c>
      <c r="BE93" s="61">
        <f>IFERROR(Base!BD93/GAMSbase!BD93,"")</f>
        <v>0.80636033958669806</v>
      </c>
      <c r="BF93" s="61">
        <f>IFERROR(Base!BE93/GAMSbase!BE93,"")</f>
        <v>0.8048333250961639</v>
      </c>
      <c r="BG93" s="61">
        <f>IFERROR(Base!BF93/GAMSbase!BF93,"")</f>
        <v>0.80330294448822581</v>
      </c>
      <c r="BH93" s="61">
        <f>IFERROR(Base!BG93/GAMSbase!BG93,"")</f>
        <v>0.80077618055133226</v>
      </c>
      <c r="BI93" s="61">
        <f>IFERROR(Base!BH93/GAMSbase!BH93,"")</f>
        <v>0.80174851708310613</v>
      </c>
      <c r="BJ93" s="61">
        <f>IFERROR(Base!BI93/GAMSbase!BI93,"")</f>
        <v>0.80524832601101293</v>
      </c>
    </row>
    <row r="94" spans="1:62" x14ac:dyDescent="0.25">
      <c r="A94" t="str">
        <f>Base!A94</f>
        <v>Maximum ratio</v>
      </c>
      <c r="B94" t="str">
        <f>GAMSbase!A94</f>
        <v>Max Ratio</v>
      </c>
      <c r="C94" s="61" t="str">
        <f>IFERROR(Base!B94/GAMSbase!B94,"")</f>
        <v/>
      </c>
      <c r="D94" s="61" t="str">
        <f>IFERROR(Base!C94/GAMSbase!C94,"")</f>
        <v/>
      </c>
      <c r="E94" s="61" t="str">
        <f>IFERROR(Base!D94/GAMSbase!D94,"")</f>
        <v/>
      </c>
      <c r="F94" s="61" t="str">
        <f>IFERROR(Base!E94/GAMSbase!E94,"")</f>
        <v/>
      </c>
      <c r="G94" s="61" t="str">
        <f>IFERROR(Base!F94/GAMSbase!F94,"")</f>
        <v/>
      </c>
      <c r="H94" s="61" t="str">
        <f>IFERROR(Base!G94/GAMSbase!G94,"")</f>
        <v/>
      </c>
      <c r="I94" s="61" t="str">
        <f>IFERROR(Base!H94/GAMSbase!H94,"")</f>
        <v/>
      </c>
      <c r="J94" s="61" t="str">
        <f>IFERROR(Base!I94/GAMSbase!I94,"")</f>
        <v/>
      </c>
      <c r="K94" s="61" t="str">
        <f>IFERROR(Base!J94/GAMSbase!J94,"")</f>
        <v/>
      </c>
      <c r="L94" s="61" t="str">
        <f>IFERROR(Base!K94/GAMSbase!K94,"")</f>
        <v/>
      </c>
      <c r="M94" s="61" t="str">
        <f>IFERROR(Base!L94/GAMSbase!L94,"")</f>
        <v/>
      </c>
      <c r="N94" s="61" t="str">
        <f>IFERROR(Base!M94/GAMSbase!M94,"")</f>
        <v/>
      </c>
      <c r="O94" s="61" t="str">
        <f>IFERROR(Base!N94/GAMSbase!N94,"")</f>
        <v/>
      </c>
      <c r="P94" s="61" t="str">
        <f>IFERROR(Base!O94/GAMSbase!O94,"")</f>
        <v/>
      </c>
      <c r="Q94" s="61" t="str">
        <f>IFERROR(Base!P94/GAMSbase!P94,"")</f>
        <v/>
      </c>
      <c r="R94" s="61" t="str">
        <f>IFERROR(Base!Q94/GAMSbase!Q94,"")</f>
        <v/>
      </c>
      <c r="S94" s="61" t="str">
        <f>IFERROR(Base!R94/GAMSbase!R94,"")</f>
        <v/>
      </c>
      <c r="T94" s="61" t="str">
        <f>IFERROR(Base!S94/GAMSbase!S94,"")</f>
        <v/>
      </c>
      <c r="U94" s="61" t="str">
        <f>IFERROR(Base!T94/GAMSbase!T94,"")</f>
        <v/>
      </c>
      <c r="V94" s="61" t="str">
        <f>IFERROR(Base!U94/GAMSbase!U94,"")</f>
        <v/>
      </c>
      <c r="W94" s="61" t="str">
        <f>IFERROR(Base!V94/GAMSbase!V94,"")</f>
        <v/>
      </c>
      <c r="X94" s="61" t="str">
        <f>IFERROR(Base!W94/GAMSbase!W94,"")</f>
        <v/>
      </c>
      <c r="Y94" s="61" t="str">
        <f>IFERROR(Base!X94/GAMSbase!X94,"")</f>
        <v/>
      </c>
      <c r="Z94" s="61" t="str">
        <f>IFERROR(Base!Y94/GAMSbase!Y94,"")</f>
        <v/>
      </c>
      <c r="AA94" s="61" t="str">
        <f>IFERROR(Base!Z94/GAMSbase!Z94,"")</f>
        <v/>
      </c>
      <c r="AB94" s="61" t="str">
        <f>IFERROR(Base!AA94/GAMSbase!AA94,"")</f>
        <v/>
      </c>
      <c r="AC94" s="61" t="str">
        <f>IFERROR(Base!AB94/GAMSbase!AB94,"")</f>
        <v/>
      </c>
      <c r="AD94" s="61" t="str">
        <f>IFERROR(Base!AC94/GAMSbase!AC94,"")</f>
        <v/>
      </c>
      <c r="AE94" s="61" t="str">
        <f>IFERROR(Base!AD94/GAMSbase!AD94,"")</f>
        <v/>
      </c>
      <c r="AF94" s="61" t="str">
        <f>IFERROR(Base!AE94/GAMSbase!AE94,"")</f>
        <v/>
      </c>
      <c r="AG94" s="61" t="str">
        <f>IFERROR(Base!AF94/GAMSbase!AF94,"")</f>
        <v/>
      </c>
      <c r="AH94" s="61" t="str">
        <f>IFERROR(Base!AG94/GAMSbase!AG94,"")</f>
        <v/>
      </c>
      <c r="AI94" s="61" t="str">
        <f>IFERROR(Base!AH94/GAMSbase!AH94,"")</f>
        <v/>
      </c>
      <c r="AJ94" s="61" t="str">
        <f>IFERROR(Base!AI94/GAMSbase!AI94,"")</f>
        <v/>
      </c>
      <c r="AK94" s="61" t="str">
        <f>IFERROR(Base!AJ94/GAMSbase!AJ94,"")</f>
        <v/>
      </c>
      <c r="AL94" s="61" t="str">
        <f>IFERROR(Base!AK94/GAMSbase!AK94,"")</f>
        <v/>
      </c>
      <c r="AM94" s="61" t="str">
        <f>IFERROR(Base!AL94/GAMSbase!AL94,"")</f>
        <v/>
      </c>
      <c r="AN94" s="61" t="str">
        <f>IFERROR(Base!AM94/GAMSbase!AM94,"")</f>
        <v/>
      </c>
      <c r="AO94" s="61" t="str">
        <f>IFERROR(Base!AN94/GAMSbase!AN94,"")</f>
        <v/>
      </c>
      <c r="AP94" s="61" t="str">
        <f>IFERROR(Base!AO94/GAMSbase!AO94,"")</f>
        <v/>
      </c>
      <c r="AQ94" s="61" t="str">
        <f>IFERROR(Base!AP94/GAMSbase!AP94,"")</f>
        <v/>
      </c>
      <c r="AR94" s="61" t="str">
        <f>IFERROR(Base!AQ94/GAMSbase!AQ94,"")</f>
        <v/>
      </c>
      <c r="AS94" s="61" t="str">
        <f>IFERROR(Base!AR94/GAMSbase!AR94,"")</f>
        <v/>
      </c>
      <c r="AT94" s="61" t="str">
        <f>IFERROR(Base!AS94/GAMSbase!AS94,"")</f>
        <v/>
      </c>
      <c r="AU94" s="61" t="str">
        <f>IFERROR(Base!AT94/GAMSbase!AT94,"")</f>
        <v/>
      </c>
      <c r="AV94" s="61" t="str">
        <f>IFERROR(Base!AU94/GAMSbase!AU94,"")</f>
        <v/>
      </c>
      <c r="AW94" s="61" t="str">
        <f>IFERROR(Base!AV94/GAMSbase!AV94,"")</f>
        <v/>
      </c>
      <c r="AX94" s="61" t="str">
        <f>IFERROR(Base!AW94/GAMSbase!AW94,"")</f>
        <v/>
      </c>
      <c r="AY94" s="61" t="str">
        <f>IFERROR(Base!AX94/GAMSbase!AX94,"")</f>
        <v/>
      </c>
      <c r="AZ94" s="61" t="str">
        <f>IFERROR(Base!AY94/GAMSbase!AY94,"")</f>
        <v/>
      </c>
      <c r="BA94" s="61" t="str">
        <f>IFERROR(Base!AZ94/GAMSbase!AZ94,"")</f>
        <v/>
      </c>
      <c r="BB94" s="61" t="str">
        <f>IFERROR(Base!BA94/GAMSbase!BA94,"")</f>
        <v/>
      </c>
      <c r="BC94" s="61" t="str">
        <f>IFERROR(Base!BB94/GAMSbase!BB94,"")</f>
        <v/>
      </c>
      <c r="BD94" s="61" t="str">
        <f>IFERROR(Base!BC94/GAMSbase!BC94,"")</f>
        <v/>
      </c>
      <c r="BE94" s="61" t="str">
        <f>IFERROR(Base!BD94/GAMSbase!BD94,"")</f>
        <v/>
      </c>
      <c r="BF94" s="61" t="str">
        <f>IFERROR(Base!BE94/GAMSbase!BE94,"")</f>
        <v/>
      </c>
      <c r="BG94" s="61" t="str">
        <f>IFERROR(Base!BF94/GAMSbase!BF94,"")</f>
        <v/>
      </c>
      <c r="BH94" s="61" t="str">
        <f>IFERROR(Base!BG94/GAMSbase!BG94,"")</f>
        <v/>
      </c>
      <c r="BI94" s="61" t="str">
        <f>IFERROR(Base!BH94/GAMSbase!BH94,"")</f>
        <v/>
      </c>
      <c r="BJ94" s="61" t="str">
        <f>IFERROR(Base!BI94/GAMSbase!BI94,"")</f>
        <v/>
      </c>
    </row>
    <row r="95" spans="1:62" x14ac:dyDescent="0.25">
      <c r="A95" t="str">
        <f>Base!A95</f>
        <v>Coefficient of Hotelling rent on ratio</v>
      </c>
      <c r="B95" t="str">
        <f>GAMSbase!A95</f>
        <v>Coefficient of Hotelling rent on ratio</v>
      </c>
      <c r="C95" s="61" t="str">
        <f>IFERROR(Base!B95/GAMSbase!B95,"")</f>
        <v/>
      </c>
      <c r="D95" s="61" t="str">
        <f>IFERROR(Base!C95/GAMSbase!C95,"")</f>
        <v/>
      </c>
      <c r="E95" s="61" t="str">
        <f>IFERROR(Base!D95/GAMSbase!D95,"")</f>
        <v/>
      </c>
      <c r="F95" s="61" t="str">
        <f>IFERROR(Base!E95/GAMSbase!E95,"")</f>
        <v/>
      </c>
      <c r="G95" s="61" t="str">
        <f>IFERROR(Base!F95/GAMSbase!F95,"")</f>
        <v/>
      </c>
      <c r="H95" s="61" t="str">
        <f>IFERROR(Base!G95/GAMSbase!G95,"")</f>
        <v/>
      </c>
      <c r="I95" s="61" t="str">
        <f>IFERROR(Base!H95/GAMSbase!H95,"")</f>
        <v/>
      </c>
      <c r="J95" s="61" t="str">
        <f>IFERROR(Base!I95/GAMSbase!I95,"")</f>
        <v/>
      </c>
      <c r="K95" s="61" t="str">
        <f>IFERROR(Base!J95/GAMSbase!J95,"")</f>
        <v/>
      </c>
      <c r="L95" s="61" t="str">
        <f>IFERROR(Base!K95/GAMSbase!K95,"")</f>
        <v/>
      </c>
      <c r="M95" s="61" t="str">
        <f>IFERROR(Base!L95/GAMSbase!L95,"")</f>
        <v/>
      </c>
      <c r="N95" s="61" t="str">
        <f>IFERROR(Base!M95/GAMSbase!M95,"")</f>
        <v/>
      </c>
      <c r="O95" s="61" t="str">
        <f>IFERROR(Base!N95/GAMSbase!N95,"")</f>
        <v/>
      </c>
      <c r="P95" s="61" t="str">
        <f>IFERROR(Base!O95/GAMSbase!O95,"")</f>
        <v/>
      </c>
      <c r="Q95" s="61" t="str">
        <f>IFERROR(Base!P95/GAMSbase!P95,"")</f>
        <v/>
      </c>
      <c r="R95" s="61" t="str">
        <f>IFERROR(Base!Q95/GAMSbase!Q95,"")</f>
        <v/>
      </c>
      <c r="S95" s="61" t="str">
        <f>IFERROR(Base!R95/GAMSbase!R95,"")</f>
        <v/>
      </c>
      <c r="T95" s="61" t="str">
        <f>IFERROR(Base!S95/GAMSbase!S95,"")</f>
        <v/>
      </c>
      <c r="U95" s="61" t="str">
        <f>IFERROR(Base!T95/GAMSbase!T95,"")</f>
        <v/>
      </c>
      <c r="V95" s="61" t="str">
        <f>IFERROR(Base!U95/GAMSbase!U95,"")</f>
        <v/>
      </c>
      <c r="W95" s="61" t="str">
        <f>IFERROR(Base!V95/GAMSbase!V95,"")</f>
        <v/>
      </c>
      <c r="X95" s="61" t="str">
        <f>IFERROR(Base!W95/GAMSbase!W95,"")</f>
        <v/>
      </c>
      <c r="Y95" s="61" t="str">
        <f>IFERROR(Base!X95/GAMSbase!X95,"")</f>
        <v/>
      </c>
      <c r="Z95" s="61" t="str">
        <f>IFERROR(Base!Y95/GAMSbase!Y95,"")</f>
        <v/>
      </c>
      <c r="AA95" s="61" t="str">
        <f>IFERROR(Base!Z95/GAMSbase!Z95,"")</f>
        <v/>
      </c>
      <c r="AB95" s="61" t="str">
        <f>IFERROR(Base!AA95/GAMSbase!AA95,"")</f>
        <v/>
      </c>
      <c r="AC95" s="61" t="str">
        <f>IFERROR(Base!AB95/GAMSbase!AB95,"")</f>
        <v/>
      </c>
      <c r="AD95" s="61" t="str">
        <f>IFERROR(Base!AC95/GAMSbase!AC95,"")</f>
        <v/>
      </c>
      <c r="AE95" s="61" t="str">
        <f>IFERROR(Base!AD95/GAMSbase!AD95,"")</f>
        <v/>
      </c>
      <c r="AF95" s="61" t="str">
        <f>IFERROR(Base!AE95/GAMSbase!AE95,"")</f>
        <v/>
      </c>
      <c r="AG95" s="61" t="str">
        <f>IFERROR(Base!AF95/GAMSbase!AF95,"")</f>
        <v/>
      </c>
      <c r="AH95" s="61" t="str">
        <f>IFERROR(Base!AG95/GAMSbase!AG95,"")</f>
        <v/>
      </c>
      <c r="AI95" s="61" t="str">
        <f>IFERROR(Base!AH95/GAMSbase!AH95,"")</f>
        <v/>
      </c>
      <c r="AJ95" s="61" t="str">
        <f>IFERROR(Base!AI95/GAMSbase!AI95,"")</f>
        <v/>
      </c>
      <c r="AK95" s="61" t="str">
        <f>IFERROR(Base!AJ95/GAMSbase!AJ95,"")</f>
        <v/>
      </c>
      <c r="AL95" s="61" t="str">
        <f>IFERROR(Base!AK95/GAMSbase!AK95,"")</f>
        <v/>
      </c>
      <c r="AM95" s="61" t="str">
        <f>IFERROR(Base!AL95/GAMSbase!AL95,"")</f>
        <v/>
      </c>
      <c r="AN95" s="61" t="str">
        <f>IFERROR(Base!AM95/GAMSbase!AM95,"")</f>
        <v/>
      </c>
      <c r="AO95" s="61" t="str">
        <f>IFERROR(Base!AN95/GAMSbase!AN95,"")</f>
        <v/>
      </c>
      <c r="AP95" s="61" t="str">
        <f>IFERROR(Base!AO95/GAMSbase!AO95,"")</f>
        <v/>
      </c>
      <c r="AQ95" s="61" t="str">
        <f>IFERROR(Base!AP95/GAMSbase!AP95,"")</f>
        <v/>
      </c>
      <c r="AR95" s="61" t="str">
        <f>IFERROR(Base!AQ95/GAMSbase!AQ95,"")</f>
        <v/>
      </c>
      <c r="AS95" s="61" t="str">
        <f>IFERROR(Base!AR95/GAMSbase!AR95,"")</f>
        <v/>
      </c>
      <c r="AT95" s="61" t="str">
        <f>IFERROR(Base!AS95/GAMSbase!AS95,"")</f>
        <v/>
      </c>
      <c r="AU95" s="61" t="str">
        <f>IFERROR(Base!AT95/GAMSbase!AT95,"")</f>
        <v/>
      </c>
      <c r="AV95" s="61" t="str">
        <f>IFERROR(Base!AU95/GAMSbase!AU95,"")</f>
        <v/>
      </c>
      <c r="AW95" s="61" t="str">
        <f>IFERROR(Base!AV95/GAMSbase!AV95,"")</f>
        <v/>
      </c>
      <c r="AX95" s="61" t="str">
        <f>IFERROR(Base!AW95/GAMSbase!AW95,"")</f>
        <v/>
      </c>
      <c r="AY95" s="61" t="str">
        <f>IFERROR(Base!AX95/GAMSbase!AX95,"")</f>
        <v/>
      </c>
      <c r="AZ95" s="61" t="str">
        <f>IFERROR(Base!AY95/GAMSbase!AY95,"")</f>
        <v/>
      </c>
      <c r="BA95" s="61" t="str">
        <f>IFERROR(Base!AZ95/GAMSbase!AZ95,"")</f>
        <v/>
      </c>
      <c r="BB95" s="61" t="str">
        <f>IFERROR(Base!BA95/GAMSbase!BA95,"")</f>
        <v/>
      </c>
      <c r="BC95" s="61" t="str">
        <f>IFERROR(Base!BB95/GAMSbase!BB95,"")</f>
        <v/>
      </c>
      <c r="BD95" s="61" t="str">
        <f>IFERROR(Base!BC95/GAMSbase!BC95,"")</f>
        <v/>
      </c>
      <c r="BE95" s="61" t="str">
        <f>IFERROR(Base!BD95/GAMSbase!BD95,"")</f>
        <v/>
      </c>
      <c r="BF95" s="61" t="str">
        <f>IFERROR(Base!BE95/GAMSbase!BE95,"")</f>
        <v/>
      </c>
      <c r="BG95" s="61" t="str">
        <f>IFERROR(Base!BF95/GAMSbase!BF95,"")</f>
        <v/>
      </c>
      <c r="BH95" s="61" t="str">
        <f>IFERROR(Base!BG95/GAMSbase!BG95,"")</f>
        <v/>
      </c>
      <c r="BI95" s="61" t="str">
        <f>IFERROR(Base!BH95/GAMSbase!BH95,"")</f>
        <v/>
      </c>
      <c r="BJ95" s="61" t="str">
        <f>IFERROR(Base!BI95/GAMSbase!BI95,"")</f>
        <v/>
      </c>
    </row>
    <row r="96" spans="1:62" x14ac:dyDescent="0.25">
      <c r="A96" t="str">
        <f>Base!A96</f>
        <v>Exponent on Hotelling</v>
      </c>
      <c r="B96" t="str">
        <f>GAMSbase!A96</f>
        <v>Exponent on Hotelling</v>
      </c>
      <c r="C96" s="61" t="str">
        <f>IFERROR(Base!B96/GAMSbase!B96,"")</f>
        <v/>
      </c>
      <c r="D96" s="61" t="str">
        <f>IFERROR(Base!C96/GAMSbase!C96,"")</f>
        <v/>
      </c>
      <c r="E96" s="61" t="str">
        <f>IFERROR(Base!D96/GAMSbase!D96,"")</f>
        <v/>
      </c>
      <c r="F96" s="61" t="str">
        <f>IFERROR(Base!E96/GAMSbase!E96,"")</f>
        <v/>
      </c>
      <c r="G96" s="61" t="str">
        <f>IFERROR(Base!F96/GAMSbase!F96,"")</f>
        <v/>
      </c>
      <c r="H96" s="61" t="str">
        <f>IFERROR(Base!G96/GAMSbase!G96,"")</f>
        <v/>
      </c>
      <c r="I96" s="61" t="str">
        <f>IFERROR(Base!H96/GAMSbase!H96,"")</f>
        <v/>
      </c>
      <c r="J96" s="61" t="str">
        <f>IFERROR(Base!I96/GAMSbase!I96,"")</f>
        <v/>
      </c>
      <c r="K96" s="61" t="str">
        <f>IFERROR(Base!J96/GAMSbase!J96,"")</f>
        <v/>
      </c>
      <c r="L96" s="61" t="str">
        <f>IFERROR(Base!K96/GAMSbase!K96,"")</f>
        <v/>
      </c>
      <c r="M96" s="61" t="str">
        <f>IFERROR(Base!L96/GAMSbase!L96,"")</f>
        <v/>
      </c>
      <c r="N96" s="61" t="str">
        <f>IFERROR(Base!M96/GAMSbase!M96,"")</f>
        <v/>
      </c>
      <c r="O96" s="61" t="str">
        <f>IFERROR(Base!N96/GAMSbase!N96,"")</f>
        <v/>
      </c>
      <c r="P96" s="61" t="str">
        <f>IFERROR(Base!O96/GAMSbase!O96,"")</f>
        <v/>
      </c>
      <c r="Q96" s="61" t="str">
        <f>IFERROR(Base!P96/GAMSbase!P96,"")</f>
        <v/>
      </c>
      <c r="R96" s="61" t="str">
        <f>IFERROR(Base!Q96/GAMSbase!Q96,"")</f>
        <v/>
      </c>
      <c r="S96" s="61" t="str">
        <f>IFERROR(Base!R96/GAMSbase!R96,"")</f>
        <v/>
      </c>
      <c r="T96" s="61" t="str">
        <f>IFERROR(Base!S96/GAMSbase!S96,"")</f>
        <v/>
      </c>
      <c r="U96" s="61" t="str">
        <f>IFERROR(Base!T96/GAMSbase!T96,"")</f>
        <v/>
      </c>
      <c r="V96" s="61" t="str">
        <f>IFERROR(Base!U96/GAMSbase!U96,"")</f>
        <v/>
      </c>
      <c r="W96" s="61" t="str">
        <f>IFERROR(Base!V96/GAMSbase!V96,"")</f>
        <v/>
      </c>
      <c r="X96" s="61" t="str">
        <f>IFERROR(Base!W96/GAMSbase!W96,"")</f>
        <v/>
      </c>
      <c r="Y96" s="61" t="str">
        <f>IFERROR(Base!X96/GAMSbase!X96,"")</f>
        <v/>
      </c>
      <c r="Z96" s="61" t="str">
        <f>IFERROR(Base!Y96/GAMSbase!Y96,"")</f>
        <v/>
      </c>
      <c r="AA96" s="61" t="str">
        <f>IFERROR(Base!Z96/GAMSbase!Z96,"")</f>
        <v/>
      </c>
      <c r="AB96" s="61" t="str">
        <f>IFERROR(Base!AA96/GAMSbase!AA96,"")</f>
        <v/>
      </c>
      <c r="AC96" s="61" t="str">
        <f>IFERROR(Base!AB96/GAMSbase!AB96,"")</f>
        <v/>
      </c>
      <c r="AD96" s="61" t="str">
        <f>IFERROR(Base!AC96/GAMSbase!AC96,"")</f>
        <v/>
      </c>
      <c r="AE96" s="61" t="str">
        <f>IFERROR(Base!AD96/GAMSbase!AD96,"")</f>
        <v/>
      </c>
      <c r="AF96" s="61" t="str">
        <f>IFERROR(Base!AE96/GAMSbase!AE96,"")</f>
        <v/>
      </c>
      <c r="AG96" s="61" t="str">
        <f>IFERROR(Base!AF96/GAMSbase!AF96,"")</f>
        <v/>
      </c>
      <c r="AH96" s="61" t="str">
        <f>IFERROR(Base!AG96/GAMSbase!AG96,"")</f>
        <v/>
      </c>
      <c r="AI96" s="61" t="str">
        <f>IFERROR(Base!AH96/GAMSbase!AH96,"")</f>
        <v/>
      </c>
      <c r="AJ96" s="61" t="str">
        <f>IFERROR(Base!AI96/GAMSbase!AI96,"")</f>
        <v/>
      </c>
      <c r="AK96" s="61" t="str">
        <f>IFERROR(Base!AJ96/GAMSbase!AJ96,"")</f>
        <v/>
      </c>
      <c r="AL96" s="61" t="str">
        <f>IFERROR(Base!AK96/GAMSbase!AK96,"")</f>
        <v/>
      </c>
      <c r="AM96" s="61" t="str">
        <f>IFERROR(Base!AL96/GAMSbase!AL96,"")</f>
        <v/>
      </c>
      <c r="AN96" s="61" t="str">
        <f>IFERROR(Base!AM96/GAMSbase!AM96,"")</f>
        <v/>
      </c>
      <c r="AO96" s="61" t="str">
        <f>IFERROR(Base!AN96/GAMSbase!AN96,"")</f>
        <v/>
      </c>
      <c r="AP96" s="61" t="str">
        <f>IFERROR(Base!AO96/GAMSbase!AO96,"")</f>
        <v/>
      </c>
      <c r="AQ96" s="61" t="str">
        <f>IFERROR(Base!AP96/GAMSbase!AP96,"")</f>
        <v/>
      </c>
      <c r="AR96" s="61" t="str">
        <f>IFERROR(Base!AQ96/GAMSbase!AQ96,"")</f>
        <v/>
      </c>
      <c r="AS96" s="61" t="str">
        <f>IFERROR(Base!AR96/GAMSbase!AR96,"")</f>
        <v/>
      </c>
      <c r="AT96" s="61" t="str">
        <f>IFERROR(Base!AS96/GAMSbase!AS96,"")</f>
        <v/>
      </c>
      <c r="AU96" s="61" t="str">
        <f>IFERROR(Base!AT96/GAMSbase!AT96,"")</f>
        <v/>
      </c>
      <c r="AV96" s="61" t="str">
        <f>IFERROR(Base!AU96/GAMSbase!AU96,"")</f>
        <v/>
      </c>
      <c r="AW96" s="61" t="str">
        <f>IFERROR(Base!AV96/GAMSbase!AV96,"")</f>
        <v/>
      </c>
      <c r="AX96" s="61" t="str">
        <f>IFERROR(Base!AW96/GAMSbase!AW96,"")</f>
        <v/>
      </c>
      <c r="AY96" s="61" t="str">
        <f>IFERROR(Base!AX96/GAMSbase!AX96,"")</f>
        <v/>
      </c>
      <c r="AZ96" s="61" t="str">
        <f>IFERROR(Base!AY96/GAMSbase!AY96,"")</f>
        <v/>
      </c>
      <c r="BA96" s="61" t="str">
        <f>IFERROR(Base!AZ96/GAMSbase!AZ96,"")</f>
        <v/>
      </c>
      <c r="BB96" s="61" t="str">
        <f>IFERROR(Base!BA96/GAMSbase!BA96,"")</f>
        <v/>
      </c>
      <c r="BC96" s="61" t="str">
        <f>IFERROR(Base!BB96/GAMSbase!BB96,"")</f>
        <v/>
      </c>
      <c r="BD96" s="61" t="str">
        <f>IFERROR(Base!BC96/GAMSbase!BC96,"")</f>
        <v/>
      </c>
      <c r="BE96" s="61" t="str">
        <f>IFERROR(Base!BD96/GAMSbase!BD96,"")</f>
        <v/>
      </c>
      <c r="BF96" s="61" t="str">
        <f>IFERROR(Base!BE96/GAMSbase!BE96,"")</f>
        <v/>
      </c>
      <c r="BG96" s="61" t="str">
        <f>IFERROR(Base!BF96/GAMSbase!BF96,"")</f>
        <v/>
      </c>
      <c r="BH96" s="61" t="str">
        <f>IFERROR(Base!BG96/GAMSbase!BG96,"")</f>
        <v/>
      </c>
      <c r="BI96" s="61" t="str">
        <f>IFERROR(Base!BH96/GAMSbase!BH96,"")</f>
        <v/>
      </c>
      <c r="BJ96" s="61" t="str">
        <f>IFERROR(Base!BI96/GAMSbase!BI96,"")</f>
        <v/>
      </c>
    </row>
    <row r="97" spans="1:62" x14ac:dyDescent="0.25">
      <c r="A97" t="str">
        <f>Base!A97</f>
        <v>Hotelling rent on carbon fuels (2005$/t CO2)</v>
      </c>
      <c r="B97" t="str">
        <f>GAMSbase!A97</f>
        <v>Hotelling Rent on Carbon Fuels (2005 USD / tCO2)</v>
      </c>
      <c r="C97" s="61" t="str">
        <f>IFERROR(Base!B97/GAMSbase!B97,"")</f>
        <v/>
      </c>
      <c r="D97" s="61" t="str">
        <f>IFERROR(Base!C97/GAMSbase!C97,"")</f>
        <v/>
      </c>
      <c r="E97" s="61" t="str">
        <f>IFERROR(Base!D97/GAMSbase!D97,"")</f>
        <v/>
      </c>
      <c r="F97" s="61" t="str">
        <f>IFERROR(Base!E97/GAMSbase!E97,"")</f>
        <v/>
      </c>
      <c r="G97" s="61" t="str">
        <f>IFERROR(Base!F97/GAMSbase!F97,"")</f>
        <v/>
      </c>
      <c r="H97" s="61" t="str">
        <f>IFERROR(Base!G97/GAMSbase!G97,"")</f>
        <v/>
      </c>
      <c r="I97" s="61" t="str">
        <f>IFERROR(Base!H97/GAMSbase!H97,"")</f>
        <v/>
      </c>
      <c r="J97" s="61" t="str">
        <f>IFERROR(Base!I97/GAMSbase!I97,"")</f>
        <v/>
      </c>
      <c r="K97" s="61" t="str">
        <f>IFERROR(Base!J97/GAMSbase!J97,"")</f>
        <v/>
      </c>
      <c r="L97" s="61" t="str">
        <f>IFERROR(Base!K97/GAMSbase!K97,"")</f>
        <v/>
      </c>
      <c r="M97" s="61" t="str">
        <f>IFERROR(Base!L97/GAMSbase!L97,"")</f>
        <v/>
      </c>
      <c r="N97" s="61" t="str">
        <f>IFERROR(Base!M97/GAMSbase!M97,"")</f>
        <v/>
      </c>
      <c r="O97" s="61" t="str">
        <f>IFERROR(Base!N97/GAMSbase!N97,"")</f>
        <v/>
      </c>
      <c r="P97" s="61" t="str">
        <f>IFERROR(Base!O97/GAMSbase!O97,"")</f>
        <v/>
      </c>
      <c r="Q97" s="61" t="str">
        <f>IFERROR(Base!P97/GAMSbase!P97,"")</f>
        <v/>
      </c>
      <c r="R97" s="61" t="str">
        <f>IFERROR(Base!Q97/GAMSbase!Q97,"")</f>
        <v/>
      </c>
      <c r="S97" s="61" t="str">
        <f>IFERROR(Base!R97/GAMSbase!R97,"")</f>
        <v/>
      </c>
      <c r="T97" s="61" t="str">
        <f>IFERROR(Base!S97/GAMSbase!S97,"")</f>
        <v/>
      </c>
      <c r="U97" s="61" t="str">
        <f>IFERROR(Base!T97/GAMSbase!T97,"")</f>
        <v/>
      </c>
      <c r="V97" s="61" t="str">
        <f>IFERROR(Base!U97/GAMSbase!U97,"")</f>
        <v/>
      </c>
      <c r="W97" s="61" t="str">
        <f>IFERROR(Base!V97/GAMSbase!V97,"")</f>
        <v/>
      </c>
      <c r="X97" s="61" t="str">
        <f>IFERROR(Base!W97/GAMSbase!W97,"")</f>
        <v/>
      </c>
      <c r="Y97" s="61" t="str">
        <f>IFERROR(Base!X97/GAMSbase!X97,"")</f>
        <v/>
      </c>
      <c r="Z97" s="61" t="str">
        <f>IFERROR(Base!Y97/GAMSbase!Y97,"")</f>
        <v/>
      </c>
      <c r="AA97" s="61" t="str">
        <f>IFERROR(Base!Z97/GAMSbase!Z97,"")</f>
        <v/>
      </c>
      <c r="AB97" s="61" t="str">
        <f>IFERROR(Base!AA97/GAMSbase!AA97,"")</f>
        <v/>
      </c>
      <c r="AC97" s="61" t="str">
        <f>IFERROR(Base!AB97/GAMSbase!AB97,"")</f>
        <v/>
      </c>
      <c r="AD97" s="61" t="str">
        <f>IFERROR(Base!AC97/GAMSbase!AC97,"")</f>
        <v/>
      </c>
      <c r="AE97" s="61" t="str">
        <f>IFERROR(Base!AD97/GAMSbase!AD97,"")</f>
        <v/>
      </c>
      <c r="AF97" s="61" t="str">
        <f>IFERROR(Base!AE97/GAMSbase!AE97,"")</f>
        <v/>
      </c>
      <c r="AG97" s="61" t="str">
        <f>IFERROR(Base!AF97/GAMSbase!AF97,"")</f>
        <v/>
      </c>
      <c r="AH97" s="61" t="str">
        <f>IFERROR(Base!AG97/GAMSbase!AG97,"")</f>
        <v/>
      </c>
      <c r="AI97" s="61" t="str">
        <f>IFERROR(Base!AH97/GAMSbase!AH97,"")</f>
        <v/>
      </c>
      <c r="AJ97" s="61" t="str">
        <f>IFERROR(Base!AI97/GAMSbase!AI97,"")</f>
        <v/>
      </c>
      <c r="AK97" s="61" t="str">
        <f>IFERROR(Base!AJ97/GAMSbase!AJ97,"")</f>
        <v/>
      </c>
      <c r="AL97" s="61" t="str">
        <f>IFERROR(Base!AK97/GAMSbase!AK97,"")</f>
        <v/>
      </c>
      <c r="AM97" s="61" t="str">
        <f>IFERROR(Base!AL97/GAMSbase!AL97,"")</f>
        <v/>
      </c>
      <c r="AN97" s="61" t="str">
        <f>IFERROR(Base!AM97/GAMSbase!AM97,"")</f>
        <v/>
      </c>
      <c r="AO97" s="61" t="str">
        <f>IFERROR(Base!AN97/GAMSbase!AN97,"")</f>
        <v/>
      </c>
      <c r="AP97" s="61" t="str">
        <f>IFERROR(Base!AO97/GAMSbase!AO97,"")</f>
        <v/>
      </c>
      <c r="AQ97" s="61" t="str">
        <f>IFERROR(Base!AP97/GAMSbase!AP97,"")</f>
        <v/>
      </c>
      <c r="AR97" s="61" t="str">
        <f>IFERROR(Base!AQ97/GAMSbase!AQ97,"")</f>
        <v/>
      </c>
      <c r="AS97" s="61" t="str">
        <f>IFERROR(Base!AR97/GAMSbase!AR97,"")</f>
        <v/>
      </c>
      <c r="AT97" s="61" t="str">
        <f>IFERROR(Base!AS97/GAMSbase!AS97,"")</f>
        <v/>
      </c>
      <c r="AU97" s="61" t="str">
        <f>IFERROR(Base!AT97/GAMSbase!AT97,"")</f>
        <v/>
      </c>
      <c r="AV97" s="61" t="str">
        <f>IFERROR(Base!AU97/GAMSbase!AU97,"")</f>
        <v/>
      </c>
      <c r="AW97" s="61" t="str">
        <f>IFERROR(Base!AV97/GAMSbase!AV97,"")</f>
        <v/>
      </c>
      <c r="AX97" s="61" t="str">
        <f>IFERROR(Base!AW97/GAMSbase!AW97,"")</f>
        <v/>
      </c>
      <c r="AY97" s="61" t="str">
        <f>IFERROR(Base!AX97/GAMSbase!AX97,"")</f>
        <v/>
      </c>
      <c r="AZ97" s="61" t="str">
        <f>IFERROR(Base!AY97/GAMSbase!AY97,"")</f>
        <v/>
      </c>
      <c r="BA97" s="61" t="str">
        <f>IFERROR(Base!AZ97/GAMSbase!AZ97,"")</f>
        <v/>
      </c>
      <c r="BB97" s="61" t="str">
        <f>IFERROR(Base!BA97/GAMSbase!BA97,"")</f>
        <v/>
      </c>
      <c r="BC97" s="61" t="str">
        <f>IFERROR(Base!BB97/GAMSbase!BB97,"")</f>
        <v/>
      </c>
      <c r="BD97" s="61" t="str">
        <f>IFERROR(Base!BC97/GAMSbase!BC97,"")</f>
        <v/>
      </c>
      <c r="BE97" s="61" t="str">
        <f>IFERROR(Base!BD97/GAMSbase!BD97,"")</f>
        <v/>
      </c>
      <c r="BF97" s="61" t="str">
        <f>IFERROR(Base!BE97/GAMSbase!BE97,"")</f>
        <v/>
      </c>
      <c r="BG97" s="61" t="str">
        <f>IFERROR(Base!BF97/GAMSbase!BF97,"")</f>
        <v/>
      </c>
      <c r="BH97" s="61" t="str">
        <f>IFERROR(Base!BG97/GAMSbase!BG97,"")</f>
        <v/>
      </c>
      <c r="BI97" s="61" t="str">
        <f>IFERROR(Base!BH97/GAMSbase!BH97,"")</f>
        <v/>
      </c>
      <c r="BJ97" s="61" t="str">
        <f>IFERROR(Base!BI97/GAMSbase!BI97,"")</f>
        <v/>
      </c>
    </row>
    <row r="98" spans="1:62" x14ac:dyDescent="0.25">
      <c r="A98" t="str">
        <f>Base!A98</f>
        <v>CLIMATE MODULE</v>
      </c>
      <c r="B98" t="str">
        <f>GAMSbase!A98</f>
        <v>* CLIMATE MODULE</v>
      </c>
      <c r="C98" s="61" t="str">
        <f>IFERROR(Base!B98/GAMSbase!B98,"")</f>
        <v/>
      </c>
      <c r="D98" s="61" t="str">
        <f>IFERROR(Base!C98/GAMSbase!C98,"")</f>
        <v/>
      </c>
      <c r="E98" s="61" t="str">
        <f>IFERROR(Base!D98/GAMSbase!D98,"")</f>
        <v/>
      </c>
      <c r="F98" s="61" t="str">
        <f>IFERROR(Base!E98/GAMSbase!E98,"")</f>
        <v/>
      </c>
      <c r="G98" s="61" t="str">
        <f>IFERROR(Base!F98/GAMSbase!F98,"")</f>
        <v/>
      </c>
      <c r="H98" s="61" t="str">
        <f>IFERROR(Base!G98/GAMSbase!G98,"")</f>
        <v/>
      </c>
      <c r="I98" s="61" t="str">
        <f>IFERROR(Base!H98/GAMSbase!H98,"")</f>
        <v/>
      </c>
      <c r="J98" s="61" t="str">
        <f>IFERROR(Base!I98/GAMSbase!I98,"")</f>
        <v/>
      </c>
      <c r="K98" s="61" t="str">
        <f>IFERROR(Base!J98/GAMSbase!J98,"")</f>
        <v/>
      </c>
      <c r="L98" s="61" t="str">
        <f>IFERROR(Base!K98/GAMSbase!K98,"")</f>
        <v/>
      </c>
      <c r="M98" s="61" t="str">
        <f>IFERROR(Base!L98/GAMSbase!L98,"")</f>
        <v/>
      </c>
      <c r="N98" s="61" t="str">
        <f>IFERROR(Base!M98/GAMSbase!M98,"")</f>
        <v/>
      </c>
      <c r="O98" s="61" t="str">
        <f>IFERROR(Base!N98/GAMSbase!N98,"")</f>
        <v/>
      </c>
      <c r="P98" s="61" t="str">
        <f>IFERROR(Base!O98/GAMSbase!O98,"")</f>
        <v/>
      </c>
      <c r="Q98" s="61" t="str">
        <f>IFERROR(Base!P98/GAMSbase!P98,"")</f>
        <v/>
      </c>
      <c r="R98" s="61" t="str">
        <f>IFERROR(Base!Q98/GAMSbase!Q98,"")</f>
        <v/>
      </c>
      <c r="S98" s="61" t="str">
        <f>IFERROR(Base!R98/GAMSbase!R98,"")</f>
        <v/>
      </c>
      <c r="T98" s="61" t="str">
        <f>IFERROR(Base!S98/GAMSbase!S98,"")</f>
        <v/>
      </c>
      <c r="U98" s="61" t="str">
        <f>IFERROR(Base!T98/GAMSbase!T98,"")</f>
        <v/>
      </c>
      <c r="V98" s="61" t="str">
        <f>IFERROR(Base!U98/GAMSbase!U98,"")</f>
        <v/>
      </c>
      <c r="W98" s="61" t="str">
        <f>IFERROR(Base!V98/GAMSbase!V98,"")</f>
        <v/>
      </c>
      <c r="X98" s="61" t="str">
        <f>IFERROR(Base!W98/GAMSbase!W98,"")</f>
        <v/>
      </c>
      <c r="Y98" s="61" t="str">
        <f>IFERROR(Base!X98/GAMSbase!X98,"")</f>
        <v/>
      </c>
      <c r="Z98" s="61" t="str">
        <f>IFERROR(Base!Y98/GAMSbase!Y98,"")</f>
        <v/>
      </c>
      <c r="AA98" s="61" t="str">
        <f>IFERROR(Base!Z98/GAMSbase!Z98,"")</f>
        <v/>
      </c>
      <c r="AB98" s="61" t="str">
        <f>IFERROR(Base!AA98/GAMSbase!AA98,"")</f>
        <v/>
      </c>
      <c r="AC98" s="61" t="str">
        <f>IFERROR(Base!AB98/GAMSbase!AB98,"")</f>
        <v/>
      </c>
      <c r="AD98" s="61" t="str">
        <f>IFERROR(Base!AC98/GAMSbase!AC98,"")</f>
        <v/>
      </c>
      <c r="AE98" s="61" t="str">
        <f>IFERROR(Base!AD98/GAMSbase!AD98,"")</f>
        <v/>
      </c>
      <c r="AF98" s="61" t="str">
        <f>IFERROR(Base!AE98/GAMSbase!AE98,"")</f>
        <v/>
      </c>
      <c r="AG98" s="61" t="str">
        <f>IFERROR(Base!AF98/GAMSbase!AF98,"")</f>
        <v/>
      </c>
      <c r="AH98" s="61" t="str">
        <f>IFERROR(Base!AG98/GAMSbase!AG98,"")</f>
        <v/>
      </c>
      <c r="AI98" s="61" t="str">
        <f>IFERROR(Base!AH98/GAMSbase!AH98,"")</f>
        <v/>
      </c>
      <c r="AJ98" s="61" t="str">
        <f>IFERROR(Base!AI98/GAMSbase!AI98,"")</f>
        <v/>
      </c>
      <c r="AK98" s="61" t="str">
        <f>IFERROR(Base!AJ98/GAMSbase!AJ98,"")</f>
        <v/>
      </c>
      <c r="AL98" s="61" t="str">
        <f>IFERROR(Base!AK98/GAMSbase!AK98,"")</f>
        <v/>
      </c>
      <c r="AM98" s="61" t="str">
        <f>IFERROR(Base!AL98/GAMSbase!AL98,"")</f>
        <v/>
      </c>
      <c r="AN98" s="61" t="str">
        <f>IFERROR(Base!AM98/GAMSbase!AM98,"")</f>
        <v/>
      </c>
      <c r="AO98" s="61" t="str">
        <f>IFERROR(Base!AN98/GAMSbase!AN98,"")</f>
        <v/>
      </c>
      <c r="AP98" s="61" t="str">
        <f>IFERROR(Base!AO98/GAMSbase!AO98,"")</f>
        <v/>
      </c>
      <c r="AQ98" s="61" t="str">
        <f>IFERROR(Base!AP98/GAMSbase!AP98,"")</f>
        <v/>
      </c>
      <c r="AR98" s="61" t="str">
        <f>IFERROR(Base!AQ98/GAMSbase!AQ98,"")</f>
        <v/>
      </c>
      <c r="AS98" s="61" t="str">
        <f>IFERROR(Base!AR98/GAMSbase!AR98,"")</f>
        <v/>
      </c>
      <c r="AT98" s="61" t="str">
        <f>IFERROR(Base!AS98/GAMSbase!AS98,"")</f>
        <v/>
      </c>
      <c r="AU98" s="61" t="str">
        <f>IFERROR(Base!AT98/GAMSbase!AT98,"")</f>
        <v/>
      </c>
      <c r="AV98" s="61" t="str">
        <f>IFERROR(Base!AU98/GAMSbase!AU98,"")</f>
        <v/>
      </c>
      <c r="AW98" s="61" t="str">
        <f>IFERROR(Base!AV98/GAMSbase!AV98,"")</f>
        <v/>
      </c>
      <c r="AX98" s="61" t="str">
        <f>IFERROR(Base!AW98/GAMSbase!AW98,"")</f>
        <v/>
      </c>
      <c r="AY98" s="61" t="str">
        <f>IFERROR(Base!AX98/GAMSbase!AX98,"")</f>
        <v/>
      </c>
      <c r="AZ98" s="61" t="str">
        <f>IFERROR(Base!AY98/GAMSbase!AY98,"")</f>
        <v/>
      </c>
      <c r="BA98" s="61" t="str">
        <f>IFERROR(Base!AZ98/GAMSbase!AZ98,"")</f>
        <v/>
      </c>
      <c r="BB98" s="61" t="str">
        <f>IFERROR(Base!BA98/GAMSbase!BA98,"")</f>
        <v/>
      </c>
      <c r="BC98" s="61" t="str">
        <f>IFERROR(Base!BB98/GAMSbase!BB98,"")</f>
        <v/>
      </c>
      <c r="BD98" s="61" t="str">
        <f>IFERROR(Base!BC98/GAMSbase!BC98,"")</f>
        <v/>
      </c>
      <c r="BE98" s="61" t="str">
        <f>IFERROR(Base!BD98/GAMSbase!BD98,"")</f>
        <v/>
      </c>
      <c r="BF98" s="61" t="str">
        <f>IFERROR(Base!BE98/GAMSbase!BE98,"")</f>
        <v/>
      </c>
      <c r="BG98" s="61" t="str">
        <f>IFERROR(Base!BF98/GAMSbase!BF98,"")</f>
        <v/>
      </c>
      <c r="BH98" s="61" t="str">
        <f>IFERROR(Base!BG98/GAMSbase!BG98,"")</f>
        <v/>
      </c>
      <c r="BI98" s="61" t="str">
        <f>IFERROR(Base!BH98/GAMSbase!BH98,"")</f>
        <v/>
      </c>
      <c r="BJ98" s="61" t="str">
        <f>IFERROR(Base!BI98/GAMSbase!BI98,"")</f>
        <v/>
      </c>
    </row>
    <row r="99" spans="1:62" x14ac:dyDescent="0.25">
      <c r="A99" t="str">
        <f>Base!A99</f>
        <v>Atmospheric temperature (degrees Celsius above preindustrial)</v>
      </c>
      <c r="B99" t="str">
        <f>GAMSbase!A99</f>
        <v>Atmospheric Temperature (deg C above preindustrial)</v>
      </c>
      <c r="C99" s="61">
        <f>IFERROR(Base!B99/GAMSbase!B99,"")</f>
        <v>1</v>
      </c>
      <c r="D99" s="61">
        <f>IFERROR(Base!C99/GAMSbase!C99,"")</f>
        <v>0.99999999996394162</v>
      </c>
      <c r="E99" s="61">
        <f>IFERROR(Base!D99/GAMSbase!D99,"")</f>
        <v>0.99999999999154887</v>
      </c>
      <c r="F99" s="61">
        <f>IFERROR(Base!E99/GAMSbase!E99,"")</f>
        <v>0.99972274127358451</v>
      </c>
      <c r="G99" s="61">
        <f>IFERROR(Base!F99/GAMSbase!F99,"")</f>
        <v>0.99924488510028797</v>
      </c>
      <c r="H99" s="61">
        <f>IFERROR(Base!G99/GAMSbase!G99,"")</f>
        <v>0.99862444498964997</v>
      </c>
      <c r="I99" s="61">
        <f>IFERROR(Base!H99/GAMSbase!H99,"")</f>
        <v>0.99790105527935069</v>
      </c>
      <c r="J99" s="61">
        <f>IFERROR(Base!I99/GAMSbase!I99,"")</f>
        <v>0.99709860333525735</v>
      </c>
      <c r="K99" s="61">
        <f>IFERROR(Base!J99/GAMSbase!J99,"")</f>
        <v>0.99622829014764358</v>
      </c>
      <c r="L99" s="61">
        <f>IFERROR(Base!K99/GAMSbase!K99,"")</f>
        <v>0.9952913682451201</v>
      </c>
      <c r="M99" s="61">
        <f>IFERROR(Base!L99/GAMSbase!L99,"")</f>
        <v>0.99428132591063867</v>
      </c>
      <c r="N99" s="61">
        <f>IFERROR(Base!M99/GAMSbase!M99,"")</f>
        <v>0.99318550995065025</v>
      </c>
      <c r="O99" s="61">
        <f>IFERROR(Base!N99/GAMSbase!N99,"")</f>
        <v>0.99198626645141552</v>
      </c>
      <c r="P99" s="61">
        <f>IFERROR(Base!O99/GAMSbase!O99,"")</f>
        <v>0.99066170732909609</v>
      </c>
      <c r="Q99" s="61">
        <f>IFERROR(Base!P99/GAMSbase!P99,"")</f>
        <v>0.98918621101542581</v>
      </c>
      <c r="R99" s="61">
        <f>IFERROR(Base!Q99/GAMSbase!Q99,"")</f>
        <v>0.98753075653512745</v>
      </c>
      <c r="S99" s="61">
        <f>IFERROR(Base!R99/GAMSbase!R99,"")</f>
        <v>0.98566317933177383</v>
      </c>
      <c r="T99" s="61">
        <f>IFERROR(Base!S99/GAMSbase!S99,"")</f>
        <v>0.98354842742686333</v>
      </c>
      <c r="U99" s="61">
        <f>IFERROR(Base!T99/GAMSbase!T99,"")</f>
        <v>0.98114888943795253</v>
      </c>
      <c r="V99" s="61">
        <f>IFERROR(Base!U99/GAMSbase!U99,"")</f>
        <v>0.97841174547429088</v>
      </c>
      <c r="W99" s="61">
        <f>IFERROR(Base!V99/GAMSbase!V99,"")</f>
        <v>0.97529733014267272</v>
      </c>
      <c r="X99" s="61">
        <f>IFERROR(Base!W99/GAMSbase!W99,"")</f>
        <v>0.97176829983613344</v>
      </c>
      <c r="Y99" s="61">
        <f>IFERROR(Base!X99/GAMSbase!X99,"")</f>
        <v>0.96779073493379608</v>
      </c>
      <c r="Z99" s="61">
        <f>IFERROR(Base!Y99/GAMSbase!Y99,"")</f>
        <v>0.96333551967327635</v>
      </c>
      <c r="AA99" s="61">
        <f>IFERROR(Base!Z99/GAMSbase!Z99,"")</f>
        <v>0.95837997290194354</v>
      </c>
      <c r="AB99" s="61">
        <f>IFERROR(Base!AA99/GAMSbase!AA99,"")</f>
        <v>0.9529096618233569</v>
      </c>
      <c r="AC99" s="61">
        <f>IFERROR(Base!AB99/GAMSbase!AB99,"")</f>
        <v>0.94692029097934793</v>
      </c>
      <c r="AD99" s="61">
        <f>IFERROR(Base!AC99/GAMSbase!AC99,"")</f>
        <v>0.94041952069180623</v>
      </c>
      <c r="AE99" s="61">
        <f>IFERROR(Base!AD99/GAMSbase!AD99,"")</f>
        <v>0.93342853617167643</v>
      </c>
      <c r="AF99" s="61">
        <f>IFERROR(Base!AE99/GAMSbase!AE99,"")</f>
        <v>0.92598316780334511</v>
      </c>
      <c r="AG99" s="61">
        <f>IFERROR(Base!AF99/GAMSbase!AF99,"")</f>
        <v>0.91813436483624666</v>
      </c>
      <c r="AH99" s="61">
        <f>IFERROR(Base!AG99/GAMSbase!AG99,"")</f>
        <v>0.90994785346584783</v>
      </c>
      <c r="AI99" s="61">
        <f>IFERROR(Base!AH99/GAMSbase!AH99,"")</f>
        <v>0.90150287492825232</v>
      </c>
      <c r="AJ99" s="61">
        <f>IFERROR(Base!AI99/GAMSbase!AI99,"")</f>
        <v>0.89528833141318476</v>
      </c>
      <c r="AK99" s="61">
        <f>IFERROR(Base!AJ99/GAMSbase!AJ99,"")</f>
        <v>0.89117812609207625</v>
      </c>
      <c r="AL99" s="61">
        <f>IFERROR(Base!AK99/GAMSbase!AK99,"")</f>
        <v>0.88887796501439287</v>
      </c>
      <c r="AM99" s="61">
        <f>IFERROR(Base!AL99/GAMSbase!AL99,"")</f>
        <v>0.88804596203442387</v>
      </c>
      <c r="AN99" s="61">
        <f>IFERROR(Base!AM99/GAMSbase!AM99,"")</f>
        <v>0.888350382117302</v>
      </c>
      <c r="AO99" s="61">
        <f>IFERROR(Base!AN99/GAMSbase!AN99,"")</f>
        <v>0.88949476592505905</v>
      </c>
      <c r="AP99" s="61">
        <f>IFERROR(Base!AO99/GAMSbase!AO99,"")</f>
        <v>0.8912262159605524</v>
      </c>
      <c r="AQ99" s="61">
        <f>IFERROR(Base!AP99/GAMSbase!AP99,"")</f>
        <v>0.89333525519061663</v>
      </c>
      <c r="AR99" s="61">
        <f>IFERROR(Base!AQ99/GAMSbase!AQ99,"")</f>
        <v>0.89565176359248588</v>
      </c>
      <c r="AS99" s="61">
        <f>IFERROR(Base!AR99/GAMSbase!AR99,"")</f>
        <v>0.89803937954553814</v>
      </c>
      <c r="AT99" s="61">
        <f>IFERROR(Base!AS99/GAMSbase!AS99,"")</f>
        <v>0.90038958966627902</v>
      </c>
      <c r="AU99" s="61">
        <f>IFERROR(Base!AT99/GAMSbase!AT99,"")</f>
        <v>0.90261608815320482</v>
      </c>
      <c r="AV99" s="61">
        <f>IFERROR(Base!AU99/GAMSbase!AU99,"")</f>
        <v>0.9046496304052708</v>
      </c>
      <c r="AW99" s="61">
        <f>IFERROR(Base!AV99/GAMSbase!AV99,"")</f>
        <v>0.90593671826282174</v>
      </c>
      <c r="AX99" s="61">
        <f>IFERROR(Base!AW99/GAMSbase!AW99,"")</f>
        <v>0.90661602538082064</v>
      </c>
      <c r="AY99" s="61">
        <f>IFERROR(Base!AX99/GAMSbase!AX99,"")</f>
        <v>0.90679671049710808</v>
      </c>
      <c r="AZ99" s="61">
        <f>IFERROR(Base!AY99/GAMSbase!AY99,"")</f>
        <v>0.90656657641330052</v>
      </c>
      <c r="BA99" s="61">
        <f>IFERROR(Base!AZ99/GAMSbase!AZ99,"")</f>
        <v>0.90599764765678126</v>
      </c>
      <c r="BB99" s="61">
        <f>IFERROR(Base!BA99/GAMSbase!BA99,"")</f>
        <v>0.90515011170342363</v>
      </c>
      <c r="BC99" s="61">
        <f>IFERROR(Base!BB99/GAMSbase!BB99,"")</f>
        <v>0.90407138847437196</v>
      </c>
      <c r="BD99" s="61">
        <f>IFERROR(Base!BC99/GAMSbase!BC99,"")</f>
        <v>0.90280244212902572</v>
      </c>
      <c r="BE99" s="61">
        <f>IFERROR(Base!BD99/GAMSbase!BD99,"")</f>
        <v>0.9013788269005012</v>
      </c>
      <c r="BF99" s="61">
        <f>IFERROR(Base!BE99/GAMSbase!BE99,"")</f>
        <v>0.89983148411649361</v>
      </c>
      <c r="BG99" s="61">
        <f>IFERROR(Base!BF99/GAMSbase!BF99,"")</f>
        <v>0.89818736186637249</v>
      </c>
      <c r="BH99" s="61">
        <f>IFERROR(Base!BG99/GAMSbase!BG99,"")</f>
        <v>0.89623264435165007</v>
      </c>
      <c r="BI99" s="61">
        <f>IFERROR(Base!BH99/GAMSbase!BH99,"")</f>
        <v>0.89500767409114812</v>
      </c>
      <c r="BJ99" s="61">
        <f>IFERROR(Base!BI99/GAMSbase!BI99,"")</f>
        <v>0.89508595513900413</v>
      </c>
    </row>
    <row r="100" spans="1:62" x14ac:dyDescent="0.25">
      <c r="A100" t="str">
        <f>Base!A100</f>
        <v>Total increase in radiative forcing since preindustrial (Watts per square meter)</v>
      </c>
      <c r="B100" t="str">
        <f>GAMSbase!A100</f>
        <v>Total Increase in Forcing (Watts per Meter2, preindustrial)</v>
      </c>
      <c r="C100" s="61">
        <f>IFERROR(Base!B100/GAMSbase!B100,"")</f>
        <v>1.0000000000045677</v>
      </c>
      <c r="D100" s="61">
        <f>IFERROR(Base!C100/GAMSbase!C100,"")</f>
        <v>0.99999999998888733</v>
      </c>
      <c r="E100" s="61">
        <f>IFERROR(Base!D100/GAMSbase!D100,"")</f>
        <v>1.0000000000164753</v>
      </c>
      <c r="F100" s="61">
        <f>IFERROR(Base!E100/GAMSbase!E100,"")</f>
        <v>0.99883891529683266</v>
      </c>
      <c r="G100" s="61">
        <f>IFERROR(Base!F100/GAMSbase!F100,"")</f>
        <v>0.99766417659202444</v>
      </c>
      <c r="H100" s="61">
        <f>IFERROR(Base!G100/GAMSbase!G100,"")</f>
        <v>0.99649978284410901</v>
      </c>
      <c r="I100" s="61">
        <f>IFERROR(Base!H100/GAMSbase!H100,"")</f>
        <v>0.99534184951250015</v>
      </c>
      <c r="J100" s="61">
        <f>IFERROR(Base!I100/GAMSbase!I100,"")</f>
        <v>0.99417088889954919</v>
      </c>
      <c r="K100" s="61">
        <f>IFERROR(Base!J100/GAMSbase!J100,"")</f>
        <v>0.9929587006530689</v>
      </c>
      <c r="L100" s="61">
        <f>IFERROR(Base!K100/GAMSbase!K100,"")</f>
        <v>0.99167202836723445</v>
      </c>
      <c r="M100" s="61">
        <f>IFERROR(Base!L100/GAMSbase!L100,"")</f>
        <v>0.99027430562981766</v>
      </c>
      <c r="N100" s="61">
        <f>IFERROR(Base!M100/GAMSbase!M100,"")</f>
        <v>0.98872631490084428</v>
      </c>
      <c r="O100" s="61">
        <f>IFERROR(Base!N100/GAMSbase!N100,"")</f>
        <v>0.98698627452861609</v>
      </c>
      <c r="P100" s="61">
        <f>IFERROR(Base!O100/GAMSbase!O100,"")</f>
        <v>0.98500967873036793</v>
      </c>
      <c r="Q100" s="61">
        <f>IFERROR(Base!P100/GAMSbase!P100,"")</f>
        <v>0.98274910103807134</v>
      </c>
      <c r="R100" s="61">
        <f>IFERROR(Base!Q100/GAMSbase!Q100,"")</f>
        <v>0.98015410632093403</v>
      </c>
      <c r="S100" s="61">
        <f>IFERROR(Base!R100/GAMSbase!R100,"")</f>
        <v>0.97717138047068908</v>
      </c>
      <c r="T100" s="61">
        <f>IFERROR(Base!S100/GAMSbase!S100,"")</f>
        <v>0.97374516988013737</v>
      </c>
      <c r="U100" s="61">
        <f>IFERROR(Base!T100/GAMSbase!T100,"")</f>
        <v>0.96981811435304177</v>
      </c>
      <c r="V100" s="61">
        <f>IFERROR(Base!U100/GAMSbase!U100,"")</f>
        <v>0.9652106948900453</v>
      </c>
      <c r="W100" s="61">
        <f>IFERROR(Base!V100/GAMSbase!V100,"")</f>
        <v>0.95997928700782031</v>
      </c>
      <c r="X100" s="61">
        <f>IFERROR(Base!W100/GAMSbase!W100,"")</f>
        <v>0.95409027645560318</v>
      </c>
      <c r="Y100" s="61">
        <f>IFERROR(Base!X100/GAMSbase!X100,"")</f>
        <v>0.9475203398564237</v>
      </c>
      <c r="Z100" s="61">
        <f>IFERROR(Base!Y100/GAMSbase!Y100,"")</f>
        <v>0.94025950566393379</v>
      </c>
      <c r="AA100" s="61">
        <f>IFERROR(Base!Z100/GAMSbase!Z100,"")</f>
        <v>0.93231443400570002</v>
      </c>
      <c r="AB100" s="61">
        <f>IFERROR(Base!AA100/GAMSbase!AA100,"")</f>
        <v>0.92371160445033407</v>
      </c>
      <c r="AC100" s="61">
        <f>IFERROR(Base!AB100/GAMSbase!AB100,"")</f>
        <v>0.91450004969111887</v>
      </c>
      <c r="AD100" s="61">
        <f>IFERROR(Base!AC100/GAMSbase!AC100,"")</f>
        <v>0.9047532292087056</v>
      </c>
      <c r="AE100" s="61">
        <f>IFERROR(Base!AD100/GAMSbase!AD100,"")</f>
        <v>0.8945696233798206</v>
      </c>
      <c r="AF100" s="61">
        <f>IFERROR(Base!AE100/GAMSbase!AE100,"")</f>
        <v>0.88407166894075873</v>
      </c>
      <c r="AG100" s="61">
        <f>IFERROR(Base!AF100/GAMSbase!AF100,"")</f>
        <v>0.87340277321304383</v>
      </c>
      <c r="AH100" s="61">
        <f>IFERROR(Base!AG100/GAMSbase!AG100,"")</f>
        <v>0.8627223444951887</v>
      </c>
      <c r="AI100" s="61">
        <f>IFERROR(Base!AH100/GAMSbase!AH100,"")</f>
        <v>0.85219905272400198</v>
      </c>
      <c r="AJ100" s="61">
        <f>IFERROR(Base!AI100/GAMSbase!AI100,"")</f>
        <v>0.85824138335004763</v>
      </c>
      <c r="AK100" s="61">
        <f>IFERROR(Base!AJ100/GAMSbase!AJ100,"")</f>
        <v>0.86595274253493293</v>
      </c>
      <c r="AL100" s="61">
        <f>IFERROR(Base!AK100/GAMSbase!AK100,"")</f>
        <v>0.87402106478555341</v>
      </c>
      <c r="AM100" s="61">
        <f>IFERROR(Base!AL100/GAMSbase!AL100,"")</f>
        <v>0.88176456805196446</v>
      </c>
      <c r="AN100" s="61">
        <f>IFERROR(Base!AM100/GAMSbase!AM100,"")</f>
        <v>0.88884817862219057</v>
      </c>
      <c r="AO100" s="61">
        <f>IFERROR(Base!AN100/GAMSbase!AN100,"")</f>
        <v>0.8951277375102763</v>
      </c>
      <c r="AP100" s="61">
        <f>IFERROR(Base!AO100/GAMSbase!AO100,"")</f>
        <v>0.90056228272732253</v>
      </c>
      <c r="AQ100" s="61">
        <f>IFERROR(Base!AP100/GAMSbase!AP100,"")</f>
        <v>0.90516396735937477</v>
      </c>
      <c r="AR100" s="61">
        <f>IFERROR(Base!AQ100/GAMSbase!AQ100,"")</f>
        <v>0.90896926300432268</v>
      </c>
      <c r="AS100" s="61">
        <f>IFERROR(Base!AR100/GAMSbase!AR100,"")</f>
        <v>0.91202233869488913</v>
      </c>
      <c r="AT100" s="61">
        <f>IFERROR(Base!AS100/GAMSbase!AS100,"")</f>
        <v>0.91436539811259165</v>
      </c>
      <c r="AU100" s="61">
        <f>IFERROR(Base!AT100/GAMSbase!AT100,"")</f>
        <v>0.91603290634143153</v>
      </c>
      <c r="AV100" s="61">
        <f>IFERROR(Base!AU100/GAMSbase!AU100,"")</f>
        <v>0.91704782971009602</v>
      </c>
      <c r="AW100" s="61">
        <f>IFERROR(Base!AV100/GAMSbase!AV100,"")</f>
        <v>0.91380560998548188</v>
      </c>
      <c r="AX100" s="61">
        <f>IFERROR(Base!AW100/GAMSbase!AW100,"")</f>
        <v>0.91060679976758252</v>
      </c>
      <c r="AY100" s="61">
        <f>IFERROR(Base!AX100/GAMSbase!AX100,"")</f>
        <v>0.90746838850618328</v>
      </c>
      <c r="AZ100" s="61">
        <f>IFERROR(Base!AY100/GAMSbase!AY100,"")</f>
        <v>0.90440494929551607</v>
      </c>
      <c r="BA100" s="61">
        <f>IFERROR(Base!AZ100/GAMSbase!AZ100,"")</f>
        <v>0.90142905511175886</v>
      </c>
      <c r="BB100" s="61">
        <f>IFERROR(Base!BA100/GAMSbase!BA100,"")</f>
        <v>0.8985520428771776</v>
      </c>
      <c r="BC100" s="61">
        <f>IFERROR(Base!BB100/GAMSbase!BB100,"")</f>
        <v>0.89575294518902771</v>
      </c>
      <c r="BD100" s="61">
        <f>IFERROR(Base!BC100/GAMSbase!BC100,"")</f>
        <v>0.89304136629673714</v>
      </c>
      <c r="BE100" s="61">
        <f>IFERROR(Base!BD100/GAMSbase!BD100,"")</f>
        <v>0.89042374369934418</v>
      </c>
      <c r="BF100" s="61">
        <f>IFERROR(Base!BE100/GAMSbase!BE100,"")</f>
        <v>0.88790390108807549</v>
      </c>
      <c r="BG100" s="61">
        <f>IFERROR(Base!BF100/GAMSbase!BF100,"")</f>
        <v>0.88548353587141437</v>
      </c>
      <c r="BH100" s="61">
        <f>IFERROR(Base!BG100/GAMSbase!BG100,"")</f>
        <v>0.88124259267607052</v>
      </c>
      <c r="BI100" s="61">
        <f>IFERROR(Base!BH100/GAMSbase!BH100,"")</f>
        <v>0.88540185615436306</v>
      </c>
      <c r="BJ100" s="61">
        <f>IFERROR(Base!BI100/GAMSbase!BI100,"")</f>
        <v>0.89466043431627928</v>
      </c>
    </row>
    <row r="101" spans="1:62" x14ac:dyDescent="0.25">
      <c r="A101" t="str">
        <f>Base!A101</f>
        <v>Lower ocean temperature (degrees Celsius above preindustrial)</v>
      </c>
      <c r="B101" t="str">
        <f>GAMSbase!A101</f>
        <v>Lower Ocean Temperature (deg C above preindustrial)</v>
      </c>
      <c r="C101" s="61">
        <f>IFERROR(Base!B101/GAMSbase!B101,"")</f>
        <v>1</v>
      </c>
      <c r="D101" s="61">
        <f>IFERROR(Base!C101/GAMSbase!C101,"")</f>
        <v>1</v>
      </c>
      <c r="E101" s="61">
        <f>IFERROR(Base!D101/GAMSbase!D101,"")</f>
        <v>0.99999999977934595</v>
      </c>
      <c r="F101" s="61">
        <f>IFERROR(Base!E101/GAMSbase!E101,"")</f>
        <v>0.99999999992217459</v>
      </c>
      <c r="G101" s="61">
        <f>IFERROR(Base!F101/GAMSbase!F101,"")</f>
        <v>0.99991877038466215</v>
      </c>
      <c r="H101" s="61">
        <f>IFERROR(Base!G101/GAMSbase!G101,"")</f>
        <v>0.99974855940279406</v>
      </c>
      <c r="I101" s="61">
        <f>IFERROR(Base!H101/GAMSbase!H101,"")</f>
        <v>0.99949645211525995</v>
      </c>
      <c r="J101" s="61">
        <f>IFERROR(Base!I101/GAMSbase!I101,"")</f>
        <v>0.99917237664656522</v>
      </c>
      <c r="K101" s="61">
        <f>IFERROR(Base!J101/GAMSbase!J101,"")</f>
        <v>0.99878542545895954</v>
      </c>
      <c r="L101" s="61">
        <f>IFERROR(Base!K101/GAMSbase!K101,"")</f>
        <v>0.99834256395537946</v>
      </c>
      <c r="M101" s="61">
        <f>IFERROR(Base!L101/GAMSbase!L101,"")</f>
        <v>0.99784823358480013</v>
      </c>
      <c r="N101" s="61">
        <f>IFERROR(Base!M101/GAMSbase!M101,"")</f>
        <v>0.99730432619503162</v>
      </c>
      <c r="O101" s="61">
        <f>IFERROR(Base!N101/GAMSbase!N101,"")</f>
        <v>0.99671031036428193</v>
      </c>
      <c r="P101" s="61">
        <f>IFERROR(Base!O101/GAMSbase!O101,"")</f>
        <v>0.99606341299613366</v>
      </c>
      <c r="Q101" s="61">
        <f>IFERROR(Base!P101/GAMSbase!P101,"")</f>
        <v>0.99535879903865254</v>
      </c>
      <c r="R101" s="61">
        <f>IFERROR(Base!Q101/GAMSbase!Q101,"")</f>
        <v>0.99458973959321839</v>
      </c>
      <c r="S101" s="61">
        <f>IFERROR(Base!R101/GAMSbase!R101,"")</f>
        <v>0.9937477540516324</v>
      </c>
      <c r="T101" s="61">
        <f>IFERROR(Base!S101/GAMSbase!S101,"")</f>
        <v>0.99282273812400457</v>
      </c>
      <c r="U101" s="61">
        <f>IFERROR(Base!T101/GAMSbase!T101,"")</f>
        <v>0.99180308017499752</v>
      </c>
      <c r="V101" s="61">
        <f>IFERROR(Base!U101/GAMSbase!U101,"")</f>
        <v>0.99067578162472958</v>
      </c>
      <c r="W101" s="61">
        <f>IFERROR(Base!V101/GAMSbase!V101,"")</f>
        <v>0.98942593906221044</v>
      </c>
      <c r="X101" s="61">
        <f>IFERROR(Base!W101/GAMSbase!W101,"")</f>
        <v>0.98803788177954632</v>
      </c>
      <c r="Y101" s="61">
        <f>IFERROR(Base!X101/GAMSbase!X101,"")</f>
        <v>0.98649560057112651</v>
      </c>
      <c r="Z101" s="61">
        <f>IFERROR(Base!Y101/GAMSbase!Y101,"")</f>
        <v>0.98478316270052757</v>
      </c>
      <c r="AA101" s="61">
        <f>IFERROR(Base!Z101/GAMSbase!Z101,"")</f>
        <v>0.98288514123264747</v>
      </c>
      <c r="AB101" s="61">
        <f>IFERROR(Base!AA101/GAMSbase!AA101,"")</f>
        <v>0.98078707536266596</v>
      </c>
      <c r="AC101" s="61">
        <f>IFERROR(Base!AB101/GAMSbase!AB101,"")</f>
        <v>0.97847596908087331</v>
      </c>
      <c r="AD101" s="61">
        <f>IFERROR(Base!AC101/GAMSbase!AC101,"")</f>
        <v>0.97594082266944693</v>
      </c>
      <c r="AE101" s="61">
        <f>IFERROR(Base!AD101/GAMSbase!AD101,"")</f>
        <v>0.97317318331050917</v>
      </c>
      <c r="AF101" s="61">
        <f>IFERROR(Base!AE101/GAMSbase!AE101,"")</f>
        <v>0.97016769034509676</v>
      </c>
      <c r="AG101" s="61">
        <f>IFERROR(Base!AF101/GAMSbase!AF101,"")</f>
        <v>0.96692258269005604</v>
      </c>
      <c r="AH101" s="61">
        <f>IFERROR(Base!AG101/GAMSbase!AG101,"")</f>
        <v>0.96344013081897106</v>
      </c>
      <c r="AI101" s="61">
        <f>IFERROR(Base!AH101/GAMSbase!AH101,"")</f>
        <v>0.9597269532621876</v>
      </c>
      <c r="AJ101" s="61">
        <f>IFERROR(Base!AI101/GAMSbase!AI101,"")</f>
        <v>0.95579418081128997</v>
      </c>
      <c r="AK101" s="61">
        <f>IFERROR(Base!AJ101/GAMSbase!AJ101,"")</f>
        <v>0.95181516145644529</v>
      </c>
      <c r="AL101" s="61">
        <f>IFERROR(Base!AK101/GAMSbase!AK101,"")</f>
        <v>0.94793076249526209</v>
      </c>
      <c r="AM101" s="61">
        <f>IFERROR(Base!AL101/GAMSbase!AL101,"")</f>
        <v>0.94424402860410539</v>
      </c>
      <c r="AN101" s="61">
        <f>IFERROR(Base!AM101/GAMSbase!AM101,"")</f>
        <v>0.94082321234317701</v>
      </c>
      <c r="AO101" s="61">
        <f>IFERROR(Base!AN101/GAMSbase!AN101,"")</f>
        <v>0.93770773579572231</v>
      </c>
      <c r="AP101" s="61">
        <f>IFERROR(Base!AO101/GAMSbase!AO101,"")</f>
        <v>0.93491459689328094</v>
      </c>
      <c r="AQ101" s="61">
        <f>IFERROR(Base!AP101/GAMSbase!AP101,"")</f>
        <v>0.9324441699081899</v>
      </c>
      <c r="AR101" s="61">
        <f>IFERROR(Base!AQ101/GAMSbase!AQ101,"")</f>
        <v>0.9302850392702583</v>
      </c>
      <c r="AS101" s="61">
        <f>IFERROR(Base!AR101/GAMSbase!AR101,"")</f>
        <v>0.92841782911371395</v>
      </c>
      <c r="AT101" s="61">
        <f>IFERROR(Base!AS101/GAMSbase!AS101,"")</f>
        <v>0.9268181256973903</v>
      </c>
      <c r="AU101" s="61">
        <f>IFERROR(Base!AT101/GAMSbase!AT101,"")</f>
        <v>0.92545863710284715</v>
      </c>
      <c r="AV101" s="61">
        <f>IFERROR(Base!AU101/GAMSbase!AU101,"")</f>
        <v>0.92431073618114989</v>
      </c>
      <c r="AW101" s="61">
        <f>IFERROR(Base!AV101/GAMSbase!AV101,"")</f>
        <v>0.92334551750385807</v>
      </c>
      <c r="AX101" s="61">
        <f>IFERROR(Base!AW101/GAMSbase!AW101,"")</f>
        <v>0.92251225187547736</v>
      </c>
      <c r="AY101" s="61">
        <f>IFERROR(Base!AX101/GAMSbase!AX101,"")</f>
        <v>0.92177136159646</v>
      </c>
      <c r="AZ101" s="61">
        <f>IFERROR(Base!AY101/GAMSbase!AY101,"")</f>
        <v>0.92109223394955697</v>
      </c>
      <c r="BA101" s="61">
        <f>IFERROR(Base!AZ101/GAMSbase!AZ101,"")</f>
        <v>0.92045140269303871</v>
      </c>
      <c r="BB101" s="61">
        <f>IFERROR(Base!BA101/GAMSbase!BA101,"")</f>
        <v>0.91983106576683449</v>
      </c>
      <c r="BC101" s="61">
        <f>IFERROR(Base!BB101/GAMSbase!BB101,"")</f>
        <v>0.9192178951150799</v>
      </c>
      <c r="BD101" s="61">
        <f>IFERROR(Base!BC101/GAMSbase!BC101,"")</f>
        <v>0.91860194639214909</v>
      </c>
      <c r="BE101" s="61">
        <f>IFERROR(Base!BD101/GAMSbase!BD101,"")</f>
        <v>0.91797595256621201</v>
      </c>
      <c r="BF101" s="61">
        <f>IFERROR(Base!BE101/GAMSbase!BE101,"")</f>
        <v>0.91733475417578392</v>
      </c>
      <c r="BG101" s="61">
        <f>IFERROR(Base!BF101/GAMSbase!BF101,"")</f>
        <v>0.91667484227908169</v>
      </c>
      <c r="BH101" s="61">
        <f>IFERROR(Base!BG101/GAMSbase!BG101,"")</f>
        <v>0.91599399286637806</v>
      </c>
      <c r="BI101" s="61">
        <f>IFERROR(Base!BH101/GAMSbase!BH101,"")</f>
        <v>0.91528225059845214</v>
      </c>
      <c r="BJ101" s="61">
        <f>IFERROR(Base!BI101/GAMSbase!BI101,"")</f>
        <v>0.91456565268003764</v>
      </c>
    </row>
    <row r="102" spans="1:62" x14ac:dyDescent="0.25">
      <c r="A102" t="str">
        <f>Base!A102</f>
        <v>Economic Endogenous Variables</v>
      </c>
      <c r="B102" t="str">
        <f>GAMSbase!A102</f>
        <v>** Economic Endogenous Variables</v>
      </c>
      <c r="C102" s="61" t="str">
        <f>IFERROR(Base!B102/GAMSbase!B102,"")</f>
        <v/>
      </c>
      <c r="D102" s="61" t="str">
        <f>IFERROR(Base!C102/GAMSbase!C102,"")</f>
        <v/>
      </c>
      <c r="E102" s="61" t="str">
        <f>IFERROR(Base!D102/GAMSbase!D102,"")</f>
        <v/>
      </c>
      <c r="F102" s="61" t="str">
        <f>IFERROR(Base!E102/GAMSbase!E102,"")</f>
        <v/>
      </c>
      <c r="G102" s="61" t="str">
        <f>IFERROR(Base!F102/GAMSbase!F102,"")</f>
        <v/>
      </c>
      <c r="H102" s="61" t="str">
        <f>IFERROR(Base!G102/GAMSbase!G102,"")</f>
        <v/>
      </c>
      <c r="I102" s="61" t="str">
        <f>IFERROR(Base!H102/GAMSbase!H102,"")</f>
        <v/>
      </c>
      <c r="J102" s="61" t="str">
        <f>IFERROR(Base!I102/GAMSbase!I102,"")</f>
        <v/>
      </c>
      <c r="K102" s="61" t="str">
        <f>IFERROR(Base!J102/GAMSbase!J102,"")</f>
        <v/>
      </c>
      <c r="L102" s="61" t="str">
        <f>IFERROR(Base!K102/GAMSbase!K102,"")</f>
        <v/>
      </c>
      <c r="M102" s="61" t="str">
        <f>IFERROR(Base!L102/GAMSbase!L102,"")</f>
        <v/>
      </c>
      <c r="N102" s="61" t="str">
        <f>IFERROR(Base!M102/GAMSbase!M102,"")</f>
        <v/>
      </c>
      <c r="O102" s="61" t="str">
        <f>IFERROR(Base!N102/GAMSbase!N102,"")</f>
        <v/>
      </c>
      <c r="P102" s="61" t="str">
        <f>IFERROR(Base!O102/GAMSbase!O102,"")</f>
        <v/>
      </c>
      <c r="Q102" s="61" t="str">
        <f>IFERROR(Base!P102/GAMSbase!P102,"")</f>
        <v/>
      </c>
      <c r="R102" s="61" t="str">
        <f>IFERROR(Base!Q102/GAMSbase!Q102,"")</f>
        <v/>
      </c>
      <c r="S102" s="61" t="str">
        <f>IFERROR(Base!R102/GAMSbase!R102,"")</f>
        <v/>
      </c>
      <c r="T102" s="61" t="str">
        <f>IFERROR(Base!S102/GAMSbase!S102,"")</f>
        <v/>
      </c>
      <c r="U102" s="61" t="str">
        <f>IFERROR(Base!T102/GAMSbase!T102,"")</f>
        <v/>
      </c>
      <c r="V102" s="61" t="str">
        <f>IFERROR(Base!U102/GAMSbase!U102,"")</f>
        <v/>
      </c>
      <c r="W102" s="61" t="str">
        <f>IFERROR(Base!V102/GAMSbase!V102,"")</f>
        <v/>
      </c>
      <c r="X102" s="61" t="str">
        <f>IFERROR(Base!W102/GAMSbase!W102,"")</f>
        <v/>
      </c>
      <c r="Y102" s="61" t="str">
        <f>IFERROR(Base!X102/GAMSbase!X102,"")</f>
        <v/>
      </c>
      <c r="Z102" s="61" t="str">
        <f>IFERROR(Base!Y102/GAMSbase!Y102,"")</f>
        <v/>
      </c>
      <c r="AA102" s="61" t="str">
        <f>IFERROR(Base!Z102/GAMSbase!Z102,"")</f>
        <v/>
      </c>
      <c r="AB102" s="61" t="str">
        <f>IFERROR(Base!AA102/GAMSbase!AA102,"")</f>
        <v/>
      </c>
      <c r="AC102" s="61" t="str">
        <f>IFERROR(Base!AB102/GAMSbase!AB102,"")</f>
        <v/>
      </c>
      <c r="AD102" s="61" t="str">
        <f>IFERROR(Base!AC102/GAMSbase!AC102,"")</f>
        <v/>
      </c>
      <c r="AE102" s="61" t="str">
        <f>IFERROR(Base!AD102/GAMSbase!AD102,"")</f>
        <v/>
      </c>
      <c r="AF102" s="61" t="str">
        <f>IFERROR(Base!AE102/GAMSbase!AE102,"")</f>
        <v/>
      </c>
      <c r="AG102" s="61" t="str">
        <f>IFERROR(Base!AF102/GAMSbase!AF102,"")</f>
        <v/>
      </c>
      <c r="AH102" s="61" t="str">
        <f>IFERROR(Base!AG102/GAMSbase!AG102,"")</f>
        <v/>
      </c>
      <c r="AI102" s="61" t="str">
        <f>IFERROR(Base!AH102/GAMSbase!AH102,"")</f>
        <v/>
      </c>
      <c r="AJ102" s="61" t="str">
        <f>IFERROR(Base!AI102/GAMSbase!AI102,"")</f>
        <v/>
      </c>
      <c r="AK102" s="61" t="str">
        <f>IFERROR(Base!AJ102/GAMSbase!AJ102,"")</f>
        <v/>
      </c>
      <c r="AL102" s="61" t="str">
        <f>IFERROR(Base!AK102/GAMSbase!AK102,"")</f>
        <v/>
      </c>
      <c r="AM102" s="61" t="str">
        <f>IFERROR(Base!AL102/GAMSbase!AL102,"")</f>
        <v/>
      </c>
      <c r="AN102" s="61" t="str">
        <f>IFERROR(Base!AM102/GAMSbase!AM102,"")</f>
        <v/>
      </c>
      <c r="AO102" s="61" t="str">
        <f>IFERROR(Base!AN102/GAMSbase!AN102,"")</f>
        <v/>
      </c>
      <c r="AP102" s="61" t="str">
        <f>IFERROR(Base!AO102/GAMSbase!AO102,"")</f>
        <v/>
      </c>
      <c r="AQ102" s="61" t="str">
        <f>IFERROR(Base!AP102/GAMSbase!AP102,"")</f>
        <v/>
      </c>
      <c r="AR102" s="61" t="str">
        <f>IFERROR(Base!AQ102/GAMSbase!AQ102,"")</f>
        <v/>
      </c>
      <c r="AS102" s="61" t="str">
        <f>IFERROR(Base!AR102/GAMSbase!AR102,"")</f>
        <v/>
      </c>
      <c r="AT102" s="61" t="str">
        <f>IFERROR(Base!AS102/GAMSbase!AS102,"")</f>
        <v/>
      </c>
      <c r="AU102" s="61" t="str">
        <f>IFERROR(Base!AT102/GAMSbase!AT102,"")</f>
        <v/>
      </c>
      <c r="AV102" s="61" t="str">
        <f>IFERROR(Base!AU102/GAMSbase!AU102,"")</f>
        <v/>
      </c>
      <c r="AW102" s="61" t="str">
        <f>IFERROR(Base!AV102/GAMSbase!AV102,"")</f>
        <v/>
      </c>
      <c r="AX102" s="61" t="str">
        <f>IFERROR(Base!AW102/GAMSbase!AW102,"")</f>
        <v/>
      </c>
      <c r="AY102" s="61" t="str">
        <f>IFERROR(Base!AX102/GAMSbase!AX102,"")</f>
        <v/>
      </c>
      <c r="AZ102" s="61" t="str">
        <f>IFERROR(Base!AY102/GAMSbase!AY102,"")</f>
        <v/>
      </c>
      <c r="BA102" s="61" t="str">
        <f>IFERROR(Base!AZ102/GAMSbase!AZ102,"")</f>
        <v/>
      </c>
      <c r="BB102" s="61" t="str">
        <f>IFERROR(Base!BA102/GAMSbase!BA102,"")</f>
        <v/>
      </c>
      <c r="BC102" s="61" t="str">
        <f>IFERROR(Base!BB102/GAMSbase!BB102,"")</f>
        <v/>
      </c>
      <c r="BD102" s="61" t="str">
        <f>IFERROR(Base!BC102/GAMSbase!BC102,"")</f>
        <v/>
      </c>
      <c r="BE102" s="61" t="str">
        <f>IFERROR(Base!BD102/GAMSbase!BD102,"")</f>
        <v/>
      </c>
      <c r="BF102" s="61" t="str">
        <f>IFERROR(Base!BE102/GAMSbase!BE102,"")</f>
        <v/>
      </c>
      <c r="BG102" s="61" t="str">
        <f>IFERROR(Base!BF102/GAMSbase!BF102,"")</f>
        <v/>
      </c>
      <c r="BH102" s="61" t="str">
        <f>IFERROR(Base!BG102/GAMSbase!BG102,"")</f>
        <v/>
      </c>
      <c r="BI102" s="61" t="str">
        <f>IFERROR(Base!BH102/GAMSbase!BH102,"")</f>
        <v/>
      </c>
      <c r="BJ102" s="61" t="str">
        <f>IFERROR(Base!BI102/GAMSbase!BI102,"")</f>
        <v/>
      </c>
    </row>
    <row r="103" spans="1:62" x14ac:dyDescent="0.25">
      <c r="A103" t="str">
        <f>Base!A103</f>
        <v xml:space="preserve">OUTPUT  </v>
      </c>
      <c r="B103" t="str">
        <f>GAMSbase!A103</f>
        <v>* OUTPUT</v>
      </c>
      <c r="C103" s="61" t="str">
        <f>IFERROR(Base!B103/GAMSbase!B103,"")</f>
        <v/>
      </c>
      <c r="D103" s="61" t="str">
        <f>IFERROR(Base!C103/GAMSbase!C103,"")</f>
        <v/>
      </c>
      <c r="E103" s="61" t="str">
        <f>IFERROR(Base!D103/GAMSbase!D103,"")</f>
        <v/>
      </c>
      <c r="F103" s="61" t="str">
        <f>IFERROR(Base!E103/GAMSbase!E103,"")</f>
        <v/>
      </c>
      <c r="G103" s="61" t="str">
        <f>IFERROR(Base!F103/GAMSbase!F103,"")</f>
        <v/>
      </c>
      <c r="H103" s="61" t="str">
        <f>IFERROR(Base!G103/GAMSbase!G103,"")</f>
        <v/>
      </c>
      <c r="I103" s="61" t="str">
        <f>IFERROR(Base!H103/GAMSbase!H103,"")</f>
        <v/>
      </c>
      <c r="J103" s="61" t="str">
        <f>IFERROR(Base!I103/GAMSbase!I103,"")</f>
        <v/>
      </c>
      <c r="K103" s="61" t="str">
        <f>IFERROR(Base!J103/GAMSbase!J103,"")</f>
        <v/>
      </c>
      <c r="L103" s="61" t="str">
        <f>IFERROR(Base!K103/GAMSbase!K103,"")</f>
        <v/>
      </c>
      <c r="M103" s="61" t="str">
        <f>IFERROR(Base!L103/GAMSbase!L103,"")</f>
        <v/>
      </c>
      <c r="N103" s="61" t="str">
        <f>IFERROR(Base!M103/GAMSbase!M103,"")</f>
        <v/>
      </c>
      <c r="O103" s="61" t="str">
        <f>IFERROR(Base!N103/GAMSbase!N103,"")</f>
        <v/>
      </c>
      <c r="P103" s="61" t="str">
        <f>IFERROR(Base!O103/GAMSbase!O103,"")</f>
        <v/>
      </c>
      <c r="Q103" s="61" t="str">
        <f>IFERROR(Base!P103/GAMSbase!P103,"")</f>
        <v/>
      </c>
      <c r="R103" s="61" t="str">
        <f>IFERROR(Base!Q103/GAMSbase!Q103,"")</f>
        <v/>
      </c>
      <c r="S103" s="61" t="str">
        <f>IFERROR(Base!R103/GAMSbase!R103,"")</f>
        <v/>
      </c>
      <c r="T103" s="61" t="str">
        <f>IFERROR(Base!S103/GAMSbase!S103,"")</f>
        <v/>
      </c>
      <c r="U103" s="61" t="str">
        <f>IFERROR(Base!T103/GAMSbase!T103,"")</f>
        <v/>
      </c>
      <c r="V103" s="61" t="str">
        <f>IFERROR(Base!U103/GAMSbase!U103,"")</f>
        <v/>
      </c>
      <c r="W103" s="61" t="str">
        <f>IFERROR(Base!V103/GAMSbase!V103,"")</f>
        <v/>
      </c>
      <c r="X103" s="61" t="str">
        <f>IFERROR(Base!W103/GAMSbase!W103,"")</f>
        <v/>
      </c>
      <c r="Y103" s="61" t="str">
        <f>IFERROR(Base!X103/GAMSbase!X103,"")</f>
        <v/>
      </c>
      <c r="Z103" s="61" t="str">
        <f>IFERROR(Base!Y103/GAMSbase!Y103,"")</f>
        <v/>
      </c>
      <c r="AA103" s="61" t="str">
        <f>IFERROR(Base!Z103/GAMSbase!Z103,"")</f>
        <v/>
      </c>
      <c r="AB103" s="61" t="str">
        <f>IFERROR(Base!AA103/GAMSbase!AA103,"")</f>
        <v/>
      </c>
      <c r="AC103" s="61" t="str">
        <f>IFERROR(Base!AB103/GAMSbase!AB103,"")</f>
        <v/>
      </c>
      <c r="AD103" s="61" t="str">
        <f>IFERROR(Base!AC103/GAMSbase!AC103,"")</f>
        <v/>
      </c>
      <c r="AE103" s="61" t="str">
        <f>IFERROR(Base!AD103/GAMSbase!AD103,"")</f>
        <v/>
      </c>
      <c r="AF103" s="61" t="str">
        <f>IFERROR(Base!AE103/GAMSbase!AE103,"")</f>
        <v/>
      </c>
      <c r="AG103" s="61" t="str">
        <f>IFERROR(Base!AF103/GAMSbase!AF103,"")</f>
        <v/>
      </c>
      <c r="AH103" s="61" t="str">
        <f>IFERROR(Base!AG103/GAMSbase!AG103,"")</f>
        <v/>
      </c>
      <c r="AI103" s="61" t="str">
        <f>IFERROR(Base!AH103/GAMSbase!AH103,"")</f>
        <v/>
      </c>
      <c r="AJ103" s="61" t="str">
        <f>IFERROR(Base!AI103/GAMSbase!AI103,"")</f>
        <v/>
      </c>
      <c r="AK103" s="61" t="str">
        <f>IFERROR(Base!AJ103/GAMSbase!AJ103,"")</f>
        <v/>
      </c>
      <c r="AL103" s="61" t="str">
        <f>IFERROR(Base!AK103/GAMSbase!AK103,"")</f>
        <v/>
      </c>
      <c r="AM103" s="61" t="str">
        <f>IFERROR(Base!AL103/GAMSbase!AL103,"")</f>
        <v/>
      </c>
      <c r="AN103" s="61" t="str">
        <f>IFERROR(Base!AM103/GAMSbase!AM103,"")</f>
        <v/>
      </c>
      <c r="AO103" s="61" t="str">
        <f>IFERROR(Base!AN103/GAMSbase!AN103,"")</f>
        <v/>
      </c>
      <c r="AP103" s="61" t="str">
        <f>IFERROR(Base!AO103/GAMSbase!AO103,"")</f>
        <v/>
      </c>
      <c r="AQ103" s="61" t="str">
        <f>IFERROR(Base!AP103/GAMSbase!AP103,"")</f>
        <v/>
      </c>
      <c r="AR103" s="61" t="str">
        <f>IFERROR(Base!AQ103/GAMSbase!AQ103,"")</f>
        <v/>
      </c>
      <c r="AS103" s="61" t="str">
        <f>IFERROR(Base!AR103/GAMSbase!AR103,"")</f>
        <v/>
      </c>
      <c r="AT103" s="61" t="str">
        <f>IFERROR(Base!AS103/GAMSbase!AS103,"")</f>
        <v/>
      </c>
      <c r="AU103" s="61" t="str">
        <f>IFERROR(Base!AT103/GAMSbase!AT103,"")</f>
        <v/>
      </c>
      <c r="AV103" s="61" t="str">
        <f>IFERROR(Base!AU103/GAMSbase!AU103,"")</f>
        <v/>
      </c>
      <c r="AW103" s="61" t="str">
        <f>IFERROR(Base!AV103/GAMSbase!AV103,"")</f>
        <v/>
      </c>
      <c r="AX103" s="61" t="str">
        <f>IFERROR(Base!AW103/GAMSbase!AW103,"")</f>
        <v/>
      </c>
      <c r="AY103" s="61" t="str">
        <f>IFERROR(Base!AX103/GAMSbase!AX103,"")</f>
        <v/>
      </c>
      <c r="AZ103" s="61" t="str">
        <f>IFERROR(Base!AY103/GAMSbase!AY103,"")</f>
        <v/>
      </c>
      <c r="BA103" s="61" t="str">
        <f>IFERROR(Base!AZ103/GAMSbase!AZ103,"")</f>
        <v/>
      </c>
      <c r="BB103" s="61" t="str">
        <f>IFERROR(Base!BA103/GAMSbase!BA103,"")</f>
        <v/>
      </c>
      <c r="BC103" s="61" t="str">
        <f>IFERROR(Base!BB103/GAMSbase!BB103,"")</f>
        <v/>
      </c>
      <c r="BD103" s="61" t="str">
        <f>IFERROR(Base!BC103/GAMSbase!BC103,"")</f>
        <v/>
      </c>
      <c r="BE103" s="61" t="str">
        <f>IFERROR(Base!BD103/GAMSbase!BD103,"")</f>
        <v/>
      </c>
      <c r="BF103" s="61" t="str">
        <f>IFERROR(Base!BE103/GAMSbase!BE103,"")</f>
        <v/>
      </c>
      <c r="BG103" s="61" t="str">
        <f>IFERROR(Base!BF103/GAMSbase!BF103,"")</f>
        <v/>
      </c>
      <c r="BH103" s="61" t="str">
        <f>IFERROR(Base!BG103/GAMSbase!BG103,"")</f>
        <v/>
      </c>
      <c r="BI103" s="61" t="str">
        <f>IFERROR(Base!BH103/GAMSbase!BH103,"")</f>
        <v/>
      </c>
      <c r="BJ103" s="61" t="str">
        <f>IFERROR(Base!BI103/GAMSbase!BI103,"")</f>
        <v/>
      </c>
    </row>
    <row r="104" spans="1:62" x14ac:dyDescent="0.25">
      <c r="A104" t="str">
        <f>Base!A104</f>
        <v>Output gross of abatement cost and climate damage ($trill)</v>
      </c>
      <c r="B104" t="str">
        <f>GAMSbase!A104</f>
        <v>Gross Output (trillion USD)</v>
      </c>
      <c r="C104" s="61">
        <f>IFERROR(Base!B104/GAMSbase!B104,"")</f>
        <v>1.0000000000006397</v>
      </c>
      <c r="D104" s="61">
        <f>IFERROR(Base!C104/GAMSbase!C104,"")</f>
        <v>0.99999999998932965</v>
      </c>
      <c r="E104" s="61">
        <f>IFERROR(Base!D104/GAMSbase!D104,"")</f>
        <v>0.98989632291927199</v>
      </c>
      <c r="F104" s="61">
        <f>IFERROR(Base!E104/GAMSbase!E104,"")</f>
        <v>0.98734721321199947</v>
      </c>
      <c r="G104" s="61">
        <f>IFERROR(Base!F104/GAMSbase!F104,"")</f>
        <v>0.98490619339490426</v>
      </c>
      <c r="H104" s="61">
        <f>IFERROR(Base!G104/GAMSbase!G104,"")</f>
        <v>0.98234869754391008</v>
      </c>
      <c r="I104" s="61">
        <f>IFERROR(Base!H104/GAMSbase!H104,"")</f>
        <v>0.97949427169535352</v>
      </c>
      <c r="J104" s="61">
        <f>IFERROR(Base!I104/GAMSbase!I104,"")</f>
        <v>0.97618250721129918</v>
      </c>
      <c r="K104" s="61">
        <f>IFERROR(Base!J104/GAMSbase!J104,"")</f>
        <v>0.97225687761848867</v>
      </c>
      <c r="L104" s="61">
        <f>IFERROR(Base!K104/GAMSbase!K104,"")</f>
        <v>0.96755365626559986</v>
      </c>
      <c r="M104" s="61">
        <f>IFERROR(Base!L104/GAMSbase!L104,"")</f>
        <v>0.96189418700393281</v>
      </c>
      <c r="N104" s="61">
        <f>IFERROR(Base!M104/GAMSbase!M104,"")</f>
        <v>0.95507955947960621</v>
      </c>
      <c r="O104" s="61">
        <f>IFERROR(Base!N104/GAMSbase!N104,"")</f>
        <v>0.94688728164185032</v>
      </c>
      <c r="P104" s="61">
        <f>IFERROR(Base!O104/GAMSbase!O104,"")</f>
        <v>0.93706992267733991</v>
      </c>
      <c r="Q104" s="61">
        <f>IFERROR(Base!P104/GAMSbase!P104,"")</f>
        <v>0.92535597439640438</v>
      </c>
      <c r="R104" s="61">
        <f>IFERROR(Base!Q104/GAMSbase!Q104,"")</f>
        <v>0.91145337540890559</v>
      </c>
      <c r="S104" s="61">
        <f>IFERROR(Base!R104/GAMSbase!R104,"")</f>
        <v>0.89505626911325897</v>
      </c>
      <c r="T104" s="61">
        <f>IFERROR(Base!S104/GAMSbase!S104,"")</f>
        <v>0.87585560673670237</v>
      </c>
      <c r="U104" s="61">
        <f>IFERROR(Base!T104/GAMSbase!T104,"")</f>
        <v>0.85355414010041519</v>
      </c>
      <c r="V104" s="61">
        <f>IFERROR(Base!U104/GAMSbase!U104,"")</f>
        <v>0.82822417195623921</v>
      </c>
      <c r="W104" s="61">
        <f>IFERROR(Base!V104/GAMSbase!V104,"")</f>
        <v>0.79981374153788398</v>
      </c>
      <c r="X104" s="61">
        <f>IFERROR(Base!W104/GAMSbase!W104,"")</f>
        <v>0.7683634690054737</v>
      </c>
      <c r="Y104" s="61">
        <f>IFERROR(Base!X104/GAMSbase!X104,"")</f>
        <v>0.73402959084419672</v>
      </c>
      <c r="Z104" s="61">
        <f>IFERROR(Base!Y104/GAMSbase!Y104,"")</f>
        <v>0.69710233781396935</v>
      </c>
      <c r="AA104" s="61">
        <f>IFERROR(Base!Z104/GAMSbase!Z104,"")</f>
        <v>0.65801671392977512</v>
      </c>
      <c r="AB104" s="61">
        <f>IFERROR(Base!AA104/GAMSbase!AA104,"")</f>
        <v>0.61735262538046154</v>
      </c>
      <c r="AC104" s="61">
        <f>IFERROR(Base!AB104/GAMSbase!AB104,"")</f>
        <v>0.57582178558330477</v>
      </c>
      <c r="AD104" s="61">
        <f>IFERROR(Base!AC104/GAMSbase!AC104,"")</f>
        <v>0.53423999119680809</v>
      </c>
      <c r="AE104" s="61">
        <f>IFERROR(Base!AD104/GAMSbase!AD104,"")</f>
        <v>0.49348520345397645</v>
      </c>
      <c r="AF104" s="61">
        <f>IFERROR(Base!AE104/GAMSbase!AE104,"")</f>
        <v>0.45444418321884822</v>
      </c>
      <c r="AG104" s="61">
        <f>IFERROR(Base!AF104/GAMSbase!AF104,"")</f>
        <v>0.41795282805016315</v>
      </c>
      <c r="AH104" s="61">
        <f>IFERROR(Base!AG104/GAMSbase!AG104,"")</f>
        <v>0.38473731829368041</v>
      </c>
      <c r="AI104" s="61">
        <f>IFERROR(Base!AH104/GAMSbase!AH104,"")</f>
        <v>0.78003142903632994</v>
      </c>
      <c r="AJ104" s="61">
        <f>IFERROR(Base!AI104/GAMSbase!AI104,"")</f>
        <v>0.85486778316477108</v>
      </c>
      <c r="AK104" s="61">
        <f>IFERROR(Base!AJ104/GAMSbase!AJ104,"")</f>
        <v>0.90410327434051119</v>
      </c>
      <c r="AL104" s="61">
        <f>IFERROR(Base!AK104/GAMSbase!AK104,"")</f>
        <v>0.93719797827094153</v>
      </c>
      <c r="AM104" s="61">
        <f>IFERROR(Base!AL104/GAMSbase!AL104,"")</f>
        <v>0.95975401662145809</v>
      </c>
      <c r="AN104" s="61">
        <f>IFERROR(Base!AM104/GAMSbase!AM104,"")</f>
        <v>0.97526720460258653</v>
      </c>
      <c r="AO104" s="61">
        <f>IFERROR(Base!AN104/GAMSbase!AN104,"")</f>
        <v>0.98599777822444745</v>
      </c>
      <c r="AP104" s="61">
        <f>IFERROR(Base!AO104/GAMSbase!AO104,"")</f>
        <v>0.99344320308347878</v>
      </c>
      <c r="AQ104" s="61">
        <f>IFERROR(Base!AP104/GAMSbase!AP104,"")</f>
        <v>0.9986128825909355</v>
      </c>
      <c r="AR104" s="61">
        <f>IFERROR(Base!AQ104/GAMSbase!AQ104,"")</f>
        <v>1.0021959190444591</v>
      </c>
      <c r="AS104" s="61">
        <f>IFERROR(Base!AR104/GAMSbase!AR104,"")</f>
        <v>1.0046673451301882</v>
      </c>
      <c r="AT104" s="61">
        <f>IFERROR(Base!AS104/GAMSbase!AS104,"")</f>
        <v>1.0063571865902039</v>
      </c>
      <c r="AU104" s="61">
        <f>IFERROR(Base!AT104/GAMSbase!AT104,"")</f>
        <v>1.007496229943031</v>
      </c>
      <c r="AV104" s="61">
        <f>IFERROR(Base!AU104/GAMSbase!AU104,"")</f>
        <v>1.0082467806126019</v>
      </c>
      <c r="AW104" s="61">
        <f>IFERROR(Base!AV104/GAMSbase!AV104,"")</f>
        <v>1.0087273002589485</v>
      </c>
      <c r="AX104" s="61">
        <f>IFERROR(Base!AW104/GAMSbase!AW104,"")</f>
        <v>1.0090144931218339</v>
      </c>
      <c r="AY104" s="61">
        <f>IFERROR(Base!AX104/GAMSbase!AX104,"")</f>
        <v>1.0091680375654082</v>
      </c>
      <c r="AZ104" s="61">
        <f>IFERROR(Base!AY104/GAMSbase!AY104,"")</f>
        <v>1.0092303382745853</v>
      </c>
      <c r="BA104" s="61">
        <f>IFERROR(Base!AZ104/GAMSbase!AZ104,"")</f>
        <v>1.0092315617953083</v>
      </c>
      <c r="BB104" s="61">
        <f>IFERROR(Base!BA104/GAMSbase!BA104,"")</f>
        <v>1.009191430421045</v>
      </c>
      <c r="BC104" s="61">
        <f>IFERROR(Base!BB104/GAMSbase!BB104,"")</f>
        <v>1.0091261551635784</v>
      </c>
      <c r="BD104" s="61">
        <f>IFERROR(Base!BC104/GAMSbase!BC104,"")</f>
        <v>1.0090464257211842</v>
      </c>
      <c r="BE104" s="61">
        <f>IFERROR(Base!BD104/GAMSbase!BD104,"")</f>
        <v>1.0089593386627176</v>
      </c>
      <c r="BF104" s="61">
        <f>IFERROR(Base!BE104/GAMSbase!BE104,"")</f>
        <v>1.0088696086126694</v>
      </c>
      <c r="BG104" s="61">
        <f>IFERROR(Base!BF104/GAMSbase!BF104,"")</f>
        <v>1.0087803357631753</v>
      </c>
      <c r="BH104" s="61">
        <f>IFERROR(Base!BG104/GAMSbase!BG104,"")</f>
        <v>1.0086680366771166</v>
      </c>
      <c r="BI104" s="61">
        <f>IFERROR(Base!BH104/GAMSbase!BH104,"")</f>
        <v>1.008595692512827</v>
      </c>
      <c r="BJ104" s="61">
        <f>IFERROR(Base!BI104/GAMSbase!BI104,"")</f>
        <v>1.0085259909991218</v>
      </c>
    </row>
    <row r="105" spans="1:62" x14ac:dyDescent="0.25">
      <c r="A105" t="str">
        <f>Base!A105</f>
        <v xml:space="preserve">     Total damage (fraction of gross output)</v>
      </c>
      <c r="B105" t="str">
        <f>GAMSbase!A105</f>
        <v>Climate Damages (fraction of gross output)</v>
      </c>
      <c r="C105" s="61">
        <f>IFERROR(Base!B105/GAMSbase!B105,"")</f>
        <v>1.0000000000000002</v>
      </c>
      <c r="D105" s="61">
        <f>IFERROR(Base!C105/GAMSbase!C105,"")</f>
        <v>0.99999998266736734</v>
      </c>
      <c r="E105" s="61">
        <f>IFERROR(Base!D105/GAMSbase!D105,"")</f>
        <v>0.99999999627919001</v>
      </c>
      <c r="F105" s="61">
        <f>IFERROR(Base!E105/GAMSbase!E105,"")</f>
        <v>0.99944555073194774</v>
      </c>
      <c r="G105" s="61">
        <f>IFERROR(Base!F105/GAMSbase!F105,"")</f>
        <v>0.99849033947120325</v>
      </c>
      <c r="H105" s="61">
        <f>IFERROR(Base!G105/GAMSbase!G105,"")</f>
        <v>0.99725077437555876</v>
      </c>
      <c r="I105" s="61">
        <f>IFERROR(Base!H105/GAMSbase!H105,"")</f>
        <v>0.99580651923931729</v>
      </c>
      <c r="J105" s="61">
        <f>IFERROR(Base!I105/GAMSbase!I105,"")</f>
        <v>0.99420562370128718</v>
      </c>
      <c r="K105" s="61">
        <f>IFERROR(Base!J105/GAMSbase!J105,"")</f>
        <v>0.99247080300761703</v>
      </c>
      <c r="L105" s="61">
        <f>IFERROR(Base!K105/GAMSbase!K105,"")</f>
        <v>0.99060490889300401</v>
      </c>
      <c r="M105" s="61">
        <f>IFERROR(Base!L105/GAMSbase!L105,"")</f>
        <v>0.98859535281924715</v>
      </c>
      <c r="N105" s="61">
        <f>IFERROR(Base!M105/GAMSbase!M105,"")</f>
        <v>0.98641745495323852</v>
      </c>
      <c r="O105" s="61">
        <f>IFERROR(Base!N105/GAMSbase!N105,"")</f>
        <v>0.9840367551380641</v>
      </c>
      <c r="P105" s="61">
        <f>IFERROR(Base!O105/GAMSbase!O105,"")</f>
        <v>0.98141062044278027</v>
      </c>
      <c r="Q105" s="61">
        <f>IFERROR(Base!P105/GAMSbase!P105,"")</f>
        <v>0.9784893593655668</v>
      </c>
      <c r="R105" s="61">
        <f>IFERROR(Base!Q105/GAMSbase!Q105,"")</f>
        <v>0.97521699664006312</v>
      </c>
      <c r="S105" s="61">
        <f>IFERROR(Base!R105/GAMSbase!R105,"")</f>
        <v>0.97153190337914452</v>
      </c>
      <c r="T105" s="61">
        <f>IFERROR(Base!S105/GAMSbase!S105,"")</f>
        <v>0.9673675081740235</v>
      </c>
      <c r="U105" s="61">
        <f>IFERROR(Base!T105/GAMSbase!T105,"")</f>
        <v>0.96265314387989276</v>
      </c>
      <c r="V105" s="61">
        <f>IFERROR(Base!U105/GAMSbase!U105,"")</f>
        <v>0.95728954458324012</v>
      </c>
      <c r="W105" s="61">
        <f>IFERROR(Base!V105/GAMSbase!V105,"")</f>
        <v>0.95120488272699955</v>
      </c>
      <c r="X105" s="61">
        <f>IFERROR(Base!W105/GAMSbase!W105,"")</f>
        <v>0.94433362925567843</v>
      </c>
      <c r="Y105" s="61">
        <f>IFERROR(Base!X105/GAMSbase!X105,"")</f>
        <v>0.93661890667224856</v>
      </c>
      <c r="Z105" s="61">
        <f>IFERROR(Base!Y105/GAMSbase!Y105,"")</f>
        <v>0.92801532423679278</v>
      </c>
      <c r="AA105" s="61">
        <f>IFERROR(Base!Z105/GAMSbase!Z105,"")</f>
        <v>0.91849217205232925</v>
      </c>
      <c r="AB105" s="61">
        <f>IFERROR(Base!AA105/GAMSbase!AA105,"")</f>
        <v>0.90803682423158705</v>
      </c>
      <c r="AC105" s="61">
        <f>IFERROR(Base!AB105/GAMSbase!AB105,"")</f>
        <v>0.89665803773352737</v>
      </c>
      <c r="AD105" s="61">
        <f>IFERROR(Base!AC105/GAMSbase!AC105,"")</f>
        <v>0.8843888752080461</v>
      </c>
      <c r="AE105" s="61">
        <f>IFERROR(Base!AD105/GAMSbase!AD105,"")</f>
        <v>0.87128883257545964</v>
      </c>
      <c r="AF105" s="61">
        <f>IFERROR(Base!AE105/GAMSbase!AE105,"")</f>
        <v>0.85744482662417476</v>
      </c>
      <c r="AG105" s="61">
        <f>IFERROR(Base!AF105/GAMSbase!AF105,"")</f>
        <v>0.84297071154357583</v>
      </c>
      <c r="AH105" s="61">
        <f>IFERROR(Base!AG105/GAMSbase!AG105,"")</f>
        <v>0.8280050955867565</v>
      </c>
      <c r="AI105" s="61">
        <f>IFERROR(Base!AH105/GAMSbase!AH105,"")</f>
        <v>0.81270743384260846</v>
      </c>
      <c r="AJ105" s="61">
        <f>IFERROR(Base!AI105/GAMSbase!AI105,"")</f>
        <v>0.8015411959801747</v>
      </c>
      <c r="AK105" s="61">
        <f>IFERROR(Base!AJ105/GAMSbase!AJ105,"")</f>
        <v>0.79419845212151663</v>
      </c>
      <c r="AL105" s="61">
        <f>IFERROR(Base!AK105/GAMSbase!AK105,"")</f>
        <v>0.79010403663703621</v>
      </c>
      <c r="AM105" s="61">
        <f>IFERROR(Base!AL105/GAMSbase!AL105,"")</f>
        <v>0.78862563099696759</v>
      </c>
      <c r="AN105" s="61">
        <f>IFERROR(Base!AM105/GAMSbase!AM105,"")</f>
        <v>0.78916640151285167</v>
      </c>
      <c r="AO105" s="61">
        <f>IFERROR(Base!AN105/GAMSbase!AN105,"")</f>
        <v>0.79120093860856744</v>
      </c>
      <c r="AP105" s="61">
        <f>IFERROR(Base!AO105/GAMSbase!AO105,"")</f>
        <v>0.79428416811334801</v>
      </c>
      <c r="AQ105" s="61">
        <f>IFERROR(Base!AP105/GAMSbase!AP105,"")</f>
        <v>0.79804787821193912</v>
      </c>
      <c r="AR105" s="61">
        <f>IFERROR(Base!AQ105/GAMSbase!AQ105,"")</f>
        <v>0.80219208159268607</v>
      </c>
      <c r="AS105" s="61">
        <f>IFERROR(Base!AR105/GAMSbase!AR105,"")</f>
        <v>0.80647472717526258</v>
      </c>
      <c r="AT105" s="61">
        <f>IFERROR(Base!AS105/GAMSbase!AS105,"")</f>
        <v>0.81070141332712475</v>
      </c>
      <c r="AU105" s="61">
        <f>IFERROR(Base!AT105/GAMSbase!AT105,"")</f>
        <v>0.81471580289397294</v>
      </c>
      <c r="AV105" s="61">
        <f>IFERROR(Base!AU105/GAMSbase!AU105,"")</f>
        <v>0.81839095380084215</v>
      </c>
      <c r="AW105" s="61">
        <f>IFERROR(Base!AV105/GAMSbase!AV105,"")</f>
        <v>0.82072133732136798</v>
      </c>
      <c r="AX105" s="61">
        <f>IFERROR(Base!AW105/GAMSbase!AW105,"")</f>
        <v>0.8219526174145273</v>
      </c>
      <c r="AY105" s="61">
        <f>IFERROR(Base!AX105/GAMSbase!AX105,"")</f>
        <v>0.82228027452177366</v>
      </c>
      <c r="AZ105" s="61">
        <f>IFERROR(Base!AY105/GAMSbase!AY105,"")</f>
        <v>0.82186295765244877</v>
      </c>
      <c r="BA105" s="61">
        <f>IFERROR(Base!AZ105/GAMSbase!AZ105,"")</f>
        <v>0.82083173788654817</v>
      </c>
      <c r="BB105" s="61">
        <f>IFERROR(Base!BA105/GAMSbase!BA105,"")</f>
        <v>0.81929672484670635</v>
      </c>
      <c r="BC105" s="61">
        <f>IFERROR(Base!BB105/GAMSbase!BB105,"")</f>
        <v>0.81734507516068478</v>
      </c>
      <c r="BD105" s="61">
        <f>IFERROR(Base!BC105/GAMSbase!BC105,"")</f>
        <v>0.81505224927786668</v>
      </c>
      <c r="BE105" s="61">
        <f>IFERROR(Base!BD105/GAMSbase!BD105,"")</f>
        <v>0.81248378928634191</v>
      </c>
      <c r="BF105" s="61">
        <f>IFERROR(Base!BE105/GAMSbase!BE105,"")</f>
        <v>0.80969669939912814</v>
      </c>
      <c r="BG105" s="61">
        <f>IFERROR(Base!BF105/GAMSbase!BF105,"")</f>
        <v>0.80674053735147155</v>
      </c>
      <c r="BH105" s="61">
        <f>IFERROR(Base!BG105/GAMSbase!BG105,"")</f>
        <v>0.8032329526110461</v>
      </c>
      <c r="BI105" s="61">
        <f>IFERROR(Base!BH105/GAMSbase!BH105,"")</f>
        <v>0.80103873652814728</v>
      </c>
      <c r="BJ105" s="61">
        <f>IFERROR(Base!BI105/GAMSbase!BI105,"")</f>
        <v>0.80117886732164323</v>
      </c>
    </row>
    <row r="106" spans="1:62" x14ac:dyDescent="0.25">
      <c r="A106" t="str">
        <f>Base!A106</f>
        <v xml:space="preserve">     Climate damages (trillion $)</v>
      </c>
      <c r="B106" t="str">
        <f>GAMSbase!A106</f>
        <v>Climate damages (trillion USD)</v>
      </c>
      <c r="C106" s="61">
        <f>IFERROR(Base!B106/GAMSbase!B106,"")</f>
        <v>0.999999999784145</v>
      </c>
      <c r="D106" s="61">
        <f>IFERROR(Base!C106/GAMSbase!C106,"")</f>
        <v>0.99999999999122502</v>
      </c>
      <c r="E106" s="61">
        <f>IFERROR(Base!D106/GAMSbase!D106,"")</f>
        <v>0.98989632309891196</v>
      </c>
      <c r="F106" s="61">
        <f>IFERROR(Base!E106/GAMSbase!E106,"")</f>
        <v>0.98679978778323685</v>
      </c>
      <c r="G106" s="61">
        <f>IFERROR(Base!F106/GAMSbase!F106,"")</f>
        <v>0.98341932026300505</v>
      </c>
      <c r="H106" s="61">
        <f>IFERROR(Base!G106/GAMSbase!G106,"")</f>
        <v>0.97964800704590649</v>
      </c>
      <c r="I106" s="61">
        <f>IFERROR(Base!H106/GAMSbase!H106,"")</f>
        <v>0.97538677825123443</v>
      </c>
      <c r="J106" s="61">
        <f>IFERROR(Base!I106/GAMSbase!I106,"")</f>
        <v>0.97052613944158972</v>
      </c>
      <c r="K106" s="61">
        <f>IFERROR(Base!J106/GAMSbase!J106,"")</f>
        <v>0.96493656706725284</v>
      </c>
      <c r="L106" s="61">
        <f>IFERROR(Base!K106/GAMSbase!K106,"")</f>
        <v>0.95846340035834765</v>
      </c>
      <c r="M106" s="61">
        <f>IFERROR(Base!L106/GAMSbase!L106,"")</f>
        <v>0.9509241253275208</v>
      </c>
      <c r="N106" s="61">
        <f>IFERROR(Base!M106/GAMSbase!M106,"")</f>
        <v>0.9421071504705365</v>
      </c>
      <c r="O106" s="61">
        <f>IFERROR(Base!N106/GAMSbase!N106,"")</f>
        <v>0.93177188589746152</v>
      </c>
      <c r="P106" s="61">
        <f>IFERROR(Base!O106/GAMSbase!O106,"")</f>
        <v>0.91965037223698676</v>
      </c>
      <c r="Q106" s="61">
        <f>IFERROR(Base!P106/GAMSbase!P106,"")</f>
        <v>0.90545097521507922</v>
      </c>
      <c r="R106" s="61">
        <f>IFERROR(Base!Q106/GAMSbase!Q106,"")</f>
        <v>0.88886482196418504</v>
      </c>
      <c r="S106" s="61">
        <f>IFERROR(Base!R106/GAMSbase!R106,"")</f>
        <v>0.869575720497614</v>
      </c>
      <c r="T106" s="61">
        <f>IFERROR(Base!S106/GAMSbase!S106,"")</f>
        <v>0.84727425660329569</v>
      </c>
      <c r="U106" s="61">
        <f>IFERROR(Base!T106/GAMSbase!T106,"")</f>
        <v>0.82167657589642717</v>
      </c>
      <c r="V106" s="61">
        <f>IFERROR(Base!U106/GAMSbase!U106,"")</f>
        <v>0.79285033961909146</v>
      </c>
      <c r="W106" s="61">
        <f>IFERROR(Base!V106/GAMSbase!V106,"")</f>
        <v>0.76078673578413969</v>
      </c>
      <c r="X106" s="61">
        <f>IFERROR(Base!W106/GAMSbase!W106,"")</f>
        <v>0.72559146275946462</v>
      </c>
      <c r="Y106" s="61">
        <f>IFERROR(Base!X106/GAMSbase!X106,"")</f>
        <v>0.6875059928080518</v>
      </c>
      <c r="Z106" s="61">
        <f>IFERROR(Base!Y106/GAMSbase!Y106,"")</f>
        <v>0.64692165150651126</v>
      </c>
      <c r="AA106" s="61">
        <f>IFERROR(Base!Z106/GAMSbase!Z106,"")</f>
        <v>0.60438320110193544</v>
      </c>
      <c r="AB106" s="61">
        <f>IFERROR(Base!AA106/GAMSbase!AA106,"")</f>
        <v>0.56057891699460327</v>
      </c>
      <c r="AC106" s="61">
        <f>IFERROR(Base!AB106/GAMSbase!AB106,"")</f>
        <v>0.51631523218256425</v>
      </c>
      <c r="AD106" s="61">
        <f>IFERROR(Base!AC106/GAMSbase!AC106,"")</f>
        <v>0.47247590474473694</v>
      </c>
      <c r="AE106" s="61">
        <f>IFERROR(Base!AD106/GAMSbase!AD106,"")</f>
        <v>0.42996814659033472</v>
      </c>
      <c r="AF106" s="61">
        <f>IFERROR(Base!AE106/GAMSbase!AE106,"")</f>
        <v>0.38966081408135816</v>
      </c>
      <c r="AG106" s="61">
        <f>IFERROR(Base!AF106/GAMSbase!AF106,"")</f>
        <v>0.35232199299524969</v>
      </c>
      <c r="AH106" s="61">
        <f>IFERROR(Base!AG106/GAMSbase!AG106,"")</f>
        <v>0.31856446017629048</v>
      </c>
      <c r="AI106" s="61">
        <f>IFERROR(Base!AH106/GAMSbase!AH106,"")</f>
        <v>0.63393734074528496</v>
      </c>
      <c r="AJ106" s="61">
        <f>IFERROR(Base!AI106/GAMSbase!AI106,"")</f>
        <v>0.68521174565976573</v>
      </c>
      <c r="AK106" s="61">
        <f>IFERROR(Base!AJ106/GAMSbase!AJ106,"")</f>
        <v>0.71803742132253523</v>
      </c>
      <c r="AL106" s="61">
        <f>IFERROR(Base!AK106/GAMSbase!AK106,"")</f>
        <v>0.74048390582010193</v>
      </c>
      <c r="AM106" s="61">
        <f>IFERROR(Base!AL106/GAMSbase!AL106,"")</f>
        <v>0.75688661665267509</v>
      </c>
      <c r="AN106" s="61">
        <f>IFERROR(Base!AM106/GAMSbase!AM106,"")</f>
        <v>0.76964811026444435</v>
      </c>
      <c r="AO106" s="61">
        <f>IFERROR(Base!AN106/GAMSbase!AN106,"")</f>
        <v>0.78012236760237064</v>
      </c>
      <c r="AP106" s="61">
        <f>IFERROR(Base!AO106/GAMSbase!AO106,"")</f>
        <v>0.78907620803624301</v>
      </c>
      <c r="AQ106" s="61">
        <f>IFERROR(Base!AP106/GAMSbase!AP106,"")</f>
        <v>0.79694089206803376</v>
      </c>
      <c r="AR106" s="61">
        <f>IFERROR(Base!AQ106/GAMSbase!AQ106,"")</f>
        <v>0.80395363049603885</v>
      </c>
      <c r="AS106" s="61">
        <f>IFERROR(Base!AR106/GAMSbase!AR106,"")</f>
        <v>0.81023882309834072</v>
      </c>
      <c r="AT106" s="61">
        <f>IFERROR(Base!AS106/GAMSbase!AS106,"")</f>
        <v>0.81585519333624446</v>
      </c>
      <c r="AU106" s="61">
        <f>IFERROR(Base!AT106/GAMSbase!AT106,"")</f>
        <v>0.82082309958802036</v>
      </c>
      <c r="AV106" s="61">
        <f>IFERROR(Base!AU106/GAMSbase!AU106,"")</f>
        <v>0.82514004444695987</v>
      </c>
      <c r="AW106" s="61">
        <f>IFERROR(Base!AV106/GAMSbase!AV106,"")</f>
        <v>0.82788401902869824</v>
      </c>
      <c r="AX106" s="61">
        <f>IFERROR(Base!AW106/GAMSbase!AW106,"")</f>
        <v>0.82936210370275565</v>
      </c>
      <c r="AY106" s="61">
        <f>IFERROR(Base!AX106/GAMSbase!AX106,"")</f>
        <v>0.82981897062290699</v>
      </c>
      <c r="AZ106" s="61">
        <f>IFERROR(Base!AY106/GAMSbase!AY106,"")</f>
        <v>0.82944903057271846</v>
      </c>
      <c r="BA106" s="61">
        <f>IFERROR(Base!AZ106/GAMSbase!AZ106,"")</f>
        <v>0.82840929645654426</v>
      </c>
      <c r="BB106" s="61">
        <f>IFERROR(Base!BA106/GAMSbase!BA106,"")</f>
        <v>0.82682723354956733</v>
      </c>
      <c r="BC106" s="61">
        <f>IFERROR(Base!BB106/GAMSbase!BB106,"")</f>
        <v>0.82480429343236294</v>
      </c>
      <c r="BD106" s="61">
        <f>IFERROR(Base!BC106/GAMSbase!BC106,"")</f>
        <v>0.82242555915862015</v>
      </c>
      <c r="BE106" s="61">
        <f>IFERROR(Base!BD106/GAMSbase!BD106,"")</f>
        <v>0.81976310702570954</v>
      </c>
      <c r="BF106" s="61">
        <f>IFERROR(Base!BE106/GAMSbase!BE106,"")</f>
        <v>0.81687839263653017</v>
      </c>
      <c r="BG106" s="61">
        <f>IFERROR(Base!BF106/GAMSbase!BF106,"")</f>
        <v>0.81382398980785442</v>
      </c>
      <c r="BH106" s="61">
        <f>IFERROR(Base!BG106/GAMSbase!BG106,"")</f>
        <v>0.81019540550997748</v>
      </c>
      <c r="BI106" s="61">
        <f>IFERROR(Base!BH106/GAMSbase!BH106,"")</f>
        <v>0.80792421934619796</v>
      </c>
      <c r="BJ106" s="61">
        <f>IFERROR(Base!BI106/GAMSbase!BI106,"")</f>
        <v>0.808009710891883</v>
      </c>
    </row>
    <row r="107" spans="1:62" x14ac:dyDescent="0.25">
      <c r="A107" t="str">
        <f>Base!A107</f>
        <v>Output after damages before abatement</v>
      </c>
      <c r="B107" t="str">
        <f>GAMSbase!A107</f>
        <v>Output post-damages yet pre-abatement</v>
      </c>
      <c r="C107" s="61">
        <f>IFERROR(Base!B107/GAMSbase!B107,"")</f>
        <v>0.99999999999943479</v>
      </c>
      <c r="D107" s="61">
        <f>IFERROR(Base!C107/GAMSbase!C107,"")</f>
        <v>0.99999999998932543</v>
      </c>
      <c r="E107" s="61">
        <f>IFERROR(Base!D107/GAMSbase!D107,"")</f>
        <v>0.9898963229198402</v>
      </c>
      <c r="F107" s="61">
        <f>IFERROR(Base!E107/GAMSbase!E107,"")</f>
        <v>0.98734933224359711</v>
      </c>
      <c r="G107" s="61">
        <f>IFERROR(Base!F107/GAMSbase!F107,"")</f>
        <v>0.9849134804198737</v>
      </c>
      <c r="H107" s="61">
        <f>IFERROR(Base!G107/GAMSbase!G107,"")</f>
        <v>0.98236520251126724</v>
      </c>
      <c r="I107" s="61">
        <f>IFERROR(Base!H107/GAMSbase!H107,"")</f>
        <v>0.97952514359509046</v>
      </c>
      <c r="J107" s="61">
        <f>IFERROR(Base!I107/GAMSbase!I107,"")</f>
        <v>0.97623413054132324</v>
      </c>
      <c r="K107" s="61">
        <f>IFERROR(Base!J107/GAMSbase!J107,"")</f>
        <v>0.97233705567292938</v>
      </c>
      <c r="L107" s="61">
        <f>IFERROR(Base!K107/GAMSbase!K107,"")</f>
        <v>0.96767184632999692</v>
      </c>
      <c r="M107" s="61">
        <f>IFERROR(Base!L107/GAMSbase!L107,"")</f>
        <v>0.9620617883838013</v>
      </c>
      <c r="N107" s="61">
        <f>IFERROR(Base!M107/GAMSbase!M107,"")</f>
        <v>0.95531024950603916</v>
      </c>
      <c r="O107" s="61">
        <f>IFERROR(Base!N107/GAMSbase!N107,"")</f>
        <v>0.94719738667811826</v>
      </c>
      <c r="P107" s="61">
        <f>IFERROR(Base!O107/GAMSbase!O107,"")</f>
        <v>0.93747879998978356</v>
      </c>
      <c r="Q107" s="61">
        <f>IFERROR(Base!P107/GAMSbase!P107,"")</f>
        <v>0.92588636608902752</v>
      </c>
      <c r="R107" s="61">
        <f>IFERROR(Base!Q107/GAMSbase!Q107,"")</f>
        <v>0.91213167740879564</v>
      </c>
      <c r="S107" s="61">
        <f>IFERROR(Base!R107/GAMSbase!R107,"")</f>
        <v>0.89591263731411952</v>
      </c>
      <c r="T107" s="61">
        <f>IFERROR(Base!S107/GAMSbase!S107,"")</f>
        <v>0.8769238010368734</v>
      </c>
      <c r="U107" s="61">
        <f>IFERROR(Base!T107/GAMSbase!T107,"")</f>
        <v>0.85487098937822181</v>
      </c>
      <c r="V107" s="61">
        <f>IFERROR(Base!U107/GAMSbase!U107,"")</f>
        <v>0.82982811647532684</v>
      </c>
      <c r="W107" s="61">
        <f>IFERROR(Base!V107/GAMSbase!V107,"")</f>
        <v>0.80174384980481717</v>
      </c>
      <c r="X107" s="61">
        <f>IFERROR(Base!W107/GAMSbase!W107,"")</f>
        <v>0.77065736924489103</v>
      </c>
      <c r="Y107" s="61">
        <f>IFERROR(Base!X107/GAMSbase!X107,"")</f>
        <v>0.73672098621720661</v>
      </c>
      <c r="Z107" s="61">
        <f>IFERROR(Base!Y107/GAMSbase!Y107,"")</f>
        <v>0.70021831613230678</v>
      </c>
      <c r="AA107" s="61">
        <f>IFERROR(Base!Z107/GAMSbase!Z107,"")</f>
        <v>0.66157517689469891</v>
      </c>
      <c r="AB107" s="61">
        <f>IFERROR(Base!AA107/GAMSbase!AA107,"")</f>
        <v>0.62136025732967959</v>
      </c>
      <c r="AC107" s="61">
        <f>IFERROR(Base!AB107/GAMSbase!AB107,"")</f>
        <v>0.58027302263005653</v>
      </c>
      <c r="AD107" s="61">
        <f>IFERROR(Base!AC107/GAMSbase!AC107,"")</f>
        <v>0.53911740324351798</v>
      </c>
      <c r="AE107" s="61">
        <f>IFERROR(Base!AD107/GAMSbase!AD107,"")</f>
        <v>0.49876154068086531</v>
      </c>
      <c r="AF107" s="61">
        <f>IFERROR(Base!AE107/GAMSbase!AE107,"")</f>
        <v>0.4600860688751483</v>
      </c>
      <c r="AG107" s="61">
        <f>IFERROR(Base!AF107/GAMSbase!AF107,"")</f>
        <v>0.42392574188918225</v>
      </c>
      <c r="AH107" s="61">
        <f>IFERROR(Base!AG107/GAMSbase!AG107,"")</f>
        <v>0.39101118838467602</v>
      </c>
      <c r="AI107" s="61">
        <f>IFERROR(Base!AH107/GAMSbase!AH107,"")</f>
        <v>0.79441869804624232</v>
      </c>
      <c r="AJ107" s="61">
        <f>IFERROR(Base!AI107/GAMSbase!AI107,"")</f>
        <v>0.87217247437312262</v>
      </c>
      <c r="AK107" s="61">
        <f>IFERROR(Base!AJ107/GAMSbase!AJ107,"")</f>
        <v>0.92370561921649474</v>
      </c>
      <c r="AL107" s="61">
        <f>IFERROR(Base!AK107/GAMSbase!AK107,"")</f>
        <v>0.95854584792746444</v>
      </c>
      <c r="AM107" s="61">
        <f>IFERROR(Base!AL107/GAMSbase!AL107,"")</f>
        <v>0.98237268037257908</v>
      </c>
      <c r="AN107" s="61">
        <f>IFERROR(Base!AM107/GAMSbase!AM107,"")</f>
        <v>0.99875987368281616</v>
      </c>
      <c r="AO107" s="61">
        <f>IFERROR(Base!AN107/GAMSbase!AN107,"")</f>
        <v>1.0100403660428359</v>
      </c>
      <c r="AP107" s="61">
        <f>IFERROR(Base!AO107/GAMSbase!AO107,"")</f>
        <v>1.017776320052896</v>
      </c>
      <c r="AQ107" s="61">
        <f>IFERROR(Base!AP107/GAMSbase!AP107,"")</f>
        <v>1.0230330081217565</v>
      </c>
      <c r="AR107" s="61">
        <f>IFERROR(Base!AQ107/GAMSbase!AQ107,"")</f>
        <v>1.0265468235575157</v>
      </c>
      <c r="AS107" s="61">
        <f>IFERROR(Base!AR107/GAMSbase!AR107,"")</f>
        <v>1.0288322748310545</v>
      </c>
      <c r="AT107" s="61">
        <f>IFERROR(Base!AS107/GAMSbase!AS107,"")</f>
        <v>1.0302520007044167</v>
      </c>
      <c r="AU107" s="61">
        <f>IFERROR(Base!AT107/GAMSbase!AT107,"")</f>
        <v>1.0310635092262883</v>
      </c>
      <c r="AV107" s="61">
        <f>IFERROR(Base!AU107/GAMSbase!AU107,"")</f>
        <v>1.0314508444890378</v>
      </c>
      <c r="AW107" s="61">
        <f>IFERROR(Base!AV107/GAMSbase!AV107,"")</f>
        <v>1.0315617890078153</v>
      </c>
      <c r="AX107" s="61">
        <f>IFERROR(Base!AW107/GAMSbase!AW107,"")</f>
        <v>1.031485400527387</v>
      </c>
      <c r="AY107" s="61">
        <f>IFERROR(Base!AX107/GAMSbase!AX107,"")</f>
        <v>1.0312891665260908</v>
      </c>
      <c r="AZ107" s="61">
        <f>IFERROR(Base!AY107/GAMSbase!AY107,"")</f>
        <v>1.0310200147885995</v>
      </c>
      <c r="BA107" s="61">
        <f>IFERROR(Base!AZ107/GAMSbase!AZ107,"")</f>
        <v>1.0307103965330129</v>
      </c>
      <c r="BB107" s="61">
        <f>IFERROR(Base!BA107/GAMSbase!BA107,"")</f>
        <v>1.0303807938126253</v>
      </c>
      <c r="BC107" s="61">
        <f>IFERROR(Base!BB107/GAMSbase!BB107,"")</f>
        <v>1.0300473924447382</v>
      </c>
      <c r="BD107" s="61">
        <f>IFERROR(Base!BC107/GAMSbase!BC107,"")</f>
        <v>1.029720208163299</v>
      </c>
      <c r="BE107" s="61">
        <f>IFERROR(Base!BD107/GAMSbase!BD107,"")</f>
        <v>1.0294052895915853</v>
      </c>
      <c r="BF107" s="61">
        <f>IFERROR(Base!BE107/GAMSbase!BE107,"")</f>
        <v>1.0291061113637678</v>
      </c>
      <c r="BG107" s="61">
        <f>IFERROR(Base!BF107/GAMSbase!BF107,"")</f>
        <v>1.0288244588383377</v>
      </c>
      <c r="BH107" s="61">
        <f>IFERROR(Base!BG107/GAMSbase!BG107,"")</f>
        <v>1.0285896703953545</v>
      </c>
      <c r="BI107" s="61">
        <f>IFERROR(Base!BH107/GAMSbase!BH107,"")</f>
        <v>1.0283792188778673</v>
      </c>
      <c r="BJ107" s="61">
        <f>IFERROR(Base!BI107/GAMSbase!BI107,"")</f>
        <v>1.028150730216367</v>
      </c>
    </row>
    <row r="108" spans="1:62" x14ac:dyDescent="0.25">
      <c r="A108" t="str">
        <f>Base!A108</f>
        <v xml:space="preserve">    Abatement cost (fraction of output)</v>
      </c>
      <c r="B108" t="str">
        <f>GAMSbase!A108</f>
        <v>Abatement cost (fraction of gross output)</v>
      </c>
      <c r="C108" s="61" t="str">
        <f>IFERROR(Base!B108/GAMSbase!B108,"")</f>
        <v/>
      </c>
      <c r="D108" s="61" t="str">
        <f>IFERROR(Base!C108/GAMSbase!C108,"")</f>
        <v/>
      </c>
      <c r="E108" s="61" t="str">
        <f>IFERROR(Base!D108/GAMSbase!D108,"")</f>
        <v/>
      </c>
      <c r="F108" s="61" t="str">
        <f>IFERROR(Base!E108/GAMSbase!E108,"")</f>
        <v/>
      </c>
      <c r="G108" s="61" t="str">
        <f>IFERROR(Base!F108/GAMSbase!F108,"")</f>
        <v/>
      </c>
      <c r="H108" s="61" t="str">
        <f>IFERROR(Base!G108/GAMSbase!G108,"")</f>
        <v/>
      </c>
      <c r="I108" s="61" t="str">
        <f>IFERROR(Base!H108/GAMSbase!H108,"")</f>
        <v/>
      </c>
      <c r="J108" s="61" t="str">
        <f>IFERROR(Base!I108/GAMSbase!I108,"")</f>
        <v/>
      </c>
      <c r="K108" s="61" t="str">
        <f>IFERROR(Base!J108/GAMSbase!J108,"")</f>
        <v/>
      </c>
      <c r="L108" s="61" t="str">
        <f>IFERROR(Base!K108/GAMSbase!K108,"")</f>
        <v/>
      </c>
      <c r="M108" s="61" t="str">
        <f>IFERROR(Base!L108/GAMSbase!L108,"")</f>
        <v/>
      </c>
      <c r="N108" s="61" t="str">
        <f>IFERROR(Base!M108/GAMSbase!M108,"")</f>
        <v/>
      </c>
      <c r="O108" s="61" t="str">
        <f>IFERROR(Base!N108/GAMSbase!N108,"")</f>
        <v/>
      </c>
      <c r="P108" s="61" t="str">
        <f>IFERROR(Base!O108/GAMSbase!O108,"")</f>
        <v/>
      </c>
      <c r="Q108" s="61" t="str">
        <f>IFERROR(Base!P108/GAMSbase!P108,"")</f>
        <v/>
      </c>
      <c r="R108" s="61" t="str">
        <f>IFERROR(Base!Q108/GAMSbase!Q108,"")</f>
        <v/>
      </c>
      <c r="S108" s="61" t="str">
        <f>IFERROR(Base!R108/GAMSbase!R108,"")</f>
        <v/>
      </c>
      <c r="T108" s="61" t="str">
        <f>IFERROR(Base!S108/GAMSbase!S108,"")</f>
        <v/>
      </c>
      <c r="U108" s="61" t="str">
        <f>IFERROR(Base!T108/GAMSbase!T108,"")</f>
        <v/>
      </c>
      <c r="V108" s="61" t="str">
        <f>IFERROR(Base!U108/GAMSbase!U108,"")</f>
        <v/>
      </c>
      <c r="W108" s="61" t="str">
        <f>IFERROR(Base!V108/GAMSbase!V108,"")</f>
        <v/>
      </c>
      <c r="X108" s="61" t="str">
        <f>IFERROR(Base!W108/GAMSbase!W108,"")</f>
        <v/>
      </c>
      <c r="Y108" s="61" t="str">
        <f>IFERROR(Base!X108/GAMSbase!X108,"")</f>
        <v/>
      </c>
      <c r="Z108" s="61" t="str">
        <f>IFERROR(Base!Y108/GAMSbase!Y108,"")</f>
        <v/>
      </c>
      <c r="AA108" s="61" t="str">
        <f>IFERROR(Base!Z108/GAMSbase!Z108,"")</f>
        <v/>
      </c>
      <c r="AB108" s="61" t="str">
        <f>IFERROR(Base!AA108/GAMSbase!AA108,"")</f>
        <v/>
      </c>
      <c r="AC108" s="61" t="str">
        <f>IFERROR(Base!AB108/GAMSbase!AB108,"")</f>
        <v/>
      </c>
      <c r="AD108" s="61" t="str">
        <f>IFERROR(Base!AC108/GAMSbase!AC108,"")</f>
        <v/>
      </c>
      <c r="AE108" s="61" t="str">
        <f>IFERROR(Base!AD108/GAMSbase!AD108,"")</f>
        <v/>
      </c>
      <c r="AF108" s="61" t="str">
        <f>IFERROR(Base!AE108/GAMSbase!AE108,"")</f>
        <v/>
      </c>
      <c r="AG108" s="61" t="str">
        <f>IFERROR(Base!AF108/GAMSbase!AF108,"")</f>
        <v/>
      </c>
      <c r="AH108" s="61" t="str">
        <f>IFERROR(Base!AG108/GAMSbase!AG108,"")</f>
        <v/>
      </c>
      <c r="AI108" s="61" t="str">
        <f>IFERROR(Base!AH108/GAMSbase!AH108,"")</f>
        <v/>
      </c>
      <c r="AJ108" s="61" t="str">
        <f>IFERROR(Base!AI108/GAMSbase!AI108,"")</f>
        <v/>
      </c>
      <c r="AK108" s="61" t="str">
        <f>IFERROR(Base!AJ108/GAMSbase!AJ108,"")</f>
        <v/>
      </c>
      <c r="AL108" s="61" t="str">
        <f>IFERROR(Base!AK108/GAMSbase!AK108,"")</f>
        <v/>
      </c>
      <c r="AM108" s="61" t="str">
        <f>IFERROR(Base!AL108/GAMSbase!AL108,"")</f>
        <v/>
      </c>
      <c r="AN108" s="61" t="str">
        <f>IFERROR(Base!AM108/GAMSbase!AM108,"")</f>
        <v/>
      </c>
      <c r="AO108" s="61" t="str">
        <f>IFERROR(Base!AN108/GAMSbase!AN108,"")</f>
        <v/>
      </c>
      <c r="AP108" s="61" t="str">
        <f>IFERROR(Base!AO108/GAMSbase!AO108,"")</f>
        <v/>
      </c>
      <c r="AQ108" s="61" t="str">
        <f>IFERROR(Base!AP108/GAMSbase!AP108,"")</f>
        <v/>
      </c>
      <c r="AR108" s="61" t="str">
        <f>IFERROR(Base!AQ108/GAMSbase!AQ108,"")</f>
        <v/>
      </c>
      <c r="AS108" s="61" t="str">
        <f>IFERROR(Base!AR108/GAMSbase!AR108,"")</f>
        <v/>
      </c>
      <c r="AT108" s="61" t="str">
        <f>IFERROR(Base!AS108/GAMSbase!AS108,"")</f>
        <v/>
      </c>
      <c r="AU108" s="61" t="str">
        <f>IFERROR(Base!AT108/GAMSbase!AT108,"")</f>
        <v/>
      </c>
      <c r="AV108" s="61" t="str">
        <f>IFERROR(Base!AU108/GAMSbase!AU108,"")</f>
        <v/>
      </c>
      <c r="AW108" s="61" t="str">
        <f>IFERROR(Base!AV108/GAMSbase!AV108,"")</f>
        <v/>
      </c>
      <c r="AX108" s="61" t="str">
        <f>IFERROR(Base!AW108/GAMSbase!AW108,"")</f>
        <v/>
      </c>
      <c r="AY108" s="61" t="str">
        <f>IFERROR(Base!AX108/GAMSbase!AX108,"")</f>
        <v/>
      </c>
      <c r="AZ108" s="61" t="str">
        <f>IFERROR(Base!AY108/GAMSbase!AY108,"")</f>
        <v/>
      </c>
      <c r="BA108" s="61" t="str">
        <f>IFERROR(Base!AZ108/GAMSbase!AZ108,"")</f>
        <v/>
      </c>
      <c r="BB108" s="61" t="str">
        <f>IFERROR(Base!BA108/GAMSbase!BA108,"")</f>
        <v/>
      </c>
      <c r="BC108" s="61" t="str">
        <f>IFERROR(Base!BB108/GAMSbase!BB108,"")</f>
        <v/>
      </c>
      <c r="BD108" s="61" t="str">
        <f>IFERROR(Base!BC108/GAMSbase!BC108,"")</f>
        <v/>
      </c>
      <c r="BE108" s="61" t="str">
        <f>IFERROR(Base!BD108/GAMSbase!BD108,"")</f>
        <v/>
      </c>
      <c r="BF108" s="61" t="str">
        <f>IFERROR(Base!BE108/GAMSbase!BE108,"")</f>
        <v/>
      </c>
      <c r="BG108" s="61" t="str">
        <f>IFERROR(Base!BF108/GAMSbase!BF108,"")</f>
        <v/>
      </c>
      <c r="BH108" s="61" t="str">
        <f>IFERROR(Base!BG108/GAMSbase!BG108,"")</f>
        <v/>
      </c>
      <c r="BI108" s="61" t="str">
        <f>IFERROR(Base!BH108/GAMSbase!BH108,"")</f>
        <v/>
      </c>
      <c r="BJ108" s="61" t="str">
        <f>IFERROR(Base!BI108/GAMSbase!BI108,"")</f>
        <v/>
      </c>
    </row>
    <row r="109" spans="1:62" x14ac:dyDescent="0.25">
      <c r="A109" t="str">
        <f>Base!A109</f>
        <v xml:space="preserve">    Abatement cost ($ trillion)</v>
      </c>
      <c r="B109" t="str">
        <f>GAMSbase!A109</f>
        <v>Abatement cost (trillion USD)</v>
      </c>
      <c r="C109" s="61">
        <f>IFERROR(Base!B109/GAMSbase!B109,"")</f>
        <v>0.99999993012269373</v>
      </c>
      <c r="D109" s="61">
        <f>IFERROR(Base!C109/GAMSbase!C109,"")</f>
        <v>0.99999999146937801</v>
      </c>
      <c r="E109" s="61">
        <f>IFERROR(Base!D109/GAMSbase!D109,"")</f>
        <v>0.98989635408981347</v>
      </c>
      <c r="F109" s="61">
        <f>IFERROR(Base!E109/GAMSbase!E109,"")</f>
        <v>0.98734724441253641</v>
      </c>
      <c r="G109" s="61">
        <f>IFERROR(Base!F109/GAMSbase!F109,"")</f>
        <v>0.98490616585265156</v>
      </c>
      <c r="H109" s="61">
        <f>IFERROR(Base!G109/GAMSbase!G109,"")</f>
        <v>0.98234867833754846</v>
      </c>
      <c r="I109" s="61">
        <f>IFERROR(Base!H109/GAMSbase!H109,"")</f>
        <v>0.97949428202992483</v>
      </c>
      <c r="J109" s="61">
        <f>IFERROR(Base!I109/GAMSbase!I109,"")</f>
        <v>0.97618251862141381</v>
      </c>
      <c r="K109" s="61">
        <f>IFERROR(Base!J109/GAMSbase!J109,"")</f>
        <v>0.97225686721727045</v>
      </c>
      <c r="L109" s="61">
        <f>IFERROR(Base!K109/GAMSbase!K109,"")</f>
        <v>0.96755365093614076</v>
      </c>
      <c r="M109" s="61">
        <f>IFERROR(Base!L109/GAMSbase!L109,"")</f>
        <v>0.96189419433061618</v>
      </c>
      <c r="N109" s="61">
        <f>IFERROR(Base!M109/GAMSbase!M109,"")</f>
        <v>0.95507955457685889</v>
      </c>
      <c r="O109" s="61">
        <f>IFERROR(Base!N109/GAMSbase!N109,"")</f>
        <v>0.94688728355119745</v>
      </c>
      <c r="P109" s="61">
        <f>IFERROR(Base!O109/GAMSbase!O109,"")</f>
        <v>0.93706992643236398</v>
      </c>
      <c r="Q109" s="61">
        <f>IFERROR(Base!P109/GAMSbase!P109,"")</f>
        <v>0.92535597655779323</v>
      </c>
      <c r="R109" s="61">
        <f>IFERROR(Base!Q109/GAMSbase!Q109,"")</f>
        <v>0.9114533761866076</v>
      </c>
      <c r="S109" s="61">
        <f>IFERROR(Base!R109/GAMSbase!R109,"")</f>
        <v>0.89505627078874694</v>
      </c>
      <c r="T109" s="61">
        <f>IFERROR(Base!S109/GAMSbase!S109,"")</f>
        <v>0.87585560534768392</v>
      </c>
      <c r="U109" s="61">
        <f>IFERROR(Base!T109/GAMSbase!T109,"")</f>
        <v>0.85355414076547553</v>
      </c>
      <c r="V109" s="61">
        <f>IFERROR(Base!U109/GAMSbase!U109,"")</f>
        <v>0.82822417285434835</v>
      </c>
      <c r="W109" s="61">
        <f>IFERROR(Base!V109/GAMSbase!V109,"")</f>
        <v>0.79981374108240855</v>
      </c>
      <c r="X109" s="61">
        <f>IFERROR(Base!W109/GAMSbase!W109,"")</f>
        <v>0.76836346923224397</v>
      </c>
      <c r="Y109" s="61">
        <f>IFERROR(Base!X109/GAMSbase!X109,"")</f>
        <v>0.73402959100963772</v>
      </c>
      <c r="Z109" s="61">
        <f>IFERROR(Base!Y109/GAMSbase!Y109,"")</f>
        <v>0.69710233789160869</v>
      </c>
      <c r="AA109" s="61">
        <f>IFERROR(Base!Z109/GAMSbase!Z109,"")</f>
        <v>0.65801671387614069</v>
      </c>
      <c r="AB109" s="61">
        <f>IFERROR(Base!AA109/GAMSbase!AA109,"")</f>
        <v>0.61735262543080971</v>
      </c>
      <c r="AC109" s="61">
        <f>IFERROR(Base!AB109/GAMSbase!AB109,"")</f>
        <v>0.57582178548624396</v>
      </c>
      <c r="AD109" s="61">
        <f>IFERROR(Base!AC109/GAMSbase!AC109,"")</f>
        <v>0.53423999133478661</v>
      </c>
      <c r="AE109" s="61">
        <f>IFERROR(Base!AD109/GAMSbase!AD109,"")</f>
        <v>0.49348520355040332</v>
      </c>
      <c r="AF109" s="61">
        <f>IFERROR(Base!AE109/GAMSbase!AE109,"")</f>
        <v>0.45444418330234509</v>
      </c>
      <c r="AG109" s="61">
        <f>IFERROR(Base!AF109/GAMSbase!AF109,"")</f>
        <v>0.41795282808985645</v>
      </c>
      <c r="AH109" s="61">
        <f>IFERROR(Base!AG109/GAMSbase!AG109,"")</f>
        <v>0.38473731828081864</v>
      </c>
      <c r="AI109" s="61">
        <f>IFERROR(Base!AH109/GAMSbase!AH109,"")</f>
        <v>0.78003142908450496</v>
      </c>
      <c r="AJ109" s="61">
        <f>IFERROR(Base!AI109/GAMSbase!AI109,"")</f>
        <v>0.85486778326366875</v>
      </c>
      <c r="AK109" s="61">
        <f>IFERROR(Base!AJ109/GAMSbase!AJ109,"")</f>
        <v>0.90410327431322512</v>
      </c>
      <c r="AL109" s="61">
        <f>IFERROR(Base!AK109/GAMSbase!AK109,"")</f>
        <v>0.9371979783307024</v>
      </c>
      <c r="AM109" s="61">
        <f>IFERROR(Base!AL109/GAMSbase!AL109,"")</f>
        <v>0.95975401665129145</v>
      </c>
      <c r="AN109" s="61">
        <f>IFERROR(Base!AM109/GAMSbase!AM109,"")</f>
        <v>0.97526720468050876</v>
      </c>
      <c r="AO109" s="61">
        <f>IFERROR(Base!AN109/GAMSbase!AN109,"")</f>
        <v>0.98599777827701907</v>
      </c>
      <c r="AP109" s="61">
        <f>IFERROR(Base!AO109/GAMSbase!AO109,"")</f>
        <v>0.99344320311507428</v>
      </c>
      <c r="AQ109" s="61">
        <f>IFERROR(Base!AP109/GAMSbase!AP109,"")</f>
        <v>0.99861288259721404</v>
      </c>
      <c r="AR109" s="61">
        <f>IFERROR(Base!AQ109/GAMSbase!AQ109,"")</f>
        <v>1.0021959190978571</v>
      </c>
      <c r="AS109" s="61">
        <f>IFERROR(Base!AR109/GAMSbase!AR109,"")</f>
        <v>1.0046673451691599</v>
      </c>
      <c r="AT109" s="61">
        <f>IFERROR(Base!AS109/GAMSbase!AS109,"")</f>
        <v>1.0063571866343775</v>
      </c>
      <c r="AU109" s="61">
        <f>IFERROR(Base!AT109/GAMSbase!AT109,"")</f>
        <v>1.0074962299725383</v>
      </c>
      <c r="AV109" s="61">
        <f>IFERROR(Base!AU109/GAMSbase!AU109,"")</f>
        <v>1.0082467806477562</v>
      </c>
      <c r="AW109" s="61">
        <f>IFERROR(Base!AV109/GAMSbase!AV109,"")</f>
        <v>1.008727300297819</v>
      </c>
      <c r="AX109" s="61">
        <f>IFERROR(Base!AW109/GAMSbase!AW109,"")</f>
        <v>1.0090144931595362</v>
      </c>
      <c r="AY109" s="61">
        <f>IFERROR(Base!AX109/GAMSbase!AX109,"")</f>
        <v>1.0091680376064107</v>
      </c>
      <c r="AZ109" s="61">
        <f>IFERROR(Base!AY109/GAMSbase!AY109,"")</f>
        <v>1.0092303383061589</v>
      </c>
      <c r="BA109" s="61">
        <f>IFERROR(Base!AZ109/GAMSbase!AZ109,"")</f>
        <v>1.0092315618254095</v>
      </c>
      <c r="BB109" s="61">
        <f>IFERROR(Base!BA109/GAMSbase!BA109,"")</f>
        <v>1.0091914304605718</v>
      </c>
      <c r="BC109" s="61">
        <f>IFERROR(Base!BB109/GAMSbase!BB109,"")</f>
        <v>1.0091261551978288</v>
      </c>
      <c r="BD109" s="61">
        <f>IFERROR(Base!BC109/GAMSbase!BC109,"")</f>
        <v>1.0090464257643559</v>
      </c>
      <c r="BE109" s="61">
        <f>IFERROR(Base!BD109/GAMSbase!BD109,"")</f>
        <v>1.0089593386986593</v>
      </c>
      <c r="BF109" s="61">
        <f>IFERROR(Base!BE109/GAMSbase!BE109,"")</f>
        <v>1.0088696086413373</v>
      </c>
      <c r="BG109" s="61">
        <f>IFERROR(Base!BF109/GAMSbase!BF109,"")</f>
        <v>1.0915164743370447</v>
      </c>
      <c r="BH109" s="61">
        <f>IFERROR(Base!BG109/GAMSbase!BG109,"")</f>
        <v>1.0086680367245233</v>
      </c>
      <c r="BI109" s="61">
        <f>IFERROR(Base!BH109/GAMSbase!BH109,"")</f>
        <v>1.0085956926045312</v>
      </c>
      <c r="BJ109" s="61" t="str">
        <f>IFERROR(Base!BI109/GAMSbase!BI109,"")</f>
        <v/>
      </c>
    </row>
    <row r="110" spans="1:62" x14ac:dyDescent="0.25">
      <c r="A110" t="str">
        <f>Base!A110</f>
        <v>Net output (net of damages and abatement, $trill p.a.)</v>
      </c>
      <c r="B110" t="str">
        <f>GAMSbase!A110</f>
        <v xml:space="preserve">Output (Net of Damages and Abatement, trillion USD pa) </v>
      </c>
      <c r="C110" s="61">
        <f>IFERROR(Base!B110/GAMSbase!B110,"")</f>
        <v>0.99999999999996991</v>
      </c>
      <c r="D110" s="61">
        <f>IFERROR(Base!C110/GAMSbase!C110,"")</f>
        <v>0.99999999998939892</v>
      </c>
      <c r="E110" s="61">
        <f>IFERROR(Base!D110/GAMSbase!D110,"")</f>
        <v>0.98989632291953755</v>
      </c>
      <c r="F110" s="61">
        <f>IFERROR(Base!E110/GAMSbase!E110,"")</f>
        <v>0.98734933226739241</v>
      </c>
      <c r="G110" s="61">
        <f>IFERROR(Base!F110/GAMSbase!F110,"")</f>
        <v>0.98491348050930283</v>
      </c>
      <c r="H110" s="61">
        <f>IFERROR(Base!G110/GAMSbase!G110,"")</f>
        <v>0.98236520274048467</v>
      </c>
      <c r="I110" s="61">
        <f>IFERROR(Base!H110/GAMSbase!H110,"")</f>
        <v>0.979525144079611</v>
      </c>
      <c r="J110" s="61">
        <f>IFERROR(Base!I110/GAMSbase!I110,"")</f>
        <v>0.97623413145599447</v>
      </c>
      <c r="K110" s="61">
        <f>IFERROR(Base!J110/GAMSbase!J110,"")</f>
        <v>0.97233705727781627</v>
      </c>
      <c r="L110" s="61">
        <f>IFERROR(Base!K110/GAMSbase!K110,"")</f>
        <v>0.96767184900269254</v>
      </c>
      <c r="M110" s="61">
        <f>IFERROR(Base!L110/GAMSbase!L110,"")</f>
        <v>0.96206179266793224</v>
      </c>
      <c r="N110" s="61">
        <f>IFERROR(Base!M110/GAMSbase!M110,"")</f>
        <v>0.95531025617438914</v>
      </c>
      <c r="O110" s="61">
        <f>IFERROR(Base!N110/GAMSbase!N110,"")</f>
        <v>0.94719739681955051</v>
      </c>
      <c r="P110" s="61">
        <f>IFERROR(Base!O110/GAMSbase!O110,"")</f>
        <v>0.93747881512531728</v>
      </c>
      <c r="Q110" s="61">
        <f>IFERROR(Base!P110/GAMSbase!P110,"")</f>
        <v>0.92588638832205639</v>
      </c>
      <c r="R110" s="61">
        <f>IFERROR(Base!Q110/GAMSbase!Q110,"")</f>
        <v>0.9121317096198539</v>
      </c>
      <c r="S110" s="61">
        <f>IFERROR(Base!R110/GAMSbase!R110,"")</f>
        <v>0.89591268340399621</v>
      </c>
      <c r="T110" s="61">
        <f>IFERROR(Base!S110/GAMSbase!S110,"")</f>
        <v>0.87692386621971607</v>
      </c>
      <c r="U110" s="61">
        <f>IFERROR(Base!T110/GAMSbase!T110,"")</f>
        <v>0.85487108052087712</v>
      </c>
      <c r="V110" s="61">
        <f>IFERROR(Base!U110/GAMSbase!U110,"")</f>
        <v>0.82982824242900555</v>
      </c>
      <c r="W110" s="61">
        <f>IFERROR(Base!V110/GAMSbase!V110,"")</f>
        <v>0.80174402181988491</v>
      </c>
      <c r="X110" s="61">
        <f>IFERROR(Base!W110/GAMSbase!W110,"")</f>
        <v>0.77065760132638406</v>
      </c>
      <c r="Y110" s="61">
        <f>IFERROR(Base!X110/GAMSbase!X110,"")</f>
        <v>0.73672129541355802</v>
      </c>
      <c r="Z110" s="61">
        <f>IFERROR(Base!Y110/GAMSbase!Y110,"")</f>
        <v>0.7002187227108212</v>
      </c>
      <c r="AA110" s="61">
        <f>IFERROR(Base!Z110/GAMSbase!Z110,"")</f>
        <v>0.66157570436706326</v>
      </c>
      <c r="AB110" s="61">
        <f>IFERROR(Base!AA110/GAMSbase!AA110,"")</f>
        <v>0.62136093232178946</v>
      </c>
      <c r="AC110" s="61">
        <f>IFERROR(Base!AB110/GAMSbase!AB110,"")</f>
        <v>0.58027387463874147</v>
      </c>
      <c r="AD110" s="61">
        <f>IFERROR(Base!AC110/GAMSbase!AC110,"")</f>
        <v>0.53911846439300581</v>
      </c>
      <c r="AE110" s="61">
        <f>IFERROR(Base!AD110/GAMSbase!AD110,"")</f>
        <v>0.49876284567267837</v>
      </c>
      <c r="AF110" s="61">
        <f>IFERROR(Base!AE110/GAMSbase!AE110,"")</f>
        <v>0.46008765539310098</v>
      </c>
      <c r="AG110" s="61">
        <f>IFERROR(Base!AF110/GAMSbase!AF110,"")</f>
        <v>0.42392765175579294</v>
      </c>
      <c r="AH110" s="61">
        <f>IFERROR(Base!AG110/GAMSbase!AG110,"")</f>
        <v>0.39101346973799317</v>
      </c>
      <c r="AI110" s="61">
        <f>IFERROR(Base!AH110/GAMSbase!AH110,"")</f>
        <v>0.79442464799907009</v>
      </c>
      <c r="AJ110" s="61">
        <f>IFERROR(Base!AI110/GAMSbase!AI110,"")</f>
        <v>0.87218061408426573</v>
      </c>
      <c r="AK110" s="61">
        <f>IFERROR(Base!AJ110/GAMSbase!AJ110,"")</f>
        <v>0.92371610713093111</v>
      </c>
      <c r="AL110" s="61">
        <f>IFERROR(Base!AK110/GAMSbase!AK110,"")</f>
        <v>0.95855884040420358</v>
      </c>
      <c r="AM110" s="61">
        <f>IFERROR(Base!AL110/GAMSbase!AL110,"")</f>
        <v>0.98238833978527085</v>
      </c>
      <c r="AN110" s="61">
        <f>IFERROR(Base!AM110/GAMSbase!AM110,"")</f>
        <v>0.99877837580170503</v>
      </c>
      <c r="AO110" s="61">
        <f>IFERROR(Base!AN110/GAMSbase!AN110,"")</f>
        <v>1.0100619065103744</v>
      </c>
      <c r="AP110" s="61">
        <f>IFERROR(Base!AO110/GAMSbase!AO110,"")</f>
        <v>1.0178011202742452</v>
      </c>
      <c r="AQ110" s="61">
        <f>IFERROR(Base!AP110/GAMSbase!AP110,"")</f>
        <v>1.0230613209747417</v>
      </c>
      <c r="AR110" s="61">
        <f>IFERROR(Base!AQ110/GAMSbase!AQ110,"")</f>
        <v>1.0265789392869378</v>
      </c>
      <c r="AS110" s="61">
        <f>IFERROR(Base!AR110/GAMSbase!AR110,"")</f>
        <v>1.0288685274357212</v>
      </c>
      <c r="AT110" s="61">
        <f>IFERROR(Base!AS110/GAMSbase!AS110,"")</f>
        <v>1.0302927750844091</v>
      </c>
      <c r="AU110" s="61">
        <f>IFERROR(Base!AT110/GAMSbase!AT110,"")</f>
        <v>1.0311092493363165</v>
      </c>
      <c r="AV110" s="61">
        <f>IFERROR(Base!AU110/GAMSbase!AU110,"")</f>
        <v>1.0315763137241274</v>
      </c>
      <c r="AW110" s="61">
        <f>IFERROR(Base!AV110/GAMSbase!AV110,"")</f>
        <v>1.0316773751929518</v>
      </c>
      <c r="AX110" s="61">
        <f>IFERROR(Base!AW110/GAMSbase!AW110,"")</f>
        <v>1.0315918369612347</v>
      </c>
      <c r="AY110" s="61">
        <f>IFERROR(Base!AX110/GAMSbase!AX110,"")</f>
        <v>1.0313871860972339</v>
      </c>
      <c r="AZ110" s="61">
        <f>IFERROR(Base!AY110/GAMSbase!AY110,"")</f>
        <v>1.0311103234621346</v>
      </c>
      <c r="BA110" s="61">
        <f>IFERROR(Base!AZ110/GAMSbase!AZ110,"")</f>
        <v>1.0307936585203468</v>
      </c>
      <c r="BB110" s="61">
        <f>IFERROR(Base!BA110/GAMSbase!BA110,"")</f>
        <v>1.0304576243064751</v>
      </c>
      <c r="BC110" s="61">
        <f>IFERROR(Base!BB110/GAMSbase!BB110,"")</f>
        <v>1.0301183557898115</v>
      </c>
      <c r="BD110" s="61">
        <f>IFERROR(Base!BC110/GAMSbase!BC110,"")</f>
        <v>1.0297858184509849</v>
      </c>
      <c r="BE110" s="61">
        <f>IFERROR(Base!BD110/GAMSbase!BD110,"")</f>
        <v>1.0294660130644568</v>
      </c>
      <c r="BF110" s="61">
        <f>IFERROR(Base!BE110/GAMSbase!BE110,"")</f>
        <v>1.0291623697597159</v>
      </c>
      <c r="BG110" s="61">
        <f>IFERROR(Base!BF110/GAMSbase!BF110,"")</f>
        <v>1.0286736723848973</v>
      </c>
      <c r="BH110" s="61">
        <f>IFERROR(Base!BG110/GAMSbase!BG110,"")</f>
        <v>1.0286095086619713</v>
      </c>
      <c r="BI110" s="61">
        <f>IFERROR(Base!BH110/GAMSbase!BH110,"")</f>
        <v>1.0283836088883649</v>
      </c>
      <c r="BJ110" s="61">
        <f>IFERROR(Base!BI110/GAMSbase!BI110,"")</f>
        <v>1.028150730216367</v>
      </c>
    </row>
    <row r="111" spans="1:62" x14ac:dyDescent="0.25">
      <c r="A111" t="str">
        <f>Base!A111</f>
        <v>EMISSIONS</v>
      </c>
      <c r="B111" t="str">
        <f>GAMSbase!A111</f>
        <v>* EMISSIONS</v>
      </c>
      <c r="C111" s="61" t="str">
        <f>IFERROR(Base!B111/GAMSbase!B111,"")</f>
        <v/>
      </c>
      <c r="D111" s="61" t="str">
        <f>IFERROR(Base!C111/GAMSbase!C111,"")</f>
        <v/>
      </c>
      <c r="E111" s="61" t="str">
        <f>IFERROR(Base!D111/GAMSbase!D111,"")</f>
        <v/>
      </c>
      <c r="F111" s="61" t="str">
        <f>IFERROR(Base!E111/GAMSbase!E111,"")</f>
        <v/>
      </c>
      <c r="G111" s="61" t="str">
        <f>IFERROR(Base!F111/GAMSbase!F111,"")</f>
        <v/>
      </c>
      <c r="H111" s="61" t="str">
        <f>IFERROR(Base!G111/GAMSbase!G111,"")</f>
        <v/>
      </c>
      <c r="I111" s="61" t="str">
        <f>IFERROR(Base!H111/GAMSbase!H111,"")</f>
        <v/>
      </c>
      <c r="J111" s="61" t="str">
        <f>IFERROR(Base!I111/GAMSbase!I111,"")</f>
        <v/>
      </c>
      <c r="K111" s="61" t="str">
        <f>IFERROR(Base!J111/GAMSbase!J111,"")</f>
        <v/>
      </c>
      <c r="L111" s="61" t="str">
        <f>IFERROR(Base!K111/GAMSbase!K111,"")</f>
        <v/>
      </c>
      <c r="M111" s="61" t="str">
        <f>IFERROR(Base!L111/GAMSbase!L111,"")</f>
        <v/>
      </c>
      <c r="N111" s="61" t="str">
        <f>IFERROR(Base!M111/GAMSbase!M111,"")</f>
        <v/>
      </c>
      <c r="O111" s="61" t="str">
        <f>IFERROR(Base!N111/GAMSbase!N111,"")</f>
        <v/>
      </c>
      <c r="P111" s="61" t="str">
        <f>IFERROR(Base!O111/GAMSbase!O111,"")</f>
        <v/>
      </c>
      <c r="Q111" s="61" t="str">
        <f>IFERROR(Base!P111/GAMSbase!P111,"")</f>
        <v/>
      </c>
      <c r="R111" s="61" t="str">
        <f>IFERROR(Base!Q111/GAMSbase!Q111,"")</f>
        <v/>
      </c>
      <c r="S111" s="61" t="str">
        <f>IFERROR(Base!R111/GAMSbase!R111,"")</f>
        <v/>
      </c>
      <c r="T111" s="61" t="str">
        <f>IFERROR(Base!S111/GAMSbase!S111,"")</f>
        <v/>
      </c>
      <c r="U111" s="61" t="str">
        <f>IFERROR(Base!T111/GAMSbase!T111,"")</f>
        <v/>
      </c>
      <c r="V111" s="61" t="str">
        <f>IFERROR(Base!U111/GAMSbase!U111,"")</f>
        <v/>
      </c>
      <c r="W111" s="61" t="str">
        <f>IFERROR(Base!V111/GAMSbase!V111,"")</f>
        <v/>
      </c>
      <c r="X111" s="61" t="str">
        <f>IFERROR(Base!W111/GAMSbase!W111,"")</f>
        <v/>
      </c>
      <c r="Y111" s="61" t="str">
        <f>IFERROR(Base!X111/GAMSbase!X111,"")</f>
        <v/>
      </c>
      <c r="Z111" s="61" t="str">
        <f>IFERROR(Base!Y111/GAMSbase!Y111,"")</f>
        <v/>
      </c>
      <c r="AA111" s="61" t="str">
        <f>IFERROR(Base!Z111/GAMSbase!Z111,"")</f>
        <v/>
      </c>
      <c r="AB111" s="61" t="str">
        <f>IFERROR(Base!AA111/GAMSbase!AA111,"")</f>
        <v/>
      </c>
      <c r="AC111" s="61" t="str">
        <f>IFERROR(Base!AB111/GAMSbase!AB111,"")</f>
        <v/>
      </c>
      <c r="AD111" s="61" t="str">
        <f>IFERROR(Base!AC111/GAMSbase!AC111,"")</f>
        <v/>
      </c>
      <c r="AE111" s="61" t="str">
        <f>IFERROR(Base!AD111/GAMSbase!AD111,"")</f>
        <v/>
      </c>
      <c r="AF111" s="61" t="str">
        <f>IFERROR(Base!AE111/GAMSbase!AE111,"")</f>
        <v/>
      </c>
      <c r="AG111" s="61" t="str">
        <f>IFERROR(Base!AF111/GAMSbase!AF111,"")</f>
        <v/>
      </c>
      <c r="AH111" s="61" t="str">
        <f>IFERROR(Base!AG111/GAMSbase!AG111,"")</f>
        <v/>
      </c>
      <c r="AI111" s="61" t="str">
        <f>IFERROR(Base!AH111/GAMSbase!AH111,"")</f>
        <v/>
      </c>
      <c r="AJ111" s="61" t="str">
        <f>IFERROR(Base!AI111/GAMSbase!AI111,"")</f>
        <v/>
      </c>
      <c r="AK111" s="61" t="str">
        <f>IFERROR(Base!AJ111/GAMSbase!AJ111,"")</f>
        <v/>
      </c>
      <c r="AL111" s="61" t="str">
        <f>IFERROR(Base!AK111/GAMSbase!AK111,"")</f>
        <v/>
      </c>
      <c r="AM111" s="61" t="str">
        <f>IFERROR(Base!AL111/GAMSbase!AL111,"")</f>
        <v/>
      </c>
      <c r="AN111" s="61" t="str">
        <f>IFERROR(Base!AM111/GAMSbase!AM111,"")</f>
        <v/>
      </c>
      <c r="AO111" s="61" t="str">
        <f>IFERROR(Base!AN111/GAMSbase!AN111,"")</f>
        <v/>
      </c>
      <c r="AP111" s="61" t="str">
        <f>IFERROR(Base!AO111/GAMSbase!AO111,"")</f>
        <v/>
      </c>
      <c r="AQ111" s="61" t="str">
        <f>IFERROR(Base!AP111/GAMSbase!AP111,"")</f>
        <v/>
      </c>
      <c r="AR111" s="61" t="str">
        <f>IFERROR(Base!AQ111/GAMSbase!AQ111,"")</f>
        <v/>
      </c>
      <c r="AS111" s="61" t="str">
        <f>IFERROR(Base!AR111/GAMSbase!AR111,"")</f>
        <v/>
      </c>
      <c r="AT111" s="61" t="str">
        <f>IFERROR(Base!AS111/GAMSbase!AS111,"")</f>
        <v/>
      </c>
      <c r="AU111" s="61" t="str">
        <f>IFERROR(Base!AT111/GAMSbase!AT111,"")</f>
        <v/>
      </c>
      <c r="AV111" s="61" t="str">
        <f>IFERROR(Base!AU111/GAMSbase!AU111,"")</f>
        <v/>
      </c>
      <c r="AW111" s="61" t="str">
        <f>IFERROR(Base!AV111/GAMSbase!AV111,"")</f>
        <v/>
      </c>
      <c r="AX111" s="61" t="str">
        <f>IFERROR(Base!AW111/GAMSbase!AW111,"")</f>
        <v/>
      </c>
      <c r="AY111" s="61" t="str">
        <f>IFERROR(Base!AX111/GAMSbase!AX111,"")</f>
        <v/>
      </c>
      <c r="AZ111" s="61" t="str">
        <f>IFERROR(Base!AY111/GAMSbase!AY111,"")</f>
        <v/>
      </c>
      <c r="BA111" s="61" t="str">
        <f>IFERROR(Base!AZ111/GAMSbase!AZ111,"")</f>
        <v/>
      </c>
      <c r="BB111" s="61" t="str">
        <f>IFERROR(Base!BA111/GAMSbase!BA111,"")</f>
        <v/>
      </c>
      <c r="BC111" s="61" t="str">
        <f>IFERROR(Base!BB111/GAMSbase!BB111,"")</f>
        <v/>
      </c>
      <c r="BD111" s="61" t="str">
        <f>IFERROR(Base!BC111/GAMSbase!BC111,"")</f>
        <v/>
      </c>
      <c r="BE111" s="61" t="str">
        <f>IFERROR(Base!BD111/GAMSbase!BD111,"")</f>
        <v/>
      </c>
      <c r="BF111" s="61" t="str">
        <f>IFERROR(Base!BE111/GAMSbase!BE111,"")</f>
        <v/>
      </c>
      <c r="BG111" s="61" t="str">
        <f>IFERROR(Base!BF111/GAMSbase!BF111,"")</f>
        <v/>
      </c>
      <c r="BH111" s="61" t="str">
        <f>IFERROR(Base!BG111/GAMSbase!BG111,"")</f>
        <v/>
      </c>
      <c r="BI111" s="61" t="str">
        <f>IFERROR(Base!BH111/GAMSbase!BH111,"")</f>
        <v/>
      </c>
      <c r="BJ111" s="61" t="str">
        <f>IFERROR(Base!BI111/GAMSbase!BI111,"")</f>
        <v/>
      </c>
    </row>
    <row r="112" spans="1:62" x14ac:dyDescent="0.25">
      <c r="A112" t="str">
        <f>Base!A112</f>
        <v>Total carbon emissions (GTCO2 per year)</v>
      </c>
      <c r="B112" t="str">
        <f>GAMSbase!A112</f>
        <v>Total Carbon Emissions (GTCO2 per year)</v>
      </c>
      <c r="C112" s="61">
        <f>IFERROR(Base!B112/GAMSbase!B112,"")</f>
        <v>1.0000000000330038</v>
      </c>
      <c r="D112" s="61">
        <f>IFERROR(Base!C112/GAMSbase!C112,"")</f>
        <v>1.0000000000245173</v>
      </c>
      <c r="E112" s="61">
        <f>IFERROR(Base!D112/GAMSbase!D112,"")</f>
        <v>0.99037429578583214</v>
      </c>
      <c r="F112" s="61">
        <f>IFERROR(Base!E112/GAMSbase!E112,"")</f>
        <v>0.9877846089456106</v>
      </c>
      <c r="G112" s="61">
        <f>IFERROR(Base!F112/GAMSbase!F112,"")</f>
        <v>0.98528945503817145</v>
      </c>
      <c r="H112" s="61">
        <f>IFERROR(Base!G112/GAMSbase!G112,"")</f>
        <v>0.98267977362921999</v>
      </c>
      <c r="I112" s="61">
        <f>IFERROR(Base!H112/GAMSbase!H112,"")</f>
        <v>0.97978002243567219</v>
      </c>
      <c r="J112" s="61">
        <f>IFERROR(Base!I112/GAMSbase!I112,"")</f>
        <v>0.97643050738251036</v>
      </c>
      <c r="K112" s="61">
        <f>IFERROR(Base!J112/GAMSbase!J112,"")</f>
        <v>0.97247393090424283</v>
      </c>
      <c r="L112" s="61">
        <f>IFERROR(Base!K112/GAMSbase!K112,"")</f>
        <v>0.96774541166097505</v>
      </c>
      <c r="M112" s="61">
        <f>IFERROR(Base!L112/GAMSbase!L112,"")</f>
        <v>0.96206517043692608</v>
      </c>
      <c r="N112" s="61">
        <f>IFERROR(Base!M112/GAMSbase!M112,"")</f>
        <v>0.95523333638920704</v>
      </c>
      <c r="O112" s="61">
        <f>IFERROR(Base!N112/GAMSbase!N112,"")</f>
        <v>0.94702663914376595</v>
      </c>
      <c r="P112" s="61">
        <f>IFERROR(Base!O112/GAMSbase!O112,"")</f>
        <v>0.93719703247027608</v>
      </c>
      <c r="Q112" s="61">
        <f>IFERROR(Base!P112/GAMSbase!P112,"")</f>
        <v>0.92547252678143577</v>
      </c>
      <c r="R112" s="61">
        <f>IFERROR(Base!Q112/GAMSbase!Q112,"")</f>
        <v>0.91156068570083482</v>
      </c>
      <c r="S112" s="61">
        <f>IFERROR(Base!R112/GAMSbase!R112,"")</f>
        <v>0.89515536099103776</v>
      </c>
      <c r="T112" s="61">
        <f>IFERROR(Base!S112/GAMSbase!S112,"")</f>
        <v>0.87594727745369239</v>
      </c>
      <c r="U112" s="61">
        <f>IFERROR(Base!T112/GAMSbase!T112,"")</f>
        <v>0.85363901185038926</v>
      </c>
      <c r="V112" s="61">
        <f>IFERROR(Base!U112/GAMSbase!U112,"")</f>
        <v>0.82830257852173061</v>
      </c>
      <c r="W112" s="61">
        <f>IFERROR(Base!V112/GAMSbase!V112,"")</f>
        <v>0.79988595415971075</v>
      </c>
      <c r="X112" s="61">
        <f>IFERROR(Base!W112/GAMSbase!W112,"")</f>
        <v>0.76842972615311944</v>
      </c>
      <c r="Y112" s="61">
        <f>IFERROR(Base!X112/GAMSbase!X112,"")</f>
        <v>0.73409011788361989</v>
      </c>
      <c r="Z112" s="61">
        <f>IFERROR(Base!Y112/GAMSbase!Y112,"")</f>
        <v>0.69715736055473754</v>
      </c>
      <c r="AA112" s="61">
        <f>IFERROR(Base!Z112/GAMSbase!Z112,"")</f>
        <v>0.65806646797363189</v>
      </c>
      <c r="AB112" s="61">
        <f>IFERROR(Base!AA112/GAMSbase!AA112,"")</f>
        <v>0.61739736224180686</v>
      </c>
      <c r="AC112" s="61">
        <f>IFERROR(Base!AB112/GAMSbase!AB112,"")</f>
        <v>0.5758617760384519</v>
      </c>
      <c r="AD112" s="61">
        <f>IFERROR(Base!AC112/GAMSbase!AC112,"")</f>
        <v>0.5342755261271428</v>
      </c>
      <c r="AE112" s="61">
        <f>IFERROR(Base!AD112/GAMSbase!AD112,"")</f>
        <v>0.49351659243499829</v>
      </c>
      <c r="AF112" s="61">
        <f>IFERROR(Base!AE112/GAMSbase!AE112,"")</f>
        <v>0.45447175114278476</v>
      </c>
      <c r="AG112" s="61">
        <f>IFERROR(Base!AF112/GAMSbase!AF112,"")</f>
        <v>0.41797691017446431</v>
      </c>
      <c r="AH112" s="61">
        <f>IFERROR(Base!AG112/GAMSbase!AG112,"")</f>
        <v>0.38475825421817272</v>
      </c>
      <c r="AI112" s="61">
        <f>IFERROR(Base!AH112/GAMSbase!AH112,"")</f>
        <v>0.78003761456675003</v>
      </c>
      <c r="AJ112" s="61">
        <f>IFERROR(Base!AI112/GAMSbase!AI112,"")</f>
        <v>0.85487117363932219</v>
      </c>
      <c r="AK112" s="61">
        <f>IFERROR(Base!AJ112/GAMSbase!AJ112,"")</f>
        <v>0.90410514648397022</v>
      </c>
      <c r="AL112" s="61">
        <f>IFERROR(Base!AK112/GAMSbase!AK112,"")</f>
        <v>0.93719900970171632</v>
      </c>
      <c r="AM112" s="61">
        <f>IFERROR(Base!AL112/GAMSbase!AL112,"")</f>
        <v>0.95975457694870714</v>
      </c>
      <c r="AN112" s="61">
        <f>IFERROR(Base!AM112/GAMSbase!AM112,"")</f>
        <v>0.97526749913547006</v>
      </c>
      <c r="AO112" s="61">
        <f>IFERROR(Base!AN112/GAMSbase!AN112,"")</f>
        <v>0.98599792238554396</v>
      </c>
      <c r="AP112" s="61">
        <f>IFERROR(Base!AO112/GAMSbase!AO112,"")</f>
        <v>0.99344326222040003</v>
      </c>
      <c r="AQ112" s="61">
        <f>IFERROR(Base!AP112/GAMSbase!AP112,"")</f>
        <v>0.99861289375571516</v>
      </c>
      <c r="AR112" s="61">
        <f>IFERROR(Base!AQ112/GAMSbase!AQ112,"")</f>
        <v>1.0021959030632981</v>
      </c>
      <c r="AS112" s="61">
        <f>IFERROR(Base!AR112/GAMSbase!AR112,"")</f>
        <v>1.0046673133166293</v>
      </c>
      <c r="AT112" s="61">
        <f>IFERROR(Base!AS112/GAMSbase!AS112,"")</f>
        <v>1.0063571443203385</v>
      </c>
      <c r="AU112" s="61">
        <f>IFERROR(Base!AT112/GAMSbase!AT112,"")</f>
        <v>1.0074961780433414</v>
      </c>
      <c r="AV112" s="61">
        <f>IFERROR(Base!AU112/GAMSbase!AU112,"")</f>
        <v>1.0082468234298811</v>
      </c>
      <c r="AW112" s="61">
        <f>IFERROR(Base!AV112/GAMSbase!AV112,"")</f>
        <v>1.0087273368732299</v>
      </c>
      <c r="AX112" s="61">
        <f>IFERROR(Base!AW112/GAMSbase!AW112,"")</f>
        <v>1.0090145237068187</v>
      </c>
      <c r="AY112" s="61">
        <f>IFERROR(Base!AX112/GAMSbase!AX112,"")</f>
        <v>1.0091680627416963</v>
      </c>
      <c r="AZ112" s="61">
        <f>IFERROR(Base!AY112/GAMSbase!AY112,"")</f>
        <v>1.0092303588107798</v>
      </c>
      <c r="BA112" s="61">
        <f>IFERROR(Base!AZ112/GAMSbase!AZ112,"")</f>
        <v>1.0092315784569759</v>
      </c>
      <c r="BB112" s="61">
        <f>IFERROR(Base!BA112/GAMSbase!BA112,"")</f>
        <v>1.0091914437716762</v>
      </c>
      <c r="BC112" s="61">
        <f>IFERROR(Base!BB112/GAMSbase!BB112,"")</f>
        <v>1.0091261658605732</v>
      </c>
      <c r="BD112" s="61">
        <f>IFERROR(Base!BC112/GAMSbase!BC112,"")</f>
        <v>1.0090464342932979</v>
      </c>
      <c r="BE112" s="61">
        <f>IFERROR(Base!BD112/GAMSbase!BD112,"")</f>
        <v>1.0089593455395409</v>
      </c>
      <c r="BF112" s="61">
        <f>IFERROR(Base!BE112/GAMSbase!BE112,"")</f>
        <v>1.0088696141337148</v>
      </c>
      <c r="BG112" s="61">
        <f>IFERROR(Base!BF112/GAMSbase!BF112,"")</f>
        <v>1.210377732123892</v>
      </c>
      <c r="BH112" s="61">
        <f>IFERROR(Base!BG112/GAMSbase!BG112,"")</f>
        <v>1.0086680312024654</v>
      </c>
      <c r="BI112" s="61">
        <f>IFERROR(Base!BH112/GAMSbase!BH112,"")</f>
        <v>1.0085956913607881</v>
      </c>
      <c r="BJ112" s="61">
        <f>IFERROR(Base!BI112/GAMSbase!BI112,"")</f>
        <v>1.0085259905784767</v>
      </c>
    </row>
    <row r="113" spans="1:62" x14ac:dyDescent="0.25">
      <c r="A113" t="str">
        <f>Base!A113</f>
        <v>Industrial emissions (GTCO2 per year)</v>
      </c>
      <c r="B113" t="str">
        <f>GAMSbase!A113</f>
        <v>Industrial Emissions (GTCO2 per year)</v>
      </c>
      <c r="C113" s="61">
        <f>IFERROR(Base!B113/GAMSbase!B113,"")</f>
        <v>1.0000000000362499</v>
      </c>
      <c r="D113" s="61">
        <f>IFERROR(Base!C113/GAMSbase!C113,"")</f>
        <v>1.0000000000262217</v>
      </c>
      <c r="E113" s="61">
        <f>IFERROR(Base!D113/GAMSbase!D113,"")</f>
        <v>0.98989632295602414</v>
      </c>
      <c r="F113" s="61">
        <f>IFERROR(Base!E113/GAMSbase!E113,"")</f>
        <v>0.98734721324847285</v>
      </c>
      <c r="G113" s="61">
        <f>IFERROR(Base!F113/GAMSbase!F113,"")</f>
        <v>0.9849061934307215</v>
      </c>
      <c r="H113" s="61">
        <f>IFERROR(Base!G113/GAMSbase!G113,"")</f>
        <v>0.98234869757776089</v>
      </c>
      <c r="I113" s="61">
        <f>IFERROR(Base!H113/GAMSbase!H113,"")</f>
        <v>0.97949427173067205</v>
      </c>
      <c r="J113" s="61">
        <f>IFERROR(Base!I113/GAMSbase!I113,"")</f>
        <v>0.97618250724509503</v>
      </c>
      <c r="K113" s="61">
        <f>IFERROR(Base!J113/GAMSbase!J113,"")</f>
        <v>0.9722568776537589</v>
      </c>
      <c r="L113" s="61">
        <f>IFERROR(Base!K113/GAMSbase!K113,"")</f>
        <v>0.96755365630059131</v>
      </c>
      <c r="M113" s="61">
        <f>IFERROR(Base!L113/GAMSbase!L113,"")</f>
        <v>0.9618941870385368</v>
      </c>
      <c r="N113" s="61">
        <f>IFERROR(Base!M113/GAMSbase!M113,"")</f>
        <v>0.95507955951480883</v>
      </c>
      <c r="O113" s="61">
        <f>IFERROR(Base!N113/GAMSbase!N113,"")</f>
        <v>0.94688728167583835</v>
      </c>
      <c r="P113" s="61">
        <f>IFERROR(Base!O113/GAMSbase!O113,"")</f>
        <v>0.93706992271200928</v>
      </c>
      <c r="Q113" s="61">
        <f>IFERROR(Base!P113/GAMSbase!P113,"")</f>
        <v>0.9253559744302845</v>
      </c>
      <c r="R113" s="61">
        <f>IFERROR(Base!Q113/GAMSbase!Q113,"")</f>
        <v>0.91145337544210858</v>
      </c>
      <c r="S113" s="61">
        <f>IFERROR(Base!R113/GAMSbase!R113,"")</f>
        <v>0.89505626914577152</v>
      </c>
      <c r="T113" s="61">
        <f>IFERROR(Base!S113/GAMSbase!S113,"")</f>
        <v>0.87585560676850516</v>
      </c>
      <c r="U113" s="61">
        <f>IFERROR(Base!T113/GAMSbase!T113,"")</f>
        <v>0.85355414013145603</v>
      </c>
      <c r="V113" s="61">
        <f>IFERROR(Base!U113/GAMSbase!U113,"")</f>
        <v>0.82822417198591558</v>
      </c>
      <c r="W113" s="61">
        <f>IFERROR(Base!V113/GAMSbase!V113,"")</f>
        <v>0.79981374156584129</v>
      </c>
      <c r="X113" s="61">
        <f>IFERROR(Base!W113/GAMSbase!W113,"")</f>
        <v>0.76836346903380603</v>
      </c>
      <c r="Y113" s="61">
        <f>IFERROR(Base!X113/GAMSbase!X113,"")</f>
        <v>0.73402959087059105</v>
      </c>
      <c r="Z113" s="61">
        <f>IFERROR(Base!Y113/GAMSbase!Y113,"")</f>
        <v>0.69710233783920217</v>
      </c>
      <c r="AA113" s="61">
        <f>IFERROR(Base!Z113/GAMSbase!Z113,"")</f>
        <v>0.65801671395319739</v>
      </c>
      <c r="AB113" s="61">
        <f>IFERROR(Base!AA113/GAMSbase!AA113,"")</f>
        <v>0.61735262540278013</v>
      </c>
      <c r="AC113" s="61">
        <f>IFERROR(Base!AB113/GAMSbase!AB113,"")</f>
        <v>0.57582178560429953</v>
      </c>
      <c r="AD113" s="61">
        <f>IFERROR(Base!AC113/GAMSbase!AC113,"")</f>
        <v>0.53423999121617338</v>
      </c>
      <c r="AE113" s="61">
        <f>IFERROR(Base!AD113/GAMSbase!AD113,"")</f>
        <v>0.49348520347162261</v>
      </c>
      <c r="AF113" s="61">
        <f>IFERROR(Base!AE113/GAMSbase!AE113,"")</f>
        <v>0.45444418323525765</v>
      </c>
      <c r="AG113" s="61">
        <f>IFERROR(Base!AF113/GAMSbase!AF113,"")</f>
        <v>0.41795282806502643</v>
      </c>
      <c r="AH113" s="61">
        <f>IFERROR(Base!AG113/GAMSbase!AG113,"")</f>
        <v>0.38473731830738905</v>
      </c>
      <c r="AI113" s="61">
        <f>IFERROR(Base!AH113/GAMSbase!AH113,"")</f>
        <v>0.78003142906442591</v>
      </c>
      <c r="AJ113" s="61">
        <f>IFERROR(Base!AI113/GAMSbase!AI113,"")</f>
        <v>0.85486778319525147</v>
      </c>
      <c r="AK113" s="61">
        <f>IFERROR(Base!AJ113/GAMSbase!AJ113,"")</f>
        <v>0.90410327437277371</v>
      </c>
      <c r="AL113" s="61">
        <f>IFERROR(Base!AK113/GAMSbase!AK113,"")</f>
        <v>0.93719797830482343</v>
      </c>
      <c r="AM113" s="61">
        <f>IFERROR(Base!AL113/GAMSbase!AL113,"")</f>
        <v>0.95975401665542914</v>
      </c>
      <c r="AN113" s="61">
        <f>IFERROR(Base!AM113/GAMSbase!AM113,"")</f>
        <v>0.97526720463729333</v>
      </c>
      <c r="AO113" s="61">
        <f>IFERROR(Base!AN113/GAMSbase!AN113,"")</f>
        <v>0.98599777826118107</v>
      </c>
      <c r="AP113" s="61">
        <f>IFERROR(Base!AO113/GAMSbase!AO113,"")</f>
        <v>0.99344320311785972</v>
      </c>
      <c r="AQ113" s="61">
        <f>IFERROR(Base!AP113/GAMSbase!AP113,"")</f>
        <v>0.99861288262779691</v>
      </c>
      <c r="AR113" s="61">
        <f>IFERROR(Base!AQ113/GAMSbase!AQ113,"")</f>
        <v>1.0021959190803102</v>
      </c>
      <c r="AS113" s="61">
        <f>IFERROR(Base!AR113/GAMSbase!AR113,"")</f>
        <v>1.0046673451680168</v>
      </c>
      <c r="AT113" s="61">
        <f>IFERROR(Base!AS113/GAMSbase!AS113,"")</f>
        <v>1.0063571866260541</v>
      </c>
      <c r="AU113" s="61">
        <f>IFERROR(Base!AT113/GAMSbase!AT113,"")</f>
        <v>1.0074962299786914</v>
      </c>
      <c r="AV113" s="61">
        <f>IFERROR(Base!AU113/GAMSbase!AU113,"")</f>
        <v>1.00824678064768</v>
      </c>
      <c r="AW113" s="61">
        <f>IFERROR(Base!AV113/GAMSbase!AV113,"")</f>
        <v>1.0087273002944719</v>
      </c>
      <c r="AX113" s="61">
        <f>IFERROR(Base!AW113/GAMSbase!AW113,"")</f>
        <v>1.0090144931568781</v>
      </c>
      <c r="AY113" s="61">
        <f>IFERROR(Base!AX113/GAMSbase!AX113,"")</f>
        <v>1.0091680376009562</v>
      </c>
      <c r="AZ113" s="61">
        <f>IFERROR(Base!AY113/GAMSbase!AY113,"")</f>
        <v>1.0092303383115413</v>
      </c>
      <c r="BA113" s="61">
        <f>IFERROR(Base!AZ113/GAMSbase!AZ113,"")</f>
        <v>1.0092315618312897</v>
      </c>
      <c r="BB113" s="61">
        <f>IFERROR(Base!BA113/GAMSbase!BA113,"")</f>
        <v>1.0091914304580676</v>
      </c>
      <c r="BC113" s="61">
        <f>IFERROR(Base!BB113/GAMSbase!BB113,"")</f>
        <v>1.009126155198506</v>
      </c>
      <c r="BD113" s="61">
        <f>IFERROR(Base!BC113/GAMSbase!BC113,"")</f>
        <v>1.009046425758924</v>
      </c>
      <c r="BE113" s="61">
        <f>IFERROR(Base!BD113/GAMSbase!BD113,"")</f>
        <v>1.0089593386999864</v>
      </c>
      <c r="BF113" s="61">
        <f>IFERROR(Base!BE113/GAMSbase!BE113,"")</f>
        <v>1.0088696086471967</v>
      </c>
      <c r="BG113" s="61">
        <f>IFERROR(Base!BF113/GAMSbase!BF113,"")</f>
        <v>1.2103776055800801</v>
      </c>
      <c r="BH113" s="61">
        <f>IFERROR(Base!BG113/GAMSbase!BG113,"")</f>
        <v>1.008668036717735</v>
      </c>
      <c r="BI113" s="61">
        <f>IFERROR(Base!BH113/GAMSbase!BH113,"")</f>
        <v>1.0085956925498218</v>
      </c>
      <c r="BJ113" s="61">
        <f>IFERROR(Base!BI113/GAMSbase!BI113,"")</f>
        <v>1.0085259910354105</v>
      </c>
    </row>
    <row r="114" spans="1:62" x14ac:dyDescent="0.25">
      <c r="A114" t="str">
        <f>Base!A114</f>
        <v>World emissions intensity (sigma)</v>
      </c>
      <c r="B114" t="str">
        <f>GAMSbase!A114</f>
        <v>World Emissions Intensity (sigma)</v>
      </c>
      <c r="C114" s="61">
        <f>IFERROR(Base!B114/GAMSbase!B114,"")</f>
        <v>0.99999999996253863</v>
      </c>
      <c r="D114" s="61">
        <f>IFERROR(Base!C114/GAMSbase!C114,"")</f>
        <v>1.0000000001241069</v>
      </c>
      <c r="E114" s="61">
        <f>IFERROR(Base!D114/GAMSbase!D114,"")</f>
        <v>1.0000000000065594</v>
      </c>
      <c r="F114" s="61">
        <f>IFERROR(Base!E114/GAMSbase!E114,"")</f>
        <v>1.0000000000252685</v>
      </c>
      <c r="G114" s="61">
        <f>IFERROR(Base!F114/GAMSbase!F114,"")</f>
        <v>1.0000000000921716</v>
      </c>
      <c r="H114" s="61">
        <f>IFERROR(Base!G114/GAMSbase!G114,"")</f>
        <v>1.0000000000138711</v>
      </c>
      <c r="I114" s="61">
        <f>IFERROR(Base!H114/GAMSbase!H114,"")</f>
        <v>1.0000000000617948</v>
      </c>
      <c r="J114" s="61">
        <f>IFERROR(Base!I114/GAMSbase!I114,"")</f>
        <v>1.0000000000774771</v>
      </c>
      <c r="K114" s="61">
        <f>IFERROR(Base!J114/GAMSbase!J114,"")</f>
        <v>0.99999999999762945</v>
      </c>
      <c r="L114" s="61">
        <f>IFERROR(Base!K114/GAMSbase!K114,"")</f>
        <v>0.99999999996324063</v>
      </c>
      <c r="M114" s="61">
        <f>IFERROR(Base!L114/GAMSbase!L114,"")</f>
        <v>0.9999999999227982</v>
      </c>
      <c r="N114" s="61">
        <f>IFERROR(Base!M114/GAMSbase!M114,"")</f>
        <v>0.99999999988068333</v>
      </c>
      <c r="O114" s="61">
        <f>IFERROR(Base!N114/GAMSbase!N114,"")</f>
        <v>1.0000000000032703</v>
      </c>
      <c r="P114" s="61">
        <f>IFERROR(Base!O114/GAMSbase!O114,"")</f>
        <v>1.0000000000765896</v>
      </c>
      <c r="Q114" s="61">
        <f>IFERROR(Base!P114/GAMSbase!P114,"")</f>
        <v>1.0000000002208222</v>
      </c>
      <c r="R114" s="61">
        <f>IFERROR(Base!Q114/GAMSbase!Q114,"")</f>
        <v>1.0000000001760416</v>
      </c>
      <c r="S114" s="61">
        <f>IFERROR(Base!R114/GAMSbase!R114,"")</f>
        <v>1.0000000000054501</v>
      </c>
      <c r="T114" s="61">
        <f>IFERROR(Base!S114/GAMSbase!S114,"")</f>
        <v>1.0000000002444809</v>
      </c>
      <c r="U114" s="61">
        <f>IFERROR(Base!T114/GAMSbase!T114,"")</f>
        <v>1.0000000002204072</v>
      </c>
      <c r="V114" s="61">
        <f>IFERROR(Base!U114/GAMSbase!U114,"")</f>
        <v>0.99999999987636279</v>
      </c>
      <c r="W114" s="61">
        <f>IFERROR(Base!V114/GAMSbase!V114,"")</f>
        <v>0.99999999990526234</v>
      </c>
      <c r="X114" s="61">
        <f>IFERROR(Base!W114/GAMSbase!W114,"")</f>
        <v>1.0000000002238172</v>
      </c>
      <c r="Y114" s="61">
        <f>IFERROR(Base!X114/GAMSbase!X114,"")</f>
        <v>1.000000000318144</v>
      </c>
      <c r="Z114" s="61">
        <f>IFERROR(Base!Y114/GAMSbase!Y114,"")</f>
        <v>0.99999999985690369</v>
      </c>
      <c r="AA114" s="61">
        <f>IFERROR(Base!Z114/GAMSbase!Z114,"")</f>
        <v>0.99999999996074918</v>
      </c>
      <c r="AB114" s="61">
        <f>IFERROR(Base!AA114/GAMSbase!AA114,"")</f>
        <v>1.0000000000100169</v>
      </c>
      <c r="AC114" s="61">
        <f>IFERROR(Base!AB114/GAMSbase!AB114,"")</f>
        <v>1.0000000000095732</v>
      </c>
      <c r="AD114" s="61">
        <f>IFERROR(Base!AC114/GAMSbase!AC114,"")</f>
        <v>0.9999999996219594</v>
      </c>
      <c r="AE114" s="61">
        <f>IFERROR(Base!AD114/GAMSbase!AD114,"")</f>
        <v>1.000000000058056</v>
      </c>
      <c r="AF114" s="61">
        <f>IFERROR(Base!AE114/GAMSbase!AE114,"")</f>
        <v>1.0000000002834468</v>
      </c>
      <c r="AG114" s="61">
        <f>IFERROR(Base!AF114/GAMSbase!AF114,"")</f>
        <v>1.000000000482526</v>
      </c>
      <c r="AH114" s="61">
        <f>IFERROR(Base!AG114/GAMSbase!AG114,"")</f>
        <v>1.0000000001133604</v>
      </c>
      <c r="AI114" s="61">
        <f>IFERROR(Base!AH114/GAMSbase!AH114,"")</f>
        <v>1.0000000001767704</v>
      </c>
      <c r="AJ114" s="61">
        <f>IFERROR(Base!AI114/GAMSbase!AI114,"")</f>
        <v>0.99999999975442644</v>
      </c>
      <c r="AK114" s="61">
        <f>IFERROR(Base!AJ114/GAMSbase!AJ114,"")</f>
        <v>1.0000000003487113</v>
      </c>
      <c r="AL114" s="61">
        <f>IFERROR(Base!AK114/GAMSbase!AK114,"")</f>
        <v>1.0000000008160805</v>
      </c>
      <c r="AM114" s="61">
        <f>IFERROR(Base!AL114/GAMSbase!AL114,"")</f>
        <v>1.0000000008508563</v>
      </c>
      <c r="AN114" s="61">
        <f>IFERROR(Base!AM114/GAMSbase!AM114,"")</f>
        <v>1.0000000006405507</v>
      </c>
      <c r="AO114" s="61">
        <f>IFERROR(Base!AN114/GAMSbase!AN114,"")</f>
        <v>1.0000000004681007</v>
      </c>
      <c r="AP114" s="61">
        <f>IFERROR(Base!AO114/GAMSbase!AO114,"")</f>
        <v>0.99999999878691348</v>
      </c>
      <c r="AQ114" s="61">
        <f>IFERROR(Base!AP114/GAMSbase!AP114,"")</f>
        <v>1.0000000003605989</v>
      </c>
      <c r="AR114" s="61">
        <f>IFERROR(Base!AQ114/GAMSbase!AQ114,"")</f>
        <v>1.0000000008752461</v>
      </c>
      <c r="AS114" s="61">
        <f>IFERROR(Base!AR114/GAMSbase!AR114,"")</f>
        <v>0.99999999906790649</v>
      </c>
      <c r="AT114" s="61">
        <f>IFERROR(Base!AS114/GAMSbase!AS114,"")</f>
        <v>0.99999999740265033</v>
      </c>
      <c r="AU114" s="61">
        <f>IFERROR(Base!AT114/GAMSbase!AT114,"")</f>
        <v>1.0000000034340395</v>
      </c>
      <c r="AV114" s="61">
        <f>IFERROR(Base!AU114/GAMSbase!AU114,"")</f>
        <v>0.99999999880154067</v>
      </c>
      <c r="AW114" s="61">
        <f>IFERROR(Base!AV114/GAMSbase!AV114,"")</f>
        <v>1.0000000007495933</v>
      </c>
      <c r="AX114" s="61">
        <f>IFERROR(Base!AW114/GAMSbase!AW114,"")</f>
        <v>0.99999999860068656</v>
      </c>
      <c r="AY114" s="61">
        <f>IFERROR(Base!AX114/GAMSbase!AX114,"")</f>
        <v>0.99999999712493415</v>
      </c>
      <c r="AZ114" s="61">
        <f>IFERROR(Base!AY114/GAMSbase!AY114,"")</f>
        <v>1.0000000016639847</v>
      </c>
      <c r="BA114" s="61">
        <f>IFERROR(Base!AZ114/GAMSbase!AZ114,"")</f>
        <v>0.99999999855518928</v>
      </c>
      <c r="BB114" s="61">
        <f>IFERROR(Base!BA114/GAMSbase!BA114,"")</f>
        <v>1.0000000005578911</v>
      </c>
      <c r="BC114" s="61">
        <f>IFERROR(Base!BB114/GAMSbase!BB114,"")</f>
        <v>1.0000000031523599</v>
      </c>
      <c r="BD114" s="61">
        <f>IFERROR(Base!BC114/GAMSbase!BC114,"")</f>
        <v>1.0000000028226033</v>
      </c>
      <c r="BE114" s="61">
        <f>IFERROR(Base!BD114/GAMSbase!BD114,"")</f>
        <v>0.99999999730419697</v>
      </c>
      <c r="BF114" s="61">
        <f>IFERROR(Base!BE114/GAMSbase!BE114,"")</f>
        <v>1.0000000016968169</v>
      </c>
      <c r="BG114" s="61">
        <f>IFERROR(Base!BF114/GAMSbase!BF114,"")</f>
        <v>1.1998425805736226</v>
      </c>
      <c r="BH114" s="61">
        <f>IFERROR(Base!BG114/GAMSbase!BG114,"")</f>
        <v>0.99999999967294817</v>
      </c>
      <c r="BI114" s="61">
        <f>IFERROR(Base!BH114/GAMSbase!BH114,"")</f>
        <v>0.99999999916970717</v>
      </c>
      <c r="BJ114" s="61">
        <f>IFERROR(Base!BI114/GAMSbase!BI114,"")</f>
        <v>0.99999999933756889</v>
      </c>
    </row>
    <row r="115" spans="1:62" x14ac:dyDescent="0.25">
      <c r="A115" t="str">
        <f>Base!A115</f>
        <v>CAPITAL ACCUMULATION</v>
      </c>
      <c r="B115" t="str">
        <f>GAMSbase!A115</f>
        <v>* CAPITAL ACCUMULATION</v>
      </c>
      <c r="C115" s="61" t="str">
        <f>IFERROR(Base!B115/GAMSbase!B115,"")</f>
        <v/>
      </c>
      <c r="D115" s="61" t="str">
        <f>IFERROR(Base!C115/GAMSbase!C115,"")</f>
        <v/>
      </c>
      <c r="E115" s="61" t="str">
        <f>IFERROR(Base!D115/GAMSbase!D115,"")</f>
        <v/>
      </c>
      <c r="F115" s="61" t="str">
        <f>IFERROR(Base!E115/GAMSbase!E115,"")</f>
        <v/>
      </c>
      <c r="G115" s="61" t="str">
        <f>IFERROR(Base!F115/GAMSbase!F115,"")</f>
        <v/>
      </c>
      <c r="H115" s="61" t="str">
        <f>IFERROR(Base!G115/GAMSbase!G115,"")</f>
        <v/>
      </c>
      <c r="I115" s="61" t="str">
        <f>IFERROR(Base!H115/GAMSbase!H115,"")</f>
        <v/>
      </c>
      <c r="J115" s="61" t="str">
        <f>IFERROR(Base!I115/GAMSbase!I115,"")</f>
        <v/>
      </c>
      <c r="K115" s="61" t="str">
        <f>IFERROR(Base!J115/GAMSbase!J115,"")</f>
        <v/>
      </c>
      <c r="L115" s="61" t="str">
        <f>IFERROR(Base!K115/GAMSbase!K115,"")</f>
        <v/>
      </c>
      <c r="M115" s="61" t="str">
        <f>IFERROR(Base!L115/GAMSbase!L115,"")</f>
        <v/>
      </c>
      <c r="N115" s="61" t="str">
        <f>IFERROR(Base!M115/GAMSbase!M115,"")</f>
        <v/>
      </c>
      <c r="O115" s="61" t="str">
        <f>IFERROR(Base!N115/GAMSbase!N115,"")</f>
        <v/>
      </c>
      <c r="P115" s="61" t="str">
        <f>IFERROR(Base!O115/GAMSbase!O115,"")</f>
        <v/>
      </c>
      <c r="Q115" s="61" t="str">
        <f>IFERROR(Base!P115/GAMSbase!P115,"")</f>
        <v/>
      </c>
      <c r="R115" s="61" t="str">
        <f>IFERROR(Base!Q115/GAMSbase!Q115,"")</f>
        <v/>
      </c>
      <c r="S115" s="61" t="str">
        <f>IFERROR(Base!R115/GAMSbase!R115,"")</f>
        <v/>
      </c>
      <c r="T115" s="61" t="str">
        <f>IFERROR(Base!S115/GAMSbase!S115,"")</f>
        <v/>
      </c>
      <c r="U115" s="61" t="str">
        <f>IFERROR(Base!T115/GAMSbase!T115,"")</f>
        <v/>
      </c>
      <c r="V115" s="61" t="str">
        <f>IFERROR(Base!U115/GAMSbase!U115,"")</f>
        <v/>
      </c>
      <c r="W115" s="61" t="str">
        <f>IFERROR(Base!V115/GAMSbase!V115,"")</f>
        <v/>
      </c>
      <c r="X115" s="61" t="str">
        <f>IFERROR(Base!W115/GAMSbase!W115,"")</f>
        <v/>
      </c>
      <c r="Y115" s="61" t="str">
        <f>IFERROR(Base!X115/GAMSbase!X115,"")</f>
        <v/>
      </c>
      <c r="Z115" s="61" t="str">
        <f>IFERROR(Base!Y115/GAMSbase!Y115,"")</f>
        <v/>
      </c>
      <c r="AA115" s="61" t="str">
        <f>IFERROR(Base!Z115/GAMSbase!Z115,"")</f>
        <v/>
      </c>
      <c r="AB115" s="61" t="str">
        <f>IFERROR(Base!AA115/GAMSbase!AA115,"")</f>
        <v/>
      </c>
      <c r="AC115" s="61" t="str">
        <f>IFERROR(Base!AB115/GAMSbase!AB115,"")</f>
        <v/>
      </c>
      <c r="AD115" s="61" t="str">
        <f>IFERROR(Base!AC115/GAMSbase!AC115,"")</f>
        <v/>
      </c>
      <c r="AE115" s="61" t="str">
        <f>IFERROR(Base!AD115/GAMSbase!AD115,"")</f>
        <v/>
      </c>
      <c r="AF115" s="61" t="str">
        <f>IFERROR(Base!AE115/GAMSbase!AE115,"")</f>
        <v/>
      </c>
      <c r="AG115" s="61" t="str">
        <f>IFERROR(Base!AF115/GAMSbase!AF115,"")</f>
        <v/>
      </c>
      <c r="AH115" s="61" t="str">
        <f>IFERROR(Base!AG115/GAMSbase!AG115,"")</f>
        <v/>
      </c>
      <c r="AI115" s="61" t="str">
        <f>IFERROR(Base!AH115/GAMSbase!AH115,"")</f>
        <v/>
      </c>
      <c r="AJ115" s="61" t="str">
        <f>IFERROR(Base!AI115/GAMSbase!AI115,"")</f>
        <v/>
      </c>
      <c r="AK115" s="61" t="str">
        <f>IFERROR(Base!AJ115/GAMSbase!AJ115,"")</f>
        <v/>
      </c>
      <c r="AL115" s="61" t="str">
        <f>IFERROR(Base!AK115/GAMSbase!AK115,"")</f>
        <v/>
      </c>
      <c r="AM115" s="61" t="str">
        <f>IFERROR(Base!AL115/GAMSbase!AL115,"")</f>
        <v/>
      </c>
      <c r="AN115" s="61" t="str">
        <f>IFERROR(Base!AM115/GAMSbase!AM115,"")</f>
        <v/>
      </c>
      <c r="AO115" s="61" t="str">
        <f>IFERROR(Base!AN115/GAMSbase!AN115,"")</f>
        <v/>
      </c>
      <c r="AP115" s="61" t="str">
        <f>IFERROR(Base!AO115/GAMSbase!AO115,"")</f>
        <v/>
      </c>
      <c r="AQ115" s="61" t="str">
        <f>IFERROR(Base!AP115/GAMSbase!AP115,"")</f>
        <v/>
      </c>
      <c r="AR115" s="61" t="str">
        <f>IFERROR(Base!AQ115/GAMSbase!AQ115,"")</f>
        <v/>
      </c>
      <c r="AS115" s="61" t="str">
        <f>IFERROR(Base!AR115/GAMSbase!AR115,"")</f>
        <v/>
      </c>
      <c r="AT115" s="61" t="str">
        <f>IFERROR(Base!AS115/GAMSbase!AS115,"")</f>
        <v/>
      </c>
      <c r="AU115" s="61" t="str">
        <f>IFERROR(Base!AT115/GAMSbase!AT115,"")</f>
        <v/>
      </c>
      <c r="AV115" s="61" t="str">
        <f>IFERROR(Base!AU115/GAMSbase!AU115,"")</f>
        <v/>
      </c>
      <c r="AW115" s="61" t="str">
        <f>IFERROR(Base!AV115/GAMSbase!AV115,"")</f>
        <v/>
      </c>
      <c r="AX115" s="61" t="str">
        <f>IFERROR(Base!AW115/GAMSbase!AW115,"")</f>
        <v/>
      </c>
      <c r="AY115" s="61" t="str">
        <f>IFERROR(Base!AX115/GAMSbase!AX115,"")</f>
        <v/>
      </c>
      <c r="AZ115" s="61" t="str">
        <f>IFERROR(Base!AY115/GAMSbase!AY115,"")</f>
        <v/>
      </c>
      <c r="BA115" s="61" t="str">
        <f>IFERROR(Base!AZ115/GAMSbase!AZ115,"")</f>
        <v/>
      </c>
      <c r="BB115" s="61" t="str">
        <f>IFERROR(Base!BA115/GAMSbase!BA115,"")</f>
        <v/>
      </c>
      <c r="BC115" s="61" t="str">
        <f>IFERROR(Base!BB115/GAMSbase!BB115,"")</f>
        <v/>
      </c>
      <c r="BD115" s="61" t="str">
        <f>IFERROR(Base!BC115/GAMSbase!BC115,"")</f>
        <v/>
      </c>
      <c r="BE115" s="61" t="str">
        <f>IFERROR(Base!BD115/GAMSbase!BD115,"")</f>
        <v/>
      </c>
      <c r="BF115" s="61" t="str">
        <f>IFERROR(Base!BE115/GAMSbase!BE115,"")</f>
        <v/>
      </c>
      <c r="BG115" s="61" t="str">
        <f>IFERROR(Base!BF115/GAMSbase!BF115,"")</f>
        <v/>
      </c>
      <c r="BH115" s="61" t="str">
        <f>IFERROR(Base!BG115/GAMSbase!BG115,"")</f>
        <v/>
      </c>
      <c r="BI115" s="61" t="str">
        <f>IFERROR(Base!BH115/GAMSbase!BH115,"")</f>
        <v/>
      </c>
      <c r="BJ115" s="61" t="str">
        <f>IFERROR(Base!BI115/GAMSbase!BI115,"")</f>
        <v/>
      </c>
    </row>
    <row r="116" spans="1:62" x14ac:dyDescent="0.25">
      <c r="A116" t="str">
        <f>Base!A116</f>
        <v>Gross investment ($trill per year, 2005$)</v>
      </c>
      <c r="B116" t="str">
        <f>GAMSbase!A116</f>
        <v>Gross Investment (trillion 2005USD per year)</v>
      </c>
      <c r="C116" s="61">
        <f>IFERROR(Base!B116/GAMSbase!B116,"")</f>
        <v>0.99999999993165567</v>
      </c>
      <c r="D116" s="61">
        <f>IFERROR(Base!C116/GAMSbase!C116,"")</f>
        <v>0.99999999989414756</v>
      </c>
      <c r="E116" s="61">
        <f>IFERROR(Base!D116/GAMSbase!D116,"")</f>
        <v>0.98989632300876262</v>
      </c>
      <c r="F116" s="61">
        <f>IFERROR(Base!E116/GAMSbase!E116,"")</f>
        <v>0.98734933235938094</v>
      </c>
      <c r="G116" s="61">
        <f>IFERROR(Base!F116/GAMSbase!F116,"")</f>
        <v>0.98491348047511074</v>
      </c>
      <c r="H116" s="61">
        <f>IFERROR(Base!G116/GAMSbase!G116,"")</f>
        <v>0.9823652026919466</v>
      </c>
      <c r="I116" s="61">
        <f>IFERROR(Base!H116/GAMSbase!H116,"")</f>
        <v>0.97952514406610269</v>
      </c>
      <c r="J116" s="61">
        <f>IFERROR(Base!I116/GAMSbase!I116,"")</f>
        <v>0.97623413145928795</v>
      </c>
      <c r="K116" s="61">
        <f>IFERROR(Base!J116/GAMSbase!J116,"")</f>
        <v>0.97233705712015039</v>
      </c>
      <c r="L116" s="61">
        <f>IFERROR(Base!K116/GAMSbase!K116,"")</f>
        <v>0.96767184882732993</v>
      </c>
      <c r="M116" s="61">
        <f>IFERROR(Base!L116/GAMSbase!L116,"")</f>
        <v>0.96206179267561165</v>
      </c>
      <c r="N116" s="61">
        <f>IFERROR(Base!M116/GAMSbase!M116,"")</f>
        <v>0.95531025630568789</v>
      </c>
      <c r="O116" s="61">
        <f>IFERROR(Base!N116/GAMSbase!N116,"")</f>
        <v>0.94719739673731607</v>
      </c>
      <c r="P116" s="61">
        <f>IFERROR(Base!O116/GAMSbase!O116,"")</f>
        <v>0.93747881528270716</v>
      </c>
      <c r="Q116" s="61">
        <f>IFERROR(Base!P116/GAMSbase!P116,"")</f>
        <v>0.92588638831385917</v>
      </c>
      <c r="R116" s="61">
        <f>IFERROR(Base!Q116/GAMSbase!Q116,"")</f>
        <v>0.9121317094550313</v>
      </c>
      <c r="S116" s="61">
        <f>IFERROR(Base!R116/GAMSbase!R116,"")</f>
        <v>0.89591268353573605</v>
      </c>
      <c r="T116" s="61">
        <f>IFERROR(Base!S116/GAMSbase!S116,"")</f>
        <v>0.87692386614565099</v>
      </c>
      <c r="U116" s="61">
        <f>IFERROR(Base!T116/GAMSbase!T116,"")</f>
        <v>0.85487108041558346</v>
      </c>
      <c r="V116" s="61">
        <f>IFERROR(Base!U116/GAMSbase!U116,"")</f>
        <v>0.82982824258372179</v>
      </c>
      <c r="W116" s="61">
        <f>IFERROR(Base!V116/GAMSbase!V116,"")</f>
        <v>0.80174402170824888</v>
      </c>
      <c r="X116" s="61">
        <f>IFERROR(Base!W116/GAMSbase!W116,"")</f>
        <v>0.77065760128762828</v>
      </c>
      <c r="Y116" s="61">
        <f>IFERROR(Base!X116/GAMSbase!X116,"")</f>
        <v>0.73672129548998311</v>
      </c>
      <c r="Z116" s="61">
        <f>IFERROR(Base!Y116/GAMSbase!Y116,"")</f>
        <v>0.70021872275649344</v>
      </c>
      <c r="AA116" s="61">
        <f>IFERROR(Base!Z116/GAMSbase!Z116,"")</f>
        <v>0.66157570440748659</v>
      </c>
      <c r="AB116" s="61">
        <f>IFERROR(Base!AA116/GAMSbase!AA116,"")</f>
        <v>0.62136093227095235</v>
      </c>
      <c r="AC116" s="61">
        <f>IFERROR(Base!AB116/GAMSbase!AB116,"")</f>
        <v>0.58027387462737834</v>
      </c>
      <c r="AD116" s="61">
        <f>IFERROR(Base!AC116/GAMSbase!AC116,"")</f>
        <v>0.539118464372777</v>
      </c>
      <c r="AE116" s="61">
        <f>IFERROR(Base!AD116/GAMSbase!AD116,"")</f>
        <v>0.49876284570714313</v>
      </c>
      <c r="AF116" s="61">
        <f>IFERROR(Base!AE116/GAMSbase!AE116,"")</f>
        <v>0.46008765537858548</v>
      </c>
      <c r="AG116" s="61">
        <f>IFERROR(Base!AF116/GAMSbase!AF116,"")</f>
        <v>0.42392765174146635</v>
      </c>
      <c r="AH116" s="61">
        <f>IFERROR(Base!AG116/GAMSbase!AG116,"")</f>
        <v>0.39101346968396117</v>
      </c>
      <c r="AI116" s="61">
        <f>IFERROR(Base!AH116/GAMSbase!AH116,"")</f>
        <v>0.79442464810328672</v>
      </c>
      <c r="AJ116" s="61">
        <f>IFERROR(Base!AI116/GAMSbase!AI116,"")</f>
        <v>0.8721806139822228</v>
      </c>
      <c r="AK116" s="61">
        <f>IFERROR(Base!AJ116/GAMSbase!AJ116,"")</f>
        <v>0.92371610715755648</v>
      </c>
      <c r="AL116" s="61">
        <f>IFERROR(Base!AK116/GAMSbase!AK116,"")</f>
        <v>0.95855884022617766</v>
      </c>
      <c r="AM116" s="61">
        <f>IFERROR(Base!AL116/GAMSbase!AL116,"")</f>
        <v>0.98238833991448449</v>
      </c>
      <c r="AN116" s="61">
        <f>IFERROR(Base!AM116/GAMSbase!AM116,"")</f>
        <v>0.99877837594124652</v>
      </c>
      <c r="AO116" s="61">
        <f>IFERROR(Base!AN116/GAMSbase!AN116,"")</f>
        <v>1.0100619066749514</v>
      </c>
      <c r="AP116" s="61">
        <f>IFERROR(Base!AO116/GAMSbase!AO116,"")</f>
        <v>1.0178011203770267</v>
      </c>
      <c r="AQ116" s="61">
        <f>IFERROR(Base!AP116/GAMSbase!AP116,"")</f>
        <v>1.0230613208673858</v>
      </c>
      <c r="AR116" s="61">
        <f>IFERROR(Base!AQ116/GAMSbase!AQ116,"")</f>
        <v>1.0265789394876523</v>
      </c>
      <c r="AS116" s="61">
        <f>IFERROR(Base!AR116/GAMSbase!AR116,"")</f>
        <v>1.0288685276370075</v>
      </c>
      <c r="AT116" s="61">
        <f>IFERROR(Base!AS116/GAMSbase!AS116,"")</f>
        <v>1.030292774914316</v>
      </c>
      <c r="AU116" s="61">
        <f>IFERROR(Base!AT116/GAMSbase!AT116,"")</f>
        <v>1.0311092493546525</v>
      </c>
      <c r="AV116" s="61">
        <f>IFERROR(Base!AU116/GAMSbase!AU116,"")</f>
        <v>1.031576313847081</v>
      </c>
      <c r="AW116" s="61">
        <f>IFERROR(Base!AV116/GAMSbase!AV116,"")</f>
        <v>1.0316773753153312</v>
      </c>
      <c r="AX116" s="61">
        <f>IFERROR(Base!AW116/GAMSbase!AW116,"")</f>
        <v>1.0315918370252355</v>
      </c>
      <c r="AY116" s="61">
        <f>IFERROR(Base!AX116/GAMSbase!AX116,"")</f>
        <v>1.0313871862834343</v>
      </c>
      <c r="AZ116" s="61">
        <f>IFERROR(Base!AY116/GAMSbase!AY116,"")</f>
        <v>1.0311103235317625</v>
      </c>
      <c r="BA116" s="61">
        <f>IFERROR(Base!AZ116/GAMSbase!AZ116,"")</f>
        <v>1.0307936585389146</v>
      </c>
      <c r="BB116" s="61">
        <f>IFERROR(Base!BA116/GAMSbase!BA116,"")</f>
        <v>1.0304576243249262</v>
      </c>
      <c r="BC116" s="61">
        <f>IFERROR(Base!BB116/GAMSbase!BB116,"")</f>
        <v>1.0301183558082792</v>
      </c>
      <c r="BD116" s="61">
        <f>IFERROR(Base!BC116/GAMSbase!BC116,"")</f>
        <v>1.0297858184694084</v>
      </c>
      <c r="BE116" s="61">
        <f>IFERROR(Base!BD116/GAMSbase!BD116,"")</f>
        <v>1.029466013082875</v>
      </c>
      <c r="BF116" s="61">
        <f>IFERROR(Base!BE116/GAMSbase!BE116,"")</f>
        <v>1.0291623697782333</v>
      </c>
      <c r="BG116" s="61">
        <f>IFERROR(Base!BF116/GAMSbase!BF116,"")</f>
        <v>1.0286736724033834</v>
      </c>
      <c r="BH116" s="61">
        <f>IFERROR(Base!BG116/GAMSbase!BG116,"")</f>
        <v>1.0286095086804716</v>
      </c>
      <c r="BI116" s="61">
        <f>IFERROR(Base!BH116/GAMSbase!BH116,"")</f>
        <v>1.0283836089067815</v>
      </c>
      <c r="BJ116" s="61">
        <f>IFERROR(Base!BI116/GAMSbase!BI116,"")</f>
        <v>1.0281507302348534</v>
      </c>
    </row>
    <row r="117" spans="1:62" x14ac:dyDescent="0.25">
      <c r="A117" t="str">
        <f>Base!A117</f>
        <v>Capital ($trill, 2005$)</v>
      </c>
      <c r="B117" t="str">
        <f>GAMSbase!A117</f>
        <v>Capital (trillion 2005USD per year)</v>
      </c>
      <c r="C117" s="61">
        <f>IFERROR(Base!B117/GAMSbase!B117,"")</f>
        <v>1</v>
      </c>
      <c r="D117" s="61">
        <f>IFERROR(Base!C117/GAMSbase!C117,"")</f>
        <v>0.99999999996597999</v>
      </c>
      <c r="E117" s="61">
        <f>IFERROR(Base!D117/GAMSbase!D117,"")</f>
        <v>0.99999999992916244</v>
      </c>
      <c r="F117" s="61">
        <f>IFERROR(Base!E117/GAMSbase!E117,"")</f>
        <v>0.99495989447806987</v>
      </c>
      <c r="G117" s="61">
        <f>IFERROR(Base!F117/GAMSbase!F117,"")</f>
        <v>0.99119621359057264</v>
      </c>
      <c r="H117" s="61">
        <f>IFERROR(Base!G117/GAMSbase!G117,"")</f>
        <v>0.98811558433374991</v>
      </c>
      <c r="I117" s="61">
        <f>IFERROR(Base!H117/GAMSbase!H117,"")</f>
        <v>0.98531902849461073</v>
      </c>
      <c r="J117" s="61">
        <f>IFERROR(Base!I117/GAMSbase!I117,"")</f>
        <v>0.98252319897473661</v>
      </c>
      <c r="K117" s="61">
        <f>IFERROR(Base!J117/GAMSbase!J117,"")</f>
        <v>0.97951067156764793</v>
      </c>
      <c r="L117" s="61">
        <f>IFERROR(Base!K117/GAMSbase!K117,"")</f>
        <v>0.97609815228788044</v>
      </c>
      <c r="M117" s="61">
        <f>IFERROR(Base!L117/GAMSbase!L117,"")</f>
        <v>0.97211573362474424</v>
      </c>
      <c r="N117" s="61">
        <f>IFERROR(Base!M117/GAMSbase!M117,"")</f>
        <v>0.96739305553736676</v>
      </c>
      <c r="O117" s="61">
        <f>IFERROR(Base!N117/GAMSbase!N117,"")</f>
        <v>0.96174993414498045</v>
      </c>
      <c r="P117" s="61">
        <f>IFERROR(Base!O117/GAMSbase!O117,"")</f>
        <v>0.95499009550975944</v>
      </c>
      <c r="Q117" s="61">
        <f>IFERROR(Base!P117/GAMSbase!P117,"")</f>
        <v>0.94689734441699114</v>
      </c>
      <c r="R117" s="61">
        <f>IFERROR(Base!Q117/GAMSbase!Q117,"")</f>
        <v>0.93723395663626174</v>
      </c>
      <c r="S117" s="61">
        <f>IFERROR(Base!R117/GAMSbase!R117,"")</f>
        <v>0.9257414040475106</v>
      </c>
      <c r="T117" s="61">
        <f>IFERROR(Base!S117/GAMSbase!S117,"")</f>
        <v>0.91214373237996571</v>
      </c>
      <c r="U117" s="61">
        <f>IFERROR(Base!T117/GAMSbase!T117,"")</f>
        <v>0.89615404750576544</v>
      </c>
      <c r="V117" s="61">
        <f>IFERROR(Base!U117/GAMSbase!U117,"")</f>
        <v>0.87748461840891534</v>
      </c>
      <c r="W117" s="61">
        <f>IFERROR(Base!V117/GAMSbase!V117,"")</f>
        <v>0.85601116180927572</v>
      </c>
      <c r="X117" s="61">
        <f>IFERROR(Base!W117/GAMSbase!W117,"")</f>
        <v>0.83164219886623225</v>
      </c>
      <c r="Y117" s="61">
        <f>IFERROR(Base!X117/GAMSbase!X117,"")</f>
        <v>0.80434441300226223</v>
      </c>
      <c r="Z117" s="61">
        <f>IFERROR(Base!Y117/GAMSbase!Y117,"")</f>
        <v>0.77416645788278116</v>
      </c>
      <c r="AA117" s="61">
        <f>IFERROR(Base!Z117/GAMSbase!Z117,"")</f>
        <v>0.74126001294299304</v>
      </c>
      <c r="AB117" s="61">
        <f>IFERROR(Base!AA117/GAMSbase!AA117,"")</f>
        <v>0.70589616882876882</v>
      </c>
      <c r="AC117" s="61">
        <f>IFERROR(Base!AB117/GAMSbase!AB117,"")</f>
        <v>0.66847478542729433</v>
      </c>
      <c r="AD117" s="61">
        <f>IFERROR(Base!AC117/GAMSbase!AC117,"")</f>
        <v>0.6295244110537318</v>
      </c>
      <c r="AE117" s="61">
        <f>IFERROR(Base!AD117/GAMSbase!AD117,"")</f>
        <v>0.5896907894958836</v>
      </c>
      <c r="AF117" s="61">
        <f>IFERROR(Base!AE117/GAMSbase!AE117,"")</f>
        <v>0.54971297562869537</v>
      </c>
      <c r="AG117" s="61">
        <f>IFERROR(Base!AF117/GAMSbase!AF117,"")</f>
        <v>0.51038758381863869</v>
      </c>
      <c r="AH117" s="61">
        <f>IFERROR(Base!AG117/GAMSbase!AG117,"")</f>
        <v>0.47252353913566725</v>
      </c>
      <c r="AI117" s="61">
        <f>IFERROR(Base!AH117/GAMSbase!AH117,"")</f>
        <v>0.43689157728044659</v>
      </c>
      <c r="AJ117" s="61">
        <f>IFERROR(Base!AI117/GAMSbase!AI117,"")</f>
        <v>0.59292054810389117</v>
      </c>
      <c r="AK117" s="61">
        <f>IFERROR(Base!AJ117/GAMSbase!AJ117,"")</f>
        <v>0.71459527515169141</v>
      </c>
      <c r="AL117" s="61">
        <f>IFERROR(Base!AK117/GAMSbase!AK117,"")</f>
        <v>0.80557221190120165</v>
      </c>
      <c r="AM117" s="61">
        <f>IFERROR(Base!AL117/GAMSbase!AL117,"")</f>
        <v>0.87203341708266868</v>
      </c>
      <c r="AN117" s="61">
        <f>IFERROR(Base!AM117/GAMSbase!AM117,"")</f>
        <v>0.91991013006084421</v>
      </c>
      <c r="AO117" s="61">
        <f>IFERROR(Base!AN117/GAMSbase!AN117,"")</f>
        <v>0.95408365215556412</v>
      </c>
      <c r="AP117" s="61">
        <f>IFERROR(Base!AO117/GAMSbase!AO117,"")</f>
        <v>0.97831071283286386</v>
      </c>
      <c r="AQ117" s="61">
        <f>IFERROR(Base!AP117/GAMSbase!AP117,"")</f>
        <v>0.99538375328119433</v>
      </c>
      <c r="AR117" s="61">
        <f>IFERROR(Base!AQ117/GAMSbase!AQ117,"")</f>
        <v>1.0073385009105364</v>
      </c>
      <c r="AS117" s="61">
        <f>IFERROR(Base!AR117/GAMSbase!AR117,"")</f>
        <v>1.0156427088872668</v>
      </c>
      <c r="AT117" s="61">
        <f>IFERROR(Base!AS117/GAMSbase!AS117,"")</f>
        <v>1.0213482311193836</v>
      </c>
      <c r="AU117" s="61">
        <f>IFERROR(Base!AT117/GAMSbase!AT117,"")</f>
        <v>1.0252066918007769</v>
      </c>
      <c r="AV117" s="61">
        <f>IFERROR(Base!AU117/GAMSbase!AU117,"")</f>
        <v>1.0277547197222214</v>
      </c>
      <c r="AW117" s="61">
        <f>IFERROR(Base!AV117/GAMSbase!AV117,"")</f>
        <v>1.0293883508150399</v>
      </c>
      <c r="AX117" s="61">
        <f>IFERROR(Base!AW117/GAMSbase!AW117,"")</f>
        <v>1.0303655927883093</v>
      </c>
      <c r="AY117" s="61">
        <f>IFERROR(Base!AX117/GAMSbase!AX117,"")</f>
        <v>1.0308883305747671</v>
      </c>
      <c r="AZ117" s="61">
        <f>IFERROR(Base!AY117/GAMSbase!AY117,"")</f>
        <v>1.031100484538972</v>
      </c>
      <c r="BA117" s="61">
        <f>IFERROR(Base!AZ117/GAMSbase!AZ117,"")</f>
        <v>1.0311046513268356</v>
      </c>
      <c r="BB117" s="61">
        <f>IFERROR(Base!BA117/GAMSbase!BA117,"")</f>
        <v>1.0309679871933686</v>
      </c>
      <c r="BC117" s="61">
        <f>IFERROR(Base!BB117/GAMSbase!BB117,"")</f>
        <v>1.0307457246947358</v>
      </c>
      <c r="BD117" s="61">
        <f>IFERROR(Base!BC117/GAMSbase!BC117,"")</f>
        <v>1.0304742911494282</v>
      </c>
      <c r="BE117" s="61">
        <f>IFERROR(Base!BD117/GAMSbase!BD117,"")</f>
        <v>1.0301778662713825</v>
      </c>
      <c r="BF117" s="61">
        <f>IFERROR(Base!BE117/GAMSbase!BE117,"")</f>
        <v>1.0298725076792112</v>
      </c>
      <c r="BG117" s="61">
        <f>IFERROR(Base!BF117/GAMSbase!BF117,"")</f>
        <v>1.0295687678583358</v>
      </c>
      <c r="BH117" s="61">
        <f>IFERROR(Base!BG117/GAMSbase!BG117,"")</f>
        <v>1.0291867731789663</v>
      </c>
      <c r="BI117" s="61">
        <f>IFERROR(Base!BH117/GAMSbase!BH117,"")</f>
        <v>1.028940741037748</v>
      </c>
      <c r="BJ117" s="61">
        <f>IFERROR(Base!BI117/GAMSbase!BI117,"")</f>
        <v>1.028703735117801</v>
      </c>
    </row>
    <row r="118" spans="1:62" x14ac:dyDescent="0.25">
      <c r="A118" t="str">
        <f>Base!A118</f>
        <v>DISCOUNT RATES</v>
      </c>
      <c r="B118" t="str">
        <f>GAMSbase!A118</f>
        <v>* DISCOUNT RATES</v>
      </c>
      <c r="C118" s="61" t="str">
        <f>IFERROR(Base!B118/GAMSbase!B118,"")</f>
        <v/>
      </c>
      <c r="D118" s="61" t="str">
        <f>IFERROR(Base!C118/GAMSbase!C118,"")</f>
        <v/>
      </c>
      <c r="E118" s="61" t="str">
        <f>IFERROR(Base!D118/GAMSbase!D118,"")</f>
        <v/>
      </c>
      <c r="F118" s="61" t="str">
        <f>IFERROR(Base!E118/GAMSbase!E118,"")</f>
        <v/>
      </c>
      <c r="G118" s="61" t="str">
        <f>IFERROR(Base!F118/GAMSbase!F118,"")</f>
        <v/>
      </c>
      <c r="H118" s="61" t="str">
        <f>IFERROR(Base!G118/GAMSbase!G118,"")</f>
        <v/>
      </c>
      <c r="I118" s="61" t="str">
        <f>IFERROR(Base!H118/GAMSbase!H118,"")</f>
        <v/>
      </c>
      <c r="J118" s="61" t="str">
        <f>IFERROR(Base!I118/GAMSbase!I118,"")</f>
        <v/>
      </c>
      <c r="K118" s="61" t="str">
        <f>IFERROR(Base!J118/GAMSbase!J118,"")</f>
        <v/>
      </c>
      <c r="L118" s="61" t="str">
        <f>IFERROR(Base!K118/GAMSbase!K118,"")</f>
        <v/>
      </c>
      <c r="M118" s="61" t="str">
        <f>IFERROR(Base!L118/GAMSbase!L118,"")</f>
        <v/>
      </c>
      <c r="N118" s="61" t="str">
        <f>IFERROR(Base!M118/GAMSbase!M118,"")</f>
        <v/>
      </c>
      <c r="O118" s="61" t="str">
        <f>IFERROR(Base!N118/GAMSbase!N118,"")</f>
        <v/>
      </c>
      <c r="P118" s="61" t="str">
        <f>IFERROR(Base!O118/GAMSbase!O118,"")</f>
        <v/>
      </c>
      <c r="Q118" s="61" t="str">
        <f>IFERROR(Base!P118/GAMSbase!P118,"")</f>
        <v/>
      </c>
      <c r="R118" s="61" t="str">
        <f>IFERROR(Base!Q118/GAMSbase!Q118,"")</f>
        <v/>
      </c>
      <c r="S118" s="61" t="str">
        <f>IFERROR(Base!R118/GAMSbase!R118,"")</f>
        <v/>
      </c>
      <c r="T118" s="61" t="str">
        <f>IFERROR(Base!S118/GAMSbase!S118,"")</f>
        <v/>
      </c>
      <c r="U118" s="61" t="str">
        <f>IFERROR(Base!T118/GAMSbase!T118,"")</f>
        <v/>
      </c>
      <c r="V118" s="61" t="str">
        <f>IFERROR(Base!U118/GAMSbase!U118,"")</f>
        <v/>
      </c>
      <c r="W118" s="61" t="str">
        <f>IFERROR(Base!V118/GAMSbase!V118,"")</f>
        <v/>
      </c>
      <c r="X118" s="61" t="str">
        <f>IFERROR(Base!W118/GAMSbase!W118,"")</f>
        <v/>
      </c>
      <c r="Y118" s="61" t="str">
        <f>IFERROR(Base!X118/GAMSbase!X118,"")</f>
        <v/>
      </c>
      <c r="Z118" s="61" t="str">
        <f>IFERROR(Base!Y118/GAMSbase!Y118,"")</f>
        <v/>
      </c>
      <c r="AA118" s="61" t="str">
        <f>IFERROR(Base!Z118/GAMSbase!Z118,"")</f>
        <v/>
      </c>
      <c r="AB118" s="61" t="str">
        <f>IFERROR(Base!AA118/GAMSbase!AA118,"")</f>
        <v/>
      </c>
      <c r="AC118" s="61" t="str">
        <f>IFERROR(Base!AB118/GAMSbase!AB118,"")</f>
        <v/>
      </c>
      <c r="AD118" s="61" t="str">
        <f>IFERROR(Base!AC118/GAMSbase!AC118,"")</f>
        <v/>
      </c>
      <c r="AE118" s="61" t="str">
        <f>IFERROR(Base!AD118/GAMSbase!AD118,"")</f>
        <v/>
      </c>
      <c r="AF118" s="61" t="str">
        <f>IFERROR(Base!AE118/GAMSbase!AE118,"")</f>
        <v/>
      </c>
      <c r="AG118" s="61" t="str">
        <f>IFERROR(Base!AF118/GAMSbase!AF118,"")</f>
        <v/>
      </c>
      <c r="AH118" s="61" t="str">
        <f>IFERROR(Base!AG118/GAMSbase!AG118,"")</f>
        <v/>
      </c>
      <c r="AI118" s="61" t="str">
        <f>IFERROR(Base!AH118/GAMSbase!AH118,"")</f>
        <v/>
      </c>
      <c r="AJ118" s="61" t="str">
        <f>IFERROR(Base!AI118/GAMSbase!AI118,"")</f>
        <v/>
      </c>
      <c r="AK118" s="61" t="str">
        <f>IFERROR(Base!AJ118/GAMSbase!AJ118,"")</f>
        <v/>
      </c>
      <c r="AL118" s="61" t="str">
        <f>IFERROR(Base!AK118/GAMSbase!AK118,"")</f>
        <v/>
      </c>
      <c r="AM118" s="61" t="str">
        <f>IFERROR(Base!AL118/GAMSbase!AL118,"")</f>
        <v/>
      </c>
      <c r="AN118" s="61" t="str">
        <f>IFERROR(Base!AM118/GAMSbase!AM118,"")</f>
        <v/>
      </c>
      <c r="AO118" s="61" t="str">
        <f>IFERROR(Base!AN118/GAMSbase!AN118,"")</f>
        <v/>
      </c>
      <c r="AP118" s="61" t="str">
        <f>IFERROR(Base!AO118/GAMSbase!AO118,"")</f>
        <v/>
      </c>
      <c r="AQ118" s="61" t="str">
        <f>IFERROR(Base!AP118/GAMSbase!AP118,"")</f>
        <v/>
      </c>
      <c r="AR118" s="61" t="str">
        <f>IFERROR(Base!AQ118/GAMSbase!AQ118,"")</f>
        <v/>
      </c>
      <c r="AS118" s="61" t="str">
        <f>IFERROR(Base!AR118/GAMSbase!AR118,"")</f>
        <v/>
      </c>
      <c r="AT118" s="61" t="str">
        <f>IFERROR(Base!AS118/GAMSbase!AS118,"")</f>
        <v/>
      </c>
      <c r="AU118" s="61" t="str">
        <f>IFERROR(Base!AT118/GAMSbase!AT118,"")</f>
        <v/>
      </c>
      <c r="AV118" s="61" t="str">
        <f>IFERROR(Base!AU118/GAMSbase!AU118,"")</f>
        <v/>
      </c>
      <c r="AW118" s="61" t="str">
        <f>IFERROR(Base!AV118/GAMSbase!AV118,"")</f>
        <v/>
      </c>
      <c r="AX118" s="61" t="str">
        <f>IFERROR(Base!AW118/GAMSbase!AW118,"")</f>
        <v/>
      </c>
      <c r="AY118" s="61" t="str">
        <f>IFERROR(Base!AX118/GAMSbase!AX118,"")</f>
        <v/>
      </c>
      <c r="AZ118" s="61" t="str">
        <f>IFERROR(Base!AY118/GAMSbase!AY118,"")</f>
        <v/>
      </c>
      <c r="BA118" s="61" t="str">
        <f>IFERROR(Base!AZ118/GAMSbase!AZ118,"")</f>
        <v/>
      </c>
      <c r="BB118" s="61" t="str">
        <f>IFERROR(Base!BA118/GAMSbase!BA118,"")</f>
        <v/>
      </c>
      <c r="BC118" s="61" t="str">
        <f>IFERROR(Base!BB118/GAMSbase!BB118,"")</f>
        <v/>
      </c>
      <c r="BD118" s="61" t="str">
        <f>IFERROR(Base!BC118/GAMSbase!BC118,"")</f>
        <v/>
      </c>
      <c r="BE118" s="61" t="str">
        <f>IFERROR(Base!BD118/GAMSbase!BD118,"")</f>
        <v/>
      </c>
      <c r="BF118" s="61" t="str">
        <f>IFERROR(Base!BE118/GAMSbase!BE118,"")</f>
        <v/>
      </c>
      <c r="BG118" s="61" t="str">
        <f>IFERROR(Base!BF118/GAMSbase!BF118,"")</f>
        <v/>
      </c>
      <c r="BH118" s="61" t="str">
        <f>IFERROR(Base!BG118/GAMSbase!BG118,"")</f>
        <v/>
      </c>
      <c r="BI118" s="61" t="str">
        <f>IFERROR(Base!BH118/GAMSbase!BH118,"")</f>
        <v/>
      </c>
      <c r="BJ118" s="61" t="str">
        <f>IFERROR(Base!BI118/GAMSbase!BI118,"")</f>
        <v/>
      </c>
    </row>
    <row r="119" spans="1:62" x14ac:dyDescent="0.25">
      <c r="A119" t="str">
        <f>Base!A119</f>
        <v>Utility discount rate (per year)</v>
      </c>
      <c r="B119" t="str">
        <f>GAMSbase!A119</f>
        <v>Utility Discount Rate (per year)</v>
      </c>
      <c r="C119" s="61">
        <f>IFERROR(Base!B119/GAMSbase!B119,"")</f>
        <v>1</v>
      </c>
      <c r="D119" s="61">
        <f>IFERROR(Base!C119/GAMSbase!C119,"")</f>
        <v>1</v>
      </c>
      <c r="E119" s="61">
        <f>IFERROR(Base!D119/GAMSbase!D119,"")</f>
        <v>1</v>
      </c>
      <c r="F119" s="61">
        <f>IFERROR(Base!E119/GAMSbase!E119,"")</f>
        <v>1</v>
      </c>
      <c r="G119" s="61">
        <f>IFERROR(Base!F119/GAMSbase!F119,"")</f>
        <v>1</v>
      </c>
      <c r="H119" s="61">
        <f>IFERROR(Base!G119/GAMSbase!G119,"")</f>
        <v>1</v>
      </c>
      <c r="I119" s="61">
        <f>IFERROR(Base!H119/GAMSbase!H119,"")</f>
        <v>1</v>
      </c>
      <c r="J119" s="61">
        <f>IFERROR(Base!I119/GAMSbase!I119,"")</f>
        <v>1</v>
      </c>
      <c r="K119" s="61">
        <f>IFERROR(Base!J119/GAMSbase!J119,"")</f>
        <v>1</v>
      </c>
      <c r="L119" s="61">
        <f>IFERROR(Base!K119/GAMSbase!K119,"")</f>
        <v>1</v>
      </c>
      <c r="M119" s="61">
        <f>IFERROR(Base!L119/GAMSbase!L119,"")</f>
        <v>1</v>
      </c>
      <c r="N119" s="61">
        <f>IFERROR(Base!M119/GAMSbase!M119,"")</f>
        <v>1</v>
      </c>
      <c r="O119" s="61">
        <f>IFERROR(Base!N119/GAMSbase!N119,"")</f>
        <v>1</v>
      </c>
      <c r="P119" s="61">
        <f>IFERROR(Base!O119/GAMSbase!O119,"")</f>
        <v>1</v>
      </c>
      <c r="Q119" s="61">
        <f>IFERROR(Base!P119/GAMSbase!P119,"")</f>
        <v>1</v>
      </c>
      <c r="R119" s="61">
        <f>IFERROR(Base!Q119/GAMSbase!Q119,"")</f>
        <v>1</v>
      </c>
      <c r="S119" s="61">
        <f>IFERROR(Base!R119/GAMSbase!R119,"")</f>
        <v>1</v>
      </c>
      <c r="T119" s="61">
        <f>IFERROR(Base!S119/GAMSbase!S119,"")</f>
        <v>1</v>
      </c>
      <c r="U119" s="61">
        <f>IFERROR(Base!T119/GAMSbase!T119,"")</f>
        <v>1</v>
      </c>
      <c r="V119" s="61">
        <f>IFERROR(Base!U119/GAMSbase!U119,"")</f>
        <v>1</v>
      </c>
      <c r="W119" s="61">
        <f>IFERROR(Base!V119/GAMSbase!V119,"")</f>
        <v>1</v>
      </c>
      <c r="X119" s="61">
        <f>IFERROR(Base!W119/GAMSbase!W119,"")</f>
        <v>1</v>
      </c>
      <c r="Y119" s="61">
        <f>IFERROR(Base!X119/GAMSbase!X119,"")</f>
        <v>1</v>
      </c>
      <c r="Z119" s="61">
        <f>IFERROR(Base!Y119/GAMSbase!Y119,"")</f>
        <v>1</v>
      </c>
      <c r="AA119" s="61">
        <f>IFERROR(Base!Z119/GAMSbase!Z119,"")</f>
        <v>1</v>
      </c>
      <c r="AB119" s="61">
        <f>IFERROR(Base!AA119/GAMSbase!AA119,"")</f>
        <v>1</v>
      </c>
      <c r="AC119" s="61">
        <f>IFERROR(Base!AB119/GAMSbase!AB119,"")</f>
        <v>1</v>
      </c>
      <c r="AD119" s="61">
        <f>IFERROR(Base!AC119/GAMSbase!AC119,"")</f>
        <v>1</v>
      </c>
      <c r="AE119" s="61">
        <f>IFERROR(Base!AD119/GAMSbase!AD119,"")</f>
        <v>1</v>
      </c>
      <c r="AF119" s="61">
        <f>IFERROR(Base!AE119/GAMSbase!AE119,"")</f>
        <v>1</v>
      </c>
      <c r="AG119" s="61">
        <f>IFERROR(Base!AF119/GAMSbase!AF119,"")</f>
        <v>1</v>
      </c>
      <c r="AH119" s="61">
        <f>IFERROR(Base!AG119/GAMSbase!AG119,"")</f>
        <v>1</v>
      </c>
      <c r="AI119" s="61">
        <f>IFERROR(Base!AH119/GAMSbase!AH119,"")</f>
        <v>1</v>
      </c>
      <c r="AJ119" s="61">
        <f>IFERROR(Base!AI119/GAMSbase!AI119,"")</f>
        <v>1</v>
      </c>
      <c r="AK119" s="61">
        <f>IFERROR(Base!AJ119/GAMSbase!AJ119,"")</f>
        <v>1</v>
      </c>
      <c r="AL119" s="61">
        <f>IFERROR(Base!AK119/GAMSbase!AK119,"")</f>
        <v>1</v>
      </c>
      <c r="AM119" s="61">
        <f>IFERROR(Base!AL119/GAMSbase!AL119,"")</f>
        <v>1</v>
      </c>
      <c r="AN119" s="61">
        <f>IFERROR(Base!AM119/GAMSbase!AM119,"")</f>
        <v>1</v>
      </c>
      <c r="AO119" s="61">
        <f>IFERROR(Base!AN119/GAMSbase!AN119,"")</f>
        <v>1</v>
      </c>
      <c r="AP119" s="61">
        <f>IFERROR(Base!AO119/GAMSbase!AO119,"")</f>
        <v>1</v>
      </c>
      <c r="AQ119" s="61">
        <f>IFERROR(Base!AP119/GAMSbase!AP119,"")</f>
        <v>1</v>
      </c>
      <c r="AR119" s="61">
        <f>IFERROR(Base!AQ119/GAMSbase!AQ119,"")</f>
        <v>1</v>
      </c>
      <c r="AS119" s="61">
        <f>IFERROR(Base!AR119/GAMSbase!AR119,"")</f>
        <v>1</v>
      </c>
      <c r="AT119" s="61">
        <f>IFERROR(Base!AS119/GAMSbase!AS119,"")</f>
        <v>1</v>
      </c>
      <c r="AU119" s="61">
        <f>IFERROR(Base!AT119/GAMSbase!AT119,"")</f>
        <v>1</v>
      </c>
      <c r="AV119" s="61">
        <f>IFERROR(Base!AU119/GAMSbase!AU119,"")</f>
        <v>1</v>
      </c>
      <c r="AW119" s="61">
        <f>IFERROR(Base!AV119/GAMSbase!AV119,"")</f>
        <v>1</v>
      </c>
      <c r="AX119" s="61">
        <f>IFERROR(Base!AW119/GAMSbase!AW119,"")</f>
        <v>1</v>
      </c>
      <c r="AY119" s="61">
        <f>IFERROR(Base!AX119/GAMSbase!AX119,"")</f>
        <v>1</v>
      </c>
      <c r="AZ119" s="61">
        <f>IFERROR(Base!AY119/GAMSbase!AY119,"")</f>
        <v>1</v>
      </c>
      <c r="BA119" s="61">
        <f>IFERROR(Base!AZ119/GAMSbase!AZ119,"")</f>
        <v>1</v>
      </c>
      <c r="BB119" s="61">
        <f>IFERROR(Base!BA119/GAMSbase!BA119,"")</f>
        <v>1</v>
      </c>
      <c r="BC119" s="61">
        <f>IFERROR(Base!BB119/GAMSbase!BB119,"")</f>
        <v>1</v>
      </c>
      <c r="BD119" s="61">
        <f>IFERROR(Base!BC119/GAMSbase!BC119,"")</f>
        <v>1</v>
      </c>
      <c r="BE119" s="61">
        <f>IFERROR(Base!BD119/GAMSbase!BD119,"")</f>
        <v>1</v>
      </c>
      <c r="BF119" s="61">
        <f>IFERROR(Base!BE119/GAMSbase!BE119,"")</f>
        <v>1</v>
      </c>
      <c r="BG119" s="61">
        <f>IFERROR(Base!BF119/GAMSbase!BF119,"")</f>
        <v>1</v>
      </c>
      <c r="BH119" s="61">
        <f>IFERROR(Base!BG119/GAMSbase!BG119,"")</f>
        <v>1</v>
      </c>
      <c r="BI119" s="61">
        <f>IFERROR(Base!BH119/GAMSbase!BH119,"")</f>
        <v>1</v>
      </c>
      <c r="BJ119" s="61">
        <f>IFERROR(Base!BI119/GAMSbase!BI119,"")</f>
        <v>1</v>
      </c>
    </row>
    <row r="120" spans="1:62" x14ac:dyDescent="0.25">
      <c r="A120" t="str">
        <f>Base!A120</f>
        <v>First period gross MPK</v>
      </c>
      <c r="B120" t="str">
        <f>GAMSbase!A120</f>
        <v>First Period gross MPK</v>
      </c>
      <c r="C120" s="61">
        <f>IFERROR(Base!B120/GAMSbase!B120,"")</f>
        <v>1.0000000003010392</v>
      </c>
      <c r="D120" s="61">
        <f>IFERROR(Base!C120/GAMSbase!C120,"")</f>
        <v>0.99999999979832255</v>
      </c>
      <c r="E120" s="61">
        <f>IFERROR(Base!D120/GAMSbase!D120,"")</f>
        <v>0.98989632293251928</v>
      </c>
      <c r="F120" s="61">
        <f>IFERROR(Base!E120/GAMSbase!E120,"")</f>
        <v>0.99234875530573452</v>
      </c>
      <c r="G120" s="61">
        <f>IFERROR(Base!F120/GAMSbase!F120,"")</f>
        <v>0.99365411216264876</v>
      </c>
      <c r="H120" s="61">
        <f>IFERROR(Base!G120/GAMSbase!G120,"")</f>
        <v>0.99416375290530923</v>
      </c>
      <c r="I120" s="61">
        <f>IFERROR(Base!H120/GAMSbase!H120,"")</f>
        <v>0.99408845579223848</v>
      </c>
      <c r="J120" s="61">
        <f>IFERROR(Base!I120/GAMSbase!I120,"")</f>
        <v>0.99354652232796015</v>
      </c>
      <c r="K120" s="61">
        <f>IFERROR(Base!J120/GAMSbase!J120,"")</f>
        <v>0.99259447141324764</v>
      </c>
      <c r="L120" s="61">
        <f>IFERROR(Base!K120/GAMSbase!K120,"")</f>
        <v>0.99124627399292287</v>
      </c>
      <c r="M120" s="61">
        <f>IFERROR(Base!L120/GAMSbase!L120,"")</f>
        <v>0.98948525745379035</v>
      </c>
      <c r="N120" s="61">
        <f>IFERROR(Base!M120/GAMSbase!M120,"")</f>
        <v>0.98727146568036039</v>
      </c>
      <c r="O120" s="61">
        <f>IFERROR(Base!N120/GAMSbase!N120,"")</f>
        <v>0.98454624005082214</v>
      </c>
      <c r="P120" s="61">
        <f>IFERROR(Base!O120/GAMSbase!O120,"")</f>
        <v>0.98123522642043803</v>
      </c>
      <c r="Q120" s="61">
        <f>IFERROR(Base!P120/GAMSbase!P120,"")</f>
        <v>0.97725057531658777</v>
      </c>
      <c r="R120" s="61">
        <f>IFERROR(Base!Q120/GAMSbase!Q120,"")</f>
        <v>0.97249290766097318</v>
      </c>
      <c r="S120" s="61">
        <f>IFERROR(Base!R120/GAMSbase!R120,"")</f>
        <v>0.96685344852496535</v>
      </c>
      <c r="T120" s="61">
        <f>IFERROR(Base!S120/GAMSbase!S120,"")</f>
        <v>0.96021665825481706</v>
      </c>
      <c r="U120" s="61">
        <f>IFERROR(Base!T120/GAMSbase!T120,"")</f>
        <v>0.95246363331510375</v>
      </c>
      <c r="V120" s="61">
        <f>IFERROR(Base!U120/GAMSbase!U120,"")</f>
        <v>0.94386175482307366</v>
      </c>
      <c r="W120" s="61">
        <f>IFERROR(Base!V120/GAMSbase!V120,"")</f>
        <v>0.93434966398568808</v>
      </c>
      <c r="X120" s="61">
        <f>IFERROR(Base!W120/GAMSbase!W120,"")</f>
        <v>0.92391111224362044</v>
      </c>
      <c r="Y120" s="61">
        <f>IFERROR(Base!X120/GAMSbase!X120,"")</f>
        <v>0.91258120135177467</v>
      </c>
      <c r="Z120" s="61">
        <f>IFERROR(Base!Y120/GAMSbase!Y120,"")</f>
        <v>0.90045536171510676</v>
      </c>
      <c r="AA120" s="61">
        <f>IFERROR(Base!Z120/GAMSbase!Z120,"")</f>
        <v>0.88770027059384915</v>
      </c>
      <c r="AB120" s="61">
        <f>IFERROR(Base!AA120/GAMSbase!AA120,"")</f>
        <v>0.87456576851500911</v>
      </c>
      <c r="AC120" s="61">
        <f>IFERROR(Base!AB120/GAMSbase!AB120,"")</f>
        <v>0.86139641778896303</v>
      </c>
      <c r="AD120" s="61">
        <f>IFERROR(Base!AC120/GAMSbase!AC120,"")</f>
        <v>0.84864062737088364</v>
      </c>
      <c r="AE120" s="61">
        <f>IFERROR(Base!AD120/GAMSbase!AD120,"")</f>
        <v>0.83685418242554299</v>
      </c>
      <c r="AF120" s="61">
        <f>IFERROR(Base!AE120/GAMSbase!AE120,"")</f>
        <v>0.82669357155414391</v>
      </c>
      <c r="AG120" s="61">
        <f>IFERROR(Base!AF120/GAMSbase!AF120,"")</f>
        <v>0.81889301619995025</v>
      </c>
      <c r="AH120" s="61">
        <f>IFERROR(Base!AG120/GAMSbase!AG120,"")</f>
        <v>0.81421831170516257</v>
      </c>
      <c r="AI120" s="61">
        <f>IFERROR(Base!AH120/GAMSbase!AH120,"")</f>
        <v>1.7854119178713279</v>
      </c>
      <c r="AJ120" s="61">
        <f>IFERROR(Base!AI120/GAMSbase!AI120,"")</f>
        <v>1.4417914611315219</v>
      </c>
      <c r="AK120" s="61">
        <f>IFERROR(Base!AJ120/GAMSbase!AJ120,"")</f>
        <v>1.2651962670954144</v>
      </c>
      <c r="AL120" s="61">
        <f>IFERROR(Base!AK120/GAMSbase!AK120,"")</f>
        <v>1.1633941247686252</v>
      </c>
      <c r="AM120" s="61">
        <f>IFERROR(Base!AL120/GAMSbase!AL120,"")</f>
        <v>1.1005931626405174</v>
      </c>
      <c r="AN120" s="61">
        <f>IFERROR(Base!AM120/GAMSbase!AM120,"")</f>
        <v>1.0601766117041913</v>
      </c>
      <c r="AO120" s="61">
        <f>IFERROR(Base!AN120/GAMSbase!AN120,"")</f>
        <v>1.0334500295575841</v>
      </c>
      <c r="AP120" s="61">
        <f>IFERROR(Base!AO120/GAMSbase!AO120,"")</f>
        <v>1.015467979548818</v>
      </c>
      <c r="AQ120" s="61">
        <f>IFERROR(Base!AP120/GAMSbase!AP120,"")</f>
        <v>1.0032441049303773</v>
      </c>
      <c r="AR120" s="61">
        <f>IFERROR(Base!AQ120/GAMSbase!AQ120,"")</f>
        <v>0.99489488188313502</v>
      </c>
      <c r="AS120" s="61">
        <f>IFERROR(Base!AR120/GAMSbase!AR120,"")</f>
        <v>0.98919367629400312</v>
      </c>
      <c r="AT120" s="61">
        <f>IFERROR(Base!AS120/GAMSbase!AS120,"")</f>
        <v>0.98532229853600406</v>
      </c>
      <c r="AU120" s="61">
        <f>IFERROR(Base!AT120/GAMSbase!AT120,"")</f>
        <v>0.9827249841833513</v>
      </c>
      <c r="AV120" s="61">
        <f>IFERROR(Base!AU120/GAMSbase!AU120,"")</f>
        <v>0.98101887668692178</v>
      </c>
      <c r="AW120" s="61">
        <f>IFERROR(Base!AV120/GAMSbase!AV120,"")</f>
        <v>0.97992880855849029</v>
      </c>
      <c r="AX120" s="61">
        <f>IFERROR(Base!AW120/GAMSbase!AW120,"")</f>
        <v>0.97927813244509843</v>
      </c>
      <c r="AY120" s="61">
        <f>IFERROR(Base!AX120/GAMSbase!AX120,"")</f>
        <v>0.97893050841521712</v>
      </c>
      <c r="AZ120" s="61">
        <f>IFERROR(Base!AY120/GAMSbase!AY120,"")</f>
        <v>0.9787895105123775</v>
      </c>
      <c r="BA120" s="61">
        <f>IFERROR(Base!AZ120/GAMSbase!AZ120,"")</f>
        <v>0.97878674131906995</v>
      </c>
      <c r="BB120" s="61">
        <f>IFERROR(Base!BA120/GAMSbase!BA120,"")</f>
        <v>0.97887756243400614</v>
      </c>
      <c r="BC120" s="61">
        <f>IFERROR(Base!BB120/GAMSbase!BB120,"")</f>
        <v>0.97902531283385585</v>
      </c>
      <c r="BD120" s="61">
        <f>IFERROR(Base!BC120/GAMSbase!BC120,"")</f>
        <v>0.97920582257600275</v>
      </c>
      <c r="BE120" s="61">
        <f>IFERROR(Base!BD120/GAMSbase!BD120,"")</f>
        <v>0.97940304435465297</v>
      </c>
      <c r="BF120" s="61">
        <f>IFERROR(Base!BE120/GAMSbase!BE120,"")</f>
        <v>0.97960631120001707</v>
      </c>
      <c r="BG120" s="61">
        <f>IFERROR(Base!BF120/GAMSbase!BF120,"")</f>
        <v>0.97980860299231576</v>
      </c>
      <c r="BH120" s="61">
        <f>IFERROR(Base!BG120/GAMSbase!BG120,"")</f>
        <v>0.98006315536313982</v>
      </c>
      <c r="BI120" s="61">
        <f>IFERROR(Base!BH120/GAMSbase!BH120,"")</f>
        <v>0.98022719115296109</v>
      </c>
      <c r="BJ120" s="61">
        <f>IFERROR(Base!BI120/GAMSbase!BI120,"")</f>
        <v>0.98038527140952969</v>
      </c>
    </row>
    <row r="121" spans="1:62" x14ac:dyDescent="0.25">
      <c r="A121" t="str">
        <f>Base!A121</f>
        <v>All period gross MPK</v>
      </c>
      <c r="B121" t="str">
        <f>GAMSbase!A121</f>
        <v>All Periods gross MPK</v>
      </c>
      <c r="C121" s="61" t="str">
        <f>IFERROR(Base!B121/GAMSbase!B121,"")</f>
        <v/>
      </c>
      <c r="D121" s="61" t="str">
        <f>IFERROR(Base!C121/GAMSbase!C121,"")</f>
        <v/>
      </c>
      <c r="E121" s="61" t="str">
        <f>IFERROR(Base!D121/GAMSbase!D121,"")</f>
        <v/>
      </c>
      <c r="F121" s="61" t="str">
        <f>IFERROR(Base!E121/GAMSbase!E121,"")</f>
        <v/>
      </c>
      <c r="G121" s="61" t="str">
        <f>IFERROR(Base!F121/GAMSbase!F121,"")</f>
        <v/>
      </c>
      <c r="H121" s="61" t="str">
        <f>IFERROR(Base!G121/GAMSbase!G121,"")</f>
        <v/>
      </c>
      <c r="I121" s="61" t="str">
        <f>IFERROR(Base!H121/GAMSbase!H121,"")</f>
        <v/>
      </c>
      <c r="J121" s="61" t="str">
        <f>IFERROR(Base!I121/GAMSbase!I121,"")</f>
        <v/>
      </c>
      <c r="K121" s="61" t="str">
        <f>IFERROR(Base!J121/GAMSbase!J121,"")</f>
        <v/>
      </c>
      <c r="L121" s="61" t="str">
        <f>IFERROR(Base!K121/GAMSbase!K121,"")</f>
        <v/>
      </c>
      <c r="M121" s="61" t="str">
        <f>IFERROR(Base!L121/GAMSbase!L121,"")</f>
        <v/>
      </c>
      <c r="N121" s="61" t="str">
        <f>IFERROR(Base!M121/GAMSbase!M121,"")</f>
        <v/>
      </c>
      <c r="O121" s="61" t="str">
        <f>IFERROR(Base!N121/GAMSbase!N121,"")</f>
        <v/>
      </c>
      <c r="P121" s="61" t="str">
        <f>IFERROR(Base!O121/GAMSbase!O121,"")</f>
        <v/>
      </c>
      <c r="Q121" s="61" t="str">
        <f>IFERROR(Base!P121/GAMSbase!P121,"")</f>
        <v/>
      </c>
      <c r="R121" s="61" t="str">
        <f>IFERROR(Base!Q121/GAMSbase!Q121,"")</f>
        <v/>
      </c>
      <c r="S121" s="61" t="str">
        <f>IFERROR(Base!R121/GAMSbase!R121,"")</f>
        <v/>
      </c>
      <c r="T121" s="61" t="str">
        <f>IFERROR(Base!S121/GAMSbase!S121,"")</f>
        <v/>
      </c>
      <c r="U121" s="61" t="str">
        <f>IFERROR(Base!T121/GAMSbase!T121,"")</f>
        <v/>
      </c>
      <c r="V121" s="61" t="str">
        <f>IFERROR(Base!U121/GAMSbase!U121,"")</f>
        <v/>
      </c>
      <c r="W121" s="61" t="str">
        <f>IFERROR(Base!V121/GAMSbase!V121,"")</f>
        <v/>
      </c>
      <c r="X121" s="61" t="str">
        <f>IFERROR(Base!W121/GAMSbase!W121,"")</f>
        <v/>
      </c>
      <c r="Y121" s="61" t="str">
        <f>IFERROR(Base!X121/GAMSbase!X121,"")</f>
        <v/>
      </c>
      <c r="Z121" s="61" t="str">
        <f>IFERROR(Base!Y121/GAMSbase!Y121,"")</f>
        <v/>
      </c>
      <c r="AA121" s="61" t="str">
        <f>IFERROR(Base!Z121/GAMSbase!Z121,"")</f>
        <v/>
      </c>
      <c r="AB121" s="61" t="str">
        <f>IFERROR(Base!AA121/GAMSbase!AA121,"")</f>
        <v/>
      </c>
      <c r="AC121" s="61" t="str">
        <f>IFERROR(Base!AB121/GAMSbase!AB121,"")</f>
        <v/>
      </c>
      <c r="AD121" s="61" t="str">
        <f>IFERROR(Base!AC121/GAMSbase!AC121,"")</f>
        <v/>
      </c>
      <c r="AE121" s="61" t="str">
        <f>IFERROR(Base!AD121/GAMSbase!AD121,"")</f>
        <v/>
      </c>
      <c r="AF121" s="61" t="str">
        <f>IFERROR(Base!AE121/GAMSbase!AE121,"")</f>
        <v/>
      </c>
      <c r="AG121" s="61" t="str">
        <f>IFERROR(Base!AF121/GAMSbase!AF121,"")</f>
        <v/>
      </c>
      <c r="AH121" s="61" t="str">
        <f>IFERROR(Base!AG121/GAMSbase!AG121,"")</f>
        <v/>
      </c>
      <c r="AI121" s="61" t="str">
        <f>IFERROR(Base!AH121/GAMSbase!AH121,"")</f>
        <v/>
      </c>
      <c r="AJ121" s="61" t="str">
        <f>IFERROR(Base!AI121/GAMSbase!AI121,"")</f>
        <v/>
      </c>
      <c r="AK121" s="61" t="str">
        <f>IFERROR(Base!AJ121/GAMSbase!AJ121,"")</f>
        <v/>
      </c>
      <c r="AL121" s="61" t="str">
        <f>IFERROR(Base!AK121/GAMSbase!AK121,"")</f>
        <v/>
      </c>
      <c r="AM121" s="61" t="str">
        <f>IFERROR(Base!AL121/GAMSbase!AL121,"")</f>
        <v/>
      </c>
      <c r="AN121" s="61" t="str">
        <f>IFERROR(Base!AM121/GAMSbase!AM121,"")</f>
        <v/>
      </c>
      <c r="AO121" s="61" t="str">
        <f>IFERROR(Base!AN121/GAMSbase!AN121,"")</f>
        <v/>
      </c>
      <c r="AP121" s="61" t="str">
        <f>IFERROR(Base!AO121/GAMSbase!AO121,"")</f>
        <v/>
      </c>
      <c r="AQ121" s="61" t="str">
        <f>IFERROR(Base!AP121/GAMSbase!AP121,"")</f>
        <v/>
      </c>
      <c r="AR121" s="61" t="str">
        <f>IFERROR(Base!AQ121/GAMSbase!AQ121,"")</f>
        <v/>
      </c>
      <c r="AS121" s="61" t="str">
        <f>IFERROR(Base!AR121/GAMSbase!AR121,"")</f>
        <v/>
      </c>
      <c r="AT121" s="61" t="str">
        <f>IFERROR(Base!AS121/GAMSbase!AS121,"")</f>
        <v/>
      </c>
      <c r="AU121" s="61" t="str">
        <f>IFERROR(Base!AT121/GAMSbase!AT121,"")</f>
        <v/>
      </c>
      <c r="AV121" s="61" t="str">
        <f>IFERROR(Base!AU121/GAMSbase!AU121,"")</f>
        <v/>
      </c>
      <c r="AW121" s="61" t="str">
        <f>IFERROR(Base!AV121/GAMSbase!AV121,"")</f>
        <v/>
      </c>
      <c r="AX121" s="61" t="str">
        <f>IFERROR(Base!AW121/GAMSbase!AW121,"")</f>
        <v/>
      </c>
      <c r="AY121" s="61" t="str">
        <f>IFERROR(Base!AX121/GAMSbase!AX121,"")</f>
        <v/>
      </c>
      <c r="AZ121" s="61" t="str">
        <f>IFERROR(Base!AY121/GAMSbase!AY121,"")</f>
        <v/>
      </c>
      <c r="BA121" s="61" t="str">
        <f>IFERROR(Base!AZ121/GAMSbase!AZ121,"")</f>
        <v/>
      </c>
      <c r="BB121" s="61" t="str">
        <f>IFERROR(Base!BA121/GAMSbase!BA121,"")</f>
        <v/>
      </c>
      <c r="BC121" s="61" t="str">
        <f>IFERROR(Base!BB121/GAMSbase!BB121,"")</f>
        <v/>
      </c>
      <c r="BD121" s="61" t="str">
        <f>IFERROR(Base!BC121/GAMSbase!BC121,"")</f>
        <v/>
      </c>
      <c r="BE121" s="61" t="str">
        <f>IFERROR(Base!BD121/GAMSbase!BD121,"")</f>
        <v/>
      </c>
      <c r="BF121" s="61" t="str">
        <f>IFERROR(Base!BE121/GAMSbase!BE121,"")</f>
        <v/>
      </c>
      <c r="BG121" s="61" t="str">
        <f>IFERROR(Base!BF121/GAMSbase!BF121,"")</f>
        <v/>
      </c>
      <c r="BH121" s="61" t="str">
        <f>IFERROR(Base!BG121/GAMSbase!BG121,"")</f>
        <v/>
      </c>
      <c r="BI121" s="61" t="str">
        <f>IFERROR(Base!BH121/GAMSbase!BH121,"")</f>
        <v/>
      </c>
      <c r="BJ121" s="61" t="str">
        <f>IFERROR(Base!BI121/GAMSbase!BI121,"")</f>
        <v/>
      </c>
    </row>
    <row r="122" spans="1:62" x14ac:dyDescent="0.25">
      <c r="A122" t="str">
        <f>Base!A122</f>
        <v>WELFARE</v>
      </c>
      <c r="B122" t="str">
        <f>GAMSbase!A122</f>
        <v>* WELFARE</v>
      </c>
      <c r="C122" s="61" t="str">
        <f>IFERROR(Base!B122/GAMSbase!B122,"")</f>
        <v/>
      </c>
      <c r="D122" s="61" t="str">
        <f>IFERROR(Base!C122/GAMSbase!C122,"")</f>
        <v/>
      </c>
      <c r="E122" s="61" t="str">
        <f>IFERROR(Base!D122/GAMSbase!D122,"")</f>
        <v/>
      </c>
      <c r="F122" s="61" t="str">
        <f>IFERROR(Base!E122/GAMSbase!E122,"")</f>
        <v/>
      </c>
      <c r="G122" s="61" t="str">
        <f>IFERROR(Base!F122/GAMSbase!F122,"")</f>
        <v/>
      </c>
      <c r="H122" s="61" t="str">
        <f>IFERROR(Base!G122/GAMSbase!G122,"")</f>
        <v/>
      </c>
      <c r="I122" s="61" t="str">
        <f>IFERROR(Base!H122/GAMSbase!H122,"")</f>
        <v/>
      </c>
      <c r="J122" s="61" t="str">
        <f>IFERROR(Base!I122/GAMSbase!I122,"")</f>
        <v/>
      </c>
      <c r="K122" s="61" t="str">
        <f>IFERROR(Base!J122/GAMSbase!J122,"")</f>
        <v/>
      </c>
      <c r="L122" s="61" t="str">
        <f>IFERROR(Base!K122/GAMSbase!K122,"")</f>
        <v/>
      </c>
      <c r="M122" s="61" t="str">
        <f>IFERROR(Base!L122/GAMSbase!L122,"")</f>
        <v/>
      </c>
      <c r="N122" s="61" t="str">
        <f>IFERROR(Base!M122/GAMSbase!M122,"")</f>
        <v/>
      </c>
      <c r="O122" s="61" t="str">
        <f>IFERROR(Base!N122/GAMSbase!N122,"")</f>
        <v/>
      </c>
      <c r="P122" s="61" t="str">
        <f>IFERROR(Base!O122/GAMSbase!O122,"")</f>
        <v/>
      </c>
      <c r="Q122" s="61" t="str">
        <f>IFERROR(Base!P122/GAMSbase!P122,"")</f>
        <v/>
      </c>
      <c r="R122" s="61" t="str">
        <f>IFERROR(Base!Q122/GAMSbase!Q122,"")</f>
        <v/>
      </c>
      <c r="S122" s="61" t="str">
        <f>IFERROR(Base!R122/GAMSbase!R122,"")</f>
        <v/>
      </c>
      <c r="T122" s="61" t="str">
        <f>IFERROR(Base!S122/GAMSbase!S122,"")</f>
        <v/>
      </c>
      <c r="U122" s="61" t="str">
        <f>IFERROR(Base!T122/GAMSbase!T122,"")</f>
        <v/>
      </c>
      <c r="V122" s="61" t="str">
        <f>IFERROR(Base!U122/GAMSbase!U122,"")</f>
        <v/>
      </c>
      <c r="W122" s="61" t="str">
        <f>IFERROR(Base!V122/GAMSbase!V122,"")</f>
        <v/>
      </c>
      <c r="X122" s="61" t="str">
        <f>IFERROR(Base!W122/GAMSbase!W122,"")</f>
        <v/>
      </c>
      <c r="Y122" s="61" t="str">
        <f>IFERROR(Base!X122/GAMSbase!X122,"")</f>
        <v/>
      </c>
      <c r="Z122" s="61" t="str">
        <f>IFERROR(Base!Y122/GAMSbase!Y122,"")</f>
        <v/>
      </c>
      <c r="AA122" s="61" t="str">
        <f>IFERROR(Base!Z122/GAMSbase!Z122,"")</f>
        <v/>
      </c>
      <c r="AB122" s="61" t="str">
        <f>IFERROR(Base!AA122/GAMSbase!AA122,"")</f>
        <v/>
      </c>
      <c r="AC122" s="61" t="str">
        <f>IFERROR(Base!AB122/GAMSbase!AB122,"")</f>
        <v/>
      </c>
      <c r="AD122" s="61" t="str">
        <f>IFERROR(Base!AC122/GAMSbase!AC122,"")</f>
        <v/>
      </c>
      <c r="AE122" s="61" t="str">
        <f>IFERROR(Base!AD122/GAMSbase!AD122,"")</f>
        <v/>
      </c>
      <c r="AF122" s="61" t="str">
        <f>IFERROR(Base!AE122/GAMSbase!AE122,"")</f>
        <v/>
      </c>
      <c r="AG122" s="61" t="str">
        <f>IFERROR(Base!AF122/GAMSbase!AF122,"")</f>
        <v/>
      </c>
      <c r="AH122" s="61" t="str">
        <f>IFERROR(Base!AG122/GAMSbase!AG122,"")</f>
        <v/>
      </c>
      <c r="AI122" s="61" t="str">
        <f>IFERROR(Base!AH122/GAMSbase!AH122,"")</f>
        <v/>
      </c>
      <c r="AJ122" s="61" t="str">
        <f>IFERROR(Base!AI122/GAMSbase!AI122,"")</f>
        <v/>
      </c>
      <c r="AK122" s="61" t="str">
        <f>IFERROR(Base!AJ122/GAMSbase!AJ122,"")</f>
        <v/>
      </c>
      <c r="AL122" s="61" t="str">
        <f>IFERROR(Base!AK122/GAMSbase!AK122,"")</f>
        <v/>
      </c>
      <c r="AM122" s="61" t="str">
        <f>IFERROR(Base!AL122/GAMSbase!AL122,"")</f>
        <v/>
      </c>
      <c r="AN122" s="61" t="str">
        <f>IFERROR(Base!AM122/GAMSbase!AM122,"")</f>
        <v/>
      </c>
      <c r="AO122" s="61" t="str">
        <f>IFERROR(Base!AN122/GAMSbase!AN122,"")</f>
        <v/>
      </c>
      <c r="AP122" s="61" t="str">
        <f>IFERROR(Base!AO122/GAMSbase!AO122,"")</f>
        <v/>
      </c>
      <c r="AQ122" s="61" t="str">
        <f>IFERROR(Base!AP122/GAMSbase!AP122,"")</f>
        <v/>
      </c>
      <c r="AR122" s="61" t="str">
        <f>IFERROR(Base!AQ122/GAMSbase!AQ122,"")</f>
        <v/>
      </c>
      <c r="AS122" s="61" t="str">
        <f>IFERROR(Base!AR122/GAMSbase!AR122,"")</f>
        <v/>
      </c>
      <c r="AT122" s="61" t="str">
        <f>IFERROR(Base!AS122/GAMSbase!AS122,"")</f>
        <v/>
      </c>
      <c r="AU122" s="61" t="str">
        <f>IFERROR(Base!AT122/GAMSbase!AT122,"")</f>
        <v/>
      </c>
      <c r="AV122" s="61" t="str">
        <f>IFERROR(Base!AU122/GAMSbase!AU122,"")</f>
        <v/>
      </c>
      <c r="AW122" s="61" t="str">
        <f>IFERROR(Base!AV122/GAMSbase!AV122,"")</f>
        <v/>
      </c>
      <c r="AX122" s="61" t="str">
        <f>IFERROR(Base!AW122/GAMSbase!AW122,"")</f>
        <v/>
      </c>
      <c r="AY122" s="61" t="str">
        <f>IFERROR(Base!AX122/GAMSbase!AX122,"")</f>
        <v/>
      </c>
      <c r="AZ122" s="61" t="str">
        <f>IFERROR(Base!AY122/GAMSbase!AY122,"")</f>
        <v/>
      </c>
      <c r="BA122" s="61" t="str">
        <f>IFERROR(Base!AZ122/GAMSbase!AZ122,"")</f>
        <v/>
      </c>
      <c r="BB122" s="61" t="str">
        <f>IFERROR(Base!BA122/GAMSbase!BA122,"")</f>
        <v/>
      </c>
      <c r="BC122" s="61" t="str">
        <f>IFERROR(Base!BB122/GAMSbase!BB122,"")</f>
        <v/>
      </c>
      <c r="BD122" s="61" t="str">
        <f>IFERROR(Base!BC122/GAMSbase!BC122,"")</f>
        <v/>
      </c>
      <c r="BE122" s="61" t="str">
        <f>IFERROR(Base!BD122/GAMSbase!BD122,"")</f>
        <v/>
      </c>
      <c r="BF122" s="61" t="str">
        <f>IFERROR(Base!BE122/GAMSbase!BE122,"")</f>
        <v/>
      </c>
      <c r="BG122" s="61" t="str">
        <f>IFERROR(Base!BF122/GAMSbase!BF122,"")</f>
        <v/>
      </c>
      <c r="BH122" s="61" t="str">
        <f>IFERROR(Base!BG122/GAMSbase!BG122,"")</f>
        <v/>
      </c>
      <c r="BI122" s="61" t="str">
        <f>IFERROR(Base!BH122/GAMSbase!BH122,"")</f>
        <v/>
      </c>
      <c r="BJ122" s="61" t="str">
        <f>IFERROR(Base!BI122/GAMSbase!BI122,"")</f>
        <v/>
      </c>
    </row>
    <row r="123" spans="1:62" x14ac:dyDescent="0.25">
      <c r="A123" t="str">
        <f>Base!A123</f>
        <v>Consumption ($trill per year)</v>
      </c>
      <c r="B123" t="str">
        <f>GAMSbase!A123</f>
        <v>Consumption (trillion USD per year)</v>
      </c>
      <c r="C123" s="61">
        <f>IFERROR(Base!B123/GAMSbase!B123,"")</f>
        <v>1.0000000000237403</v>
      </c>
      <c r="D123" s="61">
        <f>IFERROR(Base!C123/GAMSbase!C123,"")</f>
        <v>1.000000000023832</v>
      </c>
      <c r="E123" s="61">
        <f>IFERROR(Base!D123/GAMSbase!D123,"")</f>
        <v>0.98989632288935381</v>
      </c>
      <c r="F123" s="61">
        <f>IFERROR(Base!E123/GAMSbase!E123,"")</f>
        <v>0.98734933223664678</v>
      </c>
      <c r="G123" s="61">
        <f>IFERROR(Base!F123/GAMSbase!F123,"")</f>
        <v>0.98491348052060956</v>
      </c>
      <c r="H123" s="61">
        <f>IFERROR(Base!G123/GAMSbase!G123,"")</f>
        <v>0.98236520275732497</v>
      </c>
      <c r="I123" s="61">
        <f>IFERROR(Base!H123/GAMSbase!H123,"")</f>
        <v>0.97952514408399993</v>
      </c>
      <c r="J123" s="61">
        <f>IFERROR(Base!I123/GAMSbase!I123,"")</f>
        <v>0.97623413145493199</v>
      </c>
      <c r="K123" s="61">
        <f>IFERROR(Base!J123/GAMSbase!J123,"")</f>
        <v>0.9723370573283685</v>
      </c>
      <c r="L123" s="61">
        <f>IFERROR(Base!K123/GAMSbase!K123,"")</f>
        <v>0.96767184905862225</v>
      </c>
      <c r="M123" s="61">
        <f>IFERROR(Base!L123/GAMSbase!L123,"")</f>
        <v>0.96206179266549396</v>
      </c>
      <c r="N123" s="61">
        <f>IFERROR(Base!M123/GAMSbase!M123,"")</f>
        <v>0.95531025613286136</v>
      </c>
      <c r="O123" s="61">
        <f>IFERROR(Base!N123/GAMSbase!N123,"")</f>
        <v>0.94719739684588777</v>
      </c>
      <c r="P123" s="61">
        <f>IFERROR(Base!O123/GAMSbase!O123,"")</f>
        <v>0.93747881507545805</v>
      </c>
      <c r="Q123" s="61">
        <f>IFERROR(Base!P123/GAMSbase!P123,"")</f>
        <v>0.925886388324628</v>
      </c>
      <c r="R123" s="61">
        <f>IFERROR(Base!Q123/GAMSbase!Q123,"")</f>
        <v>0.91213170967147494</v>
      </c>
      <c r="S123" s="61">
        <f>IFERROR(Base!R123/GAMSbase!R123,"")</f>
        <v>0.89591268336279295</v>
      </c>
      <c r="T123" s="61">
        <f>IFERROR(Base!S123/GAMSbase!S123,"")</f>
        <v>0.8769238662428569</v>
      </c>
      <c r="U123" s="61">
        <f>IFERROR(Base!T123/GAMSbase!T123,"")</f>
        <v>0.85487108055374939</v>
      </c>
      <c r="V123" s="61">
        <f>IFERROR(Base!U123/GAMSbase!U123,"")</f>
        <v>0.8298282423807245</v>
      </c>
      <c r="W123" s="61">
        <f>IFERROR(Base!V123/GAMSbase!V123,"")</f>
        <v>0.80174402185471727</v>
      </c>
      <c r="X123" s="61">
        <f>IFERROR(Base!W123/GAMSbase!W123,"")</f>
        <v>0.77065760133830929</v>
      </c>
      <c r="Y123" s="61">
        <f>IFERROR(Base!X123/GAMSbase!X123,"")</f>
        <v>0.73672129538969955</v>
      </c>
      <c r="Z123" s="61">
        <f>IFERROR(Base!Y123/GAMSbase!Y123,"")</f>
        <v>0.70021872269655427</v>
      </c>
      <c r="AA123" s="61">
        <f>IFERROR(Base!Z123/GAMSbase!Z123,"")</f>
        <v>0.66157570435442503</v>
      </c>
      <c r="AB123" s="61">
        <f>IFERROR(Base!AA123/GAMSbase!AA123,"")</f>
        <v>0.6213609323377004</v>
      </c>
      <c r="AC123" s="61">
        <f>IFERROR(Base!AB123/GAMSbase!AB123,"")</f>
        <v>0.58027387464220659</v>
      </c>
      <c r="AD123" s="61">
        <f>IFERROR(Base!AC123/GAMSbase!AC123,"")</f>
        <v>0.53911846439935429</v>
      </c>
      <c r="AE123" s="61">
        <f>IFERROR(Base!AD123/GAMSbase!AD123,"")</f>
        <v>0.49876284566184409</v>
      </c>
      <c r="AF123" s="61">
        <f>IFERROR(Base!AE123/GAMSbase!AE123,"")</f>
        <v>0.46008765539760677</v>
      </c>
      <c r="AG123" s="61">
        <f>IFERROR(Base!AF123/GAMSbase!AF123,"")</f>
        <v>0.42392765176031411</v>
      </c>
      <c r="AH123" s="61">
        <f>IFERROR(Base!AG123/GAMSbase!AG123,"")</f>
        <v>0.39101346975503087</v>
      </c>
      <c r="AI123" s="61">
        <f>IFERROR(Base!AH123/GAMSbase!AH123,"")</f>
        <v>0.79442464796593193</v>
      </c>
      <c r="AJ123" s="61">
        <f>IFERROR(Base!AI123/GAMSbase!AI123,"")</f>
        <v>0.87218061411669712</v>
      </c>
      <c r="AK123" s="61">
        <f>IFERROR(Base!AJ123/GAMSbase!AJ123,"")</f>
        <v>0.92371610712244634</v>
      </c>
      <c r="AL123" s="61">
        <f>IFERROR(Base!AK123/GAMSbase!AK123,"")</f>
        <v>0.95855884046109829</v>
      </c>
      <c r="AM123" s="61">
        <f>IFERROR(Base!AL123/GAMSbase!AL123,"")</f>
        <v>0.98238833974385187</v>
      </c>
      <c r="AN123" s="61">
        <f>IFERROR(Base!AM123/GAMSbase!AM123,"")</f>
        <v>0.9987783757568337</v>
      </c>
      <c r="AO123" s="61">
        <f>IFERROR(Base!AN123/GAMSbase!AN123,"")</f>
        <v>1.0100619064572756</v>
      </c>
      <c r="AP123" s="61">
        <f>IFERROR(Base!AO123/GAMSbase!AO123,"")</f>
        <v>1.0178011202409654</v>
      </c>
      <c r="AQ123" s="61">
        <f>IFERROR(Base!AP123/GAMSbase!AP123,"")</f>
        <v>1.0230613210096369</v>
      </c>
      <c r="AR123" s="61">
        <f>IFERROR(Base!AQ123/GAMSbase!AQ123,"")</f>
        <v>1.0265789392215057</v>
      </c>
      <c r="AS123" s="61">
        <f>IFERROR(Base!AR123/GAMSbase!AR123,"")</f>
        <v>1.0288685273696745</v>
      </c>
      <c r="AT123" s="61">
        <f>IFERROR(Base!AS123/GAMSbase!AS123,"")</f>
        <v>1.0302927751406668</v>
      </c>
      <c r="AU123" s="61">
        <f>IFERROR(Base!AT123/GAMSbase!AT123,"")</f>
        <v>1.0311092493302925</v>
      </c>
      <c r="AV123" s="61">
        <f>IFERROR(Base!AU123/GAMSbase!AU123,"")</f>
        <v>1.0315763136835969</v>
      </c>
      <c r="AW123" s="61">
        <f>IFERROR(Base!AV123/GAMSbase!AV123,"")</f>
        <v>1.0316773751527242</v>
      </c>
      <c r="AX123" s="61">
        <f>IFERROR(Base!AW123/GAMSbase!AW123,"")</f>
        <v>1.0315918369402843</v>
      </c>
      <c r="AY123" s="61">
        <f>IFERROR(Base!AX123/GAMSbase!AX123,"")</f>
        <v>1.031387186036711</v>
      </c>
      <c r="AZ123" s="61">
        <f>IFERROR(Base!AY123/GAMSbase!AY123,"")</f>
        <v>1.0311103234397849</v>
      </c>
      <c r="BA123" s="61">
        <f>IFERROR(Base!AZ123/GAMSbase!AZ123,"")</f>
        <v>1.0307936585139523</v>
      </c>
      <c r="BB123" s="61">
        <f>IFERROR(Base!BA123/GAMSbase!BA123,"")</f>
        <v>1.0304576243000503</v>
      </c>
      <c r="BC123" s="61">
        <f>IFERROR(Base!BB123/GAMSbase!BB123,"")</f>
        <v>1.0301183557833808</v>
      </c>
      <c r="BD123" s="61">
        <f>IFERROR(Base!BC123/GAMSbase!BC123,"")</f>
        <v>1.0297858184445696</v>
      </c>
      <c r="BE123" s="61">
        <f>IFERROR(Base!BD123/GAMSbase!BD123,"")</f>
        <v>1.0294660130580433</v>
      </c>
      <c r="BF123" s="61">
        <f>IFERROR(Base!BE123/GAMSbase!BE123,"")</f>
        <v>1.0291623697532677</v>
      </c>
      <c r="BG123" s="61">
        <f>IFERROR(Base!BF123/GAMSbase!BF123,"")</f>
        <v>1.0286736723784604</v>
      </c>
      <c r="BH123" s="61">
        <f>IFERROR(Base!BG123/GAMSbase!BG123,"")</f>
        <v>1.0286095086555864</v>
      </c>
      <c r="BI123" s="61">
        <f>IFERROR(Base!BH123/GAMSbase!BH123,"")</f>
        <v>1.0283836088819518</v>
      </c>
      <c r="BJ123" s="61">
        <f>IFERROR(Base!BI123/GAMSbase!BI123,"")</f>
        <v>1.0281507302099298</v>
      </c>
    </row>
    <row r="124" spans="1:62" x14ac:dyDescent="0.25">
      <c r="A124" t="str">
        <f>Base!A124</f>
        <v>Net capital accumulation ($trill per year)</v>
      </c>
      <c r="B124" t="str">
        <f>GAMSbase!A124</f>
        <v>Net Capial Accumulation (trillion USD per year)</v>
      </c>
      <c r="C124" s="61" t="str">
        <f>IFERROR(Base!B124/GAMSbase!B124,"")</f>
        <v/>
      </c>
      <c r="D124" s="61" t="str">
        <f>IFERROR(Base!C124/GAMSbase!C124,"")</f>
        <v/>
      </c>
      <c r="E124" s="61" t="str">
        <f>IFERROR(Base!D124/GAMSbase!D124,"")</f>
        <v/>
      </c>
      <c r="F124" s="61" t="str">
        <f>IFERROR(Base!E124/GAMSbase!E124,"")</f>
        <v/>
      </c>
      <c r="G124" s="61" t="str">
        <f>IFERROR(Base!F124/GAMSbase!F124,"")</f>
        <v/>
      </c>
      <c r="H124" s="61" t="str">
        <f>IFERROR(Base!G124/GAMSbase!G124,"")</f>
        <v/>
      </c>
      <c r="I124" s="61" t="str">
        <f>IFERROR(Base!H124/GAMSbase!H124,"")</f>
        <v/>
      </c>
      <c r="J124" s="61" t="str">
        <f>IFERROR(Base!I124/GAMSbase!I124,"")</f>
        <v/>
      </c>
      <c r="K124" s="61" t="str">
        <f>IFERROR(Base!J124/GAMSbase!J124,"")</f>
        <v/>
      </c>
      <c r="L124" s="61" t="str">
        <f>IFERROR(Base!K124/GAMSbase!K124,"")</f>
        <v/>
      </c>
      <c r="M124" s="61" t="str">
        <f>IFERROR(Base!L124/GAMSbase!L124,"")</f>
        <v/>
      </c>
      <c r="N124" s="61" t="str">
        <f>IFERROR(Base!M124/GAMSbase!M124,"")</f>
        <v/>
      </c>
      <c r="O124" s="61" t="str">
        <f>IFERROR(Base!N124/GAMSbase!N124,"")</f>
        <v/>
      </c>
      <c r="P124" s="61" t="str">
        <f>IFERROR(Base!O124/GAMSbase!O124,"")</f>
        <v/>
      </c>
      <c r="Q124" s="61" t="str">
        <f>IFERROR(Base!P124/GAMSbase!P124,"")</f>
        <v/>
      </c>
      <c r="R124" s="61" t="str">
        <f>IFERROR(Base!Q124/GAMSbase!Q124,"")</f>
        <v/>
      </c>
      <c r="S124" s="61" t="str">
        <f>IFERROR(Base!R124/GAMSbase!R124,"")</f>
        <v/>
      </c>
      <c r="T124" s="61" t="str">
        <f>IFERROR(Base!S124/GAMSbase!S124,"")</f>
        <v/>
      </c>
      <c r="U124" s="61" t="str">
        <f>IFERROR(Base!T124/GAMSbase!T124,"")</f>
        <v/>
      </c>
      <c r="V124" s="61" t="str">
        <f>IFERROR(Base!U124/GAMSbase!U124,"")</f>
        <v/>
      </c>
      <c r="W124" s="61" t="str">
        <f>IFERROR(Base!V124/GAMSbase!V124,"")</f>
        <v/>
      </c>
      <c r="X124" s="61" t="str">
        <f>IFERROR(Base!W124/GAMSbase!W124,"")</f>
        <v/>
      </c>
      <c r="Y124" s="61" t="str">
        <f>IFERROR(Base!X124/GAMSbase!X124,"")</f>
        <v/>
      </c>
      <c r="Z124" s="61" t="str">
        <f>IFERROR(Base!Y124/GAMSbase!Y124,"")</f>
        <v/>
      </c>
      <c r="AA124" s="61" t="str">
        <f>IFERROR(Base!Z124/GAMSbase!Z124,"")</f>
        <v/>
      </c>
      <c r="AB124" s="61" t="str">
        <f>IFERROR(Base!AA124/GAMSbase!AA124,"")</f>
        <v/>
      </c>
      <c r="AC124" s="61" t="str">
        <f>IFERROR(Base!AB124/GAMSbase!AB124,"")</f>
        <v/>
      </c>
      <c r="AD124" s="61" t="str">
        <f>IFERROR(Base!AC124/GAMSbase!AC124,"")</f>
        <v/>
      </c>
      <c r="AE124" s="61" t="str">
        <f>IFERROR(Base!AD124/GAMSbase!AD124,"")</f>
        <v/>
      </c>
      <c r="AF124" s="61" t="str">
        <f>IFERROR(Base!AE124/GAMSbase!AE124,"")</f>
        <v/>
      </c>
      <c r="AG124" s="61" t="str">
        <f>IFERROR(Base!AF124/GAMSbase!AF124,"")</f>
        <v/>
      </c>
      <c r="AH124" s="61" t="str">
        <f>IFERROR(Base!AG124/GAMSbase!AG124,"")</f>
        <v/>
      </c>
      <c r="AI124" s="61" t="str">
        <f>IFERROR(Base!AH124/GAMSbase!AH124,"")</f>
        <v/>
      </c>
      <c r="AJ124" s="61" t="str">
        <f>IFERROR(Base!AI124/GAMSbase!AI124,"")</f>
        <v/>
      </c>
      <c r="AK124" s="61" t="str">
        <f>IFERROR(Base!AJ124/GAMSbase!AJ124,"")</f>
        <v/>
      </c>
      <c r="AL124" s="61" t="str">
        <f>IFERROR(Base!AK124/GAMSbase!AK124,"")</f>
        <v/>
      </c>
      <c r="AM124" s="61" t="str">
        <f>IFERROR(Base!AL124/GAMSbase!AL124,"")</f>
        <v/>
      </c>
      <c r="AN124" s="61" t="str">
        <f>IFERROR(Base!AM124/GAMSbase!AM124,"")</f>
        <v/>
      </c>
      <c r="AO124" s="61" t="str">
        <f>IFERROR(Base!AN124/GAMSbase!AN124,"")</f>
        <v/>
      </c>
      <c r="AP124" s="61" t="str">
        <f>IFERROR(Base!AO124/GAMSbase!AO124,"")</f>
        <v/>
      </c>
      <c r="AQ124" s="61" t="str">
        <f>IFERROR(Base!AP124/GAMSbase!AP124,"")</f>
        <v/>
      </c>
      <c r="AR124" s="61" t="str">
        <f>IFERROR(Base!AQ124/GAMSbase!AQ124,"")</f>
        <v/>
      </c>
      <c r="AS124" s="61" t="str">
        <f>IFERROR(Base!AR124/GAMSbase!AR124,"")</f>
        <v/>
      </c>
      <c r="AT124" s="61" t="str">
        <f>IFERROR(Base!AS124/GAMSbase!AS124,"")</f>
        <v/>
      </c>
      <c r="AU124" s="61" t="str">
        <f>IFERROR(Base!AT124/GAMSbase!AT124,"")</f>
        <v/>
      </c>
      <c r="AV124" s="61" t="str">
        <f>IFERROR(Base!AU124/GAMSbase!AU124,"")</f>
        <v/>
      </c>
      <c r="AW124" s="61" t="str">
        <f>IFERROR(Base!AV124/GAMSbase!AV124,"")</f>
        <v/>
      </c>
      <c r="AX124" s="61" t="str">
        <f>IFERROR(Base!AW124/GAMSbase!AW124,"")</f>
        <v/>
      </c>
      <c r="AY124" s="61" t="str">
        <f>IFERROR(Base!AX124/GAMSbase!AX124,"")</f>
        <v/>
      </c>
      <c r="AZ124" s="61" t="str">
        <f>IFERROR(Base!AY124/GAMSbase!AY124,"")</f>
        <v/>
      </c>
      <c r="BA124" s="61" t="str">
        <f>IFERROR(Base!AZ124/GAMSbase!AZ124,"")</f>
        <v/>
      </c>
      <c r="BB124" s="61" t="str">
        <f>IFERROR(Base!BA124/GAMSbase!BA124,"")</f>
        <v/>
      </c>
      <c r="BC124" s="61" t="str">
        <f>IFERROR(Base!BB124/GAMSbase!BB124,"")</f>
        <v/>
      </c>
      <c r="BD124" s="61" t="str">
        <f>IFERROR(Base!BC124/GAMSbase!BC124,"")</f>
        <v/>
      </c>
      <c r="BE124" s="61" t="str">
        <f>IFERROR(Base!BD124/GAMSbase!BD124,"")</f>
        <v/>
      </c>
      <c r="BF124" s="61" t="str">
        <f>IFERROR(Base!BE124/GAMSbase!BE124,"")</f>
        <v/>
      </c>
      <c r="BG124" s="61" t="str">
        <f>IFERROR(Base!BF124/GAMSbase!BF124,"")</f>
        <v/>
      </c>
      <c r="BH124" s="61" t="str">
        <f>IFERROR(Base!BG124/GAMSbase!BG124,"")</f>
        <v/>
      </c>
      <c r="BI124" s="61" t="str">
        <f>IFERROR(Base!BH124/GAMSbase!BH124,"")</f>
        <v/>
      </c>
      <c r="BJ124" s="61" t="str">
        <f>IFERROR(Base!BI124/GAMSbase!BI124,"")</f>
        <v/>
      </c>
    </row>
    <row r="125" spans="1:62" x14ac:dyDescent="0.25">
      <c r="A125" t="str">
        <f>Base!A125</f>
        <v>Net National Income (Consumption basis)</v>
      </c>
      <c r="B125" t="str">
        <f>GAMSbase!A125</f>
        <v>Net National Income (consumption basis)</v>
      </c>
      <c r="C125" s="61" t="str">
        <f>IFERROR(Base!B125/GAMSbase!B125,"")</f>
        <v/>
      </c>
      <c r="D125" s="61" t="str">
        <f>IFERROR(Base!C125/GAMSbase!C125,"")</f>
        <v/>
      </c>
      <c r="E125" s="61" t="str">
        <f>IFERROR(Base!D125/GAMSbase!D125,"")</f>
        <v/>
      </c>
      <c r="F125" s="61" t="str">
        <f>IFERROR(Base!E125/GAMSbase!E125,"")</f>
        <v/>
      </c>
      <c r="G125" s="61" t="str">
        <f>IFERROR(Base!F125/GAMSbase!F125,"")</f>
        <v/>
      </c>
      <c r="H125" s="61" t="str">
        <f>IFERROR(Base!G125/GAMSbase!G125,"")</f>
        <v/>
      </c>
      <c r="I125" s="61" t="str">
        <f>IFERROR(Base!H125/GAMSbase!H125,"")</f>
        <v/>
      </c>
      <c r="J125" s="61" t="str">
        <f>IFERROR(Base!I125/GAMSbase!I125,"")</f>
        <v/>
      </c>
      <c r="K125" s="61" t="str">
        <f>IFERROR(Base!J125/GAMSbase!J125,"")</f>
        <v/>
      </c>
      <c r="L125" s="61" t="str">
        <f>IFERROR(Base!K125/GAMSbase!K125,"")</f>
        <v/>
      </c>
      <c r="M125" s="61" t="str">
        <f>IFERROR(Base!L125/GAMSbase!L125,"")</f>
        <v/>
      </c>
      <c r="N125" s="61" t="str">
        <f>IFERROR(Base!M125/GAMSbase!M125,"")</f>
        <v/>
      </c>
      <c r="O125" s="61" t="str">
        <f>IFERROR(Base!N125/GAMSbase!N125,"")</f>
        <v/>
      </c>
      <c r="P125" s="61" t="str">
        <f>IFERROR(Base!O125/GAMSbase!O125,"")</f>
        <v/>
      </c>
      <c r="Q125" s="61" t="str">
        <f>IFERROR(Base!P125/GAMSbase!P125,"")</f>
        <v/>
      </c>
      <c r="R125" s="61" t="str">
        <f>IFERROR(Base!Q125/GAMSbase!Q125,"")</f>
        <v/>
      </c>
      <c r="S125" s="61" t="str">
        <f>IFERROR(Base!R125/GAMSbase!R125,"")</f>
        <v/>
      </c>
      <c r="T125" s="61" t="str">
        <f>IFERROR(Base!S125/GAMSbase!S125,"")</f>
        <v/>
      </c>
      <c r="U125" s="61" t="str">
        <f>IFERROR(Base!T125/GAMSbase!T125,"")</f>
        <v/>
      </c>
      <c r="V125" s="61" t="str">
        <f>IFERROR(Base!U125/GAMSbase!U125,"")</f>
        <v/>
      </c>
      <c r="W125" s="61" t="str">
        <f>IFERROR(Base!V125/GAMSbase!V125,"")</f>
        <v/>
      </c>
      <c r="X125" s="61" t="str">
        <f>IFERROR(Base!W125/GAMSbase!W125,"")</f>
        <v/>
      </c>
      <c r="Y125" s="61" t="str">
        <f>IFERROR(Base!X125/GAMSbase!X125,"")</f>
        <v/>
      </c>
      <c r="Z125" s="61" t="str">
        <f>IFERROR(Base!Y125/GAMSbase!Y125,"")</f>
        <v/>
      </c>
      <c r="AA125" s="61" t="str">
        <f>IFERROR(Base!Z125/GAMSbase!Z125,"")</f>
        <v/>
      </c>
      <c r="AB125" s="61" t="str">
        <f>IFERROR(Base!AA125/GAMSbase!AA125,"")</f>
        <v/>
      </c>
      <c r="AC125" s="61" t="str">
        <f>IFERROR(Base!AB125/GAMSbase!AB125,"")</f>
        <v/>
      </c>
      <c r="AD125" s="61" t="str">
        <f>IFERROR(Base!AC125/GAMSbase!AC125,"")</f>
        <v/>
      </c>
      <c r="AE125" s="61" t="str">
        <f>IFERROR(Base!AD125/GAMSbase!AD125,"")</f>
        <v/>
      </c>
      <c r="AF125" s="61" t="str">
        <f>IFERROR(Base!AE125/GAMSbase!AE125,"")</f>
        <v/>
      </c>
      <c r="AG125" s="61" t="str">
        <f>IFERROR(Base!AF125/GAMSbase!AF125,"")</f>
        <v/>
      </c>
      <c r="AH125" s="61" t="str">
        <f>IFERROR(Base!AG125/GAMSbase!AG125,"")</f>
        <v/>
      </c>
      <c r="AI125" s="61" t="str">
        <f>IFERROR(Base!AH125/GAMSbase!AH125,"")</f>
        <v/>
      </c>
      <c r="AJ125" s="61" t="str">
        <f>IFERROR(Base!AI125/GAMSbase!AI125,"")</f>
        <v/>
      </c>
      <c r="AK125" s="61" t="str">
        <f>IFERROR(Base!AJ125/GAMSbase!AJ125,"")</f>
        <v/>
      </c>
      <c r="AL125" s="61" t="str">
        <f>IFERROR(Base!AK125/GAMSbase!AK125,"")</f>
        <v/>
      </c>
      <c r="AM125" s="61" t="str">
        <f>IFERROR(Base!AL125/GAMSbase!AL125,"")</f>
        <v/>
      </c>
      <c r="AN125" s="61" t="str">
        <f>IFERROR(Base!AM125/GAMSbase!AM125,"")</f>
        <v/>
      </c>
      <c r="AO125" s="61" t="str">
        <f>IFERROR(Base!AN125/GAMSbase!AN125,"")</f>
        <v/>
      </c>
      <c r="AP125" s="61" t="str">
        <f>IFERROR(Base!AO125/GAMSbase!AO125,"")</f>
        <v/>
      </c>
      <c r="AQ125" s="61" t="str">
        <f>IFERROR(Base!AP125/GAMSbase!AP125,"")</f>
        <v/>
      </c>
      <c r="AR125" s="61" t="str">
        <f>IFERROR(Base!AQ125/GAMSbase!AQ125,"")</f>
        <v/>
      </c>
      <c r="AS125" s="61" t="str">
        <f>IFERROR(Base!AR125/GAMSbase!AR125,"")</f>
        <v/>
      </c>
      <c r="AT125" s="61" t="str">
        <f>IFERROR(Base!AS125/GAMSbase!AS125,"")</f>
        <v/>
      </c>
      <c r="AU125" s="61" t="str">
        <f>IFERROR(Base!AT125/GAMSbase!AT125,"")</f>
        <v/>
      </c>
      <c r="AV125" s="61" t="str">
        <f>IFERROR(Base!AU125/GAMSbase!AU125,"")</f>
        <v/>
      </c>
      <c r="AW125" s="61" t="str">
        <f>IFERROR(Base!AV125/GAMSbase!AV125,"")</f>
        <v/>
      </c>
      <c r="AX125" s="61" t="str">
        <f>IFERROR(Base!AW125/GAMSbase!AW125,"")</f>
        <v/>
      </c>
      <c r="AY125" s="61" t="str">
        <f>IFERROR(Base!AX125/GAMSbase!AX125,"")</f>
        <v/>
      </c>
      <c r="AZ125" s="61" t="str">
        <f>IFERROR(Base!AY125/GAMSbase!AY125,"")</f>
        <v/>
      </c>
      <c r="BA125" s="61" t="str">
        <f>IFERROR(Base!AZ125/GAMSbase!AZ125,"")</f>
        <v/>
      </c>
      <c r="BB125" s="61" t="str">
        <f>IFERROR(Base!BA125/GAMSbase!BA125,"")</f>
        <v/>
      </c>
      <c r="BC125" s="61" t="str">
        <f>IFERROR(Base!BB125/GAMSbase!BB125,"")</f>
        <v/>
      </c>
      <c r="BD125" s="61" t="str">
        <f>IFERROR(Base!BC125/GAMSbase!BC125,"")</f>
        <v/>
      </c>
      <c r="BE125" s="61" t="str">
        <f>IFERROR(Base!BD125/GAMSbase!BD125,"")</f>
        <v/>
      </c>
      <c r="BF125" s="61" t="str">
        <f>IFERROR(Base!BE125/GAMSbase!BE125,"")</f>
        <v/>
      </c>
      <c r="BG125" s="61" t="str">
        <f>IFERROR(Base!BF125/GAMSbase!BF125,"")</f>
        <v/>
      </c>
      <c r="BH125" s="61" t="str">
        <f>IFERROR(Base!BG125/GAMSbase!BG125,"")</f>
        <v/>
      </c>
      <c r="BI125" s="61" t="str">
        <f>IFERROR(Base!BH125/GAMSbase!BH125,"")</f>
        <v/>
      </c>
      <c r="BJ125" s="61" t="str">
        <f>IFERROR(Base!BI125/GAMSbase!BI125,"")</f>
        <v/>
      </c>
    </row>
    <row r="126" spans="1:62" x14ac:dyDescent="0.25">
      <c r="A126" t="str">
        <f>Base!A126</f>
        <v>Consumption per capita ($thous per year)</v>
      </c>
      <c r="B126" t="str">
        <f>GAMSbase!A126</f>
        <v>Consumption Per Capita (thousand USD per year)</v>
      </c>
      <c r="C126" s="61">
        <f>IFERROR(Base!B126/GAMSbase!B126,"")</f>
        <v>1.0000000000293556</v>
      </c>
      <c r="D126" s="61">
        <f>IFERROR(Base!C126/GAMSbase!C126,"")</f>
        <v>1.0000000000277485</v>
      </c>
      <c r="E126" s="61">
        <f>IFERROR(Base!D126/GAMSbase!D126,"")</f>
        <v>1.004361655382908</v>
      </c>
      <c r="F126" s="61">
        <f>IFERROR(Base!E126/GAMSbase!E126,"")</f>
        <v>1.0032992905917741</v>
      </c>
      <c r="G126" s="61">
        <f>IFERROR(Base!F126/GAMSbase!F126,"")</f>
        <v>1.002739476634837</v>
      </c>
      <c r="H126" s="61">
        <f>IFERROR(Base!G126/GAMSbase!G126,"")</f>
        <v>1.0025285693685377</v>
      </c>
      <c r="I126" s="61">
        <f>IFERROR(Base!H126/GAMSbase!H126,"")</f>
        <v>1.0025758670759497</v>
      </c>
      <c r="J126" s="61">
        <f>IFERROR(Base!I126/GAMSbase!I126,"")</f>
        <v>1.0028316231682615</v>
      </c>
      <c r="K126" s="61">
        <f>IFERROR(Base!J126/GAMSbase!J126,"")</f>
        <v>1.0032734181788097</v>
      </c>
      <c r="L126" s="61">
        <f>IFERROR(Base!K126/GAMSbase!K126,"")</f>
        <v>1.0038978394044591</v>
      </c>
      <c r="M126" s="61">
        <f>IFERROR(Base!L126/GAMSbase!L126,"")</f>
        <v>1.0047154903394637</v>
      </c>
      <c r="N126" s="61">
        <f>IFERROR(Base!M126/GAMSbase!M126,"")</f>
        <v>1.0057480764049542</v>
      </c>
      <c r="O126" s="61">
        <f>IFERROR(Base!N126/GAMSbase!N126,"")</f>
        <v>1.0070267780854021</v>
      </c>
      <c r="P126" s="61">
        <f>IFERROR(Base!O126/GAMSbase!O126,"")</f>
        <v>1.0085914097892925</v>
      </c>
      <c r="Q126" s="61">
        <f>IFERROR(Base!P126/GAMSbase!P126,"")</f>
        <v>1.0104900396985901</v>
      </c>
      <c r="R126" s="61">
        <f>IFERROR(Base!Q126/GAMSbase!Q126,"")</f>
        <v>1.0127788444209171</v>
      </c>
      <c r="S126" s="61">
        <f>IFERROR(Base!R126/GAMSbase!R126,"")</f>
        <v>1.0155220390545736</v>
      </c>
      <c r="T126" s="61">
        <f>IFERROR(Base!S126/GAMSbase!S126,"")</f>
        <v>1.0187917446324031</v>
      </c>
      <c r="U126" s="61">
        <f>IFERROR(Base!T126/GAMSbase!T126,"")</f>
        <v>1.0226676607403036</v>
      </c>
      <c r="V126" s="61">
        <f>IFERROR(Base!U126/GAMSbase!U126,"")</f>
        <v>1.0270553702169025</v>
      </c>
      <c r="W126" s="61">
        <f>IFERROR(Base!V126/GAMSbase!V126,"")</f>
        <v>1.0320142236592622</v>
      </c>
      <c r="X126" s="61">
        <f>IFERROR(Base!W126/GAMSbase!W126,"")</f>
        <v>1.0375873686085157</v>
      </c>
      <c r="Y126" s="61">
        <f>IFERROR(Base!X126/GAMSbase!X126,"")</f>
        <v>1.0437972486951099</v>
      </c>
      <c r="Z126" s="61">
        <f>IFERROR(Base!Y126/GAMSbase!Y126,"")</f>
        <v>1.0506386777568346</v>
      </c>
      <c r="AA126" s="61">
        <f>IFERROR(Base!Z126/GAMSbase!Z126,"")</f>
        <v>1.0580694771163566</v>
      </c>
      <c r="AB126" s="61">
        <f>IFERROR(Base!AA126/GAMSbase!AA126,"")</f>
        <v>1.0659988268441953</v>
      </c>
      <c r="AC126" s="61">
        <f>IFERROR(Base!AB126/GAMSbase!AB126,"")</f>
        <v>1.0742739449456729</v>
      </c>
      <c r="AD126" s="61">
        <f>IFERROR(Base!AC126/GAMSbase!AC126,"")</f>
        <v>1.0826666182646165</v>
      </c>
      <c r="AE126" s="61">
        <f>IFERROR(Base!AD126/GAMSbase!AD126,"")</f>
        <v>1.0908625899325766</v>
      </c>
      <c r="AF126" s="61">
        <f>IFERROR(Base!AE126/GAMSbase!AE126,"")</f>
        <v>1.0984588487136566</v>
      </c>
      <c r="AG126" s="61">
        <f>IFERROR(Base!AF126/GAMSbase!AF126,"")</f>
        <v>1.1049759714831189</v>
      </c>
      <c r="AH126" s="61">
        <f>IFERROR(Base!AG126/GAMSbase!AG126,"")</f>
        <v>1.1098935298058989</v>
      </c>
      <c r="AI126" s="61">
        <f>IFERROR(Base!AH126/GAMSbase!AH126,"")</f>
        <v>0.79442464796627854</v>
      </c>
      <c r="AJ126" s="61">
        <f>IFERROR(Base!AI126/GAMSbase!AI126,"")</f>
        <v>0.87218061411690306</v>
      </c>
      <c r="AK126" s="61">
        <f>IFERROR(Base!AJ126/GAMSbase!AJ126,"")</f>
        <v>0.92371610712236252</v>
      </c>
      <c r="AL126" s="61">
        <f>IFERROR(Base!AK126/GAMSbase!AK126,"")</f>
        <v>0.95855884046079076</v>
      </c>
      <c r="AM126" s="61">
        <f>IFERROR(Base!AL126/GAMSbase!AL126,"")</f>
        <v>0.98238833974430173</v>
      </c>
      <c r="AN126" s="61">
        <f>IFERROR(Base!AM126/GAMSbase!AM126,"")</f>
        <v>0.99877837575708384</v>
      </c>
      <c r="AO126" s="61">
        <f>IFERROR(Base!AN126/GAMSbase!AN126,"")</f>
        <v>1.0100619064570633</v>
      </c>
      <c r="AP126" s="61">
        <f>IFERROR(Base!AO126/GAMSbase!AO126,"")</f>
        <v>1.0178011202404729</v>
      </c>
      <c r="AQ126" s="61">
        <f>IFERROR(Base!AP126/GAMSbase!AP126,"")</f>
        <v>1.0230613210097463</v>
      </c>
      <c r="AR126" s="61">
        <f>IFERROR(Base!AQ126/GAMSbase!AQ126,"")</f>
        <v>1.0265789392212139</v>
      </c>
      <c r="AS126" s="61">
        <f>IFERROR(Base!AR126/GAMSbase!AR126,"")</f>
        <v>1.0288685273694722</v>
      </c>
      <c r="AT126" s="61">
        <f>IFERROR(Base!AS126/GAMSbase!AS126,"")</f>
        <v>1.0302927751403093</v>
      </c>
      <c r="AU126" s="61">
        <f>IFERROR(Base!AT126/GAMSbase!AT126,"")</f>
        <v>1.0311092493304399</v>
      </c>
      <c r="AV126" s="61">
        <f>IFERROR(Base!AU126/GAMSbase!AU126,"")</f>
        <v>1.0315763136836971</v>
      </c>
      <c r="AW126" s="61">
        <f>IFERROR(Base!AV126/GAMSbase!AV126,"")</f>
        <v>1.0316773751529347</v>
      </c>
      <c r="AX126" s="61">
        <f>IFERROR(Base!AW126/GAMSbase!AW126,"")</f>
        <v>1.0315918369404411</v>
      </c>
      <c r="AY126" s="61">
        <f>IFERROR(Base!AX126/GAMSbase!AX126,"")</f>
        <v>1.0313871860370738</v>
      </c>
      <c r="AZ126" s="61">
        <f>IFERROR(Base!AY126/GAMSbase!AY126,"")</f>
        <v>1.0311103234397336</v>
      </c>
      <c r="BA126" s="61">
        <f>IFERROR(Base!AZ126/GAMSbase!AZ126,"")</f>
        <v>1.0307936585140876</v>
      </c>
      <c r="BB126" s="61">
        <f>IFERROR(Base!BA126/GAMSbase!BA126,"")</f>
        <v>1.0304576242996857</v>
      </c>
      <c r="BC126" s="61">
        <f>IFERROR(Base!BB126/GAMSbase!BB126,"")</f>
        <v>1.0301183557832745</v>
      </c>
      <c r="BD126" s="61">
        <f>IFERROR(Base!BC126/GAMSbase!BC126,"")</f>
        <v>1.0297858184445432</v>
      </c>
      <c r="BE126" s="61">
        <f>IFERROR(Base!BD126/GAMSbase!BD126,"")</f>
        <v>1.0294660130582125</v>
      </c>
      <c r="BF126" s="61">
        <f>IFERROR(Base!BE126/GAMSbase!BE126,"")</f>
        <v>1.0291623697534757</v>
      </c>
      <c r="BG126" s="61">
        <f>IFERROR(Base!BF126/GAMSbase!BF126,"")</f>
        <v>1.0286736723786412</v>
      </c>
      <c r="BH126" s="61">
        <f>IFERROR(Base!BG126/GAMSbase!BG126,"")</f>
        <v>1.0286095086557234</v>
      </c>
      <c r="BI126" s="61">
        <f>IFERROR(Base!BH126/GAMSbase!BH126,"")</f>
        <v>1.0283836088820344</v>
      </c>
      <c r="BJ126" s="61">
        <f>IFERROR(Base!BI126/GAMSbase!BI126,"")</f>
        <v>1.0281507302099837</v>
      </c>
    </row>
    <row r="127" spans="1:62" x14ac:dyDescent="0.25">
      <c r="A127" t="str">
        <f>Base!A127</f>
        <v>Utility of p. c. consumption</v>
      </c>
      <c r="B127" t="str">
        <f>GAMSbase!A127</f>
        <v>Utility of Per Capita Consumption</v>
      </c>
      <c r="C127" s="61" t="str">
        <f>IFERROR(Base!B127/GAMSbase!B127,"")</f>
        <v/>
      </c>
      <c r="D127" s="61" t="str">
        <f>IFERROR(Base!C127/GAMSbase!C127,"")</f>
        <v/>
      </c>
      <c r="E127" s="61" t="str">
        <f>IFERROR(Base!D127/GAMSbase!D127,"")</f>
        <v/>
      </c>
      <c r="F127" s="61" t="str">
        <f>IFERROR(Base!E127/GAMSbase!E127,"")</f>
        <v/>
      </c>
      <c r="G127" s="61" t="str">
        <f>IFERROR(Base!F127/GAMSbase!F127,"")</f>
        <v/>
      </c>
      <c r="H127" s="61" t="str">
        <f>IFERROR(Base!G127/GAMSbase!G127,"")</f>
        <v/>
      </c>
      <c r="I127" s="61" t="str">
        <f>IFERROR(Base!H127/GAMSbase!H127,"")</f>
        <v/>
      </c>
      <c r="J127" s="61" t="str">
        <f>IFERROR(Base!I127/GAMSbase!I127,"")</f>
        <v/>
      </c>
      <c r="K127" s="61" t="str">
        <f>IFERROR(Base!J127/GAMSbase!J127,"")</f>
        <v/>
      </c>
      <c r="L127" s="61" t="str">
        <f>IFERROR(Base!K127/GAMSbase!K127,"")</f>
        <v/>
      </c>
      <c r="M127" s="61" t="str">
        <f>IFERROR(Base!L127/GAMSbase!L127,"")</f>
        <v/>
      </c>
      <c r="N127" s="61" t="str">
        <f>IFERROR(Base!M127/GAMSbase!M127,"")</f>
        <v/>
      </c>
      <c r="O127" s="61" t="str">
        <f>IFERROR(Base!N127/GAMSbase!N127,"")</f>
        <v/>
      </c>
      <c r="P127" s="61" t="str">
        <f>IFERROR(Base!O127/GAMSbase!O127,"")</f>
        <v/>
      </c>
      <c r="Q127" s="61" t="str">
        <f>IFERROR(Base!P127/GAMSbase!P127,"")</f>
        <v/>
      </c>
      <c r="R127" s="61" t="str">
        <f>IFERROR(Base!Q127/GAMSbase!Q127,"")</f>
        <v/>
      </c>
      <c r="S127" s="61" t="str">
        <f>IFERROR(Base!R127/GAMSbase!R127,"")</f>
        <v/>
      </c>
      <c r="T127" s="61" t="str">
        <f>IFERROR(Base!S127/GAMSbase!S127,"")</f>
        <v/>
      </c>
      <c r="U127" s="61" t="str">
        <f>IFERROR(Base!T127/GAMSbase!T127,"")</f>
        <v/>
      </c>
      <c r="V127" s="61" t="str">
        <f>IFERROR(Base!U127/GAMSbase!U127,"")</f>
        <v/>
      </c>
      <c r="W127" s="61" t="str">
        <f>IFERROR(Base!V127/GAMSbase!V127,"")</f>
        <v/>
      </c>
      <c r="X127" s="61" t="str">
        <f>IFERROR(Base!W127/GAMSbase!W127,"")</f>
        <v/>
      </c>
      <c r="Y127" s="61" t="str">
        <f>IFERROR(Base!X127/GAMSbase!X127,"")</f>
        <v/>
      </c>
      <c r="Z127" s="61" t="str">
        <f>IFERROR(Base!Y127/GAMSbase!Y127,"")</f>
        <v/>
      </c>
      <c r="AA127" s="61" t="str">
        <f>IFERROR(Base!Z127/GAMSbase!Z127,"")</f>
        <v/>
      </c>
      <c r="AB127" s="61" t="str">
        <f>IFERROR(Base!AA127/GAMSbase!AA127,"")</f>
        <v/>
      </c>
      <c r="AC127" s="61" t="str">
        <f>IFERROR(Base!AB127/GAMSbase!AB127,"")</f>
        <v/>
      </c>
      <c r="AD127" s="61" t="str">
        <f>IFERROR(Base!AC127/GAMSbase!AC127,"")</f>
        <v/>
      </c>
      <c r="AE127" s="61" t="str">
        <f>IFERROR(Base!AD127/GAMSbase!AD127,"")</f>
        <v/>
      </c>
      <c r="AF127" s="61" t="str">
        <f>IFERROR(Base!AE127/GAMSbase!AE127,"")</f>
        <v/>
      </c>
      <c r="AG127" s="61" t="str">
        <f>IFERROR(Base!AF127/GAMSbase!AF127,"")</f>
        <v/>
      </c>
      <c r="AH127" s="61" t="str">
        <f>IFERROR(Base!AG127/GAMSbase!AG127,"")</f>
        <v/>
      </c>
      <c r="AI127" s="61" t="str">
        <f>IFERROR(Base!AH127/GAMSbase!AH127,"")</f>
        <v/>
      </c>
      <c r="AJ127" s="61" t="str">
        <f>IFERROR(Base!AI127/GAMSbase!AI127,"")</f>
        <v/>
      </c>
      <c r="AK127" s="61" t="str">
        <f>IFERROR(Base!AJ127/GAMSbase!AJ127,"")</f>
        <v/>
      </c>
      <c r="AL127" s="61" t="str">
        <f>IFERROR(Base!AK127/GAMSbase!AK127,"")</f>
        <v/>
      </c>
      <c r="AM127" s="61" t="str">
        <f>IFERROR(Base!AL127/GAMSbase!AL127,"")</f>
        <v/>
      </c>
      <c r="AN127" s="61" t="str">
        <f>IFERROR(Base!AM127/GAMSbase!AM127,"")</f>
        <v/>
      </c>
      <c r="AO127" s="61" t="str">
        <f>IFERROR(Base!AN127/GAMSbase!AN127,"")</f>
        <v/>
      </c>
      <c r="AP127" s="61" t="str">
        <f>IFERROR(Base!AO127/GAMSbase!AO127,"")</f>
        <v/>
      </c>
      <c r="AQ127" s="61" t="str">
        <f>IFERROR(Base!AP127/GAMSbase!AP127,"")</f>
        <v/>
      </c>
      <c r="AR127" s="61" t="str">
        <f>IFERROR(Base!AQ127/GAMSbase!AQ127,"")</f>
        <v/>
      </c>
      <c r="AS127" s="61" t="str">
        <f>IFERROR(Base!AR127/GAMSbase!AR127,"")</f>
        <v/>
      </c>
      <c r="AT127" s="61" t="str">
        <f>IFERROR(Base!AS127/GAMSbase!AS127,"")</f>
        <v/>
      </c>
      <c r="AU127" s="61" t="str">
        <f>IFERROR(Base!AT127/GAMSbase!AT127,"")</f>
        <v/>
      </c>
      <c r="AV127" s="61" t="str">
        <f>IFERROR(Base!AU127/GAMSbase!AU127,"")</f>
        <v/>
      </c>
      <c r="AW127" s="61" t="str">
        <f>IFERROR(Base!AV127/GAMSbase!AV127,"")</f>
        <v/>
      </c>
      <c r="AX127" s="61" t="str">
        <f>IFERROR(Base!AW127/GAMSbase!AW127,"")</f>
        <v/>
      </c>
      <c r="AY127" s="61" t="str">
        <f>IFERROR(Base!AX127/GAMSbase!AX127,"")</f>
        <v/>
      </c>
      <c r="AZ127" s="61" t="str">
        <f>IFERROR(Base!AY127/GAMSbase!AY127,"")</f>
        <v/>
      </c>
      <c r="BA127" s="61" t="str">
        <f>IFERROR(Base!AZ127/GAMSbase!AZ127,"")</f>
        <v/>
      </c>
      <c r="BB127" s="61" t="str">
        <f>IFERROR(Base!BA127/GAMSbase!BA127,"")</f>
        <v/>
      </c>
      <c r="BC127" s="61" t="str">
        <f>IFERROR(Base!BB127/GAMSbase!BB127,"")</f>
        <v/>
      </c>
      <c r="BD127" s="61" t="str">
        <f>IFERROR(Base!BC127/GAMSbase!BC127,"")</f>
        <v/>
      </c>
      <c r="BE127" s="61" t="str">
        <f>IFERROR(Base!BD127/GAMSbase!BD127,"")</f>
        <v/>
      </c>
      <c r="BF127" s="61" t="str">
        <f>IFERROR(Base!BE127/GAMSbase!BE127,"")</f>
        <v/>
      </c>
      <c r="BG127" s="61" t="str">
        <f>IFERROR(Base!BF127/GAMSbase!BF127,"")</f>
        <v/>
      </c>
      <c r="BH127" s="61" t="str">
        <f>IFERROR(Base!BG127/GAMSbase!BG127,"")</f>
        <v/>
      </c>
      <c r="BI127" s="61" t="str">
        <f>IFERROR(Base!BH127/GAMSbase!BH127,"")</f>
        <v/>
      </c>
      <c r="BJ127" s="61" t="str">
        <f>IFERROR(Base!BI127/GAMSbase!BI127,"")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Base!A129</f>
        <v xml:space="preserve">Discounted utility (in trillions 2000$) </v>
      </c>
      <c r="B129" t="str">
        <f>GAMSbase!A129</f>
        <v>Total Discounted Utility (trillions 2000USD)</v>
      </c>
      <c r="C129" s="61">
        <f>IFERROR(Base!B129/GAMSbase!B129,"")</f>
        <v>0.71087079378465967</v>
      </c>
      <c r="D129" s="61" t="str">
        <f>IFERROR(Base!C129/GAMSbase!C129,"")</f>
        <v/>
      </c>
      <c r="E129" s="61" t="str">
        <f>IFERROR(Base!D129/GAMSbase!D129,"")</f>
        <v/>
      </c>
      <c r="F129" s="61" t="str">
        <f>IFERROR(Base!E129/GAMSbase!E129,"")</f>
        <v/>
      </c>
      <c r="G129" s="61" t="str">
        <f>IFERROR(Base!F129/GAMSbase!F129,"")</f>
        <v/>
      </c>
      <c r="H129" s="61" t="str">
        <f>IFERROR(Base!G129/GAMSbase!G129,"")</f>
        <v/>
      </c>
      <c r="I129" s="61" t="str">
        <f>IFERROR(Base!H129/GAMSbase!H129,"")</f>
        <v/>
      </c>
      <c r="J129" s="61" t="str">
        <f>IFERROR(Base!I129/GAMSbase!I129,"")</f>
        <v/>
      </c>
      <c r="K129" s="61" t="str">
        <f>IFERROR(Base!J129/GAMSbase!J129,"")</f>
        <v/>
      </c>
      <c r="L129" s="61" t="str">
        <f>IFERROR(Base!K129/GAMSbase!K129,"")</f>
        <v/>
      </c>
      <c r="M129" s="61" t="str">
        <f>IFERROR(Base!L129/GAMSbase!L129,"")</f>
        <v/>
      </c>
      <c r="N129" s="61" t="str">
        <f>IFERROR(Base!M129/GAMSbase!M129,"")</f>
        <v/>
      </c>
      <c r="O129" s="61" t="str">
        <f>IFERROR(Base!N129/GAMSbase!N129,"")</f>
        <v/>
      </c>
      <c r="P129" s="61" t="str">
        <f>IFERROR(Base!O129/GAMSbase!O129,"")</f>
        <v/>
      </c>
      <c r="Q129" s="61" t="str">
        <f>IFERROR(Base!P129/GAMSbase!P129,"")</f>
        <v/>
      </c>
      <c r="R129" s="61" t="str">
        <f>IFERROR(Base!Q129/GAMSbase!Q129,"")</f>
        <v/>
      </c>
      <c r="S129" s="61" t="str">
        <f>IFERROR(Base!R129/GAMSbase!R129,"")</f>
        <v/>
      </c>
      <c r="T129" s="61" t="str">
        <f>IFERROR(Base!S129/GAMSbase!S129,"")</f>
        <v/>
      </c>
      <c r="U129" s="61" t="str">
        <f>IFERROR(Base!T129/GAMSbase!T129,"")</f>
        <v/>
      </c>
      <c r="V129" s="61" t="str">
        <f>IFERROR(Base!U129/GAMSbase!U129,"")</f>
        <v/>
      </c>
      <c r="W129" s="61" t="str">
        <f>IFERROR(Base!V129/GAMSbase!V129,"")</f>
        <v/>
      </c>
      <c r="X129" s="61" t="str">
        <f>IFERROR(Base!W129/GAMSbase!W129,"")</f>
        <v/>
      </c>
      <c r="Y129" s="61" t="str">
        <f>IFERROR(Base!X129/GAMSbase!X129,"")</f>
        <v/>
      </c>
      <c r="Z129" s="61" t="str">
        <f>IFERROR(Base!Y129/GAMSbase!Y129,"")</f>
        <v/>
      </c>
      <c r="AA129" s="61" t="str">
        <f>IFERROR(Base!Z129/GAMSbase!Z129,"")</f>
        <v/>
      </c>
      <c r="AB129" s="61" t="str">
        <f>IFERROR(Base!AA129/GAMSbase!AA129,"")</f>
        <v/>
      </c>
      <c r="AC129" s="61" t="str">
        <f>IFERROR(Base!AB129/GAMSbase!AB129,"")</f>
        <v/>
      </c>
      <c r="AD129" s="61" t="str">
        <f>IFERROR(Base!AC129/GAMSbase!AC129,"")</f>
        <v/>
      </c>
      <c r="AE129" s="61" t="str">
        <f>IFERROR(Base!AD129/GAMSbase!AD129,"")</f>
        <v/>
      </c>
      <c r="AF129" s="61" t="str">
        <f>IFERROR(Base!AE129/GAMSbase!AE129,"")</f>
        <v/>
      </c>
      <c r="AG129" s="61" t="str">
        <f>IFERROR(Base!AF129/GAMSbase!AF129,"")</f>
        <v/>
      </c>
      <c r="AH129" s="61" t="str">
        <f>IFERROR(Base!AG129/GAMSbase!AG129,"")</f>
        <v/>
      </c>
      <c r="AI129" s="61" t="str">
        <f>IFERROR(Base!AH129/GAMSbase!AH129,"")</f>
        <v/>
      </c>
      <c r="AJ129" s="61" t="str">
        <f>IFERROR(Base!AI129/GAMSbase!AI129,"")</f>
        <v/>
      </c>
      <c r="AK129" s="61" t="str">
        <f>IFERROR(Base!AJ129/GAMSbase!AJ129,"")</f>
        <v/>
      </c>
      <c r="AL129" s="61" t="str">
        <f>IFERROR(Base!AK129/GAMSbase!AK129,"")</f>
        <v/>
      </c>
      <c r="AM129" s="61" t="str">
        <f>IFERROR(Base!AL129/GAMSbase!AL129,"")</f>
        <v/>
      </c>
      <c r="AN129" s="61" t="str">
        <f>IFERROR(Base!AM129/GAMSbase!AM129,"")</f>
        <v/>
      </c>
      <c r="AO129" s="61" t="str">
        <f>IFERROR(Base!AN129/GAMSbase!AN129,"")</f>
        <v/>
      </c>
      <c r="AP129" s="61" t="str">
        <f>IFERROR(Base!AO129/GAMSbase!AO129,"")</f>
        <v/>
      </c>
      <c r="AQ129" s="61" t="str">
        <f>IFERROR(Base!AP129/GAMSbase!AP129,"")</f>
        <v/>
      </c>
      <c r="AR129" s="61" t="str">
        <f>IFERROR(Base!AQ129/GAMSbase!AQ129,"")</f>
        <v/>
      </c>
      <c r="AS129" s="61" t="str">
        <f>IFERROR(Base!AR129/GAMSbase!AR129,"")</f>
        <v/>
      </c>
      <c r="AT129" s="61" t="str">
        <f>IFERROR(Base!AS129/GAMSbase!AS129,"")</f>
        <v/>
      </c>
      <c r="AU129" s="61" t="str">
        <f>IFERROR(Base!AT129/GAMSbase!AT129,"")</f>
        <v/>
      </c>
      <c r="AV129" s="61" t="str">
        <f>IFERROR(Base!AU129/GAMSbase!AU129,"")</f>
        <v/>
      </c>
      <c r="AW129" s="61" t="str">
        <f>IFERROR(Base!AV129/GAMSbase!AV129,"")</f>
        <v/>
      </c>
      <c r="AX129" s="61" t="str">
        <f>IFERROR(Base!AW129/GAMSbase!AW129,"")</f>
        <v/>
      </c>
      <c r="AY129" s="61" t="str">
        <f>IFERROR(Base!AX129/GAMSbase!AX129,"")</f>
        <v/>
      </c>
      <c r="AZ129" s="61" t="str">
        <f>IFERROR(Base!AY129/GAMSbase!AY129,"")</f>
        <v/>
      </c>
      <c r="BA129" s="61" t="str">
        <f>IFERROR(Base!AZ129/GAMSbase!AZ129,"")</f>
        <v/>
      </c>
      <c r="BB129" s="61" t="str">
        <f>IFERROR(Base!BA129/GAMSbase!BA129,"")</f>
        <v/>
      </c>
      <c r="BC129" s="61" t="str">
        <f>IFERROR(Base!BB129/GAMSbase!BB129,"")</f>
        <v/>
      </c>
      <c r="BD129" s="61" t="str">
        <f>IFERROR(Base!BC129/GAMSbase!BC129,"")</f>
        <v/>
      </c>
      <c r="BE129" s="61" t="str">
        <f>IFERROR(Base!BD129/GAMSbase!BD129,"")</f>
        <v/>
      </c>
      <c r="BF129" s="61" t="str">
        <f>IFERROR(Base!BE129/GAMSbase!BE129,"")</f>
        <v/>
      </c>
      <c r="BG129" s="61" t="str">
        <f>IFERROR(Base!BF129/GAMSbase!BF129,"")</f>
        <v/>
      </c>
      <c r="BH129" s="61" t="str">
        <f>IFERROR(Base!BG129/GAMSbase!BG129,"")</f>
        <v/>
      </c>
      <c r="BI129" s="61" t="str">
        <f>IFERROR(Base!BH129/GAMSbase!BH129,"")</f>
        <v/>
      </c>
      <c r="BJ129" s="61" t="str">
        <f>IFERROR(Base!BI129/GAMSbase!BI129,"")</f>
        <v/>
      </c>
    </row>
    <row r="130" spans="1:62" x14ac:dyDescent="0.25">
      <c r="A130" t="str">
        <f>Base!A130</f>
        <v>Control variables: Optimized for 2015 and beyond.</v>
      </c>
      <c r="B130" t="str">
        <f>GAMSbase!A130</f>
        <v>** CONTROL VARIABLES</v>
      </c>
      <c r="C130" s="61" t="str">
        <f>IFERROR(Base!B130/GAMSbase!B130,"")</f>
        <v/>
      </c>
      <c r="D130" s="61" t="str">
        <f>IFERROR(Base!C130/GAMSbase!C130,"")</f>
        <v/>
      </c>
      <c r="E130" s="61" t="str">
        <f>IFERROR(Base!D130/GAMSbase!D130,"")</f>
        <v/>
      </c>
      <c r="F130" s="61" t="str">
        <f>IFERROR(Base!E130/GAMSbase!E130,"")</f>
        <v/>
      </c>
      <c r="G130" s="61" t="str">
        <f>IFERROR(Base!F130/GAMSbase!F130,"")</f>
        <v/>
      </c>
      <c r="H130" s="61" t="str">
        <f>IFERROR(Base!G130/GAMSbase!G130,"")</f>
        <v/>
      </c>
      <c r="I130" s="61" t="str">
        <f>IFERROR(Base!H130/GAMSbase!H130,"")</f>
        <v/>
      </c>
      <c r="J130" s="61" t="str">
        <f>IFERROR(Base!I130/GAMSbase!I130,"")</f>
        <v/>
      </c>
      <c r="K130" s="61" t="str">
        <f>IFERROR(Base!J130/GAMSbase!J130,"")</f>
        <v/>
      </c>
      <c r="L130" s="61" t="str">
        <f>IFERROR(Base!K130/GAMSbase!K130,"")</f>
        <v/>
      </c>
      <c r="M130" s="61" t="str">
        <f>IFERROR(Base!L130/GAMSbase!L130,"")</f>
        <v/>
      </c>
      <c r="N130" s="61" t="str">
        <f>IFERROR(Base!M130/GAMSbase!M130,"")</f>
        <v/>
      </c>
      <c r="O130" s="61" t="str">
        <f>IFERROR(Base!N130/GAMSbase!N130,"")</f>
        <v/>
      </c>
      <c r="P130" s="61" t="str">
        <f>IFERROR(Base!O130/GAMSbase!O130,"")</f>
        <v/>
      </c>
      <c r="Q130" s="61" t="str">
        <f>IFERROR(Base!P130/GAMSbase!P130,"")</f>
        <v/>
      </c>
      <c r="R130" s="61" t="str">
        <f>IFERROR(Base!Q130/GAMSbase!Q130,"")</f>
        <v/>
      </c>
      <c r="S130" s="61" t="str">
        <f>IFERROR(Base!R130/GAMSbase!R130,"")</f>
        <v/>
      </c>
      <c r="T130" s="61" t="str">
        <f>IFERROR(Base!S130/GAMSbase!S130,"")</f>
        <v/>
      </c>
      <c r="U130" s="61" t="str">
        <f>IFERROR(Base!T130/GAMSbase!T130,"")</f>
        <v/>
      </c>
      <c r="V130" s="61" t="str">
        <f>IFERROR(Base!U130/GAMSbase!U130,"")</f>
        <v/>
      </c>
      <c r="W130" s="61" t="str">
        <f>IFERROR(Base!V130/GAMSbase!V130,"")</f>
        <v/>
      </c>
      <c r="X130" s="61" t="str">
        <f>IFERROR(Base!W130/GAMSbase!W130,"")</f>
        <v/>
      </c>
      <c r="Y130" s="61" t="str">
        <f>IFERROR(Base!X130/GAMSbase!X130,"")</f>
        <v/>
      </c>
      <c r="Z130" s="61" t="str">
        <f>IFERROR(Base!Y130/GAMSbase!Y130,"")</f>
        <v/>
      </c>
      <c r="AA130" s="61" t="str">
        <f>IFERROR(Base!Z130/GAMSbase!Z130,"")</f>
        <v/>
      </c>
      <c r="AB130" s="61" t="str">
        <f>IFERROR(Base!AA130/GAMSbase!AA130,"")</f>
        <v/>
      </c>
      <c r="AC130" s="61" t="str">
        <f>IFERROR(Base!AB130/GAMSbase!AB130,"")</f>
        <v/>
      </c>
      <c r="AD130" s="61" t="str">
        <f>IFERROR(Base!AC130/GAMSbase!AC130,"")</f>
        <v/>
      </c>
      <c r="AE130" s="61" t="str">
        <f>IFERROR(Base!AD130/GAMSbase!AD130,"")</f>
        <v/>
      </c>
      <c r="AF130" s="61" t="str">
        <f>IFERROR(Base!AE130/GAMSbase!AE130,"")</f>
        <v/>
      </c>
      <c r="AG130" s="61" t="str">
        <f>IFERROR(Base!AF130/GAMSbase!AF130,"")</f>
        <v/>
      </c>
      <c r="AH130" s="61" t="str">
        <f>IFERROR(Base!AG130/GAMSbase!AG130,"")</f>
        <v/>
      </c>
      <c r="AI130" s="61" t="str">
        <f>IFERROR(Base!AH130/GAMSbase!AH130,"")</f>
        <v/>
      </c>
      <c r="AJ130" s="61" t="str">
        <f>IFERROR(Base!AI130/GAMSbase!AI130,"")</f>
        <v/>
      </c>
      <c r="AK130" s="61" t="str">
        <f>IFERROR(Base!AJ130/GAMSbase!AJ130,"")</f>
        <v/>
      </c>
      <c r="AL130" s="61" t="str">
        <f>IFERROR(Base!AK130/GAMSbase!AK130,"")</f>
        <v/>
      </c>
      <c r="AM130" s="61" t="str">
        <f>IFERROR(Base!AL130/GAMSbase!AL130,"")</f>
        <v/>
      </c>
      <c r="AN130" s="61" t="str">
        <f>IFERROR(Base!AM130/GAMSbase!AM130,"")</f>
        <v/>
      </c>
      <c r="AO130" s="61" t="str">
        <f>IFERROR(Base!AN130/GAMSbase!AN130,"")</f>
        <v/>
      </c>
      <c r="AP130" s="61" t="str">
        <f>IFERROR(Base!AO130/GAMSbase!AO130,"")</f>
        <v/>
      </c>
      <c r="AQ130" s="61" t="str">
        <f>IFERROR(Base!AP130/GAMSbase!AP130,"")</f>
        <v/>
      </c>
      <c r="AR130" s="61" t="str">
        <f>IFERROR(Base!AQ130/GAMSbase!AQ130,"")</f>
        <v/>
      </c>
      <c r="AS130" s="61" t="str">
        <f>IFERROR(Base!AR130/GAMSbase!AR130,"")</f>
        <v/>
      </c>
      <c r="AT130" s="61" t="str">
        <f>IFERROR(Base!AS130/GAMSbase!AS130,"")</f>
        <v/>
      </c>
      <c r="AU130" s="61" t="str">
        <f>IFERROR(Base!AT130/GAMSbase!AT130,"")</f>
        <v/>
      </c>
      <c r="AV130" s="61" t="str">
        <f>IFERROR(Base!AU130/GAMSbase!AU130,"")</f>
        <v/>
      </c>
      <c r="AW130" s="61" t="str">
        <f>IFERROR(Base!AV130/GAMSbase!AV130,"")</f>
        <v/>
      </c>
      <c r="AX130" s="61" t="str">
        <f>IFERROR(Base!AW130/GAMSbase!AW130,"")</f>
        <v/>
      </c>
      <c r="AY130" s="61" t="str">
        <f>IFERROR(Base!AX130/GAMSbase!AX130,"")</f>
        <v/>
      </c>
      <c r="AZ130" s="61" t="str">
        <f>IFERROR(Base!AY130/GAMSbase!AY130,"")</f>
        <v/>
      </c>
      <c r="BA130" s="61" t="str">
        <f>IFERROR(Base!AZ130/GAMSbase!AZ130,"")</f>
        <v/>
      </c>
      <c r="BB130" s="61" t="str">
        <f>IFERROR(Base!BA130/GAMSbase!BA130,"")</f>
        <v/>
      </c>
      <c r="BC130" s="61" t="str">
        <f>IFERROR(Base!BB130/GAMSbase!BB130,"")</f>
        <v/>
      </c>
      <c r="BD130" s="61" t="str">
        <f>IFERROR(Base!BC130/GAMSbase!BC130,"")</f>
        <v/>
      </c>
      <c r="BE130" s="61" t="str">
        <f>IFERROR(Base!BD130/GAMSbase!BD130,"")</f>
        <v/>
      </c>
      <c r="BF130" s="61" t="str">
        <f>IFERROR(Base!BE130/GAMSbase!BE130,"")</f>
        <v/>
      </c>
      <c r="BG130" s="61" t="str">
        <f>IFERROR(Base!BF130/GAMSbase!BF130,"")</f>
        <v/>
      </c>
      <c r="BH130" s="61" t="str">
        <f>IFERROR(Base!BG130/GAMSbase!BG130,"")</f>
        <v/>
      </c>
      <c r="BI130" s="61" t="str">
        <f>IFERROR(Base!BH130/GAMSbase!BH130,"")</f>
        <v/>
      </c>
      <c r="BJ130" s="61" t="str">
        <f>IFERROR(Base!BI130/GAMSbase!BI130,"")</f>
        <v/>
      </c>
    </row>
    <row r="131" spans="1:62" x14ac:dyDescent="0.25">
      <c r="A131" t="str">
        <f>Base!A131</f>
        <v>Savings Rate (fraction of gross output)</v>
      </c>
      <c r="B131" t="str">
        <f>GAMSbase!A131</f>
        <v>Savings Rate (proportion of gross output)</v>
      </c>
      <c r="C131" s="61">
        <f>IFERROR(Base!B131/GAMSbase!B131,"")</f>
        <v>1</v>
      </c>
      <c r="D131" s="61">
        <f>IFERROR(Base!C131/GAMSbase!C131,"")</f>
        <v>1</v>
      </c>
      <c r="E131" s="61">
        <f>IFERROR(Base!D131/GAMSbase!D131,"")</f>
        <v>1</v>
      </c>
      <c r="F131" s="61">
        <f>IFERROR(Base!E131/GAMSbase!E131,"")</f>
        <v>1</v>
      </c>
      <c r="G131" s="61">
        <f>IFERROR(Base!F131/GAMSbase!F131,"")</f>
        <v>1</v>
      </c>
      <c r="H131" s="61">
        <f>IFERROR(Base!G131/GAMSbase!G131,"")</f>
        <v>1</v>
      </c>
      <c r="I131" s="61">
        <f>IFERROR(Base!H131/GAMSbase!H131,"")</f>
        <v>1</v>
      </c>
      <c r="J131" s="61">
        <f>IFERROR(Base!I131/GAMSbase!I131,"")</f>
        <v>1</v>
      </c>
      <c r="K131" s="61">
        <f>IFERROR(Base!J131/GAMSbase!J131,"")</f>
        <v>1</v>
      </c>
      <c r="L131" s="61">
        <f>IFERROR(Base!K131/GAMSbase!K131,"")</f>
        <v>1</v>
      </c>
      <c r="M131" s="61">
        <f>IFERROR(Base!L131/GAMSbase!L131,"")</f>
        <v>1</v>
      </c>
      <c r="N131" s="61">
        <f>IFERROR(Base!M131/GAMSbase!M131,"")</f>
        <v>1</v>
      </c>
      <c r="O131" s="61">
        <f>IFERROR(Base!N131/GAMSbase!N131,"")</f>
        <v>1</v>
      </c>
      <c r="P131" s="61">
        <f>IFERROR(Base!O131/GAMSbase!O131,"")</f>
        <v>1</v>
      </c>
      <c r="Q131" s="61">
        <f>IFERROR(Base!P131/GAMSbase!P131,"")</f>
        <v>1</v>
      </c>
      <c r="R131" s="61">
        <f>IFERROR(Base!Q131/GAMSbase!Q131,"")</f>
        <v>1</v>
      </c>
      <c r="S131" s="61">
        <f>IFERROR(Base!R131/GAMSbase!R131,"")</f>
        <v>1</v>
      </c>
      <c r="T131" s="61">
        <f>IFERROR(Base!S131/GAMSbase!S131,"")</f>
        <v>1</v>
      </c>
      <c r="U131" s="61">
        <f>IFERROR(Base!T131/GAMSbase!T131,"")</f>
        <v>1</v>
      </c>
      <c r="V131" s="61">
        <f>IFERROR(Base!U131/GAMSbase!U131,"")</f>
        <v>1</v>
      </c>
      <c r="W131" s="61">
        <f>IFERROR(Base!V131/GAMSbase!V131,"")</f>
        <v>1</v>
      </c>
      <c r="X131" s="61">
        <f>IFERROR(Base!W131/GAMSbase!W131,"")</f>
        <v>1</v>
      </c>
      <c r="Y131" s="61">
        <f>IFERROR(Base!X131/GAMSbase!X131,"")</f>
        <v>1</v>
      </c>
      <c r="Z131" s="61">
        <f>IFERROR(Base!Y131/GAMSbase!Y131,"")</f>
        <v>1</v>
      </c>
      <c r="AA131" s="61">
        <f>IFERROR(Base!Z131/GAMSbase!Z131,"")</f>
        <v>1</v>
      </c>
      <c r="AB131" s="61">
        <f>IFERROR(Base!AA131/GAMSbase!AA131,"")</f>
        <v>1</v>
      </c>
      <c r="AC131" s="61">
        <f>IFERROR(Base!AB131/GAMSbase!AB131,"")</f>
        <v>1</v>
      </c>
      <c r="AD131" s="61">
        <f>IFERROR(Base!AC131/GAMSbase!AC131,"")</f>
        <v>1</v>
      </c>
      <c r="AE131" s="61">
        <f>IFERROR(Base!AD131/GAMSbase!AD131,"")</f>
        <v>1</v>
      </c>
      <c r="AF131" s="61">
        <f>IFERROR(Base!AE131/GAMSbase!AE131,"")</f>
        <v>1</v>
      </c>
      <c r="AG131" s="61">
        <f>IFERROR(Base!AF131/GAMSbase!AF131,"")</f>
        <v>1</v>
      </c>
      <c r="AH131" s="61">
        <f>IFERROR(Base!AG131/GAMSbase!AG131,"")</f>
        <v>1</v>
      </c>
      <c r="AI131" s="61">
        <f>IFERROR(Base!AH131/GAMSbase!AH131,"")</f>
        <v>1</v>
      </c>
      <c r="AJ131" s="61">
        <f>IFERROR(Base!AI131/GAMSbase!AI131,"")</f>
        <v>1</v>
      </c>
      <c r="AK131" s="61">
        <f>IFERROR(Base!AJ131/GAMSbase!AJ131,"")</f>
        <v>1</v>
      </c>
      <c r="AL131" s="61">
        <f>IFERROR(Base!AK131/GAMSbase!AK131,"")</f>
        <v>1</v>
      </c>
      <c r="AM131" s="61">
        <f>IFERROR(Base!AL131/GAMSbase!AL131,"")</f>
        <v>1</v>
      </c>
      <c r="AN131" s="61">
        <f>IFERROR(Base!AM131/GAMSbase!AM131,"")</f>
        <v>1</v>
      </c>
      <c r="AO131" s="61">
        <f>IFERROR(Base!AN131/GAMSbase!AN131,"")</f>
        <v>1</v>
      </c>
      <c r="AP131" s="61">
        <f>IFERROR(Base!AO131/GAMSbase!AO131,"")</f>
        <v>1</v>
      </c>
      <c r="AQ131" s="61">
        <f>IFERROR(Base!AP131/GAMSbase!AP131,"")</f>
        <v>1</v>
      </c>
      <c r="AR131" s="61">
        <f>IFERROR(Base!AQ131/GAMSbase!AQ131,"")</f>
        <v>1</v>
      </c>
      <c r="AS131" s="61">
        <f>IFERROR(Base!AR131/GAMSbase!AR131,"")</f>
        <v>1</v>
      </c>
      <c r="AT131" s="61">
        <f>IFERROR(Base!AS131/GAMSbase!AS131,"")</f>
        <v>1</v>
      </c>
      <c r="AU131" s="61">
        <f>IFERROR(Base!AT131/GAMSbase!AT131,"")</f>
        <v>1</v>
      </c>
      <c r="AV131" s="61">
        <f>IFERROR(Base!AU131/GAMSbase!AU131,"")</f>
        <v>1</v>
      </c>
      <c r="AW131" s="61">
        <f>IFERROR(Base!AV131/GAMSbase!AV131,"")</f>
        <v>1</v>
      </c>
      <c r="AX131" s="61">
        <f>IFERROR(Base!AW131/GAMSbase!AW131,"")</f>
        <v>1</v>
      </c>
      <c r="AY131" s="61">
        <f>IFERROR(Base!AX131/GAMSbase!AX131,"")</f>
        <v>1</v>
      </c>
      <c r="AZ131" s="61">
        <f>IFERROR(Base!AY131/GAMSbase!AY131,"")</f>
        <v>1</v>
      </c>
      <c r="BA131" s="61">
        <f>IFERROR(Base!AZ131/GAMSbase!AZ131,"")</f>
        <v>1</v>
      </c>
      <c r="BB131" s="61">
        <f>IFERROR(Base!BA131/GAMSbase!BA131,"")</f>
        <v>1</v>
      </c>
      <c r="BC131" s="61">
        <f>IFERROR(Base!BB131/GAMSbase!BB131,"")</f>
        <v>1</v>
      </c>
      <c r="BD131" s="61">
        <f>IFERROR(Base!BC131/GAMSbase!BC131,"")</f>
        <v>1</v>
      </c>
      <c r="BE131" s="61">
        <f>IFERROR(Base!BD131/GAMSbase!BD131,"")</f>
        <v>1</v>
      </c>
      <c r="BF131" s="61">
        <f>IFERROR(Base!BE131/GAMSbase!BE131,"")</f>
        <v>1</v>
      </c>
      <c r="BG131" s="61">
        <f>IFERROR(Base!BF131/GAMSbase!BF131,"")</f>
        <v>1</v>
      </c>
      <c r="BH131" s="61">
        <f>IFERROR(Base!BG131/GAMSbase!BG131,"")</f>
        <v>1</v>
      </c>
      <c r="BI131" s="61">
        <f>IFERROR(Base!BH131/GAMSbase!BH131,"")</f>
        <v>1</v>
      </c>
      <c r="BJ131" s="61">
        <f>IFERROR(Base!BI131/GAMSbase!BI131,"")</f>
        <v>1</v>
      </c>
    </row>
    <row r="132" spans="1:62" x14ac:dyDescent="0.25">
      <c r="A132" t="str">
        <f>Base!A132</f>
        <v>Carbon price (per t CO2)</v>
      </c>
      <c r="B132" t="str">
        <f>GAMSbase!A132</f>
        <v>Carbon Price (per t CO2)</v>
      </c>
      <c r="C132" s="61">
        <f>IFERROR(Base!B132/GAMSbase!B132,"")</f>
        <v>1</v>
      </c>
      <c r="D132" s="61">
        <f>IFERROR(Base!C132/GAMSbase!C132,"")</f>
        <v>1</v>
      </c>
      <c r="E132" s="61">
        <f>IFERROR(Base!D132/GAMSbase!D132,"")</f>
        <v>1</v>
      </c>
      <c r="F132" s="61">
        <f>IFERROR(Base!E132/GAMSbase!E132,"")</f>
        <v>1</v>
      </c>
      <c r="G132" s="61">
        <f>IFERROR(Base!F132/GAMSbase!F132,"")</f>
        <v>1</v>
      </c>
      <c r="H132" s="61">
        <f>IFERROR(Base!G132/GAMSbase!G132,"")</f>
        <v>1</v>
      </c>
      <c r="I132" s="61">
        <f>IFERROR(Base!H132/GAMSbase!H132,"")</f>
        <v>1</v>
      </c>
      <c r="J132" s="61">
        <f>IFERROR(Base!I132/GAMSbase!I132,"")</f>
        <v>1</v>
      </c>
      <c r="K132" s="61">
        <f>IFERROR(Base!J132/GAMSbase!J132,"")</f>
        <v>1</v>
      </c>
      <c r="L132" s="61">
        <f>IFERROR(Base!K132/GAMSbase!K132,"")</f>
        <v>1</v>
      </c>
      <c r="M132" s="61">
        <f>IFERROR(Base!L132/GAMSbase!L132,"")</f>
        <v>1</v>
      </c>
      <c r="N132" s="61">
        <f>IFERROR(Base!M132/GAMSbase!M132,"")</f>
        <v>1</v>
      </c>
      <c r="O132" s="61">
        <f>IFERROR(Base!N132/GAMSbase!N132,"")</f>
        <v>1</v>
      </c>
      <c r="P132" s="61">
        <f>IFERROR(Base!O132/GAMSbase!O132,"")</f>
        <v>1</v>
      </c>
      <c r="Q132" s="61">
        <f>IFERROR(Base!P132/GAMSbase!P132,"")</f>
        <v>1</v>
      </c>
      <c r="R132" s="61">
        <f>IFERROR(Base!Q132/GAMSbase!Q132,"")</f>
        <v>1</v>
      </c>
      <c r="S132" s="61">
        <f>IFERROR(Base!R132/GAMSbase!R132,"")</f>
        <v>1</v>
      </c>
      <c r="T132" s="61">
        <f>IFERROR(Base!S132/GAMSbase!S132,"")</f>
        <v>1</v>
      </c>
      <c r="U132" s="61">
        <f>IFERROR(Base!T132/GAMSbase!T132,"")</f>
        <v>1</v>
      </c>
      <c r="V132" s="61">
        <f>IFERROR(Base!U132/GAMSbase!U132,"")</f>
        <v>1</v>
      </c>
      <c r="W132" s="61">
        <f>IFERROR(Base!V132/GAMSbase!V132,"")</f>
        <v>1</v>
      </c>
      <c r="X132" s="61">
        <f>IFERROR(Base!W132/GAMSbase!W132,"")</f>
        <v>1</v>
      </c>
      <c r="Y132" s="61">
        <f>IFERROR(Base!X132/GAMSbase!X132,"")</f>
        <v>1</v>
      </c>
      <c r="Z132" s="61">
        <f>IFERROR(Base!Y132/GAMSbase!Y132,"")</f>
        <v>1</v>
      </c>
      <c r="AA132" s="61">
        <f>IFERROR(Base!Z132/GAMSbase!Z132,"")</f>
        <v>1</v>
      </c>
      <c r="AB132" s="61">
        <f>IFERROR(Base!AA132/GAMSbase!AA132,"")</f>
        <v>1</v>
      </c>
      <c r="AC132" s="61">
        <f>IFERROR(Base!AB132/GAMSbase!AB132,"")</f>
        <v>1</v>
      </c>
      <c r="AD132" s="61">
        <f>IFERROR(Base!AC132/GAMSbase!AC132,"")</f>
        <v>1</v>
      </c>
      <c r="AE132" s="61">
        <f>IFERROR(Base!AD132/GAMSbase!AD132,"")</f>
        <v>1</v>
      </c>
      <c r="AF132" s="61">
        <f>IFERROR(Base!AE132/GAMSbase!AE132,"")</f>
        <v>1</v>
      </c>
      <c r="AG132" s="61">
        <f>IFERROR(Base!AF132/GAMSbase!AF132,"")</f>
        <v>1</v>
      </c>
      <c r="AH132" s="61">
        <f>IFERROR(Base!AG132/GAMSbase!AG132,"")</f>
        <v>1</v>
      </c>
      <c r="AI132" s="61">
        <f>IFERROR(Base!AH132/GAMSbase!AH132,"")</f>
        <v>1</v>
      </c>
      <c r="AJ132" s="61">
        <f>IFERROR(Base!AI132/GAMSbase!AI132,"")</f>
        <v>1</v>
      </c>
      <c r="AK132" s="61">
        <f>IFERROR(Base!AJ132/GAMSbase!AJ132,"")</f>
        <v>1</v>
      </c>
      <c r="AL132" s="61">
        <f>IFERROR(Base!AK132/GAMSbase!AK132,"")</f>
        <v>1</v>
      </c>
      <c r="AM132" s="61">
        <f>IFERROR(Base!AL132/GAMSbase!AL132,"")</f>
        <v>1</v>
      </c>
      <c r="AN132" s="61">
        <f>IFERROR(Base!AM132/GAMSbase!AM132,"")</f>
        <v>1</v>
      </c>
      <c r="AO132" s="61">
        <f>IFERROR(Base!AN132/GAMSbase!AN132,"")</f>
        <v>1</v>
      </c>
      <c r="AP132" s="61">
        <f>IFERROR(Base!AO132/GAMSbase!AO132,"")</f>
        <v>1</v>
      </c>
      <c r="AQ132" s="61">
        <f>IFERROR(Base!AP132/GAMSbase!AP132,"")</f>
        <v>1</v>
      </c>
      <c r="AR132" s="61">
        <f>IFERROR(Base!AQ132/GAMSbase!AQ132,"")</f>
        <v>1</v>
      </c>
      <c r="AS132" s="61">
        <f>IFERROR(Base!AR132/GAMSbase!AR132,"")</f>
        <v>1</v>
      </c>
      <c r="AT132" s="61">
        <f>IFERROR(Base!AS132/GAMSbase!AS132,"")</f>
        <v>1</v>
      </c>
      <c r="AU132" s="61">
        <f>IFERROR(Base!AT132/GAMSbase!AT132,"")</f>
        <v>1</v>
      </c>
      <c r="AV132" s="61">
        <f>IFERROR(Base!AU132/GAMSbase!AU132,"")</f>
        <v>1</v>
      </c>
      <c r="AW132" s="61">
        <f>IFERROR(Base!AV132/GAMSbase!AV132,"")</f>
        <v>1</v>
      </c>
      <c r="AX132" s="61">
        <f>IFERROR(Base!AW132/GAMSbase!AW132,"")</f>
        <v>1</v>
      </c>
      <c r="AY132" s="61">
        <f>IFERROR(Base!AX132/GAMSbase!AX132,"")</f>
        <v>1</v>
      </c>
      <c r="AZ132" s="61">
        <f>IFERROR(Base!AY132/GAMSbase!AY132,"")</f>
        <v>1</v>
      </c>
      <c r="BA132" s="61">
        <f>IFERROR(Base!AZ132/GAMSbase!AZ132,"")</f>
        <v>1</v>
      </c>
      <c r="BB132" s="61">
        <f>IFERROR(Base!BA132/GAMSbase!BA132,"")</f>
        <v>1</v>
      </c>
      <c r="BC132" s="61">
        <f>IFERROR(Base!BB132/GAMSbase!BB132,"")</f>
        <v>1</v>
      </c>
      <c r="BD132" s="61">
        <f>IFERROR(Base!BC132/GAMSbase!BC132,"")</f>
        <v>1</v>
      </c>
      <c r="BE132" s="61">
        <f>IFERROR(Base!BD132/GAMSbase!BD132,"")</f>
        <v>1</v>
      </c>
      <c r="BF132" s="61">
        <f>IFERROR(Base!BE132/GAMSbase!BE132,"")</f>
        <v>1</v>
      </c>
      <c r="BG132" s="61">
        <f>IFERROR(Base!BF132/GAMSbase!BF132,"")</f>
        <v>1</v>
      </c>
      <c r="BH132" s="61">
        <f>IFERROR(Base!BG132/GAMSbase!BG132,"")</f>
        <v>1</v>
      </c>
      <c r="BI132" s="61">
        <f>IFERROR(Base!BH132/GAMSbase!BH132,"")</f>
        <v>1</v>
      </c>
      <c r="BJ132" s="61" t="str">
        <f>IFERROR(Base!BI132/GAMSbase!BI132,"")</f>
        <v/>
      </c>
    </row>
    <row r="133" spans="1:62" x14ac:dyDescent="0.25">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5">
      <c r="A134" t="str">
        <f>Base!A134</f>
        <v xml:space="preserve">    Carbon price [per t C]</v>
      </c>
      <c r="B134" t="str">
        <f>GAMSbase!A134</f>
        <v>Carbon Price (per t C)</v>
      </c>
      <c r="C134" s="61">
        <f>IFERROR(Base!B134/GAMSbase!B134,"")</f>
        <v>1</v>
      </c>
      <c r="D134" s="61">
        <f>IFERROR(Base!C134/GAMSbase!C134,"")</f>
        <v>1.0000000000077083</v>
      </c>
      <c r="E134" s="61">
        <f>IFERROR(Base!D134/GAMSbase!D134,"")</f>
        <v>1.0000000000044755</v>
      </c>
      <c r="F134" s="61">
        <f>IFERROR(Base!E134/GAMSbase!E134,"")</f>
        <v>0.99999999998131317</v>
      </c>
      <c r="G134" s="61">
        <f>IFERROR(Base!F134/GAMSbase!F134,"")</f>
        <v>1.0000000000066085</v>
      </c>
      <c r="H134" s="61">
        <f>IFERROR(Base!G134/GAMSbase!G134,"")</f>
        <v>1.0000000000227784</v>
      </c>
      <c r="I134" s="61">
        <f>IFERROR(Base!H134/GAMSbase!H134,"")</f>
        <v>1.0000000000015963</v>
      </c>
      <c r="J134" s="61">
        <f>IFERROR(Base!I134/GAMSbase!I134,"")</f>
        <v>1.000000000013394</v>
      </c>
      <c r="K134" s="61">
        <f>IFERROR(Base!J134/GAMSbase!J134,"")</f>
        <v>0.99999999999476197</v>
      </c>
      <c r="L134" s="61">
        <f>IFERROR(Base!K134/GAMSbase!K134,"")</f>
        <v>1.0000000000033344</v>
      </c>
      <c r="M134" s="61">
        <f>IFERROR(Base!L134/GAMSbase!L134,"")</f>
        <v>1.0000000000081684</v>
      </c>
      <c r="N134" s="61">
        <f>IFERROR(Base!M134/GAMSbase!M134,"")</f>
        <v>0.99999999999247313</v>
      </c>
      <c r="O134" s="61">
        <f>IFERROR(Base!N134/GAMSbase!N134,"")</f>
        <v>1.0000000000144991</v>
      </c>
      <c r="P134" s="61">
        <f>IFERROR(Base!O134/GAMSbase!O134,"")</f>
        <v>0.99999999998453348</v>
      </c>
      <c r="Q134" s="61">
        <f>IFERROR(Base!P134/GAMSbase!P134,"")</f>
        <v>0.99999999998532296</v>
      </c>
      <c r="R134" s="61">
        <f>IFERROR(Base!Q134/GAMSbase!Q134,"")</f>
        <v>0.99999999999361266</v>
      </c>
      <c r="S134" s="61">
        <f>IFERROR(Base!R134/GAMSbase!R134,"")</f>
        <v>1.0000000000035023</v>
      </c>
      <c r="T134" s="61">
        <f>IFERROR(Base!S134/GAMSbase!S134,"")</f>
        <v>0.99999999999900679</v>
      </c>
      <c r="U134" s="61">
        <f>IFERROR(Base!T134/GAMSbase!T134,"")</f>
        <v>1.0000000000007252</v>
      </c>
      <c r="V134" s="61">
        <f>IFERROR(Base!U134/GAMSbase!U134,"")</f>
        <v>0.99999999999873623</v>
      </c>
      <c r="W134" s="61">
        <f>IFERROR(Base!V134/GAMSbase!V134,"")</f>
        <v>1.000000000007071</v>
      </c>
      <c r="X134" s="61">
        <f>IFERROR(Base!W134/GAMSbase!W134,"")</f>
        <v>0.99999999999647371</v>
      </c>
      <c r="Y134" s="61">
        <f>IFERROR(Base!X134/GAMSbase!X134,"")</f>
        <v>1.0000000000011737</v>
      </c>
      <c r="Z134" s="61">
        <f>IFERROR(Base!Y134/GAMSbase!Y134,"")</f>
        <v>0.99999999999752143</v>
      </c>
      <c r="AA134" s="61">
        <f>IFERROR(Base!Z134/GAMSbase!Z134,"")</f>
        <v>0.99999999999942224</v>
      </c>
      <c r="AB134" s="61">
        <f>IFERROR(Base!AA134/GAMSbase!AA134,"")</f>
        <v>1.0000000000023042</v>
      </c>
      <c r="AC134" s="61">
        <f>IFERROR(Base!AB134/GAMSbase!AB134,"")</f>
        <v>0.99999999999904376</v>
      </c>
      <c r="AD134" s="61">
        <f>IFERROR(Base!AC134/GAMSbase!AC134,"")</f>
        <v>0.99999999999705547</v>
      </c>
      <c r="AE134" s="61">
        <f>IFERROR(Base!AD134/GAMSbase!AD134,"")</f>
        <v>1.0000000000025238</v>
      </c>
      <c r="AF134" s="61">
        <f>IFERROR(Base!AE134/GAMSbase!AE134,"")</f>
        <v>1.0000000000004603</v>
      </c>
      <c r="AG134" s="61">
        <f>IFERROR(Base!AF134/GAMSbase!AF134,"")</f>
        <v>1.0000000000012423</v>
      </c>
      <c r="AH134" s="61">
        <f>IFERROR(Base!AG134/GAMSbase!AG134,"")</f>
        <v>0.99999999999970601</v>
      </c>
      <c r="AI134" s="61">
        <f>IFERROR(Base!AH134/GAMSbase!AH134,"")</f>
        <v>1.0000000000006519</v>
      </c>
      <c r="AJ134" s="61">
        <f>IFERROR(Base!AI134/GAMSbase!AI134,"")</f>
        <v>1.0000000000008753</v>
      </c>
      <c r="AK134" s="61">
        <f>IFERROR(Base!AJ134/GAMSbase!AJ134,"")</f>
        <v>1.0000000000009168</v>
      </c>
      <c r="AL134" s="61">
        <f>IFERROR(Base!AK134/GAMSbase!AK134,"")</f>
        <v>0.99999999999864253</v>
      </c>
      <c r="AM134" s="61">
        <f>IFERROR(Base!AL134/GAMSbase!AL134,"")</f>
        <v>1.000000000000479</v>
      </c>
      <c r="AN134" s="61">
        <f>IFERROR(Base!AM134/GAMSbase!AM134,"")</f>
        <v>0.99999999999974676</v>
      </c>
      <c r="AO134" s="61">
        <f>IFERROR(Base!AN134/GAMSbase!AN134,"")</f>
        <v>0.9999999999990129</v>
      </c>
      <c r="AP134" s="61">
        <f>IFERROR(Base!AO134/GAMSbase!AO134,"")</f>
        <v>1.0000000000009306</v>
      </c>
      <c r="AQ134" s="61">
        <f>IFERROR(Base!AP134/GAMSbase!AP134,"")</f>
        <v>1.0000000000000737</v>
      </c>
      <c r="AR134" s="61">
        <f>IFERROR(Base!AQ134/GAMSbase!AQ134,"")</f>
        <v>1.0000000000006157</v>
      </c>
      <c r="AS134" s="61">
        <f>IFERROR(Base!AR134/GAMSbase!AR134,"")</f>
        <v>0.99999999999917966</v>
      </c>
      <c r="AT134" s="61">
        <f>IFERROR(Base!AS134/GAMSbase!AS134,"")</f>
        <v>0.99999999999994293</v>
      </c>
      <c r="AU134" s="61">
        <f>IFERROR(Base!AT134/GAMSbase!AT134,"")</f>
        <v>1.0000000000002611</v>
      </c>
      <c r="AV134" s="61">
        <f>IFERROR(Base!AU134/GAMSbase!AU134,"")</f>
        <v>1.0000000000000138</v>
      </c>
      <c r="AW134" s="61">
        <f>IFERROR(Base!AV134/GAMSbase!AV134,"")</f>
        <v>0.99999999999973799</v>
      </c>
      <c r="AX134" s="61">
        <f>IFERROR(Base!AW134/GAMSbase!AW134,"")</f>
        <v>1.0000000000001632</v>
      </c>
      <c r="AY134" s="61">
        <f>IFERROR(Base!AX134/GAMSbase!AX134,"")</f>
        <v>0.99999999999984257</v>
      </c>
      <c r="AZ134" s="61">
        <f>IFERROR(Base!AY134/GAMSbase!AY134,"")</f>
        <v>0.99999999999986044</v>
      </c>
      <c r="BA134" s="61">
        <f>IFERROR(Base!AZ134/GAMSbase!AZ134,"")</f>
        <v>1.0000000000003806</v>
      </c>
      <c r="BB134" s="61">
        <f>IFERROR(Base!BA134/GAMSbase!BA134,"")</f>
        <v>1.0000000000003855</v>
      </c>
      <c r="BC134" s="61">
        <f>IFERROR(Base!BB134/GAMSbase!BB134,"")</f>
        <v>0.99999999999997036</v>
      </c>
      <c r="BD134" s="61">
        <f>IFERROR(Base!BC134/GAMSbase!BC134,"")</f>
        <v>0.99999999999958966</v>
      </c>
      <c r="BE134" s="61">
        <f>IFERROR(Base!BD134/GAMSbase!BD134,"")</f>
        <v>0.99999999999995559</v>
      </c>
      <c r="BF134" s="61">
        <f>IFERROR(Base!BE134/GAMSbase!BE134,"")</f>
        <v>1.0000000000004805</v>
      </c>
      <c r="BG134" s="61">
        <f>IFERROR(Base!BF134/GAMSbase!BF134,"")</f>
        <v>0.99999999999967937</v>
      </c>
      <c r="BH134" s="61">
        <f>IFERROR(Base!BG134/GAMSbase!BG134,"")</f>
        <v>0.99999999999982481</v>
      </c>
      <c r="BI134" s="61">
        <f>IFERROR(Base!BH134/GAMSbase!BH134,"")</f>
        <v>0.99999999999964084</v>
      </c>
      <c r="BJ134" s="61" t="str">
        <f>IFERROR(Base!BI134/GAMSbase!BI134,"")</f>
        <v/>
      </c>
    </row>
    <row r="135" spans="1:62" x14ac:dyDescent="0.25">
      <c r="A135" t="str">
        <f>Base!A135</f>
        <v>Emissions control rate (total)</v>
      </c>
      <c r="B135" t="str">
        <f>GAMSbase!A135</f>
        <v>Emissions Control Rate (total)</v>
      </c>
      <c r="C135" s="61">
        <f>IFERROR(Base!B135/GAMSbase!B135,"")</f>
        <v>0.99999999901497683</v>
      </c>
      <c r="D135" s="61">
        <f>IFERROR(Base!C135/GAMSbase!C135,"")</f>
        <v>0.99999999974741449</v>
      </c>
      <c r="E135" s="61">
        <f>IFERROR(Base!D135/GAMSbase!D135,"")</f>
        <v>1.000000000682298</v>
      </c>
      <c r="F135" s="61">
        <f>IFERROR(Base!E135/GAMSbase!E135,"")</f>
        <v>1.0000000000442879</v>
      </c>
      <c r="G135" s="61">
        <f>IFERROR(Base!F135/GAMSbase!F135,"")</f>
        <v>0.9999999996398663</v>
      </c>
      <c r="H135" s="61">
        <f>IFERROR(Base!G135/GAMSbase!G135,"")</f>
        <v>1.0000000000775715</v>
      </c>
      <c r="I135" s="61">
        <f>IFERROR(Base!H135/GAMSbase!H135,"")</f>
        <v>0.99999999982919319</v>
      </c>
      <c r="J135" s="61">
        <f>IFERROR(Base!I135/GAMSbase!I135,"")</f>
        <v>1.0000000007706284</v>
      </c>
      <c r="K135" s="61">
        <f>IFERROR(Base!J135/GAMSbase!J135,"")</f>
        <v>0.99999999949347462</v>
      </c>
      <c r="L135" s="61">
        <f>IFERROR(Base!K135/GAMSbase!K135,"")</f>
        <v>1.0000000002550309</v>
      </c>
      <c r="M135" s="61">
        <f>IFERROR(Base!L135/GAMSbase!L135,"")</f>
        <v>1.0000000006078245</v>
      </c>
      <c r="N135" s="61">
        <f>IFERROR(Base!M135/GAMSbase!M135,"")</f>
        <v>1.0000000000198521</v>
      </c>
      <c r="O135" s="61">
        <f>IFERROR(Base!N135/GAMSbase!N135,"")</f>
        <v>0.99999999978568632</v>
      </c>
      <c r="P135" s="61">
        <f>IFERROR(Base!O135/GAMSbase!O135,"")</f>
        <v>1.0000000001383136</v>
      </c>
      <c r="Q135" s="61">
        <f>IFERROR(Base!P135/GAMSbase!P135,"")</f>
        <v>1.0000000001984135</v>
      </c>
      <c r="R135" s="61">
        <f>IFERROR(Base!Q135/GAMSbase!Q135,"")</f>
        <v>0.99999999968352227</v>
      </c>
      <c r="S135" s="61">
        <f>IFERROR(Base!R135/GAMSbase!R135,"")</f>
        <v>1.0000000001520166</v>
      </c>
      <c r="T135" s="61">
        <f>IFERROR(Base!S135/GAMSbase!S135,"")</f>
        <v>0.9999999996959078</v>
      </c>
      <c r="U135" s="61">
        <f>IFERROR(Base!T135/GAMSbase!T135,"")</f>
        <v>1.0000000003443523</v>
      </c>
      <c r="V135" s="61">
        <f>IFERROR(Base!U135/GAMSbase!U135,"")</f>
        <v>1.0000000002351068</v>
      </c>
      <c r="W135" s="61">
        <f>IFERROR(Base!V135/GAMSbase!V135,"")</f>
        <v>0.99999999975361931</v>
      </c>
      <c r="X135" s="61">
        <f>IFERROR(Base!W135/GAMSbase!W135,"")</f>
        <v>0.99999999995364297</v>
      </c>
      <c r="Y135" s="61">
        <f>IFERROR(Base!X135/GAMSbase!X135,"")</f>
        <v>1.0000000001219329</v>
      </c>
      <c r="Z135" s="61">
        <f>IFERROR(Base!Y135/GAMSbase!Y135,"")</f>
        <v>1.0000000001903318</v>
      </c>
      <c r="AA135" s="61">
        <f>IFERROR(Base!Z135/GAMSbase!Z135,"")</f>
        <v>0.99999999984352772</v>
      </c>
      <c r="AB135" s="61">
        <f>IFERROR(Base!AA135/GAMSbase!AA135,"")</f>
        <v>1.0000000000119924</v>
      </c>
      <c r="AC135" s="61">
        <f>IFERROR(Base!AB135/GAMSbase!AB135,"")</f>
        <v>0.99999999979124443</v>
      </c>
      <c r="AD135" s="61">
        <f>IFERROR(Base!AC135/GAMSbase!AC135,"")</f>
        <v>0.99999999983456433</v>
      </c>
      <c r="AE135" s="61">
        <f>IFERROR(Base!AD135/GAMSbase!AD135,"")</f>
        <v>1.0000000001441252</v>
      </c>
      <c r="AF135" s="61">
        <f>IFERROR(Base!AE135/GAMSbase!AE135,"")</f>
        <v>1.0000000001514331</v>
      </c>
      <c r="AG135" s="61">
        <f>IFERROR(Base!AF135/GAMSbase!AF135,"")</f>
        <v>0.99999999998952593</v>
      </c>
      <c r="AH135" s="61">
        <f>IFERROR(Base!AG135/GAMSbase!AG135,"")</f>
        <v>1.0000000000951699</v>
      </c>
      <c r="AI135" s="61">
        <f>IFERROR(Base!AH135/GAMSbase!AH135,"")</f>
        <v>0.99999999987371513</v>
      </c>
      <c r="AJ135" s="61">
        <f>IFERROR(Base!AI135/GAMSbase!AI135,"")</f>
        <v>0.99999999989200872</v>
      </c>
      <c r="AK135" s="61">
        <f>IFERROR(Base!AJ135/GAMSbase!AJ135,"")</f>
        <v>1.0000000000055371</v>
      </c>
      <c r="AL135" s="61">
        <f>IFERROR(Base!AK135/GAMSbase!AK135,"")</f>
        <v>1.0000000000882567</v>
      </c>
      <c r="AM135" s="61">
        <f>IFERROR(Base!AL135/GAMSbase!AL135,"")</f>
        <v>0.9999999998963135</v>
      </c>
      <c r="AN135" s="61">
        <f>IFERROR(Base!AM135/GAMSbase!AM135,"")</f>
        <v>0.9999999999119028</v>
      </c>
      <c r="AO135" s="61">
        <f>IFERROR(Base!AN135/GAMSbase!AN135,"")</f>
        <v>0.99999999990685517</v>
      </c>
      <c r="AP135" s="61">
        <f>IFERROR(Base!AO135/GAMSbase!AO135,"")</f>
        <v>1.0000000000078846</v>
      </c>
      <c r="AQ135" s="61">
        <f>IFERROR(Base!AP135/GAMSbase!AP135,"")</f>
        <v>1.0000000000598392</v>
      </c>
      <c r="AR135" s="61">
        <f>IFERROR(Base!AQ135/GAMSbase!AQ135,"")</f>
        <v>0.99999999997482869</v>
      </c>
      <c r="AS135" s="61">
        <f>IFERROR(Base!AR135/GAMSbase!AR135,"")</f>
        <v>1.0000000000443889</v>
      </c>
      <c r="AT135" s="61">
        <f>IFERROR(Base!AS135/GAMSbase!AS135,"")</f>
        <v>1.0000000000277234</v>
      </c>
      <c r="AU135" s="61">
        <f>IFERROR(Base!AT135/GAMSbase!AT135,"")</f>
        <v>0.99999999998579425</v>
      </c>
      <c r="AV135" s="61">
        <f>IFERROR(Base!AU135/GAMSbase!AU135,"")</f>
        <v>1</v>
      </c>
      <c r="AW135" s="61">
        <f>IFERROR(Base!AV135/GAMSbase!AV135,"")</f>
        <v>1</v>
      </c>
      <c r="AX135" s="61">
        <f>IFERROR(Base!AW135/GAMSbase!AW135,"")</f>
        <v>1</v>
      </c>
      <c r="AY135" s="61">
        <f>IFERROR(Base!AX135/GAMSbase!AX135,"")</f>
        <v>1</v>
      </c>
      <c r="AZ135" s="61">
        <f>IFERROR(Base!AY135/GAMSbase!AY135,"")</f>
        <v>1</v>
      </c>
      <c r="BA135" s="61">
        <f>IFERROR(Base!AZ135/GAMSbase!AZ135,"")</f>
        <v>1</v>
      </c>
      <c r="BB135" s="61">
        <f>IFERROR(Base!BA135/GAMSbase!BA135,"")</f>
        <v>1</v>
      </c>
      <c r="BC135" s="61">
        <f>IFERROR(Base!BB135/GAMSbase!BB135,"")</f>
        <v>1</v>
      </c>
      <c r="BD135" s="61">
        <f>IFERROR(Base!BC135/GAMSbase!BC135,"")</f>
        <v>1</v>
      </c>
      <c r="BE135" s="61">
        <f>IFERROR(Base!BD135/GAMSbase!BD135,"")</f>
        <v>1</v>
      </c>
      <c r="BF135" s="61">
        <f>IFERROR(Base!BE135/GAMSbase!BE135,"")</f>
        <v>1</v>
      </c>
      <c r="BG135" s="61">
        <f>IFERROR(Base!BF135/GAMSbase!BF135,"")</f>
        <v>1.0285521510355928</v>
      </c>
      <c r="BH135" s="61">
        <f>IFERROR(Base!BG135/GAMSbase!BG135,"")</f>
        <v>1.0000000000282947</v>
      </c>
      <c r="BI135" s="61">
        <f>IFERROR(Base!BH135/GAMSbase!BH135,"")</f>
        <v>1.0000000000512681</v>
      </c>
      <c r="BJ135" s="61" t="str">
        <f>IFERROR(Base!BI135/GAMSbase!BI135,"")</f>
        <v/>
      </c>
    </row>
    <row r="136" spans="1:62" x14ac:dyDescent="0.25">
      <c r="A136" t="str">
        <f>Base!A136</f>
        <v>Emissions control rate (participants)</v>
      </c>
      <c r="B136" t="str">
        <f>GAMSbase!A136</f>
        <v>Emissions Control Rate (participants)</v>
      </c>
      <c r="C136" s="61">
        <f>IFERROR(Base!B136/GAMSbase!B136,"")</f>
        <v>0.99999999901497683</v>
      </c>
      <c r="D136" s="61">
        <f>IFERROR(Base!C136/GAMSbase!C136,"")</f>
        <v>0.99999999974741449</v>
      </c>
      <c r="E136" s="61">
        <f>IFERROR(Base!D136/GAMSbase!D136,"")</f>
        <v>1.000000000682298</v>
      </c>
      <c r="F136" s="61">
        <f>IFERROR(Base!E136/GAMSbase!E136,"")</f>
        <v>1.0000000000442879</v>
      </c>
      <c r="G136" s="61">
        <f>IFERROR(Base!F136/GAMSbase!F136,"")</f>
        <v>0.9999999996398663</v>
      </c>
      <c r="H136" s="61">
        <f>IFERROR(Base!G136/GAMSbase!G136,"")</f>
        <v>1.0000000000775715</v>
      </c>
      <c r="I136" s="61">
        <f>IFERROR(Base!H136/GAMSbase!H136,"")</f>
        <v>0.99999999982919319</v>
      </c>
      <c r="J136" s="61">
        <f>IFERROR(Base!I136/GAMSbase!I136,"")</f>
        <v>1.0000000007706284</v>
      </c>
      <c r="K136" s="61">
        <f>IFERROR(Base!J136/GAMSbase!J136,"")</f>
        <v>0.99999999949347462</v>
      </c>
      <c r="L136" s="61">
        <f>IFERROR(Base!K136/GAMSbase!K136,"")</f>
        <v>1.0000000002550309</v>
      </c>
      <c r="M136" s="61">
        <f>IFERROR(Base!L136/GAMSbase!L136,"")</f>
        <v>1.0000000006078245</v>
      </c>
      <c r="N136" s="61">
        <f>IFERROR(Base!M136/GAMSbase!M136,"")</f>
        <v>1.0000000000198521</v>
      </c>
      <c r="O136" s="61">
        <f>IFERROR(Base!N136/GAMSbase!N136,"")</f>
        <v>0.99999999978568632</v>
      </c>
      <c r="P136" s="61">
        <f>IFERROR(Base!O136/GAMSbase!O136,"")</f>
        <v>1.0000000001383136</v>
      </c>
      <c r="Q136" s="61">
        <f>IFERROR(Base!P136/GAMSbase!P136,"")</f>
        <v>1.0000000001984135</v>
      </c>
      <c r="R136" s="61">
        <f>IFERROR(Base!Q136/GAMSbase!Q136,"")</f>
        <v>0.99999999968352227</v>
      </c>
      <c r="S136" s="61">
        <f>IFERROR(Base!R136/GAMSbase!R136,"")</f>
        <v>1.0000000001520166</v>
      </c>
      <c r="T136" s="61">
        <f>IFERROR(Base!S136/GAMSbase!S136,"")</f>
        <v>0.9999999996959078</v>
      </c>
      <c r="U136" s="61">
        <f>IFERROR(Base!T136/GAMSbase!T136,"")</f>
        <v>1.0000000003443523</v>
      </c>
      <c r="V136" s="61">
        <f>IFERROR(Base!U136/GAMSbase!U136,"")</f>
        <v>1.0000000002351068</v>
      </c>
      <c r="W136" s="61">
        <f>IFERROR(Base!V136/GAMSbase!V136,"")</f>
        <v>0.99999999975361931</v>
      </c>
      <c r="X136" s="61">
        <f>IFERROR(Base!W136/GAMSbase!W136,"")</f>
        <v>0.99999999995364297</v>
      </c>
      <c r="Y136" s="61">
        <f>IFERROR(Base!X136/GAMSbase!X136,"")</f>
        <v>1.0000000001219329</v>
      </c>
      <c r="Z136" s="61">
        <f>IFERROR(Base!Y136/GAMSbase!Y136,"")</f>
        <v>1.0000000001903318</v>
      </c>
      <c r="AA136" s="61">
        <f>IFERROR(Base!Z136/GAMSbase!Z136,"")</f>
        <v>0.99999999984352772</v>
      </c>
      <c r="AB136" s="61">
        <f>IFERROR(Base!AA136/GAMSbase!AA136,"")</f>
        <v>1.0000000000119924</v>
      </c>
      <c r="AC136" s="61">
        <f>IFERROR(Base!AB136/GAMSbase!AB136,"")</f>
        <v>0.99999999979124443</v>
      </c>
      <c r="AD136" s="61">
        <f>IFERROR(Base!AC136/GAMSbase!AC136,"")</f>
        <v>0.99999999983456433</v>
      </c>
      <c r="AE136" s="61">
        <f>IFERROR(Base!AD136/GAMSbase!AD136,"")</f>
        <v>1.0000000001441252</v>
      </c>
      <c r="AF136" s="61">
        <f>IFERROR(Base!AE136/GAMSbase!AE136,"")</f>
        <v>1.0000000001514331</v>
      </c>
      <c r="AG136" s="61">
        <f>IFERROR(Base!AF136/GAMSbase!AF136,"")</f>
        <v>0.99999999998952593</v>
      </c>
      <c r="AH136" s="61">
        <f>IFERROR(Base!AG136/GAMSbase!AG136,"")</f>
        <v>1.0000000000951699</v>
      </c>
      <c r="AI136" s="61">
        <f>IFERROR(Base!AH136/GAMSbase!AH136,"")</f>
        <v>0.99999999987371513</v>
      </c>
      <c r="AJ136" s="61">
        <f>IFERROR(Base!AI136/GAMSbase!AI136,"")</f>
        <v>0.99999999989200872</v>
      </c>
      <c r="AK136" s="61">
        <f>IFERROR(Base!AJ136/GAMSbase!AJ136,"")</f>
        <v>1.0000000000055371</v>
      </c>
      <c r="AL136" s="61">
        <f>IFERROR(Base!AK136/GAMSbase!AK136,"")</f>
        <v>1.0000000000882567</v>
      </c>
      <c r="AM136" s="61">
        <f>IFERROR(Base!AL136/GAMSbase!AL136,"")</f>
        <v>0.9999999998963135</v>
      </c>
      <c r="AN136" s="61">
        <f>IFERROR(Base!AM136/GAMSbase!AM136,"")</f>
        <v>0.9999999999119028</v>
      </c>
      <c r="AO136" s="61">
        <f>IFERROR(Base!AN136/GAMSbase!AN136,"")</f>
        <v>0.99999999990685517</v>
      </c>
      <c r="AP136" s="61">
        <f>IFERROR(Base!AO136/GAMSbase!AO136,"")</f>
        <v>1.0000000000078846</v>
      </c>
      <c r="AQ136" s="61">
        <f>IFERROR(Base!AP136/GAMSbase!AP136,"")</f>
        <v>1.0000000000598392</v>
      </c>
      <c r="AR136" s="61">
        <f>IFERROR(Base!AQ136/GAMSbase!AQ136,"")</f>
        <v>0.99999999997482869</v>
      </c>
      <c r="AS136" s="61">
        <f>IFERROR(Base!AR136/GAMSbase!AR136,"")</f>
        <v>1.0000000000443889</v>
      </c>
      <c r="AT136" s="61">
        <f>IFERROR(Base!AS136/GAMSbase!AS136,"")</f>
        <v>1.0000000000277234</v>
      </c>
      <c r="AU136" s="61">
        <f>IFERROR(Base!AT136/GAMSbase!AT136,"")</f>
        <v>0.99999999998579425</v>
      </c>
      <c r="AV136" s="61">
        <f>IFERROR(Base!AU136/GAMSbase!AU136,"")</f>
        <v>1</v>
      </c>
      <c r="AW136" s="61">
        <f>IFERROR(Base!AV136/GAMSbase!AV136,"")</f>
        <v>1</v>
      </c>
      <c r="AX136" s="61">
        <f>IFERROR(Base!AW136/GAMSbase!AW136,"")</f>
        <v>1</v>
      </c>
      <c r="AY136" s="61">
        <f>IFERROR(Base!AX136/GAMSbase!AX136,"")</f>
        <v>1</v>
      </c>
      <c r="AZ136" s="61">
        <f>IFERROR(Base!AY136/GAMSbase!AY136,"")</f>
        <v>1</v>
      </c>
      <c r="BA136" s="61">
        <f>IFERROR(Base!AZ136/GAMSbase!AZ136,"")</f>
        <v>1</v>
      </c>
      <c r="BB136" s="61">
        <f>IFERROR(Base!BA136/GAMSbase!BA136,"")</f>
        <v>1</v>
      </c>
      <c r="BC136" s="61">
        <f>IFERROR(Base!BB136/GAMSbase!BB136,"")</f>
        <v>1</v>
      </c>
      <c r="BD136" s="61">
        <f>IFERROR(Base!BC136/GAMSbase!BC136,"")</f>
        <v>1</v>
      </c>
      <c r="BE136" s="61">
        <f>IFERROR(Base!BD136/GAMSbase!BD136,"")</f>
        <v>1</v>
      </c>
      <c r="BF136" s="61">
        <f>IFERROR(Base!BE136/GAMSbase!BE136,"")</f>
        <v>1</v>
      </c>
      <c r="BG136" s="61">
        <f>IFERROR(Base!BF136/GAMSbase!BF136,"")</f>
        <v>1.0285521510355928</v>
      </c>
      <c r="BH136" s="61">
        <f>IFERROR(Base!BG136/GAMSbase!BG136,"")</f>
        <v>1.0000000000282947</v>
      </c>
      <c r="BI136" s="61">
        <f>IFERROR(Base!BH136/GAMSbase!BH136,"")</f>
        <v>1.0000000000512681</v>
      </c>
      <c r="BJ136" s="61" t="str">
        <f>IFERROR(Base!BI136/GAMSbase!BI136,"")</f>
        <v/>
      </c>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Base!A138</f>
        <v>Consumption discount rate (end of period, % per year)</v>
      </c>
      <c r="B138" t="str">
        <f>GAMSbase!A138</f>
        <v>Interest Rate (Real Rate of Return)</v>
      </c>
      <c r="C138" s="61">
        <f>IFERROR(Base!B138/GAMSbase!B138,"")</f>
        <v>0.99999999908739379</v>
      </c>
      <c r="D138" s="61">
        <f>IFERROR(Base!C138/GAMSbase!C138,"")</f>
        <v>1.0261607166871427</v>
      </c>
      <c r="E138" s="61">
        <f>IFERROR(Base!D138/GAMSbase!D138,"")</f>
        <v>0.9935129463788418</v>
      </c>
      <c r="F138" s="61">
        <f>IFERROR(Base!E138/GAMSbase!E138,"")</f>
        <v>0.99650221724734767</v>
      </c>
      <c r="G138" s="61">
        <f>IFERROR(Base!F138/GAMSbase!F138,"")</f>
        <v>0.99865100515304772</v>
      </c>
      <c r="H138" s="61">
        <f>IFERROR(Base!G138/GAMSbase!G138,"")</f>
        <v>1.0003097215537533</v>
      </c>
      <c r="I138" s="61">
        <f>IFERROR(Base!H138/GAMSbase!H138,"")</f>
        <v>1.0017144384154908</v>
      </c>
      <c r="J138" s="61">
        <f>IFERROR(Base!I138/GAMSbase!I138,"")</f>
        <v>1.0030310104293689</v>
      </c>
      <c r="K138" s="61">
        <f>IFERROR(Base!J138/GAMSbase!J138,"")</f>
        <v>1.004383148246617</v>
      </c>
      <c r="L138" s="61">
        <f>IFERROR(Base!K138/GAMSbase!K138,"")</f>
        <v>1.0058703515736771</v>
      </c>
      <c r="M138" s="61">
        <f>IFERROR(Base!L138/GAMSbase!L138,"")</f>
        <v>1.0075793595412916</v>
      </c>
      <c r="N138" s="61">
        <f>IFERROR(Base!M138/GAMSbase!M138,"")</f>
        <v>1.0095914527677003</v>
      </c>
      <c r="O138" s="61">
        <f>IFERROR(Base!N138/GAMSbase!N138,"")</f>
        <v>1.0119869627893909</v>
      </c>
      <c r="P138" s="61">
        <f>IFERROR(Base!O138/GAMSbase!O138,"")</f>
        <v>1.0148478335094537</v>
      </c>
      <c r="Q138" s="61">
        <f>IFERROR(Base!P138/GAMSbase!P138,"")</f>
        <v>1.0182586514424892</v>
      </c>
      <c r="R138" s="61">
        <f>IFERROR(Base!Q138/GAMSbase!Q138,"")</f>
        <v>1.0223063593533099</v>
      </c>
      <c r="S138" s="61">
        <f>IFERROR(Base!R138/GAMSbase!R138,"")</f>
        <v>1.0270786219395076</v>
      </c>
      <c r="T138" s="61">
        <f>IFERROR(Base!S138/GAMSbase!S138,"")</f>
        <v>1.0326606262150377</v>
      </c>
      <c r="U138" s="61">
        <f>IFERROR(Base!T138/GAMSbase!T138,"")</f>
        <v>1.0375756612626652</v>
      </c>
      <c r="V138" s="61">
        <f>IFERROR(Base!U138/GAMSbase!U138,"")</f>
        <v>1.0431125995541388</v>
      </c>
      <c r="W138" s="61">
        <f>IFERROR(Base!V138/GAMSbase!V138,"")</f>
        <v>1.0491370989344659</v>
      </c>
      <c r="X138" s="61">
        <f>IFERROR(Base!W138/GAMSbase!W138,"")</f>
        <v>1.0554635456074366</v>
      </c>
      <c r="Y138" s="61">
        <f>IFERROR(Base!X138/GAMSbase!X138,"")</f>
        <v>1.0618327093845832</v>
      </c>
      <c r="Z138" s="61">
        <f>IFERROR(Base!Y138/GAMSbase!Y138,"")</f>
        <v>1.0678890027446513</v>
      </c>
      <c r="AA138" s="61">
        <f>IFERROR(Base!Z138/GAMSbase!Z138,"")</f>
        <v>1.0731591397360245</v>
      </c>
      <c r="AB138" s="61">
        <f>IFERROR(Base!AA138/GAMSbase!AA138,"")</f>
        <v>1.0770365673375517</v>
      </c>
      <c r="AC138" s="61">
        <f>IFERROR(Base!AB138/GAMSbase!AB138,"")</f>
        <v>1.0787797802474157</v>
      </c>
      <c r="AD138" s="61">
        <f>IFERROR(Base!AC138/GAMSbase!AC138,"")</f>
        <v>1.0775374486536682</v>
      </c>
      <c r="AE138" s="61">
        <f>IFERROR(Base!AD138/GAMSbase!AD138,"")</f>
        <v>1.0724183812074832</v>
      </c>
      <c r="AF138" s="61">
        <f>IFERROR(Base!AE138/GAMSbase!AE138,"")</f>
        <v>1.0626253838053492</v>
      </c>
      <c r="AG138" s="61">
        <f>IFERROR(Base!AF138/GAMSbase!AF138,"")</f>
        <v>1.0476633472243406</v>
      </c>
      <c r="AH138" s="61">
        <f>IFERROR(Base!AG138/GAMSbase!AG138,"")</f>
        <v>-2.4650989695758261</v>
      </c>
      <c r="AI138" s="61">
        <f>IFERROR(Base!AH138/GAMSbase!AH138,"")</f>
        <v>2.0426062854459341</v>
      </c>
      <c r="AJ138" s="61">
        <f>IFERROR(Base!AI138/GAMSbase!AI138,"")</f>
        <v>1.6456577789467435</v>
      </c>
      <c r="AK138" s="61">
        <f>IFERROR(Base!AJ138/GAMSbase!AJ138,"")</f>
        <v>1.4202065101491488</v>
      </c>
      <c r="AL138" s="61">
        <f>IFERROR(Base!AK138/GAMSbase!AK138,"")</f>
        <v>1.2813983237392346</v>
      </c>
      <c r="AM138" s="61">
        <f>IFERROR(Base!AL138/GAMSbase!AL138,"")</f>
        <v>1.1914954013577741</v>
      </c>
      <c r="AN138" s="61">
        <f>IFERROR(Base!AM138/GAMSbase!AM138,"")</f>
        <v>1.1312990709202162</v>
      </c>
      <c r="AO138" s="61">
        <f>IFERROR(Base!AN138/GAMSbase!AN138,"")</f>
        <v>1.090078565764762</v>
      </c>
      <c r="AP138" s="61">
        <f>IFERROR(Base!AO138/GAMSbase!AO138,"")</f>
        <v>1.0614173579111306</v>
      </c>
      <c r="AQ138" s="61">
        <f>IFERROR(Base!AP138/GAMSbase!AP138,"")</f>
        <v>1.0412853563511575</v>
      </c>
      <c r="AR138" s="61">
        <f>IFERROR(Base!AQ138/GAMSbase!AQ138,"")</f>
        <v>1.0270576467544501</v>
      </c>
      <c r="AS138" s="61">
        <f>IFERROR(Base!AR138/GAMSbase!AR138,"")</f>
        <v>1.0169766345155884</v>
      </c>
      <c r="AT138" s="61">
        <f>IFERROR(Base!AS138/GAMSbase!AS138,"")</f>
        <v>1.0098388964978826</v>
      </c>
      <c r="AU138" s="61">
        <f>IFERROR(Base!AT138/GAMSbase!AT138,"")</f>
        <v>1.0055313994613739</v>
      </c>
      <c r="AV138" s="61">
        <f>IFERROR(Base!AU138/GAMSbase!AU138,"")</f>
        <v>1.0011985239568764</v>
      </c>
      <c r="AW138" s="61">
        <f>IFERROR(Base!AV138/GAMSbase!AV138,"")</f>
        <v>0.99898631653692527</v>
      </c>
      <c r="AX138" s="61">
        <f>IFERROR(Base!AW138/GAMSbase!AW138,"")</f>
        <v>0.99758172789066624</v>
      </c>
      <c r="AY138" s="61">
        <f>IFERROR(Base!AX138/GAMSbase!AX138,"")</f>
        <v>0.99674937591496393</v>
      </c>
      <c r="AZ138" s="61">
        <f>IFERROR(Base!AY138/GAMSbase!AY138,"")</f>
        <v>0.99473836926353754</v>
      </c>
      <c r="BA138" s="61">
        <f>IFERROR(Base!AZ138/GAMSbase!AZ138,"")</f>
        <v>0.99621737248428721</v>
      </c>
      <c r="BB138" s="61">
        <f>IFERROR(Base!BA138/GAMSbase!BA138,"")</f>
        <v>0.99606589840136683</v>
      </c>
      <c r="BC138" s="61">
        <f>IFERROR(Base!BB138/GAMSbase!BB138,"")</f>
        <v>0.99605064443033353</v>
      </c>
      <c r="BD138" s="61">
        <f>IFERROR(Base!BC138/GAMSbase!BC138,"")</f>
        <v>0.99612542794758385</v>
      </c>
      <c r="BE138" s="61">
        <f>IFERROR(Base!BD138/GAMSbase!BD138,"")</f>
        <v>0.996257584738656</v>
      </c>
      <c r="BF138" s="61">
        <f>IFERROR(Base!BE138/GAMSbase!BE138,"")</f>
        <v>0.99389914166109494</v>
      </c>
      <c r="BG138" s="61">
        <f>IFERROR(Base!BF138/GAMSbase!BF138,"")</f>
        <v>0.99919818355116274</v>
      </c>
      <c r="BH138" s="61">
        <f>IFERROR(Base!BG138/GAMSbase!BG138,"")</f>
        <v>0.99710560512094404</v>
      </c>
      <c r="BI138" s="61">
        <f>IFERROR(Base!BH138/GAMSbase!BH138,"")</f>
        <v>0.99692137850691531</v>
      </c>
      <c r="BJ138" s="61" t="str">
        <f>IFERROR(Base!BI138/GAMSbase!BI138,"")</f>
        <v/>
      </c>
    </row>
    <row r="143" spans="1:62" x14ac:dyDescent="0.25">
      <c r="C143" s="61">
        <f>+AVERAGE(C3:C138)</f>
        <v>0.99634013571219604</v>
      </c>
      <c r="D143" s="61">
        <f t="shared" ref="D143:BI143" si="0">+AVERAGE(D3:D138)</f>
        <v>1.0006228735516804</v>
      </c>
      <c r="E143" s="61">
        <f t="shared" si="0"/>
        <v>0.99721222186156211</v>
      </c>
      <c r="F143" s="61">
        <f t="shared" si="0"/>
        <v>0.99641022900829823</v>
      </c>
      <c r="G143" s="61">
        <f t="shared" si="0"/>
        <v>0.99559682242003922</v>
      </c>
      <c r="H143" s="61">
        <f t="shared" si="0"/>
        <v>0.99472503085136754</v>
      </c>
      <c r="I143" s="61">
        <f t="shared" si="0"/>
        <v>0.99375394519856608</v>
      </c>
      <c r="J143" s="61">
        <f t="shared" si="0"/>
        <v>0.99264396043793701</v>
      </c>
      <c r="K143" s="61">
        <f t="shared" si="0"/>
        <v>0.99135364836483775</v>
      </c>
      <c r="L143" s="61">
        <f t="shared" si="0"/>
        <v>0.98983759609396971</v>
      </c>
      <c r="M143" s="61">
        <f t="shared" si="0"/>
        <v>0.98804486166314254</v>
      </c>
      <c r="N143" s="61">
        <f t="shared" si="0"/>
        <v>0.98591788566097671</v>
      </c>
      <c r="O143" s="61">
        <f t="shared" si="0"/>
        <v>0.98339180690877781</v>
      </c>
      <c r="P143" s="61">
        <f t="shared" si="0"/>
        <v>0.9803942179565055</v>
      </c>
      <c r="Q143" s="61">
        <f t="shared" si="0"/>
        <v>0.9768454680933546</v>
      </c>
      <c r="R143" s="61">
        <f t="shared" si="0"/>
        <v>0.97265965048889735</v>
      </c>
      <c r="S143" s="61">
        <f t="shared" si="0"/>
        <v>0.96774644795504339</v>
      </c>
      <c r="T143" s="61">
        <f t="shared" si="0"/>
        <v>0.96201401090610061</v>
      </c>
      <c r="U143" s="61">
        <f t="shared" si="0"/>
        <v>0.95533600949281938</v>
      </c>
      <c r="V143" s="61">
        <f t="shared" si="0"/>
        <v>0.94774397989011505</v>
      </c>
      <c r="W143" s="61">
        <f t="shared" si="0"/>
        <v>0.93921315541015105</v>
      </c>
      <c r="X143" s="61">
        <f t="shared" si="0"/>
        <v>0.92974143628275641</v>
      </c>
      <c r="Y143" s="61">
        <f t="shared" si="0"/>
        <v>0.91935776897686916</v>
      </c>
      <c r="Z143" s="61">
        <f t="shared" si="0"/>
        <v>0.90812703043833543</v>
      </c>
      <c r="AA143" s="61">
        <f t="shared" si="0"/>
        <v>0.89615297018323181</v>
      </c>
      <c r="AB143" s="61">
        <f t="shared" si="0"/>
        <v>0.88357846181248534</v>
      </c>
      <c r="AC143" s="61">
        <f t="shared" si="0"/>
        <v>0.87058252735336594</v>
      </c>
      <c r="AD143" s="61">
        <f t="shared" si="0"/>
        <v>0.8573740207315238</v>
      </c>
      <c r="AE143" s="61">
        <f t="shared" si="0"/>
        <v>0.84418245148838711</v>
      </c>
      <c r="AF143" s="61">
        <f t="shared" si="0"/>
        <v>0.83124708029938532</v>
      </c>
      <c r="AG143" s="61">
        <f t="shared" si="0"/>
        <v>0.81880584374911758</v>
      </c>
      <c r="AH143" s="61">
        <f t="shared" si="0"/>
        <v>0.72392591401921724</v>
      </c>
      <c r="AI143" s="61">
        <f t="shared" si="0"/>
        <v>0.94252053542590342</v>
      </c>
      <c r="AJ143" s="61">
        <f t="shared" si="0"/>
        <v>0.94593342366530464</v>
      </c>
      <c r="AK143" s="61">
        <f t="shared" si="0"/>
        <v>0.95102299052915384</v>
      </c>
      <c r="AL143" s="61">
        <f t="shared" si="0"/>
        <v>0.95570946680100188</v>
      </c>
      <c r="AM143" s="61">
        <f t="shared" si="0"/>
        <v>0.9595899764812772</v>
      </c>
      <c r="AN143" s="61">
        <f t="shared" si="0"/>
        <v>0.96269570545205685</v>
      </c>
      <c r="AO143" s="61">
        <f t="shared" si="0"/>
        <v>0.96515743651130592</v>
      </c>
      <c r="AP143" s="61">
        <f t="shared" si="0"/>
        <v>0.9671087022042103</v>
      </c>
      <c r="AQ143" s="61">
        <f t="shared" si="0"/>
        <v>0.96866034323873507</v>
      </c>
      <c r="AR143" s="61">
        <f t="shared" si="0"/>
        <v>0.9698974964802396</v>
      </c>
      <c r="AS143" s="61">
        <f t="shared" si="0"/>
        <v>0.97088308237962617</v>
      </c>
      <c r="AT143" s="61">
        <f t="shared" si="0"/>
        <v>0.97166246328696082</v>
      </c>
      <c r="AU143" s="61">
        <f t="shared" si="0"/>
        <v>0.97228490391930245</v>
      </c>
      <c r="AV143" s="61">
        <f t="shared" si="0"/>
        <v>0.97272549315047774</v>
      </c>
      <c r="AW143" s="61">
        <f t="shared" si="0"/>
        <v>0.97263753769524031</v>
      </c>
      <c r="AX143" s="61">
        <f t="shared" si="0"/>
        <v>0.9724561356116681</v>
      </c>
      <c r="AY143" s="61">
        <f t="shared" si="0"/>
        <v>0.97220431951480535</v>
      </c>
      <c r="AZ143" s="61">
        <f t="shared" si="0"/>
        <v>0.9718619009903906</v>
      </c>
      <c r="BA143" s="61">
        <f t="shared" si="0"/>
        <v>0.97155641413679783</v>
      </c>
      <c r="BB143" s="61">
        <f t="shared" si="0"/>
        <v>0.97117824409494347</v>
      </c>
      <c r="BC143" s="61">
        <f t="shared" si="0"/>
        <v>0.97077667655194033</v>
      </c>
      <c r="BD143" s="61">
        <f t="shared" si="0"/>
        <v>0.97035855186755882</v>
      </c>
      <c r="BE143" s="61">
        <f t="shared" si="0"/>
        <v>0.96992914272469577</v>
      </c>
      <c r="BF143" s="61">
        <f t="shared" si="0"/>
        <v>0.96943234927359712</v>
      </c>
      <c r="BG143" s="61">
        <f t="shared" si="0"/>
        <v>0.98678203379812279</v>
      </c>
      <c r="BH143" s="61">
        <f t="shared" si="0"/>
        <v>0.96837889299607105</v>
      </c>
      <c r="BI143" s="61">
        <f t="shared" si="0"/>
        <v>0.96847530408121518</v>
      </c>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F13ED-293C-4A1D-BABC-94F7D280133E}">
  <sheetPr codeName="Sheet15"/>
  <dimension ref="A1:KW487"/>
  <sheetViews>
    <sheetView zoomScale="85" zoomScaleNormal="85" workbookViewId="0">
      <pane xSplit="1" ySplit="2" topLeftCell="B44" activePane="bottomRight" state="frozen"/>
      <selection pane="topRight" activeCell="B1" sqref="B1"/>
      <selection pane="bottomLeft" activeCell="A3" sqref="A3"/>
      <selection pane="bottomRight" activeCell="D55" sqref="D55"/>
    </sheetView>
  </sheetViews>
  <sheetFormatPr baseColWidth="10" defaultColWidth="12.33203125" defaultRowHeight="21" customHeight="1" x14ac:dyDescent="0.3"/>
  <cols>
    <col min="1" max="1" width="49.33203125" style="9" customWidth="1"/>
    <col min="2" max="2" width="17.33203125" style="72"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21" customHeight="1" x14ac:dyDescent="0.25">
      <c r="A1" s="69" t="s">
        <v>450</v>
      </c>
      <c r="B1" s="71">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6.5" customHeight="1" x14ac:dyDescent="0.25">
      <c r="A2" s="69" t="s">
        <v>449</v>
      </c>
      <c r="B2" s="71">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1" customHeight="1" thickBot="1" x14ac:dyDescent="0.35">
      <c r="A3" s="19" t="s">
        <v>180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21" customHeight="1" thickTop="1" thickBot="1" x14ac:dyDescent="0.35">
      <c r="A4" s="20" t="s">
        <v>34</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
        <v>48</v>
      </c>
      <c r="B5" s="72">
        <f>+Parameters!B32</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8.600000000000001" customHeight="1" x14ac:dyDescent="0.3">
      <c r="A6" s="8" t="s">
        <v>133</v>
      </c>
      <c r="B6" s="72">
        <f>+Parameters!B33</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
        <v>153</v>
      </c>
      <c r="B7" s="73">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
        <v>154</v>
      </c>
      <c r="B8" s="73">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
        <v>165</v>
      </c>
      <c r="B9" s="74">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
        <v>285</v>
      </c>
      <c r="B10" s="72">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
        <v>21</v>
      </c>
      <c r="B11" s="72">
        <f>Parameters!B34</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
        <v>13</v>
      </c>
      <c r="B12" s="72">
        <f>+Parameters!B37</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
        <v>68</v>
      </c>
      <c r="B13" s="72">
        <f>+Parameters!B38</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
        <v>49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
        <v>124</v>
      </c>
      <c r="B15" s="72">
        <f>+B16+B17</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1" customHeight="1" x14ac:dyDescent="0.3">
      <c r="A16" s="8" t="s">
        <v>132</v>
      </c>
      <c r="B16" s="72">
        <f>+Parameters!B5</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
        <v>155</v>
      </c>
      <c r="B17" s="72">
        <f>+B7*(1-B8)</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
        <v>50</v>
      </c>
      <c r="B18" s="72">
        <v>1</v>
      </c>
      <c r="C18" s="2">
        <f>B18/(1+B15)^(C2-B2)</f>
        <v>0.92826032540563996</v>
      </c>
      <c r="D18" s="2">
        <f>C18/(1+C15)^(D2-C2)</f>
        <v>0.86166723172218462</v>
      </c>
      <c r="E18" s="2">
        <f t="shared" ref="E18:BI18" si="2">D18/(1+D15)^(E2-D2)</f>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
        <v>55</v>
      </c>
      <c r="B19" s="72">
        <f>+Parameters!B6</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
        <v>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
        <v>84</v>
      </c>
      <c r="B21" s="72">
        <f>Parameters!B283</f>
        <v>3.8</v>
      </c>
      <c r="C21" s="5">
        <f>Parameters!D283</f>
        <v>3.8000563806853802</v>
      </c>
      <c r="D21" s="5">
        <f>Parameters!E283</f>
        <v>3.95579291564504</v>
      </c>
      <c r="E21" s="5">
        <f>Parameters!F283</f>
        <v>4.1247775642137299</v>
      </c>
      <c r="F21" s="5">
        <f>Parameters!G283</f>
        <v>4.3083378593341699</v>
      </c>
      <c r="G21" s="5">
        <f>Parameters!H283</f>
        <v>4.5079379580757504</v>
      </c>
      <c r="H21" s="5">
        <f>Parameters!I283</f>
        <v>4.7251927942265999</v>
      </c>
      <c r="I21" s="5">
        <f>Parameters!J283</f>
        <v>4.96188370058701</v>
      </c>
      <c r="J21" s="5">
        <f>Parameters!K283</f>
        <v>5.2199756537641999</v>
      </c>
      <c r="K21" s="5">
        <f>Parameters!L283</f>
        <v>5.5016363101637502</v>
      </c>
      <c r="L21" s="5">
        <f>Parameters!M283</f>
        <v>5.8092570194215503</v>
      </c>
      <c r="M21" s="5">
        <f>Parameters!N283</f>
        <v>6.1454760208953898</v>
      </c>
      <c r="N21" s="5">
        <f>Parameters!O283</f>
        <v>6.5132040502265296</v>
      </c>
      <c r="O21" s="5">
        <f>Parameters!P283</f>
        <v>6.9156526065980701</v>
      </c>
      <c r="P21" s="5">
        <f>Parameters!Q283</f>
        <v>7.3563651573921396</v>
      </c>
      <c r="Q21" s="5">
        <f>Parameters!R283</f>
        <v>7.8392515857351803</v>
      </c>
      <c r="R21" s="5">
        <f>Parameters!S283</f>
        <v>8.3686262182044207</v>
      </c>
      <c r="S21" s="5">
        <f>Parameters!T283</f>
        <v>8.9492498050594396</v>
      </c>
      <c r="T21" s="5">
        <f>Parameters!U283</f>
        <v>9.5863758641055306</v>
      </c>
      <c r="U21" s="5">
        <f>Parameters!V283</f>
        <v>10.285801842069301</v>
      </c>
      <c r="V21" s="5">
        <f>Parameters!W283</f>
        <v>11.053925594593601</v>
      </c>
      <c r="W21" s="5">
        <f>Parameters!X283</f>
        <v>0</v>
      </c>
      <c r="X21" s="5">
        <f>Parameters!Y283</f>
        <v>0</v>
      </c>
      <c r="Y21" s="5">
        <f>Parameters!Z283</f>
        <v>0</v>
      </c>
      <c r="Z21" s="5">
        <f>Parameters!AA283</f>
        <v>0</v>
      </c>
      <c r="AA21" s="5">
        <f>Parameters!AB283</f>
        <v>0</v>
      </c>
      <c r="AB21" s="5">
        <f>Parameters!AC283</f>
        <v>0</v>
      </c>
      <c r="AC21" s="5">
        <f>Parameters!AD283</f>
        <v>0</v>
      </c>
      <c r="AD21" s="5">
        <f>Parameters!AE283</f>
        <v>0</v>
      </c>
      <c r="AE21" s="5">
        <f>Parameters!AF283</f>
        <v>0</v>
      </c>
      <c r="AF21" s="5">
        <f>Parameters!AG283</f>
        <v>0</v>
      </c>
      <c r="AG21" s="5">
        <f>Parameters!AH283</f>
        <v>0</v>
      </c>
      <c r="AH21" s="5">
        <f>Parameters!AI283</f>
        <v>0</v>
      </c>
      <c r="AI21" s="5">
        <f>Parameters!AJ283</f>
        <v>0</v>
      </c>
      <c r="AJ21" s="5">
        <f>Parameters!AK283</f>
        <v>0</v>
      </c>
      <c r="AK21" s="5">
        <f>Parameters!AL283</f>
        <v>0</v>
      </c>
      <c r="AL21" s="5">
        <f>Parameters!AM283</f>
        <v>0</v>
      </c>
      <c r="AM21" s="5">
        <f>Parameters!AN283</f>
        <v>0</v>
      </c>
      <c r="AN21" s="5">
        <f>Parameters!AO283</f>
        <v>0</v>
      </c>
      <c r="AO21" s="5">
        <f>Parameters!AP283</f>
        <v>0</v>
      </c>
      <c r="AP21" s="5">
        <f>Parameters!AQ283</f>
        <v>0</v>
      </c>
      <c r="AQ21" s="5">
        <f>Parameters!AR283</f>
        <v>0</v>
      </c>
      <c r="AR21" s="5">
        <f>Parameters!AS283</f>
        <v>0</v>
      </c>
      <c r="AS21" s="5">
        <f>Parameters!AT283</f>
        <v>0</v>
      </c>
      <c r="AT21" s="5">
        <f>Parameters!AU283</f>
        <v>0</v>
      </c>
      <c r="AU21" s="5">
        <f>Parameters!AV283</f>
        <v>0</v>
      </c>
      <c r="AV21" s="5">
        <f>Parameters!AW283</f>
        <v>0</v>
      </c>
      <c r="AW21" s="5">
        <f>Parameters!AX283</f>
        <v>0</v>
      </c>
      <c r="AX21" s="5">
        <f>Parameters!AY283</f>
        <v>0</v>
      </c>
      <c r="AY21" s="5">
        <f>Parameters!AZ283</f>
        <v>0</v>
      </c>
      <c r="AZ21" s="5">
        <f>Parameters!BA283</f>
        <v>0</v>
      </c>
      <c r="BA21" s="5">
        <f>Parameters!BB283</f>
        <v>0</v>
      </c>
      <c r="BB21" s="5">
        <f>Parameters!BC283</f>
        <v>0</v>
      </c>
      <c r="BC21" s="5">
        <f>Parameters!BD283</f>
        <v>0</v>
      </c>
      <c r="BD21" s="5">
        <f>Parameters!BE283</f>
        <v>0</v>
      </c>
      <c r="BE21" s="5">
        <f>Parameters!BF283</f>
        <v>0</v>
      </c>
      <c r="BF21" s="5">
        <f>Parameters!BG283</f>
        <v>0</v>
      </c>
      <c r="BG21" s="5">
        <f>Parameters!BH283</f>
        <v>0</v>
      </c>
      <c r="BH21" s="5">
        <f>Parameters!BI283</f>
        <v>0</v>
      </c>
      <c r="BI21" s="5">
        <f>Parameters!BJ283</f>
        <v>0</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
        <v>85</v>
      </c>
      <c r="B22" s="72">
        <f>+Parameters!B38</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
        <v>134</v>
      </c>
      <c r="B23" s="75">
        <f>Parameters!B104</f>
        <v>7.9000000000000001E-2</v>
      </c>
      <c r="C23" s="75">
        <f>Parameters!D104</f>
        <v>7.666519715033214E-2</v>
      </c>
      <c r="D23" s="75">
        <f>Parameters!E104</f>
        <v>7.4399398153155646E-2</v>
      </c>
      <c r="E23" s="75">
        <f>Parameters!F104</f>
        <v>7.2200563636427031E-2</v>
      </c>
      <c r="F23" s="75">
        <f>Parameters!G104</f>
        <v>7.0066714500655436E-2</v>
      </c>
      <c r="G23" s="75">
        <f>Parameters!H104</f>
        <v>6.7995930137579569E-2</v>
      </c>
      <c r="H23" s="75">
        <f>Parameters!I104</f>
        <v>6.5986346701490492E-2</v>
      </c>
      <c r="I23" s="75">
        <f>Parameters!J104</f>
        <v>6.4036155431644787E-2</v>
      </c>
      <c r="J23" s="75">
        <f>Parameters!K104</f>
        <v>6.2143601024257727E-2</v>
      </c>
      <c r="K23" s="75">
        <f>Parameters!L104</f>
        <v>6.0306980052611397E-2</v>
      </c>
      <c r="L23" s="75">
        <f>Parameters!M104</f>
        <v>5.8524639433855712E-2</v>
      </c>
      <c r="M23" s="75">
        <f>Parameters!N104</f>
        <v>5.6794974941122171E-2</v>
      </c>
      <c r="N23" s="75">
        <f>Parameters!O104</f>
        <v>5.5116429759611452E-2</v>
      </c>
      <c r="O23" s="75">
        <f>Parameters!P104</f>
        <v>5.3487493085355005E-2</v>
      </c>
      <c r="P23" s="75">
        <f>Parameters!Q104</f>
        <v>5.1906698765389482E-2</v>
      </c>
      <c r="Q23" s="75">
        <f>Parameters!R104</f>
        <v>5.0372623978120097E-2</v>
      </c>
      <c r="R23" s="75">
        <f>Parameters!S104</f>
        <v>4.8883887952685126E-2</v>
      </c>
      <c r="S23" s="75">
        <f>Parameters!T104</f>
        <v>4.7439150726169006E-2</v>
      </c>
      <c r="T23" s="75">
        <f>Parameters!U104</f>
        <v>4.6037111937545179E-2</v>
      </c>
      <c r="U23" s="75">
        <f>Parameters!V104</f>
        <v>4.4676509657263427E-2</v>
      </c>
      <c r="V23" s="75">
        <f>Parameters!W104</f>
        <v>4.3356119251428085E-2</v>
      </c>
      <c r="W23" s="75">
        <f>Parameters!X104</f>
        <v>4.207475227954488E-2</v>
      </c>
      <c r="X23" s="75">
        <f>Parameters!Y104</f>
        <v>4.0831255424844247E-2</v>
      </c>
      <c r="Y23" s="75">
        <f>Parameters!Z104</f>
        <v>3.9624509456218392E-2</v>
      </c>
      <c r="Z23" s="75">
        <f>Parameters!AA104</f>
        <v>3.8453428220837763E-2</v>
      </c>
      <c r="AA23" s="75">
        <f>Parameters!AB104</f>
        <v>3.7316957666540161E-2</v>
      </c>
      <c r="AB23" s="75">
        <f>Parameters!AC104</f>
        <v>3.6214074893112659E-2</v>
      </c>
      <c r="AC23" s="75">
        <f>Parameters!AD104</f>
        <v>3.514378723161235E-2</v>
      </c>
      <c r="AD23" s="75">
        <f>Parameters!AE104</f>
        <v>3.4105131350897301E-2</v>
      </c>
      <c r="AE23" s="75">
        <f>Parameters!AF104</f>
        <v>3.3097172390563478E-2</v>
      </c>
      <c r="AF23" s="75">
        <f>Parameters!AG104</f>
        <v>3.2119003119507335E-2</v>
      </c>
      <c r="AG23" s="75">
        <f>Parameters!AH104</f>
        <v>3.116974311935649E-2</v>
      </c>
      <c r="AH23" s="75">
        <f>Parameters!AI104</f>
        <v>3.0248537992033853E-2</v>
      </c>
      <c r="AI23" s="75">
        <f>Parameters!AJ104</f>
        <v>2.9354558590741611E-2</v>
      </c>
      <c r="AJ23" s="75">
        <f>Parameters!AK104</f>
        <v>2.8487000273673187E-2</v>
      </c>
      <c r="AK23" s="75">
        <f>Parameters!AL104</f>
        <v>2.7645082179781271E-2</v>
      </c>
      <c r="AL23" s="75">
        <f>Parameters!AM104</f>
        <v>2.6828046525950191E-2</v>
      </c>
      <c r="AM23" s="75">
        <f>Parameters!AN104</f>
        <v>2.603515792493994E-2</v>
      </c>
      <c r="AN23" s="75">
        <f>Parameters!AO104</f>
        <v>2.5265702723488014E-2</v>
      </c>
      <c r="AO23" s="75">
        <f>Parameters!AP104</f>
        <v>2.4518988359973317E-2</v>
      </c>
      <c r="AP23" s="75">
        <f>Parameters!AQ104</f>
        <v>2.379434274106397E-2</v>
      </c>
      <c r="AQ23" s="75">
        <f>Parameters!AR104</f>
        <v>2.3091113636787893E-2</v>
      </c>
      <c r="AR23" s="75">
        <f>Parameters!AS104</f>
        <v>2.2408668093481861E-2</v>
      </c>
      <c r="AS23" s="75">
        <f>Parameters!AT104</f>
        <v>2.1746391864090435E-2</v>
      </c>
      <c r="AT23" s="75">
        <f>Parameters!AU104</f>
        <v>2.1103688855302182E-2</v>
      </c>
      <c r="AU23" s="75">
        <f>Parameters!AV104</f>
        <v>2.0479980591025435E-2</v>
      </c>
      <c r="AV23" s="75">
        <f>Parameters!AW104</f>
        <v>1.9874705691720763E-2</v>
      </c>
      <c r="AW23" s="75">
        <f>Parameters!AX104</f>
        <v>1.9287319369121533E-2</v>
      </c>
      <c r="AX23" s="75">
        <f>Parameters!AY104</f>
        <v>1.8717292935887621E-2</v>
      </c>
      <c r="AY23" s="75">
        <f>Parameters!AZ104</f>
        <v>1.8164113329751184E-2</v>
      </c>
      <c r="AZ23" s="75">
        <f>Parameters!BA104</f>
        <v>1.7627282651725956E-2</v>
      </c>
      <c r="BA23" s="75">
        <f>Parameters!BB104</f>
        <v>1.7106317717964559E-2</v>
      </c>
      <c r="BB23" s="75">
        <f>Parameters!BC104</f>
        <v>1.6600749624860411E-2</v>
      </c>
      <c r="BC23" s="75">
        <f>Parameters!BD104</f>
        <v>1.6110123327002866E-2</v>
      </c>
      <c r="BD23" s="75">
        <f>Parameters!BE104</f>
        <v>1.5633997227605563E-2</v>
      </c>
      <c r="BE23" s="75">
        <f>Parameters!BF104</f>
        <v>1.5171942781039578E-2</v>
      </c>
      <c r="BF23" s="75">
        <f>Parameters!BG104</f>
        <v>1.4723544107113387E-2</v>
      </c>
      <c r="BG23" s="75">
        <f>Parameters!BH104</f>
        <v>1.4288397616752647E-2</v>
      </c>
      <c r="BH23" s="75">
        <f>Parameters!BI104</f>
        <v>1.3866111648742753E-2</v>
      </c>
      <c r="BI23" s="75">
        <f>Parameters!BJ104</f>
        <v>1.3456306117207344E-2</v>
      </c>
    </row>
    <row r="24" spans="1:124" ht="21" customHeight="1" thickBot="1" x14ac:dyDescent="0.35">
      <c r="A24" s="20" t="s">
        <v>47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
        <v>77</v>
      </c>
      <c r="B25" s="72">
        <f>+Parameters!B7*Parameters!B$25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
        <v>78</v>
      </c>
      <c r="B26" s="91">
        <f>+Parameters!B8*Parameters!B$25</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
        <v>20</v>
      </c>
      <c r="B27" s="72">
        <f>+Parameters!B9</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+Parameters!A18</f>
        <v>Threshold for catastrophic damages</v>
      </c>
      <c r="B28" s="72">
        <f>+Parameters!B18*Parameters!B20</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+Parameters!A19</f>
        <v>Exponent for catastrophic damages</v>
      </c>
      <c r="B29" s="72">
        <f>+Parameters!B19*Parameters!B20</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+Parameters!A17</f>
        <v>Damage rate at threshold for catastrophic damages</v>
      </c>
      <c r="B30" s="72">
        <f>+Parameters!B17*Parameters!B20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
        <v>46</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
        <v>35</v>
      </c>
      <c r="B32" s="75">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+M34*M41/$B39/1000</f>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
        <v>186</v>
      </c>
      <c r="B33" s="72">
        <f>+Parameters!B10</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
        <v>142</v>
      </c>
      <c r="B34" s="72">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+L34*(1-$B$36)</f>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+AV34*(1-$B$36)</f>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
        <v>187</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
        <v>188</v>
      </c>
      <c r="B36" s="72">
        <f>+Parameters!B26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
        <v>466</v>
      </c>
      <c r="B37" s="72">
        <f>+Parameters!B42</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
        <v>147</v>
      </c>
      <c r="B38" s="72">
        <f>+Parameters!B12</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
        <v>36</v>
      </c>
      <c r="B39" s="72">
        <f>+Parameters!B11</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
        <v>37</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
        <v>189</v>
      </c>
      <c r="B41" s="72">
        <f>+B42</f>
        <v>0.5491283629</v>
      </c>
      <c r="C41" s="2">
        <f t="shared" ref="C41:BI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si="6"/>
        <v>0.11952466434799303</v>
      </c>
      <c r="AJ41" s="2">
        <f t="shared" si="6"/>
        <v>0.11456376423148801</v>
      </c>
      <c r="AK41" s="2">
        <f t="shared" si="6"/>
        <v>0.10983199804810734</v>
      </c>
      <c r="AL41" s="2">
        <f t="shared" si="6"/>
        <v>0.1053178301218651</v>
      </c>
      <c r="AM41" s="2">
        <f t="shared" si="6"/>
        <v>0.10101034952971773</v>
      </c>
      <c r="AN41" s="2">
        <f t="shared" si="6"/>
        <v>9.6899234041206123E-2</v>
      </c>
      <c r="AO41" s="2">
        <f t="shared" si="6"/>
        <v>9.2974716260758941E-2</v>
      </c>
      <c r="AP41" s="2">
        <f t="shared" si="6"/>
        <v>8.9227551831060015E-2</v>
      </c>
      <c r="AQ41" s="2">
        <f t="shared" si="6"/>
        <v>8.5648989565419525E-2</v>
      </c>
      <c r="AR41" s="2">
        <f t="shared" si="6"/>
        <v>8.2230743385954819E-2</v>
      </c>
      <c r="AS41" s="2">
        <f t="shared" si="6"/>
        <v>7.8964965952631722E-2</v>
      </c>
      <c r="AT41" s="2">
        <f t="shared" si="6"/>
        <v>7.5844223875885936E-2</v>
      </c>
      <c r="AU41" s="2">
        <f t="shared" si="6"/>
        <v>7.2861474412678512E-2</v>
      </c>
      <c r="AV41" s="2">
        <f t="shared" si="6"/>
        <v>7.001004355247907E-2</v>
      </c>
      <c r="AW41" s="2">
        <f t="shared" si="6"/>
        <v>6.7283605405849156E-2</v>
      </c>
      <c r="AX41" s="2">
        <f t="shared" si="6"/>
        <v>6.4676162814051794E-2</v>
      </c>
      <c r="AY41" s="2">
        <f t="shared" si="6"/>
        <v>6.2182029103469948E-2</v>
      </c>
      <c r="AZ41" s="2">
        <f t="shared" si="6"/>
        <v>5.9795810913606383E-2</v>
      </c>
      <c r="BA41" s="2">
        <f t="shared" si="6"/>
        <v>5.7512392032085663E-2</v>
      </c>
      <c r="BB41" s="2">
        <f t="shared" si="6"/>
        <v>5.5326918174410364E-2</v>
      </c>
      <c r="BC41" s="2">
        <f t="shared" si="6"/>
        <v>5.3234782650260687E-2</v>
      </c>
      <c r="BD41" s="2">
        <f t="shared" si="6"/>
        <v>5.1231612861889667E-2</v>
      </c>
      <c r="BE41" s="2">
        <f t="shared" si="6"/>
        <v>4.9313257583675579E-2</v>
      </c>
      <c r="BF41" s="2">
        <f t="shared" si="6"/>
        <v>4.7475774975165475E-2</v>
      </c>
      <c r="BG41" s="2">
        <f t="shared" si="6"/>
        <v>4.5715421282996868E-2</v>
      </c>
      <c r="BH41" s="2">
        <f t="shared" si="6"/>
        <v>4.4028640189932945E-2</v>
      </c>
      <c r="BI41" s="2">
        <f t="shared" si="6"/>
        <v>4.2412052771904941E-2</v>
      </c>
    </row>
    <row r="42" spans="1:124" ht="21" customHeight="1" x14ac:dyDescent="0.3">
      <c r="A42" s="8" t="s">
        <v>190</v>
      </c>
      <c r="B42" s="72">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
        <v>191</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
        <v>150</v>
      </c>
      <c r="B44" s="72">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
        <v>192</v>
      </c>
      <c r="B45" s="72">
        <f>Parameters!D54</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
        <v>3</v>
      </c>
      <c r="B46" s="76"/>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+IF(Parameters!B27=1,"Copenhagen",IF(Parameters!B27=2,"Copenhagen rich",IF(Parameters!B27=3,"Realistically optimistic","All immediate")))</f>
        <v>All immediate</v>
      </c>
      <c r="B47" s="77">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
        <v>93</v>
      </c>
      <c r="C48" s="2"/>
      <c r="D48" s="2">
        <f>+B126</f>
        <v>6.8862295864021492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
        <v>51</v>
      </c>
      <c r="B49" s="72">
        <v>1.6408662000000001E-2</v>
      </c>
      <c r="C49" s="5"/>
      <c r="D49" s="2">
        <f>+B126^B19/1000</f>
        <v>1.6408662109972938E-2</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
        <v>52</v>
      </c>
      <c r="B50" s="72">
        <v>-3855.1068949999999</v>
      </c>
      <c r="C50" s="24"/>
      <c r="D50" s="24" t="e">
        <f>+B163</f>
        <v>#DIV/0!</v>
      </c>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
        <v>230</v>
      </c>
      <c r="B51" s="72">
        <v>1</v>
      </c>
      <c r="C51" s="2"/>
      <c r="D51" s="2" t="e">
        <f>+D50-B129</f>
        <v>#DIV/0!</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
        <v>17</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
        <v>18</v>
      </c>
      <c r="B53">
        <v>6838</v>
      </c>
      <c r="C53" s="23">
        <f>Parameters!D35</f>
        <v>7242.4909902816999</v>
      </c>
      <c r="D53" s="23">
        <f>Parameters!E35</f>
        <v>7612.0624490151004</v>
      </c>
      <c r="E53" s="23">
        <f>Parameters!F35</f>
        <v>7947.3144083379002</v>
      </c>
      <c r="F53" s="23">
        <f>Parameters!G35</f>
        <v>8249.5494073663995</v>
      </c>
      <c r="G53" s="23">
        <f>Parameters!H35</f>
        <v>8520.5561633234993</v>
      </c>
      <c r="H53" s="23">
        <f>Parameters!I35</f>
        <v>8762.4308785045996</v>
      </c>
      <c r="I53" s="23">
        <f>Parameters!J35</f>
        <v>8977.4350979825995</v>
      </c>
      <c r="J53" s="23">
        <f>Parameters!K35</f>
        <v>9167.8866567271998</v>
      </c>
      <c r="K53" s="23">
        <f>Parameters!L35</f>
        <v>9336.0791290479992</v>
      </c>
      <c r="L53" s="23">
        <f>Parameters!M35</f>
        <v>9484.2248989408999</v>
      </c>
      <c r="M53" s="23">
        <f>Parameters!N35</f>
        <v>9614.4171827132996</v>
      </c>
      <c r="N53" s="23">
        <f>Parameters!O35</f>
        <v>9728.6068217838001</v>
      </c>
      <c r="O53" s="23">
        <f>Parameters!P35</f>
        <v>9828.5902665064004</v>
      </c>
      <c r="P53" s="23">
        <f>Parameters!Q35</f>
        <v>9916.0057923349996</v>
      </c>
      <c r="Q53" s="23">
        <f>Parameters!R35</f>
        <v>9992.3355707250994</v>
      </c>
      <c r="R53" s="23">
        <f>Parameters!S35</f>
        <v>10058.9117304096</v>
      </c>
      <c r="S53" s="23">
        <f>Parameters!T35</f>
        <v>10116.9249798906</v>
      </c>
      <c r="T53" s="23">
        <f>Parameters!U35</f>
        <v>10167.4347198162</v>
      </c>
      <c r="U53" s="23">
        <f>Parameters!V35</f>
        <v>10211.379860932801</v>
      </c>
      <c r="V53" s="23">
        <f>Parameters!W35</f>
        <v>10249.5897887346</v>
      </c>
      <c r="W53" s="23">
        <f>Parameters!X35</f>
        <v>10282.7950896782</v>
      </c>
      <c r="X53" s="23">
        <f>Parameters!Y35</f>
        <v>10311.6377853629</v>
      </c>
      <c r="Y53" s="23">
        <f>Parameters!Z35</f>
        <v>10336.6809188678</v>
      </c>
      <c r="Z53" s="23">
        <f>Parameters!AA35</f>
        <v>10358.417408748201</v>
      </c>
      <c r="AA53" s="23">
        <f>Parameters!AB35</f>
        <v>10377.278137043701</v>
      </c>
      <c r="AB53" s="23">
        <f>Parameters!AC35</f>
        <v>10393.63927294</v>
      </c>
      <c r="AC53" s="23">
        <f>Parameters!AD35</f>
        <v>10407.8288573315</v>
      </c>
      <c r="AD53" s="23">
        <f>Parameters!AE35</f>
        <v>10420.132688511099</v>
      </c>
      <c r="AE53" s="23">
        <f>Parameters!AF35</f>
        <v>10430.799557918001</v>
      </c>
      <c r="AF53" s="23">
        <f>Parameters!AG35</f>
        <v>10440.0458890952</v>
      </c>
      <c r="AG53" s="23">
        <f>Parameters!AH35</f>
        <v>10448.0598341152</v>
      </c>
      <c r="AH53" s="23">
        <f>Parameters!AI35</f>
        <v>10455.0048807149</v>
      </c>
      <c r="AI53" s="23">
        <f>Parameters!AJ35</f>
        <v>10461.0230210058</v>
      </c>
      <c r="AJ53" s="23">
        <f>Parameters!AK35</f>
        <v>10466.2375294065</v>
      </c>
      <c r="AK53" s="23">
        <f>Parameters!AL35</f>
        <v>10470.755393793501</v>
      </c>
      <c r="AL53" s="23">
        <f>Parameters!AM35</f>
        <v>10474.6694400288</v>
      </c>
      <c r="AM53" s="23">
        <f>Parameters!AN35</f>
        <v>10478.060186201001</v>
      </c>
      <c r="AN53" s="23">
        <f>Parameters!AO35</f>
        <v>10480.997459222601</v>
      </c>
      <c r="AO53" s="23">
        <f>Parameters!AP35</f>
        <v>10483.5418029352</v>
      </c>
      <c r="AP53" s="23">
        <f>Parameters!AQ35</f>
        <v>10485.745703640099</v>
      </c>
      <c r="AQ53" s="23">
        <f>Parameters!AR35</f>
        <v>10487.654655995</v>
      </c>
      <c r="AR53" s="23">
        <f>Parameters!AS35</f>
        <v>10489.3080895277</v>
      </c>
      <c r="AS53" s="23">
        <f>Parameters!AT35</f>
        <v>10490.740173583101</v>
      </c>
      <c r="AT53" s="23">
        <f>Parameters!AU35</f>
        <v>10491.9805163496</v>
      </c>
      <c r="AU53" s="23">
        <f>Parameters!AV35</f>
        <v>10493.0547716735</v>
      </c>
      <c r="AV53" s="23">
        <f>Parameters!AW35</f>
        <v>10493.985165654</v>
      </c>
      <c r="AW53" s="23">
        <f>Parameters!AX35</f>
        <v>10494.7909534956</v>
      </c>
      <c r="AX53" s="23">
        <f>Parameters!AY35</f>
        <v>10495.488815758201</v>
      </c>
      <c r="AY53" s="23">
        <f>Parameters!AZ35</f>
        <v>10496.0932019719</v>
      </c>
      <c r="AZ53" s="23">
        <f>Parameters!BA35</f>
        <v>10496.6166285535</v>
      </c>
      <c r="BA53" s="23">
        <f>Parameters!BB35</f>
        <v>10497.069937063499</v>
      </c>
      <c r="BB53" s="23">
        <f>Parameters!BC35</f>
        <v>10497.462518050599</v>
      </c>
      <c r="BC53" s="23">
        <f>Parameters!BD35</f>
        <v>10497.802505048299</v>
      </c>
      <c r="BD53" s="23">
        <f>Parameters!BE35</f>
        <v>10498.096942685201</v>
      </c>
      <c r="BE53" s="23">
        <f>Parameters!BF35</f>
        <v>10498.351932351199</v>
      </c>
      <c r="BF53" s="23">
        <f>Parameters!BG35</f>
        <v>10498.572758406201</v>
      </c>
      <c r="BG53" s="23">
        <f>Parameters!BH35</f>
        <v>10498.763997522799</v>
      </c>
      <c r="BH53" s="23">
        <f>Parameters!BI35</f>
        <v>10498.9296134125</v>
      </c>
      <c r="BI53" s="23">
        <f>Parameters!BJ35</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
        <v>146</v>
      </c>
      <c r="C54" s="5">
        <f>+C53/B53-1</f>
        <v>5.9153406007853127E-2</v>
      </c>
      <c r="D54" s="5">
        <f t="shared" ref="D54:BI54" si="7">+D53/C53-1</f>
        <v>5.1028224850995008E-2</v>
      </c>
      <c r="E54" s="5">
        <f t="shared" si="7"/>
        <v>4.4042197705061792E-2</v>
      </c>
      <c r="F54" s="5">
        <f t="shared" si="7"/>
        <v>3.8029827876371769E-2</v>
      </c>
      <c r="G54" s="5">
        <f t="shared" si="7"/>
        <v>3.2851097990286071E-2</v>
      </c>
      <c r="H54" s="5">
        <f t="shared" si="7"/>
        <v>2.8387198035527694E-2</v>
      </c>
      <c r="I54" s="5">
        <f t="shared" si="7"/>
        <v>2.4537051699367263E-2</v>
      </c>
      <c r="J54" s="5">
        <f t="shared" si="7"/>
        <v>2.1214473473319506E-2</v>
      </c>
      <c r="K54" s="5">
        <f t="shared" si="7"/>
        <v>1.834582806468088E-2</v>
      </c>
      <c r="L54" s="5">
        <f t="shared" si="7"/>
        <v>1.5868092787684862E-2</v>
      </c>
      <c r="M54" s="5">
        <f t="shared" si="7"/>
        <v>1.3727245521870657E-2</v>
      </c>
      <c r="N54" s="5">
        <f t="shared" si="7"/>
        <v>1.1876917435600154E-2</v>
      </c>
      <c r="O54" s="5">
        <f t="shared" si="7"/>
        <v>1.0277262361834127E-2</v>
      </c>
      <c r="P54" s="5">
        <f t="shared" si="7"/>
        <v>8.8940044765617454E-3</v>
      </c>
      <c r="Q54" s="5">
        <f t="shared" si="7"/>
        <v>7.6976335016969433E-3</v>
      </c>
      <c r="R54" s="5">
        <f t="shared" si="7"/>
        <v>6.6627225650377486E-3</v>
      </c>
      <c r="S54" s="5">
        <f t="shared" si="7"/>
        <v>5.7673485000984126E-3</v>
      </c>
      <c r="T54" s="5">
        <f t="shared" si="7"/>
        <v>4.9925980499012645E-3</v>
      </c>
      <c r="U54" s="5">
        <f t="shared" si="7"/>
        <v>4.3221463749310018E-3</v>
      </c>
      <c r="V54" s="5">
        <f t="shared" si="7"/>
        <v>3.7418966214335381E-3</v>
      </c>
      <c r="W54" s="5">
        <f t="shared" si="7"/>
        <v>3.2396712090951851E-3</v>
      </c>
      <c r="X54" s="5">
        <f t="shared" si="7"/>
        <v>2.8049470434017287E-3</v>
      </c>
      <c r="Y54" s="5">
        <f t="shared" si="7"/>
        <v>2.4286281215626371E-3</v>
      </c>
      <c r="Z54" s="5">
        <f t="shared" si="7"/>
        <v>2.1028500396800265E-3</v>
      </c>
      <c r="AA54" s="5">
        <f t="shared" si="7"/>
        <v>1.8208117660494239E-3</v>
      </c>
      <c r="AB54" s="5">
        <f t="shared" si="7"/>
        <v>1.5766307581075445E-3</v>
      </c>
      <c r="AC54" s="5">
        <f t="shared" si="7"/>
        <v>1.3652180933818592E-3</v>
      </c>
      <c r="AD54" s="5">
        <f t="shared" si="7"/>
        <v>1.1821707820389715E-3</v>
      </c>
      <c r="AE54" s="5">
        <f t="shared" si="7"/>
        <v>1.02367884611132E-3</v>
      </c>
      <c r="AF54" s="5">
        <f t="shared" si="7"/>
        <v>8.8644510191748793E-4</v>
      </c>
      <c r="AG54" s="5">
        <f t="shared" si="7"/>
        <v>7.6761588072815634E-4</v>
      </c>
      <c r="AH54" s="5">
        <f t="shared" si="7"/>
        <v>6.6472117407134768E-4</v>
      </c>
      <c r="AI54" s="5">
        <f t="shared" si="7"/>
        <v>5.756229059252771E-4</v>
      </c>
      <c r="AJ54" s="5">
        <f t="shared" si="7"/>
        <v>4.9847021560212035E-4</v>
      </c>
      <c r="AK54" s="5">
        <f t="shared" si="7"/>
        <v>4.3166079255385625E-4</v>
      </c>
      <c r="AL54" s="5">
        <f t="shared" si="7"/>
        <v>3.7380743681758588E-4</v>
      </c>
      <c r="AM54" s="5">
        <f t="shared" si="7"/>
        <v>3.2370913388857225E-4</v>
      </c>
      <c r="AN54" s="5">
        <f t="shared" si="7"/>
        <v>2.8032603071581619E-4</v>
      </c>
      <c r="AO54" s="5">
        <f t="shared" si="7"/>
        <v>2.427577835504291E-4</v>
      </c>
      <c r="AP54" s="5">
        <f t="shared" si="7"/>
        <v>2.1022482156562994E-4</v>
      </c>
      <c r="AQ54" s="5">
        <f t="shared" si="7"/>
        <v>1.8205213142241661E-4</v>
      </c>
      <c r="AR54" s="5">
        <f t="shared" si="7"/>
        <v>1.5765522292010559E-4</v>
      </c>
      <c r="AS54" s="5">
        <f t="shared" si="7"/>
        <v>1.3652798098573449E-4</v>
      </c>
      <c r="AT54" s="5">
        <f t="shared" si="7"/>
        <v>1.1823215006523391E-4</v>
      </c>
      <c r="AU54" s="5">
        <f t="shared" si="7"/>
        <v>1.0238823091834881E-4</v>
      </c>
      <c r="AV54" s="5">
        <f t="shared" si="7"/>
        <v>8.8667599735803293E-5</v>
      </c>
      <c r="AW54" s="5">
        <f t="shared" si="7"/>
        <v>7.6785685216851363E-5</v>
      </c>
      <c r="AX54" s="5">
        <f t="shared" si="7"/>
        <v>6.6496061302601106E-5</v>
      </c>
      <c r="AY54" s="5">
        <f t="shared" si="7"/>
        <v>5.7585332547072099E-5</v>
      </c>
      <c r="AZ54" s="5">
        <f t="shared" si="7"/>
        <v>4.9868705577216232E-5</v>
      </c>
      <c r="BA54" s="5">
        <f t="shared" si="7"/>
        <v>4.3186154742969052E-5</v>
      </c>
      <c r="BB54" s="5">
        <f t="shared" si="7"/>
        <v>3.739910179256789E-5</v>
      </c>
      <c r="BC54" s="5">
        <f t="shared" si="7"/>
        <v>3.2387540999989639E-5</v>
      </c>
      <c r="BD54" s="5">
        <f t="shared" si="7"/>
        <v>2.8047549642806757E-5</v>
      </c>
      <c r="BE54" s="5">
        <f t="shared" si="7"/>
        <v>2.4289132343646713E-5</v>
      </c>
      <c r="BF54" s="5">
        <f t="shared" si="7"/>
        <v>2.1034354384719123E-5</v>
      </c>
      <c r="BG54" s="5">
        <f t="shared" si="7"/>
        <v>1.821572522286985E-5</v>
      </c>
      <c r="BH54" s="5">
        <f t="shared" si="7"/>
        <v>1.5774798799217393E-5</v>
      </c>
      <c r="BI54" s="5">
        <f t="shared" si="7"/>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
        <v>182</v>
      </c>
      <c r="B55" s="78"/>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
        <v>8</v>
      </c>
      <c r="B56" s="79"/>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
        <v>27</v>
      </c>
      <c r="B57" s="72">
        <f>+Parameters!B13</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
        <v>193</v>
      </c>
      <c r="B58" s="79"/>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143" t="s">
        <v>442</v>
      </c>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
        <v>441</v>
      </c>
      <c r="B60" s="72">
        <f>Parameters!B59</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c r="B61" s="72"/>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
        <v>440</v>
      </c>
      <c r="B62" s="72">
        <f>+Parameters!B61</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
        <v>439</v>
      </c>
      <c r="B63" s="72">
        <f>+Parameters!B62</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
        <v>194</v>
      </c>
      <c r="B64" s="79"/>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
        <v>195</v>
      </c>
      <c r="B65" s="90">
        <f t="shared" ref="B65:B71" si="8">+C65/100</f>
        <v>0.91200000000000003</v>
      </c>
      <c r="C65" s="26">
        <f>+Parameters!B64</f>
        <v>91.2</v>
      </c>
      <c r="D65" s="92">
        <f>E65/100</f>
        <v>0.91200000000000003</v>
      </c>
      <c r="E65" s="26">
        <f>Parameters!B64</f>
        <v>91.2</v>
      </c>
      <c r="F65" s="92"/>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
        <v>196</v>
      </c>
      <c r="B66" s="90">
        <f t="shared" si="8"/>
        <v>3.8328888888888892E-2</v>
      </c>
      <c r="C66" s="26">
        <f>+Parameters!B65</f>
        <v>3.8328888888888892</v>
      </c>
      <c r="D66" s="92">
        <f t="shared" ref="D66:D71" si="9">E66/100</f>
        <v>3.8328888888888892E-2</v>
      </c>
      <c r="E66" s="26">
        <f>Parameters!B65</f>
        <v>3.8328888888888892</v>
      </c>
      <c r="F66" s="92"/>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
        <v>197</v>
      </c>
      <c r="B67" s="90">
        <f t="shared" si="8"/>
        <v>8.8000000000000009E-2</v>
      </c>
      <c r="C67" s="26">
        <f>+Parameters!B66</f>
        <v>8.8000000000000007</v>
      </c>
      <c r="D67" s="92">
        <f t="shared" si="9"/>
        <v>8.8000000000000009E-2</v>
      </c>
      <c r="E67" s="26">
        <f>Parameters!B66</f>
        <v>8.8000000000000007</v>
      </c>
      <c r="F67" s="92"/>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
        <v>201</v>
      </c>
      <c r="B68" s="90">
        <f t="shared" si="8"/>
        <v>0.95917111111111109</v>
      </c>
      <c r="C68" s="26">
        <f>+Parameters!B67</f>
        <v>95.917111111111112</v>
      </c>
      <c r="D68" s="92">
        <f t="shared" si="9"/>
        <v>0.95917111111111109</v>
      </c>
      <c r="E68" s="26">
        <f>Parameters!B67</f>
        <v>95.917111111111112</v>
      </c>
      <c r="F68" s="92"/>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
        <v>198</v>
      </c>
      <c r="B69" s="90">
        <f t="shared" si="8"/>
        <v>3.3750000000000002E-4</v>
      </c>
      <c r="C69" s="26">
        <f>+Parameters!B68</f>
        <v>3.3750000000000002E-2</v>
      </c>
      <c r="D69" s="92">
        <f t="shared" si="9"/>
        <v>3.3750000000000002E-4</v>
      </c>
      <c r="E69" s="26">
        <f>Parameters!B68</f>
        <v>3.3750000000000002E-2</v>
      </c>
      <c r="F69" s="92"/>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
        <v>199</v>
      </c>
      <c r="B70" s="90">
        <f t="shared" si="8"/>
        <v>2.5000000000000001E-3</v>
      </c>
      <c r="C70" s="26">
        <f>+Parameters!B69</f>
        <v>0.25</v>
      </c>
      <c r="D70" s="92">
        <f t="shared" si="9"/>
        <v>2.5000000000000001E-3</v>
      </c>
      <c r="E70" s="26">
        <f>Parameters!B69</f>
        <v>0.25</v>
      </c>
      <c r="F70" s="92"/>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
        <v>200</v>
      </c>
      <c r="B71" s="90">
        <f t="shared" si="8"/>
        <v>0.99966250000000001</v>
      </c>
      <c r="C71" s="26">
        <f>+Parameters!B70</f>
        <v>99.966250000000002</v>
      </c>
      <c r="D71" s="92">
        <f t="shared" si="9"/>
        <v>0.99966250000000001</v>
      </c>
      <c r="E71" s="26">
        <f>Parameters!B70</f>
        <v>99.966250000000002</v>
      </c>
      <c r="F71" s="92"/>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
        <v>202</v>
      </c>
      <c r="B72" s="79"/>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
        <v>41</v>
      </c>
      <c r="B73" s="72">
        <f>+$B$74+ IF(B1&lt;19, ((1/18)*($B$75-$B$74)*(B1-1)), ($B$75-$B$74))</f>
        <v>0.25</v>
      </c>
      <c r="C73" s="5">
        <f t="shared" ref="C73:BI73" si="10">+$B$74+ IF(C1&lt;19, ((1/18)*($B$75-$B$74)*(C1-1)), ($B$75-$B$74))</f>
        <v>0.27500000000000002</v>
      </c>
      <c r="D73" s="5">
        <f t="shared" si="10"/>
        <v>0.3</v>
      </c>
      <c r="E73" s="5">
        <f t="shared" si="10"/>
        <v>0.32499999999999996</v>
      </c>
      <c r="F73" s="5">
        <f t="shared" si="10"/>
        <v>0.35</v>
      </c>
      <c r="G73" s="5">
        <f t="shared" si="10"/>
        <v>0.375</v>
      </c>
      <c r="H73" s="5">
        <f t="shared" si="10"/>
        <v>0.39999999999999997</v>
      </c>
      <c r="I73" s="5">
        <f t="shared" si="10"/>
        <v>0.42499999999999993</v>
      </c>
      <c r="J73" s="5">
        <f t="shared" si="10"/>
        <v>0.44999999999999996</v>
      </c>
      <c r="K73" s="5">
        <f t="shared" si="10"/>
        <v>0.47499999999999998</v>
      </c>
      <c r="L73" s="5">
        <f t="shared" si="10"/>
        <v>0.49999999999999994</v>
      </c>
      <c r="M73" s="5">
        <f t="shared" si="10"/>
        <v>0.52499999999999991</v>
      </c>
      <c r="N73" s="5">
        <f t="shared" si="10"/>
        <v>0.54999999999999993</v>
      </c>
      <c r="O73" s="5">
        <f t="shared" si="10"/>
        <v>0.57499999999999996</v>
      </c>
      <c r="P73" s="5">
        <f t="shared" si="10"/>
        <v>0.59999999999999987</v>
      </c>
      <c r="Q73" s="5">
        <f t="shared" si="10"/>
        <v>0.62499999999999989</v>
      </c>
      <c r="R73" s="5">
        <f t="shared" si="10"/>
        <v>0.64999999999999991</v>
      </c>
      <c r="S73" s="5">
        <f t="shared" si="10"/>
        <v>0.67499999999999993</v>
      </c>
      <c r="T73" s="5">
        <f t="shared" si="10"/>
        <v>0.7</v>
      </c>
      <c r="U73" s="5">
        <f t="shared" si="10"/>
        <v>0.7</v>
      </c>
      <c r="V73" s="5">
        <f t="shared" si="10"/>
        <v>0.7</v>
      </c>
      <c r="W73" s="5">
        <f t="shared" si="10"/>
        <v>0.7</v>
      </c>
      <c r="X73" s="5">
        <f t="shared" si="10"/>
        <v>0.7</v>
      </c>
      <c r="Y73" s="5">
        <f t="shared" si="10"/>
        <v>0.7</v>
      </c>
      <c r="Z73" s="5">
        <f t="shared" si="10"/>
        <v>0.7</v>
      </c>
      <c r="AA73" s="5">
        <f t="shared" si="10"/>
        <v>0.7</v>
      </c>
      <c r="AB73" s="5">
        <f t="shared" si="10"/>
        <v>0.7</v>
      </c>
      <c r="AC73" s="5">
        <f t="shared" si="10"/>
        <v>0.7</v>
      </c>
      <c r="AD73" s="5">
        <f t="shared" si="10"/>
        <v>0.7</v>
      </c>
      <c r="AE73" s="5">
        <f t="shared" si="10"/>
        <v>0.7</v>
      </c>
      <c r="AF73" s="5">
        <f t="shared" si="10"/>
        <v>0.7</v>
      </c>
      <c r="AG73" s="5">
        <f t="shared" si="10"/>
        <v>0.7</v>
      </c>
      <c r="AH73" s="5">
        <f t="shared" si="10"/>
        <v>0.7</v>
      </c>
      <c r="AI73" s="5">
        <f t="shared" si="10"/>
        <v>0.7</v>
      </c>
      <c r="AJ73" s="5">
        <f t="shared" si="10"/>
        <v>0.7</v>
      </c>
      <c r="AK73" s="5">
        <f t="shared" si="10"/>
        <v>0.7</v>
      </c>
      <c r="AL73" s="5">
        <f t="shared" si="10"/>
        <v>0.7</v>
      </c>
      <c r="AM73" s="5">
        <f t="shared" si="10"/>
        <v>0.7</v>
      </c>
      <c r="AN73" s="5">
        <f t="shared" si="10"/>
        <v>0.7</v>
      </c>
      <c r="AO73" s="5">
        <f t="shared" si="10"/>
        <v>0.7</v>
      </c>
      <c r="AP73" s="5">
        <f t="shared" si="10"/>
        <v>0.7</v>
      </c>
      <c r="AQ73" s="5">
        <f t="shared" si="10"/>
        <v>0.7</v>
      </c>
      <c r="AR73" s="5">
        <f t="shared" si="10"/>
        <v>0.7</v>
      </c>
      <c r="AS73" s="5">
        <f t="shared" si="10"/>
        <v>0.7</v>
      </c>
      <c r="AT73" s="5">
        <f t="shared" si="10"/>
        <v>0.7</v>
      </c>
      <c r="AU73" s="5">
        <f t="shared" si="10"/>
        <v>0.7</v>
      </c>
      <c r="AV73" s="5">
        <f t="shared" si="10"/>
        <v>0.7</v>
      </c>
      <c r="AW73" s="5">
        <f t="shared" si="10"/>
        <v>0.7</v>
      </c>
      <c r="AX73" s="5">
        <f t="shared" si="10"/>
        <v>0.7</v>
      </c>
      <c r="AY73" s="5">
        <f t="shared" si="10"/>
        <v>0.7</v>
      </c>
      <c r="AZ73" s="5">
        <f t="shared" si="10"/>
        <v>0.7</v>
      </c>
      <c r="BA73" s="5">
        <f t="shared" si="10"/>
        <v>0.7</v>
      </c>
      <c r="BB73" s="5">
        <f t="shared" si="10"/>
        <v>0.7</v>
      </c>
      <c r="BC73" s="5">
        <f t="shared" si="10"/>
        <v>0.7</v>
      </c>
      <c r="BD73" s="5">
        <f t="shared" si="10"/>
        <v>0.7</v>
      </c>
      <c r="BE73" s="5">
        <f t="shared" si="10"/>
        <v>0.7</v>
      </c>
      <c r="BF73" s="5">
        <f t="shared" si="10"/>
        <v>0.7</v>
      </c>
      <c r="BG73" s="5">
        <f t="shared" si="10"/>
        <v>0.7</v>
      </c>
      <c r="BH73" s="5">
        <f t="shared" si="10"/>
        <v>0.7</v>
      </c>
      <c r="BI73" s="5">
        <f t="shared" si="10"/>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
        <v>448</v>
      </c>
      <c r="B74" s="72">
        <f>+Parameters!B76</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
        <v>171</v>
      </c>
      <c r="B75" s="72">
        <f>+Parameters!B77</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
        <v>172</v>
      </c>
      <c r="B76" s="72">
        <f>+Parameters!B78</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
        <v>5</v>
      </c>
      <c r="B77" s="72">
        <f>+Parameters!B79</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
        <v>204</v>
      </c>
      <c r="B78" s="79"/>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
        <v>69</v>
      </c>
      <c r="B79" s="72">
        <f>+Parameters!B14</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
        <v>203</v>
      </c>
      <c r="B80" s="72">
        <f>+Parameters!B81</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
        <v>205</v>
      </c>
      <c r="B81" s="79"/>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7.6" customHeight="1" thickTop="1" x14ac:dyDescent="0.3">
      <c r="A82" s="8" t="s">
        <v>470</v>
      </c>
      <c r="B82" s="72">
        <f>+Parameters!B83</f>
        <v>9.8000000000000004E-2</v>
      </c>
      <c r="C82" s="26"/>
      <c r="D82" s="92"/>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7.6" customHeight="1" x14ac:dyDescent="0.3">
      <c r="A83" s="8" t="s">
        <v>469</v>
      </c>
      <c r="B83" s="72">
        <f>+Parameters!B84</f>
        <v>8.7999999999999995E-2</v>
      </c>
      <c r="C83" s="26"/>
      <c r="D83" s="92"/>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7.6" customHeight="1" x14ac:dyDescent="0.3">
      <c r="A84" s="8" t="s">
        <v>471</v>
      </c>
      <c r="B84" s="72">
        <f>+Parameters!B85</f>
        <v>2.5000000000000001E-2</v>
      </c>
      <c r="C84" s="26"/>
      <c r="D84" s="92"/>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29.4" customHeight="1" thickBot="1" x14ac:dyDescent="0.3">
      <c r="A85" s="19" t="s">
        <v>183</v>
      </c>
      <c r="B85" s="81"/>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customHeight="1" thickTop="1" thickBot="1" x14ac:dyDescent="0.35">
      <c r="A86" s="28" t="s">
        <v>140</v>
      </c>
      <c r="B86" s="80"/>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21" customHeight="1" thickTop="1" x14ac:dyDescent="0.3">
      <c r="A87" s="8" t="s">
        <v>129</v>
      </c>
      <c r="B87" s="80">
        <f>+'Base scenario new'!B60</f>
        <v>830.4</v>
      </c>
      <c r="C87" s="6">
        <f>'Base scenario new'!$B65*B87+'Base scenario new'!$B66*B89+B112*5/3.666</f>
        <v>863.58896532460449</v>
      </c>
      <c r="D87" s="6">
        <f>'Base scenario new'!$B65*C87+'Base scenario new'!$B66*C89+C112*5/3.666</f>
        <v>899.36643658769344</v>
      </c>
      <c r="E87" s="6">
        <f>'Base scenario new'!$B65*D87+'Base scenario new'!$B66*D89+D112*5/3.666</f>
        <v>938.111612320586</v>
      </c>
      <c r="F87" s="6">
        <f>'Base scenario new'!$B65*E87+'Base scenario new'!$B66*E89+E112*5/3.666</f>
        <v>980.22920523972698</v>
      </c>
      <c r="G87" s="6">
        <f>'Base scenario new'!$B65*F87+'Base scenario new'!$B66*F89+F112*5/3.666</f>
        <v>1026.1538712220142</v>
      </c>
      <c r="H87" s="6">
        <f>'Base scenario new'!$B65*G87+'Base scenario new'!$B66*G89+G112*5/3.666</f>
        <v>1076.3548738473819</v>
      </c>
      <c r="I87" s="6">
        <f>'Base scenario new'!$B65*H87+'Base scenario new'!$B66*H89+H112*5/3.666</f>
        <v>1131.3410376755287</v>
      </c>
      <c r="J87" s="6">
        <f>'Base scenario new'!$B65*I87+'Base scenario new'!$B66*I89+I112*5/3.666</f>
        <v>1191.6660453160598</v>
      </c>
      <c r="K87" s="6">
        <f>'Base scenario new'!$B65*J87+'Base scenario new'!$B66*J89+J112*5/3.666</f>
        <v>1257.9341359034627</v>
      </c>
      <c r="L87" s="6">
        <f>'Base scenario new'!$B65*K87+'Base scenario new'!$B66*K89+K112*5/3.666</f>
        <v>1330.8062658100932</v>
      </c>
      <c r="M87" s="6">
        <f>'Base scenario new'!$B65*L87+'Base scenario new'!$B66*L89+L112*5/3.666</f>
        <v>1411.0067963400747</v>
      </c>
      <c r="N87" s="6">
        <f>'Base scenario new'!$B65*M87+'Base scenario new'!$B66*M89+M112*5/3.666</f>
        <v>1499.3307777714708</v>
      </c>
      <c r="O87" s="6">
        <f>'Base scenario new'!$B65*N87+'Base scenario new'!$B66*N89+N112*5/3.666</f>
        <v>1596.6519044885752</v>
      </c>
      <c r="P87" s="6">
        <f>'Base scenario new'!$B65*O87+'Base scenario new'!$B66*O89+O112*5/3.666</f>
        <v>1703.9312221145517</v>
      </c>
      <c r="Q87" s="6">
        <f>'Base scenario new'!$B65*P87+'Base scenario new'!$B66*P89+P112*5/3.666</f>
        <v>1822.2266745698055</v>
      </c>
      <c r="R87" s="6">
        <f>'Base scenario new'!$B65*Q87+'Base scenario new'!$B66*Q89+Q112*5/3.666</f>
        <v>1952.7035869054528</v>
      </c>
      <c r="S87" s="6">
        <f>'Base scenario new'!$B65*R87+'Base scenario new'!$B66*R89+R112*5/3.666</f>
        <v>2096.6461886659863</v>
      </c>
      <c r="T87" s="6">
        <f>'Base scenario new'!$B65*S87+'Base scenario new'!$B66*S89+S112*5/3.666</f>
        <v>2255.4702925029378</v>
      </c>
      <c r="U87" s="6">
        <f>'Base scenario new'!$B65*T87+'Base scenario new'!$B66*T89+T112*5/3.666</f>
        <v>2430.7372538853469</v>
      </c>
      <c r="V87" s="6">
        <f>'Base scenario new'!$B65*U87+'Base scenario new'!$B66*U89+U112*5/3.666</f>
        <v>2624.1693501384179</v>
      </c>
      <c r="W87" s="6">
        <f>'Base scenario new'!$B65*V87+'Base scenario new'!$B66*V89+V112*5/3.666</f>
        <v>2837.6667308069759</v>
      </c>
      <c r="X87" s="6">
        <f>'Base scenario new'!$B65*W87+'Base scenario new'!$B66*W89+W112*5/3.666</f>
        <v>3073.3261066173141</v>
      </c>
      <c r="Y87" s="6">
        <f>'Base scenario new'!$B65*X87+'Base scenario new'!$B66*X89+X112*5/3.666</f>
        <v>3333.4613612470571</v>
      </c>
      <c r="Z87" s="6">
        <f>'Base scenario new'!$B65*Y87+'Base scenario new'!$B66*Y89+Y112*5/3.666</f>
        <v>3620.6262888716647</v>
      </c>
      <c r="AA87" s="6">
        <f>'Base scenario new'!$B65*Z87+'Base scenario new'!$B66*Z89+Z112*5/3.666</f>
        <v>3937.6396812201974</v>
      </c>
      <c r="AB87" s="6">
        <f>'Base scenario new'!$B65*AA87+'Base scenario new'!$B66*AA89+AA112*5/3.666</f>
        <v>4287.6130108440366</v>
      </c>
      <c r="AC87" s="6">
        <f>'Base scenario new'!$B65*AB87+'Base scenario new'!$B66*AB89+AB112*5/3.666</f>
        <v>4673.9809827042081</v>
      </c>
      <c r="AD87" s="6">
        <f>'Base scenario new'!$B65*AC87+'Base scenario new'!$B66*AC89+AC112*5/3.666</f>
        <v>5100.5352542637374</v>
      </c>
      <c r="AE87" s="6">
        <f>'Base scenario new'!$B65*AD87+'Base scenario new'!$B66*AD89+AD112*5/3.666</f>
        <v>5571.4616553054793</v>
      </c>
      <c r="AF87" s="6">
        <f>'Base scenario new'!$B65*AE87+'Base scenario new'!$B66*AE89+AE112*5/3.666</f>
        <v>6091.3812729865213</v>
      </c>
      <c r="AG87" s="6">
        <f>'Base scenario new'!$B65*AF87+'Base scenario new'!$B66*AF89+AF112*5/3.666</f>
        <v>6665.3958055232042</v>
      </c>
      <c r="AH87" s="6">
        <f>'Base scenario new'!$B65*AG87+'Base scenario new'!$B66*AG89+AG112*5/3.666</f>
        <v>7299.1376297469651</v>
      </c>
      <c r="AI87" s="6">
        <f>'Base scenario new'!$B65*AH87+'Base scenario new'!$B66*AH89+AH112*5/3.666</f>
        <v>7998.8250739903851</v>
      </c>
      <c r="AJ87" s="6">
        <f>'Base scenario new'!$B65*AI87+'Base scenario new'!$B66*AI89+AI112*5/3.666</f>
        <v>8771.3234388081328</v>
      </c>
      <c r="AK87" s="6">
        <f>'Base scenario new'!$B65*AJ87+'Base scenario new'!$B66*AJ89+AJ112*5/3.666</f>
        <v>9624.2123644090116</v>
      </c>
      <c r="AL87" s="6">
        <f>'Base scenario new'!$B65*AK87+'Base scenario new'!$B66*AK89+AK112*5/3.666</f>
        <v>9038.7314803270256</v>
      </c>
      <c r="AM87" s="6">
        <f>'Base scenario new'!$B65*AL87+'Base scenario new'!$B66*AL89+AL112*5/3.666</f>
        <v>8526.6912386952354</v>
      </c>
      <c r="AN87" s="6">
        <f>'Base scenario new'!$B65*AM87+'Base scenario new'!$B66*AM89+AM112*5/3.666</f>
        <v>8078.759345288141</v>
      </c>
      <c r="AO87" s="6">
        <f>'Base scenario new'!$B65*AN87+'Base scenario new'!$B66*AN89+AN112*5/3.666</f>
        <v>7686.7896364688277</v>
      </c>
      <c r="AP87" s="6">
        <f>'Base scenario new'!$B65*AO87+'Base scenario new'!$B66*AO89+AO112*5/3.666</f>
        <v>7343.6720698072313</v>
      </c>
      <c r="AQ87" s="6">
        <f>'Base scenario new'!$B65*AP87+'Base scenario new'!$B66*AP89+AP112*5/3.666</f>
        <v>7043.1986692610644</v>
      </c>
      <c r="AR87" s="6">
        <f>'Base scenario new'!$B65*AQ87+'Base scenario new'!$B66*AQ89+AQ112*5/3.666</f>
        <v>6779.9513806769346</v>
      </c>
      <c r="AS87" s="6">
        <f>'Base scenario new'!$B65*AR87+'Base scenario new'!$B66*AR89+AR112*5/3.666</f>
        <v>6549.2007757449001</v>
      </c>
      <c r="AT87" s="6">
        <f>'Base scenario new'!$B65*AS87+'Base scenario new'!$B66*AS89+AS112*5/3.666</f>
        <v>6346.8185286116723</v>
      </c>
      <c r="AU87" s="6">
        <f>'Base scenario new'!$B65*AT87+'Base scenario new'!$B66*AT89+AT112*5/3.666</f>
        <v>6169.2010165255761</v>
      </c>
      <c r="AV87" s="6">
        <f>'Base scenario new'!$B65*AU87+'Base scenario new'!$B66*AU89+AU112*5/3.666</f>
        <v>6013.202630687063</v>
      </c>
      <c r="AW87" s="6">
        <f>'Base scenario new'!$B65*AV87+'Base scenario new'!$B66*AV89+AV112*5/3.666</f>
        <v>5876.07756316824</v>
      </c>
      <c r="AX87" s="6">
        <f>'Base scenario new'!$B65*AW87+'Base scenario new'!$B66*AW89+AW112*5/3.666</f>
        <v>5755.4289926174961</v>
      </c>
      <c r="AY87" s="6">
        <f>'Base scenario new'!$B65*AX87+'Base scenario new'!$B66*AX89+AX112*5/3.666</f>
        <v>5649.1647283831817</v>
      </c>
      <c r="AZ87" s="6">
        <f>'Base scenario new'!$B65*AY87+'Base scenario new'!$B66*AY89+AY112*5/3.666</f>
        <v>5555.4584922069271</v>
      </c>
      <c r="BA87" s="6">
        <f>'Base scenario new'!$B65*AZ87+'Base scenario new'!$B66*AZ89+AZ112*5/3.666</f>
        <v>5472.7161209639826</v>
      </c>
      <c r="BB87" s="6">
        <f>'Base scenario new'!$B65*BA87+'Base scenario new'!$B66*BA89+BA112*5/3.666</f>
        <v>5399.546064995513</v>
      </c>
      <c r="BC87" s="6">
        <f>'Base scenario new'!$B65*BB87+'Base scenario new'!$B66*BB89+BB112*5/3.666</f>
        <v>5334.7336360710788</v>
      </c>
      <c r="BD87" s="6">
        <f>'Base scenario new'!$B65*BC87+'Base scenario new'!$B66*BC89+BC112*5/3.666</f>
        <v>5277.218528409705</v>
      </c>
      <c r="BE87" s="6">
        <f>'Base scenario new'!$B65*BD87+'Base scenario new'!$B66*BD89+BD112*5/3.666</f>
        <v>5226.0751967588949</v>
      </c>
      <c r="BF87" s="6">
        <f>'Base scenario new'!$B65*BE87+'Base scenario new'!$B66*BE89+BE112*5/3.666</f>
        <v>5180.4957284035972</v>
      </c>
      <c r="BG87" s="6">
        <f>'Base scenario new'!$B65*BF87+'Base scenario new'!$B66*BF89+BF112*5/3.666</f>
        <v>5139.7748921298908</v>
      </c>
      <c r="BH87" s="6">
        <f>'Base scenario new'!$B65*BG87+'Base scenario new'!$B66*BG89+BG112*5/3.666</f>
        <v>5103.297087455051</v>
      </c>
      <c r="BI87" s="6">
        <f>'Base scenario new'!$B65*BH87+'Base scenario new'!$B66*BH89+BH112*5/3.666</f>
        <v>5070.5249526022235</v>
      </c>
    </row>
    <row r="88" spans="1:61" s="13" customFormat="1" ht="21" customHeight="1" x14ac:dyDescent="0.3">
      <c r="A88" s="8" t="s">
        <v>57</v>
      </c>
      <c r="B88" s="80">
        <f t="shared" ref="B88:BI88" si="11">+B87/2.13</f>
        <v>389.85915492957747</v>
      </c>
      <c r="C88" s="6">
        <f>+C87/2.13</f>
        <v>405.44082879089416</v>
      </c>
      <c r="D88" s="6">
        <f t="shared" si="11"/>
        <v>422.23776365619415</v>
      </c>
      <c r="E88" s="6">
        <f t="shared" si="11"/>
        <v>440.42798700496996</v>
      </c>
      <c r="F88" s="6">
        <f t="shared" si="11"/>
        <v>460.20150480738357</v>
      </c>
      <c r="G88" s="6">
        <f t="shared" si="11"/>
        <v>481.76238085540575</v>
      </c>
      <c r="H88" s="6">
        <f t="shared" si="11"/>
        <v>505.33092668891169</v>
      </c>
      <c r="I88" s="6">
        <f t="shared" si="11"/>
        <v>531.14602707771303</v>
      </c>
      <c r="J88" s="6">
        <f t="shared" si="11"/>
        <v>559.46762690894832</v>
      </c>
      <c r="K88" s="6">
        <f t="shared" si="11"/>
        <v>590.5794065274473</v>
      </c>
      <c r="L88" s="6">
        <f t="shared" si="11"/>
        <v>624.7916740892457</v>
      </c>
      <c r="M88" s="6">
        <f t="shared" si="11"/>
        <v>662.44450532397877</v>
      </c>
      <c r="N88" s="6">
        <f t="shared" si="11"/>
        <v>703.91116327299108</v>
      </c>
      <c r="O88" s="6">
        <f t="shared" si="11"/>
        <v>749.60183309322781</v>
      </c>
      <c r="P88" s="6">
        <f t="shared" si="11"/>
        <v>799.96770991293511</v>
      </c>
      <c r="Q88" s="6">
        <f t="shared" si="11"/>
        <v>855.5054810186881</v>
      </c>
      <c r="R88" s="6">
        <f t="shared" si="11"/>
        <v>916.76224737345206</v>
      </c>
      <c r="S88" s="6">
        <f t="shared" si="11"/>
        <v>984.34093364600301</v>
      </c>
      <c r="T88" s="6">
        <f t="shared" si="11"/>
        <v>1058.906240611708</v>
      </c>
      <c r="U88" s="6">
        <f t="shared" si="11"/>
        <v>1141.1911990072051</v>
      </c>
      <c r="V88" s="6">
        <f t="shared" si="11"/>
        <v>1232.0043897363464</v>
      </c>
      <c r="W88" s="6">
        <f t="shared" si="11"/>
        <v>1332.2379017873127</v>
      </c>
      <c r="X88" s="6">
        <f t="shared" si="11"/>
        <v>1442.8761063931054</v>
      </c>
      <c r="Y88" s="6">
        <f t="shared" si="11"/>
        <v>1565.0053339188062</v>
      </c>
      <c r="Z88" s="6">
        <f t="shared" si="11"/>
        <v>1699.8245487660399</v>
      </c>
      <c r="AA88" s="6">
        <f t="shared" si="11"/>
        <v>1848.6571273334262</v>
      </c>
      <c r="AB88" s="6">
        <f t="shared" si="11"/>
        <v>2012.9638548563553</v>
      </c>
      <c r="AC88" s="6">
        <f t="shared" si="11"/>
        <v>2194.3572688752151</v>
      </c>
      <c r="AD88" s="6">
        <f t="shared" si="11"/>
        <v>2394.6174902646658</v>
      </c>
      <c r="AE88" s="6">
        <f t="shared" si="11"/>
        <v>2615.7096973265161</v>
      </c>
      <c r="AF88" s="6">
        <f t="shared" si="11"/>
        <v>2859.8034145476627</v>
      </c>
      <c r="AG88" s="6">
        <f t="shared" si="11"/>
        <v>3129.293805409955</v>
      </c>
      <c r="AH88" s="6">
        <f t="shared" si="11"/>
        <v>3426.8251782849602</v>
      </c>
      <c r="AI88" s="6">
        <f t="shared" si="11"/>
        <v>3755.3169361457208</v>
      </c>
      <c r="AJ88" s="6">
        <f t="shared" si="11"/>
        <v>4117.9922247925506</v>
      </c>
      <c r="AK88" s="6">
        <f t="shared" si="11"/>
        <v>4518.4095607554045</v>
      </c>
      <c r="AL88" s="6">
        <f t="shared" si="11"/>
        <v>4243.5359062568195</v>
      </c>
      <c r="AM88" s="6">
        <f t="shared" si="11"/>
        <v>4003.1414266174816</v>
      </c>
      <c r="AN88" s="6">
        <f t="shared" si="11"/>
        <v>3792.844763046076</v>
      </c>
      <c r="AO88" s="6">
        <f t="shared" si="11"/>
        <v>3608.8214255722196</v>
      </c>
      <c r="AP88" s="6">
        <f t="shared" si="11"/>
        <v>3447.7333661066814</v>
      </c>
      <c r="AQ88" s="6">
        <f t="shared" si="11"/>
        <v>3306.6660419066034</v>
      </c>
      <c r="AR88" s="6">
        <f t="shared" si="11"/>
        <v>3183.0757655760258</v>
      </c>
      <c r="AS88" s="6">
        <f t="shared" si="11"/>
        <v>3074.7421482370423</v>
      </c>
      <c r="AT88" s="6">
        <f t="shared" si="11"/>
        <v>2979.7270087378743</v>
      </c>
      <c r="AU88" s="6">
        <f t="shared" si="11"/>
        <v>2896.3385054110686</v>
      </c>
      <c r="AV88" s="6">
        <f t="shared" si="11"/>
        <v>2823.0998266136448</v>
      </c>
      <c r="AW88" s="6">
        <f t="shared" si="11"/>
        <v>2758.7218606423662</v>
      </c>
      <c r="AX88" s="6">
        <f t="shared" si="11"/>
        <v>2702.0793392570404</v>
      </c>
      <c r="AY88" s="6">
        <f t="shared" si="11"/>
        <v>2652.1900133254376</v>
      </c>
      <c r="AZ88" s="6">
        <f t="shared" si="11"/>
        <v>2608.19647521452</v>
      </c>
      <c r="BA88" s="6">
        <f t="shared" si="11"/>
        <v>2569.3502915323861</v>
      </c>
      <c r="BB88" s="6">
        <f t="shared" si="11"/>
        <v>2534.9981525800531</v>
      </c>
      <c r="BC88" s="6">
        <f t="shared" si="11"/>
        <v>2504.5697821929948</v>
      </c>
      <c r="BD88" s="6">
        <f t="shared" si="11"/>
        <v>2477.5673842299084</v>
      </c>
      <c r="BE88" s="6">
        <f t="shared" si="11"/>
        <v>2453.5564304032373</v>
      </c>
      <c r="BF88" s="6">
        <f t="shared" si="11"/>
        <v>2432.1576189688253</v>
      </c>
      <c r="BG88" s="6">
        <f t="shared" si="11"/>
        <v>2413.0398554600429</v>
      </c>
      <c r="BH88" s="6">
        <f t="shared" si="11"/>
        <v>2395.9141255657519</v>
      </c>
      <c r="BI88" s="6">
        <f t="shared" si="11"/>
        <v>2380.5281467616073</v>
      </c>
    </row>
    <row r="89" spans="1:61" s="13" customFormat="1" ht="21" customHeight="1" x14ac:dyDescent="0.3">
      <c r="A89" s="8" t="s">
        <v>1</v>
      </c>
      <c r="B89" s="80">
        <f>'Base scenario new'!B62</f>
        <v>1527</v>
      </c>
      <c r="C89" s="6">
        <f>B87* 'Base scenario new'!$B67+B89* 'Base scenario new'!$B68+B90* 'Base scenario new'!$B69</f>
        <v>1541.1078616666666</v>
      </c>
      <c r="D89" s="6">
        <f>C87* 'Base scenario new'!$B67+C89* 'Base scenario new'!$B68+C90* 'Base scenario new'!$B69</f>
        <v>1557.5604921701379</v>
      </c>
      <c r="E89" s="6">
        <f>D87* 'Base scenario new'!$B67+D89* 'Base scenario new'!$B68+D90* 'Base scenario new'!$B69</f>
        <v>1576.4899575801815</v>
      </c>
      <c r="F89" s="6">
        <f>E87* 'Base scenario new'!$B67+E89* 'Base scenario new'!$B68+E90* 'Base scenario new'!$B69</f>
        <v>1598.0563033008309</v>
      </c>
      <c r="G89" s="6">
        <f>F87* 'Base scenario new'!$B67+F89* 'Base scenario new'!$B68+F90* 'Base scenario new'!$B69</f>
        <v>1622.448657064311</v>
      </c>
      <c r="H89" s="6">
        <f>G87* 'Base scenario new'!$B67+G89* 'Base scenario new'!$B68+G90* 'Base scenario new'!$B69</f>
        <v>1649.8866766643457</v>
      </c>
      <c r="I89" s="6">
        <f>H87* 'Base scenario new'!$B67+H89* 'Base scenario new'!$B68+H90* 'Base scenario new'!$B69</f>
        <v>1680.6223490843643</v>
      </c>
      <c r="J89" s="6">
        <f>I87* 'Base scenario new'!$B67+I89* 'Base scenario new'!$B68+I90* 'Base scenario new'!$B69</f>
        <v>1714.9421520833596</v>
      </c>
      <c r="K89" s="6">
        <f>J87* 'Base scenario new'!$B67+J89* 'Base scenario new'!$B68+J90* 'Base scenario new'!$B69</f>
        <v>1753.1695936959861</v>
      </c>
      <c r="L89" s="6">
        <f>K87* 'Base scenario new'!$B67+K89* 'Base scenario new'!$B68+K90* 'Base scenario new'!$B69</f>
        <v>1795.6681495425182</v>
      </c>
      <c r="M89" s="6">
        <f>L87* 'Base scenario new'!$B67+L89* 'Base scenario new'!$B68+L90* 'Base scenario new'!$B69</f>
        <v>1842.8446223856113</v>
      </c>
      <c r="N89" s="6">
        <f>M87* 'Base scenario new'!$B67+M89* 'Base scenario new'!$B68+M90* 'Base scenario new'!$B69</f>
        <v>1895.1529530707899</v>
      </c>
      <c r="O89" s="6">
        <f>N87* 'Base scenario new'!$B67+N89* 'Base scenario new'!$B68+N90* 'Base scenario new'!$B69</f>
        <v>1953.098516902633</v>
      </c>
      <c r="P89" s="6">
        <f>O87* 'Base scenario new'!$B67+O89* 'Base scenario new'!$B68+O90* 'Base scenario new'!$B69</f>
        <v>2017.2429446959925</v>
      </c>
      <c r="Q89" s="6">
        <f>P87* 'Base scenario new'!$B67+P89* 'Base scenario new'!$B68+P90* 'Base scenario new'!$B69</f>
        <v>2088.2095132599898</v>
      </c>
      <c r="R89" s="6">
        <f>Q87* 'Base scenario new'!$B67+Q89* 'Base scenario new'!$B68+Q90* 'Base scenario new'!$B69</f>
        <v>2166.6891559829983</v>
      </c>
      <c r="S89" s="6">
        <f>R87* 'Base scenario new'!$B67+R89* 'Base scenario new'!$B68+R90* 'Base scenario new'!$B69</f>
        <v>2253.4471505533184</v>
      </c>
      <c r="T89" s="6">
        <f>S87* 'Base scenario new'!$B67+S89* 'Base scenario new'!$B68+S90* 'Base scenario new'!$B69</f>
        <v>2349.3305477404729</v>
      </c>
      <c r="U89" s="6">
        <f>T87* 'Base scenario new'!$B67+T89* 'Base scenario new'!$B68+T90* 'Base scenario new'!$B69</f>
        <v>2455.2764126481488</v>
      </c>
      <c r="V89" s="6">
        <f>U87* 'Base scenario new'!$B67+U89* 'Base scenario new'!$B68+U90* 'Base scenario new'!$B69</f>
        <v>2572.3209580092398</v>
      </c>
      <c r="W89" s="6">
        <f>V87* 'Base scenario new'!$B67+V89* 'Base scenario new'!$B68+V90* 'Base scenario new'!$B69</f>
        <v>2701.6096580097092</v>
      </c>
      <c r="X89" s="6">
        <f>W87* 'Base scenario new'!$B67+W89* 'Base scenario new'!$B68+W90* 'Base scenario new'!$B69</f>
        <v>2844.4084408916397</v>
      </c>
      <c r="Y89" s="6">
        <f>X87* 'Base scenario new'!$B67+X89* 'Base scenario new'!$B68+X90* 'Base scenario new'!$B69</f>
        <v>3002.1160692952712</v>
      </c>
      <c r="Z89" s="6">
        <f>Y87* 'Base scenario new'!$B67+Y89* 'Base scenario new'!$B68+Y90* 'Base scenario new'!$B69</f>
        <v>3176.2778290624869</v>
      </c>
      <c r="AA89" s="6">
        <f>Z87* 'Base scenario new'!$B67+Z89* 'Base scenario new'!$B68+Z90* 'Base scenario new'!$B69</f>
        <v>3368.600660157475</v>
      </c>
      <c r="AB89" s="6">
        <f>AA87* 'Base scenario new'!$B67+AA89* 'Base scenario new'!$B68+AA90* 'Base scenario new'!$B69</f>
        <v>3580.9698775928478</v>
      </c>
      <c r="AC89" s="6">
        <f>AB87* 'Base scenario new'!$B67+AB89* 'Base scenario new'!$B68+AB90* 'Base scenario new'!$B69</f>
        <v>3815.467645922537</v>
      </c>
      <c r="AD89" s="6">
        <f>AC87* 'Base scenario new'!$B67+AC89* 'Base scenario new'!$B68+AC90* 'Base scenario new'!$B69</f>
        <v>4074.3933881313706</v>
      </c>
      <c r="AE89" s="6">
        <f>AD87* 'Base scenario new'!$B67+AD89* 'Base scenario new'!$B68+AD90* 'Base scenario new'!$B69</f>
        <v>4360.2863287860482</v>
      </c>
      <c r="AF89" s="6">
        <f>AE87* 'Base scenario new'!$B67+AE89* 'Base scenario new'!$B68+AE90* 'Base scenario new'!$B69</f>
        <v>4675.9503923010043</v>
      </c>
      <c r="AG89" s="6">
        <f>AF87* 'Base scenario new'!$B67+AF89* 'Base scenario new'!$B68+AF90* 'Base scenario new'!$B69</f>
        <v>5024.4817003222015</v>
      </c>
      <c r="AH89" s="6">
        <f>AG87* 'Base scenario new'!$B67+AG89* 'Base scenario new'!$B68+AG90* 'Base scenario new'!$B69</f>
        <v>5409.2989377702061</v>
      </c>
      <c r="AI89" s="6">
        <f>AH87* 'Base scenario new'!$B67+AH89* 'Base scenario new'!$B68+AH90* 'Base scenario new'!$B69</f>
        <v>5834.1768852621171</v>
      </c>
      <c r="AJ89" s="6">
        <f>AI87* 'Base scenario new'!$B67+AI89* 'Base scenario new'!$B68+AI90* 'Base scenario new'!$B69</f>
        <v>6303.2834467272296</v>
      </c>
      <c r="AK89" s="6">
        <f>AJ87* 'Base scenario new'!$B67+AJ89* 'Base scenario new'!$B68+AJ90* 'Base scenario new'!$B69</f>
        <v>6821.2205353492109</v>
      </c>
      <c r="AL89" s="6">
        <f>AK87* 'Base scenario new'!$B67+AK89* 'Base scenario new'!$B68+AK90* 'Base scenario new'!$B69</f>
        <v>7393.069218845344</v>
      </c>
      <c r="AM89" s="6">
        <f>AL87* 'Base scenario new'!$B67+AL89* 'Base scenario new'!$B68+AL90* 'Base scenario new'!$B69</f>
        <v>7890.0522390502392</v>
      </c>
      <c r="AN89" s="6">
        <f>AM87* 'Base scenario new'!$B67+AM89* 'Base scenario new'!$B68+AM90* 'Base scenario new'!$B69</f>
        <v>8321.6895352921565</v>
      </c>
      <c r="AO89" s="6">
        <f>AN87* 'Base scenario new'!$B67+AN89* 'Base scenario new'!$B68+AN90* 'Base scenario new'!$B69</f>
        <v>8696.2910531322323</v>
      </c>
      <c r="AP89" s="6">
        <f>AO87* 'Base scenario new'!$B67+AO89* 'Base scenario new'!$B68+AO90* 'Base scenario new'!$B69</f>
        <v>9021.1105346111617</v>
      </c>
      <c r="AQ89" s="6">
        <f>AP87* 'Base scenario new'!$B67+AP89* 'Base scenario new'!$B68+AP90* 'Base scenario new'!$B69</f>
        <v>9302.4798275617613</v>
      </c>
      <c r="AR89" s="6">
        <f>AQ87* 'Base scenario new'!$B67+AQ89* 'Base scenario new'!$B68+AQ90* 'Base scenario new'!$B69</f>
        <v>9545.9259135039028</v>
      </c>
      <c r="AS89" s="6">
        <f>AR87* 'Base scenario new'!$B67+AR89* 'Base scenario new'!$B68+AR90* 'Base scenario new'!$B69</f>
        <v>9756.2732879246942</v>
      </c>
      <c r="AT89" s="6">
        <f>AS87* 'Base scenario new'!$B67+AS89* 'Base scenario new'!$B68+AS90* 'Base scenario new'!$B69</f>
        <v>9937.7332457526936</v>
      </c>
      <c r="AU89" s="6">
        <f>AT87* 'Base scenario new'!$B67+AT89* 'Base scenario new'!$B68+AT90* 'Base scenario new'!$B69</f>
        <v>10093.981818753047</v>
      </c>
      <c r="AV89" s="6">
        <f>AU87* 'Base scenario new'!$B67+AU89* 'Base scenario new'!$B68+AU90* 'Base scenario new'!$B69</f>
        <v>10228.22780716339</v>
      </c>
      <c r="AW89" s="6">
        <f>AV87* 'Base scenario new'!$B67+AV89* 'Base scenario new'!$B68+AV90* 'Base scenario new'!$B69</f>
        <v>10343.272164575654</v>
      </c>
      <c r="AX89" s="6">
        <f>AW87* 'Base scenario new'!$B67+AW89* 'Base scenario new'!$B68+AW90* 'Base scenario new'!$B69</f>
        <v>10441.559835052773</v>
      </c>
      <c r="AY89" s="6">
        <f>AX87* 'Base scenario new'!$B67+AX89* 'Base scenario new'!$B68+AX90* 'Base scenario new'!$B69</f>
        <v>10525.225001790488</v>
      </c>
      <c r="AZ89" s="6">
        <f>AY87* 'Base scenario new'!$B67+AY89* 'Base scenario new'!$B68+AY90* 'Base scenario new'!$B69</f>
        <v>10596.13058470826</v>
      </c>
      <c r="BA89" s="6">
        <f>AZ87* 'Base scenario new'!$B67+AZ89* 'Base scenario new'!$B68+AZ90* 'Base scenario new'!$B69</f>
        <v>10655.902717923545</v>
      </c>
      <c r="BB89" s="6">
        <f>BA87* 'Base scenario new'!$B67+BA89* 'Base scenario new'!$B68+BA90* 'Base scenario new'!$B69</f>
        <v>10705.960845160766</v>
      </c>
      <c r="BC89" s="6">
        <f>BB87* 'Base scenario new'!$B67+BB89* 'Base scenario new'!$B68+BB90* 'Base scenario new'!$B69</f>
        <v>10747.543990051097</v>
      </c>
      <c r="BD89" s="6">
        <f>BC87* 'Base scenario new'!$B67+BC89* 'Base scenario new'!$B68+BC90* 'Base scenario new'!$B69</f>
        <v>10781.733687490938</v>
      </c>
      <c r="BE89" s="6">
        <f>BD87* 'Base scenario new'!$B67+BD89* 'Base scenario new'!$B68+BD90* 'Base scenario new'!$B69</f>
        <v>10809.474000435714</v>
      </c>
      <c r="BF89" s="6">
        <f>BE87* 'Base scenario new'!$B67+BE89* 'Base scenario new'!$B68+BE90* 'Base scenario new'!$B69</f>
        <v>10831.588992567946</v>
      </c>
      <c r="BG89" s="6">
        <f>BF87* 'Base scenario new'!$B67+BF89* 'Base scenario new'!$B68+BF90* 'Base scenario new'!$B69</f>
        <v>10848.797980196196</v>
      </c>
      <c r="BH89" s="6">
        <f>BG87* 'Base scenario new'!$B67+BG89* 'Base scenario new'!$B68+BG90* 'Base scenario new'!$B69</f>
        <v>10861.728845643196</v>
      </c>
      <c r="BI89" s="6">
        <f>BH87* 'Base scenario new'!$B67+BH89* 'Base scenario new'!$B68+BH90* 'Base scenario new'!$B69</f>
        <v>10870.929658506773</v>
      </c>
    </row>
    <row r="90" spans="1:61" s="13" customFormat="1" ht="21" customHeight="1" x14ac:dyDescent="0.3">
      <c r="A90" s="8" t="s">
        <v>2</v>
      </c>
      <c r="B90" s="80">
        <f xml:space="preserve"> 'Base scenario new'!B63</f>
        <v>10010</v>
      </c>
      <c r="C90" s="6">
        <f>( 'Base scenario new'!$B70)*B89+( 'Base scenario new'!$B71)*B90</f>
        <v>10010.439124999999</v>
      </c>
      <c r="D90" s="6">
        <f>( 'Base scenario new'!$B70)*C89+( 'Base scenario new'!$B71)*C90</f>
        <v>10010.913371449478</v>
      </c>
      <c r="E90" s="6">
        <f>( 'Base scenario new'!$B70)*D89+( 'Base scenario new'!$B71)*D90</f>
        <v>10011.428589417039</v>
      </c>
      <c r="F90" s="6">
        <f>( 'Base scenario new'!$B70)*E89+( 'Base scenario new'!$B71)*E90</f>
        <v>10011.990957162061</v>
      </c>
      <c r="G90" s="6">
        <f>( 'Base scenario new'!$B70)*F89+( 'Base scenario new'!$B71)*F90</f>
        <v>10012.60705097227</v>
      </c>
      <c r="H90" s="6">
        <f>( 'Base scenario new'!$B70)*G89+( 'Base scenario new'!$B71)*G90</f>
        <v>10013.283917735229</v>
      </c>
      <c r="I90" s="6">
        <f>( 'Base scenario new'!$B70)*H89+( 'Base scenario new'!$B71)*H90</f>
        <v>10014.029151104653</v>
      </c>
      <c r="J90" s="6">
        <f>( 'Base scenario new'!$B70)*I89+( 'Base scenario new'!$B71)*I90</f>
        <v>10014.850972138865</v>
      </c>
      <c r="K90" s="6">
        <f>( 'Base scenario new'!$B70)*J89+( 'Base scenario new'!$B71)*J90</f>
        <v>10015.758315315978</v>
      </c>
      <c r="L90" s="6">
        <f>( 'Base scenario new'!$B70)*K89+( 'Base scenario new'!$B71)*K90</f>
        <v>10016.760920868799</v>
      </c>
      <c r="M90" s="6">
        <f>( 'Base scenario new'!$B70)*L89+( 'Base scenario new'!$B71)*L90</f>
        <v>10017.869434431861</v>
      </c>
      <c r="N90" s="6">
        <f>( 'Base scenario new'!$B70)*M89+( 'Base scenario new'!$B71)*M90</f>
        <v>10019.095515053705</v>
      </c>
      <c r="O90" s="6">
        <f>( 'Base scenario new'!$B70)*N89+( 'Base scenario new'!$B71)*N90</f>
        <v>10020.45195270005</v>
      </c>
      <c r="P90" s="6">
        <f>( 'Base scenario new'!$B70)*O89+( 'Base scenario new'!$B71)*O90</f>
        <v>10021.95279645827</v>
      </c>
      <c r="Q90" s="6">
        <f>( 'Base scenario new'!$B70)*P89+( 'Base scenario new'!$B71)*P90</f>
        <v>10023.613494751206</v>
      </c>
      <c r="R90" s="6">
        <f>( 'Base scenario new'!$B70)*Q89+( 'Base scenario new'!$B71)*Q90</f>
        <v>10025.451048979876</v>
      </c>
      <c r="S90" s="6">
        <f>( 'Base scenario new'!$B70)*R89+( 'Base scenario new'!$B71)*R90</f>
        <v>10027.484182140803</v>
      </c>
      <c r="T90" s="6">
        <f>( 'Base scenario new'!$B70)*S89+( 'Base scenario new'!$B71)*S90</f>
        <v>10029.733524105714</v>
      </c>
      <c r="U90" s="6">
        <f>( 'Base scenario new'!$B70)*T89+( 'Base scenario new'!$B71)*T90</f>
        <v>10032.221815410679</v>
      </c>
      <c r="V90" s="6">
        <f>( 'Base scenario new'!$B70)*U89+( 'Base scenario new'!$B71)*U90</f>
        <v>10034.974131579598</v>
      </c>
      <c r="W90" s="6">
        <f>( 'Base scenario new'!$B70)*V89+( 'Base scenario new'!$B71)*V90</f>
        <v>10038.018130205213</v>
      </c>
      <c r="X90" s="6">
        <f>( 'Base scenario new'!$B70)*W89+( 'Base scenario new'!$B71)*W90</f>
        <v>10041.384323231294</v>
      </c>
      <c r="Y90" s="6">
        <f>( 'Base scenario new'!$B70)*X89+( 'Base scenario new'!$B71)*X90</f>
        <v>10045.106377124433</v>
      </c>
      <c r="Z90" s="6">
        <f>( 'Base scenario new'!$B70)*Y89+( 'Base scenario new'!$B71)*Y90</f>
        <v>10049.221443895392</v>
      </c>
      <c r="AA90" s="6">
        <f>( 'Base scenario new'!$B70)*Z89+( 'Base scenario new'!$B71)*Z90</f>
        <v>10053.770526230735</v>
      </c>
      <c r="AB90" s="6">
        <f>( 'Base scenario new'!$B70)*AA89+( 'Base scenario new'!$B71)*AA90</f>
        <v>10058.798880328526</v>
      </c>
      <c r="AC90" s="6">
        <f>( 'Base scenario new'!$B70)*AB89+( 'Base scenario new'!$B71)*AB90</f>
        <v>10064.356460400397</v>
      </c>
      <c r="AD90" s="6">
        <f>( 'Base scenario new'!$B70)*AC89+( 'Base scenario new'!$B71)*AC90</f>
        <v>10070.498409209818</v>
      </c>
      <c r="AE90" s="6">
        <f>( 'Base scenario new'!$B70)*AD89+( 'Base scenario new'!$B71)*AD90</f>
        <v>10077.285599467039</v>
      </c>
      <c r="AF90" s="6">
        <f>( 'Base scenario new'!$B70)*AE89+( 'Base scenario new'!$B71)*AE90</f>
        <v>10084.785231399184</v>
      </c>
      <c r="AG90" s="6">
        <f>( 'Base scenario new'!$B70)*AF89+( 'Base scenario new'!$B71)*AF90</f>
        <v>10093.071492364339</v>
      </c>
      <c r="AH90" s="6">
        <f>( 'Base scenario new'!$B70)*AG89+( 'Base scenario new'!$B71)*AG90</f>
        <v>10102.226284986471</v>
      </c>
      <c r="AI90" s="6">
        <f>( 'Base scenario new'!$B70)*AH89+( 'Base scenario new'!$B71)*AH90</f>
        <v>10112.340030959713</v>
      </c>
      <c r="AJ90" s="6">
        <f>( 'Base scenario new'!$B70)*AI89+( 'Base scenario new'!$B71)*AI90</f>
        <v>10123.51255841242</v>
      </c>
      <c r="AK90" s="6">
        <f>( 'Base scenario new'!$B70)*AJ89+( 'Base scenario new'!$B71)*AJ90</f>
        <v>10135.854081540774</v>
      </c>
      <c r="AL90" s="6">
        <f>( 'Base scenario new'!$B70)*AK89+( 'Base scenario new'!$B71)*AK90</f>
        <v>10149.486282126627</v>
      </c>
      <c r="AM90" s="6">
        <f>( 'Base scenario new'!$B70)*AL89+( 'Base scenario new'!$B71)*AL90</f>
        <v>10164.543503553523</v>
      </c>
      <c r="AN90" s="6">
        <f>( 'Base scenario new'!$B70)*AM89+( 'Base scenario new'!$B71)*AM90</f>
        <v>10180.8381007187</v>
      </c>
      <c r="AO90" s="6">
        <f>( 'Base scenario new'!$B70)*AN89+( 'Base scenario new'!$B71)*AN90</f>
        <v>10198.206291697938</v>
      </c>
      <c r="AP90" s="6">
        <f>( 'Base scenario new'!$B70)*AO89+( 'Base scenario new'!$B71)*AO90</f>
        <v>10216.505124707321</v>
      </c>
      <c r="AQ90" s="6">
        <f>( 'Base scenario new'!$B70)*AP89+( 'Base scenario new'!$B71)*AP90</f>
        <v>10235.609830564261</v>
      </c>
      <c r="AR90" s="6">
        <f>( 'Base scenario new'!$B70)*AQ89+( 'Base scenario new'!$B71)*AQ90</f>
        <v>10255.41151181535</v>
      </c>
      <c r="AS90" s="6">
        <f>( 'Base scenario new'!$B70)*AR89+( 'Base scenario new'!$B71)*AR90</f>
        <v>10275.81512521387</v>
      </c>
      <c r="AT90" s="6">
        <f>( 'Base scenario new'!$B70)*AS89+( 'Base scenario new'!$B71)*AS90</f>
        <v>10296.737720828924</v>
      </c>
      <c r="AU90" s="6">
        <f>( 'Base scenario new'!$B70)*AT89+( 'Base scenario new'!$B71)*AT90</f>
        <v>10318.106904962526</v>
      </c>
      <c r="AV90" s="6">
        <f>( 'Base scenario new'!$B70)*AU89+( 'Base scenario new'!$B71)*AU90</f>
        <v>10339.859498428983</v>
      </c>
      <c r="AW90" s="6">
        <f>( 'Base scenario new'!$B70)*AV89+( 'Base scenario new'!$B71)*AV90</f>
        <v>10361.94036536617</v>
      </c>
      <c r="AX90" s="6">
        <f>( 'Base scenario new'!$B70)*AW89+( 'Base scenario new'!$B71)*AW90</f>
        <v>10384.301390904298</v>
      </c>
      <c r="AY90" s="6">
        <f>( 'Base scenario new'!$B70)*AX89+( 'Base scenario new'!$B71)*AX90</f>
        <v>10406.9005887725</v>
      </c>
      <c r="AZ90" s="6">
        <f>( 'Base scenario new'!$B70)*AY89+( 'Base scenario new'!$B71)*AY90</f>
        <v>10429.701322328265</v>
      </c>
      <c r="BA90" s="6">
        <f>( 'Base scenario new'!$B70)*AZ89+( 'Base scenario new'!$B71)*AZ90</f>
        <v>10452.671624593751</v>
      </c>
      <c r="BB90" s="6">
        <f>( 'Base scenario new'!$B70)*BA89+( 'Base scenario new'!$B71)*BA90</f>
        <v>10475.783604715261</v>
      </c>
      <c r="BC90" s="6">
        <f>( 'Base scenario new'!$B70)*BB89+( 'Base scenario new'!$B71)*BB90</f>
        <v>10499.012929861572</v>
      </c>
      <c r="BD90" s="6">
        <f>( 'Base scenario new'!$B70)*BC89+( 'Base scenario new'!$B71)*BC90</f>
        <v>10522.338372972872</v>
      </c>
      <c r="BE90" s="6">
        <f>( 'Base scenario new'!$B70)*BD89+( 'Base scenario new'!$B71)*BD90</f>
        <v>10545.741417990723</v>
      </c>
      <c r="BF90" s="6">
        <f>( 'Base scenario new'!$B70)*BE89+( 'Base scenario new'!$B71)*BE90</f>
        <v>10569.205915263241</v>
      </c>
      <c r="BG90" s="6">
        <f>( 'Base scenario new'!$B70)*BF89+( 'Base scenario new'!$B71)*BF90</f>
        <v>10592.71778074826</v>
      </c>
      <c r="BH90" s="6">
        <f>( 'Base scenario new'!$B70)*BG89+( 'Base scenario new'!$B71)*BG90</f>
        <v>10616.264733447748</v>
      </c>
      <c r="BI90" s="6">
        <f>( 'Base scenario new'!$B70)*BH89+( 'Base scenario new'!$B71)*BH90</f>
        <v>10639.836066214317</v>
      </c>
    </row>
    <row r="91" spans="1:61" s="13" customFormat="1" ht="21" customHeight="1" thickBot="1" x14ac:dyDescent="0.35">
      <c r="A91" s="28" t="s">
        <v>211</v>
      </c>
      <c r="B91" s="80"/>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3">
      <c r="A92" s="8" t="s">
        <v>6</v>
      </c>
      <c r="B92" s="80">
        <f>+Parameters!B89</f>
        <v>90</v>
      </c>
      <c r="C92" s="6">
        <f>+Parameters!D89+B113*5/3.666+B92</f>
        <v>135.76353898938396</v>
      </c>
      <c r="D92" s="6">
        <f>+Parameters!E89+C113*5/3.666+C92</f>
        <v>183.459957255246</v>
      </c>
      <c r="E92" s="6">
        <f>+Parameters!F89+D113*5/3.666+D92</f>
        <v>234.1925892998654</v>
      </c>
      <c r="F92" s="6">
        <f>+Parameters!G89+E113*5/3.666+E92</f>
        <v>287.7770184675519</v>
      </c>
      <c r="G92" s="6">
        <f>+Parameters!H89+F113*5/3.666+F92</f>
        <v>344.0749424845888</v>
      </c>
      <c r="H92" s="6">
        <f>+Parameters!I89+G113*5/3.666+G92</f>
        <v>402.99093508963443</v>
      </c>
      <c r="I92" s="6">
        <f>+Parameters!J89+H113*5/3.666+H92</f>
        <v>464.46938116121345</v>
      </c>
      <c r="J92" s="6">
        <f>+Parameters!K89+I113*5/3.666+I92</f>
        <v>528.49163335122807</v>
      </c>
      <c r="K92" s="6">
        <f>+Parameters!L89+J113*5/3.666+J92</f>
        <v>595.07341870834205</v>
      </c>
      <c r="L92" s="6">
        <f>+Parameters!M89+K113*5/3.666+K92</f>
        <v>664.26250424684622</v>
      </c>
      <c r="M92" s="6">
        <f>+Parameters!N89+L113*5/3.666+L92</f>
        <v>736.136613617531</v>
      </c>
      <c r="N92" s="6">
        <f>+Parameters!O89+M113*5/3.666+M92</f>
        <v>810.80157315423446</v>
      </c>
      <c r="O92" s="6">
        <f>+Parameters!P89+N113*5/3.666+N92</f>
        <v>888.38965393803073</v>
      </c>
      <c r="P92" s="6">
        <f>+Parameters!Q89+O113*5/3.666+O92</f>
        <v>969.05806612089475</v>
      </c>
      <c r="Q92" s="6">
        <f>+Parameters!R89+P113*5/3.666+P92</f>
        <v>1052.9875515113515</v>
      </c>
      <c r="R92" s="6">
        <f>+Parameters!S89+Q113*5/3.666+Q92</f>
        <v>1140.3810090711243</v>
      </c>
      <c r="S92" s="6">
        <f>+Parameters!T89+R113*5/3.666+R92</f>
        <v>1231.4620740554121</v>
      </c>
      <c r="T92" s="6">
        <f>+Parameters!U89+S113*5/3.666+S92</f>
        <v>1326.4735523101715</v>
      </c>
      <c r="U92" s="6">
        <f>+Parameters!V89+T113*5/3.666+T92</f>
        <v>1425.6755826676351</v>
      </c>
      <c r="V92" s="6">
        <f>+Parameters!W89+U113*5/3.666+U92</f>
        <v>1529.3433548424121</v>
      </c>
      <c r="W92" s="6">
        <f>+Parameters!X89+V113*5/3.666+V92</f>
        <v>1637.7667840114782</v>
      </c>
      <c r="X92" s="6">
        <f>+Parameters!Y89+W113*5/3.666+W92</f>
        <v>1637.7667840114782</v>
      </c>
      <c r="Y92" s="6">
        <f>+Parameters!Z89+X113*5/3.666+X92</f>
        <v>1637.7667840114782</v>
      </c>
      <c r="Z92" s="6">
        <f>+Parameters!AA89+Y113*5/3.666+Y92</f>
        <v>1637.7667840114782</v>
      </c>
      <c r="AA92" s="6">
        <f>+Parameters!AB89+Z113*5/3.666+Z92</f>
        <v>1637.7667840114782</v>
      </c>
      <c r="AB92" s="6">
        <f>+Parameters!AC89+AA113*5/3.666+AA92</f>
        <v>1637.7667840114782</v>
      </c>
      <c r="AC92" s="6">
        <f>+Parameters!AD89+AB113*5/3.666+AB92</f>
        <v>1637.7667840114782</v>
      </c>
      <c r="AD92" s="6">
        <f>+Parameters!AE89+AC113*5/3.666+AC92</f>
        <v>1637.7667840114782</v>
      </c>
      <c r="AE92" s="6">
        <f>+Parameters!AF89+AD113*5/3.666+AD92</f>
        <v>1637.7667840114782</v>
      </c>
      <c r="AF92" s="6">
        <f>+Parameters!AG89+AE113*5/3.666+AE92</f>
        <v>1637.7667840114782</v>
      </c>
      <c r="AG92" s="6">
        <f>+Parameters!AH89+AF113*5/3.666+AF92</f>
        <v>1637.7667840114782</v>
      </c>
      <c r="AH92" s="6">
        <f>+Parameters!AI89+AG113*5/3.666+AG92</f>
        <v>1637.7667840114782</v>
      </c>
      <c r="AI92" s="6">
        <f>+Parameters!AJ89+AH113*5/3.666+AH92</f>
        <v>1637.7667840114782</v>
      </c>
      <c r="AJ92" s="6">
        <f>+Parameters!AK89+AI113*5/3.666+AI92</f>
        <v>1637.7667840114782</v>
      </c>
      <c r="AK92" s="6">
        <f>+Parameters!AL89+AJ113*5/3.666+AJ92</f>
        <v>1637.7667840114782</v>
      </c>
      <c r="AL92" s="6">
        <f>+Parameters!AM89+AK113*5/3.666+AK92</f>
        <v>1637.7667840114782</v>
      </c>
      <c r="AM92" s="6">
        <f>+Parameters!AN89+AL113*5/3.666+AL92</f>
        <v>1637.7667840114782</v>
      </c>
      <c r="AN92" s="6">
        <f>+Parameters!AO89+AM113*5/3.666+AM92</f>
        <v>1637.7667840114782</v>
      </c>
      <c r="AO92" s="6">
        <f>+Parameters!AP89+AN113*5/3.666+AN92</f>
        <v>1637.7667840114782</v>
      </c>
      <c r="AP92" s="6">
        <f>+Parameters!AQ89+AO113*5/3.666+AO92</f>
        <v>1637.7667840114782</v>
      </c>
      <c r="AQ92" s="6">
        <f>+Parameters!AR89+AP113*5/3.666+AP92</f>
        <v>1637.7667840114782</v>
      </c>
      <c r="AR92" s="6">
        <f>+Parameters!AS89+AQ113*5/3.666+AQ92</f>
        <v>1637.7667840114782</v>
      </c>
      <c r="AS92" s="6">
        <f>+Parameters!AT89+AR113*5/3.666+AR92</f>
        <v>1637.7667840114782</v>
      </c>
      <c r="AT92" s="6">
        <f>+Parameters!AU89+AS113*5/3.666+AS92</f>
        <v>1637.7667840114782</v>
      </c>
      <c r="AU92" s="6">
        <f>+Parameters!AV89+AT113*5/3.666+AT92</f>
        <v>1637.7667840114782</v>
      </c>
      <c r="AV92" s="6">
        <f>+Parameters!AW89+AU113*5/3.666+AU92</f>
        <v>1637.7667840114782</v>
      </c>
      <c r="AW92" s="6">
        <f>+Parameters!AX89+AV113*5/3.666+AV92</f>
        <v>1637.7667840114782</v>
      </c>
      <c r="AX92" s="6">
        <f>+Parameters!AY89+AW113*5/3.666+AW92</f>
        <v>1637.7667840114782</v>
      </c>
      <c r="AY92" s="6">
        <f>+Parameters!AZ89+AX113*5/3.666+AX92</f>
        <v>1637.7667840114782</v>
      </c>
      <c r="AZ92" s="6">
        <f>+Parameters!BA89+AY113*5/3.666+AY92</f>
        <v>1637.7667840114782</v>
      </c>
      <c r="BA92" s="6">
        <f>+Parameters!BB89+AZ113*5/3.666+AZ92</f>
        <v>1637.7667840114782</v>
      </c>
      <c r="BB92" s="6">
        <f>+Parameters!BC89+BA113*5/3.666+BA92</f>
        <v>1637.7667840114782</v>
      </c>
      <c r="BC92" s="6">
        <f>+Parameters!BD89+BB113*5/3.666+BB92</f>
        <v>1637.7667840114782</v>
      </c>
      <c r="BD92" s="6">
        <f>+Parameters!BE89+BC113*5/3.666+BC92</f>
        <v>1637.7667840114782</v>
      </c>
      <c r="BE92" s="6">
        <f>+Parameters!BF89+BD113*5/3.666+BD92</f>
        <v>1637.7667840114782</v>
      </c>
      <c r="BF92" s="6">
        <f>+Parameters!BG89+BE113*5/3.666+BE92</f>
        <v>1637.7667840114782</v>
      </c>
      <c r="BG92" s="6">
        <f>+Parameters!BH89+BF113*5/3.666+BF92</f>
        <v>1637.7667840114782</v>
      </c>
      <c r="BH92" s="6">
        <f>+Parameters!BI89+BG113*5/3.666+BG92</f>
        <v>1637.7667840114782</v>
      </c>
      <c r="BI92" s="6">
        <f>+Parameters!BJ89+BH113*5/3.666+BH92</f>
        <v>1637.7667840114782</v>
      </c>
    </row>
    <row r="93" spans="1:61" s="13" customFormat="1" ht="21" customHeight="1" x14ac:dyDescent="0.3">
      <c r="A93" s="8" t="s">
        <v>7</v>
      </c>
      <c r="B93" s="80">
        <f>+B92/ 'Base scenario new'!$B$57</f>
        <v>1.4999999999999999E-2</v>
      </c>
      <c r="C93" s="6">
        <f>+C92/ 'Base scenario new'!$B$57</f>
        <v>2.262725649823066E-2</v>
      </c>
      <c r="D93" s="6">
        <f>+D92/ 'Base scenario new'!$B$57</f>
        <v>3.0576659542541001E-2</v>
      </c>
      <c r="E93" s="6">
        <f>+E92/ 'Base scenario new'!$B$57</f>
        <v>3.9032098216644232E-2</v>
      </c>
      <c r="F93" s="6">
        <f>+F92/ 'Base scenario new'!$B$57</f>
        <v>4.7962836411258647E-2</v>
      </c>
      <c r="G93" s="6">
        <f>+G92/ 'Base scenario new'!$B$57</f>
        <v>5.7345823747431468E-2</v>
      </c>
      <c r="H93" s="6">
        <f>+H92/ 'Base scenario new'!$B$57</f>
        <v>6.7165155848272401E-2</v>
      </c>
      <c r="I93" s="6">
        <f>+I92/ 'Base scenario new'!$B$57</f>
        <v>7.7411563526868912E-2</v>
      </c>
      <c r="J93" s="6">
        <f>+J92/ 'Base scenario new'!$B$57</f>
        <v>8.8081938891871339E-2</v>
      </c>
      <c r="K93" s="6">
        <f>+K92/ 'Base scenario new'!$B$57</f>
        <v>9.9178903118057007E-2</v>
      </c>
      <c r="L93" s="6">
        <f>+L92/ 'Base scenario new'!$B$57</f>
        <v>0.11071041737447437</v>
      </c>
      <c r="M93" s="6">
        <f>+M92/ 'Base scenario new'!$B$57</f>
        <v>0.12268943560292184</v>
      </c>
      <c r="N93" s="6">
        <f>+N92/ 'Base scenario new'!$B$57</f>
        <v>0.13513359552570575</v>
      </c>
      <c r="O93" s="6">
        <f>+O92/ 'Base scenario new'!$B$57</f>
        <v>0.14806494232300513</v>
      </c>
      <c r="P93" s="6">
        <f>+P92/ 'Base scenario new'!$B$57</f>
        <v>0.16150967768681579</v>
      </c>
      <c r="Q93" s="6">
        <f>+Q92/ 'Base scenario new'!$B$57</f>
        <v>0.17549792525189192</v>
      </c>
      <c r="R93" s="6">
        <f>+R92/ 'Base scenario new'!$B$57</f>
        <v>0.19006350151185405</v>
      </c>
      <c r="S93" s="6">
        <f>+S92/ 'Base scenario new'!$B$57</f>
        <v>0.20524367900923535</v>
      </c>
      <c r="T93" s="6">
        <f>+T92/ 'Base scenario new'!$B$57</f>
        <v>0.22107892538502857</v>
      </c>
      <c r="U93" s="6">
        <f>+U92/ 'Base scenario new'!$B$57</f>
        <v>0.23761259711127253</v>
      </c>
      <c r="V93" s="6">
        <f>+V92/ 'Base scenario new'!$B$57</f>
        <v>0.25489055914040198</v>
      </c>
      <c r="W93" s="6">
        <f>+W92/ 'Base scenario new'!$B$57</f>
        <v>0.27296113066857969</v>
      </c>
      <c r="X93" s="6">
        <f>+X92/ 'Base scenario new'!$B$57</f>
        <v>0.27296113066857969</v>
      </c>
      <c r="Y93" s="6">
        <f>+Y92/ 'Base scenario new'!$B$57</f>
        <v>0.27296113066857969</v>
      </c>
      <c r="Z93" s="6">
        <f>+Z92/ 'Base scenario new'!$B$57</f>
        <v>0.27296113066857969</v>
      </c>
      <c r="AA93" s="6">
        <f>+AA92/ 'Base scenario new'!$B$57</f>
        <v>0.27296113066857969</v>
      </c>
      <c r="AB93" s="6">
        <f>+AB92/ 'Base scenario new'!$B$57</f>
        <v>0.27296113066857969</v>
      </c>
      <c r="AC93" s="6">
        <f>+AC92/ 'Base scenario new'!$B$57</f>
        <v>0.27296113066857969</v>
      </c>
      <c r="AD93" s="6">
        <f>+AD92/ 'Base scenario new'!$B$57</f>
        <v>0.27296113066857969</v>
      </c>
      <c r="AE93" s="6">
        <f>+AE92/ 'Base scenario new'!$B$57</f>
        <v>0.27296113066857969</v>
      </c>
      <c r="AF93" s="6">
        <f>+AF92/ 'Base scenario new'!$B$57</f>
        <v>0.27296113066857969</v>
      </c>
      <c r="AG93" s="6">
        <f>+AG92/ 'Base scenario new'!$B$57</f>
        <v>0.27296113066857969</v>
      </c>
      <c r="AH93" s="6">
        <f>+AH92/ 'Base scenario new'!$B$57</f>
        <v>0.27296113066857969</v>
      </c>
      <c r="AI93" s="6">
        <f>+AI92/ 'Base scenario new'!$B$57</f>
        <v>0.27296113066857969</v>
      </c>
      <c r="AJ93" s="6">
        <f>+AJ92/ 'Base scenario new'!$B$57</f>
        <v>0.27296113066857969</v>
      </c>
      <c r="AK93" s="6">
        <f>+AK92/ 'Base scenario new'!$B$57</f>
        <v>0.27296113066857969</v>
      </c>
      <c r="AL93" s="6">
        <f>+AL92/ 'Base scenario new'!$B$57</f>
        <v>0.27296113066857969</v>
      </c>
      <c r="AM93" s="6">
        <f>+AM92/ 'Base scenario new'!$B$57</f>
        <v>0.27296113066857969</v>
      </c>
      <c r="AN93" s="6">
        <f>+AN92/ 'Base scenario new'!$B$57</f>
        <v>0.27296113066857969</v>
      </c>
      <c r="AO93" s="6">
        <f>+AO92/ 'Base scenario new'!$B$57</f>
        <v>0.27296113066857969</v>
      </c>
      <c r="AP93" s="6">
        <f>+AP92/ 'Base scenario new'!$B$57</f>
        <v>0.27296113066857969</v>
      </c>
      <c r="AQ93" s="6">
        <f>+AQ92/ 'Base scenario new'!$B$57</f>
        <v>0.27296113066857969</v>
      </c>
      <c r="AR93" s="6">
        <f>+AR92/ 'Base scenario new'!$B$57</f>
        <v>0.27296113066857969</v>
      </c>
      <c r="AS93" s="6">
        <f>+AS92/ 'Base scenario new'!$B$57</f>
        <v>0.27296113066857969</v>
      </c>
      <c r="AT93" s="6">
        <f>+AT92/ 'Base scenario new'!$B$57</f>
        <v>0.27296113066857969</v>
      </c>
      <c r="AU93" s="6">
        <f>+AU92/ 'Base scenario new'!$B$57</f>
        <v>0.27296113066857969</v>
      </c>
      <c r="AV93" s="6">
        <f>+AV92/ 'Base scenario new'!$B$57</f>
        <v>0.27296113066857969</v>
      </c>
      <c r="AW93" s="6">
        <f>+AW92/ 'Base scenario new'!$B$57</f>
        <v>0.27296113066857969</v>
      </c>
      <c r="AX93" s="6">
        <f>+AX92/ 'Base scenario new'!$B$57</f>
        <v>0.27296113066857969</v>
      </c>
      <c r="AY93" s="6">
        <f>+AY92/ 'Base scenario new'!$B$57</f>
        <v>0.27296113066857969</v>
      </c>
      <c r="AZ93" s="6">
        <f>+AZ92/ 'Base scenario new'!$B$57</f>
        <v>0.27296113066857969</v>
      </c>
      <c r="BA93" s="6">
        <f>+BA92/ 'Base scenario new'!$B$57</f>
        <v>0.27296113066857969</v>
      </c>
      <c r="BB93" s="6">
        <f>+BB92/ 'Base scenario new'!$B$57</f>
        <v>0.27296113066857969</v>
      </c>
      <c r="BC93" s="6">
        <f>+BC92/ 'Base scenario new'!$B$57</f>
        <v>0.27296113066857969</v>
      </c>
      <c r="BD93" s="6">
        <f>+BD92/ 'Base scenario new'!$B$57</f>
        <v>0.27296113066857969</v>
      </c>
      <c r="BE93" s="6">
        <f>+BE92/ 'Base scenario new'!$B$57</f>
        <v>0.27296113066857969</v>
      </c>
      <c r="BF93" s="6">
        <f>+BF92/ 'Base scenario new'!$B$57</f>
        <v>0.27296113066857969</v>
      </c>
      <c r="BG93" s="6">
        <f>+BG92/ 'Base scenario new'!$B$57</f>
        <v>0.27296113066857969</v>
      </c>
      <c r="BH93" s="6">
        <f>+BH92/ 'Base scenario new'!$B$57</f>
        <v>0.27296113066857969</v>
      </c>
      <c r="BI93" s="6">
        <f>+BI92/ 'Base scenario new'!$B$57</f>
        <v>0.27296113066857969</v>
      </c>
    </row>
    <row r="94" spans="1:61" s="13" customFormat="1" ht="21" customHeight="1" x14ac:dyDescent="0.3">
      <c r="A94" s="8" t="s">
        <v>28</v>
      </c>
      <c r="B94" s="80">
        <f>+MAX(B93:BI93)</f>
        <v>0.27296113066857969</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21" customHeight="1" x14ac:dyDescent="0.3">
      <c r="A95" s="8" t="s">
        <v>104</v>
      </c>
      <c r="B95" s="80">
        <v>0</v>
      </c>
      <c r="C95" s="6"/>
      <c r="D95" s="6"/>
      <c r="E95" s="6">
        <f>+B99^2</f>
        <v>0.64000000000000012</v>
      </c>
      <c r="F95" s="106">
        <f>+E95*B26</f>
        <v>1.7088000000000001E-3</v>
      </c>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21" customHeight="1" x14ac:dyDescent="0.3">
      <c r="A96" s="8" t="s">
        <v>96</v>
      </c>
      <c r="B96" s="80">
        <v>2.5</v>
      </c>
      <c r="C96" s="6">
        <v>0.04</v>
      </c>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
        <v>231</v>
      </c>
      <c r="B97" s="82">
        <f>+Parameters!B88</f>
        <v>0</v>
      </c>
      <c r="C97" s="29">
        <f>+B97*(1+Parameters!$B$90)^5</f>
        <v>0</v>
      </c>
      <c r="D97" s="29">
        <f>+C97*(1+Parameters!$B$90)^5</f>
        <v>0</v>
      </c>
      <c r="E97" s="29">
        <f>+D97*(1+Parameters!$B$90)^5</f>
        <v>0</v>
      </c>
      <c r="F97" s="29">
        <f>+E97*(1+Parameters!$B$90)^5</f>
        <v>0</v>
      </c>
      <c r="G97" s="29">
        <f>+F97*(1+Parameters!$B$90)^5</f>
        <v>0</v>
      </c>
      <c r="H97" s="29">
        <f>+G97*(1+Parameters!$B$90)^5</f>
        <v>0</v>
      </c>
      <c r="I97" s="29">
        <f>+H97*(1+Parameters!$B$90)^5</f>
        <v>0</v>
      </c>
      <c r="J97" s="29">
        <f>+I97*(1+Parameters!$B$90)^5</f>
        <v>0</v>
      </c>
      <c r="K97" s="29">
        <f>+J97*(1+Parameters!$B$90)^5</f>
        <v>0</v>
      </c>
      <c r="L97" s="29">
        <f>+K97*(1+Parameters!$B$90)^5</f>
        <v>0</v>
      </c>
      <c r="M97" s="29">
        <f>+L97*(1+Parameters!$B$90)^5</f>
        <v>0</v>
      </c>
      <c r="N97" s="29">
        <f>+M97*(1+Parameters!$B$90)^5</f>
        <v>0</v>
      </c>
      <c r="O97" s="29">
        <f>+N97*(1+Parameters!$B$90)^5</f>
        <v>0</v>
      </c>
      <c r="P97" s="29">
        <f>+O97*(1+Parameters!$B$90)^5</f>
        <v>0</v>
      </c>
      <c r="Q97" s="29">
        <f>+P97*(1+Parameters!$B$90)^5</f>
        <v>0</v>
      </c>
      <c r="R97" s="29">
        <f>+Q97*(1+Parameters!$B$90)^5</f>
        <v>0</v>
      </c>
      <c r="S97" s="29">
        <f>+R97*(1+Parameters!$B$90)^5</f>
        <v>0</v>
      </c>
      <c r="T97" s="29">
        <f>+S97*(1+Parameters!$B$90)^5</f>
        <v>0</v>
      </c>
      <c r="U97" s="29">
        <f>+T97*(1+Parameters!$B$90)^5</f>
        <v>0</v>
      </c>
      <c r="V97" s="29">
        <f>+U97*(1+Parameters!$B$90)^5</f>
        <v>0</v>
      </c>
      <c r="W97" s="29">
        <f>+V97*(1+Parameters!$B$90)^5</f>
        <v>0</v>
      </c>
      <c r="X97" s="29">
        <f>+W97*(1+Parameters!$B$90)^5</f>
        <v>0</v>
      </c>
      <c r="Y97" s="29">
        <f>+X97*(1+Parameters!$B$90)^5</f>
        <v>0</v>
      </c>
      <c r="Z97" s="29">
        <f>+Y97*(1+Parameters!$B$90)^5</f>
        <v>0</v>
      </c>
      <c r="AA97" s="29">
        <f>+Z97*(1+Parameters!$B$90)^5</f>
        <v>0</v>
      </c>
      <c r="AB97" s="29">
        <f>+AA97*(1+Parameters!$B$90)^5</f>
        <v>0</v>
      </c>
      <c r="AC97" s="29">
        <f>+AB97*(1+Parameters!$B$90)^5</f>
        <v>0</v>
      </c>
      <c r="AD97" s="29">
        <f>+AC97*(1+Parameters!$B$90)^5</f>
        <v>0</v>
      </c>
      <c r="AE97" s="29">
        <f>+AD97*(1+Parameters!$B$90)^5</f>
        <v>0</v>
      </c>
      <c r="AF97" s="29">
        <f>+AE97*(1+Parameters!$B$90)^5</f>
        <v>0</v>
      </c>
      <c r="AG97" s="29">
        <f>+AF97*(1+Parameters!$B$90)^5</f>
        <v>0</v>
      </c>
      <c r="AH97" s="29">
        <f>+AG97*(1+Parameters!$B$90)^5</f>
        <v>0</v>
      </c>
      <c r="AI97" s="29">
        <f>+AH97*(1+Parameters!$B$90)^5</f>
        <v>0</v>
      </c>
      <c r="AJ97" s="29">
        <f>+AI97*(1+Parameters!$B$90)^5</f>
        <v>0</v>
      </c>
      <c r="AK97" s="29">
        <f>+AJ97*(1+Parameters!$B$90)^5</f>
        <v>0</v>
      </c>
      <c r="AL97" s="29">
        <f>+AK97*(1+Parameters!$B$90)^5</f>
        <v>0</v>
      </c>
      <c r="AM97" s="29">
        <f>+AL97*(1+Parameters!$B$90)^5</f>
        <v>0</v>
      </c>
      <c r="AN97" s="29">
        <f>+AM97*(1+Parameters!$B$90)^5</f>
        <v>0</v>
      </c>
      <c r="AO97" s="29">
        <f>+AN97*(1+Parameters!$B$90)^5</f>
        <v>0</v>
      </c>
      <c r="AP97" s="29">
        <f>+AO97*(1+Parameters!$B$90)^5</f>
        <v>0</v>
      </c>
      <c r="AQ97" s="29">
        <f>+AP97*(1+Parameters!$B$90)^5</f>
        <v>0</v>
      </c>
      <c r="AR97" s="29">
        <f>+AQ97*(1+Parameters!$B$90)^5</f>
        <v>0</v>
      </c>
      <c r="AS97" s="29">
        <f>+AR97</f>
        <v>0</v>
      </c>
      <c r="AT97" s="29">
        <f t="shared" ref="AT97:BI97" si="12">+AS97</f>
        <v>0</v>
      </c>
      <c r="AU97" s="29">
        <f t="shared" si="12"/>
        <v>0</v>
      </c>
      <c r="AV97" s="29">
        <f t="shared" si="12"/>
        <v>0</v>
      </c>
      <c r="AW97" s="29">
        <f t="shared" si="12"/>
        <v>0</v>
      </c>
      <c r="AX97" s="29">
        <f t="shared" si="12"/>
        <v>0</v>
      </c>
      <c r="AY97" s="29">
        <f t="shared" si="12"/>
        <v>0</v>
      </c>
      <c r="AZ97" s="29">
        <f t="shared" si="12"/>
        <v>0</v>
      </c>
      <c r="BA97" s="29">
        <f t="shared" si="12"/>
        <v>0</v>
      </c>
      <c r="BB97" s="29">
        <f t="shared" si="12"/>
        <v>0</v>
      </c>
      <c r="BC97" s="29">
        <f t="shared" si="12"/>
        <v>0</v>
      </c>
      <c r="BD97" s="29">
        <f t="shared" si="12"/>
        <v>0</v>
      </c>
      <c r="BE97" s="29">
        <f t="shared" si="12"/>
        <v>0</v>
      </c>
      <c r="BF97" s="29">
        <f t="shared" si="12"/>
        <v>0</v>
      </c>
      <c r="BG97" s="29">
        <f t="shared" si="12"/>
        <v>0</v>
      </c>
      <c r="BH97" s="29">
        <f t="shared" si="12"/>
        <v>0</v>
      </c>
      <c r="BI97" s="29">
        <f t="shared" si="12"/>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
        <v>184</v>
      </c>
      <c r="B98" s="80"/>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
        <v>14</v>
      </c>
      <c r="B99" s="80">
        <f xml:space="preserve"> 'Base scenario new'!B76</f>
        <v>0.8</v>
      </c>
      <c r="C99" s="30">
        <f>B99+'Base scenario new'!$B82*(C100-('Base scenario new'!$B$80/'Base scenario new'!$B79)*B99-'Base scenario new'!$B83*(B99-B101))</f>
        <v>0.92388487950446363</v>
      </c>
      <c r="D99" s="30">
        <f>C99+'Base scenario new'!$B82*(D100-('Base scenario new'!$B$80/'Base scenario new'!$B79)*C99-'Base scenario new'!$B83*(C99-C101))</f>
        <v>1.0552231839227419</v>
      </c>
      <c r="E99" s="30">
        <f>D99+'Base scenario new'!$B82*(E100-('Base scenario new'!$B$80/'Base scenario new'!$B79)*D99-'Base scenario new'!$B83*(D99-D101))</f>
        <v>1.1938673636712172</v>
      </c>
      <c r="F99" s="30">
        <f>E99+'Base scenario new'!$B82*(F100-('Base scenario new'!$B$80/'Base scenario new'!$B79)*E99-'Base scenario new'!$B83*(E99-E101))</f>
        <v>1.339774077069392</v>
      </c>
      <c r="G99" s="30">
        <f>F99+'Base scenario new'!$B82*(G100-('Base scenario new'!$B$80/'Base scenario new'!$B79)*F99-'Base scenario new'!$B83*(F99-F101))</f>
        <v>1.4929767234381459</v>
      </c>
      <c r="H99" s="30">
        <f>G99+'Base scenario new'!$B82*(H100-('Base scenario new'!$B$80/'Base scenario new'!$B79)*G99-'Base scenario new'!$B83*(G99-G101))</f>
        <v>1.6535625044748616</v>
      </c>
      <c r="I99" s="30">
        <f>H99+'Base scenario new'!$B82*(I100-('Base scenario new'!$B$80/'Base scenario new'!$B79)*H99-'Base scenario new'!$B83*(H99-H101))</f>
        <v>1.8216532844616866</v>
      </c>
      <c r="J99" s="30">
        <f>I99+'Base scenario new'!$B82*(J100-('Base scenario new'!$B$80/'Base scenario new'!$B79)*I99-'Base scenario new'!$B83*(I99-I101))</f>
        <v>1.9973896749265903</v>
      </c>
      <c r="K99" s="30">
        <f>J99+'Base scenario new'!$B82*(K100-('Base scenario new'!$B$80/'Base scenario new'!$B79)*J99-'Base scenario new'!$B83*(J99-J101))</f>
        <v>2.1809178895183008</v>
      </c>
      <c r="L99" s="30">
        <f>K99+'Base scenario new'!$B82*(L100-('Base scenario new'!$B$80/'Base scenario new'!$B79)*K99-'Base scenario new'!$B83*(K99-K101))</f>
        <v>2.3723790065433419</v>
      </c>
      <c r="M99" s="30">
        <f>L99+'Base scenario new'!$B82*(M100-('Base scenario new'!$B$80/'Base scenario new'!$B79)*L99-'Base scenario new'!$B83*(L99-L101))</f>
        <v>2.5719003451351639</v>
      </c>
      <c r="N99" s="30">
        <f>M99+'Base scenario new'!$B82*(N100-('Base scenario new'!$B$80/'Base scenario new'!$B79)*M99-'Base scenario new'!$B83*(M99-M101))</f>
        <v>2.7795887108736954</v>
      </c>
      <c r="O99" s="30">
        <f>N99+'Base scenario new'!$B82*(O100-('Base scenario new'!$B$80/'Base scenario new'!$B79)*N99-'Base scenario new'!$B83*(N99-N101))</f>
        <v>2.9955253017729548</v>
      </c>
      <c r="P99" s="30">
        <f>O99+'Base scenario new'!$B82*(P100-('Base scenario new'!$B$80/'Base scenario new'!$B79)*O99-'Base scenario new'!$B83*(O99-O101))</f>
        <v>3.2197620893812213</v>
      </c>
      <c r="Q99" s="30">
        <f>P99+'Base scenario new'!$B82*(Q100-('Base scenario new'!$B$80/'Base scenario new'!$B79)*P99-'Base scenario new'!$B83*(P99-P101))</f>
        <v>3.4523195053659266</v>
      </c>
      <c r="R99" s="30">
        <f>Q99+'Base scenario new'!$B82*(R100-('Base scenario new'!$B$80/'Base scenario new'!$B79)*Q99-'Base scenario new'!$B83*(Q99-Q101))</f>
        <v>3.6931852740536817</v>
      </c>
      <c r="S99" s="30">
        <f>R99+'Base scenario new'!$B82*(S100-('Base scenario new'!$B$80/'Base scenario new'!$B79)*R99-'Base scenario new'!$B83*(R99-R101))</f>
        <v>3.9423142382115572</v>
      </c>
      <c r="T99" s="30">
        <f>S99+'Base scenario new'!$B82*(T100-('Base scenario new'!$B$80/'Base scenario new'!$B79)*S99-'Base scenario new'!$B83*(S99-S101))</f>
        <v>4.1996290306936759</v>
      </c>
      <c r="U99" s="30">
        <f>T99+'Base scenario new'!$B82*(U100-('Base scenario new'!$B$80/'Base scenario new'!$B79)*T99-'Base scenario new'!$B83*(T99-T101))</f>
        <v>4.4625714497951527</v>
      </c>
      <c r="V99" s="30">
        <f>U99+'Base scenario new'!$B82*(V100-('Base scenario new'!$B$80/'Base scenario new'!$B79)*U99-'Base scenario new'!$B83*(U99-U101))</f>
        <v>4.7313401447733368</v>
      </c>
      <c r="W99" s="30">
        <f>V99+'Base scenario new'!$B82*(W100-('Base scenario new'!$B$80/'Base scenario new'!$B79)*V99-'Base scenario new'!$B83*(V99-V101))</f>
        <v>5.0060607173456386</v>
      </c>
      <c r="X99" s="30">
        <f>W99+'Base scenario new'!$B82*(X100-('Base scenario new'!$B$80/'Base scenario new'!$B79)*W99-'Base scenario new'!$B83*(W99-W101))</f>
        <v>5.28679488537687</v>
      </c>
      <c r="Y99" s="30">
        <f>X99+'Base scenario new'!$B82*(Y100-('Base scenario new'!$B$80/'Base scenario new'!$B79)*X99-'Base scenario new'!$B83*(X99-X101))</f>
        <v>5.573548958177307</v>
      </c>
      <c r="Z99" s="30">
        <f>Y99+'Base scenario new'!$B82*(Z100-('Base scenario new'!$B$80/'Base scenario new'!$B79)*Y99-'Base scenario new'!$B83*(Y99-Y101))</f>
        <v>5.8662816502555843</v>
      </c>
      <c r="AA99" s="30">
        <f>Z99+'Base scenario new'!$B82*(AA100-('Base scenario new'!$B$80/'Base scenario new'!$B79)*Z99-'Base scenario new'!$B83*(Z99-Z101))</f>
        <v>6.1649112554688363</v>
      </c>
      <c r="AB99" s="30">
        <f>AA99+'Base scenario new'!$B82*(AB100-('Base scenario new'!$B$80/'Base scenario new'!$B79)*AA99-'Base scenario new'!$B83*(AA99-AA101))</f>
        <v>6.4693222014238376</v>
      </c>
      <c r="AC99" s="30">
        <f>AB99+'Base scenario new'!$B82*(AC100-('Base scenario new'!$B$80/'Base scenario new'!$B79)*AB99-'Base scenario new'!$B83*(AB99-AB101))</f>
        <v>6.7793710039402573</v>
      </c>
      <c r="AD99" s="30">
        <f>AC99+'Base scenario new'!$B82*(AD100-('Base scenario new'!$B$80/'Base scenario new'!$B79)*AC99-'Base scenario new'!$B83*(AC99-AC101))</f>
        <v>7.0948916427083226</v>
      </c>
      <c r="AE99" s="30">
        <f>AD99+'Base scenario new'!$B82*(AE100-('Base scenario new'!$B$80/'Base scenario new'!$B79)*AD99-'Base scenario new'!$B83*(AD99-AD101))</f>
        <v>7.4157003813798124</v>
      </c>
      <c r="AF99" s="30">
        <f>AE99+'Base scenario new'!$B82*(AF100-('Base scenario new'!$B$80/'Base scenario new'!$B79)*AE99-'Base scenario new'!$B83*(AE99-AE101))</f>
        <v>7.7416000577571884</v>
      </c>
      <c r="AG99" s="30">
        <f>AF99+'Base scenario new'!$B82*(AG100-('Base scenario new'!$B$80/'Base scenario new'!$B79)*AF99-'Base scenario new'!$B83*(AF99-AF101))</f>
        <v>8.0723838721351733</v>
      </c>
      <c r="AH99" s="30">
        <f>AG99+'Base scenario new'!$B82*(AH100-('Base scenario new'!$B$80/'Base scenario new'!$B79)*AG99-'Base scenario new'!$B83*(AG99-AG101))</f>
        <v>8.4078387039492508</v>
      </c>
      <c r="AI99" s="30">
        <f>AH99+'Base scenario new'!$B82*(AI100-('Base scenario new'!$B$80/'Base scenario new'!$B79)*AH99-'Base scenario new'!$B83*(AH99-AH101))</f>
        <v>8.747747988533277</v>
      </c>
      <c r="AJ99" s="30">
        <f>AI99+'Base scenario new'!$B82*(AJ100-('Base scenario new'!$B$80/'Base scenario new'!$B79)*AI99-'Base scenario new'!$B83*(AI99-AI101))</f>
        <v>9.0918941868953596</v>
      </c>
      <c r="AK99" s="30">
        <f>AJ99+'Base scenario new'!$B82*(AK100-('Base scenario new'!$B$80/'Base scenario new'!$B79)*AJ99-'Base scenario new'!$B83*(AJ99-AJ101))</f>
        <v>9.4400608819585052</v>
      </c>
      <c r="AL99" s="30">
        <f>AK99+'Base scenario new'!$B82*(AL100-('Base scenario new'!$B$80/'Base scenario new'!$B79)*AK99-'Base scenario new'!$B83*(AK99-AK101))</f>
        <v>9.7081633489165853</v>
      </c>
      <c r="AM99" s="30">
        <f>AL99+'Base scenario new'!$B82*(AM100-('Base scenario new'!$B$80/'Base scenario new'!$B79)*AL99-'Base scenario new'!$B83*(AL99-AL101))</f>
        <v>9.9096028024281786</v>
      </c>
      <c r="AN99" s="30">
        <f>AM99+'Base scenario new'!$B82*(AN100-('Base scenario new'!$B$80/'Base scenario new'!$B79)*AM99-'Base scenario new'!$B83*(AM99-AM101))</f>
        <v>10.055876609597723</v>
      </c>
      <c r="AO99" s="30">
        <f>AN99+'Base scenario new'!$B82*(AO100-('Base scenario new'!$B$80/'Base scenario new'!$B79)*AN99-'Base scenario new'!$B83*(AN99-AN101))</f>
        <v>10.156823720696845</v>
      </c>
      <c r="AP99" s="30">
        <f>AO99+'Base scenario new'!$B82*(AP100-('Base scenario new'!$B$80/'Base scenario new'!$B79)*AO99-'Base scenario new'!$B83*(AO99-AO101))</f>
        <v>10.2208382798258</v>
      </c>
      <c r="AQ99" s="30">
        <f>AP99+'Base scenario new'!$B82*(AQ100-('Base scenario new'!$B$80/'Base scenario new'!$B79)*AP99-'Base scenario new'!$B83*(AP99-AP101))</f>
        <v>10.255056019013612</v>
      </c>
      <c r="AR99" s="30">
        <f>AQ99+'Base scenario new'!$B82*(AR100-('Base scenario new'!$B$80/'Base scenario new'!$B79)*AQ99-'Base scenario new'!$B83*(AQ99-AQ101))</f>
        <v>10.265517828117858</v>
      </c>
      <c r="AS99" s="30">
        <f>AR99+'Base scenario new'!$B82*(AS100-('Base scenario new'!$B$80/'Base scenario new'!$B79)*AR99-'Base scenario new'!$B83*(AR99-AR101))</f>
        <v>10.257313494720758</v>
      </c>
      <c r="AT99" s="30">
        <f>AS99+'Base scenario new'!$B82*(AT100-('Base scenario new'!$B$80/'Base scenario new'!$B79)*AS99-'Base scenario new'!$B83*(AS99-AS101))</f>
        <v>10.234708368731017</v>
      </c>
      <c r="AU99" s="30">
        <f>AT99+'Base scenario new'!$B82*(AU100-('Base scenario new'!$B$80/'Base scenario new'!$B79)*AT99-'Base scenario new'!$B83*(AT99-AT101))</f>
        <v>10.201255132400492</v>
      </c>
      <c r="AV99" s="30">
        <f>AU99+'Base scenario new'!$B82*(AV100-('Base scenario new'!$B$80/'Base scenario new'!$B79)*AU99-'Base scenario new'!$B83*(AU99-AU101))</f>
        <v>10.159892462457085</v>
      </c>
      <c r="AW99" s="30">
        <f>AV99+'Base scenario new'!$B82*(AW100-('Base scenario new'!$B$80/'Base scenario new'!$B79)*AV99-'Base scenario new'!$B83*(AV99-AV101))</f>
        <v>10.113032064927916</v>
      </c>
      <c r="AX99" s="30">
        <f>AW99+'Base scenario new'!$B82*(AX100-('Base scenario new'!$B$80/'Base scenario new'!$B79)*AW99-'Base scenario new'!$B83*(AW99-AW101))</f>
        <v>10.062635330407614</v>
      </c>
      <c r="AY99" s="30">
        <f>AX99+'Base scenario new'!$B82*(AY100-('Base scenario new'!$B$80/'Base scenario new'!$B79)*AX99-'Base scenario new'!$B83*(AX99-AX101))</f>
        <v>10.010280683078133</v>
      </c>
      <c r="AZ99" s="30">
        <f>AY99+'Base scenario new'!$B82*(AZ100-('Base scenario new'!$B$80/'Base scenario new'!$B79)*AY99-'Base scenario new'!$B83*(AY99-AY101))</f>
        <v>9.9572225666351564</v>
      </c>
      <c r="BA99" s="30">
        <f>AZ99+'Base scenario new'!$B82*(BA100-('Base scenario new'!$B$80/'Base scenario new'!$B79)*AZ99-'Base scenario new'!$B83*(AZ99-AZ101))</f>
        <v>9.9044429120887241</v>
      </c>
      <c r="BB99" s="30">
        <f>BA99+'Base scenario new'!$B82*(BB100-('Base scenario new'!$B$80/'Base scenario new'!$B79)*BA99-'Base scenario new'!$B83*(BA99-BA101))</f>
        <v>9.8526958560666742</v>
      </c>
      <c r="BC99" s="30">
        <f>BB99+'Base scenario new'!$B82*(BC100-('Base scenario new'!$B$80/'Base scenario new'!$B79)*BB99-'Base scenario new'!$B83*(BB99-BB101))</f>
        <v>9.8025464159797977</v>
      </c>
      <c r="BD99" s="30">
        <f>BC99+'Base scenario new'!$B82*(BD100-('Base scenario new'!$B$80/'Base scenario new'!$B79)*BC99-'Base scenario new'!$B83*(BC99-BC101))</f>
        <v>9.7544037746137242</v>
      </c>
      <c r="BE99" s="30">
        <f>BD99+'Base scenario new'!$B82*(BE100-('Base scenario new'!$B$80/'Base scenario new'!$B79)*BD99-'Base scenario new'!$B83*(BD99-BD101))</f>
        <v>9.708549777672026</v>
      </c>
      <c r="BF99" s="30">
        <f>BE99+'Base scenario new'!$B82*(BF100-('Base scenario new'!$B$80/'Base scenario new'!$B79)*BE99-'Base scenario new'!$B83*(BE99-BE101))</f>
        <v>9.6651632012685269</v>
      </c>
      <c r="BG99" s="30">
        <f>BF99+'Base scenario new'!$B82*(BG100-('Base scenario new'!$B$80/'Base scenario new'!$B79)*BF99-'Base scenario new'!$B83*(BF99-BF101))</f>
        <v>9.6243403012076243</v>
      </c>
      <c r="BH99" s="30">
        <f>BG99+'Base scenario new'!$B82*(BH100-('Base scenario new'!$B$80/'Base scenario new'!$B79)*BG99-'Base scenario new'!$B83*(BG99-BG101))</f>
        <v>9.5861121116975792</v>
      </c>
      <c r="BI99" s="30">
        <f>BH99+'Base scenario new'!$B82*(BI100-('Base scenario new'!$B$80/'Base scenario new'!$B79)*BH99-'Base scenario new'!$B83*(BH99-BH101))</f>
        <v>9.5504589179696122</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
        <v>83</v>
      </c>
      <c r="B100" s="83">
        <f>'Base scenario new'!$B$80*(LOG(B87/Parameters!$B$71))/LOG(2)+'Base scenario new'!B73</f>
        <v>2.1423630968097855</v>
      </c>
      <c r="C100" s="64">
        <f>'Base scenario new'!$B$80*(LOG(C87/Parameters!$B$71))/LOG(2)+'Base scenario new'!C73</f>
        <v>2.3822088855838994</v>
      </c>
      <c r="D100" s="64">
        <f>'Base scenario new'!$B$80*(LOG(D87/Parameters!$B$71))/LOG(2)+'Base scenario new'!D73</f>
        <v>2.6297529823185233</v>
      </c>
      <c r="E100" s="64">
        <f>'Base scenario new'!$B$80*(LOG(E87/Parameters!$B$71))/LOG(2)+'Base scenario new'!E73</f>
        <v>2.8859850084981691</v>
      </c>
      <c r="F100" s="64">
        <f>'Base scenario new'!$B$80*(LOG(F87/Parameters!$B$71))/LOG(2)+'Base scenario new'!F73</f>
        <v>3.15175131035955</v>
      </c>
      <c r="G100" s="64">
        <f>'Base scenario new'!$B$80*(LOG(G87/Parameters!$B$71))/LOG(2)+'Base scenario new'!G73</f>
        <v>3.427764269686099</v>
      </c>
      <c r="H100" s="64">
        <f>'Base scenario new'!$B$80*(LOG(H87/Parameters!$B$71))/LOG(2)+'Base scenario new'!H73</f>
        <v>3.7146098584706451</v>
      </c>
      <c r="I100" s="64">
        <f>'Base scenario new'!$B$80*(LOG(I87/Parameters!$B$71))/LOG(2)+'Base scenario new'!I73</f>
        <v>4.0127541488954952</v>
      </c>
      <c r="J100" s="64">
        <f>'Base scenario new'!$B$80*(LOG(J87/Parameters!$B$71))/LOG(2)+'Base scenario new'!J73</f>
        <v>4.3225493292701733</v>
      </c>
      <c r="K100" s="64">
        <f>'Base scenario new'!$B$80*(LOG(K87/Parameters!$B$71))/LOG(2)+'Base scenario new'!K73</f>
        <v>4.6442396389479379</v>
      </c>
      <c r="L100" s="64">
        <f>'Base scenario new'!$B$80*(LOG(L87/Parameters!$B$71))/LOG(2)+'Base scenario new'!L73</f>
        <v>4.9779675143983413</v>
      </c>
      <c r="M100" s="64">
        <f>'Base scenario new'!$B$80*(LOG(M87/Parameters!$B$71))/LOG(2)+'Base scenario new'!M73</f>
        <v>5.3237801316470037</v>
      </c>
      <c r="N100" s="64">
        <f>'Base scenario new'!$B$80*(LOG(N87/Parameters!$B$71))/LOG(2)+'Base scenario new'!N73</f>
        <v>5.6816364365385317</v>
      </c>
      <c r="O100" s="64">
        <f>'Base scenario new'!$B$80*(LOG(O87/Parameters!$B$71))/LOG(2)+'Base scenario new'!O73</f>
        <v>6.0514146742815296</v>
      </c>
      <c r="P100" s="64">
        <f>'Base scenario new'!$B$80*(LOG(P87/Parameters!$B$71))/LOG(2)+'Base scenario new'!P73</f>
        <v>6.432920364458937</v>
      </c>
      <c r="Q100" s="64">
        <f>'Base scenario new'!$B$80*(LOG(Q87/Parameters!$B$71))/LOG(2)+'Base scenario new'!Q73</f>
        <v>6.8258946179141908</v>
      </c>
      <c r="R100" s="64">
        <f>'Base scenario new'!$B$80*(LOG(R87/Parameters!$B$71))/LOG(2)+'Base scenario new'!R73</f>
        <v>7.230022657861797</v>
      </c>
      <c r="S100" s="64">
        <f>'Base scenario new'!$B$80*(LOG(S87/Parameters!$B$71))/LOG(2)+'Base scenario new'!S73</f>
        <v>7.6449423886568466</v>
      </c>
      <c r="T100" s="64">
        <f>'Base scenario new'!$B$80*(LOG(T87/Parameters!$B$71))/LOG(2)+'Base scenario new'!T73</f>
        <v>8.0702528505364359</v>
      </c>
      <c r="U100" s="64">
        <f>'Base scenario new'!$B$80*(LOG(U87/Parameters!$B$71))/LOG(2)+'Base scenario new'!U73</f>
        <v>8.4805224052872568</v>
      </c>
      <c r="V100" s="64">
        <f>'Base scenario new'!$B$80*(LOG(V87/Parameters!$B$71))/LOG(2)+'Base scenario new'!V73</f>
        <v>8.9002965137026333</v>
      </c>
      <c r="W100" s="64">
        <f>'Base scenario new'!$B$80*(LOG(W87/Parameters!$B$71))/LOG(2)+'Base scenario new'!W73</f>
        <v>9.3291049881586456</v>
      </c>
      <c r="X100" s="64">
        <f>'Base scenario new'!$B$80*(LOG(X87/Parameters!$B$71))/LOG(2)+'Base scenario new'!X73</f>
        <v>9.766468629985134</v>
      </c>
      <c r="Y100" s="64">
        <f>'Base scenario new'!$B$80*(LOG(Y87/Parameters!$B$71))/LOG(2)+'Base scenario new'!Y73</f>
        <v>10.211905189095017</v>
      </c>
      <c r="Z100" s="64">
        <f>'Base scenario new'!$B$80*(LOG(Z87/Parameters!$B$71))/LOG(2)+'Base scenario new'!Z73</f>
        <v>10.664934610516903</v>
      </c>
      <c r="AA100" s="64">
        <f>'Base scenario new'!$B$80*(LOG(AA87/Parameters!$B$71))/LOG(2)+'Base scenario new'!AA73</f>
        <v>11.125083557475953</v>
      </c>
      <c r="AB100" s="64">
        <f>'Base scenario new'!$B$80*(LOG(AB87/Parameters!$B$71))/LOG(2)+'Base scenario new'!AB73</f>
        <v>11.591889222405586</v>
      </c>
      <c r="AC100" s="64">
        <f>'Base scenario new'!$B$80*(LOG(AC87/Parameters!$B$71))/LOG(2)+'Base scenario new'!AC73</f>
        <v>12.06490245513139</v>
      </c>
      <c r="AD100" s="64">
        <f>'Base scenario new'!$B$80*(LOG(AD87/Parameters!$B$71))/LOG(2)+'Base scenario new'!AD73</f>
        <v>12.543690251233743</v>
      </c>
      <c r="AE100" s="64">
        <f>'Base scenario new'!$B$80*(LOG(AE87/Parameters!$B$71))/LOG(2)+'Base scenario new'!AE73</f>
        <v>13.027837653369019</v>
      </c>
      <c r="AF100" s="64">
        <f>'Base scenario new'!$B$80*(LOG(AF87/Parameters!$B$71))/LOG(2)+'Base scenario new'!AF73</f>
        <v>13.51694912444264</v>
      </c>
      <c r="AG100" s="64">
        <f>'Base scenario new'!$B$80*(LOG(AG87/Parameters!$B$71))/LOG(2)+'Base scenario new'!AG73</f>
        <v>14.010649454456248</v>
      </c>
      <c r="AH100" s="64">
        <f>'Base scenario new'!$B$80*(LOG(AH87/Parameters!$B$71))/LOG(2)+'Base scenario new'!AH73</f>
        <v>14.508584263144884</v>
      </c>
      <c r="AI100" s="64">
        <f>'Base scenario new'!$B$80*(LOG(AI87/Parameters!$B$71))/LOG(2)+'Base scenario new'!AI73</f>
        <v>15.010420158741667</v>
      </c>
      <c r="AJ100" s="64">
        <f>'Base scenario new'!$B$80*(LOG(AJ87/Parameters!$B$71))/LOG(2)+'Base scenario new'!AJ73</f>
        <v>15.515844609893804</v>
      </c>
      <c r="AK100" s="64">
        <f>'Base scenario new'!$B$80*(LOG(AK87/Parameters!$B$71))/LOG(2)+'Base scenario new'!AK73</f>
        <v>16.024565583387389</v>
      </c>
      <c r="AL100" s="64">
        <f>'Base scenario new'!$B$80*(LOG(AL87/Parameters!$B$71))/LOG(2)+'Base scenario new'!AL73</f>
        <v>15.68048256901648</v>
      </c>
      <c r="AM100" s="64">
        <f>'Base scenario new'!$B$80*(LOG(AM87/Parameters!$B$71))/LOG(2)+'Base scenario new'!AM73</f>
        <v>15.360772231826626</v>
      </c>
      <c r="AN100" s="64">
        <f>'Base scenario new'!$B$80*(LOG(AN87/Parameters!$B$71))/LOG(2)+'Base scenario new'!AN73</f>
        <v>15.064933641760449</v>
      </c>
      <c r="AO100" s="64">
        <f>'Base scenario new'!$B$80*(LOG(AO87/Parameters!$B$71))/LOG(2)+'Base scenario new'!AO73</f>
        <v>14.792273881659083</v>
      </c>
      <c r="AP100" s="64">
        <f>'Base scenario new'!$B$80*(LOG(AP87/Parameters!$B$71))/LOG(2)+'Base scenario new'!AP73</f>
        <v>14.541931591688739</v>
      </c>
      <c r="AQ100" s="64">
        <f>'Base scenario new'!$B$80*(LOG(AQ87/Parameters!$B$71))/LOG(2)+'Base scenario new'!AQ73</f>
        <v>14.31290232682556</v>
      </c>
      <c r="AR100" s="64">
        <f>'Base scenario new'!$B$80*(LOG(AR87/Parameters!$B$71))/LOG(2)+'Base scenario new'!AR73</f>
        <v>14.104070096865652</v>
      </c>
      <c r="AS100" s="64">
        <f>'Base scenario new'!$B$80*(LOG(AS87/Parameters!$B$71))/LOG(2)+'Base scenario new'!AS73</f>
        <v>13.914237038372821</v>
      </c>
      <c r="AT100" s="64">
        <f>'Base scenario new'!$B$80*(LOG(AT87/Parameters!$B$71))/LOG(2)+'Base scenario new'!AT73</f>
        <v>13.742153024574714</v>
      </c>
      <c r="AU100" s="64">
        <f>'Base scenario new'!$B$80*(LOG(AU87/Parameters!$B$71))/LOG(2)+'Base scenario new'!AU73</f>
        <v>13.586543262773816</v>
      </c>
      <c r="AV100" s="64">
        <f>'Base scenario new'!$B$80*(LOG(AV87/Parameters!$B$71))/LOG(2)+'Base scenario new'!AV73</f>
        <v>13.446132955422433</v>
      </c>
      <c r="AW100" s="64">
        <f>'Base scenario new'!$B$80*(LOG(AW87/Parameters!$B$71))/LOG(2)+'Base scenario new'!AW73</f>
        <v>13.319668440811688</v>
      </c>
      <c r="AX100" s="64">
        <f>'Base scenario new'!$B$80*(LOG(AX87/Parameters!$B$71))/LOG(2)+'Base scenario new'!AX73</f>
        <v>13.205934544331921</v>
      </c>
      <c r="AY100" s="64">
        <f>'Base scenario new'!$B$80*(LOG(AY87/Parameters!$B$71))/LOG(2)+'Base scenario new'!AY73</f>
        <v>13.103768137156107</v>
      </c>
      <c r="AZ100" s="64">
        <f>'Base scenario new'!$B$80*(LOG(AZ87/Parameters!$B$71))/LOG(2)+'Base scenario new'!AZ73</f>
        <v>13.01206810372096</v>
      </c>
      <c r="BA100" s="64">
        <f>'Base scenario new'!$B$80*(LOG(BA87/Parameters!$B$71))/LOG(2)+'Base scenario new'!BA73</f>
        <v>12.929802060469818</v>
      </c>
      <c r="BB100" s="64">
        <f>'Base scenario new'!$B$80*(LOG(BB87/Parameters!$B$71))/LOG(2)+'Base scenario new'!BB73</f>
        <v>12.85601025125233</v>
      </c>
      <c r="BC100" s="64">
        <f>'Base scenario new'!$B$80*(LOG(BC87/Parameters!$B$71))/LOG(2)+'Base scenario new'!BC73</f>
        <v>12.789807079161919</v>
      </c>
      <c r="BD100" s="64">
        <f>'Base scenario new'!$B$80*(LOG(BD87/Parameters!$B$71))/LOG(2)+'Base scenario new'!BD73</f>
        <v>12.730380731805873</v>
      </c>
      <c r="BE100" s="64">
        <f>'Base scenario new'!$B$80*(LOG(BE87/Parameters!$B$71))/LOG(2)+'Base scenario new'!BE73</f>
        <v>12.676991328275644</v>
      </c>
      <c r="BF100" s="64">
        <f>'Base scenario new'!$B$80*(LOG(BF87/Parameters!$B$71))/LOG(2)+'Base scenario new'!BF73</f>
        <v>12.628967971321941</v>
      </c>
      <c r="BG100" s="64">
        <f>'Base scenario new'!$B$80*(LOG(BG87/Parameters!$B$71))/LOG(2)+'Base scenario new'!BG73</f>
        <v>12.585705035446773</v>
      </c>
      <c r="BH100" s="64">
        <f>'Base scenario new'!$B$80*(LOG(BH87/Parameters!$B$71))/LOG(2)+'Base scenario new'!BH73</f>
        <v>12.546657966783821</v>
      </c>
      <c r="BI100" s="64">
        <f>'Base scenario new'!$B$80*(LOG(BI87/Parameters!$B$71))/LOG(2)+'Base scenario new'!BI73</f>
        <v>12.511338817863624</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
        <v>42</v>
      </c>
      <c r="B101" s="80">
        <f xml:space="preserve"> 'Base scenario new'!B77</f>
        <v>6.7999999999999996E-3</v>
      </c>
      <c r="C101" s="6">
        <f>B101+ 'Base scenario new'!$B84*(B99-B101)</f>
        <v>2.6630000000000001E-2</v>
      </c>
      <c r="D101" s="6">
        <f>C101+ 'Base scenario new'!$B84*(C99-C101)</f>
        <v>4.9061371987611596E-2</v>
      </c>
      <c r="E101" s="6">
        <f>D101+ 'Base scenario new'!$B84*(D99-D101)</f>
        <v>7.4215417285989849E-2</v>
      </c>
      <c r="F101" s="6">
        <f>E101+ 'Base scenario new'!$B84*(E99-E101)</f>
        <v>0.10220671594562053</v>
      </c>
      <c r="G101" s="6">
        <f>F101+ 'Base scenario new'!$B84*(F99-F101)</f>
        <v>0.13314589997371482</v>
      </c>
      <c r="H101" s="6">
        <f>G101+ 'Base scenario new'!$B84*(G99-G101)</f>
        <v>0.16714167056032558</v>
      </c>
      <c r="I101" s="6">
        <f>H101+ 'Base scenario new'!$B84*(H99-H101)</f>
        <v>0.20430219140818898</v>
      </c>
      <c r="J101" s="6">
        <f>I101+ 'Base scenario new'!$B84*(I99-I101)</f>
        <v>0.24473596873452641</v>
      </c>
      <c r="K101" s="6">
        <f>J101+ 'Base scenario new'!$B84*(J99-J101)</f>
        <v>0.28855231138932802</v>
      </c>
      <c r="L101" s="6">
        <f>K101+ 'Base scenario new'!$B84*(K99-K101)</f>
        <v>0.33586145084255237</v>
      </c>
      <c r="M101" s="6">
        <f>L101+ 'Base scenario new'!$B84*(L99-L101)</f>
        <v>0.38677438973507211</v>
      </c>
      <c r="N101" s="6">
        <f>M101+ 'Base scenario new'!$B84*(M99-M101)</f>
        <v>0.44140253862007439</v>
      </c>
      <c r="O101" s="6">
        <f>N101+ 'Base scenario new'!$B84*(N99-N101)</f>
        <v>0.49985719292641495</v>
      </c>
      <c r="P101" s="6">
        <f>O101+ 'Base scenario new'!$B84*(O99-O101)</f>
        <v>0.56224889564757841</v>
      </c>
      <c r="Q101" s="6">
        <f>P101+ 'Base scenario new'!$B84*(P99-P101)</f>
        <v>0.62868672549091953</v>
      </c>
      <c r="R101" s="6">
        <f>Q101+ 'Base scenario new'!$B84*(Q99-Q101)</f>
        <v>0.69927754498779471</v>
      </c>
      <c r="S101" s="6">
        <f>R101+ 'Base scenario new'!$B84*(R99-R101)</f>
        <v>0.7741252382144419</v>
      </c>
      <c r="T101" s="6">
        <f>S101+ 'Base scenario new'!$B84*(S99-S101)</f>
        <v>0.85332996321436982</v>
      </c>
      <c r="U101" s="6">
        <f>T101+ 'Base scenario new'!$B84*(T99-T101)</f>
        <v>0.93698743990135247</v>
      </c>
      <c r="V101" s="6">
        <f>U101+ 'Base scenario new'!$B84*(U99-U101)</f>
        <v>1.0251270401486976</v>
      </c>
      <c r="W101" s="6">
        <f>V101+ 'Base scenario new'!$B84*(V99-V101)</f>
        <v>1.1177823677643135</v>
      </c>
      <c r="X101" s="6">
        <f>W101+ 'Base scenario new'!$B84*(W99-W101)</f>
        <v>1.2149893265038467</v>
      </c>
      <c r="Y101" s="6">
        <f>X101+ 'Base scenario new'!$B84*(X99-X101)</f>
        <v>1.3167844654756724</v>
      </c>
      <c r="Z101" s="6">
        <f>Y101+ 'Base scenario new'!$B84*(Y99-Y101)</f>
        <v>1.4232035777932133</v>
      </c>
      <c r="AA101" s="6">
        <f>Z101+ 'Base scenario new'!$B84*(Z99-Z101)</f>
        <v>1.5342805296047726</v>
      </c>
      <c r="AB101" s="6">
        <f>AA101+ 'Base scenario new'!$B84*(AA99-AA101)</f>
        <v>1.6500462977513741</v>
      </c>
      <c r="AC101" s="6">
        <f>AB101+ 'Base scenario new'!$B84*(AB99-AB101)</f>
        <v>1.7705281953431857</v>
      </c>
      <c r="AD101" s="6">
        <f>AC101+ 'Base scenario new'!$B84*(AC99-AC101)</f>
        <v>1.8957492655581125</v>
      </c>
      <c r="AE101" s="6">
        <f>AD101+ 'Base scenario new'!$B84*(AD99-AD101)</f>
        <v>2.025727824986868</v>
      </c>
      <c r="AF101" s="6">
        <f>AE101+ 'Base scenario new'!$B84*(AE99-AE101)</f>
        <v>2.1604771388966917</v>
      </c>
      <c r="AG101" s="6">
        <f>AF101+ 'Base scenario new'!$B84*(AF99-AF101)</f>
        <v>2.3000052118682039</v>
      </c>
      <c r="AH101" s="6">
        <f>AG101+ 'Base scenario new'!$B84*(AG99-AG101)</f>
        <v>2.4443146783748784</v>
      </c>
      <c r="AI101" s="6">
        <f>AH101+ 'Base scenario new'!$B84*(AH99-AH101)</f>
        <v>2.5934027790142378</v>
      </c>
      <c r="AJ101" s="6">
        <f>AI101+ 'Base scenario new'!$B84*(AI99-AI101)</f>
        <v>2.7472614092522138</v>
      </c>
      <c r="AK101" s="6">
        <f>AJ101+ 'Base scenario new'!$B84*(AJ99-AJ101)</f>
        <v>2.9058772286932926</v>
      </c>
      <c r="AL101" s="6">
        <f>AK101+ 'Base scenario new'!$B84*(AK99-AK101)</f>
        <v>3.0692318200249229</v>
      </c>
      <c r="AM101" s="6">
        <f>AL101+ 'Base scenario new'!$B84*(AL99-AL101)</f>
        <v>3.2352051082472144</v>
      </c>
      <c r="AN101" s="6">
        <f>AM101+ 'Base scenario new'!$B84*(AM99-AM101)</f>
        <v>3.4020650506017387</v>
      </c>
      <c r="AO101" s="6">
        <f>AN101+ 'Base scenario new'!$B84*(AN99-AN101)</f>
        <v>3.5684103395766384</v>
      </c>
      <c r="AP101" s="6">
        <f>AO101+ 'Base scenario new'!$B84*(AO99-AO101)</f>
        <v>3.7331206741046437</v>
      </c>
      <c r="AQ101" s="6">
        <f>AP101+ 'Base scenario new'!$B84*(AP99-AP101)</f>
        <v>3.8953136142476725</v>
      </c>
      <c r="AR101" s="6">
        <f>AQ101+ 'Base scenario new'!$B84*(AQ99-AQ101)</f>
        <v>4.0543071743668211</v>
      </c>
      <c r="AS101" s="6">
        <f>AR101+ 'Base scenario new'!$B84*(AR99-AR101)</f>
        <v>4.2095874407105969</v>
      </c>
      <c r="AT101" s="6">
        <f>AS101+ 'Base scenario new'!$B84*(AS99-AS101)</f>
        <v>4.3607805920608511</v>
      </c>
      <c r="AU101" s="6">
        <f>AT101+ 'Base scenario new'!$B84*(AT99-AT101)</f>
        <v>4.5076287864776052</v>
      </c>
      <c r="AV101" s="6">
        <f>AU101+ 'Base scenario new'!$B84*(AU99-AU101)</f>
        <v>4.6499694451256772</v>
      </c>
      <c r="AW101" s="6">
        <f>AV101+ 'Base scenario new'!$B84*(AV99-AV101)</f>
        <v>4.7877175205589628</v>
      </c>
      <c r="AX101" s="6">
        <f>AW101+ 'Base scenario new'!$B84*(AW99-AW101)</f>
        <v>4.9208503841681868</v>
      </c>
      <c r="AY101" s="6">
        <f>AX101+ 'Base scenario new'!$B84*(AX99-AX101)</f>
        <v>5.0493950078241721</v>
      </c>
      <c r="AZ101" s="6">
        <f>AY101+ 'Base scenario new'!$B84*(AY99-AY101)</f>
        <v>5.1734171497055215</v>
      </c>
      <c r="BA101" s="6">
        <f>AZ101+ 'Base scenario new'!$B84*(AZ99-AZ101)</f>
        <v>5.2930122851287624</v>
      </c>
      <c r="BB101" s="6">
        <f>BA101+ 'Base scenario new'!$B84*(BA99-BA101)</f>
        <v>5.4082980508027614</v>
      </c>
      <c r="BC101" s="6">
        <f>BB101+ 'Base scenario new'!$B84*(BB99-BB101)</f>
        <v>5.5194079959343592</v>
      </c>
      <c r="BD101" s="6">
        <f>BC101+ 'Base scenario new'!$B84*(BC99-BC101)</f>
        <v>5.6264864564354955</v>
      </c>
      <c r="BE101" s="6">
        <f>BD101+ 'Base scenario new'!$B84*(BD99-BD101)</f>
        <v>5.7296843893899512</v>
      </c>
      <c r="BF101" s="6">
        <f>BE101+ 'Base scenario new'!$B84*(BE99-BE101)</f>
        <v>5.8291560240970028</v>
      </c>
      <c r="BG101" s="6">
        <f>BF101+ 'Base scenario new'!$B84*(BF99-BF101)</f>
        <v>5.9250562035262906</v>
      </c>
      <c r="BH101" s="6">
        <f>BG101+ 'Base scenario new'!$B84*(BG99-BG101)</f>
        <v>6.0175383059683236</v>
      </c>
      <c r="BI101" s="6">
        <f>BH101+ 'Base scenario new'!$B84*(BH99-BH101)</f>
        <v>6.1067526511115551</v>
      </c>
    </row>
    <row r="102" spans="1:309" ht="18" customHeight="1" thickBot="1" x14ac:dyDescent="0.35">
      <c r="A102" s="19" t="s">
        <v>181</v>
      </c>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
        <v>53</v>
      </c>
      <c r="B103" s="75"/>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
        <v>54</v>
      </c>
      <c r="B104" s="75">
        <f>B21*B117^$B5*(B53/1000)^(1-$B5)</f>
        <v>63.581986819140674</v>
      </c>
      <c r="C104" s="2">
        <f t="shared" ref="C104:BI104" si="13">C21*C117^$B5*(C53/1000)^(1-$B5)</f>
        <v>69.867699640873241</v>
      </c>
      <c r="D104" s="2">
        <f t="shared" si="13"/>
        <v>78.350214712071633</v>
      </c>
      <c r="E104" s="2">
        <f t="shared" si="13"/>
        <v>87.246371938262953</v>
      </c>
      <c r="F104" s="2">
        <f t="shared" si="13"/>
        <v>96.64057710653185</v>
      </c>
      <c r="G104" s="2">
        <f t="shared" si="13"/>
        <v>106.62776983228756</v>
      </c>
      <c r="H104" s="2">
        <f t="shared" si="13"/>
        <v>117.31447861872313</v>
      </c>
      <c r="I104" s="2">
        <f t="shared" si="13"/>
        <v>128.82012669848865</v>
      </c>
      <c r="J104" s="2">
        <f t="shared" si="13"/>
        <v>141.27861505709902</v>
      </c>
      <c r="K104" s="2">
        <f t="shared" si="13"/>
        <v>154.84020601297559</v>
      </c>
      <c r="L104" s="2">
        <f t="shared" si="13"/>
        <v>169.67373280591539</v>
      </c>
      <c r="M104" s="2">
        <f t="shared" si="13"/>
        <v>185.96916481436719</v>
      </c>
      <c r="N104" s="2">
        <f t="shared" si="13"/>
        <v>203.94056290791116</v>
      </c>
      <c r="O104" s="2">
        <f t="shared" si="13"/>
        <v>223.82946401556856</v>
      </c>
      <c r="P104" s="2">
        <f>P21*P117^$B5*(P53/1000)^(1-$B5)</f>
        <v>245.9087374532466</v>
      </c>
      <c r="Q104" s="2">
        <f t="shared" si="13"/>
        <v>270.48695622763239</v>
      </c>
      <c r="R104" s="2">
        <f t="shared" si="13"/>
        <v>297.91332219655754</v>
      </c>
      <c r="S104" s="2">
        <f t="shared" si="13"/>
        <v>328.58316741186053</v>
      </c>
      <c r="T104" s="2">
        <f t="shared" si="13"/>
        <v>362.94401422566813</v>
      </c>
      <c r="U104" s="2">
        <f t="shared" si="13"/>
        <v>401.50208857044794</v>
      </c>
      <c r="V104" s="2">
        <f t="shared" si="13"/>
        <v>444.839867609598</v>
      </c>
      <c r="W104" s="2">
        <f t="shared" si="13"/>
        <v>0</v>
      </c>
      <c r="X104" s="2">
        <f t="shared" si="13"/>
        <v>0</v>
      </c>
      <c r="Y104" s="2">
        <f t="shared" si="13"/>
        <v>0</v>
      </c>
      <c r="Z104" s="2">
        <f t="shared" si="13"/>
        <v>0</v>
      </c>
      <c r="AA104" s="2">
        <f t="shared" si="13"/>
        <v>0</v>
      </c>
      <c r="AB104" s="2">
        <f t="shared" si="13"/>
        <v>0</v>
      </c>
      <c r="AC104" s="2">
        <f t="shared" si="13"/>
        <v>0</v>
      </c>
      <c r="AD104" s="2">
        <f t="shared" si="13"/>
        <v>0</v>
      </c>
      <c r="AE104" s="2">
        <f t="shared" si="13"/>
        <v>0</v>
      </c>
      <c r="AF104" s="2">
        <f t="shared" si="13"/>
        <v>0</v>
      </c>
      <c r="AG104" s="2">
        <f t="shared" si="13"/>
        <v>0</v>
      </c>
      <c r="AH104" s="2">
        <f t="shared" si="13"/>
        <v>0</v>
      </c>
      <c r="AI104" s="2">
        <f t="shared" si="13"/>
        <v>0</v>
      </c>
      <c r="AJ104" s="2">
        <f t="shared" si="13"/>
        <v>0</v>
      </c>
      <c r="AK104" s="2">
        <f t="shared" si="13"/>
        <v>0</v>
      </c>
      <c r="AL104" s="2">
        <f t="shared" si="13"/>
        <v>0</v>
      </c>
      <c r="AM104" s="2">
        <f t="shared" si="13"/>
        <v>0</v>
      </c>
      <c r="AN104" s="2">
        <f t="shared" si="13"/>
        <v>0</v>
      </c>
      <c r="AO104" s="2">
        <f t="shared" si="13"/>
        <v>0</v>
      </c>
      <c r="AP104" s="2">
        <f t="shared" si="13"/>
        <v>0</v>
      </c>
      <c r="AQ104" s="2">
        <f t="shared" si="13"/>
        <v>0</v>
      </c>
      <c r="AR104" s="2">
        <f t="shared" si="13"/>
        <v>0</v>
      </c>
      <c r="AS104" s="2">
        <f t="shared" si="13"/>
        <v>0</v>
      </c>
      <c r="AT104" s="2">
        <f t="shared" si="13"/>
        <v>0</v>
      </c>
      <c r="AU104" s="2">
        <f t="shared" si="13"/>
        <v>0</v>
      </c>
      <c r="AV104" s="2">
        <f t="shared" si="13"/>
        <v>0</v>
      </c>
      <c r="AW104" s="2">
        <f t="shared" si="13"/>
        <v>0</v>
      </c>
      <c r="AX104" s="2">
        <f t="shared" si="13"/>
        <v>0</v>
      </c>
      <c r="AY104" s="2">
        <f t="shared" si="13"/>
        <v>0</v>
      </c>
      <c r="AZ104" s="2">
        <f t="shared" si="13"/>
        <v>0</v>
      </c>
      <c r="BA104" s="2">
        <f t="shared" si="13"/>
        <v>0</v>
      </c>
      <c r="BB104" s="2">
        <f t="shared" si="13"/>
        <v>0</v>
      </c>
      <c r="BC104" s="2">
        <f t="shared" si="13"/>
        <v>0</v>
      </c>
      <c r="BD104" s="2">
        <f t="shared" si="13"/>
        <v>0</v>
      </c>
      <c r="BE104" s="2">
        <f t="shared" si="13"/>
        <v>0</v>
      </c>
      <c r="BF104" s="2">
        <f t="shared" si="13"/>
        <v>0</v>
      </c>
      <c r="BG104" s="2">
        <f t="shared" si="13"/>
        <v>0</v>
      </c>
      <c r="BH104" s="2">
        <f t="shared" si="13"/>
        <v>0</v>
      </c>
      <c r="BI104" s="2">
        <f t="shared" si="13"/>
        <v>0</v>
      </c>
    </row>
    <row r="105" spans="1:309" ht="18" customHeight="1" x14ac:dyDescent="0.3">
      <c r="A105" s="8" t="s">
        <v>117</v>
      </c>
      <c r="B105" s="105">
        <f>B99*$B$25 +( $B$26*(B99^$B$27))</f>
        <v>1.7088000000000001E-3</v>
      </c>
      <c r="C105" s="70">
        <f xml:space="preserve"> $B$26*(C99^$B$27)</f>
        <v>2.2790139324405287E-3</v>
      </c>
      <c r="D105" s="70">
        <f xml:space="preserve"> $B$26*(D99^$B$27)</f>
        <v>2.9730342342610904E-3</v>
      </c>
      <c r="E105" s="2">
        <f t="shared" ref="E105:BI105" si="14">E99*$B$25 +( $B$26*(E99^$B$27))</f>
        <v>3.8056024830448293E-3</v>
      </c>
      <c r="F105" s="2">
        <f t="shared" si="14"/>
        <v>4.792635522157666E-3</v>
      </c>
      <c r="G105" s="2">
        <f t="shared" si="14"/>
        <v>5.9513752562640318E-3</v>
      </c>
      <c r="H105" s="2">
        <f t="shared" si="14"/>
        <v>7.3004981130678215E-3</v>
      </c>
      <c r="I105" s="2">
        <f t="shared" si="14"/>
        <v>8.8601832390694333E-3</v>
      </c>
      <c r="J105" s="2">
        <f t="shared" si="14"/>
        <v>1.0652139921053943E-2</v>
      </c>
      <c r="K105" s="2">
        <f t="shared" si="14"/>
        <v>1.2699595584991959E-2</v>
      </c>
      <c r="L105" s="2">
        <f t="shared" si="14"/>
        <v>1.502724634233582E-2</v>
      </c>
      <c r="M105" s="2">
        <f t="shared" si="14"/>
        <v>1.7661172598768017E-2</v>
      </c>
      <c r="N105" s="2">
        <f t="shared" si="14"/>
        <v>2.062872278231603E-2</v>
      </c>
      <c r="O105" s="2">
        <f t="shared" si="14"/>
        <v>2.3958368795610412E-2</v>
      </c>
      <c r="P105" s="2">
        <f t="shared" si="14"/>
        <v>2.7679537325618123E-2</v>
      </c>
      <c r="Q105" s="2">
        <f t="shared" si="14"/>
        <v>3.1822421612237195E-2</v>
      </c>
      <c r="R105" s="2">
        <f t="shared" si="14"/>
        <v>3.6417778640860196E-2</v>
      </c>
      <c r="S105" s="2">
        <f t="shared" si="14"/>
        <v>4.1496716945990872E-2</v>
      </c>
      <c r="T105" s="2">
        <f t="shared" si="14"/>
        <v>4.7090480267838422E-2</v>
      </c>
      <c r="U105" s="2">
        <f t="shared" si="14"/>
        <v>5.3171832331886583E-2</v>
      </c>
      <c r="V105" s="2">
        <f t="shared" si="14"/>
        <v>5.976949744000188E-2</v>
      </c>
      <c r="W105" s="2">
        <f t="shared" si="14"/>
        <v>6.6911919228355515E-2</v>
      </c>
      <c r="X105" s="2">
        <f t="shared" si="14"/>
        <v>7.4627034427325573E-2</v>
      </c>
      <c r="Y105" s="2">
        <f t="shared" si="14"/>
        <v>8.2942076131162237E-2</v>
      </c>
      <c r="Z105" s="2">
        <f t="shared" si="14"/>
        <v>9.1883405268334759E-2</v>
      </c>
      <c r="AA105" s="2">
        <f t="shared" si="14"/>
        <v>0.10147636920344291</v>
      </c>
      <c r="AB105" s="2">
        <f t="shared" si="14"/>
        <v>0.11174518642138043</v>
      </c>
      <c r="AC105" s="2">
        <f t="shared" si="14"/>
        <v>0.12271285612820602</v>
      </c>
      <c r="AD105" s="2">
        <f t="shared" si="14"/>
        <v>0.1344010914161323</v>
      </c>
      <c r="AE105" s="2">
        <f t="shared" si="14"/>
        <v>0.14683027443087915</v>
      </c>
      <c r="AF105" s="2">
        <f t="shared" si="14"/>
        <v>0.16001943178289046</v>
      </c>
      <c r="AG105" s="2">
        <f t="shared" si="14"/>
        <v>0.17398622828221849</v>
      </c>
      <c r="AH105" s="2">
        <f t="shared" si="14"/>
        <v>0.18874697696324411</v>
      </c>
      <c r="AI105" s="2">
        <f t="shared" si="14"/>
        <v>0.2043166633052709</v>
      </c>
      <c r="AJ105" s="2">
        <f t="shared" si="14"/>
        <v>0.22070898154822333</v>
      </c>
      <c r="AK105" s="2">
        <f t="shared" si="14"/>
        <v>0.23793638104507206</v>
      </c>
      <c r="AL105" s="2">
        <f t="shared" si="14"/>
        <v>0.25164332307669024</v>
      </c>
      <c r="AM105" s="2">
        <f t="shared" si="14"/>
        <v>0.26219460796405269</v>
      </c>
      <c r="AN105" s="2">
        <f t="shared" si="14"/>
        <v>0.26999214721450371</v>
      </c>
      <c r="AO105" s="2">
        <f t="shared" si="14"/>
        <v>0.27544005180913794</v>
      </c>
      <c r="AP105" s="2">
        <f t="shared" si="14"/>
        <v>0.27892297883008094</v>
      </c>
      <c r="AQ105" s="2">
        <f t="shared" si="14"/>
        <v>0.28079368445479647</v>
      </c>
      <c r="AR105" s="2">
        <f t="shared" si="14"/>
        <v>0.28136688626601286</v>
      </c>
      <c r="AS105" s="2">
        <f t="shared" si="14"/>
        <v>0.28091732194437807</v>
      </c>
      <c r="AT105" s="2">
        <f t="shared" si="14"/>
        <v>0.27968051189923709</v>
      </c>
      <c r="AU105" s="2">
        <f t="shared" si="14"/>
        <v>0.27785516875779409</v>
      </c>
      <c r="AV105" s="2">
        <f t="shared" si="14"/>
        <v>0.27560651764600841</v>
      </c>
      <c r="AW105" s="2">
        <f t="shared" si="14"/>
        <v>0.27307002484851467</v>
      </c>
      <c r="AX105" s="2">
        <f t="shared" si="14"/>
        <v>0.27035520154668935</v>
      </c>
      <c r="AY105" s="2">
        <f t="shared" si="14"/>
        <v>0.26754927067519918</v>
      </c>
      <c r="AZ105" s="2">
        <f>AZ99*$B$25 +( $B$26*(AZ99^$B$27))</f>
        <v>0.26472057091482742</v>
      </c>
      <c r="BA105" s="2">
        <f t="shared" si="14"/>
        <v>0.26192163169486155</v>
      </c>
      <c r="BB105" s="2">
        <f t="shared" si="14"/>
        <v>0.25919189373784957</v>
      </c>
      <c r="BC105" s="2">
        <f t="shared" si="14"/>
        <v>0.25656007635396044</v>
      </c>
      <c r="BD105" s="2">
        <f t="shared" si="14"/>
        <v>0.2540462093051899</v>
      </c>
      <c r="BE105" s="2">
        <f t="shared" si="14"/>
        <v>0.25166335655737987</v>
      </c>
      <c r="BF105" s="2">
        <f t="shared" si="14"/>
        <v>0.24941906381810458</v>
      </c>
      <c r="BG105" s="2">
        <f t="shared" si="14"/>
        <v>0.24731656304330948</v>
      </c>
      <c r="BH105" s="2">
        <f t="shared" si="14"/>
        <v>0.24535576626615346</v>
      </c>
      <c r="BI105" s="2">
        <f t="shared" si="14"/>
        <v>0.24353407900201349</v>
      </c>
    </row>
    <row r="106" spans="1:309" ht="18" customHeight="1" x14ac:dyDescent="0.3">
      <c r="A106" s="8" t="s">
        <v>118</v>
      </c>
      <c r="B106" s="75">
        <f>B105*B104</f>
        <v>0.10864889907654759</v>
      </c>
      <c r="C106" s="2">
        <f>C105*C104</f>
        <v>0.15922946090912024</v>
      </c>
      <c r="D106" s="2">
        <f t="shared" ref="D106:BI106" si="15">D105*D104</f>
        <v>0.2329378706006959</v>
      </c>
      <c r="E106" s="2">
        <f t="shared" si="15"/>
        <v>0.33202500968490622</v>
      </c>
      <c r="F106" s="2">
        <f t="shared" si="15"/>
        <v>0.46316306272258145</v>
      </c>
      <c r="G106" s="2">
        <f t="shared" si="15"/>
        <v>0.63458187101049257</v>
      </c>
      <c r="H106" s="2">
        <f t="shared" si="15"/>
        <v>0.85645412979152347</v>
      </c>
      <c r="I106" s="2">
        <f t="shared" si="15"/>
        <v>1.1413699274287499</v>
      </c>
      <c r="J106" s="2">
        <f t="shared" si="15"/>
        <v>1.504919575440937</v>
      </c>
      <c r="K106" s="2">
        <f t="shared" si="15"/>
        <v>1.9664079966616301</v>
      </c>
      <c r="L106" s="2">
        <f t="shared" si="15"/>
        <v>2.5497289806981573</v>
      </c>
      <c r="M106" s="2">
        <f t="shared" si="15"/>
        <v>3.284433517835275</v>
      </c>
      <c r="N106" s="2">
        <f t="shared" si="15"/>
        <v>4.2070333362967824</v>
      </c>
      <c r="O106" s="2">
        <f t="shared" si="15"/>
        <v>5.3625888462088014</v>
      </c>
      <c r="P106" s="2">
        <f t="shared" si="15"/>
        <v>6.8066400770327666</v>
      </c>
      <c r="Q106" s="2">
        <f t="shared" si="15"/>
        <v>8.6075499616864644</v>
      </c>
      <c r="R106" s="2">
        <f t="shared" si="15"/>
        <v>10.849341421917496</v>
      </c>
      <c r="S106" s="2">
        <f t="shared" si="15"/>
        <v>13.635122691307108</v>
      </c>
      <c r="T106" s="2">
        <f t="shared" si="15"/>
        <v>17.091207940223892</v>
      </c>
      <c r="U106" s="2">
        <f t="shared" si="15"/>
        <v>21.348601734370135</v>
      </c>
      <c r="V106" s="2">
        <f t="shared" si="15"/>
        <v>26.587855328302641</v>
      </c>
      <c r="W106" s="2">
        <f t="shared" si="15"/>
        <v>0</v>
      </c>
      <c r="X106" s="2">
        <f t="shared" si="15"/>
        <v>0</v>
      </c>
      <c r="Y106" s="2">
        <f t="shared" si="15"/>
        <v>0</v>
      </c>
      <c r="Z106" s="2">
        <f t="shared" si="15"/>
        <v>0</v>
      </c>
      <c r="AA106" s="2">
        <f t="shared" si="15"/>
        <v>0</v>
      </c>
      <c r="AB106" s="2">
        <f t="shared" si="15"/>
        <v>0</v>
      </c>
      <c r="AC106" s="2">
        <f t="shared" si="15"/>
        <v>0</v>
      </c>
      <c r="AD106" s="2">
        <f t="shared" si="15"/>
        <v>0</v>
      </c>
      <c r="AE106" s="2">
        <f t="shared" si="15"/>
        <v>0</v>
      </c>
      <c r="AF106" s="2">
        <f t="shared" si="15"/>
        <v>0</v>
      </c>
      <c r="AG106" s="2">
        <f t="shared" si="15"/>
        <v>0</v>
      </c>
      <c r="AH106" s="2">
        <f t="shared" si="15"/>
        <v>0</v>
      </c>
      <c r="AI106" s="2">
        <f t="shared" si="15"/>
        <v>0</v>
      </c>
      <c r="AJ106" s="2">
        <f t="shared" si="15"/>
        <v>0</v>
      </c>
      <c r="AK106" s="2">
        <f t="shared" si="15"/>
        <v>0</v>
      </c>
      <c r="AL106" s="2">
        <f t="shared" si="15"/>
        <v>0</v>
      </c>
      <c r="AM106" s="2">
        <f t="shared" si="15"/>
        <v>0</v>
      </c>
      <c r="AN106" s="2">
        <f t="shared" si="15"/>
        <v>0</v>
      </c>
      <c r="AO106" s="2">
        <f t="shared" si="15"/>
        <v>0</v>
      </c>
      <c r="AP106" s="2">
        <f t="shared" si="15"/>
        <v>0</v>
      </c>
      <c r="AQ106" s="2">
        <f t="shared" si="15"/>
        <v>0</v>
      </c>
      <c r="AR106" s="2">
        <f t="shared" si="15"/>
        <v>0</v>
      </c>
      <c r="AS106" s="2">
        <f t="shared" si="15"/>
        <v>0</v>
      </c>
      <c r="AT106" s="2">
        <f t="shared" si="15"/>
        <v>0</v>
      </c>
      <c r="AU106" s="2">
        <f t="shared" si="15"/>
        <v>0</v>
      </c>
      <c r="AV106" s="2">
        <f t="shared" si="15"/>
        <v>0</v>
      </c>
      <c r="AW106" s="2">
        <f t="shared" si="15"/>
        <v>0</v>
      </c>
      <c r="AX106" s="2">
        <f t="shared" si="15"/>
        <v>0</v>
      </c>
      <c r="AY106" s="2">
        <f t="shared" si="15"/>
        <v>0</v>
      </c>
      <c r="AZ106" s="2">
        <f t="shared" si="15"/>
        <v>0</v>
      </c>
      <c r="BA106" s="2">
        <f t="shared" si="15"/>
        <v>0</v>
      </c>
      <c r="BB106" s="2">
        <f t="shared" si="15"/>
        <v>0</v>
      </c>
      <c r="BC106" s="2">
        <f t="shared" si="15"/>
        <v>0</v>
      </c>
      <c r="BD106" s="2">
        <f t="shared" si="15"/>
        <v>0</v>
      </c>
      <c r="BE106" s="2">
        <f t="shared" si="15"/>
        <v>0</v>
      </c>
      <c r="BF106" s="2">
        <f t="shared" si="15"/>
        <v>0</v>
      </c>
      <c r="BG106" s="2">
        <f t="shared" si="15"/>
        <v>0</v>
      </c>
      <c r="BH106" s="2">
        <f t="shared" si="15"/>
        <v>0</v>
      </c>
      <c r="BI106" s="2">
        <f t="shared" si="15"/>
        <v>0</v>
      </c>
    </row>
    <row r="107" spans="1:309" ht="18" customHeight="1" x14ac:dyDescent="0.3">
      <c r="A107" s="8" t="s">
        <v>9</v>
      </c>
      <c r="B107" s="75">
        <f>+B104-B106</f>
        <v>63.473337920064125</v>
      </c>
      <c r="C107" s="2">
        <f t="shared" ref="C107:BI107" si="16">+C104-C106</f>
        <v>69.708470179964124</v>
      </c>
      <c r="D107" s="2">
        <f t="shared" si="16"/>
        <v>78.11727684147094</v>
      </c>
      <c r="E107" s="2">
        <f t="shared" si="16"/>
        <v>86.914346928578041</v>
      </c>
      <c r="F107" s="2">
        <f t="shared" si="16"/>
        <v>96.177414043809264</v>
      </c>
      <c r="G107" s="2">
        <f t="shared" si="16"/>
        <v>105.99318796127706</v>
      </c>
      <c r="H107" s="2">
        <f t="shared" si="16"/>
        <v>116.4580244889316</v>
      </c>
      <c r="I107" s="2">
        <f t="shared" si="16"/>
        <v>127.67875677105989</v>
      </c>
      <c r="J107" s="2">
        <f t="shared" si="16"/>
        <v>139.77369548165808</v>
      </c>
      <c r="K107" s="2">
        <f t="shared" si="16"/>
        <v>152.87379801631394</v>
      </c>
      <c r="L107" s="2">
        <f t="shared" si="16"/>
        <v>167.12400382521724</v>
      </c>
      <c r="M107" s="2">
        <f t="shared" si="16"/>
        <v>182.68473129653191</v>
      </c>
      <c r="N107" s="2">
        <f t="shared" si="16"/>
        <v>199.73352957161438</v>
      </c>
      <c r="O107" s="2">
        <f t="shared" si="16"/>
        <v>218.46687516935975</v>
      </c>
      <c r="P107" s="2">
        <f t="shared" si="16"/>
        <v>239.10209737621383</v>
      </c>
      <c r="Q107" s="2">
        <f t="shared" si="16"/>
        <v>261.87940626594593</v>
      </c>
      <c r="R107" s="2">
        <f t="shared" si="16"/>
        <v>287.06398077464007</v>
      </c>
      <c r="S107" s="2">
        <f t="shared" si="16"/>
        <v>314.94804472055341</v>
      </c>
      <c r="T107" s="2">
        <f t="shared" si="16"/>
        <v>345.85280628544422</v>
      </c>
      <c r="U107" s="2">
        <f t="shared" si="16"/>
        <v>380.15348683607783</v>
      </c>
      <c r="V107" s="2">
        <f t="shared" si="16"/>
        <v>418.25201228129538</v>
      </c>
      <c r="W107" s="2">
        <f t="shared" si="16"/>
        <v>0</v>
      </c>
      <c r="X107" s="2">
        <f t="shared" si="16"/>
        <v>0</v>
      </c>
      <c r="Y107" s="2">
        <f t="shared" si="16"/>
        <v>0</v>
      </c>
      <c r="Z107" s="2">
        <f t="shared" si="16"/>
        <v>0</v>
      </c>
      <c r="AA107" s="2">
        <f t="shared" si="16"/>
        <v>0</v>
      </c>
      <c r="AB107" s="2">
        <f t="shared" si="16"/>
        <v>0</v>
      </c>
      <c r="AC107" s="2">
        <f t="shared" si="16"/>
        <v>0</v>
      </c>
      <c r="AD107" s="2">
        <f t="shared" si="16"/>
        <v>0</v>
      </c>
      <c r="AE107" s="2">
        <f t="shared" si="16"/>
        <v>0</v>
      </c>
      <c r="AF107" s="2">
        <f t="shared" si="16"/>
        <v>0</v>
      </c>
      <c r="AG107" s="2">
        <f t="shared" si="16"/>
        <v>0</v>
      </c>
      <c r="AH107" s="2">
        <f t="shared" si="16"/>
        <v>0</v>
      </c>
      <c r="AI107" s="2">
        <f t="shared" si="16"/>
        <v>0</v>
      </c>
      <c r="AJ107" s="2">
        <f t="shared" si="16"/>
        <v>0</v>
      </c>
      <c r="AK107" s="2">
        <f t="shared" si="16"/>
        <v>0</v>
      </c>
      <c r="AL107" s="2">
        <f t="shared" si="16"/>
        <v>0</v>
      </c>
      <c r="AM107" s="2">
        <f t="shared" si="16"/>
        <v>0</v>
      </c>
      <c r="AN107" s="2">
        <f t="shared" si="16"/>
        <v>0</v>
      </c>
      <c r="AO107" s="2">
        <f t="shared" si="16"/>
        <v>0</v>
      </c>
      <c r="AP107" s="2">
        <f t="shared" si="16"/>
        <v>0</v>
      </c>
      <c r="AQ107" s="2">
        <f t="shared" si="16"/>
        <v>0</v>
      </c>
      <c r="AR107" s="2">
        <f t="shared" si="16"/>
        <v>0</v>
      </c>
      <c r="AS107" s="2">
        <f t="shared" si="16"/>
        <v>0</v>
      </c>
      <c r="AT107" s="2">
        <f t="shared" si="16"/>
        <v>0</v>
      </c>
      <c r="AU107" s="2">
        <f t="shared" si="16"/>
        <v>0</v>
      </c>
      <c r="AV107" s="2">
        <f t="shared" si="16"/>
        <v>0</v>
      </c>
      <c r="AW107" s="2">
        <f t="shared" si="16"/>
        <v>0</v>
      </c>
      <c r="AX107" s="2">
        <f t="shared" si="16"/>
        <v>0</v>
      </c>
      <c r="AY107" s="2">
        <f t="shared" si="16"/>
        <v>0</v>
      </c>
      <c r="AZ107" s="2">
        <f t="shared" si="16"/>
        <v>0</v>
      </c>
      <c r="BA107" s="2">
        <f t="shared" si="16"/>
        <v>0</v>
      </c>
      <c r="BB107" s="2">
        <f t="shared" si="16"/>
        <v>0</v>
      </c>
      <c r="BC107" s="2">
        <f t="shared" si="16"/>
        <v>0</v>
      </c>
      <c r="BD107" s="2">
        <f t="shared" si="16"/>
        <v>0</v>
      </c>
      <c r="BE107" s="2">
        <f t="shared" si="16"/>
        <v>0</v>
      </c>
      <c r="BF107" s="2">
        <f t="shared" si="16"/>
        <v>0</v>
      </c>
      <c r="BG107" s="2">
        <f t="shared" si="16"/>
        <v>0</v>
      </c>
      <c r="BH107" s="2">
        <f t="shared" si="16"/>
        <v>0</v>
      </c>
      <c r="BI107" s="2">
        <f t="shared" si="16"/>
        <v>0</v>
      </c>
    </row>
    <row r="108" spans="1:309" ht="18" customHeight="1" x14ac:dyDescent="0.3">
      <c r="A108" s="8" t="s">
        <v>66</v>
      </c>
      <c r="B108" s="75">
        <f>(B32*(B135)^$B39)*B47^(1-$B$39)</f>
        <v>7.6439301499175575E-6</v>
      </c>
      <c r="C108" s="2">
        <f t="shared" ref="C108:BI108" si="17">(C32*(C135)^$B39)*C47^(1-$B$39)</f>
        <v>8.6020261284772792E-6</v>
      </c>
      <c r="D108" s="2">
        <f t="shared" si="17"/>
        <v>9.6826260994195475E-6</v>
      </c>
      <c r="E108" s="2">
        <f t="shared" si="17"/>
        <v>1.0901678793402703E-5</v>
      </c>
      <c r="F108" s="2">
        <f t="shared" si="17"/>
        <v>1.2277243799807322E-5</v>
      </c>
      <c r="G108" s="2">
        <f t="shared" si="17"/>
        <v>1.3829775205633002E-5</v>
      </c>
      <c r="H108" s="2">
        <f t="shared" si="17"/>
        <v>1.5582443894868326E-5</v>
      </c>
      <c r="I108" s="2">
        <f t="shared" si="17"/>
        <v>1.7561503833261448E-5</v>
      </c>
      <c r="J108" s="2">
        <f t="shared" si="17"/>
        <v>1.9796708415946576E-5</v>
      </c>
      <c r="K108" s="2">
        <f t="shared" si="17"/>
        <v>2.2321783832728472E-5</v>
      </c>
      <c r="L108" s="2">
        <f t="shared" si="17"/>
        <v>2.5174967324613307E-5</v>
      </c>
      <c r="M108" s="2">
        <f t="shared" si="17"/>
        <v>2.839961937085421E-5</v>
      </c>
      <c r="N108" s="2">
        <f t="shared" si="17"/>
        <v>3.2044920079571119E-5</v>
      </c>
      <c r="O108" s="2">
        <f t="shared" si="17"/>
        <v>3.6166661491025495E-5</v>
      </c>
      <c r="P108" s="2">
        <f t="shared" si="17"/>
        <v>4.0828149211430073E-5</v>
      </c>
      <c r="Q108" s="2">
        <f t="shared" si="17"/>
        <v>4.6101228596850743E-5</v>
      </c>
      <c r="R108" s="2">
        <f t="shared" si="17"/>
        <v>5.2067452949472283E-5</v>
      </c>
      <c r="S108" s="2">
        <f t="shared" si="17"/>
        <v>5.8819413595074625E-5</v>
      </c>
      <c r="T108" s="2">
        <f t="shared" si="17"/>
        <v>6.6462254557902943E-5</v>
      </c>
      <c r="U108" s="2">
        <f t="shared" si="17"/>
        <v>7.5115397748426482E-5</v>
      </c>
      <c r="V108" s="2">
        <f t="shared" si="17"/>
        <v>8.4914508291228111E-5</v>
      </c>
      <c r="W108" s="2">
        <f t="shared" si="17"/>
        <v>9.6013733792346971E-5</v>
      </c>
      <c r="X108" s="2">
        <f t="shared" si="17"/>
        <v>1.0858825622117905E-4</v>
      </c>
      <c r="Y108" s="2">
        <f t="shared" si="17"/>
        <v>1.2283720049709469E-4</v>
      </c>
      <c r="Z108" s="2">
        <f t="shared" si="17"/>
        <v>1.3898695030261057E-4</v>
      </c>
      <c r="AA108" s="2">
        <f t="shared" si="17"/>
        <v>1.5729492872561035E-4</v>
      </c>
      <c r="AB108" s="2">
        <f t="shared" si="17"/>
        <v>1.7805390969005946E-4</v>
      </c>
      <c r="AC108" s="2">
        <f t="shared" si="17"/>
        <v>2.0159693553181387E-4</v>
      </c>
      <c r="AD108" s="2">
        <f t="shared" si="17"/>
        <v>2.2830292689301256E-4</v>
      </c>
      <c r="AE108" s="2">
        <f t="shared" si="17"/>
        <v>2.5860308351452883E-4</v>
      </c>
      <c r="AF108" s="2">
        <f t="shared" si="17"/>
        <v>2.9298818869431798E-4</v>
      </c>
      <c r="AG108" s="2">
        <f t="shared" si="17"/>
        <v>3.3201694635418379E-4</v>
      </c>
      <c r="AH108" s="2">
        <f t="shared" si="17"/>
        <v>3.7632549837859788E-4</v>
      </c>
      <c r="AI108" s="2">
        <f t="shared" si="17"/>
        <v>4.2663829107766302E-4</v>
      </c>
      <c r="AJ108" s="2">
        <f t="shared" si="17"/>
        <v>4.8378048415483976E-4</v>
      </c>
      <c r="AK108" s="2">
        <f t="shared" si="17"/>
        <v>5.4869212348074715E-4</v>
      </c>
      <c r="AL108" s="2">
        <f t="shared" si="17"/>
        <v>6.2244433108964029E-4</v>
      </c>
      <c r="AM108" s="2">
        <f t="shared" si="17"/>
        <v>7.0625780255145006E-4</v>
      </c>
      <c r="AN108" s="2">
        <f t="shared" si="17"/>
        <v>8.015239441014865E-4</v>
      </c>
      <c r="AO108" s="2">
        <f>(AO32*(AO135)^$B39)*AO47^(1-$B$39)</f>
        <v>9.0982903016318046E-4</v>
      </c>
      <c r="AP108" s="2">
        <f t="shared" si="17"/>
        <v>1.032981817396472E-3</v>
      </c>
      <c r="AQ108" s="2">
        <f t="shared" si="17"/>
        <v>1.1730451150327712E-3</v>
      </c>
      <c r="AR108" s="2">
        <f t="shared" si="17"/>
        <v>1.3323718840647471E-3</v>
      </c>
      <c r="AS108" s="2">
        <f t="shared" si="17"/>
        <v>1.5136465217679839E-3</v>
      </c>
      <c r="AT108" s="2">
        <f t="shared" si="17"/>
        <v>1.7199320838294115E-3</v>
      </c>
      <c r="AU108" s="2">
        <f t="shared" si="17"/>
        <v>4.7732431930999795E-3</v>
      </c>
      <c r="AV108" s="2">
        <f t="shared" si="17"/>
        <v>4.4717814505675262E-3</v>
      </c>
      <c r="AW108" s="2">
        <f t="shared" si="17"/>
        <v>4.1901936383849578E-3</v>
      </c>
      <c r="AX108" s="2">
        <f t="shared" si="17"/>
        <v>3.9271157250760904E-3</v>
      </c>
      <c r="AY108" s="2">
        <f t="shared" si="17"/>
        <v>3.6812809131266662E-3</v>
      </c>
      <c r="AZ108" s="2">
        <f t="shared" si="17"/>
        <v>3.4515124556169252E-3</v>
      </c>
      <c r="BA108" s="2">
        <f t="shared" si="17"/>
        <v>3.2367170217730179E-3</v>
      </c>
      <c r="BB108" s="2">
        <f t="shared" si="17"/>
        <v>3.0358785681269328E-3</v>
      </c>
      <c r="BC108" s="2">
        <f t="shared" si="17"/>
        <v>2.8480526754973306E-3</v>
      </c>
      <c r="BD108" s="2">
        <f t="shared" si="17"/>
        <v>2.6723613152315174E-3</v>
      </c>
      <c r="BE108" s="2">
        <f t="shared" si="17"/>
        <v>2.5079880111070168E-3</v>
      </c>
      <c r="BF108" s="2">
        <f t="shared" si="17"/>
        <v>2.3541733660030367E-3</v>
      </c>
      <c r="BG108" s="2">
        <f t="shared" si="17"/>
        <v>9.0407801581844735E-4</v>
      </c>
      <c r="BH108" s="2">
        <f t="shared" si="17"/>
        <v>2.0194410544198903E-4</v>
      </c>
      <c r="BI108" s="2">
        <f t="shared" si="17"/>
        <v>0</v>
      </c>
    </row>
    <row r="109" spans="1:309" ht="18" customHeight="1" x14ac:dyDescent="0.3">
      <c r="A109" s="8" t="s">
        <v>67</v>
      </c>
      <c r="B109" s="75">
        <f>+B104*B108</f>
        <v>4.8601626603849015E-4</v>
      </c>
      <c r="C109" s="2">
        <f t="shared" ref="C109:BI109" si="18">+C104*C108</f>
        <v>6.0100377784739426E-4</v>
      </c>
      <c r="D109" s="2">
        <f t="shared" si="18"/>
        <v>7.5863583386623021E-4</v>
      </c>
      <c r="E109" s="2">
        <f t="shared" si="18"/>
        <v>9.5113192276068592E-4</v>
      </c>
      <c r="F109" s="2">
        <f t="shared" si="18"/>
        <v>1.1864799260909696E-3</v>
      </c>
      <c r="G109" s="2">
        <f t="shared" si="18"/>
        <v>1.474638087458513E-3</v>
      </c>
      <c r="H109" s="2">
        <f t="shared" si="18"/>
        <v>1.828046281131983E-3</v>
      </c>
      <c r="I109" s="2">
        <f t="shared" si="18"/>
        <v>2.2622751488167339E-3</v>
      </c>
      <c r="J109" s="2">
        <f t="shared" si="18"/>
        <v>2.7968515476941487E-3</v>
      </c>
      <c r="K109" s="2">
        <f t="shared" si="18"/>
        <v>3.4563096072367846E-3</v>
      </c>
      <c r="L109" s="2">
        <f t="shared" si="18"/>
        <v>4.2715306792340891E-3</v>
      </c>
      <c r="M109" s="2">
        <f t="shared" si="18"/>
        <v>5.2814534954436819E-3</v>
      </c>
      <c r="N109" s="2">
        <f t="shared" si="18"/>
        <v>6.5352590393667588E-3</v>
      </c>
      <c r="O109" s="2">
        <f t="shared" si="18"/>
        <v>8.0951644567687393E-3</v>
      </c>
      <c r="P109" s="2">
        <f t="shared" si="18"/>
        <v>1.0039998625135535E-2</v>
      </c>
      <c r="Q109" s="2">
        <f t="shared" si="18"/>
        <v>1.2469781001516441E-2</v>
      </c>
      <c r="R109" s="2">
        <f t="shared" si="18"/>
        <v>1.5511587886490237E-2</v>
      </c>
      <c r="S109" s="2">
        <f t="shared" si="18"/>
        <v>1.9327069224377869E-2</v>
      </c>
      <c r="T109" s="2">
        <f t="shared" si="18"/>
        <v>2.4122077463733502E-2</v>
      </c>
      <c r="U109" s="2">
        <f t="shared" si="18"/>
        <v>3.0158989079793155E-2</v>
      </c>
      <c r="V109" s="2">
        <f t="shared" si="18"/>
        <v>3.7773358626404026E-2</v>
      </c>
      <c r="W109" s="2">
        <f t="shared" si="18"/>
        <v>0</v>
      </c>
      <c r="X109" s="2">
        <f t="shared" si="18"/>
        <v>0</v>
      </c>
      <c r="Y109" s="2">
        <f t="shared" si="18"/>
        <v>0</v>
      </c>
      <c r="Z109" s="2">
        <f t="shared" si="18"/>
        <v>0</v>
      </c>
      <c r="AA109" s="2">
        <f t="shared" si="18"/>
        <v>0</v>
      </c>
      <c r="AB109" s="2">
        <f t="shared" si="18"/>
        <v>0</v>
      </c>
      <c r="AC109" s="2">
        <f t="shared" si="18"/>
        <v>0</v>
      </c>
      <c r="AD109" s="2">
        <f t="shared" si="18"/>
        <v>0</v>
      </c>
      <c r="AE109" s="2">
        <f t="shared" si="18"/>
        <v>0</v>
      </c>
      <c r="AF109" s="2">
        <f t="shared" si="18"/>
        <v>0</v>
      </c>
      <c r="AG109" s="2">
        <f t="shared" si="18"/>
        <v>0</v>
      </c>
      <c r="AH109" s="2">
        <f t="shared" si="18"/>
        <v>0</v>
      </c>
      <c r="AI109" s="2">
        <f t="shared" si="18"/>
        <v>0</v>
      </c>
      <c r="AJ109" s="2">
        <f t="shared" si="18"/>
        <v>0</v>
      </c>
      <c r="AK109" s="2">
        <f t="shared" si="18"/>
        <v>0</v>
      </c>
      <c r="AL109" s="2">
        <f t="shared" si="18"/>
        <v>0</v>
      </c>
      <c r="AM109" s="2">
        <f t="shared" si="18"/>
        <v>0</v>
      </c>
      <c r="AN109" s="2">
        <f t="shared" si="18"/>
        <v>0</v>
      </c>
      <c r="AO109" s="2">
        <f>+AO104*AO108</f>
        <v>0</v>
      </c>
      <c r="AP109" s="2">
        <f t="shared" si="18"/>
        <v>0</v>
      </c>
      <c r="AQ109" s="2">
        <f t="shared" si="18"/>
        <v>0</v>
      </c>
      <c r="AR109" s="2">
        <f t="shared" si="18"/>
        <v>0</v>
      </c>
      <c r="AS109" s="2">
        <f t="shared" si="18"/>
        <v>0</v>
      </c>
      <c r="AT109" s="2">
        <f t="shared" si="18"/>
        <v>0</v>
      </c>
      <c r="AU109" s="2">
        <f t="shared" si="18"/>
        <v>0</v>
      </c>
      <c r="AV109" s="2">
        <f t="shared" si="18"/>
        <v>0</v>
      </c>
      <c r="AW109" s="2">
        <f t="shared" si="18"/>
        <v>0</v>
      </c>
      <c r="AX109" s="2">
        <f>+AX104*AX108</f>
        <v>0</v>
      </c>
      <c r="AY109" s="2">
        <f>+AY104*AY108</f>
        <v>0</v>
      </c>
      <c r="AZ109" s="2">
        <f t="shared" si="18"/>
        <v>0</v>
      </c>
      <c r="BA109" s="2">
        <f t="shared" si="18"/>
        <v>0</v>
      </c>
      <c r="BB109" s="2">
        <f t="shared" si="18"/>
        <v>0</v>
      </c>
      <c r="BC109" s="2">
        <f t="shared" si="18"/>
        <v>0</v>
      </c>
      <c r="BD109" s="2">
        <f t="shared" si="18"/>
        <v>0</v>
      </c>
      <c r="BE109" s="2">
        <f t="shared" si="18"/>
        <v>0</v>
      </c>
      <c r="BF109" s="2">
        <f t="shared" si="18"/>
        <v>0</v>
      </c>
      <c r="BG109" s="2">
        <f t="shared" si="18"/>
        <v>0</v>
      </c>
      <c r="BH109" s="2">
        <f t="shared" si="18"/>
        <v>0</v>
      </c>
      <c r="BI109" s="2">
        <f t="shared" si="18"/>
        <v>0</v>
      </c>
    </row>
    <row r="110" spans="1:309" ht="18" customHeight="1" x14ac:dyDescent="0.3">
      <c r="A110" s="8" t="s">
        <v>11</v>
      </c>
      <c r="B110" s="75">
        <f>+B107-B109</f>
        <v>63.472851903798087</v>
      </c>
      <c r="C110" s="2">
        <f>+C107-C109</f>
        <v>69.707869176186279</v>
      </c>
      <c r="D110" s="2">
        <f>+D107-D109</f>
        <v>78.116518205637078</v>
      </c>
      <c r="E110" s="2">
        <f>+E107-E109</f>
        <v>86.91339579665528</v>
      </c>
      <c r="F110" s="2">
        <f>+F107-F109</f>
        <v>96.176227563883174</v>
      </c>
      <c r="G110" s="2">
        <f t="shared" ref="G110:BI110" si="19">+G107-G109</f>
        <v>105.9917133231896</v>
      </c>
      <c r="H110" s="2">
        <f t="shared" si="19"/>
        <v>116.45619644265047</v>
      </c>
      <c r="I110" s="2">
        <f t="shared" si="19"/>
        <v>127.67649449591107</v>
      </c>
      <c r="J110" s="2">
        <f t="shared" si="19"/>
        <v>139.77089863011039</v>
      </c>
      <c r="K110" s="2">
        <f t="shared" si="19"/>
        <v>152.87034170670671</v>
      </c>
      <c r="L110" s="2">
        <f t="shared" si="19"/>
        <v>167.11973229453801</v>
      </c>
      <c r="M110" s="2">
        <f t="shared" si="19"/>
        <v>182.67944984303645</v>
      </c>
      <c r="N110" s="2">
        <f t="shared" si="19"/>
        <v>199.72699431257502</v>
      </c>
      <c r="O110" s="2">
        <f t="shared" si="19"/>
        <v>218.45878000490299</v>
      </c>
      <c r="P110" s="2">
        <f t="shared" si="19"/>
        <v>239.0920573775887</v>
      </c>
      <c r="Q110" s="2">
        <f t="shared" si="19"/>
        <v>261.8669364849444</v>
      </c>
      <c r="R110" s="2">
        <f t="shared" si="19"/>
        <v>287.04846918675361</v>
      </c>
      <c r="S110" s="2">
        <f t="shared" si="19"/>
        <v>314.92871765132901</v>
      </c>
      <c r="T110" s="2">
        <f t="shared" si="19"/>
        <v>345.82868420798047</v>
      </c>
      <c r="U110" s="2">
        <f t="shared" si="19"/>
        <v>380.12332784699805</v>
      </c>
      <c r="V110" s="2">
        <f t="shared" si="19"/>
        <v>418.21423892266898</v>
      </c>
      <c r="W110" s="2">
        <f t="shared" si="19"/>
        <v>0</v>
      </c>
      <c r="X110" s="2">
        <f t="shared" si="19"/>
        <v>0</v>
      </c>
      <c r="Y110" s="2">
        <f t="shared" si="19"/>
        <v>0</v>
      </c>
      <c r="Z110" s="2">
        <f t="shared" si="19"/>
        <v>0</v>
      </c>
      <c r="AA110" s="2">
        <f t="shared" si="19"/>
        <v>0</v>
      </c>
      <c r="AB110" s="2">
        <f t="shared" si="19"/>
        <v>0</v>
      </c>
      <c r="AC110" s="2">
        <f t="shared" si="19"/>
        <v>0</v>
      </c>
      <c r="AD110" s="2">
        <f t="shared" si="19"/>
        <v>0</v>
      </c>
      <c r="AE110" s="2">
        <f t="shared" si="19"/>
        <v>0</v>
      </c>
      <c r="AF110" s="2">
        <f t="shared" si="19"/>
        <v>0</v>
      </c>
      <c r="AG110" s="2">
        <f t="shared" si="19"/>
        <v>0</v>
      </c>
      <c r="AH110" s="2">
        <f t="shared" si="19"/>
        <v>0</v>
      </c>
      <c r="AI110" s="2">
        <f t="shared" si="19"/>
        <v>0</v>
      </c>
      <c r="AJ110" s="2">
        <f t="shared" si="19"/>
        <v>0</v>
      </c>
      <c r="AK110" s="2">
        <f t="shared" si="19"/>
        <v>0</v>
      </c>
      <c r="AL110" s="2">
        <f t="shared" si="19"/>
        <v>0</v>
      </c>
      <c r="AM110" s="2">
        <f t="shared" si="19"/>
        <v>0</v>
      </c>
      <c r="AN110" s="2">
        <f t="shared" si="19"/>
        <v>0</v>
      </c>
      <c r="AO110" s="2">
        <f t="shared" si="19"/>
        <v>0</v>
      </c>
      <c r="AP110" s="2">
        <f t="shared" si="19"/>
        <v>0</v>
      </c>
      <c r="AQ110" s="2">
        <f t="shared" si="19"/>
        <v>0</v>
      </c>
      <c r="AR110" s="2">
        <f t="shared" si="19"/>
        <v>0</v>
      </c>
      <c r="AS110" s="2">
        <f t="shared" si="19"/>
        <v>0</v>
      </c>
      <c r="AT110" s="2">
        <f t="shared" si="19"/>
        <v>0</v>
      </c>
      <c r="AU110" s="2">
        <f t="shared" si="19"/>
        <v>0</v>
      </c>
      <c r="AV110" s="2">
        <f t="shared" si="19"/>
        <v>0</v>
      </c>
      <c r="AW110" s="2">
        <f t="shared" si="19"/>
        <v>0</v>
      </c>
      <c r="AX110" s="2">
        <f t="shared" si="19"/>
        <v>0</v>
      </c>
      <c r="AY110" s="2">
        <f t="shared" si="19"/>
        <v>0</v>
      </c>
      <c r="AZ110" s="2">
        <f t="shared" si="19"/>
        <v>0</v>
      </c>
      <c r="BA110" s="2">
        <f t="shared" si="19"/>
        <v>0</v>
      </c>
      <c r="BB110" s="2">
        <f t="shared" si="19"/>
        <v>0</v>
      </c>
      <c r="BC110" s="2">
        <f t="shared" si="19"/>
        <v>0</v>
      </c>
      <c r="BD110" s="2">
        <f t="shared" si="19"/>
        <v>0</v>
      </c>
      <c r="BE110" s="2">
        <f t="shared" si="19"/>
        <v>0</v>
      </c>
      <c r="BF110" s="2">
        <f t="shared" si="19"/>
        <v>0</v>
      </c>
      <c r="BG110" s="2">
        <f t="shared" si="19"/>
        <v>0</v>
      </c>
      <c r="BH110" s="2">
        <f t="shared" si="19"/>
        <v>0</v>
      </c>
      <c r="BI110" s="2">
        <f t="shared" si="19"/>
        <v>0</v>
      </c>
    </row>
    <row r="111" spans="1:309" ht="18" customHeight="1" thickBot="1" x14ac:dyDescent="0.35">
      <c r="A111" s="20" t="s">
        <v>37</v>
      </c>
      <c r="B111" s="75"/>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
        <v>212</v>
      </c>
      <c r="B112" s="75">
        <f>Parameters!B288</f>
        <v>35</v>
      </c>
      <c r="C112" s="75">
        <f>Parameters!D288</f>
        <v>38.642828112000004</v>
      </c>
      <c r="D112" s="75">
        <f>Parameters!E288</f>
        <v>42.664804699816507</v>
      </c>
      <c r="E112" s="75">
        <f>Parameters!F288</f>
        <v>47.105391841344542</v>
      </c>
      <c r="F112" s="75">
        <f>Parameters!G288</f>
        <v>52.008158859242407</v>
      </c>
      <c r="G112" s="75">
        <f>Parameters!H288</f>
        <v>57.421209806265551</v>
      </c>
      <c r="H112" s="75">
        <f>Parameters!I288</f>
        <v>63.397655443617388</v>
      </c>
      <c r="I112" s="75">
        <f>Parameters!J288</f>
        <v>69.996134343185943</v>
      </c>
      <c r="J112" s="75">
        <f>Parameters!K288</f>
        <v>77.281388226519837</v>
      </c>
      <c r="K112" s="75">
        <f>Parameters!L288</f>
        <v>85.324897185547044</v>
      </c>
      <c r="L112" s="75">
        <f>Parameters!M288</f>
        <v>94.205581017576208</v>
      </c>
      <c r="M112" s="75">
        <f>Parameters!N288</f>
        <v>104.01057355580821</v>
      </c>
      <c r="N112" s="75">
        <f>Parameters!O288</f>
        <v>114.83607759278941</v>
      </c>
      <c r="O112" s="75">
        <f>Parameters!P288</f>
        <v>126.78830878498445</v>
      </c>
      <c r="P112" s="75">
        <f>Parameters!Q288</f>
        <v>139.98453779969526</v>
      </c>
      <c r="Q112" s="75">
        <f>Parameters!R288</f>
        <v>154.55424092946831</v>
      </c>
      <c r="R112" s="75">
        <f>Parameters!S288</f>
        <v>170.6403704633737</v>
      </c>
      <c r="S112" s="75">
        <f>Parameters!T288</f>
        <v>188.40075727954718</v>
      </c>
      <c r="T112" s="75">
        <f>Parameters!U288</f>
        <v>208.0096594206907</v>
      </c>
      <c r="U112" s="75">
        <f>Parameters!V288</f>
        <v>229.65947184655462</v>
      </c>
      <c r="V112" s="75">
        <f>Parameters!W288</f>
        <v>253.56261413883183</v>
      </c>
      <c r="W112" s="75">
        <f>Parameters!X288</f>
        <v>279.95361467989312</v>
      </c>
      <c r="X112" s="75">
        <f>Parameters!Y288</f>
        <v>309.0914117545197</v>
      </c>
      <c r="Y112" s="75">
        <f>Parameters!Z288</f>
        <v>341.26189415215202</v>
      </c>
      <c r="Z112" s="75">
        <f>Parameters!AA288</f>
        <v>376.78070619706142</v>
      </c>
      <c r="AA112" s="75">
        <f>Parameters!AB288</f>
        <v>415.9963447283148</v>
      </c>
      <c r="AB112" s="75">
        <f>Parameters!AC288</f>
        <v>459.29357841590189</v>
      </c>
      <c r="AC112" s="75">
        <f>Parameters!AD288</f>
        <v>507.09722296203114</v>
      </c>
      <c r="AD112" s="75">
        <f>Parameters!AE288</f>
        <v>559.87630922840879</v>
      </c>
      <c r="AE112" s="75">
        <f>Parameters!AF288</f>
        <v>618.14868518555318</v>
      </c>
      <c r="AF112" s="75">
        <f>Parameters!AG288</f>
        <v>682.48609683668951</v>
      </c>
      <c r="AG112" s="75">
        <f>Parameters!AH288</f>
        <v>753.51979796828516</v>
      </c>
      <c r="AH112" s="75">
        <f>Parameters!AI288</f>
        <v>831.94674376792602</v>
      </c>
      <c r="AI112" s="75">
        <f>Parameters!AJ288</f>
        <v>918.5364290789164</v>
      </c>
      <c r="AJ112" s="75">
        <f>Parameters!AK288</f>
        <v>1014.1384383859099</v>
      </c>
      <c r="AK112" s="75">
        <f>Parameters!AL288</f>
        <v>0</v>
      </c>
      <c r="AL112" s="75">
        <f>Parameters!AM288</f>
        <v>0</v>
      </c>
      <c r="AM112" s="75">
        <f>Parameters!AN288</f>
        <v>0</v>
      </c>
      <c r="AN112" s="75">
        <f>Parameters!AO288</f>
        <v>0</v>
      </c>
      <c r="AO112" s="2">
        <f t="shared" ref="AO112:BI112" si="20">+AO113+AO44</f>
        <v>5.4830654826127875E-4</v>
      </c>
      <c r="AP112" s="2">
        <f t="shared" si="20"/>
        <v>4.3864523860902304E-4</v>
      </c>
      <c r="AQ112" s="2">
        <f t="shared" si="20"/>
        <v>3.5091619088721847E-4</v>
      </c>
      <c r="AR112" s="2">
        <f t="shared" si="20"/>
        <v>2.8073295270977479E-4</v>
      </c>
      <c r="AS112" s="2">
        <f t="shared" si="20"/>
        <v>2.2458636216781986E-4</v>
      </c>
      <c r="AT112" s="2">
        <f t="shared" si="20"/>
        <v>1.7966908973425589E-4</v>
      </c>
      <c r="AU112" s="2">
        <f t="shared" si="20"/>
        <v>1.4373527178740471E-4</v>
      </c>
      <c r="AV112" s="2">
        <f t="shared" si="20"/>
        <v>1.1498821742992377E-4</v>
      </c>
      <c r="AW112" s="2">
        <f>+AW113+AW44</f>
        <v>9.1990573943939025E-5</v>
      </c>
      <c r="AX112" s="2">
        <f t="shared" si="20"/>
        <v>7.359245915515122E-5</v>
      </c>
      <c r="AY112" s="2">
        <f t="shared" si="20"/>
        <v>5.8873967324120981E-5</v>
      </c>
      <c r="AZ112" s="2">
        <f t="shared" si="20"/>
        <v>4.7099173859296789E-5</v>
      </c>
      <c r="BA112" s="2">
        <f t="shared" si="20"/>
        <v>3.7679339087437433E-5</v>
      </c>
      <c r="BB112" s="2">
        <f t="shared" si="20"/>
        <v>3.0143471269949947E-5</v>
      </c>
      <c r="BC112" s="2">
        <f t="shared" si="20"/>
        <v>2.4114777015959959E-5</v>
      </c>
      <c r="BD112" s="2">
        <f t="shared" si="20"/>
        <v>1.9291821612767969E-5</v>
      </c>
      <c r="BE112" s="2">
        <f t="shared" si="20"/>
        <v>1.5433457290214375E-5</v>
      </c>
      <c r="BF112" s="2">
        <f t="shared" si="20"/>
        <v>1.2346765832171501E-5</v>
      </c>
      <c r="BG112" s="2">
        <f t="shared" si="20"/>
        <v>9.8774126657372009E-6</v>
      </c>
      <c r="BH112" s="2">
        <f t="shared" si="20"/>
        <v>7.9019301325897604E-6</v>
      </c>
      <c r="BI112" s="2">
        <f t="shared" si="20"/>
        <v>6.321544106071809E-6</v>
      </c>
    </row>
    <row r="113" spans="1:124" ht="21" customHeight="1" x14ac:dyDescent="0.3">
      <c r="A113" s="8" t="s">
        <v>213</v>
      </c>
      <c r="B113" s="72">
        <f>+B41*B104*(1-B135)</f>
        <v>33.55382678701632</v>
      </c>
      <c r="C113" s="5">
        <f t="shared" ref="C113:BI113" si="21">+C41*C104*(1-C135)</f>
        <v>34.971013872530051</v>
      </c>
      <c r="D113" s="5">
        <f t="shared" si="21"/>
        <v>37.19716581511495</v>
      </c>
      <c r="E113" s="5">
        <f t="shared" si="21"/>
        <v>39.288103465747724</v>
      </c>
      <c r="F113" s="5">
        <f t="shared" si="21"/>
        <v>41.277637889291476</v>
      </c>
      <c r="G113" s="5">
        <f t="shared" si="21"/>
        <v>43.197205778019438</v>
      </c>
      <c r="H113" s="5">
        <f t="shared" si="21"/>
        <v>45.075996659681721</v>
      </c>
      <c r="I113" s="5">
        <f t="shared" si="21"/>
        <v>46.941115305718732</v>
      </c>
      <c r="J113" s="5">
        <f t="shared" si="21"/>
        <v>48.817765023835946</v>
      </c>
      <c r="K113" s="5">
        <f t="shared" si="21"/>
        <v>50.729437516831283</v>
      </c>
      <c r="L113" s="5">
        <f t="shared" si="21"/>
        <v>52.698096990586066</v>
      </c>
      <c r="M113" s="5">
        <f t="shared" si="21"/>
        <v>54.744348332310985</v>
      </c>
      <c r="N113" s="5">
        <f t="shared" si="21"/>
        <v>56.887580830679433</v>
      </c>
      <c r="O113" s="5">
        <f t="shared" si="21"/>
        <v>59.146079812475897</v>
      </c>
      <c r="P113" s="5">
        <f t="shared" si="21"/>
        <v>61.537098688282825</v>
      </c>
      <c r="Q113" s="5">
        <f t="shared" si="21"/>
        <v>64.076883082825304</v>
      </c>
      <c r="R113" s="5">
        <f t="shared" si="21"/>
        <v>66.780636846479851</v>
      </c>
      <c r="S113" s="5">
        <f t="shared" si="21"/>
        <v>69.662415856389586</v>
      </c>
      <c r="T113" s="5">
        <f t="shared" si="21"/>
        <v>72.734928658092358</v>
      </c>
      <c r="U113" s="5">
        <f t="shared" si="21"/>
        <v>76.009210558546471</v>
      </c>
      <c r="V113" s="5">
        <f t="shared" si="21"/>
        <v>79.496058266759306</v>
      </c>
      <c r="W113" s="5">
        <f t="shared" si="21"/>
        <v>0</v>
      </c>
      <c r="X113" s="5">
        <f t="shared" si="21"/>
        <v>0</v>
      </c>
      <c r="Y113" s="5">
        <f t="shared" si="21"/>
        <v>0</v>
      </c>
      <c r="Z113" s="5">
        <f t="shared" si="21"/>
        <v>0</v>
      </c>
      <c r="AA113" s="5">
        <f t="shared" si="21"/>
        <v>0</v>
      </c>
      <c r="AB113" s="5">
        <f t="shared" si="21"/>
        <v>0</v>
      </c>
      <c r="AC113" s="5">
        <f t="shared" si="21"/>
        <v>0</v>
      </c>
      <c r="AD113" s="5">
        <f t="shared" si="21"/>
        <v>0</v>
      </c>
      <c r="AE113" s="5">
        <f t="shared" si="21"/>
        <v>0</v>
      </c>
      <c r="AF113" s="5">
        <f t="shared" si="21"/>
        <v>0</v>
      </c>
      <c r="AG113" s="5">
        <f t="shared" si="21"/>
        <v>0</v>
      </c>
      <c r="AH113" s="5">
        <f t="shared" si="21"/>
        <v>0</v>
      </c>
      <c r="AI113" s="5">
        <f t="shared" si="21"/>
        <v>0</v>
      </c>
      <c r="AJ113" s="5">
        <f t="shared" si="21"/>
        <v>0</v>
      </c>
      <c r="AK113" s="5">
        <f t="shared" si="21"/>
        <v>0</v>
      </c>
      <c r="AL113" s="5">
        <f t="shared" si="21"/>
        <v>0</v>
      </c>
      <c r="AM113" s="5">
        <f t="shared" si="21"/>
        <v>0</v>
      </c>
      <c r="AN113" s="5">
        <f>+AN41*AN104*(1-AN135)</f>
        <v>0</v>
      </c>
      <c r="AO113" s="5">
        <f t="shared" si="21"/>
        <v>0</v>
      </c>
      <c r="AP113" s="5">
        <f t="shared" si="21"/>
        <v>0</v>
      </c>
      <c r="AQ113" s="5">
        <f t="shared" si="21"/>
        <v>0</v>
      </c>
      <c r="AR113" s="5">
        <f t="shared" si="21"/>
        <v>0</v>
      </c>
      <c r="AS113" s="5">
        <f t="shared" si="21"/>
        <v>0</v>
      </c>
      <c r="AT113" s="5">
        <f>+AT41*AT104*(1-AT135)</f>
        <v>0</v>
      </c>
      <c r="AU113" s="5">
        <f>+AU41*AU104*(1-AU135)</f>
        <v>0</v>
      </c>
      <c r="AV113" s="5">
        <f>+AV41*AV104*(1-AV135)</f>
        <v>0</v>
      </c>
      <c r="AW113" s="5">
        <f>+AW41*AW104*(1-AW135)</f>
        <v>0</v>
      </c>
      <c r="AX113" s="5">
        <f t="shared" si="21"/>
        <v>0</v>
      </c>
      <c r="AY113" s="5">
        <f t="shared" si="21"/>
        <v>0</v>
      </c>
      <c r="AZ113" s="5">
        <f t="shared" si="21"/>
        <v>0</v>
      </c>
      <c r="BA113" s="5">
        <f t="shared" si="21"/>
        <v>0</v>
      </c>
      <c r="BB113" s="5">
        <f t="shared" si="21"/>
        <v>0</v>
      </c>
      <c r="BC113" s="5">
        <f t="shared" si="21"/>
        <v>0</v>
      </c>
      <c r="BD113" s="5">
        <f t="shared" si="21"/>
        <v>0</v>
      </c>
      <c r="BE113" s="5">
        <f t="shared" si="21"/>
        <v>0</v>
      </c>
      <c r="BF113" s="5">
        <f t="shared" si="21"/>
        <v>0</v>
      </c>
      <c r="BG113" s="5">
        <f t="shared" si="21"/>
        <v>0</v>
      </c>
      <c r="BH113" s="5">
        <f t="shared" si="21"/>
        <v>0</v>
      </c>
      <c r="BI113" s="5">
        <f t="shared" si="21"/>
        <v>0</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21" customHeight="1" x14ac:dyDescent="0.3">
      <c r="A114" s="8" t="s">
        <v>95</v>
      </c>
      <c r="B114" s="72">
        <f t="shared" ref="B114:BI114" si="22">+B113/B104</f>
        <v>0.52772535848023072</v>
      </c>
      <c r="C114" s="5">
        <f t="shared" si="22"/>
        <v>0.50053192036211946</v>
      </c>
      <c r="D114" s="5">
        <f t="shared" si="22"/>
        <v>0.47475512290311411</v>
      </c>
      <c r="E114" s="5">
        <f t="shared" si="22"/>
        <v>0.45031217451137873</v>
      </c>
      <c r="F114" s="5">
        <f t="shared" si="22"/>
        <v>0.42712532483936871</v>
      </c>
      <c r="G114" s="5">
        <f t="shared" si="22"/>
        <v>0.40512153490561942</v>
      </c>
      <c r="H114" s="5">
        <f t="shared" si="22"/>
        <v>0.38423216972374363</v>
      </c>
      <c r="I114" s="5">
        <f t="shared" si="22"/>
        <v>0.36439271182823219</v>
      </c>
      <c r="J114" s="5">
        <f t="shared" si="22"/>
        <v>0.34554249419918087</v>
      </c>
      <c r="K114" s="5">
        <f t="shared" si="22"/>
        <v>0.32762445118795674</v>
      </c>
      <c r="L114" s="5">
        <f t="shared" si="22"/>
        <v>0.31058488617602237</v>
      </c>
      <c r="M114" s="5">
        <f t="shared" si="22"/>
        <v>0.2943732547648763</v>
      </c>
      <c r="N114" s="5">
        <f t="shared" si="22"/>
        <v>0.27894196240091224</v>
      </c>
      <c r="O114" s="5">
        <f t="shared" si="22"/>
        <v>0.26424617542023854</v>
      </c>
      <c r="P114" s="5">
        <f t="shared" si="22"/>
        <v>0.25024364455525933</v>
      </c>
      <c r="Q114" s="5">
        <f t="shared" si="22"/>
        <v>0.23689454004170329</v>
      </c>
      <c r="R114" s="5">
        <f t="shared" si="22"/>
        <v>0.22416129750122171</v>
      </c>
      <c r="S114" s="5">
        <f t="shared" si="22"/>
        <v>0.21200847385183205</v>
      </c>
      <c r="T114" s="5">
        <f t="shared" si="22"/>
        <v>0.20040261254417016</v>
      </c>
      <c r="U114" s="5">
        <f t="shared" si="22"/>
        <v>0.18931211747659396</v>
      </c>
      <c r="V114" s="5">
        <f t="shared" si="22"/>
        <v>0.17870713498306975</v>
      </c>
      <c r="W114" s="5" t="e">
        <f t="shared" si="22"/>
        <v>#DIV/0!</v>
      </c>
      <c r="X114" s="5" t="e">
        <f t="shared" si="22"/>
        <v>#DIV/0!</v>
      </c>
      <c r="Y114" s="5" t="e">
        <f t="shared" si="22"/>
        <v>#DIV/0!</v>
      </c>
      <c r="Z114" s="5" t="e">
        <f t="shared" si="22"/>
        <v>#DIV/0!</v>
      </c>
      <c r="AA114" s="5" t="e">
        <f t="shared" si="22"/>
        <v>#DIV/0!</v>
      </c>
      <c r="AB114" s="5" t="e">
        <f t="shared" si="22"/>
        <v>#DIV/0!</v>
      </c>
      <c r="AC114" s="5" t="e">
        <f t="shared" si="22"/>
        <v>#DIV/0!</v>
      </c>
      <c r="AD114" s="5" t="e">
        <f t="shared" si="22"/>
        <v>#DIV/0!</v>
      </c>
      <c r="AE114" s="5" t="e">
        <f t="shared" si="22"/>
        <v>#DIV/0!</v>
      </c>
      <c r="AF114" s="5" t="e">
        <f t="shared" si="22"/>
        <v>#DIV/0!</v>
      </c>
      <c r="AG114" s="5" t="e">
        <f t="shared" si="22"/>
        <v>#DIV/0!</v>
      </c>
      <c r="AH114" s="5" t="e">
        <f t="shared" si="22"/>
        <v>#DIV/0!</v>
      </c>
      <c r="AI114" s="5" t="e">
        <f t="shared" si="22"/>
        <v>#DIV/0!</v>
      </c>
      <c r="AJ114" s="5" t="e">
        <f t="shared" si="22"/>
        <v>#DIV/0!</v>
      </c>
      <c r="AK114" s="5" t="e">
        <f t="shared" si="22"/>
        <v>#DIV/0!</v>
      </c>
      <c r="AL114" s="5" t="e">
        <f t="shared" si="22"/>
        <v>#DIV/0!</v>
      </c>
      <c r="AM114" s="5" t="e">
        <f t="shared" si="22"/>
        <v>#DIV/0!</v>
      </c>
      <c r="AN114" s="5" t="e">
        <f t="shared" si="22"/>
        <v>#DIV/0!</v>
      </c>
      <c r="AO114" s="5" t="e">
        <f t="shared" si="22"/>
        <v>#DIV/0!</v>
      </c>
      <c r="AP114" s="5" t="e">
        <f t="shared" si="22"/>
        <v>#DIV/0!</v>
      </c>
      <c r="AQ114" s="5" t="e">
        <f t="shared" si="22"/>
        <v>#DIV/0!</v>
      </c>
      <c r="AR114" s="5" t="e">
        <f t="shared" si="22"/>
        <v>#DIV/0!</v>
      </c>
      <c r="AS114" s="5" t="e">
        <f t="shared" si="22"/>
        <v>#DIV/0!</v>
      </c>
      <c r="AT114" s="5" t="e">
        <f t="shared" si="22"/>
        <v>#DIV/0!</v>
      </c>
      <c r="AU114" s="5" t="e">
        <f t="shared" si="22"/>
        <v>#DIV/0!</v>
      </c>
      <c r="AV114" s="5" t="e">
        <f t="shared" si="22"/>
        <v>#DIV/0!</v>
      </c>
      <c r="AW114" s="5" t="e">
        <f t="shared" si="22"/>
        <v>#DIV/0!</v>
      </c>
      <c r="AX114" s="5" t="e">
        <f t="shared" si="22"/>
        <v>#DIV/0!</v>
      </c>
      <c r="AY114" s="5" t="e">
        <f t="shared" si="22"/>
        <v>#DIV/0!</v>
      </c>
      <c r="AZ114" s="5" t="e">
        <f t="shared" si="22"/>
        <v>#DIV/0!</v>
      </c>
      <c r="BA114" s="5" t="e">
        <f t="shared" si="22"/>
        <v>#DIV/0!</v>
      </c>
      <c r="BB114" s="5" t="e">
        <f t="shared" si="22"/>
        <v>#DIV/0!</v>
      </c>
      <c r="BC114" s="5" t="e">
        <f t="shared" si="22"/>
        <v>#DIV/0!</v>
      </c>
      <c r="BD114" s="5" t="e">
        <f t="shared" si="22"/>
        <v>#DIV/0!</v>
      </c>
      <c r="BE114" s="5" t="e">
        <f t="shared" si="22"/>
        <v>#DIV/0!</v>
      </c>
      <c r="BF114" s="5" t="e">
        <f t="shared" si="22"/>
        <v>#DIV/0!</v>
      </c>
      <c r="BG114" s="5" t="e">
        <f t="shared" si="22"/>
        <v>#DIV/0!</v>
      </c>
      <c r="BH114" s="5" t="e">
        <f t="shared" si="22"/>
        <v>#DIV/0!</v>
      </c>
      <c r="BI114" s="5" t="e">
        <f t="shared" si="22"/>
        <v>#DIV/0!</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21" customHeight="1" thickBot="1" x14ac:dyDescent="0.35">
      <c r="A115" s="20" t="s">
        <v>12</v>
      </c>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21" customHeight="1" thickTop="1" x14ac:dyDescent="0.3">
      <c r="A116" s="8" t="s">
        <v>121</v>
      </c>
      <c r="B116" s="72">
        <f>(B131)*B110</f>
        <v>16.384813991980192</v>
      </c>
      <c r="C116" s="2">
        <f t="shared" ref="C116:BI116" si="23">(C131)*C110</f>
        <v>17.798179765689451</v>
      </c>
      <c r="D116" s="2">
        <f t="shared" si="23"/>
        <v>19.746025157404208</v>
      </c>
      <c r="E116" s="2">
        <f t="shared" si="23"/>
        <v>21.77233742667433</v>
      </c>
      <c r="F116" s="2">
        <f t="shared" si="23"/>
        <v>23.900315334745137</v>
      </c>
      <c r="G116" s="2">
        <f t="shared" si="23"/>
        <v>26.1540725688346</v>
      </c>
      <c r="H116" s="2">
        <f t="shared" si="23"/>
        <v>28.559088542513656</v>
      </c>
      <c r="I116" s="2">
        <f t="shared" si="23"/>
        <v>31.142644939983541</v>
      </c>
      <c r="J116" s="2">
        <f t="shared" si="23"/>
        <v>33.934255931467888</v>
      </c>
      <c r="K116" s="2">
        <f t="shared" si="23"/>
        <v>36.966100450408071</v>
      </c>
      <c r="L116" s="2">
        <f t="shared" si="23"/>
        <v>40.273463748934923</v>
      </c>
      <c r="M116" s="2">
        <f t="shared" si="23"/>
        <v>43.895193460795731</v>
      </c>
      <c r="N116" s="2">
        <f t="shared" si="23"/>
        <v>47.87417224747459</v>
      </c>
      <c r="O116" s="2">
        <f t="shared" si="23"/>
        <v>52.25780447959476</v>
      </c>
      <c r="P116" s="2">
        <f t="shared" si="23"/>
        <v>57.098506514001286</v>
      </c>
      <c r="Q116" s="2">
        <f t="shared" si="23"/>
        <v>62.454177342005892</v>
      </c>
      <c r="R116" s="2">
        <f t="shared" si="23"/>
        <v>68.388600313373615</v>
      </c>
      <c r="S116" s="2">
        <f t="shared" si="23"/>
        <v>74.971678675579881</v>
      </c>
      <c r="T116" s="2">
        <f t="shared" si="23"/>
        <v>82.279312760510479</v>
      </c>
      <c r="U116" s="2">
        <f t="shared" si="23"/>
        <v>90.408487250515662</v>
      </c>
      <c r="V116" s="2">
        <f t="shared" si="23"/>
        <v>99.457567956328845</v>
      </c>
      <c r="W116" s="2">
        <f t="shared" si="23"/>
        <v>0</v>
      </c>
      <c r="X116" s="2">
        <f t="shared" si="23"/>
        <v>0</v>
      </c>
      <c r="Y116" s="2">
        <f t="shared" si="23"/>
        <v>0</v>
      </c>
      <c r="Z116" s="2">
        <f t="shared" si="23"/>
        <v>0</v>
      </c>
      <c r="AA116" s="2">
        <f t="shared" si="23"/>
        <v>0</v>
      </c>
      <c r="AB116" s="2">
        <f t="shared" si="23"/>
        <v>0</v>
      </c>
      <c r="AC116" s="2">
        <f t="shared" si="23"/>
        <v>0</v>
      </c>
      <c r="AD116" s="2">
        <f t="shared" si="23"/>
        <v>0</v>
      </c>
      <c r="AE116" s="2">
        <f t="shared" si="23"/>
        <v>0</v>
      </c>
      <c r="AF116" s="2">
        <f t="shared" si="23"/>
        <v>0</v>
      </c>
      <c r="AG116" s="2">
        <f t="shared" si="23"/>
        <v>0</v>
      </c>
      <c r="AH116" s="2">
        <f t="shared" si="23"/>
        <v>0</v>
      </c>
      <c r="AI116" s="2">
        <f t="shared" si="23"/>
        <v>0</v>
      </c>
      <c r="AJ116" s="2">
        <f t="shared" si="23"/>
        <v>0</v>
      </c>
      <c r="AK116" s="2">
        <f t="shared" si="23"/>
        <v>0</v>
      </c>
      <c r="AL116" s="2">
        <f t="shared" si="23"/>
        <v>0</v>
      </c>
      <c r="AM116" s="2">
        <f t="shared" si="23"/>
        <v>0</v>
      </c>
      <c r="AN116" s="2">
        <f t="shared" si="23"/>
        <v>0</v>
      </c>
      <c r="AO116" s="2">
        <f t="shared" si="23"/>
        <v>0</v>
      </c>
      <c r="AP116" s="2">
        <f t="shared" si="23"/>
        <v>0</v>
      </c>
      <c r="AQ116" s="2">
        <f t="shared" si="23"/>
        <v>0</v>
      </c>
      <c r="AR116" s="2">
        <f t="shared" si="23"/>
        <v>0</v>
      </c>
      <c r="AS116" s="2">
        <f t="shared" si="23"/>
        <v>0</v>
      </c>
      <c r="AT116" s="2">
        <f t="shared" si="23"/>
        <v>0</v>
      </c>
      <c r="AU116" s="2">
        <f t="shared" si="23"/>
        <v>0</v>
      </c>
      <c r="AV116" s="2">
        <f t="shared" si="23"/>
        <v>0</v>
      </c>
      <c r="AW116" s="2">
        <f t="shared" si="23"/>
        <v>0</v>
      </c>
      <c r="AX116" s="2">
        <f t="shared" si="23"/>
        <v>0</v>
      </c>
      <c r="AY116" s="2">
        <f t="shared" si="23"/>
        <v>0</v>
      </c>
      <c r="AZ116" s="2">
        <f t="shared" si="23"/>
        <v>0</v>
      </c>
      <c r="BA116" s="2">
        <f t="shared" si="23"/>
        <v>0</v>
      </c>
      <c r="BB116" s="2">
        <f t="shared" si="23"/>
        <v>0</v>
      </c>
      <c r="BC116" s="2">
        <f t="shared" si="23"/>
        <v>0</v>
      </c>
      <c r="BD116" s="2">
        <f t="shared" si="23"/>
        <v>0</v>
      </c>
      <c r="BE116" s="2">
        <f t="shared" si="23"/>
        <v>0</v>
      </c>
      <c r="BF116" s="2">
        <f t="shared" si="23"/>
        <v>0</v>
      </c>
      <c r="BG116" s="2">
        <f t="shared" si="23"/>
        <v>0</v>
      </c>
      <c r="BH116" s="2">
        <f t="shared" si="23"/>
        <v>0</v>
      </c>
      <c r="BI116" s="2">
        <f t="shared" si="23"/>
        <v>0</v>
      </c>
    </row>
    <row r="117" spans="1:124" ht="21" customHeight="1" x14ac:dyDescent="0.3">
      <c r="A117" s="8" t="s">
        <v>122</v>
      </c>
      <c r="B117" s="72">
        <f>+B12</f>
        <v>135</v>
      </c>
      <c r="C117" s="2">
        <f t="shared" ref="C117:BI117" si="24">+B117*(1-$B$10)^(C2-B2)+B116*(C2-B2)</f>
        <v>161.640219959901</v>
      </c>
      <c r="D117" s="2">
        <f t="shared" si="24"/>
        <v>184.43783231256924</v>
      </c>
      <c r="E117" s="2">
        <f t="shared" si="24"/>
        <v>207.63882138927008</v>
      </c>
      <c r="F117" s="2">
        <f t="shared" si="24"/>
        <v>231.47033477552179</v>
      </c>
      <c r="G117" s="2">
        <f t="shared" si="24"/>
        <v>256.18249465532358</v>
      </c>
      <c r="H117" s="2">
        <f t="shared" si="24"/>
        <v>282.04356411319509</v>
      </c>
      <c r="I117" s="2">
        <f t="shared" si="24"/>
        <v>309.33934688576892</v>
      </c>
      <c r="J117" s="2">
        <f t="shared" si="24"/>
        <v>338.37501564249544</v>
      </c>
      <c r="K117" s="2">
        <f t="shared" si="24"/>
        <v>369.47834264407663</v>
      </c>
      <c r="L117" s="2">
        <f t="shared" si="24"/>
        <v>403.00376879994121</v>
      </c>
      <c r="M117" s="2">
        <f t="shared" si="24"/>
        <v>439.33701418335193</v>
      </c>
      <c r="N117" s="2">
        <f t="shared" si="24"/>
        <v>478.90008080910616</v>
      </c>
      <c r="O117" s="2">
        <f t="shared" si="24"/>
        <v>522.1565699543421</v>
      </c>
      <c r="P117" s="2">
        <f t="shared" si="24"/>
        <v>569.6172553903134</v>
      </c>
      <c r="Q117" s="2">
        <f t="shared" si="24"/>
        <v>621.84582570543273</v>
      </c>
      <c r="R117" s="2">
        <f t="shared" si="24"/>
        <v>679.46462833083046</v>
      </c>
      <c r="S117" s="2">
        <f t="shared" si="24"/>
        <v>743.16006994994029</v>
      </c>
      <c r="T117" s="2">
        <f t="shared" si="24"/>
        <v>813.6869830826397</v>
      </c>
      <c r="U117" s="2">
        <f t="shared" si="24"/>
        <v>891.87059044302055</v>
      </c>
      <c r="V117" s="2">
        <f t="shared" si="24"/>
        <v>978.68310120327772</v>
      </c>
      <c r="W117" s="2">
        <f t="shared" si="24"/>
        <v>1075.1904242111677</v>
      </c>
      <c r="X117" s="2">
        <f t="shared" si="24"/>
        <v>634.88919359245267</v>
      </c>
      <c r="Y117" s="2">
        <f t="shared" si="24"/>
        <v>374.8957199244075</v>
      </c>
      <c r="Z117" s="2">
        <f t="shared" si="24"/>
        <v>221.37217365816346</v>
      </c>
      <c r="AA117" s="2">
        <f t="shared" si="24"/>
        <v>130.71805482340898</v>
      </c>
      <c r="AB117" s="2">
        <f t="shared" si="24"/>
        <v>77.187704192674786</v>
      </c>
      <c r="AC117" s="2">
        <f t="shared" si="24"/>
        <v>45.578567448732549</v>
      </c>
      <c r="AD117" s="2">
        <f t="shared" si="24"/>
        <v>26.913688292802092</v>
      </c>
      <c r="AE117" s="2">
        <f t="shared" si="24"/>
        <v>15.892263800016712</v>
      </c>
      <c r="AF117" s="2">
        <f t="shared" si="24"/>
        <v>9.3842228512718719</v>
      </c>
      <c r="AG117" s="2">
        <f t="shared" si="24"/>
        <v>5.541289751447529</v>
      </c>
      <c r="AH117" s="2">
        <f t="shared" si="24"/>
        <v>3.2720761853322524</v>
      </c>
      <c r="AI117" s="2">
        <f t="shared" si="24"/>
        <v>1.9321282666768422</v>
      </c>
      <c r="AJ117" s="2">
        <f t="shared" si="24"/>
        <v>1.1409024201900089</v>
      </c>
      <c r="AK117" s="2">
        <f t="shared" si="24"/>
        <v>0.67369147009799857</v>
      </c>
      <c r="AL117" s="2">
        <f t="shared" si="24"/>
        <v>0.39780807617816727</v>
      </c>
      <c r="AM117" s="2">
        <f t="shared" si="24"/>
        <v>0.23490169090244606</v>
      </c>
      <c r="AN117" s="2">
        <f t="shared" si="24"/>
        <v>0.13870709946098542</v>
      </c>
      <c r="AO117" s="2">
        <f t="shared" si="24"/>
        <v>8.1905155160717308E-2</v>
      </c>
      <c r="AP117" s="2">
        <f t="shared" si="24"/>
        <v>4.8364175070851979E-2</v>
      </c>
      <c r="AQ117" s="2">
        <f t="shared" si="24"/>
        <v>2.8558561737587394E-2</v>
      </c>
      <c r="AR117" s="2">
        <f t="shared" si="24"/>
        <v>1.6863545120427984E-2</v>
      </c>
      <c r="AS117" s="2">
        <f t="shared" si="24"/>
        <v>9.9577547581615241E-3</v>
      </c>
      <c r="AT117" s="2">
        <f t="shared" si="24"/>
        <v>5.8799546071468005E-3</v>
      </c>
      <c r="AU117" s="2">
        <f t="shared" si="24"/>
        <v>3.4720543959741151E-3</v>
      </c>
      <c r="AV117" s="2">
        <f t="shared" si="24"/>
        <v>2.0502134002787558E-3</v>
      </c>
      <c r="AW117" s="2">
        <f t="shared" si="24"/>
        <v>1.2106305107306029E-3</v>
      </c>
      <c r="AX117" s="2">
        <f t="shared" si="24"/>
        <v>7.1486521028131392E-4</v>
      </c>
      <c r="AY117" s="2">
        <f t="shared" si="24"/>
        <v>4.2212075801901318E-4</v>
      </c>
      <c r="AZ117" s="2">
        <f t="shared" si="24"/>
        <v>2.4925808640264717E-4</v>
      </c>
      <c r="BA117" s="2">
        <f t="shared" si="24"/>
        <v>1.4718440743989917E-4</v>
      </c>
      <c r="BB117" s="2">
        <f t="shared" si="24"/>
        <v>8.6910920749186089E-5</v>
      </c>
      <c r="BC117" s="2">
        <f t="shared" si="24"/>
        <v>5.1320029593186913E-5</v>
      </c>
      <c r="BD117" s="2">
        <f t="shared" si="24"/>
        <v>3.030396427448095E-5</v>
      </c>
      <c r="BE117" s="2">
        <f t="shared" si="24"/>
        <v>1.7894187864438261E-5</v>
      </c>
      <c r="BF117" s="2">
        <f t="shared" si="24"/>
        <v>1.0566338992072152E-5</v>
      </c>
      <c r="BG117" s="2">
        <f t="shared" si="24"/>
        <v>6.239317511428687E-6</v>
      </c>
      <c r="BH117" s="2">
        <f t="shared" si="24"/>
        <v>3.6842545973235263E-6</v>
      </c>
      <c r="BI117" s="2">
        <f t="shared" si="24"/>
        <v>2.1755154971735697E-6</v>
      </c>
    </row>
    <row r="118" spans="1:124" ht="21" customHeight="1" thickBot="1" x14ac:dyDescent="0.35">
      <c r="A118" s="20" t="s">
        <v>91</v>
      </c>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21" customHeight="1" thickTop="1" x14ac:dyDescent="0.3">
      <c r="A119" s="8" t="s">
        <v>92</v>
      </c>
      <c r="B119" s="72">
        <f t="shared" ref="B119:BI119" si="25">+B15</f>
        <v>1.4999999999999999E-2</v>
      </c>
      <c r="C119" s="2">
        <f t="shared" si="25"/>
        <v>1.4999999999999999E-2</v>
      </c>
      <c r="D119" s="2">
        <f t="shared" si="25"/>
        <v>1.4999999999999999E-2</v>
      </c>
      <c r="E119" s="2">
        <f t="shared" si="25"/>
        <v>1.4999999999999999E-2</v>
      </c>
      <c r="F119" s="2">
        <f t="shared" si="25"/>
        <v>1.4999999999999999E-2</v>
      </c>
      <c r="G119" s="2">
        <f t="shared" si="25"/>
        <v>1.4999999999999999E-2</v>
      </c>
      <c r="H119" s="2">
        <f t="shared" si="25"/>
        <v>1.4999999999999999E-2</v>
      </c>
      <c r="I119" s="2">
        <f t="shared" si="25"/>
        <v>1.4999999999999999E-2</v>
      </c>
      <c r="J119" s="2">
        <f t="shared" si="25"/>
        <v>1.4999999999999999E-2</v>
      </c>
      <c r="K119" s="2">
        <f t="shared" si="25"/>
        <v>1.4999999999999999E-2</v>
      </c>
      <c r="L119" s="2">
        <f t="shared" si="25"/>
        <v>1.4999999999999999E-2</v>
      </c>
      <c r="M119" s="2">
        <f t="shared" si="25"/>
        <v>1.4999999999999999E-2</v>
      </c>
      <c r="N119" s="2">
        <f t="shared" si="25"/>
        <v>1.4999999999999999E-2</v>
      </c>
      <c r="O119" s="2">
        <f t="shared" si="25"/>
        <v>1.4999999999999999E-2</v>
      </c>
      <c r="P119" s="2">
        <f t="shared" si="25"/>
        <v>1.4999999999999999E-2</v>
      </c>
      <c r="Q119" s="2">
        <f t="shared" si="25"/>
        <v>1.4999999999999999E-2</v>
      </c>
      <c r="R119" s="2">
        <f t="shared" si="25"/>
        <v>1.4999999999999999E-2</v>
      </c>
      <c r="S119" s="2">
        <f t="shared" si="25"/>
        <v>1.4999999999999999E-2</v>
      </c>
      <c r="T119" s="2">
        <f t="shared" si="25"/>
        <v>1.4999999999999999E-2</v>
      </c>
      <c r="U119" s="2">
        <f t="shared" si="25"/>
        <v>1.4999999999999999E-2</v>
      </c>
      <c r="V119" s="2">
        <f t="shared" si="25"/>
        <v>1.4999999999999999E-2</v>
      </c>
      <c r="W119" s="2">
        <f t="shared" si="25"/>
        <v>1.4999999999999999E-2</v>
      </c>
      <c r="X119" s="2">
        <f t="shared" si="25"/>
        <v>1.4999999999999999E-2</v>
      </c>
      <c r="Y119" s="2">
        <f t="shared" si="25"/>
        <v>1.4999999999999999E-2</v>
      </c>
      <c r="Z119" s="2">
        <f t="shared" si="25"/>
        <v>1.4999999999999999E-2</v>
      </c>
      <c r="AA119" s="2">
        <f t="shared" si="25"/>
        <v>1.4999999999999999E-2</v>
      </c>
      <c r="AB119" s="2">
        <f t="shared" si="25"/>
        <v>1.4999999999999999E-2</v>
      </c>
      <c r="AC119" s="2">
        <f t="shared" si="25"/>
        <v>1.4999999999999999E-2</v>
      </c>
      <c r="AD119" s="2">
        <f t="shared" si="25"/>
        <v>1.4999999999999999E-2</v>
      </c>
      <c r="AE119" s="2">
        <f t="shared" si="25"/>
        <v>1.4999999999999999E-2</v>
      </c>
      <c r="AF119" s="2">
        <f t="shared" si="25"/>
        <v>1.4999999999999999E-2</v>
      </c>
      <c r="AG119" s="2">
        <f t="shared" si="25"/>
        <v>1.4999999999999999E-2</v>
      </c>
      <c r="AH119" s="2">
        <f t="shared" si="25"/>
        <v>1.4999999999999999E-2</v>
      </c>
      <c r="AI119" s="2">
        <f t="shared" si="25"/>
        <v>1.4999999999999999E-2</v>
      </c>
      <c r="AJ119" s="2">
        <f t="shared" si="25"/>
        <v>1.4999999999999999E-2</v>
      </c>
      <c r="AK119" s="2">
        <f t="shared" si="25"/>
        <v>1.4999999999999999E-2</v>
      </c>
      <c r="AL119" s="2">
        <f t="shared" si="25"/>
        <v>1.4999999999999999E-2</v>
      </c>
      <c r="AM119" s="2">
        <f t="shared" si="25"/>
        <v>1.4999999999999999E-2</v>
      </c>
      <c r="AN119" s="2">
        <f t="shared" si="25"/>
        <v>1.4999999999999999E-2</v>
      </c>
      <c r="AO119" s="2">
        <f t="shared" si="25"/>
        <v>1.4999999999999999E-2</v>
      </c>
      <c r="AP119" s="2">
        <f t="shared" si="25"/>
        <v>1.4999999999999999E-2</v>
      </c>
      <c r="AQ119" s="2">
        <f t="shared" si="25"/>
        <v>1.4999999999999999E-2</v>
      </c>
      <c r="AR119" s="2">
        <f t="shared" si="25"/>
        <v>1.4999999999999999E-2</v>
      </c>
      <c r="AS119" s="2">
        <f t="shared" si="25"/>
        <v>1.4999999999999999E-2</v>
      </c>
      <c r="AT119" s="2">
        <f t="shared" si="25"/>
        <v>1.4999999999999999E-2</v>
      </c>
      <c r="AU119" s="2">
        <f t="shared" si="25"/>
        <v>1.4999999999999999E-2</v>
      </c>
      <c r="AV119" s="2">
        <f t="shared" si="25"/>
        <v>1.4999999999999999E-2</v>
      </c>
      <c r="AW119" s="2">
        <f t="shared" si="25"/>
        <v>1.4999999999999999E-2</v>
      </c>
      <c r="AX119" s="2">
        <f t="shared" si="25"/>
        <v>1.4999999999999999E-2</v>
      </c>
      <c r="AY119" s="2">
        <f t="shared" si="25"/>
        <v>1.4999999999999999E-2</v>
      </c>
      <c r="AZ119" s="2">
        <f t="shared" si="25"/>
        <v>1.4999999999999999E-2</v>
      </c>
      <c r="BA119" s="2">
        <f t="shared" si="25"/>
        <v>1.4999999999999999E-2</v>
      </c>
      <c r="BB119" s="2">
        <f t="shared" si="25"/>
        <v>1.4999999999999999E-2</v>
      </c>
      <c r="BC119" s="2">
        <f t="shared" si="25"/>
        <v>1.4999999999999999E-2</v>
      </c>
      <c r="BD119" s="2">
        <f t="shared" si="25"/>
        <v>1.4999999999999999E-2</v>
      </c>
      <c r="BE119" s="2">
        <f t="shared" si="25"/>
        <v>1.4999999999999999E-2</v>
      </c>
      <c r="BF119" s="2">
        <f t="shared" si="25"/>
        <v>1.4999999999999999E-2</v>
      </c>
      <c r="BG119" s="2">
        <f t="shared" si="25"/>
        <v>1.4999999999999999E-2</v>
      </c>
      <c r="BH119" s="2">
        <f t="shared" si="25"/>
        <v>1.4999999999999999E-2</v>
      </c>
      <c r="BI119" s="2">
        <f t="shared" si="25"/>
        <v>1.4999999999999999E-2</v>
      </c>
    </row>
    <row r="120" spans="1:124" ht="21" customHeight="1" x14ac:dyDescent="0.3">
      <c r="A120" s="8" t="s">
        <v>31</v>
      </c>
      <c r="B120" s="72">
        <f t="shared" ref="B120:BI120" si="26">+$B$5*B104/B117</f>
        <v>0.14129330404253482</v>
      </c>
      <c r="C120" s="2">
        <f t="shared" si="26"/>
        <v>0.12967261426309437</v>
      </c>
      <c r="D120" s="2">
        <f t="shared" si="26"/>
        <v>0.12744166486291786</v>
      </c>
      <c r="E120" s="2">
        <f t="shared" si="26"/>
        <v>0.12605499976523873</v>
      </c>
      <c r="F120" s="2">
        <f t="shared" si="26"/>
        <v>0.12525221929659344</v>
      </c>
      <c r="G120" s="2">
        <f t="shared" si="26"/>
        <v>0.12486540500249413</v>
      </c>
      <c r="H120" s="2">
        <f t="shared" si="26"/>
        <v>0.12478335996169751</v>
      </c>
      <c r="I120" s="2">
        <f t="shared" si="26"/>
        <v>0.12493088382907068</v>
      </c>
      <c r="J120" s="2">
        <f t="shared" si="26"/>
        <v>0.12525624693848372</v>
      </c>
      <c r="K120" s="2">
        <f t="shared" si="26"/>
        <v>0.12572336844284418</v>
      </c>
      <c r="L120" s="2">
        <f t="shared" si="26"/>
        <v>0.12630680847811973</v>
      </c>
      <c r="M120" s="2">
        <f t="shared" si="26"/>
        <v>0.1269885023186928</v>
      </c>
      <c r="N120" s="2">
        <f t="shared" si="26"/>
        <v>0.1277556035676701</v>
      </c>
      <c r="O120" s="2">
        <f t="shared" si="26"/>
        <v>0.12859905068424615</v>
      </c>
      <c r="P120" s="2">
        <f t="shared" si="26"/>
        <v>0.12951261665242825</v>
      </c>
      <c r="Q120" s="2">
        <f t="shared" si="26"/>
        <v>0.13049229168055632</v>
      </c>
      <c r="R120" s="2">
        <f t="shared" si="26"/>
        <v>0.13153590773153709</v>
      </c>
      <c r="S120" s="2">
        <f t="shared" si="26"/>
        <v>0.1326429583739587</v>
      </c>
      <c r="T120" s="2">
        <f t="shared" si="26"/>
        <v>0.13381460749832597</v>
      </c>
      <c r="U120" s="2">
        <f t="shared" si="26"/>
        <v>0.13505392807189967</v>
      </c>
      <c r="V120" s="2">
        <f t="shared" si="26"/>
        <v>0.13635870499736022</v>
      </c>
      <c r="W120" s="2">
        <f t="shared" si="26"/>
        <v>0</v>
      </c>
      <c r="X120" s="2">
        <f t="shared" si="26"/>
        <v>0</v>
      </c>
      <c r="Y120" s="2">
        <f t="shared" si="26"/>
        <v>0</v>
      </c>
      <c r="Z120" s="2">
        <f t="shared" si="26"/>
        <v>0</v>
      </c>
      <c r="AA120" s="2">
        <f t="shared" si="26"/>
        <v>0</v>
      </c>
      <c r="AB120" s="2">
        <f t="shared" si="26"/>
        <v>0</v>
      </c>
      <c r="AC120" s="2">
        <f t="shared" si="26"/>
        <v>0</v>
      </c>
      <c r="AD120" s="2">
        <f t="shared" si="26"/>
        <v>0</v>
      </c>
      <c r="AE120" s="2">
        <f t="shared" si="26"/>
        <v>0</v>
      </c>
      <c r="AF120" s="2">
        <f t="shared" si="26"/>
        <v>0</v>
      </c>
      <c r="AG120" s="2">
        <f t="shared" si="26"/>
        <v>0</v>
      </c>
      <c r="AH120" s="2">
        <f t="shared" si="26"/>
        <v>0</v>
      </c>
      <c r="AI120" s="2">
        <f t="shared" si="26"/>
        <v>0</v>
      </c>
      <c r="AJ120" s="2">
        <f t="shared" si="26"/>
        <v>0</v>
      </c>
      <c r="AK120" s="2">
        <f t="shared" si="26"/>
        <v>0</v>
      </c>
      <c r="AL120" s="2">
        <f t="shared" si="26"/>
        <v>0</v>
      </c>
      <c r="AM120" s="2">
        <f t="shared" si="26"/>
        <v>0</v>
      </c>
      <c r="AN120" s="2">
        <f t="shared" si="26"/>
        <v>0</v>
      </c>
      <c r="AO120" s="2">
        <f t="shared" si="26"/>
        <v>0</v>
      </c>
      <c r="AP120" s="2">
        <f t="shared" si="26"/>
        <v>0</v>
      </c>
      <c r="AQ120" s="2">
        <f t="shared" si="26"/>
        <v>0</v>
      </c>
      <c r="AR120" s="2">
        <f t="shared" si="26"/>
        <v>0</v>
      </c>
      <c r="AS120" s="2">
        <f t="shared" si="26"/>
        <v>0</v>
      </c>
      <c r="AT120" s="2">
        <f t="shared" si="26"/>
        <v>0</v>
      </c>
      <c r="AU120" s="2">
        <f t="shared" si="26"/>
        <v>0</v>
      </c>
      <c r="AV120" s="2">
        <f t="shared" si="26"/>
        <v>0</v>
      </c>
      <c r="AW120" s="2">
        <f t="shared" si="26"/>
        <v>0</v>
      </c>
      <c r="AX120" s="2">
        <f t="shared" si="26"/>
        <v>0</v>
      </c>
      <c r="AY120" s="2">
        <f t="shared" si="26"/>
        <v>0</v>
      </c>
      <c r="AZ120" s="2">
        <f t="shared" si="26"/>
        <v>0</v>
      </c>
      <c r="BA120" s="2">
        <f t="shared" si="26"/>
        <v>0</v>
      </c>
      <c r="BB120" s="2">
        <f t="shared" si="26"/>
        <v>0</v>
      </c>
      <c r="BC120" s="2">
        <f t="shared" si="26"/>
        <v>0</v>
      </c>
      <c r="BD120" s="2">
        <f t="shared" si="26"/>
        <v>0</v>
      </c>
      <c r="BE120" s="2">
        <f t="shared" si="26"/>
        <v>0</v>
      </c>
      <c r="BF120" s="2">
        <f t="shared" si="26"/>
        <v>0</v>
      </c>
      <c r="BG120" s="2">
        <f t="shared" si="26"/>
        <v>0</v>
      </c>
      <c r="BH120" s="2">
        <f t="shared" si="26"/>
        <v>0</v>
      </c>
      <c r="BI120" s="2">
        <f t="shared" si="26"/>
        <v>0</v>
      </c>
    </row>
    <row r="121" spans="1:124" ht="21" customHeight="1" x14ac:dyDescent="0.3">
      <c r="A121" s="8" t="s">
        <v>32</v>
      </c>
      <c r="B121" s="75">
        <f>+AVERAGE($B120:B120)</f>
        <v>0.14129330404253482</v>
      </c>
      <c r="C121" s="2">
        <f>+AVERAGE($B120:C120)</f>
        <v>0.13548295915281461</v>
      </c>
      <c r="D121" s="2">
        <f>+AVERAGE($B120:D120)</f>
        <v>0.13280252772284903</v>
      </c>
      <c r="E121" s="2">
        <f>+AVERAGE($B120:E120)</f>
        <v>0.13111564573344645</v>
      </c>
      <c r="F121" s="2">
        <f>+AVERAGE($B120:F120)</f>
        <v>0.12994296044607584</v>
      </c>
      <c r="G121" s="2">
        <f>+AVERAGE($B120:G120)</f>
        <v>0.12909670120547889</v>
      </c>
      <c r="H121" s="2">
        <f>+AVERAGE($B120:H120)</f>
        <v>0.12848050959922441</v>
      </c>
      <c r="I121" s="2">
        <f>+AVERAGE($B120:I120)</f>
        <v>0.1280368063779552</v>
      </c>
      <c r="J121" s="2">
        <f>+AVERAGE($B120:J120)</f>
        <v>0.12772785532912503</v>
      </c>
      <c r="K121" s="2">
        <f>+AVERAGE($B120:K120)</f>
        <v>0.12752740664049694</v>
      </c>
      <c r="L121" s="2">
        <f>+AVERAGE($B120:L120)</f>
        <v>0.12741644317118994</v>
      </c>
      <c r="M121" s="2">
        <f>+AVERAGE($B120:M120)</f>
        <v>0.12738078143348183</v>
      </c>
      <c r="N121" s="2">
        <f>+AVERAGE($B120:N120)</f>
        <v>0.12740961390534247</v>
      </c>
      <c r="O121" s="2">
        <f>+AVERAGE($B120:O120)</f>
        <v>0.12749457367526418</v>
      </c>
      <c r="P121" s="2">
        <f>+AVERAGE($B120:P120)</f>
        <v>0.12762910987374179</v>
      </c>
      <c r="Q121" s="2">
        <f>+AVERAGE($B120:Q120)</f>
        <v>0.1278080587366677</v>
      </c>
      <c r="R121" s="2">
        <f>+AVERAGE($B120:R120)</f>
        <v>0.12802734397166002</v>
      </c>
      <c r="S121" s="2">
        <f>+AVERAGE($B120:S120)</f>
        <v>0.12828376699400992</v>
      </c>
      <c r="T121" s="2">
        <f>+AVERAGE($B120:T120)</f>
        <v>0.12857486386265815</v>
      </c>
      <c r="U121" s="2">
        <f>+AVERAGE($B120:U120)</f>
        <v>0.12889881707312023</v>
      </c>
      <c r="V121" s="2">
        <f>+AVERAGE($B120:V120)</f>
        <v>0.12925404983141736</v>
      </c>
      <c r="W121" s="2">
        <f>+AVERAGE($B120:W120)</f>
        <v>0.12337886574817113</v>
      </c>
      <c r="X121" s="2">
        <f>+AVERAGE($B120:X120)</f>
        <v>0.11801456723738107</v>
      </c>
      <c r="Y121" s="2">
        <f>+AVERAGE($B120:Y120)</f>
        <v>0.1130972936024902</v>
      </c>
      <c r="Z121" s="2">
        <f>+AVERAGE($B120:Z120)</f>
        <v>0.10857340185839058</v>
      </c>
      <c r="AA121" s="2">
        <f>+AVERAGE($B120:AA120)</f>
        <v>0.10439750178691402</v>
      </c>
      <c r="AB121" s="2">
        <f>+AVERAGE($B120:AB120)</f>
        <v>0.10053092764665796</v>
      </c>
      <c r="AC121" s="2">
        <f>+AVERAGE($B120:AC120)</f>
        <v>9.6940537373563021E-2</v>
      </c>
      <c r="AD121" s="2">
        <f>+AVERAGE($B120:AD120)</f>
        <v>9.3597760222750501E-2</v>
      </c>
      <c r="AE121" s="2">
        <f>+AVERAGE($B120:AE120)</f>
        <v>9.0477834881992153E-2</v>
      </c>
      <c r="AF121" s="2">
        <f>+AVERAGE($B120:AF120)</f>
        <v>8.7559195047089186E-2</v>
      </c>
      <c r="AG121" s="2">
        <f>+AVERAGE($B120:AG120)</f>
        <v>8.4822970201867645E-2</v>
      </c>
      <c r="AH121" s="2">
        <f>+AVERAGE($B120:AH120)</f>
        <v>8.2252577165447413E-2</v>
      </c>
      <c r="AI121" s="2">
        <f>+AVERAGE($B120:AI120)</f>
        <v>7.9833383719404849E-2</v>
      </c>
      <c r="AJ121" s="2">
        <f>+AVERAGE($B120:AJ120)</f>
        <v>7.7552429898850417E-2</v>
      </c>
      <c r="AK121" s="2">
        <f>+AVERAGE($B120:AK120)</f>
        <v>7.5398195734993456E-2</v>
      </c>
      <c r="AL121" s="2">
        <f>+AVERAGE($B120:AL120)</f>
        <v>7.3360406661074726E-2</v>
      </c>
      <c r="AM121" s="2">
        <f>+AVERAGE($B120:AM120)</f>
        <v>7.1429869643678021E-2</v>
      </c>
      <c r="AN121" s="2">
        <f>+AVERAGE($B120:AN120)</f>
        <v>6.9598334524609354E-2</v>
      </c>
      <c r="AO121" s="2">
        <f>+AVERAGE($B120:AO120)</f>
        <v>6.7858376161494122E-2</v>
      </c>
      <c r="AP121" s="2">
        <f>+AVERAGE($B120:AP120)</f>
        <v>6.6203293816091816E-2</v>
      </c>
      <c r="AQ121" s="2">
        <f>+AVERAGE($B120:AQ120)</f>
        <v>6.4627024915708681E-2</v>
      </c>
      <c r="AR121" s="2">
        <f>+AVERAGE($B120:AR120)</f>
        <v>6.3124070847901503E-2</v>
      </c>
      <c r="AS121" s="2">
        <f>+AVERAGE($B120:AS120)</f>
        <v>6.1689432874085563E-2</v>
      </c>
      <c r="AT121" s="2">
        <f>+AVERAGE($B120:AT120)</f>
        <v>6.0318556587994773E-2</v>
      </c>
      <c r="AU121" s="2">
        <f>+AVERAGE($B120:AU120)</f>
        <v>5.9007283618690537E-2</v>
      </c>
      <c r="AV121" s="2">
        <f>+AVERAGE($B120:AV120)</f>
        <v>5.7751809499143929E-2</v>
      </c>
      <c r="AW121" s="2">
        <f>+AVERAGE($B120:AW120)</f>
        <v>5.6548646801245099E-2</v>
      </c>
      <c r="AX121" s="2">
        <f>+AVERAGE($B120:AX120)</f>
        <v>5.5394592784893157E-2</v>
      </c>
      <c r="AY121" s="2">
        <f>+AVERAGE($B120:AY120)</f>
        <v>5.428670092919529E-2</v>
      </c>
      <c r="AZ121" s="2">
        <f>+AVERAGE($B120:AZ120)</f>
        <v>5.3222255812936561E-2</v>
      </c>
      <c r="BA121" s="2">
        <f>+AVERAGE($B120:BA120)</f>
        <v>5.2198750893457012E-2</v>
      </c>
      <c r="BB121" s="2">
        <f>+AVERAGE($B120:BB120)</f>
        <v>5.1213868801127632E-2</v>
      </c>
      <c r="BC121" s="2">
        <f>+AVERAGE($B120:BC120)</f>
        <v>5.0265463823328978E-2</v>
      </c>
      <c r="BD121" s="2">
        <f>+AVERAGE($B120:BD120)</f>
        <v>4.9351546299268446E-2</v>
      </c>
      <c r="BE121" s="2">
        <f>+AVERAGE($B120:BE120)</f>
        <v>4.8470268686781511E-2</v>
      </c>
      <c r="BF121" s="2">
        <f>+AVERAGE($B120:BF120)</f>
        <v>4.7619913095785345E-2</v>
      </c>
      <c r="BG121" s="2">
        <f>+AVERAGE($B120:BG120)</f>
        <v>4.679888011137525E-2</v>
      </c>
      <c r="BH121" s="2">
        <f>+AVERAGE($B120:BH120)</f>
        <v>4.600567875355533E-2</v>
      </c>
      <c r="BI121" s="2">
        <f>+AVERAGE($B120:BI120)</f>
        <v>4.5238917440996076E-2</v>
      </c>
    </row>
    <row r="122" spans="1:124" ht="21" customHeight="1" x14ac:dyDescent="0.3">
      <c r="A122" s="31" t="s">
        <v>49</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21" customHeight="1" x14ac:dyDescent="0.3">
      <c r="A123" s="8" t="s">
        <v>43</v>
      </c>
      <c r="B123" s="72">
        <f>B110-B116</f>
        <v>47.088037911817892</v>
      </c>
      <c r="C123" s="2">
        <f>C110-C116</f>
        <v>51.909689410496824</v>
      </c>
      <c r="D123" s="2">
        <f t="shared" ref="D123:BI123" si="27">D110-D116</f>
        <v>58.370493048232873</v>
      </c>
      <c r="E123" s="2">
        <f t="shared" si="27"/>
        <v>65.141058369980954</v>
      </c>
      <c r="F123" s="2">
        <f t="shared" si="27"/>
        <v>72.275912229138044</v>
      </c>
      <c r="G123" s="2">
        <f t="shared" si="27"/>
        <v>79.837640754354993</v>
      </c>
      <c r="H123" s="2">
        <f t="shared" si="27"/>
        <v>87.897107900136803</v>
      </c>
      <c r="I123" s="2">
        <f t="shared" si="27"/>
        <v>96.533849555927532</v>
      </c>
      <c r="J123" s="2">
        <f t="shared" si="27"/>
        <v>105.83664269864251</v>
      </c>
      <c r="K123" s="2">
        <f t="shared" si="27"/>
        <v>115.90424125629863</v>
      </c>
      <c r="L123" s="2">
        <f t="shared" si="27"/>
        <v>126.8462685456031</v>
      </c>
      <c r="M123" s="2">
        <f t="shared" si="27"/>
        <v>138.78425638224073</v>
      </c>
      <c r="N123" s="2">
        <f t="shared" si="27"/>
        <v>151.85282206510044</v>
      </c>
      <c r="O123" s="2">
        <f t="shared" si="27"/>
        <v>166.20097552530822</v>
      </c>
      <c r="P123" s="2">
        <f t="shared" si="27"/>
        <v>181.99355086358742</v>
      </c>
      <c r="Q123" s="2">
        <f t="shared" si="27"/>
        <v>199.41275914293851</v>
      </c>
      <c r="R123" s="2">
        <f t="shared" si="27"/>
        <v>218.65986887337999</v>
      </c>
      <c r="S123" s="2">
        <f t="shared" si="27"/>
        <v>239.95703897574913</v>
      </c>
      <c r="T123" s="2">
        <f t="shared" si="27"/>
        <v>263.54937144746998</v>
      </c>
      <c r="U123" s="2">
        <f t="shared" si="27"/>
        <v>289.71484059648242</v>
      </c>
      <c r="V123" s="2">
        <f t="shared" si="27"/>
        <v>318.75667096634015</v>
      </c>
      <c r="W123" s="2">
        <f t="shared" si="27"/>
        <v>0</v>
      </c>
      <c r="X123" s="2">
        <f t="shared" si="27"/>
        <v>0</v>
      </c>
      <c r="Y123" s="2">
        <f t="shared" si="27"/>
        <v>0</v>
      </c>
      <c r="Z123" s="2">
        <f t="shared" si="27"/>
        <v>0</v>
      </c>
      <c r="AA123" s="2">
        <f t="shared" si="27"/>
        <v>0</v>
      </c>
      <c r="AB123" s="2">
        <f t="shared" si="27"/>
        <v>0</v>
      </c>
      <c r="AC123" s="2">
        <f t="shared" si="27"/>
        <v>0</v>
      </c>
      <c r="AD123" s="2">
        <f t="shared" si="27"/>
        <v>0</v>
      </c>
      <c r="AE123" s="2">
        <f t="shared" si="27"/>
        <v>0</v>
      </c>
      <c r="AF123" s="2">
        <f t="shared" si="27"/>
        <v>0</v>
      </c>
      <c r="AG123" s="2">
        <f t="shared" si="27"/>
        <v>0</v>
      </c>
      <c r="AH123" s="2">
        <f t="shared" si="27"/>
        <v>0</v>
      </c>
      <c r="AI123" s="2">
        <f t="shared" si="27"/>
        <v>0</v>
      </c>
      <c r="AJ123" s="2">
        <f t="shared" si="27"/>
        <v>0</v>
      </c>
      <c r="AK123" s="2">
        <f t="shared" si="27"/>
        <v>0</v>
      </c>
      <c r="AL123" s="2">
        <f t="shared" si="27"/>
        <v>0</v>
      </c>
      <c r="AM123" s="2">
        <f t="shared" si="27"/>
        <v>0</v>
      </c>
      <c r="AN123" s="2">
        <f t="shared" si="27"/>
        <v>0</v>
      </c>
      <c r="AO123" s="2">
        <f t="shared" si="27"/>
        <v>0</v>
      </c>
      <c r="AP123" s="2">
        <f t="shared" si="27"/>
        <v>0</v>
      </c>
      <c r="AQ123" s="2">
        <f t="shared" si="27"/>
        <v>0</v>
      </c>
      <c r="AR123" s="2">
        <f t="shared" si="27"/>
        <v>0</v>
      </c>
      <c r="AS123" s="2">
        <f t="shared" si="27"/>
        <v>0</v>
      </c>
      <c r="AT123" s="2">
        <f t="shared" si="27"/>
        <v>0</v>
      </c>
      <c r="AU123" s="2">
        <f t="shared" si="27"/>
        <v>0</v>
      </c>
      <c r="AV123" s="2">
        <f t="shared" si="27"/>
        <v>0</v>
      </c>
      <c r="AW123" s="2">
        <f t="shared" si="27"/>
        <v>0</v>
      </c>
      <c r="AX123" s="2">
        <f t="shared" si="27"/>
        <v>0</v>
      </c>
      <c r="AY123" s="2">
        <f t="shared" si="27"/>
        <v>0</v>
      </c>
      <c r="AZ123" s="2">
        <f t="shared" si="27"/>
        <v>0</v>
      </c>
      <c r="BA123" s="2">
        <f t="shared" si="27"/>
        <v>0</v>
      </c>
      <c r="BB123" s="2">
        <f t="shared" si="27"/>
        <v>0</v>
      </c>
      <c r="BC123" s="2">
        <f t="shared" si="27"/>
        <v>0</v>
      </c>
      <c r="BD123" s="2">
        <f t="shared" si="27"/>
        <v>0</v>
      </c>
      <c r="BE123" s="2">
        <f t="shared" si="27"/>
        <v>0</v>
      </c>
      <c r="BF123" s="2">
        <f t="shared" si="27"/>
        <v>0</v>
      </c>
      <c r="BG123" s="2">
        <f t="shared" si="27"/>
        <v>0</v>
      </c>
      <c r="BH123" s="2">
        <f t="shared" si="27"/>
        <v>0</v>
      </c>
      <c r="BI123" s="2">
        <f t="shared" si="27"/>
        <v>0</v>
      </c>
    </row>
    <row r="124" spans="1:124" ht="21" customHeight="1" x14ac:dyDescent="0.3">
      <c r="A124" s="8" t="s">
        <v>103</v>
      </c>
      <c r="B124" s="72">
        <f>+C124</f>
        <v>5.3280439919802003</v>
      </c>
      <c r="C124" s="5">
        <f t="shared" ref="C124:BI124" si="28">+(C117-B117)/(C2-B2)</f>
        <v>5.3280439919802003</v>
      </c>
      <c r="D124" s="5">
        <f t="shared" si="28"/>
        <v>4.5595224705336479</v>
      </c>
      <c r="E124" s="5">
        <f t="shared" si="28"/>
        <v>4.6401978153401675</v>
      </c>
      <c r="F124" s="5">
        <f t="shared" si="28"/>
        <v>4.7663026772503425</v>
      </c>
      <c r="G124" s="5">
        <f t="shared" si="28"/>
        <v>4.9424319759603579</v>
      </c>
      <c r="H124" s="5">
        <f t="shared" si="28"/>
        <v>5.1722138915743017</v>
      </c>
      <c r="I124" s="5">
        <f t="shared" si="28"/>
        <v>5.4591565545147658</v>
      </c>
      <c r="J124" s="5">
        <f t="shared" si="28"/>
        <v>5.8071337513453045</v>
      </c>
      <c r="K124" s="5">
        <f t="shared" si="28"/>
        <v>6.2206654003162383</v>
      </c>
      <c r="L124" s="5">
        <f t="shared" si="28"/>
        <v>6.7050852311729159</v>
      </c>
      <c r="M124" s="5">
        <f t="shared" si="28"/>
        <v>7.2666490766821425</v>
      </c>
      <c r="N124" s="5">
        <f t="shared" si="28"/>
        <v>7.9126133251508461</v>
      </c>
      <c r="O124" s="5">
        <f t="shared" si="28"/>
        <v>8.6512978290471896</v>
      </c>
      <c r="P124" s="5">
        <f t="shared" si="28"/>
        <v>9.4921370871942603</v>
      </c>
      <c r="Q124" s="5">
        <f t="shared" si="28"/>
        <v>10.445714063023866</v>
      </c>
      <c r="R124" s="5">
        <f t="shared" si="28"/>
        <v>11.523760525079547</v>
      </c>
      <c r="S124" s="5">
        <f t="shared" si="28"/>
        <v>12.739088323821965</v>
      </c>
      <c r="T124" s="5">
        <f t="shared" si="28"/>
        <v>14.105382626539882</v>
      </c>
      <c r="U124" s="5">
        <f t="shared" si="28"/>
        <v>15.63672147207617</v>
      </c>
      <c r="V124" s="5">
        <f t="shared" si="28"/>
        <v>17.362502152051434</v>
      </c>
      <c r="W124" s="5">
        <f t="shared" si="28"/>
        <v>19.301464601578004</v>
      </c>
      <c r="X124" s="5">
        <f t="shared" si="28"/>
        <v>-88.060246123743013</v>
      </c>
      <c r="Y124" s="5">
        <f t="shared" si="28"/>
        <v>-51.998694733609035</v>
      </c>
      <c r="Z124" s="5">
        <f t="shared" si="28"/>
        <v>-30.704709253248808</v>
      </c>
      <c r="AA124" s="5">
        <f t="shared" si="28"/>
        <v>-18.130823766950897</v>
      </c>
      <c r="AB124" s="5">
        <f t="shared" si="28"/>
        <v>-10.706070126146837</v>
      </c>
      <c r="AC124" s="5">
        <f t="shared" si="28"/>
        <v>-6.3218273487884478</v>
      </c>
      <c r="AD124" s="5">
        <f t="shared" si="28"/>
        <v>-3.7329758311860912</v>
      </c>
      <c r="AE124" s="5">
        <f t="shared" si="28"/>
        <v>-2.2042848985570762</v>
      </c>
      <c r="AF124" s="5">
        <f t="shared" si="28"/>
        <v>-1.301608189748968</v>
      </c>
      <c r="AG124" s="5">
        <f t="shared" si="28"/>
        <v>-0.76858661996486854</v>
      </c>
      <c r="AH124" s="5">
        <f t="shared" si="28"/>
        <v>-0.45384271322305531</v>
      </c>
      <c r="AI124" s="5">
        <f t="shared" si="28"/>
        <v>-0.26798958373108206</v>
      </c>
      <c r="AJ124" s="5">
        <f t="shared" si="28"/>
        <v>-0.15824516929736668</v>
      </c>
      <c r="AK124" s="5">
        <f t="shared" si="28"/>
        <v>-9.3442190018402066E-2</v>
      </c>
      <c r="AL124" s="5">
        <f t="shared" si="28"/>
        <v>-5.517667878396626E-2</v>
      </c>
      <c r="AM124" s="5">
        <f t="shared" si="28"/>
        <v>-3.2581277055144242E-2</v>
      </c>
      <c r="AN124" s="5">
        <f t="shared" si="28"/>
        <v>-1.9238918288292127E-2</v>
      </c>
      <c r="AO124" s="5">
        <f t="shared" si="28"/>
        <v>-1.1360388860053621E-2</v>
      </c>
      <c r="AP124" s="5">
        <f t="shared" si="28"/>
        <v>-6.7081960179730653E-3</v>
      </c>
      <c r="AQ124" s="5">
        <f t="shared" si="28"/>
        <v>-3.961122666652917E-3</v>
      </c>
      <c r="AR124" s="5">
        <f t="shared" si="28"/>
        <v>-2.3390033234318821E-3</v>
      </c>
      <c r="AS124" s="5">
        <f t="shared" si="28"/>
        <v>-1.381158072453292E-3</v>
      </c>
      <c r="AT124" s="5">
        <f t="shared" si="28"/>
        <v>-8.1556003020294475E-4</v>
      </c>
      <c r="AU124" s="5">
        <f t="shared" si="28"/>
        <v>-4.8158004223453706E-4</v>
      </c>
      <c r="AV124" s="5">
        <f t="shared" si="28"/>
        <v>-2.8436819913907184E-4</v>
      </c>
      <c r="AW124" s="5">
        <f t="shared" si="28"/>
        <v>-1.679165779096306E-4</v>
      </c>
      <c r="AX124" s="5">
        <f t="shared" si="28"/>
        <v>-9.915306008985779E-5</v>
      </c>
      <c r="AY124" s="5">
        <f t="shared" si="28"/>
        <v>-5.8548890452460149E-5</v>
      </c>
      <c r="AZ124" s="5">
        <f t="shared" si="28"/>
        <v>-3.4572534323273202E-5</v>
      </c>
      <c r="BA124" s="5">
        <f t="shared" si="28"/>
        <v>-2.0414735792549601E-5</v>
      </c>
      <c r="BB124" s="5">
        <f t="shared" si="28"/>
        <v>-1.2054697338142615E-5</v>
      </c>
      <c r="BC124" s="5">
        <f t="shared" si="28"/>
        <v>-7.1181782311998356E-6</v>
      </c>
      <c r="BD124" s="5">
        <f t="shared" si="28"/>
        <v>-4.2032130637411923E-6</v>
      </c>
      <c r="BE124" s="5">
        <f t="shared" si="28"/>
        <v>-2.4819552820085376E-6</v>
      </c>
      <c r="BF124" s="5">
        <f t="shared" si="28"/>
        <v>-1.4655697744732219E-6</v>
      </c>
      <c r="BG124" s="5">
        <f t="shared" si="28"/>
        <v>-8.6540429612869302E-7</v>
      </c>
      <c r="BH124" s="5">
        <f t="shared" si="28"/>
        <v>-5.1101258282103218E-7</v>
      </c>
      <c r="BI124" s="5">
        <f t="shared" si="28"/>
        <v>-3.0174782002999131E-7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21" customHeight="1" x14ac:dyDescent="0.3">
      <c r="A125" s="8" t="s">
        <v>206</v>
      </c>
      <c r="B125" s="72">
        <f t="shared" ref="B125:AG125" si="29">+SUM(B123:B124)</f>
        <v>52.416081903798094</v>
      </c>
      <c r="C125" s="5">
        <f t="shared" si="29"/>
        <v>57.237733402477026</v>
      </c>
      <c r="D125" s="5">
        <f t="shared" si="29"/>
        <v>62.930015518766524</v>
      </c>
      <c r="E125" s="5">
        <f t="shared" si="29"/>
        <v>69.781256185321126</v>
      </c>
      <c r="F125" s="5">
        <f t="shared" si="29"/>
        <v>77.042214906388381</v>
      </c>
      <c r="G125" s="5">
        <f t="shared" si="29"/>
        <v>84.780072730315354</v>
      </c>
      <c r="H125" s="5">
        <f t="shared" si="29"/>
        <v>93.069321791711104</v>
      </c>
      <c r="I125" s="5">
        <f t="shared" si="29"/>
        <v>101.99300611044229</v>
      </c>
      <c r="J125" s="5">
        <f t="shared" si="29"/>
        <v>111.64377644998781</v>
      </c>
      <c r="K125" s="5">
        <f t="shared" si="29"/>
        <v>122.12490665661487</v>
      </c>
      <c r="L125" s="5">
        <f t="shared" si="29"/>
        <v>133.55135377677601</v>
      </c>
      <c r="M125" s="5">
        <f t="shared" si="29"/>
        <v>146.05090545892287</v>
      </c>
      <c r="N125" s="5">
        <f t="shared" si="29"/>
        <v>159.7654353902513</v>
      </c>
      <c r="O125" s="5">
        <f t="shared" si="29"/>
        <v>174.85227335435542</v>
      </c>
      <c r="P125" s="5">
        <f t="shared" si="29"/>
        <v>191.48568795078168</v>
      </c>
      <c r="Q125" s="5">
        <f t="shared" si="29"/>
        <v>209.85847320596238</v>
      </c>
      <c r="R125" s="5">
        <f t="shared" si="29"/>
        <v>230.18362939845954</v>
      </c>
      <c r="S125" s="5">
        <f t="shared" si="29"/>
        <v>252.69612729957109</v>
      </c>
      <c r="T125" s="5">
        <f t="shared" si="29"/>
        <v>277.65475407400987</v>
      </c>
      <c r="U125" s="5">
        <f t="shared" si="29"/>
        <v>305.35156206855856</v>
      </c>
      <c r="V125" s="5">
        <f t="shared" si="29"/>
        <v>336.11917311839159</v>
      </c>
      <c r="W125" s="5">
        <f t="shared" si="29"/>
        <v>19.301464601578004</v>
      </c>
      <c r="X125" s="5">
        <f t="shared" si="29"/>
        <v>-88.060246123743013</v>
      </c>
      <c r="Y125" s="5">
        <f t="shared" si="29"/>
        <v>-51.998694733609035</v>
      </c>
      <c r="Z125" s="5">
        <f t="shared" si="29"/>
        <v>-30.704709253248808</v>
      </c>
      <c r="AA125" s="5">
        <f t="shared" si="29"/>
        <v>-18.130823766950897</v>
      </c>
      <c r="AB125" s="5">
        <f t="shared" si="29"/>
        <v>-10.706070126146837</v>
      </c>
      <c r="AC125" s="5">
        <f t="shared" si="29"/>
        <v>-6.3218273487884478</v>
      </c>
      <c r="AD125" s="5">
        <f t="shared" si="29"/>
        <v>-3.7329758311860912</v>
      </c>
      <c r="AE125" s="5">
        <f t="shared" si="29"/>
        <v>-2.2042848985570762</v>
      </c>
      <c r="AF125" s="5">
        <f t="shared" si="29"/>
        <v>-1.301608189748968</v>
      </c>
      <c r="AG125" s="5">
        <f t="shared" si="29"/>
        <v>-0.76858661996486854</v>
      </c>
      <c r="AH125" s="5">
        <f t="shared" ref="AH125:BI125" si="30">+SUM(AH123:AH124)</f>
        <v>-0.45384271322305531</v>
      </c>
      <c r="AI125" s="5">
        <f t="shared" si="30"/>
        <v>-0.26798958373108206</v>
      </c>
      <c r="AJ125" s="5">
        <f t="shared" si="30"/>
        <v>-0.15824516929736668</v>
      </c>
      <c r="AK125" s="5">
        <f t="shared" si="30"/>
        <v>-9.3442190018402066E-2</v>
      </c>
      <c r="AL125" s="5">
        <f t="shared" si="30"/>
        <v>-5.517667878396626E-2</v>
      </c>
      <c r="AM125" s="5">
        <f t="shared" si="30"/>
        <v>-3.2581277055144242E-2</v>
      </c>
      <c r="AN125" s="5">
        <f t="shared" si="30"/>
        <v>-1.9238918288292127E-2</v>
      </c>
      <c r="AO125" s="5">
        <f t="shared" si="30"/>
        <v>-1.1360388860053621E-2</v>
      </c>
      <c r="AP125" s="5">
        <f t="shared" si="30"/>
        <v>-6.7081960179730653E-3</v>
      </c>
      <c r="AQ125" s="5">
        <f t="shared" si="30"/>
        <v>-3.961122666652917E-3</v>
      </c>
      <c r="AR125" s="5">
        <f t="shared" si="30"/>
        <v>-2.3390033234318821E-3</v>
      </c>
      <c r="AS125" s="5">
        <f t="shared" si="30"/>
        <v>-1.381158072453292E-3</v>
      </c>
      <c r="AT125" s="5">
        <f t="shared" si="30"/>
        <v>-8.1556003020294475E-4</v>
      </c>
      <c r="AU125" s="5">
        <f t="shared" si="30"/>
        <v>-4.8158004223453706E-4</v>
      </c>
      <c r="AV125" s="5">
        <f t="shared" si="30"/>
        <v>-2.8436819913907184E-4</v>
      </c>
      <c r="AW125" s="5">
        <f t="shared" si="30"/>
        <v>-1.679165779096306E-4</v>
      </c>
      <c r="AX125" s="5">
        <f t="shared" si="30"/>
        <v>-9.915306008985779E-5</v>
      </c>
      <c r="AY125" s="5">
        <f t="shared" si="30"/>
        <v>-5.8548890452460149E-5</v>
      </c>
      <c r="AZ125" s="5">
        <f t="shared" si="30"/>
        <v>-3.4572534323273202E-5</v>
      </c>
      <c r="BA125" s="5">
        <f t="shared" si="30"/>
        <v>-2.0414735792549601E-5</v>
      </c>
      <c r="BB125" s="5">
        <f t="shared" si="30"/>
        <v>-1.2054697338142615E-5</v>
      </c>
      <c r="BC125" s="5">
        <f t="shared" si="30"/>
        <v>-7.1181782311998356E-6</v>
      </c>
      <c r="BD125" s="5">
        <f t="shared" si="30"/>
        <v>-4.2032130637411923E-6</v>
      </c>
      <c r="BE125" s="5">
        <f t="shared" si="30"/>
        <v>-2.4819552820085376E-6</v>
      </c>
      <c r="BF125" s="5">
        <f t="shared" si="30"/>
        <v>-1.4655697744732219E-6</v>
      </c>
      <c r="BG125" s="5">
        <f t="shared" si="30"/>
        <v>-8.6540429612869302E-7</v>
      </c>
      <c r="BH125" s="5">
        <f t="shared" si="30"/>
        <v>-5.1101258282103218E-7</v>
      </c>
      <c r="BI125" s="5">
        <f t="shared" si="30"/>
        <v>-3.0174782002999131E-7</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21" customHeight="1" x14ac:dyDescent="0.3">
      <c r="A126" s="8" t="s">
        <v>62</v>
      </c>
      <c r="B126" s="75">
        <f t="shared" ref="B126:BI126" si="31">(B123/B53)*1000</f>
        <v>6.8862295864021492</v>
      </c>
      <c r="C126" s="2">
        <f t="shared" si="31"/>
        <v>7.167380598767962</v>
      </c>
      <c r="D126" s="2">
        <f t="shared" si="31"/>
        <v>7.6681574066415124</v>
      </c>
      <c r="E126" s="2">
        <f t="shared" si="31"/>
        <v>8.1966127200955334</v>
      </c>
      <c r="F126" s="2">
        <f t="shared" si="31"/>
        <v>8.7611951465615299</v>
      </c>
      <c r="G126" s="2">
        <f t="shared" si="31"/>
        <v>9.370003462686384</v>
      </c>
      <c r="H126" s="2">
        <f t="shared" si="31"/>
        <v>10.031132812215388</v>
      </c>
      <c r="I126" s="2">
        <f t="shared" si="31"/>
        <v>10.752943185032942</v>
      </c>
      <c r="J126" s="2">
        <f t="shared" si="31"/>
        <v>11.544279141036482</v>
      </c>
      <c r="K126" s="2">
        <f t="shared" si="31"/>
        <v>12.414659264795391</v>
      </c>
      <c r="L126" s="2">
        <f t="shared" si="31"/>
        <v>13.374447558679041</v>
      </c>
      <c r="M126" s="2">
        <f t="shared" si="31"/>
        <v>14.435015013887114</v>
      </c>
      <c r="N126" s="2">
        <f t="shared" si="31"/>
        <v>15.608897023680651</v>
      </c>
      <c r="O126" s="2">
        <f t="shared" si="31"/>
        <v>16.909950564495841</v>
      </c>
      <c r="P126" s="2">
        <f t="shared" si="31"/>
        <v>18.353513972759789</v>
      </c>
      <c r="Q126" s="2">
        <f t="shared" si="31"/>
        <v>19.956571487367295</v>
      </c>
      <c r="R126" s="2">
        <f t="shared" si="31"/>
        <v>21.737925009555294</v>
      </c>
      <c r="S126" s="2">
        <f t="shared" si="31"/>
        <v>23.718376824253561</v>
      </c>
      <c r="T126" s="2">
        <f t="shared" si="31"/>
        <v>25.920930766716964</v>
      </c>
      <c r="U126" s="2">
        <f t="shared" si="31"/>
        <v>28.371762145964986</v>
      </c>
      <c r="V126" s="2">
        <f t="shared" si="31"/>
        <v>31.099456420849933</v>
      </c>
      <c r="W126" s="2">
        <f t="shared" si="31"/>
        <v>0</v>
      </c>
      <c r="X126" s="2">
        <f t="shared" si="31"/>
        <v>0</v>
      </c>
      <c r="Y126" s="2">
        <f t="shared" si="31"/>
        <v>0</v>
      </c>
      <c r="Z126" s="2">
        <f t="shared" si="31"/>
        <v>0</v>
      </c>
      <c r="AA126" s="2">
        <f t="shared" si="31"/>
        <v>0</v>
      </c>
      <c r="AB126" s="2">
        <f t="shared" si="31"/>
        <v>0</v>
      </c>
      <c r="AC126" s="2">
        <f t="shared" si="31"/>
        <v>0</v>
      </c>
      <c r="AD126" s="2">
        <f t="shared" si="31"/>
        <v>0</v>
      </c>
      <c r="AE126" s="2">
        <f t="shared" si="31"/>
        <v>0</v>
      </c>
      <c r="AF126" s="2">
        <f t="shared" si="31"/>
        <v>0</v>
      </c>
      <c r="AG126" s="2">
        <f t="shared" si="31"/>
        <v>0</v>
      </c>
      <c r="AH126" s="2">
        <f t="shared" si="31"/>
        <v>0</v>
      </c>
      <c r="AI126" s="2">
        <f t="shared" si="31"/>
        <v>0</v>
      </c>
      <c r="AJ126" s="2">
        <f t="shared" si="31"/>
        <v>0</v>
      </c>
      <c r="AK126" s="2">
        <f t="shared" si="31"/>
        <v>0</v>
      </c>
      <c r="AL126" s="2">
        <f t="shared" si="31"/>
        <v>0</v>
      </c>
      <c r="AM126" s="2">
        <f t="shared" si="31"/>
        <v>0</v>
      </c>
      <c r="AN126" s="2">
        <f t="shared" si="31"/>
        <v>0</v>
      </c>
      <c r="AO126" s="2">
        <f t="shared" si="31"/>
        <v>0</v>
      </c>
      <c r="AP126" s="2">
        <f t="shared" si="31"/>
        <v>0</v>
      </c>
      <c r="AQ126" s="2">
        <f t="shared" si="31"/>
        <v>0</v>
      </c>
      <c r="AR126" s="2">
        <f t="shared" si="31"/>
        <v>0</v>
      </c>
      <c r="AS126" s="2">
        <f t="shared" si="31"/>
        <v>0</v>
      </c>
      <c r="AT126" s="2">
        <f t="shared" si="31"/>
        <v>0</v>
      </c>
      <c r="AU126" s="2">
        <f t="shared" si="31"/>
        <v>0</v>
      </c>
      <c r="AV126" s="2">
        <f t="shared" si="31"/>
        <v>0</v>
      </c>
      <c r="AW126" s="2">
        <f t="shared" si="31"/>
        <v>0</v>
      </c>
      <c r="AX126" s="2">
        <f t="shared" si="31"/>
        <v>0</v>
      </c>
      <c r="AY126" s="2">
        <f t="shared" si="31"/>
        <v>0</v>
      </c>
      <c r="AZ126" s="2">
        <f t="shared" si="31"/>
        <v>0</v>
      </c>
      <c r="BA126" s="2">
        <f t="shared" si="31"/>
        <v>0</v>
      </c>
      <c r="BB126" s="2">
        <f t="shared" si="31"/>
        <v>0</v>
      </c>
      <c r="BC126" s="2">
        <f t="shared" si="31"/>
        <v>0</v>
      </c>
      <c r="BD126" s="2">
        <f t="shared" si="31"/>
        <v>0</v>
      </c>
      <c r="BE126" s="2">
        <f t="shared" si="31"/>
        <v>0</v>
      </c>
      <c r="BF126" s="2">
        <f t="shared" si="31"/>
        <v>0</v>
      </c>
      <c r="BG126" s="2">
        <f t="shared" si="31"/>
        <v>0</v>
      </c>
      <c r="BH126" s="2">
        <f t="shared" si="31"/>
        <v>0</v>
      </c>
      <c r="BI126" s="2">
        <f t="shared" si="31"/>
        <v>0</v>
      </c>
    </row>
    <row r="127" spans="1:124" ht="21" customHeight="1" x14ac:dyDescent="0.3">
      <c r="A127" s="8" t="s">
        <v>207</v>
      </c>
      <c r="B127" s="75">
        <f>((B126)^(1-$B$19)-1)/(1-$B$19)-1</f>
        <v>0.2896213610632723</v>
      </c>
      <c r="C127" s="2">
        <f t="shared" ref="C127:BI127" si="32">((C126)^(1-$B$19)-1)/(1-$B$19)-1</f>
        <v>0.30626482113593068</v>
      </c>
      <c r="D127" s="2">
        <f t="shared" si="32"/>
        <v>0.3336831550059054</v>
      </c>
      <c r="E127" s="2">
        <f t="shared" si="32"/>
        <v>0.35993490351298418</v>
      </c>
      <c r="F127" s="2">
        <f t="shared" si="32"/>
        <v>0.3853985117147154</v>
      </c>
      <c r="G127" s="2">
        <f t="shared" si="32"/>
        <v>0.41031837728103415</v>
      </c>
      <c r="H127" s="2">
        <f t="shared" si="32"/>
        <v>0.43485017080851662</v>
      </c>
      <c r="I127" s="2">
        <f t="shared" si="32"/>
        <v>0.45908932036926187</v>
      </c>
      <c r="J127" s="2">
        <f t="shared" si="32"/>
        <v>0.48308952031418162</v>
      </c>
      <c r="K127" s="2">
        <f t="shared" si="32"/>
        <v>0.50687511661158435</v>
      </c>
      <c r="L127" s="2">
        <f t="shared" si="32"/>
        <v>0.53044962793161177</v>
      </c>
      <c r="M127" s="2">
        <f t="shared" si="32"/>
        <v>0.55380177252497953</v>
      </c>
      <c r="N127" s="2">
        <f t="shared" si="32"/>
        <v>0.57690985358271174</v>
      </c>
      <c r="O127" s="2">
        <f t="shared" si="32"/>
        <v>0.59974504321115751</v>
      </c>
      <c r="P127" s="2">
        <f t="shared" si="32"/>
        <v>0.62227391240179952</v>
      </c>
      <c r="Q127" s="2">
        <f t="shared" si="32"/>
        <v>0.64446043200752001</v>
      </c>
      <c r="R127" s="2">
        <f t="shared" si="32"/>
        <v>0.66626759729784912</v>
      </c>
      <c r="S127" s="2">
        <f t="shared" si="32"/>
        <v>0.68765878333687902</v>
      </c>
      <c r="T127" s="2">
        <f t="shared" si="32"/>
        <v>0.70859891873602954</v>
      </c>
      <c r="U127" s="2">
        <f t="shared" si="32"/>
        <v>0.72906131074049307</v>
      </c>
      <c r="V127" s="2">
        <f t="shared" si="32"/>
        <v>0.7490178735774069</v>
      </c>
      <c r="W127" s="2" t="e">
        <f t="shared" si="32"/>
        <v>#DIV/0!</v>
      </c>
      <c r="X127" s="2" t="e">
        <f t="shared" si="32"/>
        <v>#DIV/0!</v>
      </c>
      <c r="Y127" s="2" t="e">
        <f t="shared" si="32"/>
        <v>#DIV/0!</v>
      </c>
      <c r="Z127" s="2" t="e">
        <f t="shared" si="32"/>
        <v>#DIV/0!</v>
      </c>
      <c r="AA127" s="2" t="e">
        <f t="shared" si="32"/>
        <v>#DIV/0!</v>
      </c>
      <c r="AB127" s="2" t="e">
        <f t="shared" si="32"/>
        <v>#DIV/0!</v>
      </c>
      <c r="AC127" s="2" t="e">
        <f t="shared" si="32"/>
        <v>#DIV/0!</v>
      </c>
      <c r="AD127" s="2" t="e">
        <f t="shared" si="32"/>
        <v>#DIV/0!</v>
      </c>
      <c r="AE127" s="2" t="e">
        <f t="shared" si="32"/>
        <v>#DIV/0!</v>
      </c>
      <c r="AF127" s="2" t="e">
        <f t="shared" si="32"/>
        <v>#DIV/0!</v>
      </c>
      <c r="AG127" s="2" t="e">
        <f t="shared" si="32"/>
        <v>#DIV/0!</v>
      </c>
      <c r="AH127" s="2" t="e">
        <f t="shared" si="32"/>
        <v>#DIV/0!</v>
      </c>
      <c r="AI127" s="2" t="e">
        <f t="shared" si="32"/>
        <v>#DIV/0!</v>
      </c>
      <c r="AJ127" s="2" t="e">
        <f t="shared" si="32"/>
        <v>#DIV/0!</v>
      </c>
      <c r="AK127" s="2" t="e">
        <f t="shared" si="32"/>
        <v>#DIV/0!</v>
      </c>
      <c r="AL127" s="2" t="e">
        <f t="shared" si="32"/>
        <v>#DIV/0!</v>
      </c>
      <c r="AM127" s="2" t="e">
        <f t="shared" si="32"/>
        <v>#DIV/0!</v>
      </c>
      <c r="AN127" s="2" t="e">
        <f t="shared" si="32"/>
        <v>#DIV/0!</v>
      </c>
      <c r="AO127" s="2" t="e">
        <f t="shared" si="32"/>
        <v>#DIV/0!</v>
      </c>
      <c r="AP127" s="2" t="e">
        <f t="shared" si="32"/>
        <v>#DIV/0!</v>
      </c>
      <c r="AQ127" s="2" t="e">
        <f t="shared" si="32"/>
        <v>#DIV/0!</v>
      </c>
      <c r="AR127" s="2" t="e">
        <f t="shared" si="32"/>
        <v>#DIV/0!</v>
      </c>
      <c r="AS127" s="2" t="e">
        <f t="shared" si="32"/>
        <v>#DIV/0!</v>
      </c>
      <c r="AT127" s="2" t="e">
        <f t="shared" si="32"/>
        <v>#DIV/0!</v>
      </c>
      <c r="AU127" s="2" t="e">
        <f t="shared" si="32"/>
        <v>#DIV/0!</v>
      </c>
      <c r="AV127" s="2" t="e">
        <f t="shared" si="32"/>
        <v>#DIV/0!</v>
      </c>
      <c r="AW127" s="2" t="e">
        <f t="shared" si="32"/>
        <v>#DIV/0!</v>
      </c>
      <c r="AX127" s="2" t="e">
        <f t="shared" si="32"/>
        <v>#DIV/0!</v>
      </c>
      <c r="AY127" s="2" t="e">
        <f t="shared" si="32"/>
        <v>#DIV/0!</v>
      </c>
      <c r="AZ127" s="2" t="e">
        <f t="shared" si="32"/>
        <v>#DIV/0!</v>
      </c>
      <c r="BA127" s="2" t="e">
        <f t="shared" si="32"/>
        <v>#DIV/0!</v>
      </c>
      <c r="BB127" s="2" t="e">
        <f t="shared" si="32"/>
        <v>#DIV/0!</v>
      </c>
      <c r="BC127" s="2" t="e">
        <f t="shared" si="32"/>
        <v>#DIV/0!</v>
      </c>
      <c r="BD127" s="2" t="e">
        <f t="shared" si="32"/>
        <v>#DIV/0!</v>
      </c>
      <c r="BE127" s="2" t="e">
        <f t="shared" si="32"/>
        <v>#DIV/0!</v>
      </c>
      <c r="BF127" s="2" t="e">
        <f t="shared" si="32"/>
        <v>#DIV/0!</v>
      </c>
      <c r="BG127" s="2" t="e">
        <f t="shared" si="32"/>
        <v>#DIV/0!</v>
      </c>
      <c r="BH127" s="2" t="e">
        <f t="shared" si="32"/>
        <v>#DIV/0!</v>
      </c>
      <c r="BI127" s="2" t="e">
        <f t="shared" si="32"/>
        <v>#DIV/0!</v>
      </c>
    </row>
    <row r="128" spans="1:124" ht="21" customHeight="1" x14ac:dyDescent="0.3">
      <c r="A128" s="8" t="s">
        <v>208</v>
      </c>
      <c r="B128" s="72">
        <f t="shared" ref="B128:BI128" si="33">B$18*B$53*B127</f>
        <v>1980.4308669506561</v>
      </c>
      <c r="C128" s="5">
        <f t="shared" si="33"/>
        <v>2058.992985804407</v>
      </c>
      <c r="D128" s="5">
        <f t="shared" si="33"/>
        <v>2188.6494290576088</v>
      </c>
      <c r="E128" s="5">
        <f t="shared" si="33"/>
        <v>2287.9879032436106</v>
      </c>
      <c r="F128" s="5">
        <f t="shared" si="33"/>
        <v>2360.5837662213639</v>
      </c>
      <c r="G128" s="5">
        <f t="shared" si="33"/>
        <v>2409.5606140978671</v>
      </c>
      <c r="H128" s="5">
        <f t="shared" si="33"/>
        <v>2437.7152971835271</v>
      </c>
      <c r="I128" s="5">
        <f t="shared" si="33"/>
        <v>2447.5861409858444</v>
      </c>
      <c r="J128" s="5">
        <f t="shared" si="33"/>
        <v>2441.4911922216356</v>
      </c>
      <c r="K128" s="5">
        <f t="shared" si="33"/>
        <v>2421.5508556818545</v>
      </c>
      <c r="L128" s="5">
        <f t="shared" si="33"/>
        <v>2389.7027342871411</v>
      </c>
      <c r="M128" s="5">
        <f t="shared" si="33"/>
        <v>2347.7128690565055</v>
      </c>
      <c r="N128" s="5">
        <f t="shared" si="33"/>
        <v>2297.185538920517</v>
      </c>
      <c r="O128" s="5">
        <f t="shared" si="33"/>
        <v>2239.5726320116642</v>
      </c>
      <c r="P128" s="5">
        <f t="shared" si="33"/>
        <v>2176.1829771187895</v>
      </c>
      <c r="Q128" s="5">
        <f t="shared" si="33"/>
        <v>2108.1917032473712</v>
      </c>
      <c r="R128" s="5">
        <f t="shared" si="33"/>
        <v>2036.6495699736759</v>
      </c>
      <c r="S128" s="5">
        <f t="shared" si="33"/>
        <v>1962.4921711585337</v>
      </c>
      <c r="T128" s="5">
        <f t="shared" si="33"/>
        <v>1886.5489382853348</v>
      </c>
      <c r="U128" s="5">
        <f t="shared" si="33"/>
        <v>1809.5661784564172</v>
      </c>
      <c r="V128" s="5">
        <f t="shared" si="33"/>
        <v>1732.1856667747099</v>
      </c>
      <c r="W128" s="5" t="e">
        <f t="shared" si="33"/>
        <v>#DIV/0!</v>
      </c>
      <c r="X128" s="5" t="e">
        <f t="shared" si="33"/>
        <v>#DIV/0!</v>
      </c>
      <c r="Y128" s="5" t="e">
        <f t="shared" si="33"/>
        <v>#DIV/0!</v>
      </c>
      <c r="Z128" s="5" t="e">
        <f t="shared" si="33"/>
        <v>#DIV/0!</v>
      </c>
      <c r="AA128" s="5" t="e">
        <f t="shared" si="33"/>
        <v>#DIV/0!</v>
      </c>
      <c r="AB128" s="5" t="e">
        <f t="shared" si="33"/>
        <v>#DIV/0!</v>
      </c>
      <c r="AC128" s="5" t="e">
        <f t="shared" si="33"/>
        <v>#DIV/0!</v>
      </c>
      <c r="AD128" s="5" t="e">
        <f t="shared" si="33"/>
        <v>#DIV/0!</v>
      </c>
      <c r="AE128" s="5" t="e">
        <f t="shared" si="33"/>
        <v>#DIV/0!</v>
      </c>
      <c r="AF128" s="5" t="e">
        <f t="shared" si="33"/>
        <v>#DIV/0!</v>
      </c>
      <c r="AG128" s="5" t="e">
        <f t="shared" si="33"/>
        <v>#DIV/0!</v>
      </c>
      <c r="AH128" s="5" t="e">
        <f t="shared" si="33"/>
        <v>#DIV/0!</v>
      </c>
      <c r="AI128" s="5" t="e">
        <f t="shared" si="33"/>
        <v>#DIV/0!</v>
      </c>
      <c r="AJ128" s="5" t="e">
        <f t="shared" si="33"/>
        <v>#DIV/0!</v>
      </c>
      <c r="AK128" s="5" t="e">
        <f t="shared" si="33"/>
        <v>#DIV/0!</v>
      </c>
      <c r="AL128" s="5" t="e">
        <f t="shared" si="33"/>
        <v>#DIV/0!</v>
      </c>
      <c r="AM128" s="5" t="e">
        <f t="shared" si="33"/>
        <v>#DIV/0!</v>
      </c>
      <c r="AN128" s="5" t="e">
        <f t="shared" si="33"/>
        <v>#DIV/0!</v>
      </c>
      <c r="AO128" s="5" t="e">
        <f t="shared" si="33"/>
        <v>#DIV/0!</v>
      </c>
      <c r="AP128" s="5" t="e">
        <f t="shared" si="33"/>
        <v>#DIV/0!</v>
      </c>
      <c r="AQ128" s="5" t="e">
        <f t="shared" si="33"/>
        <v>#DIV/0!</v>
      </c>
      <c r="AR128" s="5" t="e">
        <f t="shared" si="33"/>
        <v>#DIV/0!</v>
      </c>
      <c r="AS128" s="5" t="e">
        <f t="shared" si="33"/>
        <v>#DIV/0!</v>
      </c>
      <c r="AT128" s="5" t="e">
        <f t="shared" si="33"/>
        <v>#DIV/0!</v>
      </c>
      <c r="AU128" s="5" t="e">
        <f t="shared" si="33"/>
        <v>#DIV/0!</v>
      </c>
      <c r="AV128" s="5" t="e">
        <f t="shared" si="33"/>
        <v>#DIV/0!</v>
      </c>
      <c r="AW128" s="5" t="e">
        <f t="shared" si="33"/>
        <v>#DIV/0!</v>
      </c>
      <c r="AX128" s="5" t="e">
        <f t="shared" si="33"/>
        <v>#DIV/0!</v>
      </c>
      <c r="AY128" s="5" t="e">
        <f t="shared" si="33"/>
        <v>#DIV/0!</v>
      </c>
      <c r="AZ128" s="5" t="e">
        <f t="shared" si="33"/>
        <v>#DIV/0!</v>
      </c>
      <c r="BA128" s="5" t="e">
        <f t="shared" si="33"/>
        <v>#DIV/0!</v>
      </c>
      <c r="BB128" s="5" t="e">
        <f t="shared" si="33"/>
        <v>#DIV/0!</v>
      </c>
      <c r="BC128" s="5" t="e">
        <f t="shared" si="33"/>
        <v>#DIV/0!</v>
      </c>
      <c r="BD128" s="5" t="e">
        <f t="shared" si="33"/>
        <v>#DIV/0!</v>
      </c>
      <c r="BE128" s="5" t="e">
        <f t="shared" si="33"/>
        <v>#DIV/0!</v>
      </c>
      <c r="BF128" s="5" t="e">
        <f t="shared" si="33"/>
        <v>#DIV/0!</v>
      </c>
      <c r="BG128" s="5" t="e">
        <f t="shared" si="33"/>
        <v>#DIV/0!</v>
      </c>
      <c r="BH128" s="5" t="e">
        <f t="shared" si="33"/>
        <v>#DIV/0!</v>
      </c>
      <c r="BI128" s="5" t="e">
        <f t="shared" si="33"/>
        <v>#DIV/0!</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30" customHeight="1" x14ac:dyDescent="0.3">
      <c r="A129" s="32" t="s">
        <v>209</v>
      </c>
      <c r="B129" s="84" t="e">
        <f>SUM(B128:DQ128)*5*B49+B50</f>
        <v>#DIV/0!</v>
      </c>
      <c r="C129" s="7">
        <v>2688.7871864330928</v>
      </c>
      <c r="D129" s="7" t="e">
        <f>+B129-C129</f>
        <v>#DIV/0!</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7.200000000000003" customHeight="1" thickBot="1" x14ac:dyDescent="0.35">
      <c r="A130" s="33" t="s">
        <v>26</v>
      </c>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03" customFormat="1" ht="21" customHeight="1" thickTop="1" x14ac:dyDescent="0.3">
      <c r="A131" s="100" t="s">
        <v>86</v>
      </c>
      <c r="B131" s="101">
        <v>0.25813892869999999</v>
      </c>
      <c r="C131" s="101">
        <v>0.25532525919999999</v>
      </c>
      <c r="D131" s="101">
        <v>0.25277656520000003</v>
      </c>
      <c r="E131" s="101">
        <v>0.25050611849999999</v>
      </c>
      <c r="F131" s="101">
        <v>0.2485054357</v>
      </c>
      <c r="G131" s="101">
        <v>0.24675582409999999</v>
      </c>
      <c r="H131" s="101">
        <v>0.24523459819999999</v>
      </c>
      <c r="I131" s="101">
        <v>0.24391838969999999</v>
      </c>
      <c r="J131" s="101">
        <v>0.24278484480000001</v>
      </c>
      <c r="K131" s="101">
        <v>0.241813422</v>
      </c>
      <c r="L131" s="101">
        <v>0.24098568849999999</v>
      </c>
      <c r="M131" s="101">
        <v>0.24028533860000001</v>
      </c>
      <c r="N131" s="101">
        <v>0.23969805590000001</v>
      </c>
      <c r="O131" s="101">
        <v>0.2392112804</v>
      </c>
      <c r="P131" s="101">
        <v>0.23881389929999999</v>
      </c>
      <c r="Q131" s="101">
        <v>0.23849584900000001</v>
      </c>
      <c r="R131" s="101">
        <v>0.23824757020000001</v>
      </c>
      <c r="S131" s="101">
        <v>0.2380592003</v>
      </c>
      <c r="T131" s="101">
        <v>0.2379192835</v>
      </c>
      <c r="U131" s="101">
        <v>0.23783988149999999</v>
      </c>
      <c r="V131" s="101">
        <v>0.23781487740000001</v>
      </c>
      <c r="W131" s="101">
        <v>0.23783959390000001</v>
      </c>
      <c r="X131" s="101">
        <v>0.2379103766</v>
      </c>
      <c r="Y131" s="101">
        <v>0.23802432070000001</v>
      </c>
      <c r="Z131" s="101">
        <v>0.23817908469999999</v>
      </c>
      <c r="AA131" s="101">
        <v>0.2383727574</v>
      </c>
      <c r="AB131" s="101">
        <v>0.2386037593</v>
      </c>
      <c r="AC131" s="101">
        <v>0.2388707649</v>
      </c>
      <c r="AD131" s="101">
        <v>0.23917263959999999</v>
      </c>
      <c r="AE131" s="101">
        <v>0.23950838590000001</v>
      </c>
      <c r="AF131" s="101">
        <v>0.23987709830000001</v>
      </c>
      <c r="AG131" s="101">
        <v>0.24027792689999999</v>
      </c>
      <c r="AH131" s="101">
        <v>0.24071005570000001</v>
      </c>
      <c r="AI131" s="101">
        <v>0.24117270530000001</v>
      </c>
      <c r="AJ131" s="101">
        <v>0.24166518370000001</v>
      </c>
      <c r="AK131" s="101">
        <v>0.2421870227</v>
      </c>
      <c r="AL131" s="101">
        <v>0.24273827649999999</v>
      </c>
      <c r="AM131" s="101">
        <v>0.2433201109</v>
      </c>
      <c r="AN131" s="101">
        <v>0.24393592049999999</v>
      </c>
      <c r="AO131" s="101">
        <v>0.24459338559999999</v>
      </c>
      <c r="AP131" s="101">
        <v>0.24530819919999999</v>
      </c>
      <c r="AQ131" s="101">
        <v>0.24611073780000001</v>
      </c>
      <c r="AR131" s="101">
        <v>0.24705788419999999</v>
      </c>
      <c r="AS131" s="101">
        <v>0.24825378209999999</v>
      </c>
      <c r="AT131" s="101">
        <v>0.249885832</v>
      </c>
      <c r="AU131" s="101">
        <v>0.2479171896</v>
      </c>
      <c r="AV131" s="101">
        <v>0.2473920178</v>
      </c>
      <c r="AW131" s="101">
        <v>0.2466163267</v>
      </c>
      <c r="AX131" s="101">
        <v>0.24530681579999999</v>
      </c>
      <c r="AY131" s="101">
        <v>0.2429924832</v>
      </c>
      <c r="AZ131" s="101">
        <v>0.25827814570000002</v>
      </c>
      <c r="BA131" s="101">
        <v>0.25827814570000002</v>
      </c>
      <c r="BB131" s="101">
        <v>0.25827814570000002</v>
      </c>
      <c r="BC131" s="101">
        <v>0.25827814570000002</v>
      </c>
      <c r="BD131" s="101">
        <v>0.25827814570000002</v>
      </c>
      <c r="BE131" s="101">
        <v>0.25827814570000002</v>
      </c>
      <c r="BF131" s="101">
        <v>0.25827814570000002</v>
      </c>
      <c r="BG131" s="101">
        <v>0.25827814570000002</v>
      </c>
      <c r="BH131" s="101">
        <v>0.25827814570000002</v>
      </c>
      <c r="BI131" s="101">
        <v>0.25827814570000002</v>
      </c>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row>
    <row r="132" spans="1:124" s="17" customFormat="1" ht="21" customHeight="1" x14ac:dyDescent="0.3">
      <c r="A132" s="18" t="s">
        <v>274</v>
      </c>
      <c r="B132" s="85">
        <v>1</v>
      </c>
      <c r="C132" s="62">
        <v>1.1040808032</v>
      </c>
      <c r="D132" s="62">
        <v>1.21899442</v>
      </c>
      <c r="E132" s="62">
        <v>1.3458683383000001</v>
      </c>
      <c r="F132" s="62">
        <v>1.485947396</v>
      </c>
      <c r="G132" s="62">
        <v>1.6406059945</v>
      </c>
      <c r="H132" s="62">
        <v>1.8113615840999999</v>
      </c>
      <c r="I132" s="62">
        <v>1.9998895527</v>
      </c>
      <c r="J132" s="62">
        <v>2.2080396636000001</v>
      </c>
      <c r="K132" s="62">
        <v>2.4378542052999999</v>
      </c>
      <c r="L132" s="62">
        <v>2.6915880291000001</v>
      </c>
      <c r="M132" s="62">
        <v>2.9717306730000002</v>
      </c>
      <c r="N132" s="62">
        <v>3.2810307883999998</v>
      </c>
      <c r="O132" s="62">
        <v>3.6225231081000002</v>
      </c>
      <c r="P132" s="62">
        <v>3.9995582228000002</v>
      </c>
      <c r="Q132" s="62">
        <v>4.4158354550999999</v>
      </c>
      <c r="R132" s="62">
        <v>4.8754391560999997</v>
      </c>
      <c r="S132" s="62">
        <v>5.3828787794000004</v>
      </c>
      <c r="T132" s="62">
        <v>5.9431331263000002</v>
      </c>
      <c r="U132" s="62">
        <v>6.5616991956000001</v>
      </c>
      <c r="V132" s="62">
        <v>7.2446461183000004</v>
      </c>
      <c r="W132" s="62">
        <v>7.9986747051</v>
      </c>
      <c r="X132" s="62">
        <v>8.8311831929999993</v>
      </c>
      <c r="Y132" s="62">
        <v>9.7503398328999999</v>
      </c>
      <c r="Z132" s="62">
        <v>10.7651630342</v>
      </c>
      <c r="AA132" s="62">
        <v>11.8856098494</v>
      </c>
      <c r="AB132" s="62">
        <v>13.122673668999999</v>
      </c>
      <c r="AC132" s="62">
        <v>14.488492084600001</v>
      </c>
      <c r="AD132" s="62">
        <v>15.996465978</v>
      </c>
      <c r="AE132" s="62">
        <v>17.661391005300001</v>
      </c>
      <c r="AF132" s="62">
        <v>19.499602766799999</v>
      </c>
      <c r="AG132" s="62">
        <v>21.529137084799999</v>
      </c>
      <c r="AH132" s="62">
        <v>23.769906964800001</v>
      </c>
      <c r="AI132" s="62">
        <v>26.243897973700001</v>
      </c>
      <c r="AJ132" s="62">
        <v>28.9753839539</v>
      </c>
      <c r="AK132" s="62">
        <v>31.9911651888</v>
      </c>
      <c r="AL132" s="62">
        <v>35.320831357000003</v>
      </c>
      <c r="AM132" s="62">
        <v>38.997051854299997</v>
      </c>
      <c r="AN132" s="62">
        <v>43.055896333699998</v>
      </c>
      <c r="AO132" s="62">
        <v>47.537188606699999</v>
      </c>
      <c r="AP132" s="62">
        <v>52.484897378699998</v>
      </c>
      <c r="AQ132" s="62">
        <v>57.9475676538</v>
      </c>
      <c r="AR132" s="62">
        <v>63.9787970386</v>
      </c>
      <c r="AS132" s="62">
        <v>70.637761622200003</v>
      </c>
      <c r="AT132" s="62">
        <v>77.989796588100006</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124.8329740817</v>
      </c>
      <c r="BD132" s="62">
        <v>121.7121497297</v>
      </c>
      <c r="BE132" s="62">
        <v>118.66934598650001</v>
      </c>
      <c r="BF132" s="62">
        <v>109.98559139379999</v>
      </c>
      <c r="BG132" s="62">
        <v>63.4998585612</v>
      </c>
      <c r="BH132" s="62">
        <v>24.595649848600001</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21" customHeight="1" x14ac:dyDescent="0.3">
      <c r="A133" s="34" t="s">
        <v>275</v>
      </c>
      <c r="B133" s="72">
        <f>+MIN(B132+B97*Parameters!$B$30,B34)</f>
        <v>1</v>
      </c>
      <c r="C133" s="5">
        <f>+MIN(C132+C97*Parameters!$B$30,C34)</f>
        <v>1.1040808032</v>
      </c>
      <c r="D133" s="5">
        <f>+MIN(D132+D97*Parameters!$B$30,D34)</f>
        <v>1.21899442</v>
      </c>
      <c r="E133" s="5">
        <f>+MIN(E132+E97*Parameters!$B$30,E34)</f>
        <v>1.3458683383000001</v>
      </c>
      <c r="F133" s="5">
        <f>+MIN(F132+F97*Parameters!$B$30,F34)</f>
        <v>1.485947396</v>
      </c>
      <c r="G133" s="5">
        <f>+MIN(G132+G97*Parameters!$B$30,G34)</f>
        <v>1.6406059945</v>
      </c>
      <c r="H133" s="5">
        <f>+MIN(H132+H97*Parameters!$B$30,H34)</f>
        <v>1.8113615840999999</v>
      </c>
      <c r="I133" s="5">
        <f>+MIN(I132+I97*Parameters!$B$30,I34)</f>
        <v>1.9998895527</v>
      </c>
      <c r="J133" s="5">
        <f>+MIN(J132+J97*Parameters!$B$30,J34)</f>
        <v>2.2080396636000001</v>
      </c>
      <c r="K133" s="5">
        <f>+MIN(K132+K97*Parameters!$B$30,K34)</f>
        <v>2.4378542052999999</v>
      </c>
      <c r="L133" s="5">
        <f>+MIN(L132+L97*Parameters!$B$30,L34)</f>
        <v>2.6915880291000001</v>
      </c>
      <c r="M133" s="5">
        <f>+MIN(M132+M97*Parameters!$B$30,M34)</f>
        <v>2.9717306730000002</v>
      </c>
      <c r="N133" s="5">
        <f>+MIN(N132+N97*Parameters!$B$30,N34)</f>
        <v>3.2810307883999998</v>
      </c>
      <c r="O133" s="5">
        <f>+MIN(O132+O97*Parameters!$B$30,O34)</f>
        <v>3.6225231081000002</v>
      </c>
      <c r="P133" s="5">
        <f>+MIN(P132+P97*Parameters!$B$30,P34)</f>
        <v>3.9995582228000002</v>
      </c>
      <c r="Q133" s="5">
        <f>+MIN(Q132+Q97*Parameters!$B$30,Q34)</f>
        <v>4.4158354550999999</v>
      </c>
      <c r="R133" s="5">
        <f>+MIN(R132+R97*Parameters!$B$30,R34)</f>
        <v>4.8754391560999997</v>
      </c>
      <c r="S133" s="5">
        <f>+MIN(S132+S97*Parameters!$B$30,S34)</f>
        <v>5.3828787794000004</v>
      </c>
      <c r="T133" s="5">
        <f>+MIN(T132+T97*Parameters!$B$30,T34)</f>
        <v>5.9431331263000002</v>
      </c>
      <c r="U133" s="5">
        <f>+MIN(U132+U97*Parameters!$B$30,U34)</f>
        <v>6.5616991956000001</v>
      </c>
      <c r="V133" s="5">
        <f>+MIN(V132+V97*Parameters!$B$30,V34)</f>
        <v>7.2446461183000004</v>
      </c>
      <c r="W133" s="5">
        <f>+MIN(W132+W97*Parameters!$B$30,W34)</f>
        <v>7.9986747051</v>
      </c>
      <c r="X133" s="5">
        <f>+MIN(X132+X97*Parameters!$B$30,X34)</f>
        <v>8.8311831929999993</v>
      </c>
      <c r="Y133" s="5">
        <f>+MIN(Y132+Y97*Parameters!$B$30,Y34)</f>
        <v>9.7503398328999999</v>
      </c>
      <c r="Z133" s="5">
        <f>+MIN(Z132+Z97*Parameters!$B$30,Z34)</f>
        <v>10.7651630342</v>
      </c>
      <c r="AA133" s="5">
        <f>+MIN(AA132+AA97*Parameters!$B$30,AA34)</f>
        <v>11.8856098494</v>
      </c>
      <c r="AB133" s="5">
        <f>+MIN(AB132+AB97*Parameters!$B$30,AB34)</f>
        <v>13.122673668999999</v>
      </c>
      <c r="AC133" s="5">
        <f>+MIN(AC132+AC97*Parameters!$B$30,AC34)</f>
        <v>14.488492084600001</v>
      </c>
      <c r="AD133" s="5">
        <f>+MIN(AD132+AD97*Parameters!$B$30,AD34)</f>
        <v>15.996465978</v>
      </c>
      <c r="AE133" s="5">
        <f>+MIN(AE132+AE97*Parameters!$B$30,AE34)</f>
        <v>17.661391005300001</v>
      </c>
      <c r="AF133" s="5">
        <f>+MIN(AF132+AF97*Parameters!$B$30,AF34)</f>
        <v>19.499602766799999</v>
      </c>
      <c r="AG133" s="5">
        <f>+MIN(AG132+AG97*Parameters!$B$30,AG34)</f>
        <v>21.529137084799999</v>
      </c>
      <c r="AH133" s="5">
        <f>+MIN(AH132+AH97*Parameters!$B$30,AH34)</f>
        <v>23.769906964800001</v>
      </c>
      <c r="AI133" s="5">
        <f>+MIN(AI132+AI97*Parameters!$B$30,AI34)</f>
        <v>26.243897973700001</v>
      </c>
      <c r="AJ133" s="5">
        <f>+MIN(AJ132+AJ97*Parameters!$B$30,AJ34)</f>
        <v>28.9753839539</v>
      </c>
      <c r="AK133" s="5">
        <f>+MIN(AK132+AK97*Parameters!$B$30,AK34)</f>
        <v>31.9911651888</v>
      </c>
      <c r="AL133" s="5">
        <f>+MIN(AL132+AL97*Parameters!$B$30,AL34)</f>
        <v>35.320831357000003</v>
      </c>
      <c r="AM133" s="5">
        <f>+MIN(AM132+AM97*Parameters!$B$30,AM34)</f>
        <v>38.997051854299997</v>
      </c>
      <c r="AN133" s="5">
        <f>+MIN(AN132+AN97*Parameters!$B$30,AN34)</f>
        <v>43.055896333699998</v>
      </c>
      <c r="AO133" s="5">
        <f>+MIN(AO132+AO97*Parameters!$B$30,AO34)</f>
        <v>47.537188606699999</v>
      </c>
      <c r="AP133" s="5">
        <f>+MIN(AP132+AP97*Parameters!$B$30,AP34)</f>
        <v>52.484897378699998</v>
      </c>
      <c r="AQ133" s="5">
        <f>+MIN(AQ132+AQ97*Parameters!$B$30,AQ34)</f>
        <v>57.9475676538</v>
      </c>
      <c r="AR133" s="5">
        <f>+MIN(AR132+AR97*Parameters!$B$30,AR34)</f>
        <v>63.9787970386</v>
      </c>
      <c r="AS133" s="5">
        <f>+MIN(AS132+AS97*Parameters!$B$30,AS34)</f>
        <v>70.637761622200003</v>
      </c>
      <c r="AT133" s="5">
        <f>+MIN(AT132+AT97*Parameters!$B$30,AT34)</f>
        <v>77.989796588100006</v>
      </c>
      <c r="AU133" s="5">
        <f>+MIN(AU132+AU97*Parameters!$B$30,AU34)</f>
        <v>110.09463323492842</v>
      </c>
      <c r="AV133" s="5">
        <f>+MIN(AV132+AV97*Parameters!$B$30,AV34)</f>
        <v>107.34226740405521</v>
      </c>
      <c r="AW133" s="5">
        <f>+MIN(AW132+AW97*Parameters!$B$30,AW34)</f>
        <v>104.65871071895383</v>
      </c>
      <c r="AX133" s="5">
        <f>+MIN(AX132+AX97*Parameters!$B$30,AX34)</f>
        <v>102.04224295097998</v>
      </c>
      <c r="AY133" s="5">
        <f>+MIN(AY132+AY97*Parameters!$B$30,AY34)</f>
        <v>99.491186877205479</v>
      </c>
      <c r="AZ133" s="5">
        <f>+MIN(AZ132+AZ97*Parameters!$B$30,AZ34)</f>
        <v>97.00390720527534</v>
      </c>
      <c r="BA133" s="5">
        <f>+MIN(BA132+BA97*Parameters!$B$30,BA34)</f>
        <v>94.578809525143456</v>
      </c>
      <c r="BB133" s="5">
        <f>+MIN(BB132+BB97*Parameters!$B$30,BB34)</f>
        <v>92.214339287014866</v>
      </c>
      <c r="BC133" s="5">
        <f>+MIN(BC132+BC97*Parameters!$B$30,BC34)</f>
        <v>89.908980804839487</v>
      </c>
      <c r="BD133" s="5">
        <f>+MIN(BD132+BD97*Parameters!$B$30,BD34)</f>
        <v>87.661256284718505</v>
      </c>
      <c r="BE133" s="5">
        <f>+MIN(BE132+BE97*Parameters!$B$30,BE34)</f>
        <v>85.469724877600541</v>
      </c>
      <c r="BF133" s="5">
        <f>+MIN(BF132+BF97*Parameters!$B$30,BF34)</f>
        <v>83.332981755660526</v>
      </c>
      <c r="BG133" s="5">
        <f>+MIN(BG132+BG97*Parameters!$B$30,BG34)</f>
        <v>63.4998585612</v>
      </c>
      <c r="BH133" s="5">
        <f>+MIN(BH132+BH97*Parameters!$B$30,BH34)</f>
        <v>24.595649848600001</v>
      </c>
      <c r="BI133" s="5">
        <f>+MIN(BI132+BI97*Parameters!$B$30,BI34)</f>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21" customHeight="1" x14ac:dyDescent="0.3">
      <c r="A134" s="8" t="s">
        <v>278</v>
      </c>
      <c r="B134" s="72">
        <f>+B132*3.666</f>
        <v>3.6659999999999999</v>
      </c>
      <c r="C134" s="5">
        <f t="shared" ref="C134:BI134" si="34">+C132*3.666</f>
        <v>4.0475602245311997</v>
      </c>
      <c r="D134" s="5">
        <f t="shared" si="34"/>
        <v>4.4688335437199997</v>
      </c>
      <c r="E134" s="5">
        <f t="shared" si="34"/>
        <v>4.9339533282078003</v>
      </c>
      <c r="F134" s="5">
        <f t="shared" si="34"/>
        <v>5.447483153736</v>
      </c>
      <c r="G134" s="5">
        <f t="shared" si="34"/>
        <v>6.0144615758370001</v>
      </c>
      <c r="H134" s="5">
        <f t="shared" si="34"/>
        <v>6.6404515673105999</v>
      </c>
      <c r="I134" s="5">
        <f t="shared" si="34"/>
        <v>7.3315951001982</v>
      </c>
      <c r="J134" s="5">
        <f t="shared" si="34"/>
        <v>8.0946734067576003</v>
      </c>
      <c r="K134" s="5">
        <f t="shared" si="34"/>
        <v>8.9371735166297999</v>
      </c>
      <c r="L134" s="5">
        <f t="shared" si="34"/>
        <v>9.8673617146805999</v>
      </c>
      <c r="M134" s="5">
        <f t="shared" si="34"/>
        <v>10.894364647218</v>
      </c>
      <c r="N134" s="5">
        <f t="shared" si="34"/>
        <v>12.028258870274399</v>
      </c>
      <c r="O134" s="5">
        <f t="shared" si="34"/>
        <v>13.280169714294601</v>
      </c>
      <c r="P134" s="5">
        <f t="shared" si="34"/>
        <v>14.6623804447848</v>
      </c>
      <c r="Q134" s="5">
        <f t="shared" si="34"/>
        <v>16.188452778396599</v>
      </c>
      <c r="R134" s="5">
        <f t="shared" si="34"/>
        <v>17.8733599462626</v>
      </c>
      <c r="S134" s="5">
        <f t="shared" si="34"/>
        <v>19.733633605280399</v>
      </c>
      <c r="T134" s="5">
        <f t="shared" si="34"/>
        <v>21.787526041015802</v>
      </c>
      <c r="U134" s="5">
        <f>+U132*3.666</f>
        <v>24.055189251069599</v>
      </c>
      <c r="V134" s="5">
        <f t="shared" si="34"/>
        <v>26.558872669687801</v>
      </c>
      <c r="W134" s="5">
        <f t="shared" si="34"/>
        <v>29.323141468896598</v>
      </c>
      <c r="X134" s="5">
        <f t="shared" si="34"/>
        <v>32.375117585538</v>
      </c>
      <c r="Y134" s="5">
        <f t="shared" si="34"/>
        <v>35.7447458274114</v>
      </c>
      <c r="Z134" s="5">
        <f t="shared" si="34"/>
        <v>39.465087683377199</v>
      </c>
      <c r="AA134" s="5">
        <f t="shared" si="34"/>
        <v>43.572645707900399</v>
      </c>
      <c r="AB134" s="5">
        <f t="shared" si="34"/>
        <v>48.107721670554</v>
      </c>
      <c r="AC134" s="5">
        <f t="shared" si="34"/>
        <v>53.1148119821436</v>
      </c>
      <c r="AD134" s="5">
        <f t="shared" si="34"/>
        <v>58.643044275347997</v>
      </c>
      <c r="AE134" s="5">
        <f t="shared" si="34"/>
        <v>64.746659425429797</v>
      </c>
      <c r="AF134" s="5">
        <f t="shared" si="34"/>
        <v>71.485543743088797</v>
      </c>
      <c r="AG134" s="5">
        <f t="shared" si="34"/>
        <v>78.925816552876796</v>
      </c>
      <c r="AH134" s="5">
        <f t="shared" si="34"/>
        <v>87.140478932956796</v>
      </c>
      <c r="AI134" s="5">
        <f t="shared" si="34"/>
        <v>96.210129971584209</v>
      </c>
      <c r="AJ134" s="5">
        <f t="shared" si="34"/>
        <v>106.22375757499739</v>
      </c>
      <c r="AK134" s="5">
        <f t="shared" si="34"/>
        <v>117.2796115821408</v>
      </c>
      <c r="AL134" s="5">
        <f t="shared" si="34"/>
        <v>129.48616775476202</v>
      </c>
      <c r="AM134" s="5">
        <f t="shared" si="34"/>
        <v>142.96319209786378</v>
      </c>
      <c r="AN134" s="5">
        <f t="shared" si="34"/>
        <v>157.8429159593442</v>
      </c>
      <c r="AO134" s="5">
        <f t="shared" si="34"/>
        <v>174.27133343216218</v>
      </c>
      <c r="AP134" s="5">
        <f t="shared" si="34"/>
        <v>192.40963379031419</v>
      </c>
      <c r="AQ134" s="5">
        <f t="shared" si="34"/>
        <v>212.43578301883079</v>
      </c>
      <c r="AR134" s="5">
        <f t="shared" si="34"/>
        <v>234.54626994350758</v>
      </c>
      <c r="AS134" s="5">
        <f t="shared" si="34"/>
        <v>258.95803410698522</v>
      </c>
      <c r="AT134" s="5">
        <f t="shared" si="34"/>
        <v>285.91059429197463</v>
      </c>
      <c r="AU134" s="5">
        <f t="shared" si="34"/>
        <v>560.38287178380779</v>
      </c>
      <c r="AV134" s="5">
        <f t="shared" si="34"/>
        <v>546.37329998905682</v>
      </c>
      <c r="AW134" s="5">
        <f>+AW132*3.666</f>
        <v>532.71396748958693</v>
      </c>
      <c r="AX134" s="5">
        <f t="shared" si="34"/>
        <v>519.39611830211823</v>
      </c>
      <c r="AY134" s="5">
        <f t="shared" si="34"/>
        <v>506.41121534462934</v>
      </c>
      <c r="AZ134" s="5">
        <f t="shared" si="34"/>
        <v>493.75093496118785</v>
      </c>
      <c r="BA134" s="5">
        <f t="shared" si="34"/>
        <v>481.40716158718561</v>
      </c>
      <c r="BB134" s="5">
        <f t="shared" si="34"/>
        <v>469.37198254728605</v>
      </c>
      <c r="BC134" s="5">
        <f t="shared" si="34"/>
        <v>457.63768298351221</v>
      </c>
      <c r="BD134" s="5">
        <f t="shared" si="34"/>
        <v>446.19674090908018</v>
      </c>
      <c r="BE134" s="5">
        <f t="shared" si="34"/>
        <v>435.04182238650901</v>
      </c>
      <c r="BF134" s="5">
        <f t="shared" si="34"/>
        <v>403.20717804967074</v>
      </c>
      <c r="BG134" s="5">
        <f t="shared" si="34"/>
        <v>232.79048148535921</v>
      </c>
      <c r="BH134" s="5">
        <f t="shared" si="34"/>
        <v>90.167652344967607</v>
      </c>
      <c r="BI134" s="5">
        <f t="shared" si="34"/>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1" customHeight="1" x14ac:dyDescent="0.3">
      <c r="A135" s="15" t="s">
        <v>276</v>
      </c>
      <c r="B135" s="86">
        <f t="shared" ref="B135:BI135" si="35">+B136*B47</f>
        <v>3.8976322961607419E-2</v>
      </c>
      <c r="C135" s="60">
        <f t="shared" si="35"/>
        <v>4.1763681789451099E-2</v>
      </c>
      <c r="D135" s="60">
        <f t="shared" si="35"/>
        <v>4.4750376230533087E-2</v>
      </c>
      <c r="E135" s="60">
        <f t="shared" si="35"/>
        <v>4.7950661602123634E-2</v>
      </c>
      <c r="F135" s="60">
        <f t="shared" si="35"/>
        <v>5.1379812681496398E-2</v>
      </c>
      <c r="G135" s="60">
        <f t="shared" si="35"/>
        <v>5.5054196604270633E-2</v>
      </c>
      <c r="H135" s="60">
        <f t="shared" si="35"/>
        <v>5.899135098992387E-2</v>
      </c>
      <c r="I135" s="60">
        <f t="shared" si="35"/>
        <v>6.3210067648711482E-2</v>
      </c>
      <c r="J135" s="60">
        <f t="shared" si="35"/>
        <v>6.7730482265692796E-2</v>
      </c>
      <c r="K135" s="60">
        <f t="shared" si="35"/>
        <v>7.2574170518508646E-2</v>
      </c>
      <c r="L135" s="60">
        <f t="shared" si="35"/>
        <v>7.7764251047267016E-2</v>
      </c>
      <c r="M135" s="60">
        <f t="shared" si="35"/>
        <v>8.3325495801654187E-2</v>
      </c>
      <c r="N135" s="60">
        <f t="shared" si="35"/>
        <v>8.9284448280865125E-2</v>
      </c>
      <c r="O135" s="60">
        <f t="shared" si="35"/>
        <v>9.5669550213232396E-2</v>
      </c>
      <c r="P135" s="60">
        <f t="shared" si="35"/>
        <v>0.10251127732033963</v>
      </c>
      <c r="Q135" s="60">
        <f t="shared" si="35"/>
        <v>0.10984228476523736</v>
      </c>
      <c r="R135" s="60">
        <f t="shared" si="35"/>
        <v>0.117697563017892</v>
      </c>
      <c r="S135" s="60">
        <f t="shared" si="35"/>
        <v>0.12611460486164955</v>
      </c>
      <c r="T135" s="60">
        <f t="shared" si="35"/>
        <v>0.13513358434653355</v>
      </c>
      <c r="U135" s="60">
        <f t="shared" si="35"/>
        <v>0.14479754853404289</v>
      </c>
      <c r="V135" s="60">
        <f t="shared" si="35"/>
        <v>0.15515262296177337</v>
      </c>
      <c r="W135" s="60">
        <f t="shared" si="35"/>
        <v>0.16624823179229323</v>
      </c>
      <c r="X135" s="60">
        <f t="shared" si="35"/>
        <v>0.1781373337217208</v>
      </c>
      <c r="Y135" s="60">
        <f t="shared" si="35"/>
        <v>0.19087667473632991</v>
      </c>
      <c r="Z135" s="60">
        <f t="shared" si="35"/>
        <v>0.20452705896799719</v>
      </c>
      <c r="AA135" s="60">
        <f t="shared" si="35"/>
        <v>0.21915363890262818</v>
      </c>
      <c r="AB135" s="60">
        <f t="shared" si="35"/>
        <v>0.23482622635097872</v>
      </c>
      <c r="AC135" s="60">
        <f t="shared" si="35"/>
        <v>0.25161962565837315</v>
      </c>
      <c r="AD135" s="60">
        <f>+AD136*AD47</f>
        <v>0.26961399073885811</v>
      </c>
      <c r="AE135" s="60">
        <f t="shared" si="35"/>
        <v>0.28889520764374826</v>
      </c>
      <c r="AF135" s="60">
        <f t="shared" si="35"/>
        <v>0.30955530449675772</v>
      </c>
      <c r="AG135" s="60">
        <f t="shared" si="35"/>
        <v>0.33169289073156716</v>
      </c>
      <c r="AH135" s="60">
        <f t="shared" si="35"/>
        <v>0.35541362775511665</v>
      </c>
      <c r="AI135" s="60">
        <f t="shared" si="35"/>
        <v>0.38083073325887362</v>
      </c>
      <c r="AJ135" s="60">
        <f t="shared" si="35"/>
        <v>0.40806552160225951</v>
      </c>
      <c r="AK135" s="60">
        <f t="shared" si="35"/>
        <v>0.43724798283859007</v>
      </c>
      <c r="AL135" s="60">
        <f t="shared" si="35"/>
        <v>0.4685174031514211</v>
      </c>
      <c r="AM135" s="60">
        <f t="shared" si="35"/>
        <v>0.50202302965577317</v>
      </c>
      <c r="AN135" s="60">
        <f>+AN136*AN47</f>
        <v>0.53792478274989508</v>
      </c>
      <c r="AO135" s="60">
        <f t="shared" si="35"/>
        <v>0.5763940194045446</v>
      </c>
      <c r="AP135" s="60">
        <f t="shared" si="35"/>
        <v>0.6176143510369575</v>
      </c>
      <c r="AQ135" s="60">
        <f t="shared" si="35"/>
        <v>0.66178251988334214</v>
      </c>
      <c r="AR135" s="60">
        <f t="shared" si="35"/>
        <v>0.70910933803147658</v>
      </c>
      <c r="AS135" s="60">
        <f t="shared" si="35"/>
        <v>0.75982069362106486</v>
      </c>
      <c r="AT135" s="60">
        <f>+AT136*AT47</f>
        <v>0.81415862898843427</v>
      </c>
      <c r="AU135" s="60">
        <f>+AU136*AU47</f>
        <v>1.2</v>
      </c>
      <c r="AV135" s="60">
        <f>+AV136*AV47</f>
        <v>1.2</v>
      </c>
      <c r="AW135" s="60">
        <f>+AW136*AW47</f>
        <v>1.2</v>
      </c>
      <c r="AX135" s="60">
        <f t="shared" si="35"/>
        <v>1.2</v>
      </c>
      <c r="AY135" s="60">
        <f t="shared" si="35"/>
        <v>1.2</v>
      </c>
      <c r="AZ135" s="60">
        <f t="shared" si="35"/>
        <v>1.2</v>
      </c>
      <c r="BA135" s="60">
        <f t="shared" si="35"/>
        <v>1.2</v>
      </c>
      <c r="BB135" s="60">
        <f t="shared" si="35"/>
        <v>1.2</v>
      </c>
      <c r="BC135" s="60">
        <f>+BC136*BC47</f>
        <v>1.2</v>
      </c>
      <c r="BD135" s="60">
        <f t="shared" si="35"/>
        <v>1.2</v>
      </c>
      <c r="BE135" s="60">
        <f t="shared" si="35"/>
        <v>1.2</v>
      </c>
      <c r="BF135" s="60">
        <f t="shared" si="35"/>
        <v>1.2</v>
      </c>
      <c r="BG135" s="60">
        <f t="shared" si="35"/>
        <v>0.87202403622467362</v>
      </c>
      <c r="BH135" s="60">
        <f t="shared" si="35"/>
        <v>0.52215042772676967</v>
      </c>
      <c r="BI135" s="60">
        <f t="shared" si="35"/>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96" customFormat="1" ht="23.4" customHeight="1" x14ac:dyDescent="0.3">
      <c r="A136" s="94" t="s">
        <v>277</v>
      </c>
      <c r="B136" s="95">
        <f>+MIN(((B133)/(B$34))^(1/($B$39-1)),1)</f>
        <v>3.8976322961607419E-2</v>
      </c>
      <c r="C136" s="99">
        <f t="shared" ref="C136:AT136" si="36">+MIN(((C133)/(C$34))^(1/($B$39-1)),1)</f>
        <v>4.1763681789451099E-2</v>
      </c>
      <c r="D136" s="99">
        <f t="shared" si="36"/>
        <v>4.4750376230533087E-2</v>
      </c>
      <c r="E136" s="99">
        <f t="shared" si="36"/>
        <v>4.7950661602123634E-2</v>
      </c>
      <c r="F136" s="99">
        <f t="shared" si="36"/>
        <v>5.1379812681496398E-2</v>
      </c>
      <c r="G136" s="99">
        <f t="shared" si="36"/>
        <v>5.5054196604270633E-2</v>
      </c>
      <c r="H136" s="99">
        <f t="shared" si="36"/>
        <v>5.899135098992387E-2</v>
      </c>
      <c r="I136" s="99">
        <f t="shared" si="36"/>
        <v>6.3210067648711482E-2</v>
      </c>
      <c r="J136" s="99">
        <f t="shared" si="36"/>
        <v>6.7730482265692796E-2</v>
      </c>
      <c r="K136" s="99">
        <f t="shared" si="36"/>
        <v>7.2574170518508646E-2</v>
      </c>
      <c r="L136" s="99">
        <f t="shared" si="36"/>
        <v>7.7764251047267016E-2</v>
      </c>
      <c r="M136" s="99">
        <f t="shared" si="36"/>
        <v>8.3325495801654187E-2</v>
      </c>
      <c r="N136" s="99">
        <f t="shared" si="36"/>
        <v>8.9284448280865125E-2</v>
      </c>
      <c r="O136" s="99">
        <f t="shared" si="36"/>
        <v>9.5669550213232396E-2</v>
      </c>
      <c r="P136" s="99">
        <f t="shared" si="36"/>
        <v>0.10251127732033963</v>
      </c>
      <c r="Q136" s="99">
        <f t="shared" si="36"/>
        <v>0.10984228476523736</v>
      </c>
      <c r="R136" s="99">
        <f t="shared" si="36"/>
        <v>0.117697563017892</v>
      </c>
      <c r="S136" s="99">
        <f t="shared" si="36"/>
        <v>0.12611460486164955</v>
      </c>
      <c r="T136" s="99">
        <f t="shared" si="36"/>
        <v>0.13513358434653355</v>
      </c>
      <c r="U136" s="99">
        <f t="shared" si="36"/>
        <v>0.14479754853404289</v>
      </c>
      <c r="V136" s="99">
        <f t="shared" si="36"/>
        <v>0.15515262296177337</v>
      </c>
      <c r="W136" s="99">
        <f t="shared" si="36"/>
        <v>0.16624823179229323</v>
      </c>
      <c r="X136" s="99">
        <f t="shared" si="36"/>
        <v>0.1781373337217208</v>
      </c>
      <c r="Y136" s="99">
        <f t="shared" si="36"/>
        <v>0.19087667473632991</v>
      </c>
      <c r="Z136" s="99">
        <f t="shared" si="36"/>
        <v>0.20452705896799719</v>
      </c>
      <c r="AA136" s="99">
        <f t="shared" si="36"/>
        <v>0.21915363890262818</v>
      </c>
      <c r="AB136" s="99">
        <f t="shared" si="36"/>
        <v>0.23482622635097872</v>
      </c>
      <c r="AC136" s="99">
        <f t="shared" si="36"/>
        <v>0.25161962565837315</v>
      </c>
      <c r="AD136" s="99">
        <f t="shared" si="36"/>
        <v>0.26961399073885811</v>
      </c>
      <c r="AE136" s="99">
        <f t="shared" si="36"/>
        <v>0.28889520764374826</v>
      </c>
      <c r="AF136" s="99">
        <f t="shared" si="36"/>
        <v>0.30955530449675772</v>
      </c>
      <c r="AG136" s="99">
        <f t="shared" si="36"/>
        <v>0.33169289073156716</v>
      </c>
      <c r="AH136" s="99">
        <f t="shared" si="36"/>
        <v>0.35541362775511665</v>
      </c>
      <c r="AI136" s="99">
        <f t="shared" si="36"/>
        <v>0.38083073325887362</v>
      </c>
      <c r="AJ136" s="99">
        <f t="shared" si="36"/>
        <v>0.40806552160225951</v>
      </c>
      <c r="AK136" s="99">
        <f t="shared" si="36"/>
        <v>0.43724798283859007</v>
      </c>
      <c r="AL136" s="99">
        <f t="shared" si="36"/>
        <v>0.4685174031514211</v>
      </c>
      <c r="AM136" s="99">
        <f t="shared" si="36"/>
        <v>0.50202302965577317</v>
      </c>
      <c r="AN136" s="99">
        <f t="shared" si="36"/>
        <v>0.53792478274989508</v>
      </c>
      <c r="AO136" s="99">
        <f t="shared" si="36"/>
        <v>0.5763940194045446</v>
      </c>
      <c r="AP136" s="99">
        <f t="shared" si="36"/>
        <v>0.6176143510369575</v>
      </c>
      <c r="AQ136" s="99">
        <f t="shared" si="36"/>
        <v>0.66178251988334214</v>
      </c>
      <c r="AR136" s="99">
        <f t="shared" si="36"/>
        <v>0.70910933803147658</v>
      </c>
      <c r="AS136" s="99">
        <f t="shared" si="36"/>
        <v>0.75982069362106486</v>
      </c>
      <c r="AT136" s="99">
        <f t="shared" si="36"/>
        <v>0.81415862898843427</v>
      </c>
      <c r="AU136" s="99">
        <f>IF(((AU133)/(AU$34))^(1/($B$39-1))=1,1.2,((AU133)/(AU$34))^(1/($B$39-1)))</f>
        <v>1.2</v>
      </c>
      <c r="AV136" s="99">
        <f t="shared" ref="AV136:BI136" si="37">IF(((AV133)/(AV$34))^(1/($B$39-1))=1,1.2,((AV133)/(AV$34))^(1/($B$39-1)))</f>
        <v>1.2</v>
      </c>
      <c r="AW136" s="99">
        <f t="shared" si="37"/>
        <v>1.2</v>
      </c>
      <c r="AX136" s="99">
        <f t="shared" si="37"/>
        <v>1.2</v>
      </c>
      <c r="AY136" s="99">
        <f t="shared" si="37"/>
        <v>1.2</v>
      </c>
      <c r="AZ136" s="99">
        <f t="shared" si="37"/>
        <v>1.2</v>
      </c>
      <c r="BA136" s="99">
        <f t="shared" si="37"/>
        <v>1.2</v>
      </c>
      <c r="BB136" s="99">
        <f t="shared" si="37"/>
        <v>1.2</v>
      </c>
      <c r="BC136" s="99">
        <f t="shared" si="37"/>
        <v>1.2</v>
      </c>
      <c r="BD136" s="99">
        <f t="shared" si="37"/>
        <v>1.2</v>
      </c>
      <c r="BE136" s="99">
        <f t="shared" si="37"/>
        <v>1.2</v>
      </c>
      <c r="BF136" s="99">
        <f t="shared" si="37"/>
        <v>1.2</v>
      </c>
      <c r="BG136" s="99">
        <f t="shared" si="37"/>
        <v>0.87202403622467362</v>
      </c>
      <c r="BH136" s="99">
        <f t="shared" si="37"/>
        <v>0.52215042772676967</v>
      </c>
      <c r="BI136" s="99">
        <f t="shared" si="37"/>
        <v>0</v>
      </c>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93"/>
      <c r="DE136" s="93"/>
      <c r="DF136" s="93"/>
      <c r="DG136" s="93"/>
      <c r="DH136" s="93"/>
      <c r="DI136" s="93"/>
      <c r="DJ136" s="93"/>
      <c r="DK136" s="93"/>
      <c r="DL136" s="93"/>
      <c r="DM136" s="93"/>
      <c r="DN136" s="93"/>
      <c r="DO136" s="93"/>
      <c r="DP136" s="93"/>
      <c r="DQ136" s="93"/>
      <c r="DR136" s="93"/>
      <c r="DS136" s="93"/>
      <c r="DT136" s="93"/>
    </row>
    <row r="137" spans="1:124" s="35" customFormat="1" ht="21" customHeight="1" x14ac:dyDescent="0.3">
      <c r="A137" s="8" t="s">
        <v>279</v>
      </c>
      <c r="B137" s="75">
        <f t="shared" ref="B137:BI137" si="38">+B133*B47</f>
        <v>1</v>
      </c>
      <c r="C137" s="2">
        <f t="shared" si="38"/>
        <v>1.1040808032</v>
      </c>
      <c r="D137" s="2">
        <f t="shared" si="38"/>
        <v>1.21899442</v>
      </c>
      <c r="E137" s="2">
        <f t="shared" si="38"/>
        <v>1.3458683383000001</v>
      </c>
      <c r="F137" s="2">
        <f t="shared" si="38"/>
        <v>1.485947396</v>
      </c>
      <c r="G137" s="2">
        <f t="shared" si="38"/>
        <v>1.6406059945</v>
      </c>
      <c r="H137" s="2">
        <f t="shared" si="38"/>
        <v>1.8113615840999999</v>
      </c>
      <c r="I137" s="2">
        <f t="shared" si="38"/>
        <v>1.9998895527</v>
      </c>
      <c r="J137" s="2">
        <f t="shared" si="38"/>
        <v>2.2080396636000001</v>
      </c>
      <c r="K137" s="2">
        <f t="shared" si="38"/>
        <v>2.4378542052999999</v>
      </c>
      <c r="L137" s="2">
        <f t="shared" si="38"/>
        <v>2.6915880291000001</v>
      </c>
      <c r="M137" s="2">
        <f t="shared" si="38"/>
        <v>2.9717306730000002</v>
      </c>
      <c r="N137" s="2">
        <f t="shared" si="38"/>
        <v>3.2810307883999998</v>
      </c>
      <c r="O137" s="2">
        <f t="shared" si="38"/>
        <v>3.6225231081000002</v>
      </c>
      <c r="P137" s="2">
        <f t="shared" si="38"/>
        <v>3.9995582228000002</v>
      </c>
      <c r="Q137" s="2">
        <f t="shared" si="38"/>
        <v>4.4158354550999999</v>
      </c>
      <c r="R137" s="2">
        <f t="shared" si="38"/>
        <v>4.8754391560999997</v>
      </c>
      <c r="S137" s="2">
        <f t="shared" si="38"/>
        <v>5.3828787794000004</v>
      </c>
      <c r="T137" s="2">
        <f t="shared" si="38"/>
        <v>5.9431331263000002</v>
      </c>
      <c r="U137" s="2">
        <f t="shared" si="38"/>
        <v>6.5616991956000001</v>
      </c>
      <c r="V137" s="2">
        <f t="shared" si="38"/>
        <v>7.2446461183000004</v>
      </c>
      <c r="W137" s="2">
        <f t="shared" si="38"/>
        <v>7.9986747051</v>
      </c>
      <c r="X137" s="2">
        <f t="shared" si="38"/>
        <v>8.8311831929999993</v>
      </c>
      <c r="Y137" s="2">
        <f t="shared" si="38"/>
        <v>9.7503398328999999</v>
      </c>
      <c r="Z137" s="2">
        <f t="shared" si="38"/>
        <v>10.7651630342</v>
      </c>
      <c r="AA137" s="2">
        <f t="shared" si="38"/>
        <v>11.8856098494</v>
      </c>
      <c r="AB137" s="2">
        <f t="shared" si="38"/>
        <v>13.122673668999999</v>
      </c>
      <c r="AC137" s="2">
        <f t="shared" si="38"/>
        <v>14.488492084600001</v>
      </c>
      <c r="AD137" s="2">
        <f t="shared" si="38"/>
        <v>15.996465978</v>
      </c>
      <c r="AE137" s="2">
        <f t="shared" si="38"/>
        <v>17.661391005300001</v>
      </c>
      <c r="AF137" s="2">
        <f t="shared" si="38"/>
        <v>19.499602766799999</v>
      </c>
      <c r="AG137" s="2">
        <f t="shared" si="38"/>
        <v>21.529137084799999</v>
      </c>
      <c r="AH137" s="2">
        <f t="shared" si="38"/>
        <v>23.769906964800001</v>
      </c>
      <c r="AI137" s="2">
        <f t="shared" si="38"/>
        <v>26.243897973700001</v>
      </c>
      <c r="AJ137" s="2">
        <f t="shared" si="38"/>
        <v>28.9753839539</v>
      </c>
      <c r="AK137" s="2">
        <f t="shared" si="38"/>
        <v>31.9911651888</v>
      </c>
      <c r="AL137" s="2">
        <f t="shared" si="38"/>
        <v>35.320831357000003</v>
      </c>
      <c r="AM137" s="2">
        <f t="shared" si="38"/>
        <v>38.997051854299997</v>
      </c>
      <c r="AN137" s="2">
        <f t="shared" si="38"/>
        <v>43.055896333699998</v>
      </c>
      <c r="AO137" s="2">
        <f t="shared" si="38"/>
        <v>47.537188606699999</v>
      </c>
      <c r="AP137" s="2">
        <f t="shared" si="38"/>
        <v>52.484897378699998</v>
      </c>
      <c r="AQ137" s="2">
        <f t="shared" si="38"/>
        <v>57.9475676538</v>
      </c>
      <c r="AR137" s="2">
        <f t="shared" si="38"/>
        <v>63.9787970386</v>
      </c>
      <c r="AS137" s="2">
        <f t="shared" si="38"/>
        <v>70.637761622200003</v>
      </c>
      <c r="AT137" s="2">
        <f t="shared" si="38"/>
        <v>77.989796588100006</v>
      </c>
      <c r="AU137" s="2">
        <f t="shared" si="38"/>
        <v>110.09463323492842</v>
      </c>
      <c r="AV137" s="2">
        <f t="shared" si="38"/>
        <v>107.34226740405521</v>
      </c>
      <c r="AW137" s="2">
        <f t="shared" si="38"/>
        <v>104.65871071895383</v>
      </c>
      <c r="AX137" s="2">
        <f t="shared" si="38"/>
        <v>102.04224295097998</v>
      </c>
      <c r="AY137" s="2">
        <f t="shared" si="38"/>
        <v>99.491186877205479</v>
      </c>
      <c r="AZ137" s="2">
        <f t="shared" si="38"/>
        <v>97.00390720527534</v>
      </c>
      <c r="BA137" s="2">
        <f t="shared" si="38"/>
        <v>94.578809525143456</v>
      </c>
      <c r="BB137" s="2">
        <f t="shared" si="38"/>
        <v>92.214339287014866</v>
      </c>
      <c r="BC137" s="2">
        <f t="shared" si="38"/>
        <v>89.908980804839487</v>
      </c>
      <c r="BD137" s="2">
        <f t="shared" si="38"/>
        <v>87.661256284718505</v>
      </c>
      <c r="BE137" s="2">
        <f t="shared" si="38"/>
        <v>85.469724877600541</v>
      </c>
      <c r="BF137" s="2">
        <f t="shared" si="38"/>
        <v>83.332981755660526</v>
      </c>
      <c r="BG137" s="2">
        <f t="shared" si="38"/>
        <v>63.4998585612</v>
      </c>
      <c r="BH137" s="2">
        <f t="shared" si="38"/>
        <v>24.595649848600001</v>
      </c>
      <c r="BI137" s="2">
        <f t="shared" si="38"/>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25.2" customHeight="1" x14ac:dyDescent="0.3">
      <c r="A138" s="97" t="s">
        <v>286</v>
      </c>
      <c r="B138" s="98">
        <f>+C154</f>
        <v>2.6847483712531206E-2</v>
      </c>
      <c r="C138" s="98">
        <f t="shared" ref="C138:BH138" si="39">+D154</f>
        <v>3.5075198254274298E-2</v>
      </c>
      <c r="D138" s="98">
        <f t="shared" si="39"/>
        <v>3.4807641843715764E-2</v>
      </c>
      <c r="E138" s="98">
        <f t="shared" si="39"/>
        <v>3.47976513282513E-2</v>
      </c>
      <c r="F138" s="98">
        <f t="shared" si="39"/>
        <v>3.4968656294616984E-2</v>
      </c>
      <c r="G138" s="98">
        <f t="shared" si="39"/>
        <v>3.5268520772996137E-2</v>
      </c>
      <c r="H138" s="98">
        <f t="shared" si="39"/>
        <v>3.5660660068887795E-2</v>
      </c>
      <c r="I138" s="98">
        <f t="shared" si="39"/>
        <v>3.6118642953090419E-2</v>
      </c>
      <c r="J138" s="98">
        <f t="shared" si="39"/>
        <v>3.6622802765571061E-2</v>
      </c>
      <c r="K138" s="98">
        <f t="shared" si="39"/>
        <v>3.7158058651695525E-2</v>
      </c>
      <c r="L138" s="98">
        <f t="shared" si="39"/>
        <v>3.7712491705677254E-2</v>
      </c>
      <c r="M138" s="98">
        <f t="shared" si="39"/>
        <v>3.8276406053757039E-2</v>
      </c>
      <c r="N138" s="98">
        <f t="shared" si="39"/>
        <v>3.8841708400698893E-2</v>
      </c>
      <c r="O138" s="98">
        <f t="shared" si="39"/>
        <v>3.9401501852566412E-2</v>
      </c>
      <c r="P138" s="98">
        <f t="shared" si="39"/>
        <v>3.9949826509887876E-2</v>
      </c>
      <c r="Q138" s="98">
        <f t="shared" si="39"/>
        <v>4.0481509988798514E-2</v>
      </c>
      <c r="R138" s="98">
        <f t="shared" si="39"/>
        <v>4.0992107873127015E-2</v>
      </c>
      <c r="S138" s="98">
        <f t="shared" si="39"/>
        <v>4.1477937168489021E-2</v>
      </c>
      <c r="T138" s="98">
        <f t="shared" si="39"/>
        <v>4.1944053727891895E-2</v>
      </c>
      <c r="U138" s="98">
        <f t="shared" si="39"/>
        <v>4.2383009091401247E-2</v>
      </c>
      <c r="V138" s="98">
        <f t="shared" si="39"/>
        <v>-1</v>
      </c>
      <c r="W138" s="98" t="e">
        <f t="shared" si="39"/>
        <v>#DIV/0!</v>
      </c>
      <c r="X138" s="98" t="e">
        <f t="shared" si="39"/>
        <v>#DIV/0!</v>
      </c>
      <c r="Y138" s="98" t="e">
        <f t="shared" si="39"/>
        <v>#DIV/0!</v>
      </c>
      <c r="Z138" s="98" t="e">
        <f t="shared" si="39"/>
        <v>#DIV/0!</v>
      </c>
      <c r="AA138" s="98" t="e">
        <f t="shared" si="39"/>
        <v>#DIV/0!</v>
      </c>
      <c r="AB138" s="98" t="e">
        <f t="shared" si="39"/>
        <v>#DIV/0!</v>
      </c>
      <c r="AC138" s="98" t="e">
        <f t="shared" si="39"/>
        <v>#DIV/0!</v>
      </c>
      <c r="AD138" s="98" t="e">
        <f t="shared" si="39"/>
        <v>#DIV/0!</v>
      </c>
      <c r="AE138" s="98" t="e">
        <f t="shared" si="39"/>
        <v>#DIV/0!</v>
      </c>
      <c r="AF138" s="98" t="e">
        <f t="shared" si="39"/>
        <v>#DIV/0!</v>
      </c>
      <c r="AG138" s="98" t="e">
        <f t="shared" si="39"/>
        <v>#DIV/0!</v>
      </c>
      <c r="AH138" s="98" t="e">
        <f t="shared" si="39"/>
        <v>#DIV/0!</v>
      </c>
      <c r="AI138" s="98" t="e">
        <f t="shared" si="39"/>
        <v>#DIV/0!</v>
      </c>
      <c r="AJ138" s="98" t="e">
        <f t="shared" si="39"/>
        <v>#DIV/0!</v>
      </c>
      <c r="AK138" s="98" t="e">
        <f t="shared" si="39"/>
        <v>#DIV/0!</v>
      </c>
      <c r="AL138" s="98" t="e">
        <f t="shared" si="39"/>
        <v>#DIV/0!</v>
      </c>
      <c r="AM138" s="98" t="e">
        <f t="shared" si="39"/>
        <v>#DIV/0!</v>
      </c>
      <c r="AN138" s="98" t="e">
        <f t="shared" si="39"/>
        <v>#DIV/0!</v>
      </c>
      <c r="AO138" s="98" t="e">
        <f t="shared" si="39"/>
        <v>#DIV/0!</v>
      </c>
      <c r="AP138" s="98" t="e">
        <f t="shared" si="39"/>
        <v>#DIV/0!</v>
      </c>
      <c r="AQ138" s="98" t="e">
        <f t="shared" si="39"/>
        <v>#DIV/0!</v>
      </c>
      <c r="AR138" s="98" t="e">
        <f t="shared" si="39"/>
        <v>#DIV/0!</v>
      </c>
      <c r="AS138" s="98" t="e">
        <f t="shared" si="39"/>
        <v>#DIV/0!</v>
      </c>
      <c r="AT138" s="98" t="e">
        <f t="shared" si="39"/>
        <v>#DIV/0!</v>
      </c>
      <c r="AU138" s="98" t="e">
        <f t="shared" si="39"/>
        <v>#DIV/0!</v>
      </c>
      <c r="AV138" s="98" t="e">
        <f t="shared" si="39"/>
        <v>#DIV/0!</v>
      </c>
      <c r="AW138" s="98" t="e">
        <f t="shared" si="39"/>
        <v>#DIV/0!</v>
      </c>
      <c r="AX138" s="98" t="e">
        <f t="shared" si="39"/>
        <v>#DIV/0!</v>
      </c>
      <c r="AY138" s="98" t="e">
        <f t="shared" si="39"/>
        <v>#DIV/0!</v>
      </c>
      <c r="AZ138" s="98" t="e">
        <f t="shared" si="39"/>
        <v>#DIV/0!</v>
      </c>
      <c r="BA138" s="98" t="e">
        <f t="shared" si="39"/>
        <v>#DIV/0!</v>
      </c>
      <c r="BB138" s="98" t="e">
        <f t="shared" si="39"/>
        <v>#DIV/0!</v>
      </c>
      <c r="BC138" s="98" t="e">
        <f t="shared" si="39"/>
        <v>#DIV/0!</v>
      </c>
      <c r="BD138" s="98" t="e">
        <f t="shared" si="39"/>
        <v>#DIV/0!</v>
      </c>
      <c r="BE138" s="98" t="e">
        <f t="shared" si="39"/>
        <v>#DIV/0!</v>
      </c>
      <c r="BF138" s="98" t="e">
        <f t="shared" si="39"/>
        <v>#DIV/0!</v>
      </c>
      <c r="BG138" s="98" t="e">
        <f t="shared" si="39"/>
        <v>#DIV/0!</v>
      </c>
      <c r="BH138" s="98" t="e">
        <f t="shared" si="39"/>
        <v>#DIV/0!</v>
      </c>
      <c r="BI138" s="98"/>
    </row>
    <row r="139" spans="1:124" ht="21" customHeight="1" x14ac:dyDescent="0.3">
      <c r="A139" s="36"/>
    </row>
    <row r="140" spans="1:124" ht="21" customHeight="1" x14ac:dyDescent="0.3">
      <c r="A140" s="36"/>
    </row>
    <row r="141" spans="1:124" ht="21" customHeight="1" x14ac:dyDescent="0.3">
      <c r="A141" s="36"/>
    </row>
    <row r="142" spans="1:124" ht="21" customHeight="1" x14ac:dyDescent="0.3">
      <c r="A142" s="36"/>
    </row>
    <row r="143" spans="1:124" ht="21" customHeight="1" x14ac:dyDescent="0.3">
      <c r="A143" s="36"/>
    </row>
    <row r="144" spans="1:124" ht="21" customHeight="1" x14ac:dyDescent="0.3">
      <c r="A144" s="36"/>
    </row>
    <row r="145" spans="1:124" ht="22.5" customHeight="1" x14ac:dyDescent="0.3">
      <c r="A145" s="13"/>
      <c r="B145" s="75"/>
    </row>
    <row r="146" spans="1:124" ht="21" customHeight="1" thickBot="1" x14ac:dyDescent="0.35">
      <c r="A146" s="48" t="s">
        <v>307</v>
      </c>
      <c r="B146" s="75"/>
    </row>
    <row r="147" spans="1:124" ht="21" customHeight="1" thickTop="1" x14ac:dyDescent="0.3">
      <c r="A147" s="9" t="s">
        <v>214</v>
      </c>
      <c r="B147" s="75"/>
    </row>
    <row r="148" spans="1:124" ht="21" customHeight="1" x14ac:dyDescent="0.3">
      <c r="A148" s="9" t="s">
        <v>215</v>
      </c>
      <c r="B148" s="75"/>
      <c r="C148" s="3">
        <f t="shared" ref="C148:BI148" si="40">+(C53/B53)^0.2</f>
        <v>1.0115602927213796</v>
      </c>
      <c r="D148" s="3">
        <f t="shared" si="40"/>
        <v>1.0100034930915325</v>
      </c>
      <c r="E148" s="3">
        <f t="shared" si="40"/>
        <v>1.0086572406019019</v>
      </c>
      <c r="F148" s="3">
        <f t="shared" si="40"/>
        <v>1.0074928359043547</v>
      </c>
      <c r="G148" s="3">
        <f t="shared" si="40"/>
        <v>1.0064855475773169</v>
      </c>
      <c r="H148" s="3">
        <f t="shared" si="40"/>
        <v>1.0056140496240562</v>
      </c>
      <c r="I148" s="3">
        <f t="shared" si="40"/>
        <v>1.0048599421321063</v>
      </c>
      <c r="J148" s="3">
        <f t="shared" si="40"/>
        <v>1.004207341973649</v>
      </c>
      <c r="K148" s="3">
        <f t="shared" si="40"/>
        <v>1.0036425326894092</v>
      </c>
      <c r="L148" s="3">
        <f t="shared" si="40"/>
        <v>1.0031536645284718</v>
      </c>
      <c r="M148" s="3">
        <f t="shared" si="40"/>
        <v>1.0027304971048114</v>
      </c>
      <c r="N148" s="3">
        <f t="shared" si="40"/>
        <v>1.0023641783489436</v>
      </c>
      <c r="O148" s="3">
        <f t="shared" si="40"/>
        <v>1.002047054434996</v>
      </c>
      <c r="P148" s="3">
        <f t="shared" si="40"/>
        <v>1.0017725061913985</v>
      </c>
      <c r="Q148" s="3">
        <f t="shared" si="40"/>
        <v>1.0015348081915196</v>
      </c>
      <c r="R148" s="3">
        <f t="shared" si="40"/>
        <v>1.0013290072943641</v>
      </c>
      <c r="S148" s="3">
        <f t="shared" si="40"/>
        <v>1.0011508178864055</v>
      </c>
      <c r="T148" s="3">
        <f t="shared" si="40"/>
        <v>1.0009965314797526</v>
      </c>
      <c r="U148" s="3">
        <f t="shared" si="40"/>
        <v>1.0008629386629624</v>
      </c>
      <c r="V148" s="3">
        <f t="shared" si="40"/>
        <v>1.0007472616893682</v>
      </c>
      <c r="W148" s="3">
        <f t="shared" si="40"/>
        <v>1.0006470962326532</v>
      </c>
      <c r="X148" s="3">
        <f t="shared" si="40"/>
        <v>1.0005603610476625</v>
      </c>
      <c r="Y148" s="3">
        <f t="shared" si="40"/>
        <v>1.0004852544519631</v>
      </c>
      <c r="Z148" s="3">
        <f t="shared" si="40"/>
        <v>1.0004202166953573</v>
      </c>
      <c r="AA148" s="3">
        <f t="shared" si="40"/>
        <v>1.0003638974141607</v>
      </c>
      <c r="AB148" s="3">
        <f t="shared" si="40"/>
        <v>1.0003151274783688</v>
      </c>
      <c r="AC148" s="3">
        <f t="shared" si="40"/>
        <v>1.0002728946350614</v>
      </c>
      <c r="AD148" s="3">
        <f t="shared" si="40"/>
        <v>1.0002363224334232</v>
      </c>
      <c r="AE148" s="3">
        <f t="shared" si="40"/>
        <v>1.0002046519872061</v>
      </c>
      <c r="AF148" s="3">
        <f t="shared" si="40"/>
        <v>1.000177226191004</v>
      </c>
      <c r="AG148" s="3">
        <f t="shared" si="40"/>
        <v>1.0001534760591133</v>
      </c>
      <c r="AH148" s="3">
        <f t="shared" si="40"/>
        <v>1.0001329089005666</v>
      </c>
      <c r="AI148" s="3">
        <f t="shared" si="40"/>
        <v>1.0001150980829978</v>
      </c>
      <c r="AJ148" s="3">
        <f t="shared" si="40"/>
        <v>1.0000996741712589</v>
      </c>
      <c r="AK148" s="3">
        <f t="shared" si="40"/>
        <v>1.0000863172558871</v>
      </c>
      <c r="AL148" s="3">
        <f t="shared" si="40"/>
        <v>1.0000747503113101</v>
      </c>
      <c r="AM148" s="3">
        <f t="shared" si="40"/>
        <v>1.0000647334453974</v>
      </c>
      <c r="AN148" s="3">
        <f t="shared" si="40"/>
        <v>1.0000560589205856</v>
      </c>
      <c r="AO148" s="3">
        <f t="shared" si="40"/>
        <v>1.0000485468428892</v>
      </c>
      <c r="AP148" s="3">
        <f t="shared" si="40"/>
        <v>1.0000420414292011</v>
      </c>
      <c r="AQ148" s="3">
        <f t="shared" si="40"/>
        <v>1.0000364077751358</v>
      </c>
      <c r="AR148" s="3">
        <f t="shared" si="40"/>
        <v>1.0000315290563586</v>
      </c>
      <c r="AS148" s="3">
        <f t="shared" si="40"/>
        <v>1.0000273041051282</v>
      </c>
      <c r="AT148" s="3">
        <f t="shared" si="40"/>
        <v>1.000023645311785</v>
      </c>
      <c r="AU148" s="3">
        <f t="shared" si="40"/>
        <v>1.0000204768075671</v>
      </c>
      <c r="AV148" s="3">
        <f t="shared" si="40"/>
        <v>1.0000177328910251</v>
      </c>
      <c r="AW148" s="3">
        <f t="shared" si="40"/>
        <v>1.0000153566653818</v>
      </c>
      <c r="AX148" s="3">
        <f t="shared" si="40"/>
        <v>1.0000132988585366</v>
      </c>
      <c r="AY148" s="3">
        <f t="shared" si="40"/>
        <v>1.0000115168012329</v>
      </c>
      <c r="AZ148" s="3">
        <f t="shared" si="40"/>
        <v>1.0000099735421704</v>
      </c>
      <c r="BA148" s="3">
        <f t="shared" si="40"/>
        <v>1.0000086370817489</v>
      </c>
      <c r="BB148" s="3">
        <f t="shared" si="40"/>
        <v>1.0000074797084657</v>
      </c>
      <c r="BC148" s="3">
        <f t="shared" si="40"/>
        <v>1.0000064774242854</v>
      </c>
      <c r="BD148" s="3">
        <f t="shared" si="40"/>
        <v>1.0000056094469965</v>
      </c>
      <c r="BE148" s="3">
        <f t="shared" si="40"/>
        <v>1.0000048577792724</v>
      </c>
      <c r="BF148" s="3">
        <f t="shared" si="40"/>
        <v>1.000004206835482</v>
      </c>
      <c r="BG148" s="3">
        <f t="shared" si="40"/>
        <v>1.0000036431184998</v>
      </c>
      <c r="BH148" s="3">
        <f t="shared" si="40"/>
        <v>1.0000031549398525</v>
      </c>
      <c r="BI148" s="3">
        <f t="shared" si="40"/>
        <v>1.0000027321773335</v>
      </c>
    </row>
    <row r="149" spans="1:124" ht="21" customHeight="1" x14ac:dyDescent="0.3">
      <c r="A149" s="9" t="s">
        <v>216</v>
      </c>
      <c r="B149" s="75"/>
      <c r="C149" s="3">
        <f t="shared" ref="C149:BI149" si="41">+(B18/C18)^0.2</f>
        <v>1.0149999999999999</v>
      </c>
      <c r="D149" s="3">
        <f t="shared" si="41"/>
        <v>1.0149999999999999</v>
      </c>
      <c r="E149" s="3">
        <f t="shared" si="41"/>
        <v>1.0149999999999999</v>
      </c>
      <c r="F149" s="3">
        <f t="shared" si="41"/>
        <v>1.0149999999999999</v>
      </c>
      <c r="G149" s="3">
        <f t="shared" si="41"/>
        <v>1.0149999999999999</v>
      </c>
      <c r="H149" s="3">
        <f t="shared" si="41"/>
        <v>1.0149999999999999</v>
      </c>
      <c r="I149" s="3">
        <f t="shared" si="41"/>
        <v>1.0149999999999999</v>
      </c>
      <c r="J149" s="3">
        <f t="shared" si="41"/>
        <v>1.0149999999999999</v>
      </c>
      <c r="K149" s="3">
        <f t="shared" si="41"/>
        <v>1.0149999999999999</v>
      </c>
      <c r="L149" s="3">
        <f t="shared" si="41"/>
        <v>1.0149999999999999</v>
      </c>
      <c r="M149" s="3">
        <f t="shared" si="41"/>
        <v>1.0149999999999999</v>
      </c>
      <c r="N149" s="3">
        <f t="shared" si="41"/>
        <v>1.0149999999999999</v>
      </c>
      <c r="O149" s="3">
        <f t="shared" si="41"/>
        <v>1.0149999999999999</v>
      </c>
      <c r="P149" s="3">
        <f t="shared" si="41"/>
        <v>1.0149999999999999</v>
      </c>
      <c r="Q149" s="3">
        <f t="shared" si="41"/>
        <v>1.0149999999999999</v>
      </c>
      <c r="R149" s="3">
        <f t="shared" si="41"/>
        <v>1.0149999999999999</v>
      </c>
      <c r="S149" s="3">
        <f t="shared" si="41"/>
        <v>1.0149999999999999</v>
      </c>
      <c r="T149" s="3">
        <f t="shared" si="41"/>
        <v>1.0149999999999999</v>
      </c>
      <c r="U149" s="3">
        <f t="shared" si="41"/>
        <v>1.0149999999999999</v>
      </c>
      <c r="V149" s="3">
        <f t="shared" si="41"/>
        <v>1.0149999999999999</v>
      </c>
      <c r="W149" s="3">
        <f t="shared" si="41"/>
        <v>1.0149999999999999</v>
      </c>
      <c r="X149" s="3">
        <f t="shared" si="41"/>
        <v>1.0149999999999999</v>
      </c>
      <c r="Y149" s="3">
        <f t="shared" si="41"/>
        <v>1.0149999999999999</v>
      </c>
      <c r="Z149" s="3">
        <f t="shared" si="41"/>
        <v>1.0149999999999999</v>
      </c>
      <c r="AA149" s="3">
        <f t="shared" si="41"/>
        <v>1.0149999999999999</v>
      </c>
      <c r="AB149" s="3">
        <f t="shared" si="41"/>
        <v>1.0149999999999999</v>
      </c>
      <c r="AC149" s="3">
        <f t="shared" si="41"/>
        <v>1.0149999999999999</v>
      </c>
      <c r="AD149" s="3">
        <f t="shared" si="41"/>
        <v>1.0149999999999999</v>
      </c>
      <c r="AE149" s="3">
        <f t="shared" si="41"/>
        <v>1.0149999999999999</v>
      </c>
      <c r="AF149" s="3">
        <f t="shared" si="41"/>
        <v>1.0149999999999999</v>
      </c>
      <c r="AG149" s="3">
        <f t="shared" si="41"/>
        <v>1.0149999999999999</v>
      </c>
      <c r="AH149" s="3">
        <f t="shared" si="41"/>
        <v>1.0149999999999999</v>
      </c>
      <c r="AI149" s="3">
        <f t="shared" si="41"/>
        <v>1.0149999999999999</v>
      </c>
      <c r="AJ149" s="3">
        <f t="shared" si="41"/>
        <v>1.0149999999999999</v>
      </c>
      <c r="AK149" s="3">
        <f t="shared" si="41"/>
        <v>1.0149999999999999</v>
      </c>
      <c r="AL149" s="3">
        <f t="shared" si="41"/>
        <v>1.0149999999999999</v>
      </c>
      <c r="AM149" s="3">
        <f t="shared" si="41"/>
        <v>1.0149999999999999</v>
      </c>
      <c r="AN149" s="3">
        <f t="shared" si="41"/>
        <v>1.0149999999999999</v>
      </c>
      <c r="AO149" s="3">
        <f t="shared" si="41"/>
        <v>1.0149999999999999</v>
      </c>
      <c r="AP149" s="3">
        <f t="shared" si="41"/>
        <v>1.0149999999999999</v>
      </c>
      <c r="AQ149" s="3">
        <f t="shared" si="41"/>
        <v>1.0149999999999999</v>
      </c>
      <c r="AR149" s="3">
        <f t="shared" si="41"/>
        <v>1.0149999999999999</v>
      </c>
      <c r="AS149" s="3">
        <f t="shared" si="41"/>
        <v>1.0149999999999999</v>
      </c>
      <c r="AT149" s="3">
        <f t="shared" si="41"/>
        <v>1.0149999999999999</v>
      </c>
      <c r="AU149" s="3">
        <f t="shared" si="41"/>
        <v>1.0149999999999999</v>
      </c>
      <c r="AV149" s="3">
        <f t="shared" si="41"/>
        <v>1.0149999999999999</v>
      </c>
      <c r="AW149" s="3">
        <f t="shared" si="41"/>
        <v>1.0149999999999999</v>
      </c>
      <c r="AX149" s="3">
        <f t="shared" si="41"/>
        <v>1.0149999999999999</v>
      </c>
      <c r="AY149" s="3">
        <f t="shared" si="41"/>
        <v>1.0149999999999999</v>
      </c>
      <c r="AZ149" s="3">
        <f t="shared" si="41"/>
        <v>1.0149999999999999</v>
      </c>
      <c r="BA149" s="3">
        <f t="shared" si="41"/>
        <v>1.0149999999999999</v>
      </c>
      <c r="BB149" s="3">
        <f t="shared" si="41"/>
        <v>1.0149999999999999</v>
      </c>
      <c r="BC149" s="3">
        <f t="shared" si="41"/>
        <v>1.0149999999999999</v>
      </c>
      <c r="BD149" s="3">
        <f t="shared" si="41"/>
        <v>1.0149999999999999</v>
      </c>
      <c r="BE149" s="3">
        <f t="shared" si="41"/>
        <v>1.0149999999999999</v>
      </c>
      <c r="BF149" s="3">
        <f t="shared" si="41"/>
        <v>1.0149999999999999</v>
      </c>
      <c r="BG149" s="3">
        <f t="shared" si="41"/>
        <v>1.0149999999999999</v>
      </c>
      <c r="BH149" s="3">
        <f t="shared" si="41"/>
        <v>1.0149999999999999</v>
      </c>
      <c r="BI149" s="3">
        <f t="shared" si="41"/>
        <v>1.0149999999999999</v>
      </c>
    </row>
    <row r="150" spans="1:124" ht="21" customHeight="1" x14ac:dyDescent="0.3">
      <c r="A150" s="9" t="s">
        <v>217</v>
      </c>
      <c r="B150" s="75"/>
      <c r="C150" s="3">
        <f t="shared" ref="C150:BI150" si="42">+((C126/B126)^($B$19))^0.2</f>
        <v>1.0116723977463362</v>
      </c>
      <c r="D150" s="3">
        <f t="shared" si="42"/>
        <v>1.0197785204475609</v>
      </c>
      <c r="E150" s="3">
        <f t="shared" si="42"/>
        <v>1.0195149180726264</v>
      </c>
      <c r="F150" s="3">
        <f t="shared" si="42"/>
        <v>1.0195050752002477</v>
      </c>
      <c r="G150" s="3">
        <f t="shared" si="42"/>
        <v>1.0196735529996228</v>
      </c>
      <c r="H150" s="3">
        <f t="shared" si="42"/>
        <v>1.0199689859832475</v>
      </c>
      <c r="I150" s="3">
        <f t="shared" si="42"/>
        <v>1.0203553301171309</v>
      </c>
      <c r="J150" s="3">
        <f t="shared" si="42"/>
        <v>1.0208065447813699</v>
      </c>
      <c r="K150" s="3">
        <f t="shared" si="42"/>
        <v>1.0213032539562277</v>
      </c>
      <c r="L150" s="3">
        <f t="shared" si="42"/>
        <v>1.0218305996568431</v>
      </c>
      <c r="M150" s="3">
        <f t="shared" si="42"/>
        <v>1.0223768391188939</v>
      </c>
      <c r="N150" s="3">
        <f t="shared" si="42"/>
        <v>1.0229324197573961</v>
      </c>
      <c r="O150" s="3">
        <f t="shared" si="42"/>
        <v>1.0234893678824621</v>
      </c>
      <c r="P150" s="3">
        <f t="shared" si="42"/>
        <v>1.0240408885246961</v>
      </c>
      <c r="Q150" s="3">
        <f t="shared" si="42"/>
        <v>1.0245811098619586</v>
      </c>
      <c r="R150" s="3">
        <f t="shared" si="42"/>
        <v>1.0251049359495552</v>
      </c>
      <c r="S150" s="3">
        <f t="shared" si="42"/>
        <v>1.0256079880523419</v>
      </c>
      <c r="T150" s="3">
        <f t="shared" si="42"/>
        <v>1.0260866376044229</v>
      </c>
      <c r="U150" s="3">
        <f t="shared" si="42"/>
        <v>1.0265458657417654</v>
      </c>
      <c r="V150" s="3">
        <f t="shared" si="42"/>
        <v>1.0269783340801983</v>
      </c>
      <c r="W150" s="3">
        <f t="shared" si="42"/>
        <v>0</v>
      </c>
      <c r="X150" s="3" t="e">
        <f t="shared" si="42"/>
        <v>#DIV/0!</v>
      </c>
      <c r="Y150" s="3" t="e">
        <f t="shared" si="42"/>
        <v>#DIV/0!</v>
      </c>
      <c r="Z150" s="3" t="e">
        <f t="shared" si="42"/>
        <v>#DIV/0!</v>
      </c>
      <c r="AA150" s="3" t="e">
        <f t="shared" si="42"/>
        <v>#DIV/0!</v>
      </c>
      <c r="AB150" s="3" t="e">
        <f t="shared" si="42"/>
        <v>#DIV/0!</v>
      </c>
      <c r="AC150" s="3" t="e">
        <f t="shared" si="42"/>
        <v>#DIV/0!</v>
      </c>
      <c r="AD150" s="3" t="e">
        <f t="shared" si="42"/>
        <v>#DIV/0!</v>
      </c>
      <c r="AE150" s="3" t="e">
        <f t="shared" si="42"/>
        <v>#DIV/0!</v>
      </c>
      <c r="AF150" s="3" t="e">
        <f t="shared" si="42"/>
        <v>#DIV/0!</v>
      </c>
      <c r="AG150" s="3" t="e">
        <f t="shared" si="42"/>
        <v>#DIV/0!</v>
      </c>
      <c r="AH150" s="3" t="e">
        <f t="shared" si="42"/>
        <v>#DIV/0!</v>
      </c>
      <c r="AI150" s="3" t="e">
        <f t="shared" si="42"/>
        <v>#DIV/0!</v>
      </c>
      <c r="AJ150" s="3" t="e">
        <f t="shared" si="42"/>
        <v>#DIV/0!</v>
      </c>
      <c r="AK150" s="3" t="e">
        <f t="shared" si="42"/>
        <v>#DIV/0!</v>
      </c>
      <c r="AL150" s="3" t="e">
        <f t="shared" si="42"/>
        <v>#DIV/0!</v>
      </c>
      <c r="AM150" s="3" t="e">
        <f t="shared" si="42"/>
        <v>#DIV/0!</v>
      </c>
      <c r="AN150" s="3" t="e">
        <f t="shared" si="42"/>
        <v>#DIV/0!</v>
      </c>
      <c r="AO150" s="3" t="e">
        <f t="shared" si="42"/>
        <v>#DIV/0!</v>
      </c>
      <c r="AP150" s="3" t="e">
        <f t="shared" si="42"/>
        <v>#DIV/0!</v>
      </c>
      <c r="AQ150" s="3" t="e">
        <f t="shared" si="42"/>
        <v>#DIV/0!</v>
      </c>
      <c r="AR150" s="3" t="e">
        <f t="shared" si="42"/>
        <v>#DIV/0!</v>
      </c>
      <c r="AS150" s="3" t="e">
        <f t="shared" si="42"/>
        <v>#DIV/0!</v>
      </c>
      <c r="AT150" s="3" t="e">
        <f t="shared" si="42"/>
        <v>#DIV/0!</v>
      </c>
      <c r="AU150" s="3" t="e">
        <f t="shared" si="42"/>
        <v>#DIV/0!</v>
      </c>
      <c r="AV150" s="3" t="e">
        <f t="shared" si="42"/>
        <v>#DIV/0!</v>
      </c>
      <c r="AW150" s="3" t="e">
        <f t="shared" si="42"/>
        <v>#DIV/0!</v>
      </c>
      <c r="AX150" s="3" t="e">
        <f t="shared" si="42"/>
        <v>#DIV/0!</v>
      </c>
      <c r="AY150" s="3" t="e">
        <f t="shared" si="42"/>
        <v>#DIV/0!</v>
      </c>
      <c r="AZ150" s="3" t="e">
        <f t="shared" si="42"/>
        <v>#DIV/0!</v>
      </c>
      <c r="BA150" s="3" t="e">
        <f t="shared" si="42"/>
        <v>#DIV/0!</v>
      </c>
      <c r="BB150" s="3" t="e">
        <f t="shared" si="42"/>
        <v>#DIV/0!</v>
      </c>
      <c r="BC150" s="3" t="e">
        <f t="shared" si="42"/>
        <v>#DIV/0!</v>
      </c>
      <c r="BD150" s="3" t="e">
        <f t="shared" si="42"/>
        <v>#DIV/0!</v>
      </c>
      <c r="BE150" s="3" t="e">
        <f t="shared" si="42"/>
        <v>#DIV/0!</v>
      </c>
      <c r="BF150" s="3" t="e">
        <f t="shared" si="42"/>
        <v>#DIV/0!</v>
      </c>
      <c r="BG150" s="3" t="e">
        <f t="shared" si="42"/>
        <v>#DIV/0!</v>
      </c>
      <c r="BH150" s="3" t="e">
        <f t="shared" si="42"/>
        <v>#DIV/0!</v>
      </c>
      <c r="BI150" s="3" t="e">
        <f t="shared" si="42"/>
        <v>#DIV/0!</v>
      </c>
    </row>
    <row r="151" spans="1:124" ht="21" customHeight="1" x14ac:dyDescent="0.3">
      <c r="A151" s="9" t="s">
        <v>218</v>
      </c>
      <c r="B151" s="75"/>
      <c r="C151" s="3">
        <f>+C150*C149</f>
        <v>1.0268474837125312</v>
      </c>
      <c r="D151" s="3">
        <f t="shared" ref="D151:BI151" si="43">+D150*D149</f>
        <v>1.0350751982542743</v>
      </c>
      <c r="E151" s="3">
        <f t="shared" si="43"/>
        <v>1.0348076418437158</v>
      </c>
      <c r="F151" s="3">
        <f t="shared" si="43"/>
        <v>1.0347976513282513</v>
      </c>
      <c r="G151" s="3">
        <f t="shared" si="43"/>
        <v>1.034968656294617</v>
      </c>
      <c r="H151" s="3">
        <f t="shared" si="43"/>
        <v>1.0352685207729961</v>
      </c>
      <c r="I151" s="3">
        <f t="shared" si="43"/>
        <v>1.0356606600688878</v>
      </c>
      <c r="J151" s="3">
        <f t="shared" si="43"/>
        <v>1.0361186429530904</v>
      </c>
      <c r="K151" s="3">
        <f t="shared" si="43"/>
        <v>1.0366228027655711</v>
      </c>
      <c r="L151" s="3">
        <f t="shared" si="43"/>
        <v>1.0371580586516955</v>
      </c>
      <c r="M151" s="3">
        <f t="shared" si="43"/>
        <v>1.0377124917056773</v>
      </c>
      <c r="N151" s="3">
        <f t="shared" si="43"/>
        <v>1.038276406053757</v>
      </c>
      <c r="O151" s="3">
        <f t="shared" si="43"/>
        <v>1.0388417084006989</v>
      </c>
      <c r="P151" s="3">
        <f t="shared" si="43"/>
        <v>1.0394015018525664</v>
      </c>
      <c r="Q151" s="3">
        <f t="shared" si="43"/>
        <v>1.0399498265098879</v>
      </c>
      <c r="R151" s="3">
        <f t="shared" si="43"/>
        <v>1.0404815099887985</v>
      </c>
      <c r="S151" s="3">
        <f t="shared" si="43"/>
        <v>1.040992107873127</v>
      </c>
      <c r="T151" s="3">
        <f t="shared" si="43"/>
        <v>1.041477937168489</v>
      </c>
      <c r="U151" s="3">
        <f t="shared" si="43"/>
        <v>1.0419440537278919</v>
      </c>
      <c r="V151" s="3">
        <f t="shared" si="43"/>
        <v>1.0423830090914012</v>
      </c>
      <c r="W151" s="3">
        <f t="shared" si="43"/>
        <v>0</v>
      </c>
      <c r="X151" s="3" t="e">
        <f t="shared" si="43"/>
        <v>#DIV/0!</v>
      </c>
      <c r="Y151" s="3" t="e">
        <f t="shared" si="43"/>
        <v>#DIV/0!</v>
      </c>
      <c r="Z151" s="3" t="e">
        <f t="shared" si="43"/>
        <v>#DIV/0!</v>
      </c>
      <c r="AA151" s="3" t="e">
        <f t="shared" si="43"/>
        <v>#DIV/0!</v>
      </c>
      <c r="AB151" s="3" t="e">
        <f t="shared" si="43"/>
        <v>#DIV/0!</v>
      </c>
      <c r="AC151" s="3" t="e">
        <f t="shared" si="43"/>
        <v>#DIV/0!</v>
      </c>
      <c r="AD151" s="3" t="e">
        <f t="shared" si="43"/>
        <v>#DIV/0!</v>
      </c>
      <c r="AE151" s="3" t="e">
        <f t="shared" si="43"/>
        <v>#DIV/0!</v>
      </c>
      <c r="AF151" s="3" t="e">
        <f t="shared" si="43"/>
        <v>#DIV/0!</v>
      </c>
      <c r="AG151" s="3" t="e">
        <f t="shared" si="43"/>
        <v>#DIV/0!</v>
      </c>
      <c r="AH151" s="3" t="e">
        <f t="shared" si="43"/>
        <v>#DIV/0!</v>
      </c>
      <c r="AI151" s="3" t="e">
        <f t="shared" si="43"/>
        <v>#DIV/0!</v>
      </c>
      <c r="AJ151" s="3" t="e">
        <f t="shared" si="43"/>
        <v>#DIV/0!</v>
      </c>
      <c r="AK151" s="3" t="e">
        <f t="shared" si="43"/>
        <v>#DIV/0!</v>
      </c>
      <c r="AL151" s="3" t="e">
        <f t="shared" si="43"/>
        <v>#DIV/0!</v>
      </c>
      <c r="AM151" s="3" t="e">
        <f t="shared" si="43"/>
        <v>#DIV/0!</v>
      </c>
      <c r="AN151" s="3" t="e">
        <f t="shared" si="43"/>
        <v>#DIV/0!</v>
      </c>
      <c r="AO151" s="3" t="e">
        <f t="shared" si="43"/>
        <v>#DIV/0!</v>
      </c>
      <c r="AP151" s="3" t="e">
        <f t="shared" si="43"/>
        <v>#DIV/0!</v>
      </c>
      <c r="AQ151" s="3" t="e">
        <f t="shared" si="43"/>
        <v>#DIV/0!</v>
      </c>
      <c r="AR151" s="3" t="e">
        <f t="shared" si="43"/>
        <v>#DIV/0!</v>
      </c>
      <c r="AS151" s="3" t="e">
        <f t="shared" si="43"/>
        <v>#DIV/0!</v>
      </c>
      <c r="AT151" s="3" t="e">
        <f t="shared" si="43"/>
        <v>#DIV/0!</v>
      </c>
      <c r="AU151" s="3" t="e">
        <f t="shared" si="43"/>
        <v>#DIV/0!</v>
      </c>
      <c r="AV151" s="3" t="e">
        <f t="shared" si="43"/>
        <v>#DIV/0!</v>
      </c>
      <c r="AW151" s="3" t="e">
        <f t="shared" si="43"/>
        <v>#DIV/0!</v>
      </c>
      <c r="AX151" s="3" t="e">
        <f t="shared" si="43"/>
        <v>#DIV/0!</v>
      </c>
      <c r="AY151" s="3" t="e">
        <f t="shared" si="43"/>
        <v>#DIV/0!</v>
      </c>
      <c r="AZ151" s="3" t="e">
        <f t="shared" si="43"/>
        <v>#DIV/0!</v>
      </c>
      <c r="BA151" s="3" t="e">
        <f t="shared" si="43"/>
        <v>#DIV/0!</v>
      </c>
      <c r="BB151" s="3" t="e">
        <f t="shared" si="43"/>
        <v>#DIV/0!</v>
      </c>
      <c r="BC151" s="3" t="e">
        <f t="shared" si="43"/>
        <v>#DIV/0!</v>
      </c>
      <c r="BD151" s="3" t="e">
        <f t="shared" si="43"/>
        <v>#DIV/0!</v>
      </c>
      <c r="BE151" s="3" t="e">
        <f t="shared" si="43"/>
        <v>#DIV/0!</v>
      </c>
      <c r="BF151" s="3" t="e">
        <f t="shared" si="43"/>
        <v>#DIV/0!</v>
      </c>
      <c r="BG151" s="3" t="e">
        <f t="shared" si="43"/>
        <v>#DIV/0!</v>
      </c>
      <c r="BH151" s="3" t="e">
        <f t="shared" si="43"/>
        <v>#DIV/0!</v>
      </c>
      <c r="BI151" s="3" t="e">
        <f t="shared" si="43"/>
        <v>#DIV/0!</v>
      </c>
    </row>
    <row r="152" spans="1:124" ht="21" customHeight="1" x14ac:dyDescent="0.3">
      <c r="A152" s="9" t="s">
        <v>4</v>
      </c>
      <c r="B152" s="75"/>
      <c r="C152" s="3">
        <f>+C151-1</f>
        <v>2.6847483712531206E-2</v>
      </c>
      <c r="D152" s="3">
        <f t="shared" ref="D152:BI152" si="44">+D151-1</f>
        <v>3.5075198254274298E-2</v>
      </c>
      <c r="E152" s="3">
        <f t="shared" si="44"/>
        <v>3.4807641843715764E-2</v>
      </c>
      <c r="F152" s="3">
        <f t="shared" si="44"/>
        <v>3.47976513282513E-2</v>
      </c>
      <c r="G152" s="3">
        <f t="shared" si="44"/>
        <v>3.4968656294616984E-2</v>
      </c>
      <c r="H152" s="3">
        <f t="shared" si="44"/>
        <v>3.5268520772996137E-2</v>
      </c>
      <c r="I152" s="3">
        <f t="shared" si="44"/>
        <v>3.5660660068887795E-2</v>
      </c>
      <c r="J152" s="3">
        <f t="shared" si="44"/>
        <v>3.6118642953090419E-2</v>
      </c>
      <c r="K152" s="3">
        <f t="shared" si="44"/>
        <v>3.6622802765571061E-2</v>
      </c>
      <c r="L152" s="3">
        <f t="shared" si="44"/>
        <v>3.7158058651695525E-2</v>
      </c>
      <c r="M152" s="3">
        <f t="shared" si="44"/>
        <v>3.7712491705677254E-2</v>
      </c>
      <c r="N152" s="3">
        <f t="shared" si="44"/>
        <v>3.8276406053757039E-2</v>
      </c>
      <c r="O152" s="3">
        <f t="shared" si="44"/>
        <v>3.8841708400698893E-2</v>
      </c>
      <c r="P152" s="3">
        <f t="shared" si="44"/>
        <v>3.9401501852566412E-2</v>
      </c>
      <c r="Q152" s="3">
        <f t="shared" si="44"/>
        <v>3.9949826509887876E-2</v>
      </c>
      <c r="R152" s="3">
        <f t="shared" si="44"/>
        <v>4.0481509988798514E-2</v>
      </c>
      <c r="S152" s="3">
        <f t="shared" si="44"/>
        <v>4.0992107873127015E-2</v>
      </c>
      <c r="T152" s="3">
        <f t="shared" si="44"/>
        <v>4.1477937168489021E-2</v>
      </c>
      <c r="U152" s="3">
        <f t="shared" si="44"/>
        <v>4.1944053727891895E-2</v>
      </c>
      <c r="V152" s="3">
        <f t="shared" si="44"/>
        <v>4.2383009091401247E-2</v>
      </c>
      <c r="W152" s="3">
        <f t="shared" si="44"/>
        <v>-1</v>
      </c>
      <c r="X152" s="3" t="e">
        <f t="shared" si="44"/>
        <v>#DIV/0!</v>
      </c>
      <c r="Y152" s="3" t="e">
        <f t="shared" si="44"/>
        <v>#DIV/0!</v>
      </c>
      <c r="Z152" s="3" t="e">
        <f t="shared" si="44"/>
        <v>#DIV/0!</v>
      </c>
      <c r="AA152" s="3" t="e">
        <f t="shared" si="44"/>
        <v>#DIV/0!</v>
      </c>
      <c r="AB152" s="3" t="e">
        <f t="shared" si="44"/>
        <v>#DIV/0!</v>
      </c>
      <c r="AC152" s="3" t="e">
        <f t="shared" si="44"/>
        <v>#DIV/0!</v>
      </c>
      <c r="AD152" s="3" t="e">
        <f t="shared" si="44"/>
        <v>#DIV/0!</v>
      </c>
      <c r="AE152" s="3" t="e">
        <f t="shared" si="44"/>
        <v>#DIV/0!</v>
      </c>
      <c r="AF152" s="3" t="e">
        <f t="shared" si="44"/>
        <v>#DIV/0!</v>
      </c>
      <c r="AG152" s="3" t="e">
        <f t="shared" si="44"/>
        <v>#DIV/0!</v>
      </c>
      <c r="AH152" s="3" t="e">
        <f t="shared" si="44"/>
        <v>#DIV/0!</v>
      </c>
      <c r="AI152" s="3" t="e">
        <f t="shared" si="44"/>
        <v>#DIV/0!</v>
      </c>
      <c r="AJ152" s="3" t="e">
        <f t="shared" si="44"/>
        <v>#DIV/0!</v>
      </c>
      <c r="AK152" s="3" t="e">
        <f t="shared" si="44"/>
        <v>#DIV/0!</v>
      </c>
      <c r="AL152" s="3" t="e">
        <f t="shared" si="44"/>
        <v>#DIV/0!</v>
      </c>
      <c r="AM152" s="3" t="e">
        <f t="shared" si="44"/>
        <v>#DIV/0!</v>
      </c>
      <c r="AN152" s="3" t="e">
        <f t="shared" si="44"/>
        <v>#DIV/0!</v>
      </c>
      <c r="AO152" s="3" t="e">
        <f t="shared" si="44"/>
        <v>#DIV/0!</v>
      </c>
      <c r="AP152" s="3" t="e">
        <f t="shared" si="44"/>
        <v>#DIV/0!</v>
      </c>
      <c r="AQ152" s="3" t="e">
        <f t="shared" si="44"/>
        <v>#DIV/0!</v>
      </c>
      <c r="AR152" s="3" t="e">
        <f t="shared" si="44"/>
        <v>#DIV/0!</v>
      </c>
      <c r="AS152" s="3" t="e">
        <f t="shared" si="44"/>
        <v>#DIV/0!</v>
      </c>
      <c r="AT152" s="3" t="e">
        <f t="shared" si="44"/>
        <v>#DIV/0!</v>
      </c>
      <c r="AU152" s="3" t="e">
        <f t="shared" si="44"/>
        <v>#DIV/0!</v>
      </c>
      <c r="AV152" s="3" t="e">
        <f t="shared" si="44"/>
        <v>#DIV/0!</v>
      </c>
      <c r="AW152" s="3" t="e">
        <f t="shared" si="44"/>
        <v>#DIV/0!</v>
      </c>
      <c r="AX152" s="3" t="e">
        <f t="shared" si="44"/>
        <v>#DIV/0!</v>
      </c>
      <c r="AY152" s="3" t="e">
        <f t="shared" si="44"/>
        <v>#DIV/0!</v>
      </c>
      <c r="AZ152" s="3" t="e">
        <f t="shared" si="44"/>
        <v>#DIV/0!</v>
      </c>
      <c r="BA152" s="3" t="e">
        <f t="shared" si="44"/>
        <v>#DIV/0!</v>
      </c>
      <c r="BB152" s="3" t="e">
        <f t="shared" si="44"/>
        <v>#DIV/0!</v>
      </c>
      <c r="BC152" s="3" t="e">
        <f t="shared" si="44"/>
        <v>#DIV/0!</v>
      </c>
      <c r="BD152" s="3" t="e">
        <f t="shared" si="44"/>
        <v>#DIV/0!</v>
      </c>
      <c r="BE152" s="3" t="e">
        <f t="shared" si="44"/>
        <v>#DIV/0!</v>
      </c>
      <c r="BF152" s="3" t="e">
        <f t="shared" si="44"/>
        <v>#DIV/0!</v>
      </c>
      <c r="BG152" s="3" t="e">
        <f t="shared" si="44"/>
        <v>#DIV/0!</v>
      </c>
      <c r="BH152" s="3" t="e">
        <f t="shared" si="44"/>
        <v>#DIV/0!</v>
      </c>
      <c r="BI152" s="3" t="e">
        <f t="shared" si="44"/>
        <v>#DIV/0!</v>
      </c>
    </row>
    <row r="153" spans="1:124" ht="21" customHeight="1" x14ac:dyDescent="0.3">
      <c r="A153" s="9" t="s">
        <v>219</v>
      </c>
      <c r="B153" s="75"/>
      <c r="C153" s="3">
        <f>+C151/(1+$B$17)-1</f>
        <v>2.6847483712531206E-2</v>
      </c>
      <c r="D153" s="3">
        <f>+D151/(1+$B$17)-1</f>
        <v>3.5075198254274298E-2</v>
      </c>
      <c r="E153" s="3">
        <f t="shared" ref="E153:BI153" si="45">+E151/(1+$B$17)-1</f>
        <v>3.4807641843715764E-2</v>
      </c>
      <c r="F153" s="3">
        <f t="shared" si="45"/>
        <v>3.47976513282513E-2</v>
      </c>
      <c r="G153" s="3">
        <f t="shared" si="45"/>
        <v>3.4968656294616984E-2</v>
      </c>
      <c r="H153" s="3">
        <f t="shared" si="45"/>
        <v>3.5268520772996137E-2</v>
      </c>
      <c r="I153" s="3">
        <f t="shared" si="45"/>
        <v>3.5660660068887795E-2</v>
      </c>
      <c r="J153" s="3">
        <f t="shared" si="45"/>
        <v>3.6118642953090419E-2</v>
      </c>
      <c r="K153" s="3">
        <f t="shared" si="45"/>
        <v>3.6622802765571061E-2</v>
      </c>
      <c r="L153" s="3">
        <f t="shared" si="45"/>
        <v>3.7158058651695525E-2</v>
      </c>
      <c r="M153" s="3">
        <f t="shared" si="45"/>
        <v>3.7712491705677254E-2</v>
      </c>
      <c r="N153" s="3">
        <f t="shared" si="45"/>
        <v>3.8276406053757039E-2</v>
      </c>
      <c r="O153" s="3">
        <f t="shared" si="45"/>
        <v>3.8841708400698893E-2</v>
      </c>
      <c r="P153" s="3">
        <f t="shared" si="45"/>
        <v>3.9401501852566412E-2</v>
      </c>
      <c r="Q153" s="3">
        <f t="shared" si="45"/>
        <v>3.9949826509887876E-2</v>
      </c>
      <c r="R153" s="3">
        <f t="shared" si="45"/>
        <v>4.0481509988798514E-2</v>
      </c>
      <c r="S153" s="3">
        <f t="shared" si="45"/>
        <v>4.0992107873127015E-2</v>
      </c>
      <c r="T153" s="3">
        <f t="shared" si="45"/>
        <v>4.1477937168489021E-2</v>
      </c>
      <c r="U153" s="3">
        <f t="shared" si="45"/>
        <v>4.1944053727891895E-2</v>
      </c>
      <c r="V153" s="3">
        <f t="shared" si="45"/>
        <v>4.2383009091401247E-2</v>
      </c>
      <c r="W153" s="3">
        <f t="shared" si="45"/>
        <v>-1</v>
      </c>
      <c r="X153" s="3" t="e">
        <f t="shared" si="45"/>
        <v>#DIV/0!</v>
      </c>
      <c r="Y153" s="3" t="e">
        <f t="shared" si="45"/>
        <v>#DIV/0!</v>
      </c>
      <c r="Z153" s="3" t="e">
        <f t="shared" si="45"/>
        <v>#DIV/0!</v>
      </c>
      <c r="AA153" s="3" t="e">
        <f t="shared" si="45"/>
        <v>#DIV/0!</v>
      </c>
      <c r="AB153" s="3" t="e">
        <f t="shared" si="45"/>
        <v>#DIV/0!</v>
      </c>
      <c r="AC153" s="3" t="e">
        <f t="shared" si="45"/>
        <v>#DIV/0!</v>
      </c>
      <c r="AD153" s="3" t="e">
        <f t="shared" si="45"/>
        <v>#DIV/0!</v>
      </c>
      <c r="AE153" s="3" t="e">
        <f t="shared" si="45"/>
        <v>#DIV/0!</v>
      </c>
      <c r="AF153" s="3" t="e">
        <f t="shared" si="45"/>
        <v>#DIV/0!</v>
      </c>
      <c r="AG153" s="3" t="e">
        <f t="shared" si="45"/>
        <v>#DIV/0!</v>
      </c>
      <c r="AH153" s="3" t="e">
        <f t="shared" si="45"/>
        <v>#DIV/0!</v>
      </c>
      <c r="AI153" s="3" t="e">
        <f t="shared" si="45"/>
        <v>#DIV/0!</v>
      </c>
      <c r="AJ153" s="3" t="e">
        <f t="shared" si="45"/>
        <v>#DIV/0!</v>
      </c>
      <c r="AK153" s="3" t="e">
        <f t="shared" si="45"/>
        <v>#DIV/0!</v>
      </c>
      <c r="AL153" s="3" t="e">
        <f t="shared" si="45"/>
        <v>#DIV/0!</v>
      </c>
      <c r="AM153" s="3" t="e">
        <f t="shared" si="45"/>
        <v>#DIV/0!</v>
      </c>
      <c r="AN153" s="3" t="e">
        <f t="shared" si="45"/>
        <v>#DIV/0!</v>
      </c>
      <c r="AO153" s="3" t="e">
        <f t="shared" si="45"/>
        <v>#DIV/0!</v>
      </c>
      <c r="AP153" s="3" t="e">
        <f t="shared" si="45"/>
        <v>#DIV/0!</v>
      </c>
      <c r="AQ153" s="3" t="e">
        <f t="shared" si="45"/>
        <v>#DIV/0!</v>
      </c>
      <c r="AR153" s="3" t="e">
        <f t="shared" si="45"/>
        <v>#DIV/0!</v>
      </c>
      <c r="AS153" s="3" t="e">
        <f t="shared" si="45"/>
        <v>#DIV/0!</v>
      </c>
      <c r="AT153" s="3" t="e">
        <f t="shared" si="45"/>
        <v>#DIV/0!</v>
      </c>
      <c r="AU153" s="3" t="e">
        <f t="shared" si="45"/>
        <v>#DIV/0!</v>
      </c>
      <c r="AV153" s="3" t="e">
        <f t="shared" si="45"/>
        <v>#DIV/0!</v>
      </c>
      <c r="AW153" s="3" t="e">
        <f t="shared" si="45"/>
        <v>#DIV/0!</v>
      </c>
      <c r="AX153" s="3" t="e">
        <f t="shared" si="45"/>
        <v>#DIV/0!</v>
      </c>
      <c r="AY153" s="3" t="e">
        <f t="shared" si="45"/>
        <v>#DIV/0!</v>
      </c>
      <c r="AZ153" s="3" t="e">
        <f t="shared" si="45"/>
        <v>#DIV/0!</v>
      </c>
      <c r="BA153" s="3" t="e">
        <f t="shared" si="45"/>
        <v>#DIV/0!</v>
      </c>
      <c r="BB153" s="3" t="e">
        <f t="shared" si="45"/>
        <v>#DIV/0!</v>
      </c>
      <c r="BC153" s="3" t="e">
        <f t="shared" si="45"/>
        <v>#DIV/0!</v>
      </c>
      <c r="BD153" s="3" t="e">
        <f t="shared" si="45"/>
        <v>#DIV/0!</v>
      </c>
      <c r="BE153" s="3" t="e">
        <f t="shared" si="45"/>
        <v>#DIV/0!</v>
      </c>
      <c r="BF153" s="3" t="e">
        <f t="shared" si="45"/>
        <v>#DIV/0!</v>
      </c>
      <c r="BG153" s="3" t="e">
        <f t="shared" si="45"/>
        <v>#DIV/0!</v>
      </c>
      <c r="BH153" s="3" t="e">
        <f t="shared" si="45"/>
        <v>#DIV/0!</v>
      </c>
      <c r="BI153" s="3" t="e">
        <f t="shared" si="45"/>
        <v>#DIV/0!</v>
      </c>
    </row>
    <row r="154" spans="1:124" ht="21" customHeight="1" x14ac:dyDescent="0.3">
      <c r="A154" s="9" t="s">
        <v>220</v>
      </c>
      <c r="B154" s="75"/>
      <c r="C154" s="3">
        <f>+C151*(1+$B$9)-1</f>
        <v>2.6847483712531206E-2</v>
      </c>
      <c r="D154" s="3">
        <f>+D151*(1+$B$9)-1</f>
        <v>3.5075198254274298E-2</v>
      </c>
      <c r="E154" s="3">
        <f t="shared" ref="E154:BI154" si="46">+E151*(1+$B$9)-1</f>
        <v>3.4807641843715764E-2</v>
      </c>
      <c r="F154" s="3">
        <f t="shared" si="46"/>
        <v>3.47976513282513E-2</v>
      </c>
      <c r="G154" s="3">
        <f t="shared" si="46"/>
        <v>3.4968656294616984E-2</v>
      </c>
      <c r="H154" s="3">
        <f t="shared" si="46"/>
        <v>3.5268520772996137E-2</v>
      </c>
      <c r="I154" s="3">
        <f t="shared" si="46"/>
        <v>3.5660660068887795E-2</v>
      </c>
      <c r="J154" s="3">
        <f t="shared" si="46"/>
        <v>3.6118642953090419E-2</v>
      </c>
      <c r="K154" s="3">
        <f t="shared" si="46"/>
        <v>3.6622802765571061E-2</v>
      </c>
      <c r="L154" s="3">
        <f t="shared" si="46"/>
        <v>3.7158058651695525E-2</v>
      </c>
      <c r="M154" s="3">
        <f t="shared" si="46"/>
        <v>3.7712491705677254E-2</v>
      </c>
      <c r="N154" s="3">
        <f t="shared" si="46"/>
        <v>3.8276406053757039E-2</v>
      </c>
      <c r="O154" s="3">
        <f t="shared" si="46"/>
        <v>3.8841708400698893E-2</v>
      </c>
      <c r="P154" s="3">
        <f t="shared" si="46"/>
        <v>3.9401501852566412E-2</v>
      </c>
      <c r="Q154" s="3">
        <f t="shared" si="46"/>
        <v>3.9949826509887876E-2</v>
      </c>
      <c r="R154" s="3">
        <f t="shared" si="46"/>
        <v>4.0481509988798514E-2</v>
      </c>
      <c r="S154" s="3">
        <f t="shared" si="46"/>
        <v>4.0992107873127015E-2</v>
      </c>
      <c r="T154" s="3">
        <f t="shared" si="46"/>
        <v>4.1477937168489021E-2</v>
      </c>
      <c r="U154" s="3">
        <f t="shared" si="46"/>
        <v>4.1944053727891895E-2</v>
      </c>
      <c r="V154" s="3">
        <f t="shared" si="46"/>
        <v>4.2383009091401247E-2</v>
      </c>
      <c r="W154" s="3">
        <f t="shared" si="46"/>
        <v>-1</v>
      </c>
      <c r="X154" s="3" t="e">
        <f t="shared" si="46"/>
        <v>#DIV/0!</v>
      </c>
      <c r="Y154" s="3" t="e">
        <f t="shared" si="46"/>
        <v>#DIV/0!</v>
      </c>
      <c r="Z154" s="3" t="e">
        <f t="shared" si="46"/>
        <v>#DIV/0!</v>
      </c>
      <c r="AA154" s="3" t="e">
        <f t="shared" si="46"/>
        <v>#DIV/0!</v>
      </c>
      <c r="AB154" s="3" t="e">
        <f t="shared" si="46"/>
        <v>#DIV/0!</v>
      </c>
      <c r="AC154" s="3" t="e">
        <f t="shared" si="46"/>
        <v>#DIV/0!</v>
      </c>
      <c r="AD154" s="3" t="e">
        <f t="shared" si="46"/>
        <v>#DIV/0!</v>
      </c>
      <c r="AE154" s="3" t="e">
        <f t="shared" si="46"/>
        <v>#DIV/0!</v>
      </c>
      <c r="AF154" s="3" t="e">
        <f t="shared" si="46"/>
        <v>#DIV/0!</v>
      </c>
      <c r="AG154" s="3" t="e">
        <f t="shared" si="46"/>
        <v>#DIV/0!</v>
      </c>
      <c r="AH154" s="3" t="e">
        <f t="shared" si="46"/>
        <v>#DIV/0!</v>
      </c>
      <c r="AI154" s="3" t="e">
        <f t="shared" si="46"/>
        <v>#DIV/0!</v>
      </c>
      <c r="AJ154" s="3" t="e">
        <f t="shared" si="46"/>
        <v>#DIV/0!</v>
      </c>
      <c r="AK154" s="3" t="e">
        <f t="shared" si="46"/>
        <v>#DIV/0!</v>
      </c>
      <c r="AL154" s="3" t="e">
        <f t="shared" si="46"/>
        <v>#DIV/0!</v>
      </c>
      <c r="AM154" s="3" t="e">
        <f t="shared" si="46"/>
        <v>#DIV/0!</v>
      </c>
      <c r="AN154" s="3" t="e">
        <f t="shared" si="46"/>
        <v>#DIV/0!</v>
      </c>
      <c r="AO154" s="3" t="e">
        <f t="shared" si="46"/>
        <v>#DIV/0!</v>
      </c>
      <c r="AP154" s="3" t="e">
        <f t="shared" si="46"/>
        <v>#DIV/0!</v>
      </c>
      <c r="AQ154" s="3" t="e">
        <f t="shared" si="46"/>
        <v>#DIV/0!</v>
      </c>
      <c r="AR154" s="3" t="e">
        <f t="shared" si="46"/>
        <v>#DIV/0!</v>
      </c>
      <c r="AS154" s="3" t="e">
        <f t="shared" si="46"/>
        <v>#DIV/0!</v>
      </c>
      <c r="AT154" s="3" t="e">
        <f t="shared" si="46"/>
        <v>#DIV/0!</v>
      </c>
      <c r="AU154" s="3" t="e">
        <f t="shared" si="46"/>
        <v>#DIV/0!</v>
      </c>
      <c r="AV154" s="3" t="e">
        <f t="shared" si="46"/>
        <v>#DIV/0!</v>
      </c>
      <c r="AW154" s="3" t="e">
        <f t="shared" si="46"/>
        <v>#DIV/0!</v>
      </c>
      <c r="AX154" s="3" t="e">
        <f t="shared" si="46"/>
        <v>#DIV/0!</v>
      </c>
      <c r="AY154" s="3" t="e">
        <f t="shared" si="46"/>
        <v>#DIV/0!</v>
      </c>
      <c r="AZ154" s="3" t="e">
        <f t="shared" si="46"/>
        <v>#DIV/0!</v>
      </c>
      <c r="BA154" s="3" t="e">
        <f t="shared" si="46"/>
        <v>#DIV/0!</v>
      </c>
      <c r="BB154" s="3" t="e">
        <f t="shared" si="46"/>
        <v>#DIV/0!</v>
      </c>
      <c r="BC154" s="3" t="e">
        <f t="shared" si="46"/>
        <v>#DIV/0!</v>
      </c>
      <c r="BD154" s="3" t="e">
        <f t="shared" si="46"/>
        <v>#DIV/0!</v>
      </c>
      <c r="BE154" s="3" t="e">
        <f t="shared" si="46"/>
        <v>#DIV/0!</v>
      </c>
      <c r="BF154" s="3" t="e">
        <f t="shared" si="46"/>
        <v>#DIV/0!</v>
      </c>
      <c r="BG154" s="3" t="e">
        <f t="shared" si="46"/>
        <v>#DIV/0!</v>
      </c>
      <c r="BH154" s="3" t="e">
        <f t="shared" si="46"/>
        <v>#DIV/0!</v>
      </c>
      <c r="BI154" s="3" t="e">
        <f t="shared" si="46"/>
        <v>#DIV/0!</v>
      </c>
    </row>
    <row r="155" spans="1:124" ht="21" customHeight="1" x14ac:dyDescent="0.3">
      <c r="A155" s="47" t="s">
        <v>222</v>
      </c>
      <c r="B155" s="72">
        <v>1</v>
      </c>
      <c r="C155" s="37">
        <f>+B155/(1+C152)^5</f>
        <v>0.87593178109021474</v>
      </c>
      <c r="D155" s="37">
        <f t="shared" ref="D155:BI155" si="47">+C155/(1+D152)^5</f>
        <v>0.73724319356229717</v>
      </c>
      <c r="E155" s="37">
        <f t="shared" si="47"/>
        <v>0.62131614010409042</v>
      </c>
      <c r="F155" s="37">
        <f t="shared" si="47"/>
        <v>0.52364319482841182</v>
      </c>
      <c r="G155" s="37">
        <f t="shared" si="47"/>
        <v>0.44096028471615856</v>
      </c>
      <c r="H155" s="37">
        <f t="shared" si="47"/>
        <v>0.37079548117038014</v>
      </c>
      <c r="I155" s="37">
        <f t="shared" si="47"/>
        <v>0.31120533547070045</v>
      </c>
      <c r="J155" s="37">
        <f t="shared" si="47"/>
        <v>0.26061511126878933</v>
      </c>
      <c r="K155" s="37">
        <f t="shared" si="47"/>
        <v>0.21771873613428699</v>
      </c>
      <c r="L155" s="37">
        <f t="shared" si="47"/>
        <v>0.18141411473567418</v>
      </c>
      <c r="M155" s="37">
        <f t="shared" si="47"/>
        <v>0.15075990337683767</v>
      </c>
      <c r="N155" s="37">
        <f t="shared" si="47"/>
        <v>0.12494558784612948</v>
      </c>
      <c r="O155" s="37">
        <f t="shared" si="47"/>
        <v>0.10326996641881292</v>
      </c>
      <c r="P155" s="37">
        <f t="shared" si="47"/>
        <v>8.5125041325317855E-2</v>
      </c>
      <c r="Q155" s="37">
        <f t="shared" si="47"/>
        <v>6.9983458619613415E-2</v>
      </c>
      <c r="R155" s="37">
        <f t="shared" si="47"/>
        <v>5.7388327373868675E-2</v>
      </c>
      <c r="S155" s="37">
        <f t="shared" si="47"/>
        <v>4.694467990792886E-2</v>
      </c>
      <c r="T155" s="37">
        <f t="shared" si="47"/>
        <v>3.8312104716952816E-2</v>
      </c>
      <c r="U155" s="37">
        <f t="shared" si="47"/>
        <v>3.1197084441329792E-2</v>
      </c>
      <c r="V155" s="37">
        <f t="shared" si="47"/>
        <v>2.534996650066133E-2</v>
      </c>
      <c r="W155" s="37" t="e">
        <f t="shared" si="47"/>
        <v>#DIV/0!</v>
      </c>
      <c r="X155" s="37" t="e">
        <f t="shared" si="47"/>
        <v>#DIV/0!</v>
      </c>
      <c r="Y155" s="37" t="e">
        <f t="shared" si="47"/>
        <v>#DIV/0!</v>
      </c>
      <c r="Z155" s="37" t="e">
        <f t="shared" si="47"/>
        <v>#DIV/0!</v>
      </c>
      <c r="AA155" s="37" t="e">
        <f t="shared" si="47"/>
        <v>#DIV/0!</v>
      </c>
      <c r="AB155" s="37" t="e">
        <f t="shared" si="47"/>
        <v>#DIV/0!</v>
      </c>
      <c r="AC155" s="37" t="e">
        <f t="shared" si="47"/>
        <v>#DIV/0!</v>
      </c>
      <c r="AD155" s="37" t="e">
        <f t="shared" si="47"/>
        <v>#DIV/0!</v>
      </c>
      <c r="AE155" s="37" t="e">
        <f t="shared" si="47"/>
        <v>#DIV/0!</v>
      </c>
      <c r="AF155" s="37" t="e">
        <f t="shared" si="47"/>
        <v>#DIV/0!</v>
      </c>
      <c r="AG155" s="37" t="e">
        <f t="shared" si="47"/>
        <v>#DIV/0!</v>
      </c>
      <c r="AH155" s="37" t="e">
        <f t="shared" si="47"/>
        <v>#DIV/0!</v>
      </c>
      <c r="AI155" s="37" t="e">
        <f t="shared" si="47"/>
        <v>#DIV/0!</v>
      </c>
      <c r="AJ155" s="37" t="e">
        <f t="shared" si="47"/>
        <v>#DIV/0!</v>
      </c>
      <c r="AK155" s="37" t="e">
        <f t="shared" si="47"/>
        <v>#DIV/0!</v>
      </c>
      <c r="AL155" s="37" t="e">
        <f t="shared" si="47"/>
        <v>#DIV/0!</v>
      </c>
      <c r="AM155" s="37" t="e">
        <f t="shared" si="47"/>
        <v>#DIV/0!</v>
      </c>
      <c r="AN155" s="37" t="e">
        <f t="shared" si="47"/>
        <v>#DIV/0!</v>
      </c>
      <c r="AO155" s="37" t="e">
        <f t="shared" si="47"/>
        <v>#DIV/0!</v>
      </c>
      <c r="AP155" s="37" t="e">
        <f t="shared" si="47"/>
        <v>#DIV/0!</v>
      </c>
      <c r="AQ155" s="37" t="e">
        <f t="shared" si="47"/>
        <v>#DIV/0!</v>
      </c>
      <c r="AR155" s="37" t="e">
        <f t="shared" si="47"/>
        <v>#DIV/0!</v>
      </c>
      <c r="AS155" s="37" t="e">
        <f t="shared" si="47"/>
        <v>#DIV/0!</v>
      </c>
      <c r="AT155" s="37" t="e">
        <f t="shared" si="47"/>
        <v>#DIV/0!</v>
      </c>
      <c r="AU155" s="37" t="e">
        <f t="shared" si="47"/>
        <v>#DIV/0!</v>
      </c>
      <c r="AV155" s="37" t="e">
        <f t="shared" si="47"/>
        <v>#DIV/0!</v>
      </c>
      <c r="AW155" s="37" t="e">
        <f t="shared" si="47"/>
        <v>#DIV/0!</v>
      </c>
      <c r="AX155" s="37" t="e">
        <f t="shared" si="47"/>
        <v>#DIV/0!</v>
      </c>
      <c r="AY155" s="37" t="e">
        <f t="shared" si="47"/>
        <v>#DIV/0!</v>
      </c>
      <c r="AZ155" s="37" t="e">
        <f t="shared" si="47"/>
        <v>#DIV/0!</v>
      </c>
      <c r="BA155" s="37" t="e">
        <f t="shared" si="47"/>
        <v>#DIV/0!</v>
      </c>
      <c r="BB155" s="37" t="e">
        <f t="shared" si="47"/>
        <v>#DIV/0!</v>
      </c>
      <c r="BC155" s="37" t="e">
        <f t="shared" si="47"/>
        <v>#DIV/0!</v>
      </c>
      <c r="BD155" s="37" t="e">
        <f t="shared" si="47"/>
        <v>#DIV/0!</v>
      </c>
      <c r="BE155" s="37" t="e">
        <f t="shared" si="47"/>
        <v>#DIV/0!</v>
      </c>
      <c r="BF155" s="37" t="e">
        <f t="shared" si="47"/>
        <v>#DIV/0!</v>
      </c>
      <c r="BG155" s="37" t="e">
        <f t="shared" si="47"/>
        <v>#DIV/0!</v>
      </c>
      <c r="BH155" s="37" t="e">
        <f t="shared" si="47"/>
        <v>#DIV/0!</v>
      </c>
      <c r="BI155" s="37" t="e">
        <f t="shared" si="47"/>
        <v>#DIV/0!</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21" customHeight="1" thickBot="1" x14ac:dyDescent="0.35">
      <c r="A158" s="45" t="s">
        <v>58</v>
      </c>
      <c r="B158" s="77"/>
      <c r="F158" s="56"/>
      <c r="G158" s="56"/>
    </row>
    <row r="159" spans="1:124" ht="21" customHeight="1" thickTop="1" x14ac:dyDescent="0.3">
      <c r="A159" s="9" t="s">
        <v>58</v>
      </c>
      <c r="B159" s="75" t="s">
        <v>223</v>
      </c>
      <c r="C159" s="3" t="s">
        <v>224</v>
      </c>
      <c r="D159" s="3" t="s">
        <v>225</v>
      </c>
    </row>
    <row r="160" spans="1:124" ht="21" customHeight="1" x14ac:dyDescent="0.3">
      <c r="A160" s="9" t="s">
        <v>221</v>
      </c>
      <c r="B160" s="75">
        <f>+SUMPRODUCT(B155:T155*B123:T123)*5</f>
        <v>2539.9828703711769</v>
      </c>
      <c r="C160" s="3">
        <v>2248.8454253061273</v>
      </c>
      <c r="D160" s="3">
        <f>+B160-C160</f>
        <v>291.13744506504963</v>
      </c>
      <c r="E160" s="2"/>
      <c r="G160" s="4"/>
    </row>
    <row r="161" spans="1:47" ht="21" customHeight="1" x14ac:dyDescent="0.3">
      <c r="A161" s="9" t="s">
        <v>61</v>
      </c>
      <c r="B161" s="75" t="e">
        <f>+SUMPRODUCT(B155:AN155*B123:AN123)*5</f>
        <v>#DIV/0!</v>
      </c>
      <c r="C161" s="3">
        <v>2597.1079927464334</v>
      </c>
      <c r="D161" s="3" t="e">
        <f t="shared" ref="D161:D164" si="48">+B161-C161</f>
        <v>#DIV/0!</v>
      </c>
      <c r="E161" s="2"/>
      <c r="G161" s="4"/>
    </row>
    <row r="162" spans="1:47" ht="21" customHeight="1" x14ac:dyDescent="0.3">
      <c r="A162" s="9" t="s">
        <v>59</v>
      </c>
      <c r="B162" s="75" t="e">
        <f>+SUMPRODUCT(B155:BH155*B123:BH123)*5</f>
        <v>#DIV/0!</v>
      </c>
      <c r="C162" s="3">
        <v>2651.3691447926403</v>
      </c>
      <c r="D162" s="3" t="e">
        <f t="shared" si="48"/>
        <v>#DIV/0!</v>
      </c>
      <c r="E162" s="2"/>
      <c r="G162" s="4"/>
    </row>
    <row r="163" spans="1:47" ht="21" customHeight="1" x14ac:dyDescent="0.3">
      <c r="A163" s="9" t="s">
        <v>60</v>
      </c>
      <c r="B163" s="87" t="e">
        <f>+SUMPRODUCT(B155:DQ155*B123:DQ123)*5</f>
        <v>#DIV/0!</v>
      </c>
      <c r="C163" s="3">
        <v>2652.340509300524</v>
      </c>
      <c r="D163" s="57" t="e">
        <f t="shared" si="48"/>
        <v>#DIV/0!</v>
      </c>
      <c r="E163" s="2"/>
      <c r="F163" s="57"/>
      <c r="G163" s="4"/>
    </row>
    <row r="164" spans="1:47" ht="21" customHeight="1" x14ac:dyDescent="0.3">
      <c r="A164" s="9" t="s">
        <v>226</v>
      </c>
      <c r="B164" s="88" t="e">
        <f>+B129</f>
        <v>#DIV/0!</v>
      </c>
      <c r="C164" s="3">
        <v>2729.0947011534718</v>
      </c>
      <c r="D164" s="57" t="e">
        <f t="shared" si="48"/>
        <v>#DIV/0!</v>
      </c>
      <c r="E164" s="2"/>
      <c r="F164" s="57"/>
      <c r="G164" s="4"/>
    </row>
    <row r="165" spans="1:47" ht="35.4" customHeight="1" thickBot="1" x14ac:dyDescent="0.35">
      <c r="A165" s="45" t="s">
        <v>94</v>
      </c>
      <c r="B165" s="75"/>
    </row>
    <row r="166" spans="1:47" ht="21" customHeight="1" thickTop="1" x14ac:dyDescent="0.3">
      <c r="A166" s="9" t="s">
        <v>210</v>
      </c>
      <c r="B166" s="75">
        <f t="shared" ref="B166:AU166" si="49">+B117/B104</f>
        <v>2.1232428672606325</v>
      </c>
      <c r="C166" s="3">
        <f t="shared" si="49"/>
        <v>2.313518561377395</v>
      </c>
      <c r="D166" s="3">
        <f t="shared" si="49"/>
        <v>2.354018211569143</v>
      </c>
      <c r="E166" s="3">
        <f t="shared" si="49"/>
        <v>2.3799135342407007</v>
      </c>
      <c r="F166" s="3">
        <f t="shared" si="49"/>
        <v>2.3951671410277302</v>
      </c>
      <c r="G166" s="3">
        <f t="shared" si="49"/>
        <v>2.4025870095404538</v>
      </c>
      <c r="H166" s="3">
        <f t="shared" si="49"/>
        <v>2.4041667101453714</v>
      </c>
      <c r="I166" s="3">
        <f t="shared" si="49"/>
        <v>2.4013277646419064</v>
      </c>
      <c r="J166" s="3">
        <f t="shared" si="49"/>
        <v>2.3950901239068498</v>
      </c>
      <c r="K166" s="3">
        <f t="shared" si="49"/>
        <v>2.3861912364874689</v>
      </c>
      <c r="L166" s="3">
        <f t="shared" si="49"/>
        <v>2.3751688734338448</v>
      </c>
      <c r="M166" s="3">
        <f t="shared" si="49"/>
        <v>2.3624186010723571</v>
      </c>
      <c r="N166" s="3">
        <f t="shared" si="49"/>
        <v>2.3482335930658005</v>
      </c>
      <c r="O166" s="3">
        <f t="shared" si="49"/>
        <v>2.332832150811134</v>
      </c>
      <c r="P166" s="3">
        <f t="shared" si="49"/>
        <v>2.3163766415522828</v>
      </c>
      <c r="Q166" s="3">
        <f t="shared" si="49"/>
        <v>2.2989863702784579</v>
      </c>
      <c r="R166" s="3">
        <f t="shared" si="49"/>
        <v>2.2807460348568522</v>
      </c>
      <c r="S166" s="3">
        <f t="shared" si="49"/>
        <v>2.2617107133136582</v>
      </c>
      <c r="T166" s="3">
        <f t="shared" si="49"/>
        <v>2.2419077080486374</v>
      </c>
      <c r="U166" s="3">
        <f t="shared" si="49"/>
        <v>2.2213348718023718</v>
      </c>
      <c r="V166" s="3">
        <f t="shared" si="49"/>
        <v>2.2000795622531593</v>
      </c>
      <c r="W166" s="3" t="e">
        <f t="shared" si="49"/>
        <v>#DIV/0!</v>
      </c>
      <c r="X166" s="3" t="e">
        <f t="shared" si="49"/>
        <v>#DIV/0!</v>
      </c>
      <c r="Y166" s="3" t="e">
        <f t="shared" si="49"/>
        <v>#DIV/0!</v>
      </c>
      <c r="Z166" s="3" t="e">
        <f t="shared" si="49"/>
        <v>#DIV/0!</v>
      </c>
      <c r="AA166" s="3" t="e">
        <f t="shared" si="49"/>
        <v>#DIV/0!</v>
      </c>
      <c r="AB166" s="3" t="e">
        <f t="shared" si="49"/>
        <v>#DIV/0!</v>
      </c>
      <c r="AC166" s="3" t="e">
        <f t="shared" si="49"/>
        <v>#DIV/0!</v>
      </c>
      <c r="AD166" s="3" t="e">
        <f t="shared" si="49"/>
        <v>#DIV/0!</v>
      </c>
      <c r="AE166" s="3" t="e">
        <f t="shared" si="49"/>
        <v>#DIV/0!</v>
      </c>
      <c r="AF166" s="3" t="e">
        <f t="shared" si="49"/>
        <v>#DIV/0!</v>
      </c>
      <c r="AG166" s="3" t="e">
        <f t="shared" si="49"/>
        <v>#DIV/0!</v>
      </c>
      <c r="AH166" s="3" t="e">
        <f t="shared" si="49"/>
        <v>#DIV/0!</v>
      </c>
      <c r="AI166" s="3" t="e">
        <f t="shared" si="49"/>
        <v>#DIV/0!</v>
      </c>
      <c r="AJ166" s="3" t="e">
        <f t="shared" si="49"/>
        <v>#DIV/0!</v>
      </c>
      <c r="AK166" s="3" t="e">
        <f t="shared" si="49"/>
        <v>#DIV/0!</v>
      </c>
      <c r="AL166" s="3" t="e">
        <f t="shared" si="49"/>
        <v>#DIV/0!</v>
      </c>
      <c r="AM166" s="3" t="e">
        <f t="shared" si="49"/>
        <v>#DIV/0!</v>
      </c>
      <c r="AN166" s="3" t="e">
        <f t="shared" si="49"/>
        <v>#DIV/0!</v>
      </c>
      <c r="AO166" s="3" t="e">
        <f t="shared" si="49"/>
        <v>#DIV/0!</v>
      </c>
      <c r="AP166" s="3" t="e">
        <f t="shared" si="49"/>
        <v>#DIV/0!</v>
      </c>
      <c r="AQ166" s="3" t="e">
        <f t="shared" si="49"/>
        <v>#DIV/0!</v>
      </c>
      <c r="AR166" s="3" t="e">
        <f t="shared" si="49"/>
        <v>#DIV/0!</v>
      </c>
      <c r="AS166" s="3" t="e">
        <f t="shared" si="49"/>
        <v>#DIV/0!</v>
      </c>
      <c r="AT166" s="3" t="e">
        <f t="shared" si="49"/>
        <v>#DIV/0!</v>
      </c>
      <c r="AU166" s="3" t="e">
        <f t="shared" si="49"/>
        <v>#DIV/0!</v>
      </c>
    </row>
    <row r="167" spans="1:47" ht="21" customHeight="1" x14ac:dyDescent="0.3">
      <c r="A167" s="9" t="s">
        <v>238</v>
      </c>
      <c r="C167" s="3">
        <f t="shared" ref="C167:AU167" si="50">+C124/(C124+C123)</f>
        <v>9.308621560038266E-2</v>
      </c>
      <c r="D167" s="3">
        <f t="shared" si="50"/>
        <v>7.2453858988385925E-2</v>
      </c>
      <c r="E167" s="3">
        <f t="shared" si="50"/>
        <v>6.6496335391512465E-2</v>
      </c>
      <c r="F167" s="3">
        <f t="shared" si="50"/>
        <v>6.1866116946945646E-2</v>
      </c>
      <c r="G167" s="3">
        <f t="shared" si="50"/>
        <v>5.8297095258247646E-2</v>
      </c>
      <c r="H167" s="3">
        <f t="shared" si="50"/>
        <v>5.5573778684556256E-2</v>
      </c>
      <c r="I167" s="3">
        <f t="shared" si="50"/>
        <v>5.3524812756311574E-2</v>
      </c>
      <c r="J167" s="3">
        <f t="shared" si="50"/>
        <v>5.2014845215726656E-2</v>
      </c>
      <c r="K167" s="3">
        <f t="shared" si="50"/>
        <v>5.0936910173509618E-2</v>
      </c>
      <c r="L167" s="3">
        <f t="shared" si="50"/>
        <v>5.0206044652906401E-2</v>
      </c>
      <c r="M167" s="3">
        <f t="shared" si="50"/>
        <v>4.9754221337065953E-2</v>
      </c>
      <c r="N167" s="3">
        <f t="shared" si="50"/>
        <v>4.95264404708258E-2</v>
      </c>
      <c r="O167" s="3">
        <f t="shared" si="50"/>
        <v>4.9477754352752847E-2</v>
      </c>
      <c r="P167" s="3">
        <f t="shared" si="50"/>
        <v>4.9571000259998867E-2</v>
      </c>
      <c r="Q167" s="3">
        <f t="shared" si="50"/>
        <v>4.9775040785568284E-2</v>
      </c>
      <c r="R167" s="3">
        <f t="shared" si="50"/>
        <v>5.0063336629084652E-2</v>
      </c>
      <c r="S167" s="3">
        <f t="shared" si="50"/>
        <v>5.041267731309465E-2</v>
      </c>
      <c r="T167" s="3">
        <f t="shared" si="50"/>
        <v>5.0801876861723182E-2</v>
      </c>
      <c r="U167" s="3">
        <f t="shared" si="50"/>
        <v>5.1208912658404417E-2</v>
      </c>
      <c r="V167" s="3">
        <f t="shared" si="50"/>
        <v>5.1655792173259399E-2</v>
      </c>
      <c r="W167" s="3">
        <f t="shared" si="50"/>
        <v>1</v>
      </c>
      <c r="X167" s="3">
        <f t="shared" si="50"/>
        <v>1</v>
      </c>
      <c r="Y167" s="3">
        <f t="shared" si="50"/>
        <v>1</v>
      </c>
      <c r="Z167" s="3">
        <f t="shared" si="50"/>
        <v>1</v>
      </c>
      <c r="AA167" s="3">
        <f t="shared" si="50"/>
        <v>1</v>
      </c>
      <c r="AB167" s="3">
        <f t="shared" si="50"/>
        <v>1</v>
      </c>
      <c r="AC167" s="3">
        <f t="shared" si="50"/>
        <v>1</v>
      </c>
      <c r="AD167" s="3">
        <f t="shared" si="50"/>
        <v>1</v>
      </c>
      <c r="AE167" s="3">
        <f t="shared" si="50"/>
        <v>1</v>
      </c>
      <c r="AF167" s="3">
        <f t="shared" si="50"/>
        <v>1</v>
      </c>
      <c r="AG167" s="3">
        <f t="shared" si="50"/>
        <v>1</v>
      </c>
      <c r="AH167" s="3">
        <f t="shared" si="50"/>
        <v>1</v>
      </c>
      <c r="AI167" s="3">
        <f t="shared" si="50"/>
        <v>1</v>
      </c>
      <c r="AJ167" s="3">
        <f t="shared" si="50"/>
        <v>1</v>
      </c>
      <c r="AK167" s="3">
        <f t="shared" si="50"/>
        <v>1</v>
      </c>
      <c r="AL167" s="3">
        <f t="shared" si="50"/>
        <v>1</v>
      </c>
      <c r="AM167" s="3">
        <f t="shared" si="50"/>
        <v>1</v>
      </c>
      <c r="AN167" s="3">
        <f t="shared" si="50"/>
        <v>1</v>
      </c>
      <c r="AO167" s="3">
        <f t="shared" si="50"/>
        <v>1</v>
      </c>
      <c r="AP167" s="3">
        <f t="shared" si="50"/>
        <v>1</v>
      </c>
      <c r="AQ167" s="3">
        <f t="shared" si="50"/>
        <v>1</v>
      </c>
      <c r="AR167" s="3">
        <f t="shared" si="50"/>
        <v>1</v>
      </c>
      <c r="AS167" s="3">
        <f t="shared" si="50"/>
        <v>1</v>
      </c>
      <c r="AT167" s="3">
        <f t="shared" si="50"/>
        <v>1</v>
      </c>
      <c r="AU167" s="3">
        <f t="shared" si="50"/>
        <v>1</v>
      </c>
    </row>
    <row r="169" spans="1:47" ht="21" customHeight="1" x14ac:dyDescent="0.3">
      <c r="B169" s="75"/>
    </row>
    <row r="170" spans="1:47" ht="21" customHeight="1" x14ac:dyDescent="0.3">
      <c r="B170" s="75"/>
    </row>
    <row r="171" spans="1:47" ht="21" customHeight="1" x14ac:dyDescent="0.3">
      <c r="B171" s="75"/>
    </row>
    <row r="172" spans="1:47" ht="21" customHeight="1" x14ac:dyDescent="0.3">
      <c r="B172" s="75"/>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75"/>
    </row>
    <row r="178" spans="1:2" ht="21" customHeight="1" x14ac:dyDescent="0.3">
      <c r="A178" s="3"/>
      <c r="B178" s="75"/>
    </row>
    <row r="179" spans="1:2" ht="21" customHeight="1" x14ac:dyDescent="0.3">
      <c r="A179" s="3"/>
      <c r="B179" s="75"/>
    </row>
    <row r="180" spans="1:2" ht="21" customHeight="1" x14ac:dyDescent="0.3">
      <c r="A180" s="3"/>
      <c r="B180" s="75"/>
    </row>
    <row r="181" spans="1:2" ht="21" customHeight="1" x14ac:dyDescent="0.3">
      <c r="A181" s="3"/>
      <c r="B181" s="75"/>
    </row>
    <row r="182" spans="1:2" ht="21" customHeight="1" x14ac:dyDescent="0.3">
      <c r="A182" s="3"/>
      <c r="B182" s="75"/>
    </row>
    <row r="183" spans="1:2" ht="21" customHeight="1" x14ac:dyDescent="0.3">
      <c r="A183" s="3"/>
      <c r="B183" s="75"/>
    </row>
    <row r="184" spans="1:2" ht="21" customHeight="1" x14ac:dyDescent="0.3">
      <c r="A184" s="3"/>
      <c r="B184" s="75"/>
    </row>
    <row r="185" spans="1:2" ht="21" customHeight="1" x14ac:dyDescent="0.3">
      <c r="A185" s="3"/>
      <c r="B185" s="75"/>
    </row>
    <row r="186" spans="1:2" ht="21" customHeight="1" x14ac:dyDescent="0.3">
      <c r="A186" s="3"/>
      <c r="B186" s="75"/>
    </row>
    <row r="187" spans="1:2" ht="21" customHeight="1" x14ac:dyDescent="0.3">
      <c r="A187" s="3"/>
      <c r="B187" s="75"/>
    </row>
    <row r="188" spans="1:2" ht="21" customHeight="1" x14ac:dyDescent="0.3">
      <c r="A188" s="3"/>
      <c r="B188" s="75"/>
    </row>
    <row r="189" spans="1:2" ht="21" customHeight="1" x14ac:dyDescent="0.3">
      <c r="B189" s="75"/>
    </row>
    <row r="190" spans="1:2" ht="21" customHeight="1" x14ac:dyDescent="0.3">
      <c r="B190" s="75"/>
    </row>
    <row r="191" spans="1:2" ht="21" customHeight="1" x14ac:dyDescent="0.3">
      <c r="B191" s="75"/>
    </row>
    <row r="192" spans="1:2" ht="21" customHeight="1" x14ac:dyDescent="0.3">
      <c r="B192" s="75"/>
    </row>
    <row r="204" spans="1:124" s="14" customFormat="1" ht="21" customHeight="1" thickBot="1" x14ac:dyDescent="0.35">
      <c r="A204" s="46"/>
      <c r="B204" s="75"/>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21" customHeight="1" thickTop="1" x14ac:dyDescent="0.3">
      <c r="A205" s="10"/>
      <c r="B205" s="89"/>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21" customHeight="1" thickBot="1" x14ac:dyDescent="0.35">
      <c r="A206" s="46"/>
    </row>
    <row r="207" spans="1:124" s="12" customFormat="1" ht="21" customHeight="1" thickTop="1" x14ac:dyDescent="0.3">
      <c r="A207" s="10"/>
      <c r="B207" s="89"/>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21" customHeight="1" thickBot="1" x14ac:dyDescent="0.35">
      <c r="A208" s="46"/>
      <c r="B208" s="75"/>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21" customHeight="1" thickTop="1" x14ac:dyDescent="0.3">
      <c r="A209" s="10"/>
      <c r="B209" s="89"/>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1" customHeight="1" thickBot="1" x14ac:dyDescent="0.35">
      <c r="A212" s="45"/>
      <c r="B212" s="75"/>
    </row>
    <row r="213" spans="1:124" ht="21" customHeight="1" thickTop="1" x14ac:dyDescent="0.3">
      <c r="B213" s="75"/>
    </row>
    <row r="221" spans="1:124" ht="21" customHeight="1" x14ac:dyDescent="0.3">
      <c r="A221" s="3"/>
      <c r="B221" s="75"/>
    </row>
    <row r="222" spans="1:124" ht="21" customHeight="1" x14ac:dyDescent="0.3">
      <c r="A222" s="3"/>
      <c r="B222" s="75"/>
    </row>
    <row r="223" spans="1:124" ht="21" customHeight="1" x14ac:dyDescent="0.3">
      <c r="A223" s="3"/>
      <c r="B223" s="75"/>
    </row>
    <row r="224" spans="1:124" ht="21" customHeight="1" x14ac:dyDescent="0.3">
      <c r="A224" s="3"/>
      <c r="B224" s="75"/>
    </row>
    <row r="225" spans="1:2" ht="21" customHeight="1" x14ac:dyDescent="0.3">
      <c r="A225" s="3"/>
      <c r="B225" s="75"/>
    </row>
    <row r="226" spans="1:2" ht="21" customHeight="1" x14ac:dyDescent="0.3">
      <c r="A226" s="3"/>
      <c r="B226" s="75"/>
    </row>
    <row r="227" spans="1:2" ht="21" customHeight="1" x14ac:dyDescent="0.3">
      <c r="A227" s="3"/>
      <c r="B227" s="75"/>
    </row>
    <row r="228" spans="1:2" ht="21" customHeight="1" x14ac:dyDescent="0.3">
      <c r="A228" s="3"/>
      <c r="B228" s="75"/>
    </row>
    <row r="229" spans="1:2" ht="21" customHeight="1" x14ac:dyDescent="0.3">
      <c r="A229" s="3"/>
      <c r="B229" s="75"/>
    </row>
    <row r="230" spans="1:2" ht="21" customHeight="1" x14ac:dyDescent="0.3">
      <c r="A230" s="3"/>
      <c r="B230" s="75"/>
    </row>
    <row r="231" spans="1:2" ht="21" customHeight="1" x14ac:dyDescent="0.3">
      <c r="A231" s="3"/>
      <c r="B231" s="75"/>
    </row>
    <row r="232" spans="1:2" ht="21" customHeight="1" x14ac:dyDescent="0.3">
      <c r="A232" s="3"/>
      <c r="B232" s="75"/>
    </row>
    <row r="233" spans="1:2" ht="21" customHeight="1" x14ac:dyDescent="0.3">
      <c r="A233" s="3"/>
      <c r="B233" s="75"/>
    </row>
    <row r="234" spans="1:2" ht="21" customHeight="1" x14ac:dyDescent="0.3">
      <c r="A234" s="3"/>
      <c r="B234" s="75"/>
    </row>
    <row r="235" spans="1:2" ht="21" customHeight="1" x14ac:dyDescent="0.3">
      <c r="A235" s="3"/>
      <c r="B235" s="75"/>
    </row>
    <row r="236" spans="1:2" ht="21" customHeight="1" x14ac:dyDescent="0.3">
      <c r="A236" s="3"/>
      <c r="B236" s="75"/>
    </row>
    <row r="237" spans="1:2" ht="21" customHeight="1" x14ac:dyDescent="0.3">
      <c r="A237" s="3"/>
      <c r="B237" s="75"/>
    </row>
    <row r="238" spans="1:2" ht="21" customHeight="1" x14ac:dyDescent="0.3">
      <c r="A238" s="3"/>
      <c r="B238" s="75"/>
    </row>
    <row r="239" spans="1:2" ht="21" customHeight="1" x14ac:dyDescent="0.3">
      <c r="A239" s="3"/>
      <c r="B239" s="75"/>
    </row>
    <row r="240" spans="1:2" ht="21" customHeight="1" x14ac:dyDescent="0.3">
      <c r="A240" s="3"/>
      <c r="B240" s="75"/>
    </row>
    <row r="241" spans="1:2" ht="21" customHeight="1" x14ac:dyDescent="0.3">
      <c r="A241" s="3"/>
      <c r="B241" s="75"/>
    </row>
    <row r="242" spans="1:2" ht="21" customHeight="1" x14ac:dyDescent="0.3">
      <c r="A242" s="3"/>
      <c r="B242" s="75"/>
    </row>
    <row r="243" spans="1:2" ht="21" customHeight="1" x14ac:dyDescent="0.3">
      <c r="A243" s="3"/>
      <c r="B243" s="75"/>
    </row>
    <row r="244" spans="1:2" ht="21" customHeight="1" x14ac:dyDescent="0.3">
      <c r="A244" s="3"/>
      <c r="B244" s="75"/>
    </row>
    <row r="245" spans="1:2" ht="21" customHeight="1" x14ac:dyDescent="0.3">
      <c r="A245" s="3"/>
      <c r="B245" s="75"/>
    </row>
    <row r="246" spans="1:2" ht="21" customHeight="1" x14ac:dyDescent="0.3">
      <c r="A246" s="3"/>
      <c r="B246" s="75"/>
    </row>
    <row r="247" spans="1:2" ht="21" customHeight="1" x14ac:dyDescent="0.3">
      <c r="A247" s="3"/>
      <c r="B247" s="75"/>
    </row>
    <row r="248" spans="1:2" ht="21" customHeight="1" x14ac:dyDescent="0.3">
      <c r="A248" s="3"/>
      <c r="B248" s="75"/>
    </row>
    <row r="249" spans="1:2" ht="21" customHeight="1" x14ac:dyDescent="0.3">
      <c r="A249" s="3"/>
      <c r="B249" s="75"/>
    </row>
    <row r="250" spans="1:2" ht="21" customHeight="1" x14ac:dyDescent="0.3">
      <c r="A250" s="3"/>
      <c r="B250" s="75"/>
    </row>
    <row r="251" spans="1:2" ht="21" customHeight="1" x14ac:dyDescent="0.3">
      <c r="A251" s="3"/>
      <c r="B251" s="75"/>
    </row>
    <row r="252" spans="1:2" ht="21" customHeight="1" x14ac:dyDescent="0.3">
      <c r="A252" s="3"/>
      <c r="B252" s="75"/>
    </row>
    <row r="253" spans="1:2" ht="21" customHeight="1" x14ac:dyDescent="0.3">
      <c r="A253" s="3"/>
      <c r="B253" s="75"/>
    </row>
    <row r="254" spans="1:2" ht="21" customHeight="1" x14ac:dyDescent="0.3">
      <c r="A254" s="3"/>
      <c r="B254" s="75"/>
    </row>
    <row r="255" spans="1:2" ht="21" customHeight="1" x14ac:dyDescent="0.3">
      <c r="A255" s="3"/>
      <c r="B255" s="75"/>
    </row>
    <row r="256" spans="1:2" ht="21" customHeight="1" x14ac:dyDescent="0.3">
      <c r="A256" s="3"/>
      <c r="B256" s="75"/>
    </row>
    <row r="257" spans="1:2" ht="21" customHeight="1" x14ac:dyDescent="0.3">
      <c r="A257" s="3"/>
      <c r="B257" s="75"/>
    </row>
    <row r="258" spans="1:2" ht="21" customHeight="1" x14ac:dyDescent="0.3">
      <c r="A258" s="3"/>
      <c r="B258" s="75"/>
    </row>
    <row r="259" spans="1:2" ht="21" customHeight="1" x14ac:dyDescent="0.3">
      <c r="A259" s="3"/>
      <c r="B259" s="75"/>
    </row>
    <row r="260" spans="1:2" ht="21" customHeight="1" x14ac:dyDescent="0.3">
      <c r="A260" s="3"/>
      <c r="B260" s="75"/>
    </row>
    <row r="261" spans="1:2" ht="21" customHeight="1" x14ac:dyDescent="0.3">
      <c r="A261" s="3"/>
      <c r="B261" s="75"/>
    </row>
    <row r="262" spans="1:2" ht="21" customHeight="1" x14ac:dyDescent="0.3">
      <c r="A262" s="3"/>
      <c r="B262" s="75"/>
    </row>
    <row r="263" spans="1:2" ht="21" customHeight="1" x14ac:dyDescent="0.3">
      <c r="A263" s="3"/>
      <c r="B263" s="75"/>
    </row>
    <row r="264" spans="1:2" ht="21" customHeight="1" x14ac:dyDescent="0.3">
      <c r="A264" s="3"/>
      <c r="B264" s="75"/>
    </row>
    <row r="265" spans="1:2" ht="21" customHeight="1" x14ac:dyDescent="0.3">
      <c r="A265" s="3"/>
      <c r="B265" s="75"/>
    </row>
    <row r="266" spans="1:2" ht="21" customHeight="1" x14ac:dyDescent="0.3">
      <c r="A266" s="3"/>
      <c r="B266" s="75"/>
    </row>
    <row r="267" spans="1:2" ht="21" customHeight="1" x14ac:dyDescent="0.3">
      <c r="A267" s="3"/>
      <c r="B267" s="75"/>
    </row>
    <row r="268" spans="1:2" ht="21" customHeight="1" x14ac:dyDescent="0.3">
      <c r="A268" s="3"/>
      <c r="B268" s="75"/>
    </row>
    <row r="269" spans="1:2" ht="21" customHeight="1" x14ac:dyDescent="0.3">
      <c r="A269" s="3"/>
      <c r="B269" s="75"/>
    </row>
    <row r="270" spans="1:2" ht="21" customHeight="1" x14ac:dyDescent="0.3">
      <c r="A270" s="3"/>
      <c r="B270" s="75"/>
    </row>
    <row r="271" spans="1:2" ht="21" customHeight="1" x14ac:dyDescent="0.3">
      <c r="A271" s="3"/>
      <c r="B271" s="75"/>
    </row>
    <row r="272" spans="1:2" ht="21" customHeight="1" x14ac:dyDescent="0.3">
      <c r="A272" s="3"/>
      <c r="B272" s="75"/>
    </row>
    <row r="273" spans="1:2" ht="21" customHeight="1" x14ac:dyDescent="0.3">
      <c r="A273" s="3"/>
      <c r="B273" s="75"/>
    </row>
    <row r="274" spans="1:2" ht="21" customHeight="1" x14ac:dyDescent="0.3">
      <c r="A274" s="3"/>
      <c r="B274" s="75"/>
    </row>
    <row r="275" spans="1:2" ht="21" customHeight="1" x14ac:dyDescent="0.3">
      <c r="A275" s="3"/>
      <c r="B275" s="75"/>
    </row>
    <row r="276" spans="1:2" ht="21" customHeight="1" x14ac:dyDescent="0.3">
      <c r="A276" s="3"/>
      <c r="B276" s="75"/>
    </row>
    <row r="277" spans="1:2" ht="21" customHeight="1" x14ac:dyDescent="0.3">
      <c r="A277" s="3"/>
      <c r="B277" s="75"/>
    </row>
    <row r="278" spans="1:2" ht="21" customHeight="1" x14ac:dyDescent="0.3">
      <c r="A278" s="3"/>
      <c r="B278" s="75"/>
    </row>
    <row r="279" spans="1:2" ht="21" customHeight="1" x14ac:dyDescent="0.3">
      <c r="A279" s="3"/>
      <c r="B279" s="75"/>
    </row>
    <row r="280" spans="1:2" ht="21" customHeight="1" x14ac:dyDescent="0.3">
      <c r="A280" s="3"/>
      <c r="B280" s="75"/>
    </row>
    <row r="281" spans="1:2" ht="21" customHeight="1" x14ac:dyDescent="0.3">
      <c r="A281" s="3"/>
      <c r="B281" s="75"/>
    </row>
    <row r="282" spans="1:2" ht="21" customHeight="1" x14ac:dyDescent="0.3">
      <c r="A282" s="3"/>
      <c r="B282" s="75"/>
    </row>
    <row r="283" spans="1:2" ht="21" customHeight="1" x14ac:dyDescent="0.3">
      <c r="A283" s="3"/>
      <c r="B283" s="75"/>
    </row>
    <row r="284" spans="1:2" ht="21" customHeight="1" x14ac:dyDescent="0.3">
      <c r="A284" s="3"/>
      <c r="B284" s="75"/>
    </row>
    <row r="285" spans="1:2" ht="21" customHeight="1" x14ac:dyDescent="0.3">
      <c r="A285" s="3"/>
      <c r="B285" s="75"/>
    </row>
    <row r="286" spans="1:2" ht="21" customHeight="1" x14ac:dyDescent="0.3">
      <c r="A286" s="3"/>
      <c r="B286" s="75"/>
    </row>
    <row r="287" spans="1:2" ht="21" customHeight="1" x14ac:dyDescent="0.3">
      <c r="A287" s="3"/>
      <c r="B287" s="75"/>
    </row>
    <row r="288" spans="1:2" ht="21" customHeight="1" x14ac:dyDescent="0.3">
      <c r="A288" s="3"/>
      <c r="B288" s="75"/>
    </row>
    <row r="289" spans="1:2" ht="21" customHeight="1" x14ac:dyDescent="0.3">
      <c r="A289" s="3"/>
      <c r="B289" s="75"/>
    </row>
    <row r="290" spans="1:2" ht="21" customHeight="1" x14ac:dyDescent="0.3">
      <c r="A290" s="3"/>
      <c r="B290" s="75"/>
    </row>
    <row r="291" spans="1:2" ht="21" customHeight="1" x14ac:dyDescent="0.3">
      <c r="A291" s="3"/>
      <c r="B291" s="75"/>
    </row>
    <row r="292" spans="1:2" ht="21" customHeight="1" x14ac:dyDescent="0.3">
      <c r="A292" s="3"/>
      <c r="B292" s="75"/>
    </row>
    <row r="293" spans="1:2" ht="21" customHeight="1" x14ac:dyDescent="0.3">
      <c r="A293" s="3"/>
      <c r="B293" s="75"/>
    </row>
    <row r="294" spans="1:2" ht="21" customHeight="1" x14ac:dyDescent="0.3">
      <c r="A294" s="3"/>
      <c r="B294" s="75"/>
    </row>
    <row r="295" spans="1:2" ht="21" customHeight="1" x14ac:dyDescent="0.3">
      <c r="A295" s="3"/>
      <c r="B295" s="75"/>
    </row>
    <row r="296" spans="1:2" ht="21" customHeight="1" x14ac:dyDescent="0.3">
      <c r="A296" s="3"/>
      <c r="B296" s="75"/>
    </row>
    <row r="297" spans="1:2" ht="21" customHeight="1" x14ac:dyDescent="0.3">
      <c r="A297" s="3"/>
      <c r="B297" s="75"/>
    </row>
    <row r="298" spans="1:2" ht="21" customHeight="1" x14ac:dyDescent="0.3">
      <c r="A298" s="3"/>
      <c r="B298" s="75"/>
    </row>
    <row r="299" spans="1:2" ht="21" customHeight="1" x14ac:dyDescent="0.3">
      <c r="A299" s="3"/>
      <c r="B299" s="75"/>
    </row>
    <row r="300" spans="1:2" ht="21" customHeight="1" x14ac:dyDescent="0.3">
      <c r="A300" s="3"/>
      <c r="B300" s="75"/>
    </row>
    <row r="301" spans="1:2" ht="21" customHeight="1" x14ac:dyDescent="0.3">
      <c r="A301" s="3"/>
      <c r="B301" s="75"/>
    </row>
    <row r="302" spans="1:2" ht="21" customHeight="1" x14ac:dyDescent="0.3">
      <c r="A302" s="3"/>
      <c r="B302" s="75"/>
    </row>
    <row r="303" spans="1:2" ht="21" customHeight="1" x14ac:dyDescent="0.3">
      <c r="A303" s="3"/>
      <c r="B303" s="75"/>
    </row>
    <row r="304" spans="1:2" ht="21" customHeight="1" x14ac:dyDescent="0.3">
      <c r="A304" s="3"/>
      <c r="B304" s="75"/>
    </row>
    <row r="305" spans="1:2" ht="21" customHeight="1" x14ac:dyDescent="0.3">
      <c r="A305" s="3"/>
      <c r="B305" s="75"/>
    </row>
    <row r="306" spans="1:2" ht="21" customHeight="1" x14ac:dyDescent="0.3">
      <c r="A306" s="3"/>
      <c r="B306" s="75"/>
    </row>
    <row r="307" spans="1:2" ht="21" customHeight="1" x14ac:dyDescent="0.3">
      <c r="A307" s="3"/>
      <c r="B307" s="75"/>
    </row>
    <row r="308" spans="1:2" ht="21" customHeight="1" x14ac:dyDescent="0.3">
      <c r="A308" s="3"/>
      <c r="B308" s="75"/>
    </row>
    <row r="309" spans="1:2" ht="21" customHeight="1" x14ac:dyDescent="0.3">
      <c r="A309" s="3"/>
      <c r="B309" s="75"/>
    </row>
    <row r="310" spans="1:2" ht="21" customHeight="1" x14ac:dyDescent="0.3">
      <c r="A310" s="3"/>
      <c r="B310" s="75"/>
    </row>
    <row r="311" spans="1:2" ht="21" customHeight="1" x14ac:dyDescent="0.3">
      <c r="A311" s="3"/>
      <c r="B311" s="75"/>
    </row>
    <row r="312" spans="1:2" ht="21" customHeight="1" x14ac:dyDescent="0.3">
      <c r="A312" s="3"/>
      <c r="B312" s="75"/>
    </row>
    <row r="313" spans="1:2" ht="21" customHeight="1" x14ac:dyDescent="0.3">
      <c r="A313" s="3"/>
      <c r="B313" s="75"/>
    </row>
    <row r="314" spans="1:2" ht="21" customHeight="1" x14ac:dyDescent="0.3">
      <c r="A314" s="3"/>
      <c r="B314" s="75"/>
    </row>
    <row r="315" spans="1:2" ht="21" customHeight="1" x14ac:dyDescent="0.3">
      <c r="A315" s="3"/>
      <c r="B315" s="75"/>
    </row>
    <row r="316" spans="1:2" ht="21" customHeight="1" x14ac:dyDescent="0.3">
      <c r="A316" s="3"/>
      <c r="B316" s="75"/>
    </row>
    <row r="317" spans="1:2" ht="21" customHeight="1" x14ac:dyDescent="0.3">
      <c r="A317" s="3"/>
      <c r="B317" s="75"/>
    </row>
    <row r="318" spans="1:2" ht="21" customHeight="1" x14ac:dyDescent="0.3">
      <c r="A318" s="3"/>
      <c r="B318" s="75"/>
    </row>
    <row r="319" spans="1:2" ht="21" customHeight="1" x14ac:dyDescent="0.3">
      <c r="A319" s="3"/>
      <c r="B319" s="75"/>
    </row>
    <row r="320" spans="1:2" ht="21" customHeight="1" x14ac:dyDescent="0.3">
      <c r="A320" s="3"/>
      <c r="B320" s="75"/>
    </row>
    <row r="321" spans="1:2" ht="21" customHeight="1" x14ac:dyDescent="0.3">
      <c r="A321" s="3"/>
      <c r="B321" s="75"/>
    </row>
    <row r="322" spans="1:2" ht="21" customHeight="1" x14ac:dyDescent="0.3">
      <c r="A322" s="3"/>
      <c r="B322" s="75"/>
    </row>
    <row r="323" spans="1:2" ht="21" customHeight="1" x14ac:dyDescent="0.3">
      <c r="A323" s="3"/>
      <c r="B323" s="75"/>
    </row>
    <row r="324" spans="1:2" ht="21" customHeight="1" x14ac:dyDescent="0.3">
      <c r="A324" s="3"/>
      <c r="B324" s="75"/>
    </row>
    <row r="325" spans="1:2" ht="21" customHeight="1" x14ac:dyDescent="0.3">
      <c r="A325" s="3"/>
      <c r="B325" s="75"/>
    </row>
    <row r="326" spans="1:2" ht="21" customHeight="1" x14ac:dyDescent="0.3">
      <c r="A326" s="3"/>
      <c r="B326" s="75"/>
    </row>
    <row r="327" spans="1:2" ht="21" customHeight="1" x14ac:dyDescent="0.3">
      <c r="A327" s="3"/>
      <c r="B327" s="75"/>
    </row>
    <row r="328" spans="1:2" ht="21" customHeight="1" x14ac:dyDescent="0.3">
      <c r="A328" s="3"/>
      <c r="B328" s="75"/>
    </row>
    <row r="329" spans="1:2" ht="21" customHeight="1" x14ac:dyDescent="0.3">
      <c r="A329" s="3"/>
      <c r="B329" s="75"/>
    </row>
    <row r="330" spans="1:2" ht="21" customHeight="1" x14ac:dyDescent="0.3">
      <c r="A330" s="3"/>
      <c r="B330" s="75"/>
    </row>
    <row r="331" spans="1:2" ht="21" customHeight="1" x14ac:dyDescent="0.3">
      <c r="A331" s="3"/>
      <c r="B331" s="75"/>
    </row>
    <row r="332" spans="1:2" ht="21" customHeight="1" x14ac:dyDescent="0.3">
      <c r="A332" s="3"/>
      <c r="B332" s="75"/>
    </row>
    <row r="333" spans="1:2" ht="21" customHeight="1" x14ac:dyDescent="0.3">
      <c r="A333" s="3"/>
      <c r="B333" s="75"/>
    </row>
    <row r="334" spans="1:2" ht="21" customHeight="1" x14ac:dyDescent="0.3">
      <c r="A334" s="3"/>
      <c r="B334" s="75"/>
    </row>
    <row r="335" spans="1:2" ht="21" customHeight="1" x14ac:dyDescent="0.3">
      <c r="A335" s="3"/>
      <c r="B335" s="75"/>
    </row>
    <row r="336" spans="1:2" ht="21" customHeight="1" x14ac:dyDescent="0.3">
      <c r="A336" s="3"/>
      <c r="B336" s="75"/>
    </row>
    <row r="337" spans="1:2" ht="21" customHeight="1" x14ac:dyDescent="0.3">
      <c r="A337" s="3"/>
      <c r="B337" s="75"/>
    </row>
    <row r="338" spans="1:2" ht="21" customHeight="1" x14ac:dyDescent="0.3">
      <c r="A338" s="3"/>
      <c r="B338" s="75"/>
    </row>
    <row r="339" spans="1:2" ht="21" customHeight="1" x14ac:dyDescent="0.3">
      <c r="A339" s="3"/>
      <c r="B339" s="75"/>
    </row>
    <row r="340" spans="1:2" ht="21" customHeight="1" x14ac:dyDescent="0.3">
      <c r="A340" s="3"/>
      <c r="B340" s="75"/>
    </row>
    <row r="341" spans="1:2" ht="21" customHeight="1" x14ac:dyDescent="0.3">
      <c r="A341" s="3"/>
      <c r="B341" s="75"/>
    </row>
    <row r="342" spans="1:2" ht="21" customHeight="1" x14ac:dyDescent="0.3">
      <c r="A342" s="3"/>
      <c r="B342" s="75"/>
    </row>
    <row r="343" spans="1:2" ht="21" customHeight="1" x14ac:dyDescent="0.3">
      <c r="A343" s="3"/>
      <c r="B343" s="75"/>
    </row>
    <row r="344" spans="1:2" ht="21" customHeight="1" x14ac:dyDescent="0.3">
      <c r="A344" s="3"/>
      <c r="B344" s="75"/>
    </row>
    <row r="345" spans="1:2" ht="21" customHeight="1" x14ac:dyDescent="0.3">
      <c r="A345" s="3"/>
      <c r="B345" s="75"/>
    </row>
    <row r="346" spans="1:2" ht="21" customHeight="1" x14ac:dyDescent="0.3">
      <c r="A346" s="3"/>
      <c r="B346" s="75"/>
    </row>
    <row r="347" spans="1:2" ht="21" customHeight="1" x14ac:dyDescent="0.3">
      <c r="A347" s="3"/>
      <c r="B347" s="75"/>
    </row>
    <row r="348" spans="1:2" ht="21" customHeight="1" x14ac:dyDescent="0.3">
      <c r="A348" s="3"/>
      <c r="B348" s="75"/>
    </row>
    <row r="349" spans="1:2" ht="21" customHeight="1" x14ac:dyDescent="0.3">
      <c r="A349" s="3"/>
      <c r="B349" s="75"/>
    </row>
    <row r="350" spans="1:2" ht="21" customHeight="1" x14ac:dyDescent="0.3">
      <c r="A350" s="3"/>
      <c r="B350" s="75"/>
    </row>
    <row r="351" spans="1:2" ht="21" customHeight="1" x14ac:dyDescent="0.3">
      <c r="A351" s="3"/>
      <c r="B351" s="75"/>
    </row>
    <row r="352" spans="1:2" ht="21" customHeight="1" x14ac:dyDescent="0.3">
      <c r="A352" s="3"/>
      <c r="B352" s="75"/>
    </row>
    <row r="353" spans="1:2" ht="21" customHeight="1" x14ac:dyDescent="0.3">
      <c r="A353" s="3"/>
      <c r="B353" s="75"/>
    </row>
    <row r="354" spans="1:2" ht="21" customHeight="1" x14ac:dyDescent="0.3">
      <c r="A354" s="3"/>
      <c r="B354" s="75"/>
    </row>
    <row r="355" spans="1:2" ht="21" customHeight="1" x14ac:dyDescent="0.3">
      <c r="A355" s="3"/>
      <c r="B355" s="75"/>
    </row>
    <row r="356" spans="1:2" ht="21" customHeight="1" x14ac:dyDescent="0.3">
      <c r="A356" s="3"/>
      <c r="B356" s="75"/>
    </row>
    <row r="357" spans="1:2" ht="21" customHeight="1" x14ac:dyDescent="0.3">
      <c r="A357" s="3"/>
      <c r="B357" s="75"/>
    </row>
    <row r="358" spans="1:2" ht="21" customHeight="1" x14ac:dyDescent="0.3">
      <c r="A358" s="3"/>
      <c r="B358" s="75"/>
    </row>
    <row r="359" spans="1:2" ht="21" customHeight="1" x14ac:dyDescent="0.3">
      <c r="A359" s="3"/>
      <c r="B359" s="75"/>
    </row>
    <row r="360" spans="1:2" ht="21" customHeight="1" x14ac:dyDescent="0.3">
      <c r="A360" s="3"/>
      <c r="B360" s="75"/>
    </row>
    <row r="361" spans="1:2" ht="21" customHeight="1" x14ac:dyDescent="0.3">
      <c r="A361" s="3"/>
      <c r="B361" s="75"/>
    </row>
    <row r="362" spans="1:2" ht="21" customHeight="1" x14ac:dyDescent="0.3">
      <c r="A362" s="3"/>
      <c r="B362" s="75"/>
    </row>
    <row r="363" spans="1:2" ht="21" customHeight="1" x14ac:dyDescent="0.3">
      <c r="A363" s="3"/>
      <c r="B363" s="75"/>
    </row>
    <row r="364" spans="1:2" ht="21" customHeight="1" x14ac:dyDescent="0.3">
      <c r="A364" s="3"/>
      <c r="B364" s="75"/>
    </row>
    <row r="365" spans="1:2" ht="21" customHeight="1" x14ac:dyDescent="0.3">
      <c r="A365" s="3"/>
      <c r="B365" s="75"/>
    </row>
    <row r="366" spans="1:2" ht="21" customHeight="1" x14ac:dyDescent="0.3">
      <c r="A366" s="3"/>
      <c r="B366" s="75"/>
    </row>
    <row r="367" spans="1:2" ht="21" customHeight="1" x14ac:dyDescent="0.3">
      <c r="A367" s="3"/>
      <c r="B367" s="75"/>
    </row>
    <row r="368" spans="1:2" ht="21" customHeight="1" x14ac:dyDescent="0.3">
      <c r="A368" s="3"/>
      <c r="B368" s="75"/>
    </row>
    <row r="369" spans="1:2" ht="21" customHeight="1" x14ac:dyDescent="0.3">
      <c r="A369" s="3"/>
      <c r="B369" s="75"/>
    </row>
    <row r="370" spans="1:2" ht="21" customHeight="1" x14ac:dyDescent="0.3">
      <c r="A370" s="3"/>
      <c r="B370" s="75"/>
    </row>
    <row r="371" spans="1:2" ht="21" customHeight="1" x14ac:dyDescent="0.3">
      <c r="A371" s="3"/>
      <c r="B371" s="75"/>
    </row>
    <row r="372" spans="1:2" ht="21" customHeight="1" x14ac:dyDescent="0.3">
      <c r="A372" s="3"/>
      <c r="B372" s="75"/>
    </row>
    <row r="373" spans="1:2" ht="21" customHeight="1" x14ac:dyDescent="0.3">
      <c r="A373" s="3"/>
      <c r="B373" s="75"/>
    </row>
    <row r="374" spans="1:2" ht="21" customHeight="1" x14ac:dyDescent="0.3">
      <c r="A374" s="3"/>
      <c r="B374" s="75"/>
    </row>
    <row r="375" spans="1:2" ht="21" customHeight="1" x14ac:dyDescent="0.3">
      <c r="A375" s="3"/>
      <c r="B375" s="75"/>
    </row>
    <row r="376" spans="1:2" ht="21" customHeight="1" x14ac:dyDescent="0.3">
      <c r="A376" s="3"/>
      <c r="B376" s="75"/>
    </row>
    <row r="377" spans="1:2" ht="21" customHeight="1" x14ac:dyDescent="0.3">
      <c r="A377" s="3"/>
      <c r="B377" s="75"/>
    </row>
    <row r="378" spans="1:2" ht="21" customHeight="1" x14ac:dyDescent="0.3">
      <c r="A378" s="3"/>
      <c r="B378" s="75"/>
    </row>
    <row r="379" spans="1:2" ht="21" customHeight="1" x14ac:dyDescent="0.3">
      <c r="A379" s="3"/>
      <c r="B379" s="75"/>
    </row>
    <row r="380" spans="1:2" ht="21" customHeight="1" x14ac:dyDescent="0.3">
      <c r="A380" s="3"/>
      <c r="B380" s="75"/>
    </row>
    <row r="381" spans="1:2" ht="21" customHeight="1" x14ac:dyDescent="0.3">
      <c r="A381" s="3"/>
      <c r="B381" s="75"/>
    </row>
    <row r="382" spans="1:2" ht="21" customHeight="1" x14ac:dyDescent="0.3">
      <c r="A382" s="3"/>
      <c r="B382" s="75"/>
    </row>
    <row r="383" spans="1:2" ht="21" customHeight="1" x14ac:dyDescent="0.3">
      <c r="A383" s="3"/>
      <c r="B383" s="75"/>
    </row>
    <row r="384" spans="1:2" ht="21" customHeight="1" x14ac:dyDescent="0.3">
      <c r="A384" s="3"/>
      <c r="B384" s="75"/>
    </row>
    <row r="385" spans="1:2" ht="21" customHeight="1" x14ac:dyDescent="0.3">
      <c r="A385" s="3"/>
      <c r="B385" s="75"/>
    </row>
    <row r="386" spans="1:2" ht="21" customHeight="1" x14ac:dyDescent="0.3">
      <c r="A386" s="3"/>
      <c r="B386" s="75"/>
    </row>
    <row r="387" spans="1:2" ht="21" customHeight="1" x14ac:dyDescent="0.3">
      <c r="A387" s="3"/>
      <c r="B387" s="75"/>
    </row>
    <row r="388" spans="1:2" ht="21" customHeight="1" x14ac:dyDescent="0.3">
      <c r="A388" s="3"/>
      <c r="B388" s="75"/>
    </row>
    <row r="389" spans="1:2" ht="21" customHeight="1" x14ac:dyDescent="0.3">
      <c r="A389" s="3"/>
      <c r="B389" s="75"/>
    </row>
    <row r="390" spans="1:2" ht="21" customHeight="1" x14ac:dyDescent="0.3">
      <c r="A390" s="3"/>
      <c r="B390" s="75"/>
    </row>
    <row r="391" spans="1:2" ht="21" customHeight="1" x14ac:dyDescent="0.3">
      <c r="A391" s="3"/>
      <c r="B391" s="75"/>
    </row>
    <row r="392" spans="1:2" ht="21" customHeight="1" x14ac:dyDescent="0.3">
      <c r="A392" s="3"/>
      <c r="B392" s="75"/>
    </row>
    <row r="393" spans="1:2" ht="21" customHeight="1" x14ac:dyDescent="0.3">
      <c r="A393" s="3"/>
      <c r="B393" s="75"/>
    </row>
    <row r="394" spans="1:2" ht="21" customHeight="1" x14ac:dyDescent="0.3">
      <c r="A394" s="3"/>
      <c r="B394" s="75"/>
    </row>
    <row r="395" spans="1:2" ht="21" customHeight="1" x14ac:dyDescent="0.3">
      <c r="A395" s="3"/>
      <c r="B395" s="75"/>
    </row>
    <row r="396" spans="1:2" ht="21" customHeight="1" x14ac:dyDescent="0.3">
      <c r="A396" s="3"/>
      <c r="B396" s="75"/>
    </row>
    <row r="397" spans="1:2" ht="21" customHeight="1" x14ac:dyDescent="0.3">
      <c r="A397" s="3"/>
      <c r="B397" s="75"/>
    </row>
    <row r="398" spans="1:2" ht="21" customHeight="1" x14ac:dyDescent="0.3">
      <c r="A398" s="3"/>
      <c r="B398" s="75"/>
    </row>
    <row r="399" spans="1:2" ht="21" customHeight="1" x14ac:dyDescent="0.3">
      <c r="A399" s="3"/>
      <c r="B399" s="75"/>
    </row>
    <row r="400" spans="1:2" ht="21" customHeight="1" x14ac:dyDescent="0.3">
      <c r="A400" s="3"/>
      <c r="B400" s="75"/>
    </row>
    <row r="401" spans="1:2" ht="21" customHeight="1" x14ac:dyDescent="0.3">
      <c r="A401" s="3"/>
      <c r="B401" s="75"/>
    </row>
    <row r="402" spans="1:2" ht="21" customHeight="1" x14ac:dyDescent="0.3">
      <c r="A402" s="3"/>
      <c r="B402" s="75"/>
    </row>
    <row r="403" spans="1:2" ht="21" customHeight="1" x14ac:dyDescent="0.3">
      <c r="A403" s="3"/>
      <c r="B403" s="75"/>
    </row>
    <row r="404" spans="1:2" ht="21" customHeight="1" x14ac:dyDescent="0.3">
      <c r="A404" s="3"/>
      <c r="B404" s="75"/>
    </row>
    <row r="405" spans="1:2" ht="21" customHeight="1" x14ac:dyDescent="0.3">
      <c r="A405" s="3"/>
      <c r="B405" s="75"/>
    </row>
    <row r="406" spans="1:2" ht="21" customHeight="1" x14ac:dyDescent="0.3">
      <c r="A406" s="3"/>
      <c r="B406" s="75"/>
    </row>
    <row r="407" spans="1:2" ht="21" customHeight="1" x14ac:dyDescent="0.3">
      <c r="A407" s="3"/>
      <c r="B407" s="75"/>
    </row>
    <row r="408" spans="1:2" ht="21" customHeight="1" x14ac:dyDescent="0.3">
      <c r="A408" s="3"/>
      <c r="B408" s="75"/>
    </row>
    <row r="409" spans="1:2" ht="21" customHeight="1" x14ac:dyDescent="0.3">
      <c r="A409" s="3"/>
      <c r="B409" s="75"/>
    </row>
    <row r="410" spans="1:2" ht="21" customHeight="1" x14ac:dyDescent="0.3">
      <c r="A410" s="3"/>
      <c r="B410" s="75"/>
    </row>
    <row r="411" spans="1:2" ht="21" customHeight="1" x14ac:dyDescent="0.3">
      <c r="A411" s="3"/>
      <c r="B411" s="75"/>
    </row>
    <row r="412" spans="1:2" ht="21" customHeight="1" x14ac:dyDescent="0.3">
      <c r="A412" s="3"/>
      <c r="B412" s="75"/>
    </row>
    <row r="413" spans="1:2" ht="21" customHeight="1" x14ac:dyDescent="0.3">
      <c r="A413" s="3"/>
      <c r="B413" s="75"/>
    </row>
    <row r="414" spans="1:2" ht="21" customHeight="1" x14ac:dyDescent="0.3">
      <c r="A414" s="3"/>
      <c r="B414" s="75"/>
    </row>
    <row r="415" spans="1:2" ht="21" customHeight="1" x14ac:dyDescent="0.3">
      <c r="A415" s="3"/>
      <c r="B415" s="75"/>
    </row>
    <row r="416" spans="1:2" ht="21" customHeight="1" x14ac:dyDescent="0.3">
      <c r="A416" s="3"/>
      <c r="B416" s="75"/>
    </row>
    <row r="417" spans="1:2" ht="21" customHeight="1" x14ac:dyDescent="0.3">
      <c r="A417" s="3"/>
      <c r="B417" s="75"/>
    </row>
    <row r="418" spans="1:2" ht="21" customHeight="1" x14ac:dyDescent="0.3">
      <c r="A418" s="3"/>
      <c r="B418" s="75"/>
    </row>
    <row r="419" spans="1:2" ht="21" customHeight="1" x14ac:dyDescent="0.3">
      <c r="A419" s="3"/>
      <c r="B419" s="75"/>
    </row>
    <row r="420" spans="1:2" ht="21" customHeight="1" x14ac:dyDescent="0.3">
      <c r="A420" s="3"/>
      <c r="B420" s="75"/>
    </row>
    <row r="421" spans="1:2" ht="21" customHeight="1" x14ac:dyDescent="0.3">
      <c r="A421" s="3"/>
      <c r="B421" s="75"/>
    </row>
    <row r="422" spans="1:2" ht="21" customHeight="1" x14ac:dyDescent="0.3">
      <c r="A422" s="3"/>
      <c r="B422" s="75"/>
    </row>
    <row r="423" spans="1:2" ht="21" customHeight="1" x14ac:dyDescent="0.3">
      <c r="A423" s="3"/>
      <c r="B423" s="75"/>
    </row>
    <row r="424" spans="1:2" ht="21" customHeight="1" x14ac:dyDescent="0.3">
      <c r="A424" s="3"/>
      <c r="B424" s="75"/>
    </row>
    <row r="425" spans="1:2" ht="21" customHeight="1" x14ac:dyDescent="0.3">
      <c r="A425" s="3"/>
      <c r="B425" s="75"/>
    </row>
    <row r="426" spans="1:2" ht="21" customHeight="1" x14ac:dyDescent="0.3">
      <c r="A426" s="3"/>
      <c r="B426" s="75"/>
    </row>
    <row r="427" spans="1:2" ht="21" customHeight="1" x14ac:dyDescent="0.3">
      <c r="A427" s="3"/>
      <c r="B427" s="75"/>
    </row>
    <row r="428" spans="1:2" ht="21" customHeight="1" x14ac:dyDescent="0.3">
      <c r="A428" s="3"/>
      <c r="B428" s="75"/>
    </row>
    <row r="429" spans="1:2" ht="21" customHeight="1" x14ac:dyDescent="0.3">
      <c r="A429" s="3"/>
      <c r="B429" s="75"/>
    </row>
    <row r="430" spans="1:2" ht="21" customHeight="1" x14ac:dyDescent="0.3">
      <c r="A430" s="3"/>
      <c r="B430" s="75"/>
    </row>
    <row r="431" spans="1:2" ht="21" customHeight="1" x14ac:dyDescent="0.3">
      <c r="A431" s="3"/>
      <c r="B431" s="75"/>
    </row>
    <row r="432" spans="1:2" ht="21" customHeight="1" x14ac:dyDescent="0.3">
      <c r="A432" s="3"/>
      <c r="B432" s="75"/>
    </row>
    <row r="433" spans="1:2" ht="21" customHeight="1" x14ac:dyDescent="0.3">
      <c r="A433" s="3"/>
      <c r="B433" s="75"/>
    </row>
    <row r="434" spans="1:2" ht="21" customHeight="1" x14ac:dyDescent="0.3">
      <c r="A434" s="3"/>
      <c r="B434" s="75"/>
    </row>
    <row r="435" spans="1:2" ht="21" customHeight="1" x14ac:dyDescent="0.3">
      <c r="A435" s="3"/>
      <c r="B435" s="75"/>
    </row>
    <row r="436" spans="1:2" ht="21" customHeight="1" x14ac:dyDescent="0.3">
      <c r="A436" s="3"/>
      <c r="B436" s="75"/>
    </row>
    <row r="437" spans="1:2" ht="21" customHeight="1" x14ac:dyDescent="0.3">
      <c r="A437" s="3"/>
      <c r="B437" s="75"/>
    </row>
    <row r="438" spans="1:2" ht="21" customHeight="1" x14ac:dyDescent="0.3">
      <c r="A438" s="3"/>
      <c r="B438" s="75"/>
    </row>
    <row r="439" spans="1:2" ht="21" customHeight="1" x14ac:dyDescent="0.3">
      <c r="A439" s="3"/>
      <c r="B439" s="75"/>
    </row>
    <row r="440" spans="1:2" ht="21" customHeight="1" x14ac:dyDescent="0.3">
      <c r="A440" s="3"/>
      <c r="B440" s="75"/>
    </row>
    <row r="441" spans="1:2" ht="21" customHeight="1" x14ac:dyDescent="0.3">
      <c r="A441" s="3"/>
      <c r="B441" s="75"/>
    </row>
    <row r="442" spans="1:2" ht="21" customHeight="1" x14ac:dyDescent="0.3">
      <c r="A442" s="3"/>
      <c r="B442" s="75"/>
    </row>
    <row r="443" spans="1:2" ht="21" customHeight="1" x14ac:dyDescent="0.3">
      <c r="A443" s="3"/>
      <c r="B443" s="75"/>
    </row>
    <row r="444" spans="1:2" ht="21" customHeight="1" x14ac:dyDescent="0.3">
      <c r="A444" s="3"/>
      <c r="B444" s="75"/>
    </row>
    <row r="445" spans="1:2" ht="21" customHeight="1" x14ac:dyDescent="0.3">
      <c r="A445" s="3"/>
      <c r="B445" s="75"/>
    </row>
    <row r="446" spans="1:2" ht="21" customHeight="1" x14ac:dyDescent="0.3">
      <c r="A446" s="3"/>
      <c r="B446" s="75"/>
    </row>
    <row r="447" spans="1:2" ht="21" customHeight="1" x14ac:dyDescent="0.3">
      <c r="A447" s="3"/>
      <c r="B447" s="75"/>
    </row>
    <row r="448" spans="1:2" ht="21" customHeight="1" x14ac:dyDescent="0.3">
      <c r="A448" s="3"/>
      <c r="B448" s="75"/>
    </row>
    <row r="449" spans="1:2" ht="21" customHeight="1" x14ac:dyDescent="0.3">
      <c r="A449" s="3"/>
      <c r="B449" s="75"/>
    </row>
    <row r="450" spans="1:2" ht="21" customHeight="1" x14ac:dyDescent="0.3">
      <c r="A450" s="3"/>
      <c r="B450" s="75"/>
    </row>
    <row r="451" spans="1:2" ht="21" customHeight="1" x14ac:dyDescent="0.3">
      <c r="A451" s="3"/>
      <c r="B451" s="75"/>
    </row>
    <row r="452" spans="1:2" ht="21" customHeight="1" x14ac:dyDescent="0.3">
      <c r="A452" s="3"/>
      <c r="B452" s="75"/>
    </row>
    <row r="453" spans="1:2" ht="21" customHeight="1" x14ac:dyDescent="0.3">
      <c r="A453" s="3"/>
      <c r="B453" s="75"/>
    </row>
    <row r="454" spans="1:2" ht="21" customHeight="1" x14ac:dyDescent="0.3">
      <c r="A454" s="3"/>
      <c r="B454" s="75"/>
    </row>
    <row r="455" spans="1:2" ht="21" customHeight="1" x14ac:dyDescent="0.3">
      <c r="A455" s="3"/>
      <c r="B455" s="75"/>
    </row>
    <row r="456" spans="1:2" ht="21" customHeight="1" x14ac:dyDescent="0.3">
      <c r="A456" s="3"/>
      <c r="B456" s="75"/>
    </row>
    <row r="457" spans="1:2" ht="21" customHeight="1" x14ac:dyDescent="0.3">
      <c r="A457" s="3"/>
      <c r="B457" s="75"/>
    </row>
    <row r="458" spans="1:2" ht="21" customHeight="1" x14ac:dyDescent="0.3">
      <c r="A458" s="3"/>
      <c r="B458" s="75"/>
    </row>
    <row r="459" spans="1:2" ht="21" customHeight="1" x14ac:dyDescent="0.3">
      <c r="A459" s="3"/>
      <c r="B459" s="75"/>
    </row>
    <row r="460" spans="1:2" ht="21" customHeight="1" x14ac:dyDescent="0.3">
      <c r="A460" s="3"/>
      <c r="B460" s="75"/>
    </row>
    <row r="461" spans="1:2" ht="21" customHeight="1" x14ac:dyDescent="0.3">
      <c r="A461" s="3"/>
      <c r="B461" s="75"/>
    </row>
    <row r="462" spans="1:2" ht="21" customHeight="1" x14ac:dyDescent="0.3">
      <c r="A462" s="3"/>
      <c r="B462" s="75"/>
    </row>
    <row r="463" spans="1:2" ht="21" customHeight="1" x14ac:dyDescent="0.3">
      <c r="A463" s="3"/>
      <c r="B463" s="75"/>
    </row>
    <row r="464" spans="1:2" ht="21" customHeight="1" x14ac:dyDescent="0.3">
      <c r="A464" s="3"/>
      <c r="B464" s="75"/>
    </row>
    <row r="465" spans="1:2" ht="21" customHeight="1" x14ac:dyDescent="0.3">
      <c r="A465" s="3"/>
      <c r="B465" s="75"/>
    </row>
    <row r="466" spans="1:2" ht="21" customHeight="1" x14ac:dyDescent="0.3">
      <c r="A466" s="3"/>
      <c r="B466" s="75"/>
    </row>
    <row r="467" spans="1:2" ht="21" customHeight="1" x14ac:dyDescent="0.3">
      <c r="A467" s="3"/>
      <c r="B467" s="75"/>
    </row>
    <row r="468" spans="1:2" ht="21" customHeight="1" x14ac:dyDescent="0.3">
      <c r="A468" s="3"/>
      <c r="B468" s="75"/>
    </row>
    <row r="469" spans="1:2" ht="21" customHeight="1" x14ac:dyDescent="0.3">
      <c r="A469" s="3"/>
      <c r="B469" s="75"/>
    </row>
    <row r="470" spans="1:2" ht="21" customHeight="1" x14ac:dyDescent="0.3">
      <c r="A470" s="3"/>
      <c r="B470" s="75"/>
    </row>
    <row r="471" spans="1:2" ht="21" customHeight="1" x14ac:dyDescent="0.3">
      <c r="A471" s="3"/>
      <c r="B471" s="75"/>
    </row>
    <row r="472" spans="1:2" ht="21" customHeight="1" x14ac:dyDescent="0.3">
      <c r="A472" s="3"/>
      <c r="B472" s="75"/>
    </row>
    <row r="473" spans="1:2" ht="21" customHeight="1" x14ac:dyDescent="0.3">
      <c r="A473" s="3"/>
      <c r="B473" s="75"/>
    </row>
    <row r="474" spans="1:2" ht="21" customHeight="1" x14ac:dyDescent="0.3">
      <c r="A474" s="3"/>
      <c r="B474" s="75"/>
    </row>
    <row r="475" spans="1:2" ht="21" customHeight="1" x14ac:dyDescent="0.3">
      <c r="A475" s="3"/>
      <c r="B475" s="75"/>
    </row>
    <row r="476" spans="1:2" ht="21" customHeight="1" x14ac:dyDescent="0.3">
      <c r="A476" s="3"/>
      <c r="B476" s="75"/>
    </row>
    <row r="477" spans="1:2" ht="21" customHeight="1" x14ac:dyDescent="0.3">
      <c r="A477" s="3"/>
      <c r="B477" s="75"/>
    </row>
    <row r="478" spans="1:2" ht="21" customHeight="1" x14ac:dyDescent="0.3">
      <c r="A478" s="3"/>
      <c r="B478" s="75"/>
    </row>
    <row r="479" spans="1:2" ht="21" customHeight="1" x14ac:dyDescent="0.3">
      <c r="A479" s="3"/>
      <c r="B479" s="75"/>
    </row>
    <row r="480" spans="1:2" ht="21" customHeight="1" x14ac:dyDescent="0.3">
      <c r="A480" s="3"/>
      <c r="B480" s="75"/>
    </row>
    <row r="481" spans="1:2" ht="21" customHeight="1" x14ac:dyDescent="0.3">
      <c r="A481" s="3"/>
      <c r="B481" s="75"/>
    </row>
    <row r="482" spans="1:2" ht="21" customHeight="1" x14ac:dyDescent="0.3">
      <c r="A482" s="3"/>
      <c r="B482" s="75"/>
    </row>
    <row r="483" spans="1:2" ht="21" customHeight="1" x14ac:dyDescent="0.3">
      <c r="A483" s="3"/>
      <c r="B483" s="75"/>
    </row>
    <row r="484" spans="1:2" ht="21" customHeight="1" x14ac:dyDescent="0.3">
      <c r="A484" s="3"/>
      <c r="B484" s="75"/>
    </row>
    <row r="485" spans="1:2" ht="21" customHeight="1" x14ac:dyDescent="0.3">
      <c r="A485" s="3"/>
      <c r="B485" s="75"/>
    </row>
    <row r="486" spans="1:2" ht="21" customHeight="1" x14ac:dyDescent="0.3">
      <c r="A486" s="3"/>
      <c r="B486" s="75"/>
    </row>
    <row r="487" spans="1:2" ht="21" customHeight="1" x14ac:dyDescent="0.3">
      <c r="A487" s="3"/>
      <c r="B487" s="75"/>
    </row>
  </sheetData>
  <pageMargins left="0.75" right="0.75" top="1" bottom="1" header="0.5" footer="0.5"/>
  <pageSetup orientation="portrait" horizontalDpi="4294967292" verticalDpi="4294967292"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KW487"/>
  <sheetViews>
    <sheetView zoomScaleNormal="100" workbookViewId="0">
      <pane xSplit="1" ySplit="2" topLeftCell="BA123" activePane="bottomRight" state="frozen"/>
      <selection pane="topRight" activeCell="B1" sqref="B1"/>
      <selection pane="bottomLeft" activeCell="A3" sqref="A3"/>
      <selection pane="bottomRight" activeCell="E26" sqref="E26"/>
    </sheetView>
  </sheetViews>
  <sheetFormatPr baseColWidth="10" defaultColWidth="12.33203125" defaultRowHeight="18" customHeight="1"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18" customHeigh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8" customHeigh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18" customHeight="1"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 customHeight="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95"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0.399999999999999"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6.8775894214319866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-1908.8669350428199</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7502.4296153355835</v>
      </c>
      <c r="E53" s="5">
        <f>+Base!E53</f>
        <v>7820.9719151201934</v>
      </c>
      <c r="F53" s="5">
        <f>+Base!F53</f>
        <v>8102.8947287574283</v>
      </c>
      <c r="G53" s="5">
        <f>+Base!G53</f>
        <v>8349.1863860606136</v>
      </c>
      <c r="H53" s="5">
        <f>+Base!H53</f>
        <v>8560.969449465998</v>
      </c>
      <c r="I53" s="5">
        <f>+Base!I53</f>
        <v>8739.3320604468136</v>
      </c>
      <c r="J53" s="5">
        <f>+Base!J53</f>
        <v>8885.1909880270796</v>
      </c>
      <c r="K53" s="5">
        <f>+Base!K53</f>
        <v>8999.1835814037349</v>
      </c>
      <c r="L53" s="5">
        <f>+Base!L53</f>
        <v>9081.5862759722822</v>
      </c>
      <c r="M53" s="5">
        <f>+Base!M53</f>
        <v>9132.2584222140413</v>
      </c>
      <c r="N53" s="5">
        <f>+Base!N53</f>
        <v>9150.6117384970967</v>
      </c>
      <c r="O53" s="5">
        <f>+Base!O53</f>
        <v>9135.6074099590078</v>
      </c>
      <c r="P53" s="5">
        <f>+Base!P53</f>
        <v>9085.7845490598211</v>
      </c>
      <c r="Q53" s="5">
        <f>+Base!Q53</f>
        <v>8999.3251517267563</v>
      </c>
      <c r="R53" s="5">
        <f>+Base!R53</f>
        <v>8874.1615184303282</v>
      </c>
      <c r="S53" s="5">
        <f>+Base!S53</f>
        <v>8708.1319755318364</v>
      </c>
      <c r="T53" s="5">
        <f>+Base!T53</f>
        <v>8499.1891687413154</v>
      </c>
      <c r="U53" s="5">
        <f>+Base!U53</f>
        <v>8250.4718323886063</v>
      </c>
      <c r="V53" s="5">
        <f>+Base!V53</f>
        <v>7962.6299242734585</v>
      </c>
      <c r="W53" s="5">
        <f>+Base!W53</f>
        <v>7637.4428203532625</v>
      </c>
      <c r="X53" s="5">
        <f>+Base!X53</f>
        <v>7278.0448083324936</v>
      </c>
      <c r="Y53" s="5">
        <f>+Base!Y53</f>
        <v>6889.0834338790037</v>
      </c>
      <c r="Z53" s="5">
        <f>+Base!Z53</f>
        <v>6476.7743909033888</v>
      </c>
      <c r="AA53" s="5">
        <f>+Base!AA53</f>
        <v>6048.8201825198257</v>
      </c>
      <c r="AB53" s="5">
        <f>+Base!AB53</f>
        <v>5614.1707251849721</v>
      </c>
      <c r="AC53" s="5">
        <f>+Base!AC53</f>
        <v>5182.6228098613965</v>
      </c>
      <c r="AD53" s="5">
        <f>+Base!AD53</f>
        <v>4764.2801942761516</v>
      </c>
      <c r="AE53" s="5">
        <f>+Base!AE53</f>
        <v>4368.9229852770304</v>
      </c>
      <c r="AF53" s="5">
        <f>+Base!AF53</f>
        <v>4005.3578107160429</v>
      </c>
      <c r="AG53" s="5">
        <f>+Base!AG53</f>
        <v>3680.8324566611564</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3.5890776447313533E-2</v>
      </c>
      <c r="E54" s="5">
        <f t="shared" si="8"/>
        <v>4.2458552244659886E-2</v>
      </c>
      <c r="F54" s="5">
        <f t="shared" si="8"/>
        <v>3.6047030560510951E-2</v>
      </c>
      <c r="G54" s="5">
        <f t="shared" si="8"/>
        <v>3.0395514880513952E-2</v>
      </c>
      <c r="H54" s="5">
        <f t="shared" si="8"/>
        <v>2.5365712730879508E-2</v>
      </c>
      <c r="I54" s="5">
        <f t="shared" si="8"/>
        <v>2.0834394052409611E-2</v>
      </c>
      <c r="J54" s="5">
        <f t="shared" si="8"/>
        <v>1.6689939982988733E-2</v>
      </c>
      <c r="K54" s="5">
        <f t="shared" si="8"/>
        <v>1.2829504006189874E-2</v>
      </c>
      <c r="L54" s="5">
        <f t="shared" si="8"/>
        <v>9.1566855841043182E-3</v>
      </c>
      <c r="M54" s="5">
        <f t="shared" si="8"/>
        <v>5.5796580797591311E-3</v>
      </c>
      <c r="N54" s="5">
        <f t="shared" si="8"/>
        <v>2.0097237106662114E-3</v>
      </c>
      <c r="O54" s="5">
        <f t="shared" si="8"/>
        <v>-1.639707701176385E-3</v>
      </c>
      <c r="P54" s="5">
        <f t="shared" si="8"/>
        <v>-5.4536998650875912E-3</v>
      </c>
      <c r="Q54" s="5">
        <f t="shared" si="8"/>
        <v>-9.5158978144612716E-3</v>
      </c>
      <c r="R54" s="5">
        <f t="shared" si="8"/>
        <v>-1.3908113240292508E-2</v>
      </c>
      <c r="S54" s="5">
        <f t="shared" si="8"/>
        <v>-1.8709321726190442E-2</v>
      </c>
      <c r="T54" s="5">
        <f t="shared" si="8"/>
        <v>-2.399398715793577E-2</v>
      </c>
      <c r="U54" s="5">
        <f t="shared" si="8"/>
        <v>-2.9263654616307644E-2</v>
      </c>
      <c r="V54" s="5">
        <f t="shared" si="8"/>
        <v>-3.4887932952534451E-2</v>
      </c>
      <c r="W54" s="5">
        <f t="shared" si="8"/>
        <v>-4.0839158294785016E-2</v>
      </c>
      <c r="X54" s="5">
        <f t="shared" si="8"/>
        <v>-4.7057375154809344E-2</v>
      </c>
      <c r="Y54" s="5">
        <f t="shared" si="8"/>
        <v>-5.3443113459287206E-2</v>
      </c>
      <c r="Z54" s="5">
        <f t="shared" si="8"/>
        <v>-5.9849622512621825E-2</v>
      </c>
      <c r="AA54" s="5">
        <f t="shared" si="8"/>
        <v>-6.6075206971023093E-2</v>
      </c>
      <c r="AB54" s="5">
        <f t="shared" si="8"/>
        <v>-7.185689840655618E-2</v>
      </c>
      <c r="AC54" s="5">
        <f t="shared" si="8"/>
        <v>-7.6867615262868116E-2</v>
      </c>
      <c r="AD54" s="5">
        <f t="shared" si="8"/>
        <v>-8.0720251296164225E-2</v>
      </c>
      <c r="AE54" s="5">
        <f t="shared" si="8"/>
        <v>-8.298361827545464E-2</v>
      </c>
      <c r="AF54" s="5">
        <f t="shared" si="8"/>
        <v>-8.321620128946583E-2</v>
      </c>
      <c r="AG54" s="5">
        <f t="shared" si="8"/>
        <v>-8.1022812290737822E-2</v>
      </c>
      <c r="AH54" s="5">
        <f t="shared" si="8"/>
        <v>1.8403914070564684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18" customHeight="1"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8" customHeight="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8" customHeight="1" thickTop="1" x14ac:dyDescent="0.3">
      <c r="A87" s="8" t="str">
        <f>Base!A87</f>
        <v>Atmospheric concentration of carbon (GTC)</v>
      </c>
      <c r="B87" s="6">
        <f>+Base!B60</f>
        <v>830.4</v>
      </c>
      <c r="C87" s="6">
        <f>Base!$B65*B87+Base!$B66*B89+B112*5/3.666</f>
        <v>866.11624316281927</v>
      </c>
      <c r="D87" s="6">
        <f>Base!$B65*C87+Base!$B66*C89+C112*5/3.666</f>
        <v>896.08061683153448</v>
      </c>
      <c r="E87" s="6">
        <f>Base!$B65*D87+Base!$B66*D89+D112*5/3.666</f>
        <v>926.83210223360959</v>
      </c>
      <c r="F87" s="6">
        <f>Base!$B65*E87+Base!$B66*E89+E112*5/3.666</f>
        <v>958.55846239199468</v>
      </c>
      <c r="G87" s="6">
        <f>Base!$B65*F87+Base!$B66*F89+F112*5/3.666</f>
        <v>990.99221183976044</v>
      </c>
      <c r="H87" s="6">
        <f>Base!$B65*G87+Base!$B66*G89+G112*5/3.666</f>
        <v>1023.7783755965934</v>
      </c>
      <c r="I87" s="6">
        <f>Base!$B65*H87+Base!$B66*H89+H112*5/3.666</f>
        <v>1056.496158110594</v>
      </c>
      <c r="J87" s="6">
        <f>Base!$B65*I87+Base!$B66*I89+I112*5/3.666</f>
        <v>1088.6772677903709</v>
      </c>
      <c r="K87" s="6">
        <f>Base!$B65*J87+Base!$B66*J89+J112*5/3.666</f>
        <v>1119.8216424363827</v>
      </c>
      <c r="L87" s="6">
        <f>Base!$B65*K87+Base!$B66*K89+K112*5/3.666</f>
        <v>1149.4112533523344</v>
      </c>
      <c r="M87" s="6">
        <f>Base!$B65*L87+Base!$B66*L89+L112*5/3.666</f>
        <v>1176.9226078122545</v>
      </c>
      <c r="N87" s="6">
        <f>Base!$B65*M87+Base!$B66*M89+M112*5/3.666</f>
        <v>1201.8385214712252</v>
      </c>
      <c r="O87" s="6">
        <f>Base!$B65*N87+Base!$B66*N89+N112*5/3.666</f>
        <v>1223.659687667147</v>
      </c>
      <c r="P87" s="6">
        <f>Base!$B65*O87+Base!$B66*O89+O112*5/3.666</f>
        <v>1241.9165184106075</v>
      </c>
      <c r="Q87" s="6">
        <f>Base!$B65*P87+Base!$B66*P89+P112*5/3.666</f>
        <v>1256.1816570489691</v>
      </c>
      <c r="R87" s="6">
        <f>Base!$B65*Q87+Base!$B66*Q89+Q112*5/3.666</f>
        <v>1266.0834464244265</v>
      </c>
      <c r="S87" s="6">
        <f>Base!$B65*R87+Base!$B66*R89+R112*5/3.666</f>
        <v>1271.3204601105911</v>
      </c>
      <c r="T87" s="6">
        <f>Base!$B65*S87+Base!$B66*S89+S112*5/3.666</f>
        <v>1271.6769484427409</v>
      </c>
      <c r="U87" s="6">
        <f>Base!$B65*T87+Base!$B66*T89+T112*5/3.666</f>
        <v>1267.0387018794054</v>
      </c>
      <c r="V87" s="6">
        <f>Base!$B65*U87+Base!$B66*U89+U112*5/3.666</f>
        <v>1257.4162133342272</v>
      </c>
      <c r="W87" s="6">
        <f>Base!$B65*V87+Base!$B66*V89+V112*5/3.666</f>
        <v>1242.9476439006808</v>
      </c>
      <c r="X87" s="6">
        <f>Base!$B65*W87+Base!$B66*W89+W112*5/3.666</f>
        <v>1223.9072755523393</v>
      </c>
      <c r="Y87" s="6">
        <f>Base!$B65*X87+Base!$B66*X89+X112*5/3.666</f>
        <v>1200.7088708204221</v>
      </c>
      <c r="Z87" s="6">
        <f>Base!$B65*Y87+Base!$B66*Y89+Y112*5/3.666</f>
        <v>1178.4254154589914</v>
      </c>
      <c r="AA87" s="6">
        <f>Base!$B65*Z87+Base!$B66*Z89+Z112*5/3.666</f>
        <v>1158.8741588379157</v>
      </c>
      <c r="AB87" s="6">
        <f>Base!$B65*AA87+Base!$B66*AA89+AA112*5/3.666</f>
        <v>1141.7088894762326</v>
      </c>
      <c r="AC87" s="6">
        <f>Base!$B65*AB87+Base!$B66*AB89+AB112*5/3.666</f>
        <v>1126.6272283407241</v>
      </c>
      <c r="AD87" s="6">
        <f>Base!$B65*AC87+Base!$B66*AC89+AC112*5/3.666</f>
        <v>1113.3650918675828</v>
      </c>
      <c r="AE87" s="6">
        <f>Base!$B65*AD87+Base!$B66*AD89+AD112*5/3.666</f>
        <v>1101.6918519089852</v>
      </c>
      <c r="AF87" s="6">
        <f>Base!$B65*AE87+Base!$B66*AE89+AE112*5/3.666</f>
        <v>1073.3660056584242</v>
      </c>
      <c r="AG87" s="6">
        <f>Base!$B65*AF87+Base!$B66*AF89+AF112*5/3.666</f>
        <v>1049.178598358108</v>
      </c>
      <c r="AH87" s="6">
        <f>Base!$B65*AG87+Base!$B66*AG89+AG112*5/3.666</f>
        <v>1028.5608588061293</v>
      </c>
      <c r="AI87" s="6">
        <f>Base!$B65*AH87+Base!$B66*AH89+AH112*5/3.666</f>
        <v>993.84714334226965</v>
      </c>
      <c r="AJ87" s="6">
        <f>Base!$B65*AI87+Base!$B66*AI89+AI112*5/3.666</f>
        <v>959.0808069894166</v>
      </c>
      <c r="AK87" s="6">
        <f>Base!$B65*AJ87+Base!$B66*AJ89+AJ112*5/3.666</f>
        <v>925.2145910146246</v>
      </c>
      <c r="AL87" s="6">
        <f>Base!$B65*AK87+Base!$B66*AK89+AK112*5/3.666</f>
        <v>892.74595442655857</v>
      </c>
      <c r="AM87" s="6">
        <f>Base!$B65*AL87+Base!$B66*AL89+AL112*5/3.666</f>
        <v>861.91163624145634</v>
      </c>
      <c r="AN87" s="6">
        <f>Base!$B65*AM87+Base!$B66*AM89+AM112*5/3.666</f>
        <v>832.79513409754065</v>
      </c>
      <c r="AO87" s="6">
        <f>Base!$B65*AN87+Base!$B66*AN89+AN112*5/3.666</f>
        <v>805.3897399439536</v>
      </c>
      <c r="AP87" s="6">
        <f>Base!$B65*AO87+Base!$B66*AO89+AO112*5/3.666</f>
        <v>779.63690727570338</v>
      </c>
      <c r="AQ87" s="6">
        <f>Base!$B65*AP87+Base!$B66*AP89+AP112*5/3.666</f>
        <v>755.45006732988145</v>
      </c>
      <c r="AR87" s="6">
        <f>Base!$B65*AQ87+Base!$B66*AQ89+AQ112*5/3.666</f>
        <v>732.72950376396159</v>
      </c>
      <c r="AS87" s="6">
        <f>Base!$B65*AR87+Base!$B66*AR89+AR112*5/3.666</f>
        <v>711.37159531883492</v>
      </c>
      <c r="AT87" s="6">
        <f>Base!$B65*AS87+Base!$B66*AS89+AS112*5/3.666</f>
        <v>691.27447505438806</v>
      </c>
      <c r="AU87" s="6">
        <f>Base!$B65*AT87+Base!$B66*AT89+AT112*5/3.666</f>
        <v>672.34142767267042</v>
      </c>
      <c r="AV87" s="6">
        <f>Base!$B65*AU87+Base!$B66*AU89+AU112*5/3.666</f>
        <v>654.48291784552396</v>
      </c>
      <c r="AW87" s="6">
        <f>Base!$B65*AV87+Base!$B66*AV89+AV112*5/3.666</f>
        <v>637.61789981277002</v>
      </c>
      <c r="AX87" s="6">
        <f>Base!$B65*AW87+Base!$B66*AW89+AW112*5/3.666</f>
        <v>621.67495097236338</v>
      </c>
      <c r="AY87" s="6">
        <f>Base!$B65*AX87+Base!$B66*AX89+AX112*5/3.666</f>
        <v>606.59379120010124</v>
      </c>
      <c r="AZ87" s="6">
        <f>Base!$B65*AY87+Base!$B66*AY89+AY112*5/3.666</f>
        <v>592.32793102802407</v>
      </c>
      <c r="BA87" s="6">
        <f>Base!$B65*AZ87+Base!$B66*AZ89+AZ112*5/3.666</f>
        <v>578.84964886776982</v>
      </c>
      <c r="BB87" s="6">
        <f>Base!$B65*BA87+Base!$B66*BA89+BA112*5/3.666</f>
        <v>565.79092002667289</v>
      </c>
      <c r="BC87" s="6">
        <f>Base!$B65*BB87+Base!$B66*BB89+BB112*5/3.666</f>
        <v>553.20523462217773</v>
      </c>
      <c r="BD87" s="6">
        <f>Base!$B65*BC87+Base!$B66*BC89+BC112*5/3.666</f>
        <v>544.16590782667038</v>
      </c>
      <c r="BE87" s="6">
        <f>Base!$B65*BD87+Base!$B66*BD89+BD112*5/3.666</f>
        <v>558.01869004221703</v>
      </c>
      <c r="BF87" s="6">
        <f>Base!$B65*BE87+Base!$B66*BE89+BE112*5/3.666</f>
        <v>596.03693694717128</v>
      </c>
      <c r="BG87" s="6">
        <f>Base!$B65*BF87+Base!$B66*BF89+BF112*5/3.666</f>
        <v>659.25893171986263</v>
      </c>
      <c r="BH87" s="6">
        <f>Base!$B65*BG87+Base!$B66*BG89+BG112*5/3.666</f>
        <v>748.81963030848397</v>
      </c>
      <c r="BI87" s="6">
        <f>Base!$B65*BH87+Base!$B66*BH89+BH112*5/3.666</f>
        <v>866.46961330585896</v>
      </c>
    </row>
    <row r="88" spans="1:61" s="13" customFormat="1" ht="18" customHeight="1" x14ac:dyDescent="0.3">
      <c r="A88" s="8" t="str">
        <f>Base!A88</f>
        <v>Atmospheric concentration of carbon (ppm)</v>
      </c>
      <c r="B88" s="6">
        <f t="shared" ref="B88" si="9">+B87/2.13</f>
        <v>389.85915492957747</v>
      </c>
      <c r="C88" s="6">
        <f>+C87/2.13</f>
        <v>406.62734420789639</v>
      </c>
      <c r="D88" s="6">
        <f t="shared" ref="D88:BI88" si="10">+D87/2.13</f>
        <v>420.69512527302089</v>
      </c>
      <c r="E88" s="6">
        <f t="shared" si="10"/>
        <v>435.13244236319701</v>
      </c>
      <c r="F88" s="6">
        <f t="shared" si="10"/>
        <v>450.0274471323919</v>
      </c>
      <c r="G88" s="6">
        <f t="shared" si="10"/>
        <v>465.25455954918334</v>
      </c>
      <c r="H88" s="6">
        <f t="shared" si="10"/>
        <v>480.64712469323638</v>
      </c>
      <c r="I88" s="6">
        <f t="shared" si="10"/>
        <v>496.00758596741508</v>
      </c>
      <c r="J88" s="6">
        <f t="shared" si="10"/>
        <v>511.11608816449342</v>
      </c>
      <c r="K88" s="6">
        <f t="shared" si="10"/>
        <v>525.73786029877124</v>
      </c>
      <c r="L88" s="6">
        <f t="shared" si="10"/>
        <v>539.62969640954668</v>
      </c>
      <c r="M88" s="6">
        <f t="shared" si="10"/>
        <v>552.54582526396928</v>
      </c>
      <c r="N88" s="6">
        <f t="shared" si="10"/>
        <v>564.24343731043439</v>
      </c>
      <c r="O88" s="6">
        <f t="shared" si="10"/>
        <v>574.4881162756559</v>
      </c>
      <c r="P88" s="6">
        <f t="shared" si="10"/>
        <v>583.0593983148392</v>
      </c>
      <c r="Q88" s="6">
        <f t="shared" si="10"/>
        <v>589.75664650186343</v>
      </c>
      <c r="R88" s="6">
        <f t="shared" si="10"/>
        <v>594.40537390818145</v>
      </c>
      <c r="S88" s="6">
        <f t="shared" si="10"/>
        <v>596.8640657796202</v>
      </c>
      <c r="T88" s="6">
        <f t="shared" si="10"/>
        <v>597.03143119377512</v>
      </c>
      <c r="U88" s="6">
        <f t="shared" si="10"/>
        <v>594.85385064760817</v>
      </c>
      <c r="V88" s="6">
        <f t="shared" si="10"/>
        <v>590.33625039165599</v>
      </c>
      <c r="W88" s="6">
        <f t="shared" si="10"/>
        <v>583.54349478905203</v>
      </c>
      <c r="X88" s="6">
        <f t="shared" si="10"/>
        <v>574.60435471940821</v>
      </c>
      <c r="Y88" s="6">
        <f t="shared" si="10"/>
        <v>563.71308489221701</v>
      </c>
      <c r="Z88" s="6">
        <f t="shared" si="10"/>
        <v>553.25136876008992</v>
      </c>
      <c r="AA88" s="6">
        <f t="shared" si="10"/>
        <v>544.072375041275</v>
      </c>
      <c r="AB88" s="6">
        <f t="shared" si="10"/>
        <v>536.01356313438157</v>
      </c>
      <c r="AC88" s="6">
        <f t="shared" si="10"/>
        <v>528.93297105198315</v>
      </c>
      <c r="AD88" s="6">
        <f t="shared" si="10"/>
        <v>522.70661590027362</v>
      </c>
      <c r="AE88" s="6">
        <f t="shared" si="10"/>
        <v>517.22622155351416</v>
      </c>
      <c r="AF88" s="6">
        <f t="shared" si="10"/>
        <v>503.92770218705363</v>
      </c>
      <c r="AG88" s="6">
        <f t="shared" si="10"/>
        <v>492.57211190521508</v>
      </c>
      <c r="AH88" s="6">
        <f t="shared" si="10"/>
        <v>482.89242197470861</v>
      </c>
      <c r="AI88" s="6">
        <f t="shared" si="10"/>
        <v>466.5949029775914</v>
      </c>
      <c r="AJ88" s="6">
        <f t="shared" si="10"/>
        <v>450.27267933775431</v>
      </c>
      <c r="AK88" s="6">
        <f t="shared" si="10"/>
        <v>434.37304742470639</v>
      </c>
      <c r="AL88" s="6">
        <f t="shared" si="10"/>
        <v>419.12955606880683</v>
      </c>
      <c r="AM88" s="6">
        <f t="shared" si="10"/>
        <v>404.65335034810158</v>
      </c>
      <c r="AN88" s="6">
        <f t="shared" si="10"/>
        <v>390.98363103170925</v>
      </c>
      <c r="AO88" s="6">
        <f t="shared" si="10"/>
        <v>378.11724879997826</v>
      </c>
      <c r="AP88" s="6">
        <f t="shared" si="10"/>
        <v>366.02671703084667</v>
      </c>
      <c r="AQ88" s="6">
        <f t="shared" si="10"/>
        <v>354.67139311262042</v>
      </c>
      <c r="AR88" s="6">
        <f t="shared" si="10"/>
        <v>344.00446186101487</v>
      </c>
      <c r="AS88" s="6">
        <f t="shared" si="10"/>
        <v>333.97727479757509</v>
      </c>
      <c r="AT88" s="6">
        <f t="shared" si="10"/>
        <v>324.54200706778784</v>
      </c>
      <c r="AU88" s="6">
        <f t="shared" si="10"/>
        <v>315.65325242848377</v>
      </c>
      <c r="AV88" s="6">
        <f t="shared" si="10"/>
        <v>307.26897551433052</v>
      </c>
      <c r="AW88" s="6">
        <f t="shared" si="10"/>
        <v>299.35112667266202</v>
      </c>
      <c r="AX88" s="6">
        <f t="shared" si="10"/>
        <v>291.86617416542884</v>
      </c>
      <c r="AY88" s="6">
        <f t="shared" si="10"/>
        <v>284.78581746483627</v>
      </c>
      <c r="AZ88" s="6">
        <f t="shared" si="10"/>
        <v>278.08823052958877</v>
      </c>
      <c r="BA88" s="6">
        <f t="shared" si="10"/>
        <v>271.7603985294694</v>
      </c>
      <c r="BB88" s="6">
        <f t="shared" si="10"/>
        <v>265.62953991862577</v>
      </c>
      <c r="BC88" s="6">
        <f t="shared" si="10"/>
        <v>259.72076742825249</v>
      </c>
      <c r="BD88" s="6">
        <f t="shared" si="10"/>
        <v>255.47695203130067</v>
      </c>
      <c r="BE88" s="6">
        <f t="shared" si="10"/>
        <v>261.98060565362306</v>
      </c>
      <c r="BF88" s="6">
        <f t="shared" si="10"/>
        <v>279.82954786252174</v>
      </c>
      <c r="BG88" s="6">
        <f t="shared" si="10"/>
        <v>309.51123554923129</v>
      </c>
      <c r="BH88" s="6">
        <f t="shared" si="10"/>
        <v>351.55851188191735</v>
      </c>
      <c r="BI88" s="6">
        <f t="shared" si="10"/>
        <v>406.79324568350188</v>
      </c>
    </row>
    <row r="89" spans="1:61" s="13" customFormat="1" ht="18" customHeight="1" x14ac:dyDescent="0.3">
      <c r="A89" s="8" t="str">
        <f>Base!A89</f>
        <v>Concentration in biosphere and upper oceans (GTC)</v>
      </c>
      <c r="B89" s="6">
        <f>Base!B62</f>
        <v>1527</v>
      </c>
      <c r="C89" s="6">
        <f>B87* Base!$B67+B89* Base!$B68+B90* Base!$B69</f>
        <v>1541.1078616666666</v>
      </c>
      <c r="D89" s="6">
        <f>C87* Base!$B67+C89* Base!$B68+C90* Base!$B69</f>
        <v>1557.7828926199006</v>
      </c>
      <c r="E89" s="6">
        <f>D87* Base!$B67+D89* Base!$B68+D90* Base!$B69</f>
        <v>1576.41412552815</v>
      </c>
      <c r="F89" s="6">
        <f>E87* Base!$B67+E89* Base!$B68+E90* Base!$B69</f>
        <v>1596.9909706872224</v>
      </c>
      <c r="G89" s="6">
        <f>F87* Base!$B67+F89* Base!$B68+F90* Base!$B69</f>
        <v>1619.5197955506167</v>
      </c>
      <c r="H89" s="6">
        <f>G87* Base!$B67+G89* Base!$B68+G90* Base!$B69</f>
        <v>1643.9831705110141</v>
      </c>
      <c r="I89" s="6">
        <f>H87* Base!$B67+H89* Base!$B68+H90* Base!$B69</f>
        <v>1670.333141435475</v>
      </c>
      <c r="J89" s="6">
        <f>I87* Base!$B67+I89* Base!$B68+I90* Base!$B69</f>
        <v>1698.4866837223421</v>
      </c>
      <c r="K89" s="6">
        <f>J87* Base!$B67+J89* Base!$B68+J90* Base!$B69</f>
        <v>1728.3229544970268</v>
      </c>
      <c r="L89" s="6">
        <f>K87* Base!$B67+K89* Base!$B68+K90* Base!$B69</f>
        <v>1759.6820408059684</v>
      </c>
      <c r="M89" s="6">
        <f>L87* Base!$B67+L89* Base!$B68+L90* Base!$B69</f>
        <v>1792.3649736503605</v>
      </c>
      <c r="N89" s="6">
        <f>M87* Base!$B67+M89* Base!$B68+M90* Base!$B69</f>
        <v>1826.1348416310686</v>
      </c>
      <c r="O89" s="6">
        <f>N87* Base!$B67+N89* Base!$B68+N90* Base!$B69</f>
        <v>1860.7188950638988</v>
      </c>
      <c r="P89" s="6">
        <f>O87* Base!$B67+O89* Base!$B68+O90* Base!$B69</f>
        <v>1895.8115822527764</v>
      </c>
      <c r="Q89" s="6">
        <f>P87* Base!$B67+P89* Base!$B68+P90* Base!$B69</f>
        <v>1931.0785037722026</v>
      </c>
      <c r="R89" s="6">
        <f>Q87* Base!$B67+Q89* Base!$B68+Q90* Base!$B69</f>
        <v>1966.1613063875905</v>
      </c>
      <c r="S89" s="6">
        <f>R87* Base!$B67+R89* Base!$B68+R90* Base!$B69</f>
        <v>2000.6835623359311</v>
      </c>
      <c r="T89" s="6">
        <f>S87* Base!$B67+S89* Base!$B68+S90* Base!$B69</f>
        <v>2034.2576872906625</v>
      </c>
      <c r="U89" s="6">
        <f>T87* Base!$B67+T89* Base!$B68+T90* Base!$B69</f>
        <v>2066.4929351092351</v>
      </c>
      <c r="V89" s="6">
        <f>U87* Base!$B67+U89* Base!$B68+U90* Base!$B69</f>
        <v>2097.0044621305315</v>
      </c>
      <c r="W89" s="6">
        <f>V87* Base!$B67+V89* Base!$B68+V90* Base!$B69</f>
        <v>2125.4240596697368</v>
      </c>
      <c r="X89" s="6">
        <f>W87* Base!$B67+W89* Base!$B68+W90* Base!$B69</f>
        <v>2151.4107093062389</v>
      </c>
      <c r="Y89" s="6">
        <f>X87* Base!$B67+X89* Base!$B68+X90* Base!$B69</f>
        <v>2174.66145106262</v>
      </c>
      <c r="Z89" s="6">
        <f>Y87* Base!$B67+Y89* Base!$B68+Y90* Base!$B69</f>
        <v>2194.9221035226419</v>
      </c>
      <c r="AA89" s="6">
        <f>Z87* Base!$B67+Z89* Base!$B68+Z90* Base!$B69</f>
        <v>2212.3952836454787</v>
      </c>
      <c r="AB89" s="6">
        <f>AA87* Base!$B67+AA89* Base!$B68+AA90* Base!$B69</f>
        <v>2227.4352511801062</v>
      </c>
      <c r="AC89" s="6">
        <f>AB87* Base!$B67+AB89* Base!$B68+AB90* Base!$B69</f>
        <v>2240.3513328756271</v>
      </c>
      <c r="AD89" s="6">
        <f>AC87* Base!$B67+AC89* Base!$B68+AC90* Base!$B69</f>
        <v>2251.4136146008327</v>
      </c>
      <c r="AE89" s="6">
        <f>AD87* Base!$B67+AD89* Base!$B68+AD90* Base!$B69</f>
        <v>2260.8579137687434</v>
      </c>
      <c r="AF89" s="6">
        <f>AE87* Base!$B67+AE89* Base!$B68+AE90* Base!$B69</f>
        <v>2268.8901227846786</v>
      </c>
      <c r="AG89" s="6">
        <f>AF87* Base!$B67+AF89* Base!$B68+AF90* Base!$B69</f>
        <v>2274.1024740806065</v>
      </c>
      <c r="AH89" s="6">
        <f>AG87* Base!$B67+AG89* Base!$B68+AG90* Base!$B69</f>
        <v>2276.9742884613729</v>
      </c>
      <c r="AI89" s="6">
        <f>AH87* Base!$B67+AH89* Base!$B68+AH90* Base!$B69</f>
        <v>2277.9152623487162</v>
      </c>
      <c r="AJ89" s="6">
        <f>AI87* Base!$B67+AI89* Base!$B68+AI90* Base!$B69</f>
        <v>2275.76378609637</v>
      </c>
      <c r="AK89" s="6">
        <f>AJ87* Base!$B67+AJ89* Base!$B68+AJ90* Base!$B69</f>
        <v>2270.6414909013856</v>
      </c>
      <c r="AL89" s="6">
        <f>AK87* Base!$B67+AK89* Base!$B68+AK90* Base!$B69</f>
        <v>2262.7488805162507</v>
      </c>
      <c r="AM89" s="6">
        <f>AL87* Base!$B67+AL89* Base!$B68+AL90* Base!$B69</f>
        <v>2252.3220462348559</v>
      </c>
      <c r="AN89" s="6">
        <f>AM87* Base!$B67+AM89* Base!$B68+AM90* Base!$B69</f>
        <v>2239.6082707034079</v>
      </c>
      <c r="AO89" s="6">
        <f>AN87* Base!$B67+AN89* Base!$B68+AN90* Base!$B69</f>
        <v>2224.8520859486753</v>
      </c>
      <c r="AP89" s="6">
        <f>AO87* Base!$B67+AO89* Base!$B68+AO90* Base!$B69</f>
        <v>2208.2874477914493</v>
      </c>
      <c r="AQ89" s="6">
        <f>AP87* Base!$B67+AP89* Base!$B68+AP90* Base!$B69</f>
        <v>2190.1336060842941</v>
      </c>
      <c r="AR89" s="6">
        <f>AQ87* Base!$B67+AQ89* Base!$B68+AQ90* Base!$B69</f>
        <v>2170.5932393791722</v>
      </c>
      <c r="AS89" s="6">
        <f>AR87* Base!$B67+AR89* Base!$B68+AR90* Base!$B69</f>
        <v>2149.8519747137352</v>
      </c>
      <c r="AT89" s="6">
        <f>AS87* Base!$B67+AS89* Base!$B68+AS90* Base!$B69</f>
        <v>2128.0787403445088</v>
      </c>
      <c r="AU89" s="6">
        <f>AT87* Base!$B67+AT89* Base!$B68+AT90* Base!$B69</f>
        <v>2105.4266020766599</v>
      </c>
      <c r="AV89" s="6">
        <f>AU87* Base!$B67+AU89* Base!$B68+AU90* Base!$B69</f>
        <v>2082.0338643976429</v>
      </c>
      <c r="AW89" s="6">
        <f>AV87* Base!$B67+AV89* Base!$B68+AV90* Base!$B69</f>
        <v>2058.0253051321847</v>
      </c>
      <c r="AX89" s="6">
        <f>AW87* Base!$B67+AW89* Base!$B68+AW90* Base!$B69</f>
        <v>2033.5134749198182</v>
      </c>
      <c r="AY89" s="6">
        <f>AX87* Base!$B67+AX89* Base!$B68+AX90* Base!$B69</f>
        <v>2008.6000433806737</v>
      </c>
      <c r="AZ89" s="6">
        <f>AY87* Base!$B67+AY89* Base!$B68+AY90* Base!$B69</f>
        <v>1983.3772240085996</v>
      </c>
      <c r="BA89" s="6">
        <f>AZ87* Base!$B67+AZ89* Base!$B68+AZ90* Base!$B69</f>
        <v>1957.929373917965</v>
      </c>
      <c r="BB89" s="6">
        <f>BA87* Base!$B67+BA89* Base!$B68+BA90* Base!$B69</f>
        <v>1932.3349662622272</v>
      </c>
      <c r="BC89" s="6">
        <f>BB87* Base!$B67+BB89* Base!$B68+BB90* Base!$B69</f>
        <v>1906.6368838676003</v>
      </c>
      <c r="BD89" s="6">
        <f>BC87* Base!$B67+BC89* Base!$B68+BC90* Base!$B69</f>
        <v>1880.8809657161348</v>
      </c>
      <c r="BE89" s="6">
        <f>BD87* Base!$B67+BD89* Base!$B68+BD90* Base!$B69</f>
        <v>1855.3816308902169</v>
      </c>
      <c r="BF89" s="6">
        <f>BE87* Base!$B67+BE89* Base!$B68+BE90* Base!$B69</f>
        <v>1832.1428870844088</v>
      </c>
      <c r="BG89" s="6">
        <f>BF87* Base!$B67+BF89* Base!$B68+BF90* Base!$B69</f>
        <v>1813.1989761093528</v>
      </c>
      <c r="BH89" s="6">
        <f>BG87* Base!$B67+BG89* Base!$B68+BG90* Base!$B69</f>
        <v>1800.5924547772095</v>
      </c>
      <c r="BI89" s="6">
        <f>BH87* Base!$B67+BH89* Base!$B68+BH90* Base!$B69</f>
        <v>1796.382364328877</v>
      </c>
    </row>
    <row r="90" spans="1:61" s="13" customFormat="1" ht="18" customHeight="1" x14ac:dyDescent="0.3">
      <c r="A90" s="8" t="str">
        <f>Base!A90</f>
        <v>Concentration in deep oceans (GTC)</v>
      </c>
      <c r="B90" s="6">
        <f xml:space="preserve"> Base!B63</f>
        <v>10010</v>
      </c>
      <c r="C90" s="6">
        <f>( Base!$B70)*B89+( Base!$B71)*B90</f>
        <v>10010.439124999999</v>
      </c>
      <c r="D90" s="6">
        <f>( Base!$B70)*C89+( Base!$B71)*C90</f>
        <v>10010.913371449478</v>
      </c>
      <c r="E90" s="6">
        <f>( Base!$B70)*D89+( Base!$B71)*D90</f>
        <v>10011.429145418164</v>
      </c>
      <c r="F90" s="6">
        <f>( Base!$B70)*E89+( Base!$B71)*E90</f>
        <v>10011.991323395407</v>
      </c>
      <c r="G90" s="6">
        <f>( Base!$B70)*F89+( Base!$B71)*F90</f>
        <v>10012.604753750478</v>
      </c>
      <c r="H90" s="6">
        <f>( Base!$B70)*G89+( Base!$B71)*G90</f>
        <v>10013.274299134964</v>
      </c>
      <c r="I90" s="6">
        <f>( Base!$B70)*H89+( Base!$B71)*H90</f>
        <v>10014.004776985283</v>
      </c>
      <c r="J90" s="6">
        <f>( Base!$B70)*I89+( Base!$B71)*I90</f>
        <v>10014.800883226639</v>
      </c>
      <c r="K90" s="6">
        <f>( Base!$B70)*J89+( Base!$B71)*J90</f>
        <v>10015.667104637856</v>
      </c>
      <c r="L90" s="6">
        <f>( Base!$B70)*K89+( Base!$B71)*K90</f>
        <v>10016.607624376284</v>
      </c>
      <c r="M90" s="6">
        <f>( Base!$B70)*L89+( Base!$B71)*L90</f>
        <v>10017.62622440507</v>
      </c>
      <c r="N90" s="6">
        <f>( Base!$B70)*M89+( Base!$B71)*M90</f>
        <v>10018.726187988461</v>
      </c>
      <c r="O90" s="6">
        <f>( Base!$B70)*N89+( Base!$B71)*N90</f>
        <v>10019.910205004093</v>
      </c>
      <c r="P90" s="6">
        <f>( Base!$B70)*O89+( Base!$B71)*O90</f>
        <v>10021.180282547564</v>
      </c>
      <c r="Q90" s="6">
        <f>( Base!$B70)*P89+( Base!$B71)*P90</f>
        <v>10022.537663157837</v>
      </c>
      <c r="R90" s="6">
        <f>( Base!$B70)*Q89+( Base!$B71)*Q90</f>
        <v>10023.982752955952</v>
      </c>
      <c r="S90" s="6">
        <f>( Base!$B70)*R89+( Base!$B71)*R90</f>
        <v>10025.515062042799</v>
      </c>
      <c r="T90" s="6">
        <f>( Base!$B70)*S89+( Base!$B71)*S90</f>
        <v>10027.133159615199</v>
      </c>
      <c r="U90" s="6">
        <f>( Base!$B70)*T89+( Base!$B71)*T90</f>
        <v>10028.834646392055</v>
      </c>
      <c r="V90" s="6">
        <f>( Base!$B70)*U89+( Base!$B71)*U90</f>
        <v>10030.616147036671</v>
      </c>
      <c r="W90" s="6">
        <f>( Base!$B70)*V89+( Base!$B71)*V90</f>
        <v>10032.473325242372</v>
      </c>
      <c r="X90" s="6">
        <f>( Base!$B70)*W89+( Base!$B71)*W90</f>
        <v>10034.400925644277</v>
      </c>
      <c r="Y90" s="6">
        <f>( Base!$B70)*X89+( Base!$B71)*X90</f>
        <v>10036.392842105137</v>
      </c>
      <c r="Z90" s="6">
        <f>( Base!$B70)*Y89+( Base!$B71)*Y90</f>
        <v>10038.442213148583</v>
      </c>
      <c r="AA90" s="6">
        <f>( Base!$B70)*Z89+( Base!$B71)*Z90</f>
        <v>10040.541544160451</v>
      </c>
      <c r="AB90" s="6">
        <f>( Base!$B70)*AA89+( Base!$B71)*AA90</f>
        <v>10042.68384959841</v>
      </c>
      <c r="AC90" s="6">
        <f>( Base!$B70)*AB89+( Base!$B71)*AB90</f>
        <v>10044.86303192712</v>
      </c>
      <c r="AD90" s="6">
        <f>( Base!$B70)*AC89+( Base!$B71)*AC90</f>
        <v>10047.073768986033</v>
      </c>
      <c r="AE90" s="6">
        <f>( Base!$B70)*AD89+( Base!$B71)*AD90</f>
        <v>10049.311415625503</v>
      </c>
      <c r="AF90" s="6">
        <f>( Base!$B70)*AE89+( Base!$B71)*AE90</f>
        <v>10051.571917807152</v>
      </c>
      <c r="AG90" s="6">
        <f>( Base!$B70)*AF89+( Base!$B71)*AF90</f>
        <v>10053.851737591855</v>
      </c>
      <c r="AH90" s="6">
        <f>( Base!$B70)*AG89+( Base!$B71)*AG90</f>
        <v>10056.143818815619</v>
      </c>
      <c r="AI90" s="6">
        <f>( Base!$B70)*AH89+( Base!$B71)*AH90</f>
        <v>10058.442305997922</v>
      </c>
      <c r="AJ90" s="6">
        <f>( Base!$B70)*AI89+( Base!$B71)*AI90</f>
        <v>10060.742369875519</v>
      </c>
      <c r="AK90" s="6">
        <f>( Base!$B70)*AJ89+( Base!$B71)*AJ90</f>
        <v>10063.036278790927</v>
      </c>
      <c r="AL90" s="6">
        <f>( Base!$B70)*AK89+( Base!$B71)*AK90</f>
        <v>10065.31660777409</v>
      </c>
      <c r="AM90" s="6">
        <f>( Base!$B70)*AL89+( Base!$B71)*AL90</f>
        <v>10067.576435620256</v>
      </c>
      <c r="AN90" s="6">
        <f>( Base!$B70)*AM89+( Base!$B71)*AM90</f>
        <v>10069.809433688821</v>
      </c>
      <c r="AO90" s="6">
        <f>( Base!$B70)*AN89+( Base!$B71)*AN90</f>
        <v>10072.009893681708</v>
      </c>
      <c r="AP90" s="6">
        <f>( Base!$B70)*AO89+( Base!$B71)*AO90</f>
        <v>10074.172720557463</v>
      </c>
      <c r="AQ90" s="6">
        <f>( Base!$B70)*AP89+( Base!$B71)*AP90</f>
        <v>10076.293405883753</v>
      </c>
      <c r="AR90" s="6">
        <f>( Base!$B70)*AQ89+( Base!$B71)*AQ90</f>
        <v>10078.367990874478</v>
      </c>
      <c r="AS90" s="6">
        <f>( Base!$B70)*AR89+( Base!$B71)*AR90</f>
        <v>10080.393024776007</v>
      </c>
      <c r="AT90" s="6">
        <f>( Base!$B70)*AS89+( Base!$B71)*AS90</f>
        <v>10082.36552206693</v>
      </c>
      <c r="AU90" s="6">
        <f>( Base!$B70)*AT89+( Base!$B71)*AT90</f>
        <v>10084.282920554095</v>
      </c>
      <c r="AV90" s="6">
        <f>( Base!$B70)*AU89+( Base!$B71)*AU90</f>
        <v>10086.143041573599</v>
      </c>
      <c r="AW90" s="6">
        <f>( Base!$B70)*AV89+( Base!$B71)*AV90</f>
        <v>10087.944052958062</v>
      </c>
      <c r="AX90" s="6">
        <f>( Base!$B70)*AW89+( Base!$B71)*AW90</f>
        <v>10089.684435103019</v>
      </c>
      <c r="AY90" s="6">
        <f>( Base!$B70)*AX89+( Base!$B71)*AX90</f>
        <v>10091.362950293473</v>
      </c>
      <c r="AZ90" s="6">
        <f>( Base!$B70)*AY89+( Base!$B71)*AY90</f>
        <v>10092.978615406202</v>
      </c>
      <c r="BA90" s="6">
        <f>( Base!$B70)*AZ89+( Base!$B71)*AZ90</f>
        <v>10094.530678183524</v>
      </c>
      <c r="BB90" s="6">
        <f>( Base!$B70)*BA89+( Base!$B71)*BA90</f>
        <v>10096.018597514432</v>
      </c>
      <c r="BC90" s="6">
        <f>( Base!$B70)*BB89+( Base!$B71)*BB90</f>
        <v>10097.442028653426</v>
      </c>
      <c r="BD90" s="6">
        <f>( Base!$B70)*BC89+( Base!$B71)*BC90</f>
        <v>10098.800734178425</v>
      </c>
      <c r="BE90" s="6">
        <f>( Base!$B70)*BD89+( Base!$B71)*BD90</f>
        <v>10100.09459134493</v>
      </c>
      <c r="BF90" s="6">
        <f>( Base!$B70)*BE89+( Base!$B71)*BE90</f>
        <v>10101.324263497576</v>
      </c>
      <c r="BG90" s="6">
        <f>( Base!$B70)*BF89+( Base!$B71)*BF90</f>
        <v>10102.495423776356</v>
      </c>
      <c r="BH90" s="6">
        <f>( Base!$B70)*BG89+( Base!$B71)*BG90</f>
        <v>10103.618829011106</v>
      </c>
      <c r="BI90" s="6">
        <f>( Base!$B70)*BH89+( Base!$B71)*BH90</f>
        <v>10104.710338793258</v>
      </c>
    </row>
    <row r="91" spans="1:61" s="13" customFormat="1" ht="18" customHeight="1"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3">
      <c r="A92" s="8" t="str">
        <f>Base!A92</f>
        <v>Cumulative Emissions to date</v>
      </c>
      <c r="B92" s="6">
        <f>+Parameters!B89</f>
        <v>90</v>
      </c>
      <c r="C92" s="6">
        <f>+Parameters!D89+B113*5/3.666+B92</f>
        <v>135.76241149888034</v>
      </c>
      <c r="D92" s="6">
        <f>+Parameters!E89+C113*5/3.666+C92</f>
        <v>179.2754079058243</v>
      </c>
      <c r="E92" s="6">
        <f>+Parameters!F89+D113*5/3.666+D92</f>
        <v>226.29337645324665</v>
      </c>
      <c r="F92" s="6">
        <f>+Parameters!G89+E113*5/3.666+E92</f>
        <v>276.85434076267597</v>
      </c>
      <c r="G92" s="6">
        <f>+Parameters!H89+F113*5/3.666+F92</f>
        <v>330.58681024069176</v>
      </c>
      <c r="H92" s="6">
        <f>+Parameters!I89+G113*5/3.666+G92</f>
        <v>387.03106619183507</v>
      </c>
      <c r="I92" s="6">
        <f>+Parameters!J89+H113*5/3.666+H92</f>
        <v>445.64943496015769</v>
      </c>
      <c r="J92" s="6">
        <f>+Parameters!K89+I113*5/3.666+I92</f>
        <v>505.83630315179118</v>
      </c>
      <c r="K92" s="6">
        <f>+Parameters!L89+J113*5/3.666+J92</f>
        <v>566.92805797061112</v>
      </c>
      <c r="L92" s="6">
        <f>+Parameters!M89+K113*5/3.666+K92</f>
        <v>628.21318532345686</v>
      </c>
      <c r="M92" s="6">
        <f>+Parameters!N89+L113*5/3.666+L92</f>
        <v>688.94280096817738</v>
      </c>
      <c r="N92" s="6">
        <f>+Parameters!O89+M113*5/3.666+M92</f>
        <v>748.34192884054175</v>
      </c>
      <c r="O92" s="6">
        <f>+Parameters!P89+N113*5/3.666+N92</f>
        <v>805.62187160436247</v>
      </c>
      <c r="P92" s="6">
        <f>+Parameters!Q89+O113*5/3.666+O92</f>
        <v>859.9940319757211</v>
      </c>
      <c r="Q92" s="6">
        <f>+Parameters!R89+P113*5/3.666+P92</f>
        <v>910.68552466022027</v>
      </c>
      <c r="R92" s="6">
        <f>+Parameters!S89+Q113*5/3.666+Q92</f>
        <v>956.95684798233219</v>
      </c>
      <c r="S92" s="6">
        <f>+Parameters!T89+R113*5/3.666+R92</f>
        <v>998.12173993020497</v>
      </c>
      <c r="T92" s="6">
        <f>+Parameters!U89+S113*5/3.666+S92</f>
        <v>1033.5691013707037</v>
      </c>
      <c r="U92" s="6">
        <f>+Parameters!V89+T113*5/3.666+T92</f>
        <v>1062.7865098677712</v>
      </c>
      <c r="V92" s="6">
        <f>+Parameters!W89+U113*5/3.666+U92</f>
        <v>1085.3921853604838</v>
      </c>
      <c r="W92" s="6">
        <f>+Parameters!X89+V113*5/3.666+V92</f>
        <v>1101.1485007694271</v>
      </c>
      <c r="X92" s="6">
        <f>+Parameters!Y89+W113*5/3.666+W92</f>
        <v>1109.9808697375597</v>
      </c>
      <c r="Y92" s="6">
        <f>+Parameters!Z89+X113*5/3.666+X92</f>
        <v>1111.991913045337</v>
      </c>
      <c r="Z92" s="6">
        <f>+Parameters!AA89+Y113*5/3.666+Y92</f>
        <v>1111.991913045337</v>
      </c>
      <c r="AA92" s="6">
        <f>+Parameters!AB89+Z113*5/3.666+Z92</f>
        <v>1111.991913045337</v>
      </c>
      <c r="AB92" s="6">
        <f>+Parameters!AC89+AA113*5/3.666+AA92</f>
        <v>1111.991913045337</v>
      </c>
      <c r="AC92" s="6">
        <f>+Parameters!AD89+AB113*5/3.666+AB92</f>
        <v>1111.991913045337</v>
      </c>
      <c r="AD92" s="6">
        <f>+Parameters!AE89+AC113*5/3.666+AC92</f>
        <v>1111.991913045337</v>
      </c>
      <c r="AE92" s="6">
        <f>+Parameters!AF89+AD113*5/3.666+AD92</f>
        <v>1111.991913045337</v>
      </c>
      <c r="AF92" s="6">
        <f>+Parameters!AG89+AE113*5/3.666+AE92</f>
        <v>1093.9518133133331</v>
      </c>
      <c r="AG92" s="6">
        <f>+Parameters!AH89+AF113*5/3.666+AF92</f>
        <v>1077.2510053504257</v>
      </c>
      <c r="AH92" s="6">
        <f>+Parameters!AI89+AG113*5/3.666+AG92</f>
        <v>1061.7927040084005</v>
      </c>
      <c r="AI92" s="6">
        <f>+Parameters!AJ89+AH113*5/3.666+AH92</f>
        <v>1030.314883698526</v>
      </c>
      <c r="AJ92" s="6">
        <f>+Parameters!AK89+AI113*5/3.666+AI92</f>
        <v>995.69428223839532</v>
      </c>
      <c r="AK92" s="6">
        <f>+Parameters!AL89+AJ113*5/3.666+AJ92</f>
        <v>958.99739779800382</v>
      </c>
      <c r="AL92" s="6">
        <f>+Parameters!AM89+AK113*5/3.666+AK92</f>
        <v>920.91465405914585</v>
      </c>
      <c r="AM92" s="6">
        <f>+Parameters!AN89+AL113*5/3.666+AL92</f>
        <v>881.9118688397607</v>
      </c>
      <c r="AN92" s="6">
        <f>+Parameters!AO89+AM113*5/3.666+AM92</f>
        <v>842.31342075371856</v>
      </c>
      <c r="AO92" s="6">
        <f>+Parameters!AP89+AN113*5/3.666+AN92</f>
        <v>802.35136705489231</v>
      </c>
      <c r="AP92" s="6">
        <f>+Parameters!AQ89+AO113*5/3.666+AO92</f>
        <v>762.19597527845428</v>
      </c>
      <c r="AQ92" s="6">
        <f>+Parameters!AR89+AP113*5/3.666+AP92</f>
        <v>721.9753806903949</v>
      </c>
      <c r="AR92" s="6">
        <f>+Parameters!AS89+AQ113*5/3.666+AQ92</f>
        <v>681.78855680097979</v>
      </c>
      <c r="AS92" s="6">
        <f>+Parameters!AT89+AR113*5/3.666+AR92</f>
        <v>641.71403470466544</v>
      </c>
      <c r="AT92" s="6">
        <f>+Parameters!AU89+AS113*5/3.666+AS92</f>
        <v>601.81587105209201</v>
      </c>
      <c r="AU92" s="6">
        <f>+Parameters!AV89+AT113*5/3.666+AT92</f>
        <v>562.14783884183078</v>
      </c>
      <c r="AV92" s="6">
        <f>+Parameters!AW89+AU113*5/3.666+AU92</f>
        <v>522.7565163168855</v>
      </c>
      <c r="AW92" s="6">
        <f>+Parameters!AX89+AV113*5/3.666+AV92</f>
        <v>483.68379357250717</v>
      </c>
      <c r="AX92" s="6">
        <f>+Parameters!AY89+AW113*5/3.666+AW92</f>
        <v>444.96927120018768</v>
      </c>
      <c r="AY92" s="6">
        <f>+Parameters!AZ89+AX113*5/3.666+AX92</f>
        <v>406.6530947076306</v>
      </c>
      <c r="AZ92" s="6">
        <f>+Parameters!BA89+AY113*5/3.666+AY92</f>
        <v>368.77999997892488</v>
      </c>
      <c r="BA92" s="6">
        <f>+Parameters!BB89+AZ113*5/3.666+AZ92</f>
        <v>331.40586626753236</v>
      </c>
      <c r="BB92" s="6">
        <f>+Parameters!BC89+BA113*5/3.666+BA92</f>
        <v>294.24059771134506</v>
      </c>
      <c r="BC92" s="6">
        <f>+Parameters!BD89+BB113*5/3.666+BB92</f>
        <v>257.38021993900884</v>
      </c>
      <c r="BD92" s="6">
        <f>+Parameters!BE89+BC113*5/3.666+BC92</f>
        <v>223.94364762726767</v>
      </c>
      <c r="BE92" s="6">
        <f>+Parameters!BF89+BD113*5/3.666+BD92</f>
        <v>213.59092587158798</v>
      </c>
      <c r="BF92" s="6">
        <f>+Parameters!BG89+BE113*5/3.666+BE92</f>
        <v>229.60008007392997</v>
      </c>
      <c r="BG92" s="6">
        <f>+Parameters!BH89+BF113*5/3.666+BF92</f>
        <v>275.04930731078542</v>
      </c>
      <c r="BH92" s="6">
        <f>+Parameters!BI89+BG113*5/3.666+BG92</f>
        <v>353.12687633036376</v>
      </c>
      <c r="BI92" s="6">
        <f>+Parameters!BJ89+BH113*5/3.666+BH92</f>
        <v>467.65826788423908</v>
      </c>
    </row>
    <row r="93" spans="1:61" s="13" customFormat="1" ht="18" customHeight="1" x14ac:dyDescent="0.3">
      <c r="A93" s="8" t="str">
        <f>Base!A93</f>
        <v>Ratio to Max</v>
      </c>
      <c r="B93" s="6">
        <f>+B92/ Base!$B$57</f>
        <v>1.4999999999999999E-2</v>
      </c>
      <c r="C93" s="6">
        <f>+C92/ Base!$B$57</f>
        <v>2.2627068583146722E-2</v>
      </c>
      <c r="D93" s="6">
        <f>+D92/ Base!$B$57</f>
        <v>2.9879234650970716E-2</v>
      </c>
      <c r="E93" s="6">
        <f>+E92/ Base!$B$57</f>
        <v>3.7715562742207775E-2</v>
      </c>
      <c r="F93" s="6">
        <f>+F92/ Base!$B$57</f>
        <v>4.6142390127112659E-2</v>
      </c>
      <c r="G93" s="6">
        <f>+G92/ Base!$B$57</f>
        <v>5.5097801706781961E-2</v>
      </c>
      <c r="H93" s="6">
        <f>+H92/ Base!$B$57</f>
        <v>6.4505177698639171E-2</v>
      </c>
      <c r="I93" s="6">
        <f>+I92/ Base!$B$57</f>
        <v>7.4274905826692952E-2</v>
      </c>
      <c r="J93" s="6">
        <f>+J92/ Base!$B$57</f>
        <v>8.4306050525298534E-2</v>
      </c>
      <c r="K93" s="6">
        <f>+K92/ Base!$B$57</f>
        <v>9.4488009661768527E-2</v>
      </c>
      <c r="L93" s="6">
        <f>+L92/ Base!$B$57</f>
        <v>0.10470219755390947</v>
      </c>
      <c r="M93" s="6">
        <f>+M92/ Base!$B$57</f>
        <v>0.1148238001613629</v>
      </c>
      <c r="N93" s="6">
        <f>+N92/ Base!$B$57</f>
        <v>0.12472365480675696</v>
      </c>
      <c r="O93" s="6">
        <f>+O92/ Base!$B$57</f>
        <v>0.13427031193406042</v>
      </c>
      <c r="P93" s="6">
        <f>+P92/ Base!$B$57</f>
        <v>0.14333233866262018</v>
      </c>
      <c r="Q93" s="6">
        <f>+Q92/ Base!$B$57</f>
        <v>0.15178092077670338</v>
      </c>
      <c r="R93" s="6">
        <f>+R92/ Base!$B$57</f>
        <v>0.15949280799705537</v>
      </c>
      <c r="S93" s="6">
        <f>+S92/ Base!$B$57</f>
        <v>0.16635362332170084</v>
      </c>
      <c r="T93" s="6">
        <f>+T92/ Base!$B$57</f>
        <v>0.17226151689511729</v>
      </c>
      <c r="U93" s="6">
        <f>+U92/ Base!$B$57</f>
        <v>0.17713108497796187</v>
      </c>
      <c r="V93" s="6">
        <f>+V92/ Base!$B$57</f>
        <v>0.18089869756008065</v>
      </c>
      <c r="W93" s="6">
        <f>+W92/ Base!$B$57</f>
        <v>0.18352475012823785</v>
      </c>
      <c r="X93" s="6">
        <f>+X92/ Base!$B$57</f>
        <v>0.18499681162292661</v>
      </c>
      <c r="Y93" s="6">
        <f>+Y92/ Base!$B$57</f>
        <v>0.18533198550755617</v>
      </c>
      <c r="Z93" s="6">
        <f>+Z92/ Base!$B$57</f>
        <v>0.18533198550755617</v>
      </c>
      <c r="AA93" s="6">
        <f>+AA92/ Base!$B$57</f>
        <v>0.18533198550755617</v>
      </c>
      <c r="AB93" s="6">
        <f>+AB92/ Base!$B$57</f>
        <v>0.18533198550755617</v>
      </c>
      <c r="AC93" s="6">
        <f>+AC92/ Base!$B$57</f>
        <v>0.18533198550755617</v>
      </c>
      <c r="AD93" s="6">
        <f>+AD92/ Base!$B$57</f>
        <v>0.18533198550755617</v>
      </c>
      <c r="AE93" s="6">
        <f>+AE92/ Base!$B$57</f>
        <v>0.18533198550755617</v>
      </c>
      <c r="AF93" s="6">
        <f>+AF92/ Base!$B$57</f>
        <v>0.18232530221888885</v>
      </c>
      <c r="AG93" s="6">
        <f>+AG92/ Base!$B$57</f>
        <v>0.17954183422507095</v>
      </c>
      <c r="AH93" s="6">
        <f>+AH92/ Base!$B$57</f>
        <v>0.17696545066806674</v>
      </c>
      <c r="AI93" s="6">
        <f>+AI92/ Base!$B$57</f>
        <v>0.17171914728308768</v>
      </c>
      <c r="AJ93" s="6">
        <f>+AJ92/ Base!$B$57</f>
        <v>0.16594904703973254</v>
      </c>
      <c r="AK93" s="6">
        <f>+AK92/ Base!$B$57</f>
        <v>0.15983289963300062</v>
      </c>
      <c r="AL93" s="6">
        <f>+AL92/ Base!$B$57</f>
        <v>0.1534857756765243</v>
      </c>
      <c r="AM93" s="6">
        <f>+AM92/ Base!$B$57</f>
        <v>0.14698531147329344</v>
      </c>
      <c r="AN93" s="6">
        <f>+AN92/ Base!$B$57</f>
        <v>0.14038557012561975</v>
      </c>
      <c r="AO93" s="6">
        <f>+AO92/ Base!$B$57</f>
        <v>0.13372522784248206</v>
      </c>
      <c r="AP93" s="6">
        <f>+AP92/ Base!$B$57</f>
        <v>0.12703266254640905</v>
      </c>
      <c r="AQ93" s="6">
        <f>+AQ92/ Base!$B$57</f>
        <v>0.12032923011506581</v>
      </c>
      <c r="AR93" s="6">
        <f>+AR92/ Base!$B$57</f>
        <v>0.11363142613349664</v>
      </c>
      <c r="AS93" s="6">
        <f>+AS92/ Base!$B$57</f>
        <v>0.10695233911744424</v>
      </c>
      <c r="AT93" s="6">
        <f>+AT92/ Base!$B$57</f>
        <v>0.10030264517534866</v>
      </c>
      <c r="AU93" s="6">
        <f>+AU92/ Base!$B$57</f>
        <v>9.3691306473638464E-2</v>
      </c>
      <c r="AV93" s="6">
        <f>+AV92/ Base!$B$57</f>
        <v>8.7126086052814244E-2</v>
      </c>
      <c r="AW93" s="6">
        <f>+AW92/ Base!$B$57</f>
        <v>8.0613965595417864E-2</v>
      </c>
      <c r="AX93" s="6">
        <f>+AX92/ Base!$B$57</f>
        <v>7.4161545200031279E-2</v>
      </c>
      <c r="AY93" s="6">
        <f>+AY92/ Base!$B$57</f>
        <v>6.7775515784605098E-2</v>
      </c>
      <c r="AZ93" s="6">
        <f>+AZ92/ Base!$B$57</f>
        <v>6.1463333329820811E-2</v>
      </c>
      <c r="BA93" s="6">
        <f>+BA92/ Base!$B$57</f>
        <v>5.523431104458873E-2</v>
      </c>
      <c r="BB93" s="6">
        <f>+BB92/ Base!$B$57</f>
        <v>4.9040099618557507E-2</v>
      </c>
      <c r="BC93" s="6">
        <f>+BC92/ Base!$B$57</f>
        <v>4.2896703323168139E-2</v>
      </c>
      <c r="BD93" s="6">
        <f>+BD92/ Base!$B$57</f>
        <v>3.7323941271211275E-2</v>
      </c>
      <c r="BE93" s="6">
        <f>+BE92/ Base!$B$57</f>
        <v>3.5598487645264666E-2</v>
      </c>
      <c r="BF93" s="6">
        <f>+BF92/ Base!$B$57</f>
        <v>3.8266680012321662E-2</v>
      </c>
      <c r="BG93" s="6">
        <f>+BG92/ Base!$B$57</f>
        <v>4.5841551218464234E-2</v>
      </c>
      <c r="BH93" s="6">
        <f>+BH92/ Base!$B$57</f>
        <v>5.8854479388393957E-2</v>
      </c>
      <c r="BI93" s="6">
        <f>+BI92/ Base!$B$57</f>
        <v>7.7943044647373186E-2</v>
      </c>
    </row>
    <row r="94" spans="1:61" s="13" customFormat="1" ht="18" customHeight="1" x14ac:dyDescent="0.3">
      <c r="A94" s="8" t="str">
        <f>Base!A94</f>
        <v>Maximum ratio</v>
      </c>
      <c r="B94" s="6">
        <f>+MAX(B93:BI93)</f>
        <v>0.18533198550755617</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8" customHeight="1"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8" customHeight="1"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f xml:space="preserve"> Base!B76</f>
        <v>0.8</v>
      </c>
      <c r="C99" s="30">
        <f>B99+Base!$B82*(C100-(Base!$B$80/Base!$B79)*B99-Base!$B83*(B99-B101))</f>
        <v>0.92545486417466594</v>
      </c>
      <c r="D99" s="30">
        <f>C99+Base!$B82*(D100-(Base!$B$80/Base!$B79)*C99-Base!$B83*(C99-C101))</f>
        <v>1.0546115581486992</v>
      </c>
      <c r="E99" s="30">
        <f>D99+Base!$B82*(E100-(Base!$B$80/Base!$B79)*D99-Base!$B83*(D99-D101))</f>
        <v>1.186840930038864</v>
      </c>
      <c r="F99" s="30">
        <f>E99+Base!$B82*(F100-(Base!$B$80/Base!$B79)*E99-Base!$B83*(E99-E101))</f>
        <v>1.3216998204469241</v>
      </c>
      <c r="G99" s="30">
        <f>F99+Base!$B82*(G100-(Base!$B$80/Base!$B79)*F99-Base!$B83*(F99-F101))</f>
        <v>1.4586457398869399</v>
      </c>
      <c r="H99" s="30">
        <f>G99+Base!$B82*(H100-(Base!$B$80/Base!$B79)*G99-Base!$B83*(G99-G101))</f>
        <v>1.5970249386057209</v>
      </c>
      <c r="I99" s="30">
        <f>H99+Base!$B82*(I100-(Base!$B$80/Base!$B79)*H99-Base!$B83*(H99-H101))</f>
        <v>1.7360778968832102</v>
      </c>
      <c r="J99" s="30">
        <f>I99+Base!$B82*(J100-(Base!$B$80/Base!$B79)*I99-Base!$B83*(I99-I101))</f>
        <v>1.8749546946019664</v>
      </c>
      <c r="K99" s="30">
        <f>J99+Base!$B82*(K100-(Base!$B$80/Base!$B79)*J99-Base!$B83*(J99-J101))</f>
        <v>2.0127349168252251</v>
      </c>
      <c r="L99" s="30">
        <f>K99+Base!$B82*(L100-(Base!$B$80/Base!$B79)*K99-Base!$B83*(K99-K101))</f>
        <v>2.1484485348521791</v>
      </c>
      <c r="M99" s="30">
        <f>L99+Base!$B82*(M100-(Base!$B$80/Base!$B79)*L99-Base!$B83*(L99-L101))</f>
        <v>2.2810955973751956</v>
      </c>
      <c r="N99" s="30">
        <f>M99+Base!$B82*(N100-(Base!$B$80/Base!$B79)*M99-Base!$B83*(M99-M101))</f>
        <v>2.40966361932094</v>
      </c>
      <c r="O99" s="30">
        <f>N99+Base!$B82*(O100-(Base!$B$80/Base!$B79)*N99-Base!$B83*(N99-N101))</f>
        <v>2.5331423238130446</v>
      </c>
      <c r="P99" s="30">
        <f>O99+Base!$B82*(P100-(Base!$B$80/Base!$B79)*O99-Base!$B83*(O99-O101))</f>
        <v>2.6505359356780649</v>
      </c>
      <c r="Q99" s="30">
        <f>P99+Base!$B82*(Q100-(Base!$B$80/Base!$B79)*P99-Base!$B83*(P99-P101))</f>
        <v>2.7608735984933785</v>
      </c>
      <c r="R99" s="30">
        <f>Q99+Base!$B82*(R100-(Base!$B$80/Base!$B79)*Q99-Base!$B83*(Q99-Q101))</f>
        <v>2.8632187364398995</v>
      </c>
      <c r="S99" s="30">
        <f>R99+Base!$B82*(S100-(Base!$B$80/Base!$B79)*R99-Base!$B83*(R99-R101))</f>
        <v>2.9566783392190379</v>
      </c>
      <c r="T99" s="30">
        <f>S99+Base!$B82*(T100-(Base!$B$80/Base!$B79)*S99-Base!$B83*(S99-S101))</f>
        <v>3.0404132288672492</v>
      </c>
      <c r="U99" s="30">
        <f>T99+Base!$B82*(U100-(Base!$B$80/Base!$B79)*T99-Base!$B83*(T99-T101))</f>
        <v>3.1112003694980008</v>
      </c>
      <c r="V99" s="30">
        <f>U99+Base!$B82*(V100-(Base!$B$80/Base!$B79)*U99-Base!$B83*(U99-U101))</f>
        <v>3.168687268442691</v>
      </c>
      <c r="W99" s="30">
        <f>V99+Base!$B82*(W100-(Base!$B$80/Base!$B79)*V99-Base!$B83*(V99-V101))</f>
        <v>3.2125773299452343</v>
      </c>
      <c r="X99" s="30">
        <f>W99+Base!$B82*(X100-(Base!$B$80/Base!$B79)*W99-Base!$B83*(W99-W101))</f>
        <v>3.242657803887071</v>
      </c>
      <c r="Y99" s="30">
        <f>X99+Base!$B82*(Y100-(Base!$B$80/Base!$B79)*X99-Base!$B83*(X99-X101))</f>
        <v>3.2588307658135838</v>
      </c>
      <c r="Z99" s="30">
        <f>Y99+Base!$B82*(Z100-(Base!$B$80/Base!$B79)*Y99-Base!$B83*(Y99-Y101))</f>
        <v>3.2632128712438417</v>
      </c>
      <c r="AA99" s="30">
        <f>Z99+Base!$B82*(AA100-(Base!$B$80/Base!$B79)*Z99-Base!$B83*(Z99-Z101))</f>
        <v>3.2584871660495724</v>
      </c>
      <c r="AB99" s="30">
        <f>AA99+Base!$B82*(AB100-(Base!$B$80/Base!$B79)*AA99-Base!$B83*(AA99-AA101))</f>
        <v>3.2468617006795855</v>
      </c>
      <c r="AC99" s="30">
        <f>AB99+Base!$B82*(AC100-(Base!$B$80/Base!$B79)*AB99-Base!$B83*(AB99-AB101))</f>
        <v>3.2301423144626558</v>
      </c>
      <c r="AD99" s="30">
        <f>AC99+Base!$B82*(AD100-(Base!$B$80/Base!$B79)*AC99-Base!$B83*(AC99-AC101))</f>
        <v>3.2097955812504537</v>
      </c>
      <c r="AE99" s="30">
        <f>AD99+Base!$B82*(AE100-(Base!$B$80/Base!$B79)*AD99-Base!$B83*(AD99-AD101))</f>
        <v>3.1870030718330224</v>
      </c>
      <c r="AF99" s="30">
        <f>AE99+Base!$B82*(AF100-(Base!$B$80/Base!$B79)*AE99-Base!$B83*(AE99-AE101))</f>
        <v>3.153753272997283</v>
      </c>
      <c r="AG99" s="30">
        <f>AF99+Base!$B82*(AG100-(Base!$B$80/Base!$B79)*AF99-Base!$B83*(AF99-AF101))</f>
        <v>3.1132130753122866</v>
      </c>
      <c r="AH99" s="30">
        <f>AG99+Base!$B82*(AH100-(Base!$B$80/Base!$B79)*AG99-Base!$B83*(AG99-AG101))</f>
        <v>3.0679466258722292</v>
      </c>
      <c r="AI99" s="30">
        <f>AH99+Base!$B82*(AI100-(Base!$B$80/Base!$B79)*AH99-Base!$B83*(AH99-AH101))</f>
        <v>3.0108008583739969</v>
      </c>
      <c r="AJ99" s="30">
        <f>AI99+Base!$B82*(AJ100-(Base!$B$80/Base!$B79)*AI99-Base!$B83*(AI99-AI101))</f>
        <v>2.9426995178628776</v>
      </c>
      <c r="AK99" s="30">
        <f>AJ99+Base!$B82*(AK100-(Base!$B$80/Base!$B79)*AJ99-Base!$B83*(AJ99-AJ101))</f>
        <v>2.8649395083228564</v>
      </c>
      <c r="AL99" s="30">
        <f>AK99+Base!$B82*(AL100-(Base!$B$80/Base!$B79)*AK99-Base!$B83*(AK99-AK101))</f>
        <v>2.7789430840331142</v>
      </c>
      <c r="AM99" s="30">
        <f>AL99+Base!$B82*(AM100-(Base!$B$80/Base!$B79)*AL99-Base!$B83*(AL99-AL101))</f>
        <v>2.6861232432113984</v>
      </c>
      <c r="AN99" s="30">
        <f>AM99+Base!$B82*(AN100-(Base!$B$80/Base!$B79)*AM99-Base!$B83*(AM99-AM101))</f>
        <v>2.5878109370219962</v>
      </c>
      <c r="AO99" s="30">
        <f>AN99+Base!$B82*(AO100-(Base!$B$80/Base!$B79)*AN99-Base!$B83*(AN99-AN101))</f>
        <v>2.4852180917616216</v>
      </c>
      <c r="AP99" s="30">
        <f>AO99+Base!$B82*(AP100-(Base!$B$80/Base!$B79)*AO99-Base!$B83*(AO99-AO101))</f>
        <v>2.3794220733797715</v>
      </c>
      <c r="AQ99" s="30">
        <f>AP99+Base!$B82*(AQ100-(Base!$B$80/Base!$B79)*AP99-Base!$B83*(AP99-AP101))</f>
        <v>2.2713631096676332</v>
      </c>
      <c r="AR99" s="30">
        <f>AQ99+Base!$B82*(AR100-(Base!$B$80/Base!$B79)*AQ99-Base!$B83*(AQ99-AQ101))</f>
        <v>2.1618494298277455</v>
      </c>
      <c r="AS99" s="30">
        <f>AR99+Base!$B82*(AS100-(Base!$B$80/Base!$B79)*AR99-Base!$B83*(AR99-AR101))</f>
        <v>2.0515668003944785</v>
      </c>
      <c r="AT99" s="30">
        <f>AS99+Base!$B82*(AT100-(Base!$B$80/Base!$B79)*AS99-Base!$B83*(AS99-AS101))</f>
        <v>1.9410903403218858</v>
      </c>
      <c r="AU99" s="30">
        <f>AT99+Base!$B82*(AU100-(Base!$B$80/Base!$B79)*AT99-Base!$B83*(AT99-AT101))</f>
        <v>1.8308972944532476</v>
      </c>
      <c r="AV99" s="30">
        <f>AU99+Base!$B82*(AV100-(Base!$B$80/Base!$B79)*AU99-Base!$B83*(AU99-AU101))</f>
        <v>1.7213800046836525</v>
      </c>
      <c r="AW99" s="30">
        <f>AV99+Base!$B82*(AW100-(Base!$B$80/Base!$B79)*AV99-Base!$B83*(AV99-AV101))</f>
        <v>1.6128587519376834</v>
      </c>
      <c r="AX99" s="30">
        <f>AW99+Base!$B82*(AX100-(Base!$B$80/Base!$B79)*AW99-Base!$B83*(AW99-AW101))</f>
        <v>1.5055945375067945</v>
      </c>
      <c r="AY99" s="30">
        <f>AX99+Base!$B82*(AY100-(Base!$B$80/Base!$B79)*AX99-Base!$B83*(AX99-AX101))</f>
        <v>1.3998023251220579</v>
      </c>
      <c r="AZ99" s="30">
        <f>AY99+Base!$B82*(AZ100-(Base!$B$80/Base!$B79)*AY99-Base!$B83*(AY99-AY101))</f>
        <v>1.2956659162623372</v>
      </c>
      <c r="BA99" s="30">
        <f>AZ99+Base!$B82*(BA100-(Base!$B$80/Base!$B79)*AZ99-Base!$B83*(AZ99-AZ101))</f>
        <v>1.1933567389044135</v>
      </c>
      <c r="BB99" s="30">
        <f>BA99+Base!$B82*(BB100-(Base!$B$80/Base!$B79)*BA99-Base!$B83*(BA99-BA101))</f>
        <v>1.0927110426804354</v>
      </c>
      <c r="BC99" s="30">
        <f>BB99+Base!$B82*(BC100-(Base!$B$80/Base!$B79)*BB99-Base!$B83*(BB99-BB101))</f>
        <v>0.99365457238464805</v>
      </c>
      <c r="BD99" s="30">
        <f>BC99+Base!$B82*(BD100-(Base!$B$80/Base!$B79)*BC99-Base!$B83*(BC99-BC101))</f>
        <v>0.89918543189663813</v>
      </c>
      <c r="BE99" s="30">
        <f>BD99+Base!$B82*(BE100-(Base!$B$80/Base!$B79)*BD99-Base!$B83*(BD99-BD101))</f>
        <v>0.83101409614103394</v>
      </c>
      <c r="BF99" s="30">
        <f>BE99+Base!$B82*(BF100-(Base!$B$80/Base!$B79)*BE99-Base!$B83*(BE99-BE101))</f>
        <v>0.80742534858546011</v>
      </c>
      <c r="BG99" s="30">
        <f>BF99+Base!$B82*(BG100-(Base!$B$80/Base!$B79)*BF99-Base!$B83*(BF99-BF101))</f>
        <v>0.84105151911862763</v>
      </c>
      <c r="BH99" s="30">
        <f>BG99+Base!$B82*(BH100-(Base!$B$80/Base!$B79)*BG99-Base!$B83*(BG99-BG101))</f>
        <v>0.93832536736914751</v>
      </c>
      <c r="BI99" s="30">
        <f>BH99+Base!$B82*(BI100-(Base!$B$80/Base!$B79)*BH99-Base!$B83*(BH99-BH101))</f>
        <v>1.10050116522429</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2.3982291373206581</v>
      </c>
      <c r="D100" s="64">
        <f>Base!$B$80*(LOG(D87/Parameters!$B$71))/LOG(2)+Base!D73</f>
        <v>2.609687031197764</v>
      </c>
      <c r="E100" s="64">
        <f>Base!$B$80*(LOG(E87/Parameters!$B$71))/LOG(2)+Base!E73</f>
        <v>2.819669067750362</v>
      </c>
      <c r="F100" s="64">
        <f>Base!$B$80*(LOG(F87/Parameters!$B$71))/LOG(2)+Base!F73</f>
        <v>3.0291910235387252</v>
      </c>
      <c r="G100" s="64">
        <f>Base!$B$80*(LOG(G87/Parameters!$B$71))/LOG(2)+Base!G73</f>
        <v>3.2366187444295975</v>
      </c>
      <c r="H100" s="64">
        <f>Base!$B$80*(LOG(H87/Parameters!$B$71))/LOG(2)+Base!H73</f>
        <v>3.4400584393039737</v>
      </c>
      <c r="I100" s="64">
        <f>Base!$B$80*(LOG(I87/Parameters!$B$71))/LOG(2)+Base!I73</f>
        <v>3.6375179511463718</v>
      </c>
      <c r="J100" s="64">
        <f>Base!$B$80*(LOG(J87/Parameters!$B$71))/LOG(2)+Base!J73</f>
        <v>3.8270154582476739</v>
      </c>
      <c r="K100" s="64">
        <f>Base!$B$80*(LOG(K87/Parameters!$B$71))/LOG(2)+Base!K73</f>
        <v>4.0066474495125997</v>
      </c>
      <c r="L100" s="64">
        <f>Base!$B$80*(LOG(L87/Parameters!$B$71))/LOG(2)+Base!L73</f>
        <v>4.1746266719669149</v>
      </c>
      <c r="M100" s="64">
        <f>Base!$B$80*(LOG(M87/Parameters!$B$71))/LOG(2)+Base!M73</f>
        <v>4.3292992988898504</v>
      </c>
      <c r="N100" s="64">
        <f>Base!$B$80*(LOG(N87/Parameters!$B$71))/LOG(2)+Base!N73</f>
        <v>4.4691490341401563</v>
      </c>
      <c r="O100" s="64">
        <f>Base!$B$80*(LOG(O87/Parameters!$B$71))/LOG(2)+Base!O73</f>
        <v>4.5927944362293855</v>
      </c>
      <c r="P100" s="64">
        <f>Base!$B$80*(LOG(P87/Parameters!$B$71))/LOG(2)+Base!P73</f>
        <v>4.6989845271664947</v>
      </c>
      <c r="Q100" s="64">
        <f>Base!$B$80*(LOG(Q87/Parameters!$B$71))/LOG(2)+Base!Q73</f>
        <v>4.7865967823356685</v>
      </c>
      <c r="R100" s="64">
        <f>Base!$B$80*(LOG(R87/Parameters!$B$71))/LOG(2)+Base!R73</f>
        <v>4.8546408509551178</v>
      </c>
      <c r="S100" s="64">
        <f>Base!$B$80*(LOG(S87/Parameters!$B$71))/LOG(2)+Base!S73</f>
        <v>4.9022707623024875</v>
      </c>
      <c r="T100" s="64">
        <f>Base!$B$80*(LOG(T87/Parameters!$B$71))/LOG(2)+Base!T73</f>
        <v>4.9288078106786699</v>
      </c>
      <c r="U100" s="64">
        <f>Base!$B$80*(LOG(U87/Parameters!$B$71))/LOG(2)+Base!U73</f>
        <v>4.9087756227591051</v>
      </c>
      <c r="V100" s="64">
        <f>Base!$B$80*(LOG(V87/Parameters!$B$71))/LOG(2)+Base!V73</f>
        <v>4.8669819999948993</v>
      </c>
      <c r="W100" s="64">
        <f>Base!$B$80*(LOG(W87/Parameters!$B$71))/LOG(2)+Base!W73</f>
        <v>4.8035343766176171</v>
      </c>
      <c r="X100" s="64">
        <f>Base!$B$80*(LOG(X87/Parameters!$B$71))/LOG(2)+Base!X73</f>
        <v>4.7189035674758859</v>
      </c>
      <c r="Y100" s="64">
        <f>Base!$B$80*(LOG(Y87/Parameters!$B$71))/LOG(2)+Base!Y73</f>
        <v>4.6139936580045759</v>
      </c>
      <c r="Z100" s="64">
        <f>Base!$B$80*(LOG(Z87/Parameters!$B$71))/LOG(2)+Base!Z73</f>
        <v>4.5112950846218496</v>
      </c>
      <c r="AA100" s="64">
        <f>Base!$B$80*(LOG(AA87/Parameters!$B$71))/LOG(2)+Base!AA73</f>
        <v>4.4195762438486215</v>
      </c>
      <c r="AB100" s="64">
        <f>Base!$B$80*(LOG(AB87/Parameters!$B$71))/LOG(2)+Base!AB73</f>
        <v>4.3377657718978728</v>
      </c>
      <c r="AC100" s="64">
        <f>Base!$B$80*(LOG(AC87/Parameters!$B$71))/LOG(2)+Base!AC73</f>
        <v>4.2648642992329489</v>
      </c>
      <c r="AD100" s="64">
        <f>Base!$B$80*(LOG(AD87/Parameters!$B$71))/LOG(2)+Base!AD73</f>
        <v>4.1999470410047444</v>
      </c>
      <c r="AE100" s="64">
        <f>Base!$B$80*(LOG(AE87/Parameters!$B$71))/LOG(2)+Base!AE73</f>
        <v>4.142164229467415</v>
      </c>
      <c r="AF100" s="64">
        <f>Base!$B$80*(LOG(AF87/Parameters!$B$71))/LOG(2)+Base!AF73</f>
        <v>3.9993653614682625</v>
      </c>
      <c r="AG100" s="64">
        <f>Base!$B$80*(LOG(AG87/Parameters!$B$71))/LOG(2)+Base!AG73</f>
        <v>3.8744144514461123</v>
      </c>
      <c r="AH100" s="64">
        <f>Base!$B$80*(LOG(AH87/Parameters!$B$71))/LOG(2)+Base!AH73</f>
        <v>3.7656085757470468</v>
      </c>
      <c r="AI100" s="64">
        <f>Base!$B$80*(LOG(AI87/Parameters!$B$71))/LOG(2)+Base!AI73</f>
        <v>3.5773897273373718</v>
      </c>
      <c r="AJ100" s="64">
        <f>Base!$B$80*(LOG(AJ87/Parameters!$B$71))/LOG(2)+Base!AJ73</f>
        <v>3.3821776322985917</v>
      </c>
      <c r="AK100" s="64">
        <f>Base!$B$80*(LOG(AK87/Parameters!$B$71))/LOG(2)+Base!AK73</f>
        <v>3.1850930793468697</v>
      </c>
      <c r="AL100" s="64">
        <f>Base!$B$80*(LOG(AL87/Parameters!$B$71))/LOG(2)+Base!AL73</f>
        <v>2.9892474369450603</v>
      </c>
      <c r="AM100" s="64">
        <f>Base!$B$80*(LOG(AM87/Parameters!$B$71))/LOG(2)+Base!AM73</f>
        <v>2.7965504999318487</v>
      </c>
      <c r="AN100" s="64">
        <f>Base!$B$80*(LOG(AN87/Parameters!$B$71))/LOG(2)+Base!AN73</f>
        <v>2.6081528397328531</v>
      </c>
      <c r="AO100" s="64">
        <f>Base!$B$80*(LOG(AO87/Parameters!$B$71))/LOG(2)+Base!AO73</f>
        <v>2.4247095662832971</v>
      </c>
      <c r="AP100" s="64">
        <f>Base!$B$80*(LOG(AP87/Parameters!$B$71))/LOG(2)+Base!AP73</f>
        <v>2.246547685297335</v>
      </c>
      <c r="AQ100" s="64">
        <f>Base!$B$80*(LOG(AQ87/Parameters!$B$71))/LOG(2)+Base!AQ73</f>
        <v>2.0737769358005687</v>
      </c>
      <c r="AR100" s="64">
        <f>Base!$B$80*(LOG(AR87/Parameters!$B$71))/LOG(2)+Base!AR73</f>
        <v>1.9063653002954444</v>
      </c>
      <c r="AS100" s="64">
        <f>Base!$B$80*(LOG(AS87/Parameters!$B$71))/LOG(2)+Base!AS73</f>
        <v>1.7441914149453972</v>
      </c>
      <c r="AT100" s="64">
        <f>Base!$B$80*(LOG(AT87/Parameters!$B$71))/LOG(2)+Base!AT73</f>
        <v>1.5870815030894156</v>
      </c>
      <c r="AU100" s="64">
        <f>Base!$B$80*(LOG(AU87/Parameters!$B$71))/LOG(2)+Base!AU73</f>
        <v>1.4348359888795716</v>
      </c>
      <c r="AV100" s="64">
        <f>Base!$B$80*(LOG(AV87/Parameters!$B$71))/LOG(2)+Base!AV73</f>
        <v>1.2872496551277046</v>
      </c>
      <c r="AW100" s="64">
        <f>Base!$B$80*(LOG(AW87/Parameters!$B$71))/LOG(2)+Base!AW73</f>
        <v>1.144128707032976</v>
      </c>
      <c r="AX100" s="64">
        <f>Base!$B$80*(LOG(AX87/Parameters!$B$71))/LOG(2)+Base!AX73</f>
        <v>1.0053083200678501</v>
      </c>
      <c r="AY100" s="64">
        <f>Base!$B$80*(LOG(AY87/Parameters!$B$71))/LOG(2)+Base!AY73</f>
        <v>0.87067538974682945</v>
      </c>
      <c r="AZ100" s="64">
        <f>Base!$B$80*(LOG(AZ87/Parameters!$B$71))/LOG(2)+Base!AZ73</f>
        <v>0.74020385743773809</v>
      </c>
      <c r="BA100" s="64">
        <f>Base!$B$80*(LOG(BA87/Parameters!$B$71))/LOG(2)+Base!BA73</f>
        <v>0.61401555470126645</v>
      </c>
      <c r="BB100" s="64">
        <f>Base!$B$80*(LOG(BB87/Parameters!$B$71))/LOG(2)+Base!BB73</f>
        <v>0.48892090249894943</v>
      </c>
      <c r="BC100" s="64">
        <f>Base!$B$80*(LOG(BC87/Parameters!$B$71))/LOG(2)+Base!BC73</f>
        <v>0.36559488055794637</v>
      </c>
      <c r="BD100" s="64">
        <f>Base!$B$80*(LOG(BD87/Parameters!$B$71))/LOG(2)+Base!BD73</f>
        <v>0.27527559234344889</v>
      </c>
      <c r="BE100" s="64">
        <f>Base!$B$80*(LOG(BE87/Parameters!$B$71))/LOG(2)+Base!BE73</f>
        <v>0.4130896975166119</v>
      </c>
      <c r="BF100" s="64">
        <f>Base!$B$80*(LOG(BF87/Parameters!$B$71))/LOG(2)+Base!BF73</f>
        <v>0.77442521734000558</v>
      </c>
      <c r="BG100" s="64">
        <f>Base!$B$80*(LOG(BG87/Parameters!$B$71))/LOG(2)+Base!BG73</f>
        <v>1.32711041647752</v>
      </c>
      <c r="BH100" s="64">
        <f>Base!$B$80*(LOG(BH87/Parameters!$B$71))/LOG(2)+Base!BH73</f>
        <v>2.0254479823161979</v>
      </c>
      <c r="BI100" s="64">
        <f>Base!$B$80*(LOG(BI87/Parameters!$B$71))/LOG(2)+Base!BI73</f>
        <v>2.8254654021047472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2.6630000000000001E-2</v>
      </c>
      <c r="D101" s="6">
        <f>C101+ Base!$B84*(C99-C101)</f>
        <v>4.9100621604366651E-2</v>
      </c>
      <c r="E101" s="6">
        <f>D101+ Base!$B84*(D99-D101)</f>
        <v>7.4238395017974967E-2</v>
      </c>
      <c r="F101" s="6">
        <f>E101+ Base!$B84*(E99-E101)</f>
        <v>0.10205345839349719</v>
      </c>
      <c r="G101" s="6">
        <f>F101+ Base!$B84*(F99-F101)</f>
        <v>0.13254461744483287</v>
      </c>
      <c r="H101" s="6">
        <f>G101+ Base!$B84*(G99-G101)</f>
        <v>0.16569714550588555</v>
      </c>
      <c r="I101" s="6">
        <f>H101+ Base!$B84*(H99-H101)</f>
        <v>0.20148034033338144</v>
      </c>
      <c r="J101" s="6">
        <f>I101+ Base!$B84*(I99-I101)</f>
        <v>0.23984527924712717</v>
      </c>
      <c r="K101" s="6">
        <f>J101+ Base!$B84*(J99-J101)</f>
        <v>0.28072301463099814</v>
      </c>
      <c r="L101" s="6">
        <f>K101+ Base!$B84*(K99-K101)</f>
        <v>0.32402331218585378</v>
      </c>
      <c r="M101" s="6">
        <f>L101+ Base!$B84*(L99-L101)</f>
        <v>0.36963394275251193</v>
      </c>
      <c r="N101" s="6">
        <f>M101+ Base!$B84*(M99-M101)</f>
        <v>0.41742048411807903</v>
      </c>
      <c r="O101" s="6">
        <f>N101+ Base!$B84*(N99-N101)</f>
        <v>0.46722656249815053</v>
      </c>
      <c r="P101" s="6">
        <f>O101+ Base!$B84*(O99-O101)</f>
        <v>0.51887445653102293</v>
      </c>
      <c r="Q101" s="6">
        <f>P101+ Base!$B84*(P99-P101)</f>
        <v>0.57216599350969899</v>
      </c>
      <c r="R101" s="6">
        <f>Q101+ Base!$B84*(Q99-Q101)</f>
        <v>0.62688368363429103</v>
      </c>
      <c r="S101" s="6">
        <f>R101+ Base!$B84*(R99-R101)</f>
        <v>0.68279205995443126</v>
      </c>
      <c r="T101" s="6">
        <f>S101+ Base!$B84*(S99-S101)</f>
        <v>0.7396392169360464</v>
      </c>
      <c r="U101" s="6">
        <f>T101+ Base!$B84*(T99-T101)</f>
        <v>0.79715856723432643</v>
      </c>
      <c r="V101" s="6">
        <f>U101+ Base!$B84*(U99-U101)</f>
        <v>0.85500961229091832</v>
      </c>
      <c r="W101" s="6">
        <f>V101+ Base!$B84*(V99-V101)</f>
        <v>0.9128515536947126</v>
      </c>
      <c r="X101" s="6">
        <f>W101+ Base!$B84*(W99-W101)</f>
        <v>0.97034469810097568</v>
      </c>
      <c r="Y101" s="6">
        <f>X101+ Base!$B84*(X99-X101)</f>
        <v>1.027152525745628</v>
      </c>
      <c r="Z101" s="6">
        <f>Y101+ Base!$B84*(Y99-Y101)</f>
        <v>1.0829444817473268</v>
      </c>
      <c r="AA101" s="6">
        <f>Z101+ Base!$B84*(Z99-Z101)</f>
        <v>1.1374511914847396</v>
      </c>
      <c r="AB101" s="6">
        <f>AA101+ Base!$B84*(AA99-AA101)</f>
        <v>1.1904770908488604</v>
      </c>
      <c r="AC101" s="6">
        <f>AB101+ Base!$B84*(AB99-AB101)</f>
        <v>1.2418867060946286</v>
      </c>
      <c r="AD101" s="6">
        <f>AC101+ Base!$B84*(AC99-AC101)</f>
        <v>1.2915930963038293</v>
      </c>
      <c r="AE101" s="6">
        <f>AD101+ Base!$B84*(AD99-AD101)</f>
        <v>1.3395481584274949</v>
      </c>
      <c r="AF101" s="6">
        <f>AE101+ Base!$B84*(AE99-AE101)</f>
        <v>1.385734531262633</v>
      </c>
      <c r="AG101" s="6">
        <f>AF101+ Base!$B84*(AF99-AF101)</f>
        <v>1.4299349998059994</v>
      </c>
      <c r="AH101" s="6">
        <f>AG101+ Base!$B84*(AG99-AG101)</f>
        <v>1.4720169516936565</v>
      </c>
      <c r="AI101" s="6">
        <f>AH101+ Base!$B84*(AH99-AH101)</f>
        <v>1.5119151935481208</v>
      </c>
      <c r="AJ101" s="6">
        <f>AI101+ Base!$B84*(AI99-AI101)</f>
        <v>1.5493873351687677</v>
      </c>
      <c r="AK101" s="6">
        <f>AJ101+ Base!$B84*(AJ99-AJ101)</f>
        <v>1.5842201397361204</v>
      </c>
      <c r="AL101" s="6">
        <f>AK101+ Base!$B84*(AK99-AK101)</f>
        <v>1.6162381239507888</v>
      </c>
      <c r="AM101" s="6">
        <f>AL101+ Base!$B84*(AL99-AL101)</f>
        <v>1.645305747952847</v>
      </c>
      <c r="AN101" s="6">
        <f>AM101+ Base!$B84*(AM99-AM101)</f>
        <v>1.6713261853343109</v>
      </c>
      <c r="AO101" s="6">
        <f>AN101+ Base!$B84*(AN99-AN101)</f>
        <v>1.694238304126503</v>
      </c>
      <c r="AP101" s="6">
        <f>AO101+ Base!$B84*(AO99-AO101)</f>
        <v>1.714012798817381</v>
      </c>
      <c r="AQ101" s="6">
        <f>AP101+ Base!$B84*(AP99-AP101)</f>
        <v>1.7306480306814407</v>
      </c>
      <c r="AR101" s="6">
        <f>AQ101+ Base!$B84*(AQ99-AQ101)</f>
        <v>1.7441659076560956</v>
      </c>
      <c r="AS101" s="6">
        <f>AR101+ Base!$B84*(AR99-AR101)</f>
        <v>1.7546079957103868</v>
      </c>
      <c r="AT101" s="6">
        <f>AS101+ Base!$B84*(AS99-AS101)</f>
        <v>1.7620319658274892</v>
      </c>
      <c r="AU101" s="6">
        <f>AT101+ Base!$B84*(AT99-AT101)</f>
        <v>1.7665084251898491</v>
      </c>
      <c r="AV101" s="6">
        <f>AU101+ Base!$B84*(AU99-AU101)</f>
        <v>1.768118146921434</v>
      </c>
      <c r="AW101" s="6">
        <f>AV101+ Base!$B84*(AV99-AV101)</f>
        <v>1.7669496933654893</v>
      </c>
      <c r="AX101" s="6">
        <f>AW101+ Base!$B84*(AW99-AW101)</f>
        <v>1.7630974198297942</v>
      </c>
      <c r="AY101" s="6">
        <f>AX101+ Base!$B84*(AX99-AX101)</f>
        <v>1.7566598477717192</v>
      </c>
      <c r="AZ101" s="6">
        <f>AY101+ Base!$B84*(AY99-AY101)</f>
        <v>1.7477384097054778</v>
      </c>
      <c r="BA101" s="6">
        <f>AZ101+ Base!$B84*(AZ99-AZ101)</f>
        <v>1.7364365973693994</v>
      </c>
      <c r="BB101" s="6">
        <f>BA101+ Base!$B84*(BA99-BA101)</f>
        <v>1.7228596009077748</v>
      </c>
      <c r="BC101" s="6">
        <f>BB101+ Base!$B84*(BB99-BB101)</f>
        <v>1.7071058869520912</v>
      </c>
      <c r="BD101" s="6">
        <f>BC101+ Base!$B84*(BC99-BC101)</f>
        <v>1.6892696040879052</v>
      </c>
      <c r="BE101" s="6">
        <f>BD101+ Base!$B84*(BD99-BD101)</f>
        <v>1.6695174997831235</v>
      </c>
      <c r="BF101" s="6">
        <f>BE101+ Base!$B84*(BE99-BE101)</f>
        <v>1.6485549146920713</v>
      </c>
      <c r="BG101" s="6">
        <f>BF101+ Base!$B84*(BF99-BF101)</f>
        <v>1.627526675539406</v>
      </c>
      <c r="BH101" s="6">
        <f>BG101+ Base!$B84*(BG99-BG101)</f>
        <v>1.6078647966288866</v>
      </c>
      <c r="BI101" s="6">
        <f>BH101+ Base!$B84*(BH99-BH101)</f>
        <v>1.5911263108973932</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B21*B117^$B5*(B53/1000)^(1-$B5)</f>
        <v>63.581986819140674</v>
      </c>
      <c r="C104" s="2">
        <f t="shared" ref="C104:AG104" si="15">C21*C117^$B5*(C53/1000)^(1-$B5)</f>
        <v>75.901133198804672</v>
      </c>
      <c r="D104" s="2">
        <f t="shared" si="15"/>
        <v>88.752621414418996</v>
      </c>
      <c r="E104" s="2">
        <f t="shared" si="15"/>
        <v>103.56292342333454</v>
      </c>
      <c r="F104" s="2">
        <f t="shared" si="15"/>
        <v>119.77733774160266</v>
      </c>
      <c r="G104" s="2">
        <f t="shared" si="15"/>
        <v>137.37351305068918</v>
      </c>
      <c r="H104" s="2">
        <f t="shared" si="15"/>
        <v>156.31706965439355</v>
      </c>
      <c r="I104" s="2">
        <f t="shared" si="15"/>
        <v>176.55844892320081</v>
      </c>
      <c r="J104" s="2">
        <f t="shared" si="15"/>
        <v>198.02908738388348</v>
      </c>
      <c r="K104" s="2">
        <f t="shared" si="15"/>
        <v>220.63686435814228</v>
      </c>
      <c r="L104" s="2">
        <f t="shared" si="15"/>
        <v>244.2607913039206</v>
      </c>
      <c r="M104" s="2">
        <f t="shared" si="15"/>
        <v>268.74496403463939</v>
      </c>
      <c r="N104" s="2">
        <f t="shared" si="15"/>
        <v>293.89188917456983</v>
      </c>
      <c r="O104" s="2">
        <f t="shared" si="15"/>
        <v>319.45542764586503</v>
      </c>
      <c r="P104" s="2">
        <f t="shared" si="15"/>
        <v>345.13377535467345</v>
      </c>
      <c r="Q104" s="2">
        <f t="shared" si="15"/>
        <v>370.56312113140569</v>
      </c>
      <c r="R104" s="2">
        <f t="shared" si="15"/>
        <v>395.31287520518788</v>
      </c>
      <c r="S104" s="2">
        <f t="shared" si="15"/>
        <v>418.88361684425439</v>
      </c>
      <c r="T104" s="2">
        <f t="shared" si="15"/>
        <v>440.70911680718552</v>
      </c>
      <c r="U104" s="2">
        <f t="shared" si="15"/>
        <v>460.35175129777923</v>
      </c>
      <c r="V104" s="2">
        <f t="shared" si="15"/>
        <v>477.28523250416094</v>
      </c>
      <c r="W104" s="2">
        <f t="shared" si="15"/>
        <v>490.99575709010804</v>
      </c>
      <c r="X104" s="2">
        <f t="shared" si="15"/>
        <v>501.01125686116029</v>
      </c>
      <c r="Y104" s="2">
        <f t="shared" si="15"/>
        <v>506.93010983851946</v>
      </c>
      <c r="Z104" s="2">
        <f t="shared" si="15"/>
        <v>508.80251263002776</v>
      </c>
      <c r="AA104" s="2">
        <f t="shared" si="15"/>
        <v>506.69855078185878</v>
      </c>
      <c r="AB104" s="2">
        <f t="shared" si="15"/>
        <v>500.79696647720237</v>
      </c>
      <c r="AC104" s="2">
        <f t="shared" si="15"/>
        <v>491.53894099044311</v>
      </c>
      <c r="AD104" s="2">
        <f t="shared" si="15"/>
        <v>479.62901881426478</v>
      </c>
      <c r="AE104" s="2">
        <f t="shared" si="15"/>
        <v>466.02037767543908</v>
      </c>
      <c r="AF104" s="2">
        <f t="shared" si="15"/>
        <v>450.49068297876283</v>
      </c>
      <c r="AG104" s="2">
        <f t="shared" si="15"/>
        <v>435.31009009765387</v>
      </c>
      <c r="AH104" s="2">
        <f t="shared" ref="AH104:BI104" si="16">AH21*AH117^$B5*(AH53/1000)^(1-$B5)</f>
        <v>925.20291780073012</v>
      </c>
      <c r="AI104" s="2">
        <f t="shared" si="16"/>
        <v>1061.86556260319</v>
      </c>
      <c r="AJ104" s="2">
        <f t="shared" si="16"/>
        <v>1174.2873434801074</v>
      </c>
      <c r="AK104" s="2">
        <f t="shared" si="16"/>
        <v>1271.1353797415422</v>
      </c>
      <c r="AL104" s="2">
        <f t="shared" si="16"/>
        <v>1357.644858888721</v>
      </c>
      <c r="AM104" s="2">
        <f t="shared" si="16"/>
        <v>1437.1587798606847</v>
      </c>
      <c r="AN104" s="2">
        <f t="shared" si="16"/>
        <v>1511.8890289431788</v>
      </c>
      <c r="AO104" s="2">
        <f t="shared" si="16"/>
        <v>1583.3300941683365</v>
      </c>
      <c r="AP104" s="2">
        <f t="shared" si="16"/>
        <v>1652.5019092645232</v>
      </c>
      <c r="AQ104" s="2">
        <f t="shared" si="16"/>
        <v>1720.1008106005452</v>
      </c>
      <c r="AR104" s="2">
        <f t="shared" si="16"/>
        <v>1786.5969825365996</v>
      </c>
      <c r="AS104" s="2">
        <f t="shared" si="16"/>
        <v>1852.2982462637217</v>
      </c>
      <c r="AT104" s="2">
        <f t="shared" si="16"/>
        <v>1917.3906548347427</v>
      </c>
      <c r="AU104" s="2">
        <f t="shared" si="16"/>
        <v>1981.9608310221233</v>
      </c>
      <c r="AV104" s="2">
        <f t="shared" si="16"/>
        <v>2046.0007494998749</v>
      </c>
      <c r="AW104" s="2">
        <f t="shared" si="16"/>
        <v>2109.3911088864629</v>
      </c>
      <c r="AX104" s="2">
        <f t="shared" si="16"/>
        <v>2171.8527647591955</v>
      </c>
      <c r="AY104" s="2">
        <f t="shared" si="16"/>
        <v>2232.843914507886</v>
      </c>
      <c r="AZ104" s="2">
        <f t="shared" si="16"/>
        <v>2291.3574060216961</v>
      </c>
      <c r="BA104" s="2">
        <f t="shared" si="16"/>
        <v>2369.0176971072788</v>
      </c>
      <c r="BB104" s="2">
        <f t="shared" si="16"/>
        <v>2442.3942155499367</v>
      </c>
      <c r="BC104" s="2">
        <f t="shared" si="16"/>
        <v>2512.5705996882407</v>
      </c>
      <c r="BD104" s="2">
        <f t="shared" si="16"/>
        <v>2580.3415425004305</v>
      </c>
      <c r="BE104" s="2">
        <f t="shared" si="16"/>
        <v>2646.4203465483865</v>
      </c>
      <c r="BF104" s="2">
        <f t="shared" si="16"/>
        <v>2711.0409287016714</v>
      </c>
      <c r="BG104" s="2">
        <f t="shared" si="16"/>
        <v>2774.3274169359929</v>
      </c>
      <c r="BH104" s="2">
        <f t="shared" si="16"/>
        <v>2836.33513072191</v>
      </c>
      <c r="BI104" s="2">
        <f t="shared" si="16"/>
        <v>2897.0676117533512</v>
      </c>
    </row>
    <row r="105" spans="1:309" ht="18" customHeight="1" x14ac:dyDescent="0.3">
      <c r="A105" s="8" t="str">
        <f>Base!A105</f>
        <v xml:space="preserve">     Total damage (fraction of gross output)</v>
      </c>
      <c r="B105" s="2">
        <f>($B25*B99+$B26*B99^$B$27)</f>
        <v>1.7088000000000001E-3</v>
      </c>
      <c r="C105" s="2">
        <f t="shared" ref="C105:BI105" si="17">($B25*C99+$B26*C99^$B$27)</f>
        <v>2.2867661040175467E-3</v>
      </c>
      <c r="D105" s="2">
        <f t="shared" si="17"/>
        <v>2.9695887880108081E-3</v>
      </c>
      <c r="E105" s="2">
        <f t="shared" si="17"/>
        <v>3.7609390198854267E-3</v>
      </c>
      <c r="F105" s="2">
        <f t="shared" si="17"/>
        <v>4.6641974090363813E-3</v>
      </c>
      <c r="G105" s="2">
        <f t="shared" si="17"/>
        <v>5.6808185432891487E-3</v>
      </c>
      <c r="H105" s="2">
        <f t="shared" si="17"/>
        <v>6.8098047075913788E-3</v>
      </c>
      <c r="I105" s="2">
        <f t="shared" si="17"/>
        <v>8.0472904590039689E-3</v>
      </c>
      <c r="J105" s="2">
        <f t="shared" si="17"/>
        <v>9.386265135182573E-3</v>
      </c>
      <c r="K105" s="2">
        <f t="shared" si="17"/>
        <v>1.0816441927237878E-2</v>
      </c>
      <c r="L105" s="2">
        <f t="shared" si="17"/>
        <v>1.2324269055445626E-2</v>
      </c>
      <c r="M105" s="2">
        <f t="shared" si="17"/>
        <v>1.3893070322053214E-2</v>
      </c>
      <c r="N105" s="2">
        <f t="shared" si="17"/>
        <v>1.5503298284604641E-2</v>
      </c>
      <c r="O105" s="2">
        <f t="shared" si="17"/>
        <v>1.7132882787290176E-2</v>
      </c>
      <c r="P105" s="2">
        <f t="shared" si="17"/>
        <v>1.8757659792676521E-2</v>
      </c>
      <c r="Q105" s="2">
        <f t="shared" si="17"/>
        <v>2.035186948171026E-2</v>
      </c>
      <c r="R105" s="2">
        <f t="shared" si="17"/>
        <v>2.1888717492310316E-2</v>
      </c>
      <c r="S105" s="2">
        <f t="shared" si="17"/>
        <v>2.3340997960290814E-2</v>
      </c>
      <c r="T105" s="2">
        <f t="shared" si="17"/>
        <v>2.4681780648063492E-2</v>
      </c>
      <c r="U105" s="2">
        <f t="shared" si="17"/>
        <v>2.5844445863569203E-2</v>
      </c>
      <c r="V105" s="2">
        <f t="shared" si="17"/>
        <v>2.6808345943859436E-2</v>
      </c>
      <c r="W105" s="2">
        <f t="shared" si="17"/>
        <v>2.7556143779344393E-2</v>
      </c>
      <c r="X105" s="2">
        <f t="shared" si="17"/>
        <v>2.8074595120402952E-2</v>
      </c>
      <c r="Y105" s="2">
        <f t="shared" si="17"/>
        <v>2.8355341153769104E-2</v>
      </c>
      <c r="Z105" s="2">
        <f t="shared" si="17"/>
        <v>2.8431650508947439E-2</v>
      </c>
      <c r="AA105" s="2">
        <f t="shared" si="17"/>
        <v>2.8349362092197093E-2</v>
      </c>
      <c r="AB105" s="2">
        <f t="shared" si="17"/>
        <v>2.8147436111917608E-2</v>
      </c>
      <c r="AC105" s="2">
        <f t="shared" si="17"/>
        <v>2.785829772239137E-2</v>
      </c>
      <c r="AD105" s="2">
        <f t="shared" si="17"/>
        <v>2.7508443088017882E-2</v>
      </c>
      <c r="AE105" s="2">
        <f t="shared" si="17"/>
        <v>2.7119159508261232E-2</v>
      </c>
      <c r="AF105" s="2">
        <f t="shared" si="17"/>
        <v>2.655624641753267E-2</v>
      </c>
      <c r="AG105" s="2">
        <f t="shared" si="17"/>
        <v>2.5877895391628675E-2</v>
      </c>
      <c r="AH105" s="2">
        <f t="shared" si="17"/>
        <v>2.5130831652866122E-2</v>
      </c>
      <c r="AI105" s="2">
        <f t="shared" si="17"/>
        <v>2.420334122945754E-2</v>
      </c>
      <c r="AJ105" s="2">
        <f t="shared" si="17"/>
        <v>2.3120812807989201E-2</v>
      </c>
      <c r="AK105" s="2">
        <f t="shared" si="17"/>
        <v>2.1915035291552386E-2</v>
      </c>
      <c r="AL105" s="2">
        <f t="shared" si="17"/>
        <v>2.0619140853668918E-2</v>
      </c>
      <c r="AM105" s="2">
        <f t="shared" si="17"/>
        <v>1.9264739067513789E-2</v>
      </c>
      <c r="AN105" s="2">
        <f t="shared" si="17"/>
        <v>1.7880363740207662E-2</v>
      </c>
      <c r="AO105" s="2">
        <f t="shared" si="17"/>
        <v>1.6490744932863465E-2</v>
      </c>
      <c r="AP105" s="2">
        <f t="shared" si="17"/>
        <v>1.5116603906775996E-2</v>
      </c>
      <c r="AQ105" s="2">
        <f t="shared" si="17"/>
        <v>1.3774771303810584E-2</v>
      </c>
      <c r="AR105" s="2">
        <f t="shared" si="17"/>
        <v>1.2478493195848282E-2</v>
      </c>
      <c r="AS105" s="2">
        <f t="shared" si="17"/>
        <v>1.1237833318403835E-2</v>
      </c>
      <c r="AT105" s="2">
        <f t="shared" si="17"/>
        <v>1.0060110663806793E-2</v>
      </c>
      <c r="AU105" s="2">
        <f t="shared" si="17"/>
        <v>8.9503336905727114E-3</v>
      </c>
      <c r="AV105" s="2">
        <f t="shared" si="17"/>
        <v>7.9116081518009248E-3</v>
      </c>
      <c r="AW105" s="2">
        <f t="shared" si="17"/>
        <v>6.9455066543842904E-3</v>
      </c>
      <c r="AX105" s="2">
        <f t="shared" si="17"/>
        <v>6.0523958133586958E-3</v>
      </c>
      <c r="AY105" s="2">
        <f t="shared" si="17"/>
        <v>5.2317222869437087E-3</v>
      </c>
      <c r="AZ105" s="2">
        <f t="shared" si="17"/>
        <v>4.48226294472567E-3</v>
      </c>
      <c r="BA105" s="2">
        <f t="shared" si="17"/>
        <v>3.8023478177904991E-3</v>
      </c>
      <c r="BB105" s="2">
        <f t="shared" si="17"/>
        <v>3.18802651886469E-3</v>
      </c>
      <c r="BC105" s="2">
        <f t="shared" si="17"/>
        <v>2.63622292261985E-3</v>
      </c>
      <c r="BD105" s="2">
        <f t="shared" si="17"/>
        <v>2.1587869572968336E-3</v>
      </c>
      <c r="BE105" s="2">
        <f t="shared" si="17"/>
        <v>1.8438604227202155E-3</v>
      </c>
      <c r="BF105" s="2">
        <f t="shared" si="17"/>
        <v>1.7406683017473991E-3</v>
      </c>
      <c r="BG105" s="2">
        <f t="shared" si="17"/>
        <v>1.8886716463573756E-3</v>
      </c>
      <c r="BH105" s="2">
        <f t="shared" si="17"/>
        <v>2.3508135017793496E-3</v>
      </c>
      <c r="BI105" s="2">
        <f t="shared" si="17"/>
        <v>3.233644515142253E-3</v>
      </c>
    </row>
    <row r="106" spans="1:309" ht="18" customHeight="1" x14ac:dyDescent="0.3">
      <c r="A106" s="8" t="str">
        <f>Base!A106</f>
        <v xml:space="preserve">     Climate damages (trillion $)</v>
      </c>
      <c r="B106" s="2">
        <f>+B104*B105/(1+B105^Parameters!$B$56)</f>
        <v>0.10864889907654759</v>
      </c>
      <c r="C106" s="2">
        <f>+C104*C105/(1+C105^Parameters!$B$56)</f>
        <v>0.17356813865554743</v>
      </c>
      <c r="D106" s="2">
        <f>+D104*D105/(1+D105^Parameters!$B$56)</f>
        <v>0.2635587894588266</v>
      </c>
      <c r="E106" s="2">
        <f>+E104*E105/(1+E105^Parameters!$B$56)</f>
        <v>0.38949383971622531</v>
      </c>
      <c r="F106" s="2">
        <f>+F104*F105/(1+F105^Parameters!$B$56)</f>
        <v>0.55866514835565872</v>
      </c>
      <c r="G106" s="2">
        <f>+G104*G105/(1+G105^Parameters!$B$56)</f>
        <v>0.78039400029512895</v>
      </c>
      <c r="H106" s="2">
        <f>+H104*H105/(1+H105^Parameters!$B$56)</f>
        <v>1.0644887168093786</v>
      </c>
      <c r="I106" s="2">
        <f>+I104*I105/(1+I105^Parameters!$B$56)</f>
        <v>1.4208171214762135</v>
      </c>
      <c r="J106" s="2">
        <f>+J104*J105/(1+J105^Parameters!$B$56)</f>
        <v>1.8587535186633686</v>
      </c>
      <c r="K106" s="2">
        <f>+K104*K105/(1+K105^Parameters!$B$56)</f>
        <v>2.3865058303377067</v>
      </c>
      <c r="L106" s="2">
        <f>+L104*L105/(1+L105^Parameters!$B$56)</f>
        <v>3.0103357117255709</v>
      </c>
      <c r="M106" s="2">
        <f>+M104*M105/(1+M105^Parameters!$B$56)</f>
        <v>3.733692684030907</v>
      </c>
      <c r="N106" s="2">
        <f>+N104*N105/(1+N105^Parameters!$B$56)</f>
        <v>4.5562936212993259</v>
      </c>
      <c r="O106" s="2">
        <f>+O104*O105/(1+O105^Parameters!$B$56)</f>
        <v>5.473192397620263</v>
      </c>
      <c r="P106" s="2">
        <f>+P104*P105/(1+P105^Parameters!$B$56)</f>
        <v>6.4739019410650087</v>
      </c>
      <c r="Q106" s="2">
        <f>+Q104*Q105/(1+Q105^Parameters!$B$56)</f>
        <v>7.5416522760015576</v>
      </c>
      <c r="R106" s="2">
        <f>+R104*R105/(1+R105^Parameters!$B$56)</f>
        <v>8.6528918464392817</v>
      </c>
      <c r="S106" s="2">
        <f>+S104*S105/(1+S105^Parameters!$B$56)</f>
        <v>9.7771616463609803</v>
      </c>
      <c r="T106" s="2">
        <f>+T104*T105/(1+T105^Parameters!$B$56)</f>
        <v>10.877485750636744</v>
      </c>
      <c r="U106" s="2">
        <f>+U104*U105/(1+U105^Parameters!$B$56)</f>
        <v>11.897535914614727</v>
      </c>
      <c r="V106" s="2">
        <f>+V104*V105/(1+V105^Parameters!$B$56)</f>
        <v>12.795227626866927</v>
      </c>
      <c r="W106" s="2">
        <f>+W104*W105/(1+W105^Parameters!$B$56)</f>
        <v>13.529949677423067</v>
      </c>
      <c r="X106" s="2">
        <f>+X104*X105/(1+X105^Parameters!$B$56)</f>
        <v>14.065688187141276</v>
      </c>
      <c r="Y106" s="2">
        <f>+Y104*Y105/(1+Y105^Parameters!$B$56)</f>
        <v>14.374176205588856</v>
      </c>
      <c r="Z106" s="2">
        <f>+Z104*Z105/(1+Z105^Parameters!$B$56)</f>
        <v>14.466095217171258</v>
      </c>
      <c r="AA106" s="2">
        <f>+AA104*AA105/(1+AA105^Parameters!$B$56)</f>
        <v>14.364580687706423</v>
      </c>
      <c r="AB106" s="2">
        <f>+AB104*AB105/(1+AB105^Parameters!$B$56)</f>
        <v>14.096150618959195</v>
      </c>
      <c r="AC106" s="2">
        <f>+AC104*AC105/(1+AC105^Parameters!$B$56)</f>
        <v>13.693438160260724</v>
      </c>
      <c r="AD106" s="2">
        <f>+AD104*AD105/(1+AD105^Parameters!$B$56)</f>
        <v>13.193847567414057</v>
      </c>
      <c r="AE106" s="2">
        <f>+AE104*AE105/(1+AE105^Parameters!$B$56)</f>
        <v>12.638080956280371</v>
      </c>
      <c r="AF106" s="2">
        <f>+AF104*AF105/(1+AF105^Parameters!$B$56)</f>
        <v>11.963341585986615</v>
      </c>
      <c r="AG106" s="2">
        <f>+AG104*AG105/(1+AG105^Parameters!$B$56)</f>
        <v>11.264908974467538</v>
      </c>
      <c r="AH106" s="2">
        <f>+AH104*AH105/(1+AH105^Parameters!$B$56)</f>
        <v>23.251118771990679</v>
      </c>
      <c r="AI106" s="2">
        <f>+AI104*AI105/(1+AI105^Parameters!$B$56)</f>
        <v>25.700694551494916</v>
      </c>
      <c r="AJ106" s="2">
        <f>+AJ104*AJ105/(1+AJ105^Parameters!$B$56)</f>
        <v>27.150477851394481</v>
      </c>
      <c r="AK106" s="2">
        <f>+AK104*AK105/(1+AK105^Parameters!$B$56)</f>
        <v>27.856976707376742</v>
      </c>
      <c r="AL106" s="2">
        <f>+AL104*AL105/(1+AL105^Parameters!$B$56)</f>
        <v>27.993470574686</v>
      </c>
      <c r="AM106" s="2">
        <f>+AM104*AM105/(1+AM105^Parameters!$B$56)</f>
        <v>27.686488892602583</v>
      </c>
      <c r="AN106" s="2">
        <f>+AN104*AN105/(1+AN105^Parameters!$B$56)</f>
        <v>27.033125772333388</v>
      </c>
      <c r="AO106" s="2">
        <f>+AO104*AO105/(1+AO105^Parameters!$B$56)</f>
        <v>26.110292727456727</v>
      </c>
      <c r="AP106" s="2">
        <f>+AP104*AP105/(1+AP105^Parameters!$B$56)</f>
        <v>24.980216817542882</v>
      </c>
      <c r="AQ106" s="2">
        <f>+AQ104*AQ105/(1+AQ105^Parameters!$B$56)</f>
        <v>23.693995285521716</v>
      </c>
      <c r="AR106" s="2">
        <f>+AR104*AR105/(1+AR105^Parameters!$B$56)</f>
        <v>22.29403829030603</v>
      </c>
      <c r="AS106" s="2">
        <f>+AS104*AS105/(1+AS105^Parameters!$B$56)</f>
        <v>20.815818947483443</v>
      </c>
      <c r="AT106" s="2">
        <f>+AT104*AT105/(1+AT105^Parameters!$B$56)</f>
        <v>19.289162173386487</v>
      </c>
      <c r="AU106" s="2">
        <f>+AU104*AU105/(1+AU105^Parameters!$B$56)</f>
        <v>17.739210799292799</v>
      </c>
      <c r="AV106" s="2">
        <f>+AV104*AV105/(1+AV105^Parameters!$B$56)</f>
        <v>16.187156208334013</v>
      </c>
      <c r="AW106" s="2">
        <f>+AW104*AW105/(1+AW105^Parameters!$B$56)</f>
        <v>14.650789983469986</v>
      </c>
      <c r="AX106" s="2">
        <f>+AX104*AX105/(1+AX105^Parameters!$B$56)</f>
        <v>13.144912580660064</v>
      </c>
      <c r="AY106" s="2">
        <f>+AY104*AY105/(1+AY105^Parameters!$B$56)</f>
        <v>11.68161927079754</v>
      </c>
      <c r="AZ106" s="2">
        <f>+AZ104*AZ105/(1+AZ105^Parameters!$B$56)</f>
        <v>10.270466394133781</v>
      </c>
      <c r="BA106" s="2">
        <f>+BA104*BA105/(1+BA105^Parameters!$B$56)</f>
        <v>9.0078292709029348</v>
      </c>
      <c r="BB106" s="2">
        <f>+BB104*BB105/(1+BB105^Parameters!$B$56)</f>
        <v>7.78641752869492</v>
      </c>
      <c r="BC106" s="2">
        <f>+BC104*BC105/(1+BC105^Parameters!$B$56)</f>
        <v>6.623696209598843</v>
      </c>
      <c r="BD106" s="2">
        <f>+BD104*BD105/(1+BD105^Parameters!$B$56)</f>
        <v>5.5704076673211222</v>
      </c>
      <c r="BE106" s="2">
        <f>+BE104*BE105/(1+BE105^Parameters!$B$56)</f>
        <v>4.8796297388820875</v>
      </c>
      <c r="BF106" s="2">
        <f>+BF104*BF105/(1+BF105^Parameters!$B$56)</f>
        <v>4.7190230093308303</v>
      </c>
      <c r="BG106" s="2">
        <f>+BG104*BG105/(1+BG105^Parameters!$B$56)</f>
        <v>5.2397935300789067</v>
      </c>
      <c r="BH106" s="2">
        <f>+BH104*BH105/(1+BH105^Parameters!$B$56)</f>
        <v>6.6676949208721625</v>
      </c>
      <c r="BI106" s="2">
        <f>+BI104*BI105/(1+BI105^Parameters!$B$56)</f>
        <v>9.3680867927424902</v>
      </c>
    </row>
    <row r="107" spans="1:309" ht="18" customHeight="1" x14ac:dyDescent="0.3">
      <c r="A107" s="8" t="str">
        <f>Base!A107</f>
        <v>Output after damages before abatement</v>
      </c>
      <c r="B107" s="2">
        <f t="shared" ref="B107:BI107" si="18">+B104-B106</f>
        <v>63.473337920064125</v>
      </c>
      <c r="C107" s="2">
        <f t="shared" si="18"/>
        <v>75.727565060149118</v>
      </c>
      <c r="D107" s="2">
        <f t="shared" si="18"/>
        <v>88.48906262496017</v>
      </c>
      <c r="E107" s="2">
        <f t="shared" si="18"/>
        <v>103.17342958361832</v>
      </c>
      <c r="F107" s="2">
        <f t="shared" si="18"/>
        <v>119.21867259324701</v>
      </c>
      <c r="G107" s="2">
        <f t="shared" si="18"/>
        <v>136.59311905039405</v>
      </c>
      <c r="H107" s="2">
        <f t="shared" si="18"/>
        <v>155.25258093758418</v>
      </c>
      <c r="I107" s="2">
        <f t="shared" si="18"/>
        <v>175.13763180172461</v>
      </c>
      <c r="J107" s="2">
        <f t="shared" si="18"/>
        <v>196.1703338652201</v>
      </c>
      <c r="K107" s="2">
        <f t="shared" si="18"/>
        <v>218.25035852780456</v>
      </c>
      <c r="L107" s="2">
        <f t="shared" si="18"/>
        <v>241.25045559219504</v>
      </c>
      <c r="M107" s="2">
        <f t="shared" si="18"/>
        <v>265.01127135060847</v>
      </c>
      <c r="N107" s="2">
        <f t="shared" si="18"/>
        <v>289.33559555327048</v>
      </c>
      <c r="O107" s="2">
        <f t="shared" si="18"/>
        <v>313.98223524824476</v>
      </c>
      <c r="P107" s="2">
        <f t="shared" si="18"/>
        <v>338.65987341360847</v>
      </c>
      <c r="Q107" s="2">
        <f t="shared" si="18"/>
        <v>363.02146885540412</v>
      </c>
      <c r="R107" s="2">
        <f t="shared" si="18"/>
        <v>386.6599833587486</v>
      </c>
      <c r="S107" s="2">
        <f t="shared" si="18"/>
        <v>409.10645519789341</v>
      </c>
      <c r="T107" s="2">
        <f t="shared" si="18"/>
        <v>429.83163105654876</v>
      </c>
      <c r="U107" s="2">
        <f t="shared" si="18"/>
        <v>448.45421538316452</v>
      </c>
      <c r="V107" s="2">
        <f t="shared" si="18"/>
        <v>464.49000487729404</v>
      </c>
      <c r="W107" s="2">
        <f t="shared" si="18"/>
        <v>477.46580741268497</v>
      </c>
      <c r="X107" s="2">
        <f t="shared" si="18"/>
        <v>486.945568674019</v>
      </c>
      <c r="Y107" s="2">
        <f t="shared" si="18"/>
        <v>492.55593363293059</v>
      </c>
      <c r="Z107" s="2">
        <f t="shared" si="18"/>
        <v>494.33641741285652</v>
      </c>
      <c r="AA107" s="2">
        <f t="shared" si="18"/>
        <v>492.33397009415233</v>
      </c>
      <c r="AB107" s="2">
        <f t="shared" si="18"/>
        <v>486.70081585824317</v>
      </c>
      <c r="AC107" s="2">
        <f t="shared" si="18"/>
        <v>477.8455028301824</v>
      </c>
      <c r="AD107" s="2">
        <f t="shared" si="18"/>
        <v>466.4351712468507</v>
      </c>
      <c r="AE107" s="2">
        <f t="shared" si="18"/>
        <v>453.38229671915872</v>
      </c>
      <c r="AF107" s="2">
        <f t="shared" si="18"/>
        <v>438.52734139277624</v>
      </c>
      <c r="AG107" s="2">
        <f t="shared" si="18"/>
        <v>424.04518112318635</v>
      </c>
      <c r="AH107" s="2">
        <f t="shared" si="18"/>
        <v>901.9517990287394</v>
      </c>
      <c r="AI107" s="2">
        <f t="shared" si="18"/>
        <v>1036.1648680516951</v>
      </c>
      <c r="AJ107" s="2">
        <f t="shared" si="18"/>
        <v>1147.1368656287129</v>
      </c>
      <c r="AK107" s="2">
        <f t="shared" si="18"/>
        <v>1243.2784030341654</v>
      </c>
      <c r="AL107" s="2">
        <f t="shared" si="18"/>
        <v>1329.6513883140351</v>
      </c>
      <c r="AM107" s="2">
        <f t="shared" si="18"/>
        <v>1409.4722909680822</v>
      </c>
      <c r="AN107" s="2">
        <f t="shared" si="18"/>
        <v>1484.8559031708455</v>
      </c>
      <c r="AO107" s="2">
        <f t="shared" si="18"/>
        <v>1557.2198014408798</v>
      </c>
      <c r="AP107" s="2">
        <f t="shared" si="18"/>
        <v>1627.5216924469803</v>
      </c>
      <c r="AQ107" s="2">
        <f t="shared" si="18"/>
        <v>1696.4068153150236</v>
      </c>
      <c r="AR107" s="2">
        <f t="shared" si="18"/>
        <v>1764.3029442462937</v>
      </c>
      <c r="AS107" s="2">
        <f t="shared" si="18"/>
        <v>1831.4824273162383</v>
      </c>
      <c r="AT107" s="2">
        <f t="shared" si="18"/>
        <v>1898.1014926613561</v>
      </c>
      <c r="AU107" s="2">
        <f t="shared" si="18"/>
        <v>1964.2216202228306</v>
      </c>
      <c r="AV107" s="2">
        <f t="shared" si="18"/>
        <v>2029.8135932915409</v>
      </c>
      <c r="AW107" s="2">
        <f>+AW104-AW106</f>
        <v>2094.7403189029928</v>
      </c>
      <c r="AX107" s="2">
        <f t="shared" si="18"/>
        <v>2158.7078521785352</v>
      </c>
      <c r="AY107" s="2">
        <f t="shared" si="18"/>
        <v>2221.1622952370885</v>
      </c>
      <c r="AZ107" s="2">
        <f t="shared" si="18"/>
        <v>2281.0869396275625</v>
      </c>
      <c r="BA107" s="2">
        <f t="shared" si="18"/>
        <v>2360.0098678363756</v>
      </c>
      <c r="BB107" s="2">
        <f t="shared" si="18"/>
        <v>2434.6077980212417</v>
      </c>
      <c r="BC107" s="2">
        <f t="shared" si="18"/>
        <v>2505.9469034786421</v>
      </c>
      <c r="BD107" s="2">
        <f t="shared" si="18"/>
        <v>2574.7711348331095</v>
      </c>
      <c r="BE107" s="2">
        <f t="shared" si="18"/>
        <v>2641.5407168095044</v>
      </c>
      <c r="BF107" s="2">
        <f t="shared" si="18"/>
        <v>2706.3219056923408</v>
      </c>
      <c r="BG107" s="2">
        <f t="shared" si="18"/>
        <v>2769.0876234059142</v>
      </c>
      <c r="BH107" s="2">
        <f t="shared" si="18"/>
        <v>2829.6674358010378</v>
      </c>
      <c r="BI107" s="2">
        <f t="shared" si="18"/>
        <v>2887.6995249606089</v>
      </c>
    </row>
    <row r="108" spans="1:309" ht="18" customHeight="1" x14ac:dyDescent="0.3">
      <c r="A108" s="8" t="str">
        <f>Base!A108</f>
        <v xml:space="preserve">    Abatement cost (fraction of output)</v>
      </c>
      <c r="B108" s="2">
        <f t="shared" ref="B108:AG108" si="19">(B32*(B135)^$B39)*B47^(1-$B$39)</f>
        <v>7.6569389927739868E-6</v>
      </c>
      <c r="C108" s="2">
        <f t="shared" si="19"/>
        <v>6.4614511763294179E-4</v>
      </c>
      <c r="D108" s="2">
        <f t="shared" si="19"/>
        <v>8.2033733734714585E-4</v>
      </c>
      <c r="E108" s="2">
        <f t="shared" si="19"/>
        <v>1.0279751972807664E-3</v>
      </c>
      <c r="F108" s="2">
        <f t="shared" si="19"/>
        <v>1.2718491437214503E-3</v>
      </c>
      <c r="G108" s="2">
        <f t="shared" si="19"/>
        <v>1.5545632756678645E-3</v>
      </c>
      <c r="H108" s="2">
        <f t="shared" si="19"/>
        <v>1.8784897600375072E-3</v>
      </c>
      <c r="I108" s="2">
        <f t="shared" si="19"/>
        <v>2.2457245203592099E-3</v>
      </c>
      <c r="J108" s="2">
        <f t="shared" si="19"/>
        <v>2.6580433603852851E-3</v>
      </c>
      <c r="K108" s="2">
        <f t="shared" si="19"/>
        <v>3.1168581660902398E-3</v>
      </c>
      <c r="L108" s="2">
        <f t="shared" si="19"/>
        <v>3.6231730211133324E-3</v>
      </c>
      <c r="M108" s="2">
        <f t="shared" si="19"/>
        <v>4.1775402236971636E-3</v>
      </c>
      <c r="N108" s="2">
        <f t="shared" si="19"/>
        <v>4.7800163668435848E-3</v>
      </c>
      <c r="O108" s="2">
        <f t="shared" si="19"/>
        <v>5.4301188108885632E-3</v>
      </c>
      <c r="P108" s="2">
        <f t="shared" si="19"/>
        <v>6.1267833370530151E-3</v>
      </c>
      <c r="Q108" s="2">
        <f t="shared" si="19"/>
        <v>6.8683248588401764E-3</v>
      </c>
      <c r="R108" s="2">
        <f t="shared" si="19"/>
        <v>7.6524050702747081E-3</v>
      </c>
      <c r="S108" s="2">
        <f t="shared" si="19"/>
        <v>8.4760148972713549E-3</v>
      </c>
      <c r="T108" s="2">
        <f t="shared" si="19"/>
        <v>9.3354870388789781E-3</v>
      </c>
      <c r="U108" s="2">
        <f t="shared" si="19"/>
        <v>1.0226912527986635E-2</v>
      </c>
      <c r="V108" s="2">
        <f t="shared" si="19"/>
        <v>1.1145050978963069E-2</v>
      </c>
      <c r="W108" s="2">
        <f t="shared" si="19"/>
        <v>1.2083023753620623E-2</v>
      </c>
      <c r="X108" s="2">
        <f t="shared" si="19"/>
        <v>1.3031953688010862E-2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7.0901067501716892E-3</v>
      </c>
      <c r="AP108" s="2">
        <f t="shared" si="20"/>
        <v>6.6342449932332874E-3</v>
      </c>
      <c r="AQ108" s="2">
        <f t="shared" si="20"/>
        <v>6.2089675142473991E-3</v>
      </c>
      <c r="AR108" s="2">
        <f t="shared" si="20"/>
        <v>5.8121387832215472E-3</v>
      </c>
      <c r="AS108" s="2">
        <f t="shared" si="20"/>
        <v>5.4417780890117081E-3</v>
      </c>
      <c r="AT108" s="2">
        <f t="shared" si="20"/>
        <v>5.096047910862626E-3</v>
      </c>
      <c r="AU108" s="2">
        <f t="shared" si="20"/>
        <v>4.7732431930999795E-3</v>
      </c>
      <c r="AV108" s="2">
        <f t="shared" si="20"/>
        <v>4.4717814505675262E-3</v>
      </c>
      <c r="AW108" s="2">
        <f t="shared" si="20"/>
        <v>4.1901936383849578E-3</v>
      </c>
      <c r="AX108" s="2">
        <f t="shared" si="20"/>
        <v>3.9271157250760904E-3</v>
      </c>
      <c r="AY108" s="2">
        <f t="shared" si="20"/>
        <v>3.6812809131266662E-3</v>
      </c>
      <c r="AZ108" s="2">
        <f t="shared" si="20"/>
        <v>3.4515124556169252E-3</v>
      </c>
      <c r="BA108" s="2">
        <f t="shared" si="20"/>
        <v>3.2367170217730179E-3</v>
      </c>
      <c r="BB108" s="2">
        <f t="shared" si="20"/>
        <v>3.0358785681269328E-3</v>
      </c>
      <c r="BC108" s="2">
        <f t="shared" si="20"/>
        <v>2.7383708460700022E-3</v>
      </c>
      <c r="BD108" s="2">
        <f t="shared" si="20"/>
        <v>1.875342213661711E-3</v>
      </c>
      <c r="BE108" s="2">
        <f t="shared" si="20"/>
        <v>1.1561382438367049E-3</v>
      </c>
      <c r="BF108" s="2">
        <f t="shared" si="20"/>
        <v>6.1062903273578046E-4</v>
      </c>
      <c r="BG108" s="2">
        <f t="shared" si="20"/>
        <v>2.4701259245432053E-4</v>
      </c>
      <c r="BH108" s="2">
        <f t="shared" si="20"/>
        <v>5.4728575602227152E-5</v>
      </c>
      <c r="BI108" s="2">
        <f t="shared" si="20"/>
        <v>0</v>
      </c>
    </row>
    <row r="109" spans="1:309" ht="18" customHeight="1" x14ac:dyDescent="0.3">
      <c r="A109" s="8" t="str">
        <f>Base!A109</f>
        <v xml:space="preserve">    Abatement cost ($ trillion)</v>
      </c>
      <c r="B109" s="2">
        <f t="shared" ref="B109:BI109" si="21">+B104*B108</f>
        <v>4.8684339411351991E-4</v>
      </c>
      <c r="C109" s="2">
        <f t="shared" si="21"/>
        <v>4.9043146639215225E-2</v>
      </c>
      <c r="D109" s="2">
        <f t="shared" si="21"/>
        <v>7.2807089133683764E-2</v>
      </c>
      <c r="E109" s="2">
        <f t="shared" si="21"/>
        <v>0.10646011663707522</v>
      </c>
      <c r="F109" s="2">
        <f t="shared" si="21"/>
        <v>0.1523387044438923</v>
      </c>
      <c r="G109" s="2">
        <f t="shared" si="21"/>
        <v>0.21355581843808152</v>
      </c>
      <c r="H109" s="2">
        <f t="shared" si="21"/>
        <v>0.29364001466484801</v>
      </c>
      <c r="I109" s="2">
        <f t="shared" si="21"/>
        <v>0.3965016380234212</v>
      </c>
      <c r="J109" s="2">
        <f t="shared" si="21"/>
        <v>0.52636990088388891</v>
      </c>
      <c r="K109" s="2">
        <f t="shared" si="21"/>
        <v>0.68769381241522032</v>
      </c>
      <c r="L109" s="2">
        <f t="shared" si="21"/>
        <v>0.88499910916815916</v>
      </c>
      <c r="M109" s="2">
        <f t="shared" si="21"/>
        <v>1.1226928971707537</v>
      </c>
      <c r="N109" s="2">
        <f t="shared" si="21"/>
        <v>1.4048080403370247</v>
      </c>
      <c r="O109" s="2">
        <f t="shared" si="21"/>
        <v>1.7346809269002621</v>
      </c>
      <c r="P109" s="2">
        <f t="shared" si="21"/>
        <v>2.1145598638972118</v>
      </c>
      <c r="Q109" s="2">
        <f t="shared" si="21"/>
        <v>2.5451478966362373</v>
      </c>
      <c r="R109" s="2">
        <f t="shared" si="21"/>
        <v>3.0250942505650524</v>
      </c>
      <c r="S109" s="2">
        <f t="shared" si="21"/>
        <v>3.5504637765948064</v>
      </c>
      <c r="T109" s="2">
        <f t="shared" si="21"/>
        <v>4.1142342478692822</v>
      </c>
      <c r="U109" s="2">
        <f t="shared" si="21"/>
        <v>4.7079770926278464</v>
      </c>
      <c r="V109" s="2">
        <f t="shared" si="21"/>
        <v>5.319368247765115</v>
      </c>
      <c r="W109" s="2">
        <f t="shared" si="21"/>
        <v>5.9327133958467169</v>
      </c>
      <c r="X109" s="2">
        <f t="shared" si="21"/>
        <v>6.5291554965867551</v>
      </c>
      <c r="Y109" s="2">
        <f t="shared" si="21"/>
        <v>6.4293932237575859</v>
      </c>
      <c r="Z109" s="2">
        <f t="shared" si="21"/>
        <v>6.0175693972041762</v>
      </c>
      <c r="AA109" s="2">
        <f t="shared" si="21"/>
        <v>5.5894369512923978</v>
      </c>
      <c r="AB109" s="2">
        <f t="shared" si="21"/>
        <v>5.153742626369259</v>
      </c>
      <c r="AC109" s="2">
        <f t="shared" si="21"/>
        <v>4.720165456397055</v>
      </c>
      <c r="AD109" s="2">
        <f t="shared" si="21"/>
        <v>4.2987099354830853</v>
      </c>
      <c r="AE109" s="2">
        <f t="shared" si="21"/>
        <v>6.4964058713759254</v>
      </c>
      <c r="AF109" s="2">
        <f t="shared" si="21"/>
        <v>5.8637617200428984</v>
      </c>
      <c r="AG109" s="2">
        <f t="shared" si="21"/>
        <v>5.2918218669949812</v>
      </c>
      <c r="AH109" s="2">
        <f t="shared" si="21"/>
        <v>10.506370577313943</v>
      </c>
      <c r="AI109" s="2">
        <f t="shared" si="21"/>
        <v>11.266455025942086</v>
      </c>
      <c r="AJ109" s="2">
        <f t="shared" si="21"/>
        <v>11.643578857247476</v>
      </c>
      <c r="AK109" s="2">
        <f t="shared" si="21"/>
        <v>11.781216598384713</v>
      </c>
      <c r="AL109" s="2">
        <f t="shared" si="21"/>
        <v>11.764193178063355</v>
      </c>
      <c r="AM109" s="2">
        <f t="shared" si="21"/>
        <v>11.645263164156667</v>
      </c>
      <c r="AN109" s="2">
        <f t="shared" si="21"/>
        <v>11.458388851995233</v>
      </c>
      <c r="AO109" s="2">
        <f t="shared" si="21"/>
        <v>11.225979388412899</v>
      </c>
      <c r="AP109" s="2">
        <f t="shared" si="21"/>
        <v>10.963102517846611</v>
      </c>
      <c r="AQ109" s="2">
        <f t="shared" si="21"/>
        <v>10.680050054249403</v>
      </c>
      <c r="AR109" s="2">
        <f t="shared" si="21"/>
        <v>10.383949612187561</v>
      </c>
      <c r="AS109" s="2">
        <f t="shared" si="21"/>
        <v>10.079796010832734</v>
      </c>
      <c r="AT109" s="2">
        <f t="shared" si="21"/>
        <v>9.7711146408781122</v>
      </c>
      <c r="AU109" s="2">
        <f t="shared" si="21"/>
        <v>9.4603810456671287</v>
      </c>
      <c r="AV109" s="2">
        <f t="shared" si="21"/>
        <v>9.1492681994607956</v>
      </c>
      <c r="AW109" s="2">
        <f t="shared" si="21"/>
        <v>8.8387572053218495</v>
      </c>
      <c r="AX109" s="2">
        <f t="shared" si="21"/>
        <v>8.5291171450358192</v>
      </c>
      <c r="AY109" s="2">
        <f t="shared" si="21"/>
        <v>8.2197256844689104</v>
      </c>
      <c r="AZ109" s="2">
        <f t="shared" si="21"/>
        <v>7.9086486271539718</v>
      </c>
      <c r="BA109" s="2">
        <f t="shared" si="21"/>
        <v>7.6678399051086448</v>
      </c>
      <c r="BB109" s="2">
        <f t="shared" si="21"/>
        <v>7.4148122539052448</v>
      </c>
      <c r="BC109" s="2">
        <f t="shared" si="21"/>
        <v>6.8803500788789007</v>
      </c>
      <c r="BD109" s="2">
        <f t="shared" si="21"/>
        <v>4.8390234203160309</v>
      </c>
      <c r="BE109" s="2">
        <f t="shared" si="21"/>
        <v>3.0596277719121754</v>
      </c>
      <c r="BF109" s="2">
        <f t="shared" si="21"/>
        <v>1.6554403000002136</v>
      </c>
      <c r="BG109" s="2">
        <f t="shared" si="21"/>
        <v>0.68529380757445824</v>
      </c>
      <c r="BH109" s="2">
        <f t="shared" si="21"/>
        <v>0.15522858163496689</v>
      </c>
      <c r="BI109" s="2">
        <f t="shared" si="21"/>
        <v>0</v>
      </c>
    </row>
    <row r="110" spans="1:309" ht="18" customHeight="1" x14ac:dyDescent="0.3">
      <c r="A110" s="8" t="str">
        <f>Base!A110</f>
        <v>Net output (net of damages and abatement, $trill p.a.)</v>
      </c>
      <c r="B110" s="2">
        <f>+B107-B109</f>
        <v>63.472851076670011</v>
      </c>
      <c r="C110" s="2">
        <f>+C107-C109</f>
        <v>75.678521913509897</v>
      </c>
      <c r="D110" s="2">
        <f>+D107-D109</f>
        <v>88.41625553582648</v>
      </c>
      <c r="E110" s="2">
        <f>+E107-E109</f>
        <v>103.06696946698123</v>
      </c>
      <c r="F110" s="2">
        <f>+F107-F109</f>
        <v>119.06633388880311</v>
      </c>
      <c r="G110" s="2">
        <f t="shared" ref="G110:BI110" si="22">+G107-G109</f>
        <v>136.37956323195596</v>
      </c>
      <c r="H110" s="2">
        <f t="shared" si="22"/>
        <v>154.95894092291934</v>
      </c>
      <c r="I110" s="2">
        <f t="shared" si="22"/>
        <v>174.7411301637012</v>
      </c>
      <c r="J110" s="2">
        <f t="shared" si="22"/>
        <v>195.64396396433622</v>
      </c>
      <c r="K110" s="2">
        <f t="shared" si="22"/>
        <v>217.56266471538933</v>
      </c>
      <c r="L110" s="2">
        <f t="shared" si="22"/>
        <v>240.36545648302689</v>
      </c>
      <c r="M110" s="2">
        <f t="shared" si="22"/>
        <v>263.88857845343773</v>
      </c>
      <c r="N110" s="2">
        <f t="shared" si="22"/>
        <v>287.93078751293348</v>
      </c>
      <c r="O110" s="2">
        <f t="shared" si="22"/>
        <v>312.24755432134452</v>
      </c>
      <c r="P110" s="2">
        <f t="shared" si="22"/>
        <v>336.54531354971124</v>
      </c>
      <c r="Q110" s="2">
        <f t="shared" si="22"/>
        <v>360.47632095876787</v>
      </c>
      <c r="R110" s="2">
        <f t="shared" si="22"/>
        <v>383.63488910818353</v>
      </c>
      <c r="S110" s="2">
        <f t="shared" si="22"/>
        <v>405.55599142129859</v>
      </c>
      <c r="T110" s="2">
        <f t="shared" si="22"/>
        <v>425.7173968086795</v>
      </c>
      <c r="U110" s="2">
        <f t="shared" si="22"/>
        <v>443.74623829053667</v>
      </c>
      <c r="V110" s="2">
        <f t="shared" si="22"/>
        <v>459.17063662952893</v>
      </c>
      <c r="W110" s="2">
        <f t="shared" si="22"/>
        <v>471.53309401683828</v>
      </c>
      <c r="X110" s="2">
        <f t="shared" si="22"/>
        <v>480.41641317743222</v>
      </c>
      <c r="Y110" s="2">
        <f t="shared" si="22"/>
        <v>486.126540409173</v>
      </c>
      <c r="Z110" s="2">
        <f t="shared" si="22"/>
        <v>488.31884801565235</v>
      </c>
      <c r="AA110" s="2">
        <f t="shared" si="22"/>
        <v>486.74453314285995</v>
      </c>
      <c r="AB110" s="2">
        <f t="shared" si="22"/>
        <v>481.54707323187392</v>
      </c>
      <c r="AC110" s="2">
        <f t="shared" si="22"/>
        <v>473.12533737378533</v>
      </c>
      <c r="AD110" s="2">
        <f t="shared" si="22"/>
        <v>462.13646131136761</v>
      </c>
      <c r="AE110" s="2">
        <f t="shared" si="22"/>
        <v>446.88589084778278</v>
      </c>
      <c r="AF110" s="2">
        <f t="shared" si="22"/>
        <v>432.66357967273336</v>
      </c>
      <c r="AG110" s="2">
        <f t="shared" si="22"/>
        <v>418.75335925619135</v>
      </c>
      <c r="AH110" s="2">
        <f t="shared" si="22"/>
        <v>891.44542845142541</v>
      </c>
      <c r="AI110" s="2">
        <f t="shared" si="22"/>
        <v>1024.8984130257529</v>
      </c>
      <c r="AJ110" s="2">
        <f t="shared" si="22"/>
        <v>1135.4932867714654</v>
      </c>
      <c r="AK110" s="2">
        <f t="shared" si="22"/>
        <v>1231.4971864357808</v>
      </c>
      <c r="AL110" s="2">
        <f t="shared" si="22"/>
        <v>1317.8871951359718</v>
      </c>
      <c r="AM110" s="2">
        <f t="shared" si="22"/>
        <v>1397.8270278039256</v>
      </c>
      <c r="AN110" s="2">
        <f t="shared" si="22"/>
        <v>1473.3975143188502</v>
      </c>
      <c r="AO110" s="2">
        <f t="shared" si="22"/>
        <v>1545.9938220524668</v>
      </c>
      <c r="AP110" s="2">
        <f t="shared" si="22"/>
        <v>1616.5585899291336</v>
      </c>
      <c r="AQ110" s="2">
        <f t="shared" si="22"/>
        <v>1685.7267652607741</v>
      </c>
      <c r="AR110" s="2">
        <f t="shared" si="22"/>
        <v>1753.9189946341062</v>
      </c>
      <c r="AS110" s="2">
        <f t="shared" si="22"/>
        <v>1821.4026313054055</v>
      </c>
      <c r="AT110" s="2">
        <f t="shared" si="22"/>
        <v>1888.3303780204781</v>
      </c>
      <c r="AU110" s="2">
        <f t="shared" si="22"/>
        <v>1954.7612391771634</v>
      </c>
      <c r="AV110" s="2">
        <f t="shared" si="22"/>
        <v>2020.6643250920802</v>
      </c>
      <c r="AW110" s="2">
        <f t="shared" si="22"/>
        <v>2085.9015616976708</v>
      </c>
      <c r="AX110" s="2">
        <f t="shared" si="22"/>
        <v>2150.1787350334994</v>
      </c>
      <c r="AY110" s="2">
        <f t="shared" si="22"/>
        <v>2212.9425695526197</v>
      </c>
      <c r="AZ110" s="2">
        <f t="shared" si="22"/>
        <v>2273.1782910004085</v>
      </c>
      <c r="BA110" s="2">
        <f t="shared" si="22"/>
        <v>2352.3420279312668</v>
      </c>
      <c r="BB110" s="2">
        <f t="shared" si="22"/>
        <v>2427.1929857673363</v>
      </c>
      <c r="BC110" s="2">
        <f t="shared" si="22"/>
        <v>2499.0665533997631</v>
      </c>
      <c r="BD110" s="2">
        <f t="shared" si="22"/>
        <v>2569.9321114127933</v>
      </c>
      <c r="BE110" s="2">
        <f t="shared" si="22"/>
        <v>2638.481089037592</v>
      </c>
      <c r="BF110" s="2">
        <f t="shared" si="22"/>
        <v>2704.6664653923408</v>
      </c>
      <c r="BG110" s="2">
        <f t="shared" si="22"/>
        <v>2768.4023295983397</v>
      </c>
      <c r="BH110" s="2">
        <f t="shared" si="22"/>
        <v>2829.5122072194026</v>
      </c>
      <c r="BI110" s="2">
        <f t="shared" si="22"/>
        <v>2887.6995249606089</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36.853000110979053</v>
      </c>
      <c r="C112" s="2">
        <f>+C113+C44</f>
        <v>34.543728965571304</v>
      </c>
      <c r="D112" s="2">
        <f t="shared" si="23"/>
        <v>36.585574538970079</v>
      </c>
      <c r="E112" s="2">
        <f t="shared" si="23"/>
        <v>38.76089903167356</v>
      </c>
      <c r="F112" s="2">
        <f t="shared" si="23"/>
        <v>40.748326621281173</v>
      </c>
      <c r="G112" s="2">
        <f t="shared" si="23"/>
        <v>42.46627246337826</v>
      </c>
      <c r="H112" s="2">
        <f t="shared" si="23"/>
        <v>43.844063180934135</v>
      </c>
      <c r="I112" s="2">
        <f t="shared" si="23"/>
        <v>44.821071918105673</v>
      </c>
      <c r="J112" s="2">
        <f t="shared" si="23"/>
        <v>45.346122761158817</v>
      </c>
      <c r="K112" s="2">
        <f t="shared" si="23"/>
        <v>45.377173877506522</v>
      </c>
      <c r="L112" s="2">
        <f t="shared" si="23"/>
        <v>44.881288992629109</v>
      </c>
      <c r="M112" s="2">
        <f t="shared" si="23"/>
        <v>43.83490839755359</v>
      </c>
      <c r="N112" s="2">
        <f t="shared" si="23"/>
        <v>42.224428307662116</v>
      </c>
      <c r="O112" s="2">
        <f t="shared" si="23"/>
        <v>40.047087402863198</v>
      </c>
      <c r="P112" s="2">
        <f t="shared" si="23"/>
        <v>37.312137971141226</v>
      </c>
      <c r="Q112" s="2">
        <f t="shared" si="23"/>
        <v>34.04224268766562</v>
      </c>
      <c r="R112" s="2">
        <f t="shared" si="23"/>
        <v>30.274985518494852</v>
      </c>
      <c r="S112" s="2">
        <f t="shared" si="23"/>
        <v>26.064314802025219</v>
      </c>
      <c r="T112" s="2">
        <f t="shared" si="23"/>
        <v>21.48165142513114</v>
      </c>
      <c r="U112" s="2">
        <f t="shared" si="23"/>
        <v>16.622039283321897</v>
      </c>
      <c r="V112" s="2">
        <f t="shared" si="23"/>
        <v>11.590576867489231</v>
      </c>
      <c r="W112" s="2">
        <f t="shared" si="23"/>
        <v>6.506330055156476</v>
      </c>
      <c r="X112" s="2">
        <f t="shared" si="23"/>
        <v>1.4988466554396245</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-13.221894620843171</v>
      </c>
      <c r="AF112" s="2">
        <f t="shared" si="23"/>
        <v>-12.240947196274153</v>
      </c>
      <c r="AG112" s="2">
        <f t="shared" si="23"/>
        <v>-11.330758382269053</v>
      </c>
      <c r="AH112" s="2">
        <f t="shared" ref="AH112:BI112" si="24">+AH113+AH44</f>
        <v>-23.076923321837064</v>
      </c>
      <c r="AI112" s="2">
        <f t="shared" si="24"/>
        <v>-25.381733367077434</v>
      </c>
      <c r="AJ112" s="2">
        <f t="shared" si="24"/>
        <v>-26.904482372902773</v>
      </c>
      <c r="AK112" s="2">
        <f t="shared" si="24"/>
        <v>-27.920929070296804</v>
      </c>
      <c r="AL112" s="2">
        <f t="shared" si="24"/>
        <v>-28.59577121162609</v>
      </c>
      <c r="AM112" s="2">
        <f t="shared" si="24"/>
        <v>-29.032725407704419</v>
      </c>
      <c r="AN112" s="2">
        <f t="shared" si="24"/>
        <v>-29.299492388794054</v>
      </c>
      <c r="AO112" s="2">
        <f t="shared" si="24"/>
        <v>-29.441384943936097</v>
      </c>
      <c r="AP112" s="2">
        <f t="shared" si="24"/>
        <v>-29.489301306726556</v>
      </c>
      <c r="AQ112" s="2">
        <f t="shared" si="24"/>
        <v>-29.464628359528259</v>
      </c>
      <c r="AR112" s="2">
        <f t="shared" si="24"/>
        <v>-29.382358868064951</v>
      </c>
      <c r="AS112" s="2">
        <f t="shared" si="24"/>
        <v>-29.253109003704672</v>
      </c>
      <c r="AT112" s="2">
        <f t="shared" si="24"/>
        <v>-29.084421547473809</v>
      </c>
      <c r="AU112" s="2">
        <f t="shared" si="24"/>
        <v>-28.8815739400181</v>
      </c>
      <c r="AV112" s="2">
        <f t="shared" si="24"/>
        <v>-28.648005327960774</v>
      </c>
      <c r="AW112" s="2">
        <f t="shared" si="24"/>
        <v>-28.385395812810724</v>
      </c>
      <c r="AX112" s="2">
        <f t="shared" si="24"/>
        <v>-28.093347011883687</v>
      </c>
      <c r="AY112" s="2">
        <f t="shared" si="24"/>
        <v>-27.768494181119699</v>
      </c>
      <c r="AZ112" s="2">
        <f t="shared" si="24"/>
        <v>-27.402667738019126</v>
      </c>
      <c r="BA112" s="2">
        <f t="shared" si="24"/>
        <v>-27.249537226057427</v>
      </c>
      <c r="BB112" s="2">
        <f t="shared" si="24"/>
        <v>-27.025998839205627</v>
      </c>
      <c r="BC112" s="2">
        <f t="shared" si="24"/>
        <v>-24.515670704191603</v>
      </c>
      <c r="BD112" s="2">
        <f t="shared" si="24"/>
        <v>-7.5905962994427254</v>
      </c>
      <c r="BE112" s="2">
        <f t="shared" si="24"/>
        <v>11.737927294614448</v>
      </c>
      <c r="BF112" s="2">
        <f t="shared" si="24"/>
        <v>33.323385756828237</v>
      </c>
      <c r="BG112" s="2">
        <f t="shared" si="24"/>
        <v>57.246483482567484</v>
      </c>
      <c r="BH112" s="2">
        <f t="shared" si="24"/>
        <v>83.974424189231513</v>
      </c>
      <c r="BI112" s="2">
        <f t="shared" si="24"/>
        <v>122.87059075500386</v>
      </c>
    </row>
    <row r="113" spans="1:124" ht="18" customHeight="1" x14ac:dyDescent="0.3">
      <c r="A113" s="8" t="str">
        <f>Base!A113</f>
        <v>Industrial emissions (GTCO2 per year)</v>
      </c>
      <c r="B113" s="5">
        <f t="shared" ref="B113:AG113" si="25">+B41*B104*(1-B135)</f>
        <v>33.553000110979056</v>
      </c>
      <c r="C113" s="5">
        <f>+C41*C104*(1-C135)</f>
        <v>31.903728965571304</v>
      </c>
      <c r="D113" s="5">
        <f t="shared" si="25"/>
        <v>34.473574538970077</v>
      </c>
      <c r="E113" s="5">
        <f t="shared" si="25"/>
        <v>37.071299031673561</v>
      </c>
      <c r="F113" s="5">
        <f t="shared" si="25"/>
        <v>39.396646621281171</v>
      </c>
      <c r="G113" s="5">
        <f t="shared" si="25"/>
        <v>41.384928463378259</v>
      </c>
      <c r="H113" s="5">
        <f t="shared" si="25"/>
        <v>42.978987980934136</v>
      </c>
      <c r="I113" s="5">
        <f t="shared" si="25"/>
        <v>44.129011758105676</v>
      </c>
      <c r="J113" s="5">
        <f t="shared" si="25"/>
        <v>44.792474633158818</v>
      </c>
      <c r="K113" s="5">
        <f t="shared" si="25"/>
        <v>44.934255375106524</v>
      </c>
      <c r="L113" s="5">
        <f t="shared" si="25"/>
        <v>44.526954190709112</v>
      </c>
      <c r="M113" s="5">
        <f t="shared" si="25"/>
        <v>43.551440556017589</v>
      </c>
      <c r="N113" s="5">
        <f t="shared" si="25"/>
        <v>41.997654034433317</v>
      </c>
      <c r="O113" s="5">
        <f t="shared" si="25"/>
        <v>39.865667984280158</v>
      </c>
      <c r="P113" s="5">
        <f t="shared" si="25"/>
        <v>37.167002436274792</v>
      </c>
      <c r="Q113" s="5">
        <f t="shared" si="25"/>
        <v>33.926134259772475</v>
      </c>
      <c r="R113" s="5">
        <f t="shared" si="25"/>
        <v>30.182098776180336</v>
      </c>
      <c r="S113" s="5">
        <f t="shared" si="25"/>
        <v>25.990005408173605</v>
      </c>
      <c r="T113" s="5">
        <f t="shared" si="25"/>
        <v>21.422203910049848</v>
      </c>
      <c r="U113" s="5">
        <f t="shared" si="25"/>
        <v>16.574481271256865</v>
      </c>
      <c r="V113" s="5">
        <f t="shared" si="25"/>
        <v>11.552530457837205</v>
      </c>
      <c r="W113" s="5">
        <f t="shared" si="25"/>
        <v>6.4758929274348551</v>
      </c>
      <c r="X113" s="5">
        <f t="shared" si="25"/>
        <v>1.4744969532623278</v>
      </c>
      <c r="Y113" s="5">
        <f t="shared" si="25"/>
        <v>0</v>
      </c>
      <c r="Z113" s="5">
        <f t="shared" si="25"/>
        <v>0</v>
      </c>
      <c r="AA113" s="5">
        <f t="shared" si="25"/>
        <v>0</v>
      </c>
      <c r="AB113" s="5">
        <f t="shared" si="25"/>
        <v>0</v>
      </c>
      <c r="AC113" s="5">
        <f t="shared" si="25"/>
        <v>0</v>
      </c>
      <c r="AD113" s="5">
        <f t="shared" si="25"/>
        <v>0</v>
      </c>
      <c r="AE113" s="5">
        <f t="shared" si="25"/>
        <v>-13.227001123505223</v>
      </c>
      <c r="AF113" s="5">
        <f t="shared" si="25"/>
        <v>-12.245032398403794</v>
      </c>
      <c r="AG113" s="5">
        <f t="shared" si="25"/>
        <v>-11.334026543972767</v>
      </c>
      <c r="AH113" s="5">
        <f t="shared" ref="AH113:BI113" si="26">+AH41*AH104*(1-AH135)</f>
        <v>-23.079537851200037</v>
      </c>
      <c r="AI113" s="5">
        <f t="shared" si="26"/>
        <v>-25.38382499056781</v>
      </c>
      <c r="AJ113" s="5">
        <f t="shared" si="26"/>
        <v>-26.906155671695075</v>
      </c>
      <c r="AK113" s="5">
        <f t="shared" si="26"/>
        <v>-27.922267709330644</v>
      </c>
      <c r="AL113" s="5">
        <f t="shared" si="26"/>
        <v>-28.596842122853161</v>
      </c>
      <c r="AM113" s="5">
        <f t="shared" si="26"/>
        <v>-29.033582136686078</v>
      </c>
      <c r="AN113" s="5">
        <f t="shared" si="26"/>
        <v>-29.300177771979381</v>
      </c>
      <c r="AO113" s="5">
        <f t="shared" si="26"/>
        <v>-29.441933250484357</v>
      </c>
      <c r="AP113" s="5">
        <f t="shared" si="26"/>
        <v>-29.489739951965166</v>
      </c>
      <c r="AQ113" s="5">
        <f t="shared" si="26"/>
        <v>-29.464979275719145</v>
      </c>
      <c r="AR113" s="5">
        <f t="shared" si="26"/>
        <v>-29.382639601017662</v>
      </c>
      <c r="AS113" s="5">
        <f t="shared" si="26"/>
        <v>-29.253333590066841</v>
      </c>
      <c r="AT113" s="5">
        <f t="shared" si="26"/>
        <v>-29.084601216563545</v>
      </c>
      <c r="AU113" s="5">
        <f t="shared" si="26"/>
        <v>-28.881717675289888</v>
      </c>
      <c r="AV113" s="5">
        <f t="shared" si="26"/>
        <v>-28.648120316178204</v>
      </c>
      <c r="AW113" s="5">
        <f t="shared" si="26"/>
        <v>-28.385487803384667</v>
      </c>
      <c r="AX113" s="5">
        <f t="shared" si="26"/>
        <v>-28.093420604342842</v>
      </c>
      <c r="AY113" s="5">
        <f t="shared" si="26"/>
        <v>-27.768553055087022</v>
      </c>
      <c r="AZ113" s="5">
        <f t="shared" si="26"/>
        <v>-27.402714837192985</v>
      </c>
      <c r="BA113" s="5">
        <f t="shared" si="26"/>
        <v>-27.249574905396514</v>
      </c>
      <c r="BB113" s="5">
        <f t="shared" si="26"/>
        <v>-27.026028982676898</v>
      </c>
      <c r="BC113" s="5">
        <f t="shared" si="26"/>
        <v>-24.515694818968619</v>
      </c>
      <c r="BD113" s="5">
        <f t="shared" si="26"/>
        <v>-7.5906155912643385</v>
      </c>
      <c r="BE113" s="5">
        <f t="shared" si="26"/>
        <v>11.737911861157157</v>
      </c>
      <c r="BF113" s="5">
        <f t="shared" si="26"/>
        <v>33.323373410062402</v>
      </c>
      <c r="BG113" s="5">
        <f t="shared" si="26"/>
        <v>57.246473605154819</v>
      </c>
      <c r="BH113" s="5">
        <f t="shared" si="26"/>
        <v>83.974416287301381</v>
      </c>
      <c r="BI113" s="5">
        <f t="shared" si="26"/>
        <v>122.87058443345975</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8" customHeight="1" x14ac:dyDescent="0.3">
      <c r="A114" s="8" t="str">
        <f>Base!A114</f>
        <v>World emissions intensity (sigma)</v>
      </c>
      <c r="B114" s="5">
        <f t="shared" ref="B114:BI114" si="27">+B113/B104</f>
        <v>0.52771235674689998</v>
      </c>
      <c r="C114" s="5">
        <f t="shared" si="27"/>
        <v>0.42033270942091466</v>
      </c>
      <c r="D114" s="5">
        <f t="shared" si="27"/>
        <v>0.38842316981264291</v>
      </c>
      <c r="E114" s="5">
        <f t="shared" si="27"/>
        <v>0.35795917888622242</v>
      </c>
      <c r="F114" s="5">
        <f t="shared" si="27"/>
        <v>0.32891569777808982</v>
      </c>
      <c r="G114" s="5">
        <f t="shared" si="27"/>
        <v>0.30125842707471356</v>
      </c>
      <c r="H114" s="5">
        <f t="shared" si="27"/>
        <v>0.2749475030203532</v>
      </c>
      <c r="I114" s="5">
        <f t="shared" si="27"/>
        <v>0.24993996054700765</v>
      </c>
      <c r="J114" s="5">
        <f t="shared" si="27"/>
        <v>0.22619139049167902</v>
      </c>
      <c r="K114" s="5">
        <f t="shared" si="27"/>
        <v>0.20365706114354634</v>
      </c>
      <c r="L114" s="5">
        <f t="shared" si="27"/>
        <v>0.18229267969293775</v>
      </c>
      <c r="M114" s="5">
        <f t="shared" si="27"/>
        <v>0.16205490849831927</v>
      </c>
      <c r="N114" s="5">
        <f t="shared" si="27"/>
        <v>0.14290171175662147</v>
      </c>
      <c r="O114" s="5">
        <f t="shared" si="27"/>
        <v>0.12479258304690186</v>
      </c>
      <c r="P114" s="5">
        <f t="shared" si="27"/>
        <v>0.10768868505575983</v>
      </c>
      <c r="Q114" s="5">
        <f t="shared" si="27"/>
        <v>9.155291588701267E-2</v>
      </c>
      <c r="R114" s="5">
        <f t="shared" si="27"/>
        <v>7.6349900722343697E-2</v>
      </c>
      <c r="S114" s="5">
        <f t="shared" si="27"/>
        <v>6.2045886645017631E-2</v>
      </c>
      <c r="T114" s="5">
        <f t="shared" si="27"/>
        <v>4.8608488213830778E-2</v>
      </c>
      <c r="U114" s="5">
        <f t="shared" si="27"/>
        <v>3.6003949641837327E-2</v>
      </c>
      <c r="V114" s="5">
        <f t="shared" si="27"/>
        <v>2.4204667714575669E-2</v>
      </c>
      <c r="W114" s="5">
        <f t="shared" si="27"/>
        <v>1.3189305271830267E-2</v>
      </c>
      <c r="X114" s="5">
        <f t="shared" si="27"/>
        <v>2.9430415645749428E-3</v>
      </c>
      <c r="Y114" s="5">
        <f t="shared" si="27"/>
        <v>0</v>
      </c>
      <c r="Z114" s="5">
        <f t="shared" si="27"/>
        <v>0</v>
      </c>
      <c r="AA114" s="5">
        <f t="shared" si="27"/>
        <v>0</v>
      </c>
      <c r="AB114" s="5">
        <f t="shared" si="27"/>
        <v>0</v>
      </c>
      <c r="AC114" s="5">
        <f t="shared" si="27"/>
        <v>0</v>
      </c>
      <c r="AD114" s="5">
        <f t="shared" si="27"/>
        <v>0</v>
      </c>
      <c r="AE114" s="5">
        <f t="shared" si="27"/>
        <v>-2.8382881429955834E-2</v>
      </c>
      <c r="AF114" s="5">
        <f t="shared" si="27"/>
        <v>-2.7181544171871481E-2</v>
      </c>
      <c r="AG114" s="5">
        <f t="shared" si="27"/>
        <v>-2.6036673171141486E-2</v>
      </c>
      <c r="AH114" s="5">
        <f t="shared" si="27"/>
        <v>-2.4945379448285419E-2</v>
      </c>
      <c r="AI114" s="5">
        <f t="shared" si="27"/>
        <v>-2.3904932869598602E-2</v>
      </c>
      <c r="AJ114" s="5">
        <f t="shared" si="27"/>
        <v>-2.2912752846297596E-2</v>
      </c>
      <c r="AK114" s="5">
        <f t="shared" si="27"/>
        <v>-2.1966399609621462E-2</v>
      </c>
      <c r="AL114" s="5">
        <f t="shared" si="27"/>
        <v>-2.1063566024373016E-2</v>
      </c>
      <c r="AM114" s="5">
        <f t="shared" si="27"/>
        <v>-2.0202069905943542E-2</v>
      </c>
      <c r="AN114" s="5">
        <f t="shared" si="27"/>
        <v>-1.937984680824122E-2</v>
      </c>
      <c r="AO114" s="5">
        <f t="shared" si="27"/>
        <v>-1.8594943252151785E-2</v>
      </c>
      <c r="AP114" s="5">
        <f t="shared" si="27"/>
        <v>-1.7845510366211997E-2</v>
      </c>
      <c r="AQ114" s="5">
        <f t="shared" si="27"/>
        <v>-1.7129797913083902E-2</v>
      </c>
      <c r="AR114" s="5">
        <f t="shared" si="27"/>
        <v>-1.644614867719096E-2</v>
      </c>
      <c r="AS114" s="5">
        <f t="shared" si="27"/>
        <v>-1.5792993190526343E-2</v>
      </c>
      <c r="AT114" s="5">
        <f t="shared" si="27"/>
        <v>-1.5168844775177184E-2</v>
      </c>
      <c r="AU114" s="5">
        <f t="shared" si="27"/>
        <v>-1.4572294882535699E-2</v>
      </c>
      <c r="AV114" s="5">
        <f t="shared" si="27"/>
        <v>-1.400200871049581E-2</v>
      </c>
      <c r="AW114" s="5">
        <f t="shared" si="27"/>
        <v>-1.3456721081169829E-2</v>
      </c>
      <c r="AX114" s="5">
        <f t="shared" si="27"/>
        <v>-1.2935232562810355E-2</v>
      </c>
      <c r="AY114" s="5">
        <f t="shared" si="27"/>
        <v>-1.2436405820693988E-2</v>
      </c>
      <c r="AZ114" s="5">
        <f t="shared" si="27"/>
        <v>-1.1959162182721274E-2</v>
      </c>
      <c r="BA114" s="5">
        <f t="shared" si="27"/>
        <v>-1.1502478406417131E-2</v>
      </c>
      <c r="BB114" s="5">
        <f t="shared" si="27"/>
        <v>-1.1065383634882069E-2</v>
      </c>
      <c r="BC114" s="5">
        <f t="shared" si="27"/>
        <v>-9.7572163034983072E-3</v>
      </c>
      <c r="BD114" s="5">
        <f t="shared" si="27"/>
        <v>-2.9417096404644161E-3</v>
      </c>
      <c r="BE114" s="5">
        <f t="shared" si="27"/>
        <v>4.4353920859422106E-3</v>
      </c>
      <c r="BF114" s="5">
        <f t="shared" si="27"/>
        <v>1.2291726420383148E-2</v>
      </c>
      <c r="BG114" s="5">
        <f t="shared" si="27"/>
        <v>2.0634361054752019E-2</v>
      </c>
      <c r="BH114" s="5">
        <f t="shared" si="27"/>
        <v>2.9606662265586378E-2</v>
      </c>
      <c r="BI114" s="5">
        <f t="shared" si="27"/>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customHeight="1"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8" customHeight="1" thickTop="1" x14ac:dyDescent="0.3">
      <c r="A116" s="8" t="str">
        <f>Base!A116</f>
        <v>Gross investment ($trill per year, 2005$)</v>
      </c>
      <c r="B116" s="5">
        <f t="shared" ref="B116:BI116" si="28">(B131)*B110</f>
        <v>16.44389461291809</v>
      </c>
      <c r="C116" s="2">
        <f t="shared" si="28"/>
        <v>19.389279980619467</v>
      </c>
      <c r="D116" s="2">
        <f t="shared" si="28"/>
        <v>22.440140207336434</v>
      </c>
      <c r="E116" s="2">
        <f t="shared" si="28"/>
        <v>25.941782753129566</v>
      </c>
      <c r="F116" s="2">
        <f t="shared" si="28"/>
        <v>29.753215644855782</v>
      </c>
      <c r="G116" s="2">
        <f t="shared" si="28"/>
        <v>33.869870406615441</v>
      </c>
      <c r="H116" s="2">
        <f t="shared" si="28"/>
        <v>38.284533734314422</v>
      </c>
      <c r="I116" s="2">
        <f t="shared" si="28"/>
        <v>42.98659610330504</v>
      </c>
      <c r="J116" s="2">
        <f t="shared" si="28"/>
        <v>47.961182294243329</v>
      </c>
      <c r="K116" s="2">
        <f t="shared" si="28"/>
        <v>53.188141265066676</v>
      </c>
      <c r="L116" s="2">
        <f t="shared" si="28"/>
        <v>58.640873653825672</v>
      </c>
      <c r="M116" s="2">
        <f t="shared" si="28"/>
        <v>64.284984123115393</v>
      </c>
      <c r="N116" s="2">
        <f t="shared" si="28"/>
        <v>70.076760049238985</v>
      </c>
      <c r="O116" s="2">
        <f t="shared" si="28"/>
        <v>75.961499107959554</v>
      </c>
      <c r="P116" s="2">
        <f t="shared" si="28"/>
        <v>81.871729511309354</v>
      </c>
      <c r="Q116" s="2">
        <f t="shared" si="28"/>
        <v>87.725387156335728</v>
      </c>
      <c r="R116" s="2">
        <f t="shared" si="28"/>
        <v>93.424013551201867</v>
      </c>
      <c r="S116" s="2">
        <f t="shared" si="28"/>
        <v>98.850998571533594</v>
      </c>
      <c r="T116" s="2">
        <f t="shared" si="28"/>
        <v>103.8697652018778</v>
      </c>
      <c r="U116" s="2">
        <f t="shared" si="28"/>
        <v>108.37957091864534</v>
      </c>
      <c r="V116" s="2">
        <f t="shared" si="28"/>
        <v>112.23590108596596</v>
      </c>
      <c r="W116" s="2">
        <f t="shared" si="28"/>
        <v>115.2754489296416</v>
      </c>
      <c r="X116" s="2">
        <f t="shared" si="28"/>
        <v>117.30684144831879</v>
      </c>
      <c r="Y116" s="2">
        <f t="shared" si="28"/>
        <v>118.75346091120338</v>
      </c>
      <c r="Z116" s="2">
        <f t="shared" si="28"/>
        <v>119.46393047536498</v>
      </c>
      <c r="AA116" s="2">
        <f t="shared" si="28"/>
        <v>119.29946820532479</v>
      </c>
      <c r="AB116" s="2">
        <f t="shared" si="28"/>
        <v>118.34014634404808</v>
      </c>
      <c r="AC116" s="2">
        <f t="shared" si="28"/>
        <v>116.75723960790269</v>
      </c>
      <c r="AD116" s="2">
        <f t="shared" si="28"/>
        <v>114.83666082897663</v>
      </c>
      <c r="AE116" s="2">
        <f t="shared" si="28"/>
        <v>110.12714240851489</v>
      </c>
      <c r="AF116" s="2">
        <f t="shared" si="28"/>
        <v>106.73549839372851</v>
      </c>
      <c r="AG116" s="2">
        <f t="shared" si="28"/>
        <v>103.39555715704367</v>
      </c>
      <c r="AH116" s="2">
        <f t="shared" si="28"/>
        <v>220.27806361424257</v>
      </c>
      <c r="AI116" s="2">
        <f t="shared" si="28"/>
        <v>253.42620228383112</v>
      </c>
      <c r="AJ116" s="2">
        <f t="shared" si="28"/>
        <v>280.94316911657438</v>
      </c>
      <c r="AK116" s="2">
        <f t="shared" si="28"/>
        <v>304.86257110399299</v>
      </c>
      <c r="AL116" s="2">
        <f t="shared" si="28"/>
        <v>326.40894604739236</v>
      </c>
      <c r="AM116" s="2">
        <f t="shared" si="28"/>
        <v>346.3605103971816</v>
      </c>
      <c r="AN116" s="2">
        <f t="shared" si="28"/>
        <v>365.2284870481227</v>
      </c>
      <c r="AO116" s="2">
        <f t="shared" si="28"/>
        <v>383.35425873004476</v>
      </c>
      <c r="AP116" s="2">
        <f t="shared" si="28"/>
        <v>400.9657320727614</v>
      </c>
      <c r="AQ116" s="2">
        <f t="shared" si="28"/>
        <v>418.2111433704074</v>
      </c>
      <c r="AR116" s="2">
        <f t="shared" si="28"/>
        <v>435.17868228423856</v>
      </c>
      <c r="AS116" s="2">
        <f t="shared" si="28"/>
        <v>451.90535180455959</v>
      </c>
      <c r="AT116" s="2">
        <f t="shared" si="28"/>
        <v>468.37526512073885</v>
      </c>
      <c r="AU116" s="2">
        <f t="shared" si="28"/>
        <v>484.50436120601034</v>
      </c>
      <c r="AV116" s="2">
        <f t="shared" si="28"/>
        <v>500.10410315031237</v>
      </c>
      <c r="AW116" s="2">
        <f>(AW131)*AW110</f>
        <v>514.80925891288882</v>
      </c>
      <c r="AX116" s="2">
        <f t="shared" si="28"/>
        <v>527.9411622242776</v>
      </c>
      <c r="AY116" s="2">
        <f t="shared" si="28"/>
        <v>538.25122646711259</v>
      </c>
      <c r="AZ116" s="2">
        <f t="shared" si="28"/>
        <v>587.11227384508061</v>
      </c>
      <c r="BA116" s="2">
        <f t="shared" si="28"/>
        <v>607.55853702626518</v>
      </c>
      <c r="BB116" s="2">
        <f t="shared" si="28"/>
        <v>626.89090362003412</v>
      </c>
      <c r="BC116" s="2">
        <f t="shared" si="28"/>
        <v>645.45427539298089</v>
      </c>
      <c r="BD116" s="2">
        <f t="shared" si="28"/>
        <v>663.75730031058208</v>
      </c>
      <c r="BE116" s="2">
        <f t="shared" si="28"/>
        <v>681.46200314114594</v>
      </c>
      <c r="BF116" s="2">
        <f t="shared" si="28"/>
        <v>698.55623941850706</v>
      </c>
      <c r="BG116" s="2">
        <f t="shared" si="28"/>
        <v>715.01782024021941</v>
      </c>
      <c r="BH116" s="2">
        <f t="shared" si="28"/>
        <v>730.80116611614153</v>
      </c>
      <c r="BI116" s="2">
        <f t="shared" si="28"/>
        <v>745.82967864559703</v>
      </c>
    </row>
    <row r="117" spans="1:124" ht="18" customHeight="1" x14ac:dyDescent="0.3">
      <c r="A117" s="8" t="str">
        <f>Base!A117</f>
        <v>Capital ($trill, 2005$)</v>
      </c>
      <c r="B117" s="5">
        <f>+B12</f>
        <v>135</v>
      </c>
      <c r="C117" s="2">
        <f t="shared" ref="C117:AH117" si="29">+B117*(1-$B$10)^(C2-B2)+B116*(C2-B2)</f>
        <v>161.93562306459046</v>
      </c>
      <c r="D117" s="2">
        <f t="shared" si="29"/>
        <v>192.56776596650738</v>
      </c>
      <c r="E117" s="2">
        <f t="shared" si="29"/>
        <v>225.91004116224514</v>
      </c>
      <c r="F117" s="2">
        <f t="shared" si="29"/>
        <v>263.10653397154204</v>
      </c>
      <c r="G117" s="2">
        <f t="shared" si="29"/>
        <v>304.12785546913483</v>
      </c>
      <c r="H117" s="2">
        <f t="shared" si="29"/>
        <v>348.93380940904672</v>
      </c>
      <c r="I117" s="2">
        <f t="shared" si="29"/>
        <v>397.46459378952022</v>
      </c>
      <c r="J117" s="2">
        <f t="shared" si="29"/>
        <v>449.63184850329907</v>
      </c>
      <c r="K117" s="2">
        <f t="shared" si="29"/>
        <v>505.30902169392976</v>
      </c>
      <c r="L117" s="2">
        <f t="shared" si="29"/>
        <v>564.32063054538207</v>
      </c>
      <c r="M117" s="2">
        <f t="shared" si="29"/>
        <v>626.43005739987109</v>
      </c>
      <c r="N117" s="2">
        <f t="shared" si="29"/>
        <v>691.32560520962693</v>
      </c>
      <c r="O117" s="2">
        <f t="shared" si="29"/>
        <v>758.6046568664276</v>
      </c>
      <c r="P117" s="2">
        <f t="shared" si="29"/>
        <v>827.7559593728547</v>
      </c>
      <c r="Q117" s="2">
        <f t="shared" si="29"/>
        <v>898.14026400662397</v>
      </c>
      <c r="R117" s="2">
        <f t="shared" si="29"/>
        <v>968.96978027495015</v>
      </c>
      <c r="S117" s="2">
        <f t="shared" si="29"/>
        <v>1039.2870333105648</v>
      </c>
      <c r="T117" s="2">
        <f t="shared" si="29"/>
        <v>1107.9435931572234</v>
      </c>
      <c r="U117" s="2">
        <f t="shared" si="29"/>
        <v>1173.578438332798</v>
      </c>
      <c r="V117" s="2">
        <f t="shared" si="29"/>
        <v>1234.8841866443609</v>
      </c>
      <c r="W117" s="2">
        <f t="shared" si="29"/>
        <v>1290.3662688014588</v>
      </c>
      <c r="X117" s="2">
        <f t="shared" si="29"/>
        <v>1338.3256227127818</v>
      </c>
      <c r="Y117" s="2">
        <f t="shared" si="29"/>
        <v>1376.8021041972647</v>
      </c>
      <c r="Z117" s="2">
        <f t="shared" si="29"/>
        <v>1406.7551790634598</v>
      </c>
      <c r="AA117" s="2">
        <f t="shared" si="29"/>
        <v>1427.9945180620075</v>
      </c>
      <c r="AB117" s="2">
        <f t="shared" si="29"/>
        <v>1439.7138239970591</v>
      </c>
      <c r="AC117" s="2">
        <f t="shared" si="29"/>
        <v>1441.837347652264</v>
      </c>
      <c r="AD117" s="2">
        <f t="shared" si="29"/>
        <v>1435.1767334546992</v>
      </c>
      <c r="AE117" s="2">
        <f t="shared" si="29"/>
        <v>1421.6408134825488</v>
      </c>
      <c r="AF117" s="2">
        <f t="shared" si="29"/>
        <v>1390.1003959958848</v>
      </c>
      <c r="AG117" s="2">
        <f t="shared" si="29"/>
        <v>1354.5178748002527</v>
      </c>
      <c r="AH117" s="2">
        <f t="shared" si="29"/>
        <v>1316.8070456760197</v>
      </c>
      <c r="AI117" s="2">
        <f t="shared" ref="AI117:BI117" si="30">+AH117*(1-$B$10)^(AI2-AH2)+AH116*(AI2-AH2)</f>
        <v>1878.9517104724459</v>
      </c>
      <c r="AJ117" s="2">
        <f t="shared" si="30"/>
        <v>2376.6332069360305</v>
      </c>
      <c r="AK117" s="2">
        <f t="shared" si="30"/>
        <v>2808.0939879465291</v>
      </c>
      <c r="AL117" s="2">
        <f t="shared" si="30"/>
        <v>3182.4642744625116</v>
      </c>
      <c r="AM117" s="2">
        <f t="shared" si="30"/>
        <v>3511.2580596643311</v>
      </c>
      <c r="AN117" s="2">
        <f t="shared" si="30"/>
        <v>3805.1653236370994</v>
      </c>
      <c r="AO117" s="2">
        <f t="shared" si="30"/>
        <v>4073.0545071950851</v>
      </c>
      <c r="AP117" s="2">
        <f t="shared" si="30"/>
        <v>4321.8692496038511</v>
      </c>
      <c r="AQ117" s="2">
        <f t="shared" si="30"/>
        <v>4556.849233562386</v>
      </c>
      <c r="AR117" s="2">
        <f t="shared" si="30"/>
        <v>4781.8296207782914</v>
      </c>
      <c r="AS117" s="2">
        <f t="shared" si="30"/>
        <v>4999.515984194567</v>
      </c>
      <c r="AT117" s="2">
        <f t="shared" si="30"/>
        <v>5211.6909525298488</v>
      </c>
      <c r="AU117" s="2">
        <f t="shared" si="30"/>
        <v>5419.3277161630449</v>
      </c>
      <c r="AV117" s="2">
        <f>+AU117*(1-$B$10)^(AV2-AU2)+AU116*(AV2-AU2)</f>
        <v>5622.580629147169</v>
      </c>
      <c r="AW117" s="2">
        <f>+AV117*(1-$B$10)^(AW2-AV2)+AV116*(AW2-AV2)</f>
        <v>5820.5981514566747</v>
      </c>
      <c r="AX117" s="2">
        <f t="shared" si="30"/>
        <v>6011.0512970180971</v>
      </c>
      <c r="AY117" s="2">
        <f t="shared" si="30"/>
        <v>6189.1714914976055</v>
      </c>
      <c r="AZ117" s="2">
        <f t="shared" si="30"/>
        <v>6345.9000063499852</v>
      </c>
      <c r="BA117" s="2">
        <f t="shared" si="30"/>
        <v>6682.7518639750069</v>
      </c>
      <c r="BB117" s="2">
        <f t="shared" si="30"/>
        <v>6983.8908332899291</v>
      </c>
      <c r="BC117" s="2">
        <f t="shared" si="30"/>
        <v>7258.3722162495415</v>
      </c>
      <c r="BD117" s="2">
        <f t="shared" si="30"/>
        <v>7513.2675869380973</v>
      </c>
      <c r="BE117" s="2">
        <f t="shared" si="30"/>
        <v>7755.2958789639888</v>
      </c>
      <c r="BF117" s="2">
        <f t="shared" si="30"/>
        <v>7986.7346792751769</v>
      </c>
      <c r="BG117" s="2">
        <f t="shared" si="30"/>
        <v>8208.8681578577362</v>
      </c>
      <c r="BH117" s="2">
        <f t="shared" si="30"/>
        <v>8422.3436597345135</v>
      </c>
      <c r="BI117" s="2">
        <f t="shared" si="30"/>
        <v>8627.3155382173427</v>
      </c>
    </row>
    <row r="118" spans="1:124" ht="18" customHeight="1"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8" customHeight="1" thickTop="1" x14ac:dyDescent="0.3">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ht="18" customHeight="1" x14ac:dyDescent="0.3">
      <c r="A120" s="8" t="str">
        <f>Base!A120</f>
        <v>First period gross MPK</v>
      </c>
      <c r="B120" s="5">
        <f t="shared" ref="B120:BI120" si="33">+$B$5*B104/B117</f>
        <v>0.14129330404253482</v>
      </c>
      <c r="C120" s="2">
        <f t="shared" si="33"/>
        <v>0.14061353227114895</v>
      </c>
      <c r="D120" s="2">
        <f t="shared" si="33"/>
        <v>0.13826709932833009</v>
      </c>
      <c r="E120" s="2">
        <f t="shared" si="33"/>
        <v>0.13752764979882931</v>
      </c>
      <c r="F120" s="2">
        <f t="shared" si="33"/>
        <v>0.13657282006674673</v>
      </c>
      <c r="G120" s="2">
        <f t="shared" si="33"/>
        <v>0.13550897484097527</v>
      </c>
      <c r="H120" s="2">
        <f t="shared" si="33"/>
        <v>0.13439546307002895</v>
      </c>
      <c r="I120" s="2">
        <f t="shared" si="33"/>
        <v>0.13326352964412605</v>
      </c>
      <c r="J120" s="2">
        <f t="shared" si="33"/>
        <v>0.13212748699390484</v>
      </c>
      <c r="K120" s="2">
        <f t="shared" si="33"/>
        <v>0.13099124786166039</v>
      </c>
      <c r="L120" s="2">
        <f t="shared" si="33"/>
        <v>0.1298521326791777</v>
      </c>
      <c r="M120" s="2">
        <f t="shared" si="33"/>
        <v>0.12870309822781567</v>
      </c>
      <c r="N120" s="2">
        <f t="shared" si="33"/>
        <v>0.12753406801074058</v>
      </c>
      <c r="O120" s="2">
        <f t="shared" si="33"/>
        <v>0.12633277086596381</v>
      </c>
      <c r="P120" s="2">
        <f t="shared" si="33"/>
        <v>0.12508533636513919</v>
      </c>
      <c r="Q120" s="2">
        <f t="shared" si="33"/>
        <v>0.12377680947460765</v>
      </c>
      <c r="R120" s="2">
        <f t="shared" si="33"/>
        <v>0.12239170403013472</v>
      </c>
      <c r="S120" s="2">
        <f t="shared" si="33"/>
        <v>0.12091470500981846</v>
      </c>
      <c r="T120" s="2">
        <f t="shared" si="33"/>
        <v>0.11933164816215867</v>
      </c>
      <c r="U120" s="2">
        <f t="shared" si="33"/>
        <v>0.11767899006863863</v>
      </c>
      <c r="V120" s="2">
        <f t="shared" si="33"/>
        <v>0.11595060597572041</v>
      </c>
      <c r="W120" s="2">
        <f t="shared" si="33"/>
        <v>0.11415264850641908</v>
      </c>
      <c r="X120" s="2">
        <f t="shared" si="33"/>
        <v>0.11230703089557802</v>
      </c>
      <c r="Y120" s="2">
        <f t="shared" si="33"/>
        <v>0.11045816424011387</v>
      </c>
      <c r="Z120" s="2">
        <f t="shared" si="33"/>
        <v>0.10850555666027699</v>
      </c>
      <c r="AA120" s="2">
        <f t="shared" si="33"/>
        <v>0.10644968402319663</v>
      </c>
      <c r="AB120" s="2">
        <f t="shared" si="33"/>
        <v>0.10435343985657777</v>
      </c>
      <c r="AC120" s="2">
        <f t="shared" si="33"/>
        <v>0.10227345167417393</v>
      </c>
      <c r="AD120" s="2">
        <f t="shared" si="33"/>
        <v>0.10025852725323688</v>
      </c>
      <c r="AE120" s="2">
        <f t="shared" si="33"/>
        <v>9.8341375667284833E-2</v>
      </c>
      <c r="AF120" s="2">
        <f t="shared" si="33"/>
        <v>9.7221182932480027E-2</v>
      </c>
      <c r="AG120" s="2">
        <f t="shared" si="33"/>
        <v>9.6412922604328419E-2</v>
      </c>
      <c r="AH120" s="2">
        <f t="shared" si="33"/>
        <v>0.21078325503470052</v>
      </c>
      <c r="AI120" s="2">
        <f t="shared" si="33"/>
        <v>0.16954116862367791</v>
      </c>
      <c r="AJ120" s="2">
        <f t="shared" si="33"/>
        <v>0.14822910073624768</v>
      </c>
      <c r="AK120" s="2">
        <f t="shared" si="33"/>
        <v>0.13580051649244299</v>
      </c>
      <c r="AL120" s="2">
        <f t="shared" si="33"/>
        <v>0.12798052783653144</v>
      </c>
      <c r="AM120" s="2">
        <f t="shared" si="33"/>
        <v>0.12279007313960348</v>
      </c>
      <c r="AN120" s="2">
        <f t="shared" si="33"/>
        <v>0.11919763534726527</v>
      </c>
      <c r="AO120" s="2">
        <f t="shared" si="33"/>
        <v>0.11661985554364941</v>
      </c>
      <c r="AP120" s="2">
        <f t="shared" si="33"/>
        <v>0.11470744350371039</v>
      </c>
      <c r="AQ120" s="2">
        <f t="shared" si="33"/>
        <v>0.11324277296239382</v>
      </c>
      <c r="AR120" s="2">
        <f t="shared" si="33"/>
        <v>0.11208661480367503</v>
      </c>
      <c r="AS120" s="2">
        <f t="shared" si="33"/>
        <v>0.11114865431691169</v>
      </c>
      <c r="AT120" s="2">
        <f t="shared" si="33"/>
        <v>0.11037054992126921</v>
      </c>
      <c r="AU120" s="2">
        <f t="shared" si="33"/>
        <v>0.10971623796311275</v>
      </c>
      <c r="AV120" s="2">
        <f t="shared" si="33"/>
        <v>0.10916699382985343</v>
      </c>
      <c r="AW120" s="2">
        <f t="shared" si="33"/>
        <v>0.10872032670861648</v>
      </c>
      <c r="AX120" s="2">
        <f t="shared" si="33"/>
        <v>0.10839299104816756</v>
      </c>
      <c r="AY120" s="2">
        <f t="shared" si="33"/>
        <v>0.10822986166606931</v>
      </c>
      <c r="AZ120" s="2">
        <f t="shared" si="33"/>
        <v>0.10832304655268112</v>
      </c>
      <c r="BA120" s="2">
        <f t="shared" si="33"/>
        <v>0.10634919919193959</v>
      </c>
      <c r="BB120" s="2">
        <f t="shared" si="33"/>
        <v>0.10491548080510539</v>
      </c>
      <c r="BC120" s="2">
        <f t="shared" si="33"/>
        <v>0.10384851554167771</v>
      </c>
      <c r="BD120" s="2">
        <f t="shared" si="33"/>
        <v>0.10303139796270736</v>
      </c>
      <c r="BE120" s="2">
        <f t="shared" si="33"/>
        <v>0.10237212304407586</v>
      </c>
      <c r="BF120" s="2">
        <f t="shared" si="33"/>
        <v>0.10183289057053191</v>
      </c>
      <c r="BG120" s="2">
        <f t="shared" si="33"/>
        <v>0.10139013187635386</v>
      </c>
      <c r="BH120" s="2">
        <f t="shared" si="33"/>
        <v>0.10102895032466472</v>
      </c>
      <c r="BI120" s="2">
        <f t="shared" si="33"/>
        <v>0.10074052347754875</v>
      </c>
    </row>
    <row r="121" spans="1:124" ht="18" customHeight="1" x14ac:dyDescent="0.3">
      <c r="A121" s="8" t="str">
        <f>Base!A121</f>
        <v>All period gross MPK</v>
      </c>
      <c r="B121" s="2">
        <f>+AVERAGE($B120:B120)</f>
        <v>0.14129330404253482</v>
      </c>
      <c r="C121" s="2">
        <f>+AVERAGE($B120:C120)</f>
        <v>0.14095341815684187</v>
      </c>
      <c r="D121" s="2">
        <f>+AVERAGE($B120:D120)</f>
        <v>0.14005797854733795</v>
      </c>
      <c r="E121" s="2">
        <f>+AVERAGE($B120:E120)</f>
        <v>0.13942539636021078</v>
      </c>
      <c r="F121" s="2">
        <f>+AVERAGE($B120:F120)</f>
        <v>0.13885488110151797</v>
      </c>
      <c r="G121" s="2">
        <f>+AVERAGE($B120:G120)</f>
        <v>0.13829723005809419</v>
      </c>
      <c r="H121" s="2">
        <f>+AVERAGE($B120:H120)</f>
        <v>0.13773983477408486</v>
      </c>
      <c r="I121" s="2">
        <f>+AVERAGE($B120:I120)</f>
        <v>0.13718029663284001</v>
      </c>
      <c r="J121" s="2">
        <f>+AVERAGE($B120:J120)</f>
        <v>0.136618873339625</v>
      </c>
      <c r="K121" s="2">
        <f>+AVERAGE($B120:K120)</f>
        <v>0.13605611079182853</v>
      </c>
      <c r="L121" s="2">
        <f>+AVERAGE($B120:L120)</f>
        <v>0.13549211278158754</v>
      </c>
      <c r="M121" s="2">
        <f>+AVERAGE($B120:M120)</f>
        <v>0.13492636156877322</v>
      </c>
      <c r="N121" s="2">
        <f>+AVERAGE($B120:N120)</f>
        <v>0.13435772360277071</v>
      </c>
      <c r="O121" s="2">
        <f>+AVERAGE($B120:O120)</f>
        <v>0.13378451269299879</v>
      </c>
      <c r="P121" s="2">
        <f>+AVERAGE($B120:P120)</f>
        <v>0.13320456760447483</v>
      </c>
      <c r="Q121" s="2">
        <f>+AVERAGE($B120:Q120)</f>
        <v>0.13261533272135811</v>
      </c>
      <c r="R121" s="2">
        <f>+AVERAGE($B120:R120)</f>
        <v>0.13201394279834497</v>
      </c>
      <c r="S121" s="2">
        <f>+AVERAGE($B120:S120)</f>
        <v>0.13139731847676017</v>
      </c>
      <c r="T121" s="2">
        <f>+AVERAGE($B120:T120)</f>
        <v>0.13076228319704428</v>
      </c>
      <c r="U121" s="2">
        <f>+AVERAGE($B120:U120)</f>
        <v>0.13010811854062401</v>
      </c>
      <c r="V121" s="2">
        <f>+AVERAGE($B120:V120)</f>
        <v>0.12943395127562859</v>
      </c>
      <c r="W121" s="2">
        <f>+AVERAGE($B120:W120)</f>
        <v>0.12873934660430089</v>
      </c>
      <c r="X121" s="2">
        <f>+AVERAGE($B120:X120)</f>
        <v>0.12802489809522599</v>
      </c>
      <c r="Y121" s="2">
        <f>+AVERAGE($B120:Y120)</f>
        <v>0.12729295085126299</v>
      </c>
      <c r="Z121" s="2">
        <f>+AVERAGE($B120:Z120)</f>
        <v>0.12654145508362355</v>
      </c>
      <c r="AA121" s="2">
        <f>+AVERAGE($B120:AA120)</f>
        <v>0.12576869465822252</v>
      </c>
      <c r="AB121" s="2">
        <f>+AVERAGE($B120:AB120)</f>
        <v>0.12497553707297643</v>
      </c>
      <c r="AC121" s="2">
        <f>+AVERAGE($B120:AC120)</f>
        <v>0.12416474830873347</v>
      </c>
      <c r="AD121" s="2">
        <f>+AVERAGE($B120:AD120)</f>
        <v>0.12334039585854394</v>
      </c>
      <c r="AE121" s="2">
        <f>+AVERAGE($B120:AE120)</f>
        <v>0.12250709518550197</v>
      </c>
      <c r="AF121" s="2">
        <f>+AVERAGE($B120:AF120)</f>
        <v>0.12169142059669481</v>
      </c>
      <c r="AG121" s="2">
        <f>+AVERAGE($B120:AG120)</f>
        <v>0.12090146753443336</v>
      </c>
      <c r="AH121" s="2">
        <f>+AVERAGE($B120:AH120)</f>
        <v>0.12362515806474449</v>
      </c>
      <c r="AI121" s="2">
        <f>+AVERAGE($B120:AI120)</f>
        <v>0.12497562896353666</v>
      </c>
      <c r="AJ121" s="2">
        <f>+AVERAGE($B120:AJ120)</f>
        <v>0.12564001387132839</v>
      </c>
      <c r="AK121" s="2">
        <f>+AVERAGE($B120:AK120)</f>
        <v>0.12592225005524826</v>
      </c>
      <c r="AL121" s="2">
        <f>+AVERAGE($B120:AL120)</f>
        <v>0.12597787918447212</v>
      </c>
      <c r="AM121" s="2">
        <f>+AVERAGE($B120:AM120)</f>
        <v>0.12589398955171244</v>
      </c>
      <c r="AN121" s="2">
        <f>+AVERAGE($B120:AN120)</f>
        <v>0.12572228816185482</v>
      </c>
      <c r="AO121" s="2">
        <f>+AVERAGE($B120:AO120)</f>
        <v>0.12549472734639969</v>
      </c>
      <c r="AP121" s="2">
        <f>+AVERAGE($B120:AP120)</f>
        <v>0.12523162286243164</v>
      </c>
      <c r="AQ121" s="2">
        <f>+AVERAGE($B120:AQ120)</f>
        <v>0.12494617405528789</v>
      </c>
      <c r="AR121" s="2">
        <f>+AVERAGE($B120:AR120)</f>
        <v>0.12464711453780854</v>
      </c>
      <c r="AS121" s="2">
        <f>+AVERAGE($B120:AS120)</f>
        <v>0.12434033135096997</v>
      </c>
      <c r="AT121" s="2">
        <f>+AVERAGE($B120:AT120)</f>
        <v>0.12402989176364329</v>
      </c>
      <c r="AU121" s="2">
        <f>+AVERAGE($B120:AU120)</f>
        <v>0.12371872537667523</v>
      </c>
      <c r="AV121" s="2">
        <f>+AVERAGE($B120:AV120)</f>
        <v>0.12340911406716838</v>
      </c>
      <c r="AW121" s="2">
        <f>+AVERAGE($B120:AW120)</f>
        <v>0.12310309766386522</v>
      </c>
      <c r="AX121" s="2">
        <f>+AVERAGE($B120:AX120)</f>
        <v>0.12280289140640199</v>
      </c>
      <c r="AY121" s="2">
        <f>+AVERAGE($B120:AY120)</f>
        <v>0.12251143081159535</v>
      </c>
      <c r="AZ121" s="2">
        <f>+AVERAGE($B120:AZ120)</f>
        <v>0.12223322719867546</v>
      </c>
      <c r="BA121" s="2">
        <f>+AVERAGE($B120:BA120)</f>
        <v>0.12192776512162284</v>
      </c>
      <c r="BB121" s="2">
        <f>+AVERAGE($B120:BB120)</f>
        <v>0.12160677862508477</v>
      </c>
      <c r="BC121" s="2">
        <f>+AVERAGE($B120:BC120)</f>
        <v>0.12127792190131798</v>
      </c>
      <c r="BD121" s="2">
        <f>+AVERAGE($B120:BD120)</f>
        <v>0.12094616692061598</v>
      </c>
      <c r="BE121" s="2">
        <f>+AVERAGE($B120:BE120)</f>
        <v>0.12061448756567776</v>
      </c>
      <c r="BF121" s="2">
        <f>+AVERAGE($B120:BF120)</f>
        <v>0.12028498586400854</v>
      </c>
      <c r="BG121" s="2">
        <f>+AVERAGE($B120:BG120)</f>
        <v>0.1199592125193938</v>
      </c>
      <c r="BH121" s="2">
        <f>+AVERAGE($B120:BH120)</f>
        <v>0.11963836061778822</v>
      </c>
      <c r="BI121" s="2">
        <f>+AVERAGE($B120:BI120)</f>
        <v>0.1193233966654509</v>
      </c>
    </row>
    <row r="122" spans="1:124" ht="18" customHeight="1"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8" customHeight="1" x14ac:dyDescent="0.3">
      <c r="A123" s="8" t="str">
        <f>Base!A123</f>
        <v>Consumption ($trill per year)</v>
      </c>
      <c r="B123" s="5">
        <f>B110-B116</f>
        <v>47.028956463751925</v>
      </c>
      <c r="C123" s="2">
        <f>C110-C116</f>
        <v>56.289241932890434</v>
      </c>
      <c r="D123" s="2">
        <f>D110-D116</f>
        <v>65.976115328490039</v>
      </c>
      <c r="E123" s="2">
        <f>E110-E116</f>
        <v>77.125186713851662</v>
      </c>
      <c r="F123" s="2">
        <f>F110-F116</f>
        <v>89.313118243947329</v>
      </c>
      <c r="G123" s="2">
        <f t="shared" ref="G123:BI123" si="34">G110-G116</f>
        <v>102.50969282534052</v>
      </c>
      <c r="H123" s="2">
        <f t="shared" si="34"/>
        <v>116.67440718860492</v>
      </c>
      <c r="I123" s="2">
        <f t="shared" si="34"/>
        <v>131.75453406039617</v>
      </c>
      <c r="J123" s="2">
        <f t="shared" si="34"/>
        <v>147.68278167009288</v>
      </c>
      <c r="K123" s="2">
        <f>K110-K116</f>
        <v>164.37452345032267</v>
      </c>
      <c r="L123" s="2">
        <f>L110-L116</f>
        <v>181.72458282920121</v>
      </c>
      <c r="M123" s="2">
        <f t="shared" si="34"/>
        <v>199.60359433032232</v>
      </c>
      <c r="N123" s="2">
        <f t="shared" si="34"/>
        <v>217.85402746369448</v>
      </c>
      <c r="O123" s="2">
        <f t="shared" si="34"/>
        <v>236.28605521338497</v>
      </c>
      <c r="P123" s="2">
        <f t="shared" si="34"/>
        <v>254.67358403840188</v>
      </c>
      <c r="Q123" s="2">
        <f t="shared" si="34"/>
        <v>272.75093380243214</v>
      </c>
      <c r="R123" s="2">
        <f t="shared" si="34"/>
        <v>290.21087555698165</v>
      </c>
      <c r="S123" s="2">
        <f t="shared" si="34"/>
        <v>306.70499284976501</v>
      </c>
      <c r="T123" s="2">
        <f t="shared" si="34"/>
        <v>321.84763160680171</v>
      </c>
      <c r="U123" s="2">
        <f t="shared" si="34"/>
        <v>335.36666737189131</v>
      </c>
      <c r="V123" s="2">
        <f t="shared" si="34"/>
        <v>346.93473554356297</v>
      </c>
      <c r="W123" s="2">
        <f t="shared" si="34"/>
        <v>356.25764508719669</v>
      </c>
      <c r="X123" s="2">
        <f t="shared" si="34"/>
        <v>363.10957172911344</v>
      </c>
      <c r="Y123" s="2">
        <f t="shared" si="34"/>
        <v>367.37307949796963</v>
      </c>
      <c r="Z123" s="2">
        <f t="shared" si="34"/>
        <v>368.85491754028737</v>
      </c>
      <c r="AA123" s="2">
        <f t="shared" si="34"/>
        <v>367.44506493753516</v>
      </c>
      <c r="AB123" s="2">
        <f t="shared" si="34"/>
        <v>363.20692688782583</v>
      </c>
      <c r="AC123" s="2">
        <f t="shared" si="34"/>
        <v>356.36809776588262</v>
      </c>
      <c r="AD123" s="2">
        <f t="shared" si="34"/>
        <v>347.29980048239099</v>
      </c>
      <c r="AE123" s="2">
        <f t="shared" si="34"/>
        <v>336.75874843926789</v>
      </c>
      <c r="AF123" s="2">
        <f t="shared" si="34"/>
        <v>325.92808127900486</v>
      </c>
      <c r="AG123" s="2">
        <f t="shared" si="34"/>
        <v>315.35780209914765</v>
      </c>
      <c r="AH123" s="2">
        <f t="shared" si="34"/>
        <v>671.16736483718284</v>
      </c>
      <c r="AI123" s="2">
        <f t="shared" si="34"/>
        <v>771.4722107419218</v>
      </c>
      <c r="AJ123" s="2">
        <f t="shared" si="34"/>
        <v>854.55011765489098</v>
      </c>
      <c r="AK123" s="2">
        <f t="shared" si="34"/>
        <v>926.63461533178781</v>
      </c>
      <c r="AL123" s="2">
        <f t="shared" si="34"/>
        <v>991.47824908857933</v>
      </c>
      <c r="AM123" s="2">
        <f t="shared" si="34"/>
        <v>1051.4665174067441</v>
      </c>
      <c r="AN123" s="2">
        <f t="shared" si="34"/>
        <v>1108.1690272707274</v>
      </c>
      <c r="AO123" s="2">
        <f t="shared" si="34"/>
        <v>1162.639563322422</v>
      </c>
      <c r="AP123" s="2">
        <f t="shared" si="34"/>
        <v>1215.5928578563721</v>
      </c>
      <c r="AQ123" s="2">
        <f t="shared" si="34"/>
        <v>1267.5156218903667</v>
      </c>
      <c r="AR123" s="2">
        <f t="shared" si="34"/>
        <v>1318.7403123498675</v>
      </c>
      <c r="AS123" s="2">
        <f t="shared" si="34"/>
        <v>1369.4972795008459</v>
      </c>
      <c r="AT123" s="2">
        <f t="shared" si="34"/>
        <v>1419.9551128997391</v>
      </c>
      <c r="AU123" s="2">
        <f t="shared" si="34"/>
        <v>1470.256877971153</v>
      </c>
      <c r="AV123" s="2">
        <f t="shared" si="34"/>
        <v>1520.5602219417678</v>
      </c>
      <c r="AW123" s="2">
        <f t="shared" si="34"/>
        <v>1571.0923027847821</v>
      </c>
      <c r="AX123" s="2">
        <f t="shared" si="34"/>
        <v>1622.2375728092218</v>
      </c>
      <c r="AY123" s="2">
        <f t="shared" si="34"/>
        <v>1674.691343085507</v>
      </c>
      <c r="AZ123" s="2">
        <f t="shared" si="34"/>
        <v>1686.0660171553279</v>
      </c>
      <c r="BA123" s="2">
        <f t="shared" si="34"/>
        <v>1744.7834909050016</v>
      </c>
      <c r="BB123" s="2">
        <f t="shared" si="34"/>
        <v>1800.3020821473021</v>
      </c>
      <c r="BC123" s="2">
        <f t="shared" si="34"/>
        <v>1853.6122780067822</v>
      </c>
      <c r="BD123" s="2">
        <f t="shared" si="34"/>
        <v>1906.1748111022112</v>
      </c>
      <c r="BE123" s="2">
        <f t="shared" si="34"/>
        <v>1957.0190858964461</v>
      </c>
      <c r="BF123" s="2">
        <f t="shared" si="34"/>
        <v>2006.1102259738336</v>
      </c>
      <c r="BG123" s="2">
        <f t="shared" si="34"/>
        <v>2053.3845093581203</v>
      </c>
      <c r="BH123" s="2">
        <f t="shared" si="34"/>
        <v>2098.7110411032609</v>
      </c>
      <c r="BI123" s="2">
        <f t="shared" si="34"/>
        <v>2141.8698463150117</v>
      </c>
    </row>
    <row r="124" spans="1:124" ht="18" customHeight="1" x14ac:dyDescent="0.3">
      <c r="A124" s="8" t="str">
        <f>Base!A124</f>
        <v>Net capital accumulation ($trill per year)</v>
      </c>
      <c r="B124" s="5">
        <f>+C124</f>
        <v>5.3871246129180914</v>
      </c>
      <c r="C124" s="5">
        <f t="shared" ref="C124:AH124" si="35">+(C117-B117)/(C2-B2)</f>
        <v>5.3871246129180914</v>
      </c>
      <c r="D124" s="5">
        <f t="shared" si="35"/>
        <v>6.1264285803833847</v>
      </c>
      <c r="E124" s="5">
        <f t="shared" si="35"/>
        <v>6.6684550391475508</v>
      </c>
      <c r="F124" s="5">
        <f t="shared" si="35"/>
        <v>7.4392985618593794</v>
      </c>
      <c r="G124" s="5">
        <f t="shared" si="35"/>
        <v>8.2042642995185595</v>
      </c>
      <c r="H124" s="5">
        <f t="shared" si="35"/>
        <v>8.9611907879823782</v>
      </c>
      <c r="I124" s="5">
        <f t="shared" si="35"/>
        <v>9.7061568760947008</v>
      </c>
      <c r="J124" s="5">
        <f t="shared" si="35"/>
        <v>10.433450942755769</v>
      </c>
      <c r="K124" s="5">
        <f t="shared" si="35"/>
        <v>11.135434638126139</v>
      </c>
      <c r="L124" s="5">
        <f t="shared" si="35"/>
        <v>11.802321770290462</v>
      </c>
      <c r="M124" s="5">
        <f t="shared" si="35"/>
        <v>12.421885370897803</v>
      </c>
      <c r="N124" s="5">
        <f t="shared" si="35"/>
        <v>12.979109561951168</v>
      </c>
      <c r="O124" s="5">
        <f t="shared" si="35"/>
        <v>13.455810331360135</v>
      </c>
      <c r="P124" s="5">
        <f t="shared" si="35"/>
        <v>13.830260501285419</v>
      </c>
      <c r="Q124" s="5">
        <f t="shared" si="35"/>
        <v>14.076860926753852</v>
      </c>
      <c r="R124" s="5">
        <f t="shared" si="35"/>
        <v>14.165903253665238</v>
      </c>
      <c r="S124" s="5">
        <f t="shared" si="35"/>
        <v>14.063450607122922</v>
      </c>
      <c r="T124" s="5">
        <f t="shared" si="35"/>
        <v>13.731311969331728</v>
      </c>
      <c r="U124" s="5">
        <f t="shared" si="35"/>
        <v>13.126969035114916</v>
      </c>
      <c r="V124" s="5">
        <f t="shared" si="35"/>
        <v>12.261149662312572</v>
      </c>
      <c r="W124" s="5">
        <f t="shared" si="35"/>
        <v>11.096416431419584</v>
      </c>
      <c r="X124" s="5">
        <f t="shared" si="35"/>
        <v>9.5918707822645963</v>
      </c>
      <c r="Y124" s="5">
        <f t="shared" si="35"/>
        <v>7.6952962968965952</v>
      </c>
      <c r="Z124" s="5">
        <f t="shared" si="35"/>
        <v>5.9906149732390075</v>
      </c>
      <c r="AA124" s="5">
        <f t="shared" si="35"/>
        <v>4.2478677997095478</v>
      </c>
      <c r="AB124" s="5">
        <f t="shared" si="35"/>
        <v>2.3438611870103161</v>
      </c>
      <c r="AC124" s="5">
        <f t="shared" si="35"/>
        <v>0.42470473104099254</v>
      </c>
      <c r="AD124" s="5">
        <f t="shared" si="35"/>
        <v>-1.3321228395129765</v>
      </c>
      <c r="AE124" s="5">
        <f t="shared" si="35"/>
        <v>-2.7071839944300793</v>
      </c>
      <c r="AF124" s="5">
        <f t="shared" si="35"/>
        <v>-6.3080834973327908</v>
      </c>
      <c r="AG124" s="5">
        <f t="shared" si="35"/>
        <v>-7.1165042391264253</v>
      </c>
      <c r="AH124" s="5">
        <f t="shared" si="35"/>
        <v>-7.542165824846597</v>
      </c>
      <c r="AI124" s="5">
        <f t="shared" ref="AI124:BI124" si="36">+(AI117-AH117)/(AI2-AH2)</f>
        <v>112.42893295928525</v>
      </c>
      <c r="AJ124" s="5">
        <f t="shared" si="36"/>
        <v>99.536299292716919</v>
      </c>
      <c r="AK124" s="5">
        <f t="shared" si="36"/>
        <v>86.292156202099704</v>
      </c>
      <c r="AL124" s="5">
        <f t="shared" si="36"/>
        <v>74.874057303196508</v>
      </c>
      <c r="AM124" s="5">
        <f t="shared" si="36"/>
        <v>65.758757040363889</v>
      </c>
      <c r="AN124" s="5">
        <f t="shared" si="36"/>
        <v>58.781452794553658</v>
      </c>
      <c r="AO124" s="5">
        <f t="shared" si="36"/>
        <v>53.577836711597136</v>
      </c>
      <c r="AP124" s="5">
        <f t="shared" si="36"/>
        <v>49.762948481753213</v>
      </c>
      <c r="AQ124" s="5">
        <f t="shared" si="36"/>
        <v>46.995996791706965</v>
      </c>
      <c r="AR124" s="5">
        <f t="shared" si="36"/>
        <v>44.996077443181093</v>
      </c>
      <c r="AS124" s="5">
        <f t="shared" si="36"/>
        <v>43.537272683255104</v>
      </c>
      <c r="AT124" s="5">
        <f t="shared" si="36"/>
        <v>42.434993667056368</v>
      </c>
      <c r="AU124" s="5">
        <f>+(AU117-AT117)/(AU2-AT2)</f>
        <v>41.527352726639222</v>
      </c>
      <c r="AV124" s="5">
        <f>+(AV117-AU117)/(AV2-AU2)</f>
        <v>40.650582596824826</v>
      </c>
      <c r="AW124" s="5">
        <f t="shared" si="36"/>
        <v>39.603504461901139</v>
      </c>
      <c r="AX124" s="5">
        <f t="shared" si="36"/>
        <v>38.090629112284475</v>
      </c>
      <c r="AY124" s="5">
        <f t="shared" si="36"/>
        <v>35.624038895901684</v>
      </c>
      <c r="AZ124" s="5">
        <f t="shared" si="36"/>
        <v>31.345702970475941</v>
      </c>
      <c r="BA124" s="5">
        <f t="shared" si="36"/>
        <v>67.370371525004344</v>
      </c>
      <c r="BB124" s="5">
        <f t="shared" si="36"/>
        <v>60.227793862984434</v>
      </c>
      <c r="BC124" s="5">
        <f t="shared" si="36"/>
        <v>54.896276591922472</v>
      </c>
      <c r="BD124" s="5">
        <f t="shared" si="36"/>
        <v>50.97907413771118</v>
      </c>
      <c r="BE124" s="5">
        <f t="shared" si="36"/>
        <v>48.405658405178293</v>
      </c>
      <c r="BF124" s="5">
        <f t="shared" si="36"/>
        <v>46.287760062237609</v>
      </c>
      <c r="BG124" s="5">
        <f t="shared" si="36"/>
        <v>44.426695716511858</v>
      </c>
      <c r="BH124" s="5">
        <f t="shared" si="36"/>
        <v>42.695100375355466</v>
      </c>
      <c r="BI124" s="5">
        <f t="shared" si="36"/>
        <v>40.994375696565839</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8" customHeight="1" x14ac:dyDescent="0.3">
      <c r="A125" s="8" t="str">
        <f>Base!A125</f>
        <v>Net National Income (Consumption basis)</v>
      </c>
      <c r="B125" s="5">
        <f t="shared" ref="B125:AG125" si="37">+SUM(B123:B124)</f>
        <v>52.416081076670018</v>
      </c>
      <c r="C125" s="5">
        <f t="shared" si="37"/>
        <v>61.676366545808527</v>
      </c>
      <c r="D125" s="5">
        <f t="shared" si="37"/>
        <v>72.102543908873429</v>
      </c>
      <c r="E125" s="5">
        <f t="shared" si="37"/>
        <v>83.793641752999207</v>
      </c>
      <c r="F125" s="5">
        <f t="shared" si="37"/>
        <v>96.752416805806703</v>
      </c>
      <c r="G125" s="5">
        <f t="shared" si="37"/>
        <v>110.71395712485908</v>
      </c>
      <c r="H125" s="5">
        <f t="shared" si="37"/>
        <v>125.63559797658729</v>
      </c>
      <c r="I125" s="5">
        <f t="shared" si="37"/>
        <v>141.46069093649086</v>
      </c>
      <c r="J125" s="5">
        <f t="shared" si="37"/>
        <v>158.11623261284865</v>
      </c>
      <c r="K125" s="5">
        <f t="shared" si="37"/>
        <v>175.5099580884488</v>
      </c>
      <c r="L125" s="5">
        <f t="shared" si="37"/>
        <v>193.52690459949167</v>
      </c>
      <c r="M125" s="5">
        <f t="shared" si="37"/>
        <v>212.02547970122012</v>
      </c>
      <c r="N125" s="5">
        <f t="shared" si="37"/>
        <v>230.83313702564564</v>
      </c>
      <c r="O125" s="5">
        <f t="shared" si="37"/>
        <v>249.74186554474511</v>
      </c>
      <c r="P125" s="5">
        <f t="shared" si="37"/>
        <v>268.50384453968729</v>
      </c>
      <c r="Q125" s="5">
        <f t="shared" si="37"/>
        <v>286.827794729186</v>
      </c>
      <c r="R125" s="5">
        <f t="shared" si="37"/>
        <v>304.3767788106469</v>
      </c>
      <c r="S125" s="5">
        <f t="shared" si="37"/>
        <v>320.76844345688795</v>
      </c>
      <c r="T125" s="5">
        <f t="shared" si="37"/>
        <v>335.57894357613344</v>
      </c>
      <c r="U125" s="5">
        <f t="shared" si="37"/>
        <v>348.49363640700625</v>
      </c>
      <c r="V125" s="5">
        <f t="shared" si="37"/>
        <v>359.19588520587553</v>
      </c>
      <c r="W125" s="5">
        <f t="shared" si="37"/>
        <v>367.35406151861628</v>
      </c>
      <c r="X125" s="5">
        <f t="shared" si="37"/>
        <v>372.70144251137805</v>
      </c>
      <c r="Y125" s="5">
        <f t="shared" si="37"/>
        <v>375.0683757948662</v>
      </c>
      <c r="Z125" s="5">
        <f t="shared" si="37"/>
        <v>374.84553251352639</v>
      </c>
      <c r="AA125" s="5">
        <f t="shared" si="37"/>
        <v>371.69293273724469</v>
      </c>
      <c r="AB125" s="5">
        <f t="shared" si="37"/>
        <v>365.55078807483613</v>
      </c>
      <c r="AC125" s="5">
        <f t="shared" si="37"/>
        <v>356.79280249692363</v>
      </c>
      <c r="AD125" s="5">
        <f t="shared" si="37"/>
        <v>345.96767764287802</v>
      </c>
      <c r="AE125" s="5">
        <f t="shared" si="37"/>
        <v>334.05156444483782</v>
      </c>
      <c r="AF125" s="5">
        <f t="shared" si="37"/>
        <v>319.61999778167205</v>
      </c>
      <c r="AG125" s="5">
        <f t="shared" si="37"/>
        <v>308.24129786002123</v>
      </c>
      <c r="AH125" s="5">
        <f t="shared" ref="AH125:BI125" si="38">+SUM(AH123:AH124)</f>
        <v>663.62519901233622</v>
      </c>
      <c r="AI125" s="5">
        <f t="shared" si="38"/>
        <v>883.90114370120705</v>
      </c>
      <c r="AJ125" s="5">
        <f t="shared" si="38"/>
        <v>954.08641694760786</v>
      </c>
      <c r="AK125" s="5">
        <f t="shared" si="38"/>
        <v>1012.9267715338875</v>
      </c>
      <c r="AL125" s="5">
        <f t="shared" si="38"/>
        <v>1066.3523063917758</v>
      </c>
      <c r="AM125" s="5">
        <f t="shared" si="38"/>
        <v>1117.2252744471079</v>
      </c>
      <c r="AN125" s="5">
        <f t="shared" si="38"/>
        <v>1166.950480065281</v>
      </c>
      <c r="AO125" s="5">
        <f t="shared" si="38"/>
        <v>1216.2174000340192</v>
      </c>
      <c r="AP125" s="5">
        <f t="shared" si="38"/>
        <v>1265.3558063381254</v>
      </c>
      <c r="AQ125" s="5">
        <f t="shared" si="38"/>
        <v>1314.5116186820737</v>
      </c>
      <c r="AR125" s="5">
        <f t="shared" si="38"/>
        <v>1363.7363897930486</v>
      </c>
      <c r="AS125" s="5">
        <f t="shared" si="38"/>
        <v>1413.0345521841011</v>
      </c>
      <c r="AT125" s="5">
        <f t="shared" si="38"/>
        <v>1462.3901065667956</v>
      </c>
      <c r="AU125" s="5">
        <f t="shared" si="38"/>
        <v>1511.7842306977923</v>
      </c>
      <c r="AV125" s="5">
        <f t="shared" si="38"/>
        <v>1561.2108045385926</v>
      </c>
      <c r="AW125" s="5">
        <f t="shared" si="38"/>
        <v>1610.6958072466832</v>
      </c>
      <c r="AX125" s="5">
        <f t="shared" si="38"/>
        <v>1660.3282019215062</v>
      </c>
      <c r="AY125" s="5">
        <f t="shared" si="38"/>
        <v>1710.3153819814088</v>
      </c>
      <c r="AZ125" s="5">
        <f t="shared" si="38"/>
        <v>1717.4117201258039</v>
      </c>
      <c r="BA125" s="5">
        <f t="shared" si="38"/>
        <v>1812.153862430006</v>
      </c>
      <c r="BB125" s="5">
        <f t="shared" si="38"/>
        <v>1860.5298760102867</v>
      </c>
      <c r="BC125" s="5">
        <f t="shared" si="38"/>
        <v>1908.5085545987047</v>
      </c>
      <c r="BD125" s="5">
        <f t="shared" si="38"/>
        <v>1957.1538852399224</v>
      </c>
      <c r="BE125" s="5">
        <f t="shared" si="38"/>
        <v>2005.4247443016243</v>
      </c>
      <c r="BF125" s="5">
        <f t="shared" si="38"/>
        <v>2052.3979860360714</v>
      </c>
      <c r="BG125" s="5">
        <f t="shared" si="38"/>
        <v>2097.8112050746322</v>
      </c>
      <c r="BH125" s="5">
        <f t="shared" si="38"/>
        <v>2141.4061414786165</v>
      </c>
      <c r="BI125" s="5">
        <f t="shared" si="38"/>
        <v>2182.8642220115776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8" customHeight="1" x14ac:dyDescent="0.3">
      <c r="A126" s="8" t="str">
        <f>Base!A126</f>
        <v>Consumption per capita ($thous per year)</v>
      </c>
      <c r="B126" s="2">
        <f t="shared" ref="B126:AG126" si="39">(B123/B53)*1000</f>
        <v>6.8775894214319866</v>
      </c>
      <c r="C126" s="2">
        <f t="shared" si="39"/>
        <v>7.7720831145557341</v>
      </c>
      <c r="D126" s="2">
        <f t="shared" si="39"/>
        <v>8.7939665829892526</v>
      </c>
      <c r="E126" s="2">
        <f t="shared" si="39"/>
        <v>9.8613302222382924</v>
      </c>
      <c r="F126" s="2">
        <f t="shared" si="39"/>
        <v>11.022371786094205</v>
      </c>
      <c r="G126" s="2">
        <f t="shared" si="39"/>
        <v>12.277806253850748</v>
      </c>
      <c r="H126" s="2">
        <f t="shared" si="39"/>
        <v>13.628644264801418</v>
      </c>
      <c r="I126" s="2">
        <f t="shared" si="39"/>
        <v>15.076041641294493</v>
      </c>
      <c r="J126" s="2">
        <f t="shared" si="39"/>
        <v>16.62122759871988</v>
      </c>
      <c r="K126" s="2">
        <f t="shared" si="39"/>
        <v>18.265492859818153</v>
      </c>
      <c r="L126" s="2">
        <f t="shared" si="39"/>
        <v>20.010224789693538</v>
      </c>
      <c r="M126" s="2">
        <f t="shared" si="39"/>
        <v>21.856980508215848</v>
      </c>
      <c r="N126" s="2">
        <f t="shared" si="39"/>
        <v>23.80759163315512</v>
      </c>
      <c r="O126" s="2">
        <f t="shared" si="39"/>
        <v>25.864296111915039</v>
      </c>
      <c r="P126" s="2">
        <f t="shared" si="39"/>
        <v>28.02989468474189</v>
      </c>
      <c r="Q126" s="2">
        <f t="shared" si="39"/>
        <v>30.307931895326366</v>
      </c>
      <c r="R126" s="2">
        <f t="shared" si="39"/>
        <v>32.702906630024295</v>
      </c>
      <c r="S126" s="2">
        <f t="shared" si="39"/>
        <v>35.22052648163195</v>
      </c>
      <c r="T126" s="2">
        <f t="shared" si="39"/>
        <v>37.868039552585422</v>
      </c>
      <c r="U126" s="2">
        <f t="shared" si="39"/>
        <v>40.648180393193201</v>
      </c>
      <c r="V126" s="2">
        <f t="shared" si="39"/>
        <v>43.570370448331317</v>
      </c>
      <c r="W126" s="2">
        <f t="shared" si="39"/>
        <v>46.646194736515014</v>
      </c>
      <c r="X126" s="2">
        <f t="shared" si="39"/>
        <v>49.891087687918095</v>
      </c>
      <c r="Y126" s="2">
        <f t="shared" si="39"/>
        <v>53.326844278196617</v>
      </c>
      <c r="Z126" s="2">
        <f t="shared" si="39"/>
        <v>56.950403901414731</v>
      </c>
      <c r="AA126" s="2">
        <f t="shared" si="39"/>
        <v>60.746567735538868</v>
      </c>
      <c r="AB126" s="2">
        <f t="shared" si="39"/>
        <v>64.694670801244499</v>
      </c>
      <c r="AC126" s="2">
        <f t="shared" si="39"/>
        <v>68.762113478100744</v>
      </c>
      <c r="AD126" s="2">
        <f t="shared" si="39"/>
        <v>72.896594306027595</v>
      </c>
      <c r="AE126" s="2">
        <f t="shared" si="39"/>
        <v>77.080495484612953</v>
      </c>
      <c r="AF126" s="2">
        <f t="shared" si="39"/>
        <v>81.373025003411186</v>
      </c>
      <c r="AG126" s="2">
        <f t="shared" si="39"/>
        <v>85.67567413410751</v>
      </c>
      <c r="AH126" s="2">
        <f t="shared" ref="AH126:BI126" si="40">(AH123/AH53)*1000</f>
        <v>64.195796414710927</v>
      </c>
      <c r="AI126" s="2">
        <f t="shared" si="40"/>
        <v>73.747300736534157</v>
      </c>
      <c r="AJ126" s="2">
        <f t="shared" si="40"/>
        <v>81.648263308939946</v>
      </c>
      <c r="AK126" s="2">
        <f t="shared" si="40"/>
        <v>88.497398753202347</v>
      </c>
      <c r="AL126" s="2">
        <f t="shared" si="40"/>
        <v>94.654848514804613</v>
      </c>
      <c r="AM126" s="2">
        <f t="shared" si="40"/>
        <v>100.34934889870786</v>
      </c>
      <c r="AN126" s="2">
        <f t="shared" si="40"/>
        <v>105.73125616928857</v>
      </c>
      <c r="AO126" s="2">
        <f t="shared" si="40"/>
        <v>110.90140957866969</v>
      </c>
      <c r="AP126" s="2">
        <f t="shared" si="40"/>
        <v>115.92812683168373</v>
      </c>
      <c r="AQ126" s="2">
        <f t="shared" si="40"/>
        <v>120.85787179937545</v>
      </c>
      <c r="AR126" s="2">
        <f t="shared" si="40"/>
        <v>125.72233564828453</v>
      </c>
      <c r="AS126" s="2">
        <f t="shared" si="40"/>
        <v>130.54343705407925</v>
      </c>
      <c r="AT126" s="2">
        <f t="shared" si="40"/>
        <v>135.33718545197738</v>
      </c>
      <c r="AU126" s="2">
        <f t="shared" si="40"/>
        <v>140.11714509869722</v>
      </c>
      <c r="AV126" s="2">
        <f t="shared" si="40"/>
        <v>144.89826295147088</v>
      </c>
      <c r="AW126" s="2">
        <f t="shared" si="40"/>
        <v>149.70210552516849</v>
      </c>
      <c r="AX126" s="2">
        <f t="shared" si="40"/>
        <v>154.56522333419593</v>
      </c>
      <c r="AY126" s="2">
        <f t="shared" si="40"/>
        <v>159.55377975977603</v>
      </c>
      <c r="AZ126" s="2">
        <f t="shared" si="40"/>
        <v>160.62947488896509</v>
      </c>
      <c r="BA126" s="2">
        <f t="shared" si="40"/>
        <v>166.21623951884385</v>
      </c>
      <c r="BB126" s="2">
        <f t="shared" si="40"/>
        <v>171.49878640210872</v>
      </c>
      <c r="BC126" s="2">
        <f t="shared" si="40"/>
        <v>176.57145646580764</v>
      </c>
      <c r="BD126" s="2">
        <f t="shared" si="40"/>
        <v>181.57336720255606</v>
      </c>
      <c r="BE126" s="2">
        <f t="shared" si="40"/>
        <v>186.41202909818571</v>
      </c>
      <c r="BF126" s="2">
        <f t="shared" si="40"/>
        <v>191.08409039386257</v>
      </c>
      <c r="BG126" s="2">
        <f t="shared" si="40"/>
        <v>195.58345247522661</v>
      </c>
      <c r="BH126" s="2">
        <f t="shared" si="40"/>
        <v>199.8976198889965</v>
      </c>
      <c r="BI126" s="2">
        <f t="shared" si="40"/>
        <v>204.00561443686487</v>
      </c>
    </row>
    <row r="127" spans="1:124" ht="21" customHeight="1" x14ac:dyDescent="0.3">
      <c r="A127" s="8" t="str">
        <f>Base!A127</f>
        <v>Utility of p. c. consumption</v>
      </c>
      <c r="B127" s="2">
        <f>((B126)^(1-$B$19)-1)/(1-$B$19)-1</f>
        <v>0.28909432037117466</v>
      </c>
      <c r="C127" s="2">
        <f t="shared" ref="C127:BI127" si="41">((C126)^(1-$B$19)-1)/(1-$B$19)-1</f>
        <v>0.33904951429205266</v>
      </c>
      <c r="D127" s="2">
        <f t="shared" si="41"/>
        <v>0.38680327405849124</v>
      </c>
      <c r="E127" s="2">
        <f t="shared" si="41"/>
        <v>0.4287778021639419</v>
      </c>
      <c r="F127" s="2">
        <f t="shared" si="41"/>
        <v>0.46754070978006901</v>
      </c>
      <c r="G127" s="2">
        <f t="shared" si="41"/>
        <v>0.50329796548832739</v>
      </c>
      <c r="H127" s="2">
        <f t="shared" si="41"/>
        <v>0.53628591485840582</v>
      </c>
      <c r="I127" s="2">
        <f t="shared" si="41"/>
        <v>0.56674411875244735</v>
      </c>
      <c r="J127" s="2">
        <f t="shared" si="41"/>
        <v>0.59490228138703705</v>
      </c>
      <c r="K127" s="2">
        <f t="shared" si="41"/>
        <v>0.62097461873682591</v>
      </c>
      <c r="L127" s="2">
        <f t="shared" si="41"/>
        <v>0.64515806398058007</v>
      </c>
      <c r="M127" s="2">
        <f t="shared" si="41"/>
        <v>0.66763237854295721</v>
      </c>
      <c r="N127" s="2">
        <f t="shared" si="41"/>
        <v>0.68856114666011359</v>
      </c>
      <c r="O127" s="2">
        <f t="shared" si="41"/>
        <v>0.70809312024630167</v>
      </c>
      <c r="P127" s="2">
        <f t="shared" si="41"/>
        <v>0.72636364890331095</v>
      </c>
      <c r="Q127" s="2">
        <f t="shared" si="41"/>
        <v>0.74349607340135049</v>
      </c>
      <c r="R127" s="2">
        <f t="shared" si="41"/>
        <v>0.7596030504652449</v>
      </c>
      <c r="S127" s="2">
        <f t="shared" si="41"/>
        <v>0.77478783684791996</v>
      </c>
      <c r="T127" s="2">
        <f t="shared" si="41"/>
        <v>0.7891456244771573</v>
      </c>
      <c r="U127" s="2">
        <f t="shared" si="41"/>
        <v>0.80273475803938865</v>
      </c>
      <c r="V127" s="2">
        <f t="shared" si="41"/>
        <v>0.81563715640803958</v>
      </c>
      <c r="W127" s="2">
        <f t="shared" si="41"/>
        <v>0.82792820557948232</v>
      </c>
      <c r="X127" s="2">
        <f t="shared" si="41"/>
        <v>0.83968196219949309</v>
      </c>
      <c r="Y127" s="2">
        <f t="shared" si="41"/>
        <v>0.85097617495108491</v>
      </c>
      <c r="Z127" s="2">
        <f t="shared" si="41"/>
        <v>0.86179803946105604</v>
      </c>
      <c r="AA127" s="2">
        <f t="shared" si="41"/>
        <v>0.87211368488081864</v>
      </c>
      <c r="AB127" s="2">
        <f t="shared" si="41"/>
        <v>0.88189502433690592</v>
      </c>
      <c r="AC127" s="2">
        <f t="shared" si="41"/>
        <v>0.89110609131117391</v>
      </c>
      <c r="AD127" s="2">
        <f t="shared" si="41"/>
        <v>0.89969288154657789</v>
      </c>
      <c r="AE127" s="2">
        <f t="shared" si="41"/>
        <v>0.90769194171444223</v>
      </c>
      <c r="AF127" s="2">
        <f t="shared" si="41"/>
        <v>0.91526964878525963</v>
      </c>
      <c r="AG127" s="2">
        <f t="shared" si="41"/>
        <v>0.92230486706499692</v>
      </c>
      <c r="AH127" s="2">
        <f t="shared" si="41"/>
        <v>0.88070742924078416</v>
      </c>
      <c r="AI127" s="2">
        <f t="shared" si="41"/>
        <v>0.90137245530747312</v>
      </c>
      <c r="AJ127" s="2">
        <f t="shared" si="41"/>
        <v>0.91573571630378692</v>
      </c>
      <c r="AK127" s="2">
        <f t="shared" si="41"/>
        <v>0.92664650045157493</v>
      </c>
      <c r="AL127" s="2">
        <f t="shared" si="41"/>
        <v>0.93545916813028929</v>
      </c>
      <c r="AM127" s="2">
        <f t="shared" si="41"/>
        <v>0.9428997130488832</v>
      </c>
      <c r="AN127" s="2">
        <f t="shared" si="41"/>
        <v>0.9493898118712476</v>
      </c>
      <c r="AO127" s="2">
        <f t="shared" si="41"/>
        <v>0.955188686327477</v>
      </c>
      <c r="AP127" s="2">
        <f t="shared" si="41"/>
        <v>0.96046268278169955</v>
      </c>
      <c r="AQ127" s="2">
        <f t="shared" si="41"/>
        <v>0.96532242460854456</v>
      </c>
      <c r="AR127" s="2">
        <f t="shared" si="41"/>
        <v>0.9698439935436749</v>
      </c>
      <c r="AS127" s="2">
        <f t="shared" si="41"/>
        <v>0.97408168571342979</v>
      </c>
      <c r="AT127" s="2">
        <f t="shared" si="41"/>
        <v>0.97807613245201752</v>
      </c>
      <c r="AU127" s="2">
        <f t="shared" si="41"/>
        <v>0.98185988947165681</v>
      </c>
      <c r="AV127" s="2">
        <f t="shared" si="41"/>
        <v>0.98546182735986698</v>
      </c>
      <c r="AW127" s="2">
        <f t="shared" si="41"/>
        <v>0.98891137682331243</v>
      </c>
      <c r="AX127" s="2">
        <f t="shared" si="41"/>
        <v>0.99224375102330842</v>
      </c>
      <c r="AY127" s="2">
        <f t="shared" si="41"/>
        <v>0.99550772462701764</v>
      </c>
      <c r="AZ127" s="2">
        <f t="shared" si="41"/>
        <v>0.99619219965247896</v>
      </c>
      <c r="BA127" s="2">
        <f t="shared" si="41"/>
        <v>0.99964309631516302</v>
      </c>
      <c r="BB127" s="2">
        <f t="shared" si="41"/>
        <v>1.0027548249692573</v>
      </c>
      <c r="BC127" s="2">
        <f t="shared" si="41"/>
        <v>1.0056148361424402</v>
      </c>
      <c r="BD127" s="2">
        <f t="shared" si="41"/>
        <v>1.0083206287587783</v>
      </c>
      <c r="BE127" s="2">
        <f t="shared" si="41"/>
        <v>1.010837198011294</v>
      </c>
      <c r="BF127" s="2">
        <f t="shared" si="41"/>
        <v>1.0131788281716796</v>
      </c>
      <c r="BG127" s="2">
        <f t="shared" si="41"/>
        <v>1.0153567363465696</v>
      </c>
      <c r="BH127" s="2">
        <f t="shared" si="41"/>
        <v>1.0173778410803274</v>
      </c>
      <c r="BI127" s="2">
        <f t="shared" si="41"/>
        <v>1.0192444263025728</v>
      </c>
    </row>
    <row r="128" spans="1:124" ht="21" customHeight="1" x14ac:dyDescent="0.3">
      <c r="A128" s="8" t="str">
        <f>Base!A128</f>
        <v>Total period utility</v>
      </c>
      <c r="B128" s="5">
        <f t="shared" ref="B128:BI128" si="42">B$18*B$53*B127</f>
        <v>1976.8269626980923</v>
      </c>
      <c r="C128" s="5">
        <f t="shared" si="42"/>
        <v>2279.4017581858898</v>
      </c>
      <c r="D128" s="5">
        <f t="shared" si="42"/>
        <v>2500.5275782024351</v>
      </c>
      <c r="E128" s="5">
        <f t="shared" si="42"/>
        <v>2682.2693466222158</v>
      </c>
      <c r="F128" s="5">
        <f t="shared" si="42"/>
        <v>2812.7995473398719</v>
      </c>
      <c r="G128" s="5">
        <f t="shared" si="42"/>
        <v>2896.1314839941892</v>
      </c>
      <c r="H128" s="5">
        <f t="shared" si="42"/>
        <v>2937.2307787504315</v>
      </c>
      <c r="I128" s="5">
        <f t="shared" si="42"/>
        <v>2941.3979436603613</v>
      </c>
      <c r="J128" s="5">
        <f t="shared" si="42"/>
        <v>2913.8736211698015</v>
      </c>
      <c r="K128" s="5">
        <f t="shared" si="42"/>
        <v>2859.5984942253858</v>
      </c>
      <c r="L128" s="5">
        <f t="shared" si="42"/>
        <v>2783.0802582765132</v>
      </c>
      <c r="M128" s="5">
        <f t="shared" si="42"/>
        <v>2688.3342158595383</v>
      </c>
      <c r="N128" s="5">
        <f t="shared" si="42"/>
        <v>2578.8738999226325</v>
      </c>
      <c r="O128" s="5">
        <f t="shared" si="42"/>
        <v>2457.7350144104043</v>
      </c>
      <c r="P128" s="5">
        <f t="shared" si="42"/>
        <v>2327.5208409001734</v>
      </c>
      <c r="Q128" s="5">
        <f t="shared" si="42"/>
        <v>2190.4606408993964</v>
      </c>
      <c r="R128" s="5">
        <f t="shared" si="42"/>
        <v>2048.4749110033504</v>
      </c>
      <c r="S128" s="5">
        <f t="shared" si="42"/>
        <v>1903.2428432911559</v>
      </c>
      <c r="T128" s="5">
        <f t="shared" si="42"/>
        <v>1756.268233027482</v>
      </c>
      <c r="U128" s="5">
        <f t="shared" si="42"/>
        <v>1609.818227155426</v>
      </c>
      <c r="V128" s="5">
        <f t="shared" si="42"/>
        <v>1465.3767904353117</v>
      </c>
      <c r="W128" s="5">
        <f t="shared" si="42"/>
        <v>1324.3604839959644</v>
      </c>
      <c r="X128" s="5">
        <f t="shared" si="42"/>
        <v>1188.1325707717997</v>
      </c>
      <c r="Y128" s="5">
        <f t="shared" si="42"/>
        <v>1057.9959057188996</v>
      </c>
      <c r="Z128" s="5">
        <f t="shared" si="42"/>
        <v>935.05940145963723</v>
      </c>
      <c r="AA128" s="5">
        <f t="shared" si="42"/>
        <v>820.32981116676297</v>
      </c>
      <c r="AB128" s="5">
        <f t="shared" si="42"/>
        <v>714.6888640420226</v>
      </c>
      <c r="AC128" s="5">
        <f t="shared" si="42"/>
        <v>618.81853150520192</v>
      </c>
      <c r="AD128" s="5">
        <f t="shared" si="42"/>
        <v>533.14539757872683</v>
      </c>
      <c r="AE128" s="5">
        <f t="shared" si="42"/>
        <v>457.86425809331894</v>
      </c>
      <c r="AF128" s="5">
        <f t="shared" si="42"/>
        <v>392.90182183906802</v>
      </c>
      <c r="AG128" s="5">
        <f t="shared" si="42"/>
        <v>337.74116849323622</v>
      </c>
      <c r="AH128" s="5">
        <f t="shared" si="42"/>
        <v>850.33320801305263</v>
      </c>
      <c r="AI128" s="5">
        <f t="shared" si="42"/>
        <v>808.31654680677161</v>
      </c>
      <c r="AJ128" s="5">
        <f t="shared" si="42"/>
        <v>762.6645456834201</v>
      </c>
      <c r="AK128" s="5">
        <f t="shared" si="42"/>
        <v>716.69555429155434</v>
      </c>
      <c r="AL128" s="5">
        <f t="shared" si="42"/>
        <v>671.85809969057027</v>
      </c>
      <c r="AM128" s="5">
        <f t="shared" si="42"/>
        <v>628.82322874643035</v>
      </c>
      <c r="AN128" s="5">
        <f t="shared" si="42"/>
        <v>587.8941724617697</v>
      </c>
      <c r="AO128" s="5">
        <f t="shared" si="42"/>
        <v>549.18537400426476</v>
      </c>
      <c r="AP128" s="5">
        <f t="shared" si="42"/>
        <v>512.7095029147232</v>
      </c>
      <c r="AQ128" s="5">
        <f t="shared" si="42"/>
        <v>478.42306844269302</v>
      </c>
      <c r="AR128" s="5">
        <f t="shared" si="42"/>
        <v>446.25166521271598</v>
      </c>
      <c r="AS128" s="5">
        <f t="shared" si="42"/>
        <v>416.10451223673005</v>
      </c>
      <c r="AT128" s="5">
        <f t="shared" si="42"/>
        <v>387.88308559334604</v>
      </c>
      <c r="AU128" s="5">
        <f t="shared" si="42"/>
        <v>361.48639149043947</v>
      </c>
      <c r="AV128" s="5">
        <f t="shared" si="42"/>
        <v>336.81431002171189</v>
      </c>
      <c r="AW128" s="5">
        <f t="shared" si="42"/>
        <v>313.76986936686751</v>
      </c>
      <c r="AX128" s="5">
        <f t="shared" si="42"/>
        <v>292.26102482930463</v>
      </c>
      <c r="AY128" s="5">
        <f t="shared" si="42"/>
        <v>272.2024072810886</v>
      </c>
      <c r="AZ128" s="5">
        <f t="shared" si="42"/>
        <v>252.86103434383855</v>
      </c>
      <c r="BA128" s="5">
        <f t="shared" si="42"/>
        <v>235.54413137956928</v>
      </c>
      <c r="BB128" s="5">
        <f t="shared" si="42"/>
        <v>219.33508545252386</v>
      </c>
      <c r="BC128" s="5">
        <f t="shared" si="42"/>
        <v>204.18736942448632</v>
      </c>
      <c r="BD128" s="5">
        <f t="shared" si="42"/>
        <v>190.05435420457673</v>
      </c>
      <c r="BE128" s="5">
        <f t="shared" si="42"/>
        <v>176.86452174785683</v>
      </c>
      <c r="BF128" s="5">
        <f t="shared" si="42"/>
        <v>164.56009848373674</v>
      </c>
      <c r="BG128" s="5">
        <f t="shared" si="42"/>
        <v>153.08575722419792</v>
      </c>
      <c r="BH128" s="5">
        <f t="shared" si="42"/>
        <v>142.38854301739596</v>
      </c>
      <c r="BI128" s="5">
        <f t="shared" si="42"/>
        <v>132.41794344815557</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8" customHeight="1" x14ac:dyDescent="0.3">
      <c r="A129" s="32" t="str">
        <f>Base!A129</f>
        <v xml:space="preserve">Discounted utility (in trillions 2000$) </v>
      </c>
      <c r="B129" s="65">
        <f>SUM(B128:DQ128)*5*B49+B50</f>
        <v>1908.8669350428199</v>
      </c>
      <c r="C129" s="7">
        <f>+Base!C129</f>
        <v>2688.7871864330928</v>
      </c>
      <c r="D129" s="7">
        <f>+B129-C129</f>
        <v>-779.92025139027282</v>
      </c>
      <c r="E129" s="2">
        <v>2717.5026648943049</v>
      </c>
      <c r="F129" s="2">
        <f>+B129-E129</f>
        <v>-808.63572985148494</v>
      </c>
      <c r="G129" s="2"/>
      <c r="H129" s="2"/>
      <c r="I129" s="2"/>
      <c r="J129" s="2"/>
      <c r="K129" s="2"/>
      <c r="L129" s="2"/>
      <c r="M129" s="2"/>
      <c r="N129" s="2"/>
      <c r="O129" s="2"/>
      <c r="P129" s="2"/>
      <c r="Q129" s="2"/>
      <c r="R129" s="2"/>
      <c r="S129" s="2"/>
      <c r="T129" s="2"/>
      <c r="U129" s="2">
        <f>+D129</f>
        <v>-779.92025139027282</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0" customHeight="1" thickBot="1" x14ac:dyDescent="0.35">
      <c r="A130" s="33" t="str">
        <f>Base!A130</f>
        <v>Control variables: Optimized for 2015 and beyond.</v>
      </c>
      <c r="B130" s="5"/>
      <c r="C130" s="34"/>
      <c r="D130" s="34"/>
      <c r="E130" s="2"/>
      <c r="F130" s="2"/>
      <c r="G130" s="2"/>
      <c r="H130" s="2"/>
      <c r="I130" s="2"/>
      <c r="J130" s="2"/>
      <c r="K130" s="2"/>
      <c r="L130" s="2"/>
      <c r="M130" s="2">
        <f>+(J132/C132)^(1/35)</f>
        <v>1.0309394223634745</v>
      </c>
      <c r="N130" s="2"/>
      <c r="O130" s="2"/>
      <c r="P130" s="2">
        <f t="shared" ref="P130:S130" si="43">+(P132/F132)^0.02</f>
        <v>1.0248714049493364</v>
      </c>
      <c r="Q130" s="2">
        <f t="shared" si="43"/>
        <v>1.023701122502201</v>
      </c>
      <c r="R130" s="2">
        <f t="shared" si="43"/>
        <v>1.0226019966443687</v>
      </c>
      <c r="S130" s="2">
        <f t="shared" si="43"/>
        <v>1.0215676979033468</v>
      </c>
      <c r="T130" s="2">
        <f>+(T132/J132)^0.02</f>
        <v>1.0205918117681057</v>
      </c>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0.25906973350000001</v>
      </c>
      <c r="C131" s="62">
        <v>0.25620584930000001</v>
      </c>
      <c r="D131" s="62">
        <v>0.25380106940000002</v>
      </c>
      <c r="E131" s="62">
        <v>0.251698317</v>
      </c>
      <c r="F131" s="62">
        <v>0.2498877279</v>
      </c>
      <c r="G131" s="62">
        <v>0.2483500431</v>
      </c>
      <c r="H131" s="62">
        <v>0.247062438</v>
      </c>
      <c r="I131" s="62">
        <v>0.2460015914</v>
      </c>
      <c r="J131" s="62">
        <v>0.24514521850000001</v>
      </c>
      <c r="K131" s="62">
        <v>0.24447274229999999</v>
      </c>
      <c r="L131" s="62">
        <v>0.24396547869999999</v>
      </c>
      <c r="M131" s="62">
        <v>0.2436065422</v>
      </c>
      <c r="N131" s="62">
        <v>0.24338057299999999</v>
      </c>
      <c r="O131" s="62">
        <v>0.24327331969999999</v>
      </c>
      <c r="P131" s="62">
        <v>0.24327104320000001</v>
      </c>
      <c r="Q131" s="62">
        <v>0.2433596385</v>
      </c>
      <c r="R131" s="62">
        <v>0.24352324619999999</v>
      </c>
      <c r="S131" s="62">
        <v>0.24374192629999999</v>
      </c>
      <c r="T131" s="62">
        <v>0.2439875983</v>
      </c>
      <c r="U131" s="62">
        <v>0.24423772320000001</v>
      </c>
      <c r="V131" s="62">
        <v>0.24443179100000001</v>
      </c>
      <c r="W131" s="62">
        <v>0.2444694771</v>
      </c>
      <c r="X131" s="62">
        <v>0.24417742240000001</v>
      </c>
      <c r="Y131" s="62">
        <v>0.2442850802</v>
      </c>
      <c r="Z131" s="62">
        <v>0.2446432919</v>
      </c>
      <c r="AA131" s="62">
        <v>0.2450966782</v>
      </c>
      <c r="AB131" s="62">
        <v>0.24574990259999999</v>
      </c>
      <c r="AC131" s="62">
        <v>0.24677866600000001</v>
      </c>
      <c r="AD131" s="62">
        <v>0.24849080400000001</v>
      </c>
      <c r="AE131" s="62">
        <v>0.2464323548</v>
      </c>
      <c r="AF131" s="62">
        <v>0.2466939752</v>
      </c>
      <c r="AG131" s="62">
        <v>0.24691278259999999</v>
      </c>
      <c r="AH131" s="62">
        <v>0.24710212940000001</v>
      </c>
      <c r="AI131" s="62">
        <v>0.2472695821</v>
      </c>
      <c r="AJ131" s="62">
        <v>0.24741948929999999</v>
      </c>
      <c r="AK131" s="62">
        <v>0.24755441950000001</v>
      </c>
      <c r="AL131" s="62">
        <v>0.24767593709999999</v>
      </c>
      <c r="AM131" s="62">
        <v>0.2477849573</v>
      </c>
      <c r="AN131" s="62">
        <v>0.2478818401</v>
      </c>
      <c r="AO131" s="62">
        <v>0.24796622939999999</v>
      </c>
      <c r="AP131" s="62">
        <v>0.24803662209999999</v>
      </c>
      <c r="AQ131" s="62">
        <v>0.2480895196</v>
      </c>
      <c r="AR131" s="62">
        <v>0.2481178912</v>
      </c>
      <c r="AS131" s="62">
        <v>0.2481084325</v>
      </c>
      <c r="AT131" s="62">
        <v>0.24803671569999999</v>
      </c>
      <c r="AU131" s="62">
        <v>0.24785858829999999</v>
      </c>
      <c r="AV131" s="62">
        <v>0.2474948941</v>
      </c>
      <c r="AW131" s="62">
        <v>0.24680419649999999</v>
      </c>
      <c r="AX131" s="62">
        <v>0.24553361709999999</v>
      </c>
      <c r="AY131" s="62">
        <v>0.24322873710000001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3">
      <c r="A132" s="18" t="str">
        <f>Base!A132</f>
        <v>Carbon price (per t CO2)</v>
      </c>
      <c r="B132" s="62">
        <v>1.0010937159</v>
      </c>
      <c r="C132" s="62">
        <v>17.734822387600001</v>
      </c>
      <c r="D132" s="62">
        <v>21.155819359700001</v>
      </c>
      <c r="E132" s="62">
        <v>25.0217163895</v>
      </c>
      <c r="F132" s="62">
        <v>29.347813888400001</v>
      </c>
      <c r="G132" s="62">
        <v>34.148482125999998</v>
      </c>
      <c r="H132" s="62">
        <v>39.4368527333</v>
      </c>
      <c r="I132" s="62">
        <v>45.224532202200002</v>
      </c>
      <c r="J132" s="62">
        <v>51.5213210195</v>
      </c>
      <c r="K132" s="62">
        <v>58.334929554699997</v>
      </c>
      <c r="L132" s="62">
        <v>65.670685103500006</v>
      </c>
      <c r="M132" s="62">
        <v>73.531226533500003</v>
      </c>
      <c r="N132" s="62">
        <v>81.916184254399994</v>
      </c>
      <c r="O132" s="62">
        <v>90.821845276000005</v>
      </c>
      <c r="P132" s="62">
        <v>100.24080747550001</v>
      </c>
      <c r="Q132" s="62">
        <v>110.1616365751</v>
      </c>
      <c r="R132" s="62">
        <v>120.5685579355</v>
      </c>
      <c r="S132" s="62">
        <v>131.4412512289</v>
      </c>
      <c r="T132" s="62">
        <v>142.7548830854</v>
      </c>
      <c r="U132" s="62">
        <v>154.48398706219999</v>
      </c>
      <c r="V132" s="62">
        <v>166.59155941189999</v>
      </c>
      <c r="W132" s="62">
        <v>179.0262181112</v>
      </c>
      <c r="X132" s="62">
        <v>191.71875920389999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121.72082956760001</v>
      </c>
      <c r="BD132" s="62">
        <v>96.928856418500004</v>
      </c>
      <c r="BE132" s="62">
        <v>72.133267631799995</v>
      </c>
      <c r="BF132" s="62">
        <v>48.594785470799998</v>
      </c>
      <c r="BG132" s="62">
        <v>27.575997688299999</v>
      </c>
      <c r="BH132" s="62">
        <v>10.6254504379</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4.4" x14ac:dyDescent="0.3">
      <c r="A133" s="34" t="str">
        <f>Base!A133</f>
        <v>Carbon price (per ton CO2 plus Hotelling rent)</v>
      </c>
      <c r="B133" s="5">
        <f>+MIN(B132,B34)</f>
        <v>1.0010937159</v>
      </c>
      <c r="C133" s="5">
        <f t="shared" ref="C133:AG133" si="44">+MIN(C132,C34)</f>
        <v>17.734822387600001</v>
      </c>
      <c r="D133" s="5">
        <f>+MIN(D132,D34)</f>
        <v>21.155819359700001</v>
      </c>
      <c r="E133" s="5">
        <f t="shared" si="44"/>
        <v>25.0217163895</v>
      </c>
      <c r="F133" s="5">
        <f t="shared" si="44"/>
        <v>29.347813888400001</v>
      </c>
      <c r="G133" s="5">
        <f t="shared" si="44"/>
        <v>34.148482125999998</v>
      </c>
      <c r="H133" s="5">
        <f t="shared" si="44"/>
        <v>39.4368527333</v>
      </c>
      <c r="I133" s="5">
        <f t="shared" si="44"/>
        <v>45.224532202200002</v>
      </c>
      <c r="J133" s="5">
        <f t="shared" si="44"/>
        <v>51.5213210195</v>
      </c>
      <c r="K133" s="5">
        <f t="shared" si="44"/>
        <v>58.334929554699997</v>
      </c>
      <c r="L133" s="5">
        <f t="shared" si="44"/>
        <v>65.670685103500006</v>
      </c>
      <c r="M133" s="5">
        <f t="shared" si="44"/>
        <v>73.531226533500003</v>
      </c>
      <c r="N133" s="5">
        <f t="shared" si="44"/>
        <v>81.916184254399994</v>
      </c>
      <c r="O133" s="5">
        <f t="shared" si="44"/>
        <v>90.821845276000005</v>
      </c>
      <c r="P133" s="5">
        <f t="shared" si="44"/>
        <v>100.24080747550001</v>
      </c>
      <c r="Q133" s="5">
        <f t="shared" si="44"/>
        <v>110.1616365751</v>
      </c>
      <c r="R133" s="5">
        <f t="shared" si="44"/>
        <v>120.5685579355</v>
      </c>
      <c r="S133" s="5">
        <f t="shared" si="44"/>
        <v>131.4412512289</v>
      </c>
      <c r="T133" s="5">
        <f t="shared" si="44"/>
        <v>142.7548830854</v>
      </c>
      <c r="U133" s="5">
        <f t="shared" si="44"/>
        <v>154.48398706219999</v>
      </c>
      <c r="V133" s="5">
        <f t="shared" si="44"/>
        <v>166.59155941189999</v>
      </c>
      <c r="W133" s="5">
        <f t="shared" si="44"/>
        <v>179.0262181112</v>
      </c>
      <c r="X133" s="5">
        <f t="shared" si="44"/>
        <v>191.71875920389999</v>
      </c>
      <c r="Y133" s="5">
        <f t="shared" si="44"/>
        <v>192.16071395317775</v>
      </c>
      <c r="Z133" s="5">
        <f t="shared" si="44"/>
        <v>187.3566961043</v>
      </c>
      <c r="AA133" s="5">
        <f t="shared" si="44"/>
        <v>182.6727787017</v>
      </c>
      <c r="AB133" s="5">
        <f t="shared" si="44"/>
        <v>178.10595923419609</v>
      </c>
      <c r="AC133" s="5">
        <f t="shared" si="44"/>
        <v>173.65331025329999</v>
      </c>
      <c r="AD133" s="5">
        <f t="shared" si="44"/>
        <v>169.31197749699999</v>
      </c>
      <c r="AE133" s="5">
        <f t="shared" si="44"/>
        <v>165.07917805958243</v>
      </c>
      <c r="AF133" s="5">
        <f t="shared" si="44"/>
        <v>160.95219860809286</v>
      </c>
      <c r="AG133" s="5">
        <f t="shared" si="44"/>
        <v>156.92839364289054</v>
      </c>
      <c r="AH133" s="5">
        <f t="shared" ref="AH133:BI133" si="45">+MIN(AH132,AH34)</f>
        <v>153.00518380181828</v>
      </c>
      <c r="AI133" s="5">
        <f t="shared" si="45"/>
        <v>149.18005420677281</v>
      </c>
      <c r="AJ133" s="5">
        <f t="shared" si="45"/>
        <v>145.45055285160348</v>
      </c>
      <c r="AK133" s="5">
        <f t="shared" si="45"/>
        <v>141.81428903031338</v>
      </c>
      <c r="AL133" s="5">
        <f t="shared" si="45"/>
        <v>138.26893180455554</v>
      </c>
      <c r="AM133" s="5">
        <f t="shared" si="45"/>
        <v>134.81220850944163</v>
      </c>
      <c r="AN133" s="5">
        <f t="shared" si="45"/>
        <v>131.44190329670559</v>
      </c>
      <c r="AO133" s="5">
        <f t="shared" si="45"/>
        <v>128.15585571428795</v>
      </c>
      <c r="AP133" s="5">
        <f t="shared" si="45"/>
        <v>124.95195932143075</v>
      </c>
      <c r="AQ133" s="5">
        <f t="shared" si="45"/>
        <v>121.82816033839498</v>
      </c>
      <c r="AR133" s="5">
        <f t="shared" si="45"/>
        <v>118.7824563299351</v>
      </c>
      <c r="AS133" s="5">
        <f t="shared" si="45"/>
        <v>115.81289492168672</v>
      </c>
      <c r="AT133" s="5">
        <f t="shared" si="45"/>
        <v>112.91757254864454</v>
      </c>
      <c r="AU133" s="5">
        <f t="shared" si="45"/>
        <v>110.09463323492842</v>
      </c>
      <c r="AV133" s="5">
        <f t="shared" si="45"/>
        <v>107.34226740405521</v>
      </c>
      <c r="AW133" s="5">
        <f t="shared" si="45"/>
        <v>104.65871071895383</v>
      </c>
      <c r="AX133" s="5">
        <f t="shared" si="45"/>
        <v>102.04224295097998</v>
      </c>
      <c r="AY133" s="5">
        <f t="shared" si="45"/>
        <v>99.491186877205479</v>
      </c>
      <c r="AZ133" s="5">
        <f t="shared" si="45"/>
        <v>97.00390720527534</v>
      </c>
      <c r="BA133" s="5">
        <f t="shared" si="45"/>
        <v>94.578809525143456</v>
      </c>
      <c r="BB133" s="5">
        <f t="shared" si="45"/>
        <v>92.214339287014866</v>
      </c>
      <c r="BC133" s="5">
        <f t="shared" si="45"/>
        <v>89.908980804839487</v>
      </c>
      <c r="BD133" s="5">
        <f t="shared" si="45"/>
        <v>87.661256284718505</v>
      </c>
      <c r="BE133" s="5">
        <f t="shared" si="45"/>
        <v>72.133267631799995</v>
      </c>
      <c r="BF133" s="5">
        <f t="shared" si="45"/>
        <v>48.594785470799998</v>
      </c>
      <c r="BG133" s="5">
        <f t="shared" si="45"/>
        <v>27.575997688299999</v>
      </c>
      <c r="BH133" s="5">
        <f t="shared" si="45"/>
        <v>10.6254504379</v>
      </c>
      <c r="BI133" s="5">
        <f t="shared" si="45"/>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8" customHeight="1" x14ac:dyDescent="0.3">
      <c r="A134" s="8" t="str">
        <f>Base!A134</f>
        <v xml:space="preserve">    Carbon price [per t C]</v>
      </c>
      <c r="B134" s="5">
        <f>+B132*3.666</f>
        <v>3.6700095624893998</v>
      </c>
      <c r="C134" s="5">
        <f>+C132*3.666</f>
        <v>65.015858872941607</v>
      </c>
      <c r="D134" s="5">
        <f t="shared" ref="D134:BI134" si="46">+D132*3.666</f>
        <v>77.557233772660197</v>
      </c>
      <c r="E134" s="5">
        <f t="shared" si="46"/>
        <v>91.729612283907002</v>
      </c>
      <c r="F134" s="5">
        <f t="shared" si="46"/>
        <v>107.5890857148744</v>
      </c>
      <c r="G134" s="5">
        <f t="shared" si="46"/>
        <v>125.18833547391598</v>
      </c>
      <c r="H134" s="5">
        <f t="shared" si="46"/>
        <v>144.5755021202778</v>
      </c>
      <c r="I134" s="5">
        <f t="shared" si="46"/>
        <v>165.79313505326522</v>
      </c>
      <c r="J134" s="5">
        <f t="shared" si="46"/>
        <v>188.87716285748701</v>
      </c>
      <c r="K134" s="5">
        <f t="shared" si="46"/>
        <v>213.85585174753018</v>
      </c>
      <c r="L134" s="5">
        <f t="shared" si="46"/>
        <v>240.748731589431</v>
      </c>
      <c r="M134" s="5">
        <f t="shared" si="46"/>
        <v>269.565476471811</v>
      </c>
      <c r="N134" s="5">
        <f t="shared" si="46"/>
        <v>300.30473147663037</v>
      </c>
      <c r="O134" s="5">
        <f t="shared" si="46"/>
        <v>332.95288478181601</v>
      </c>
      <c r="P134" s="5">
        <f t="shared" si="46"/>
        <v>367.48280020518303</v>
      </c>
      <c r="Q134" s="5">
        <f t="shared" si="46"/>
        <v>403.85255968431659</v>
      </c>
      <c r="R134" s="5">
        <f t="shared" si="46"/>
        <v>442.00433339154296</v>
      </c>
      <c r="S134" s="5">
        <f t="shared" si="46"/>
        <v>481.86362700514741</v>
      </c>
      <c r="T134" s="5">
        <f t="shared" si="46"/>
        <v>523.33940139107642</v>
      </c>
      <c r="U134" s="5">
        <f t="shared" si="46"/>
        <v>566.33829657002514</v>
      </c>
      <c r="V134" s="5">
        <f t="shared" si="46"/>
        <v>610.72465680402536</v>
      </c>
      <c r="W134" s="5">
        <f t="shared" si="46"/>
        <v>656.31011559565911</v>
      </c>
      <c r="X134" s="5">
        <f t="shared" si="46"/>
        <v>702.84097124149741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652.31468919859321</v>
      </c>
      <c r="AP134" s="5">
        <f t="shared" si="46"/>
        <v>636.00682196882997</v>
      </c>
      <c r="AQ134" s="5">
        <f t="shared" si="46"/>
        <v>620.10665141951768</v>
      </c>
      <c r="AR134" s="5">
        <f t="shared" si="46"/>
        <v>604.60398513399298</v>
      </c>
      <c r="AS134" s="5">
        <f t="shared" si="46"/>
        <v>589.48888550568893</v>
      </c>
      <c r="AT134" s="5">
        <f t="shared" si="46"/>
        <v>574.75166336809264</v>
      </c>
      <c r="AU134" s="5">
        <f t="shared" si="46"/>
        <v>560.38287178380779</v>
      </c>
      <c r="AV134" s="5">
        <f t="shared" si="46"/>
        <v>546.37329998905682</v>
      </c>
      <c r="AW134" s="5">
        <f t="shared" si="46"/>
        <v>532.71396748958693</v>
      </c>
      <c r="AX134" s="5">
        <f t="shared" si="46"/>
        <v>519.39611830211823</v>
      </c>
      <c r="AY134" s="5">
        <f t="shared" si="46"/>
        <v>506.41121534462934</v>
      </c>
      <c r="AZ134" s="5">
        <f t="shared" si="46"/>
        <v>493.75093496118785</v>
      </c>
      <c r="BA134" s="5">
        <f t="shared" si="46"/>
        <v>481.40716158718561</v>
      </c>
      <c r="BB134" s="5">
        <f t="shared" si="46"/>
        <v>469.37198254728605</v>
      </c>
      <c r="BC134" s="5">
        <f t="shared" si="46"/>
        <v>446.22856119482162</v>
      </c>
      <c r="BD134" s="5">
        <f t="shared" si="46"/>
        <v>355.34118763022099</v>
      </c>
      <c r="BE134" s="5">
        <f t="shared" si="46"/>
        <v>264.4405591381788</v>
      </c>
      <c r="BF134" s="5">
        <f t="shared" si="46"/>
        <v>178.14848353595278</v>
      </c>
      <c r="BG134" s="5">
        <f t="shared" si="46"/>
        <v>101.09360752530779</v>
      </c>
      <c r="BH134" s="5">
        <f t="shared" si="46"/>
        <v>38.952901305341399</v>
      </c>
      <c r="BI134" s="5">
        <f t="shared" si="46"/>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6.25" customHeight="1" x14ac:dyDescent="0.3">
      <c r="A135" s="15" t="str">
        <f>Base!A135</f>
        <v>Emissions control rate (total)</v>
      </c>
      <c r="B135" s="60">
        <v>3.9E-2</v>
      </c>
      <c r="C135" s="60">
        <v>0.1952999369</v>
      </c>
      <c r="D135" s="60">
        <v>0.2184579609</v>
      </c>
      <c r="E135" s="60">
        <v>0.2432032294</v>
      </c>
      <c r="F135" s="60">
        <v>0.26949760950000001</v>
      </c>
      <c r="G135" s="60">
        <v>0.29731485029999999</v>
      </c>
      <c r="H135" s="60">
        <v>0.32663634450000001</v>
      </c>
      <c r="I135" s="60">
        <v>0.35744807420000002</v>
      </c>
      <c r="J135" s="60">
        <v>0.38973833299999999</v>
      </c>
      <c r="K135" s="60">
        <v>0.4234959626</v>
      </c>
      <c r="L135" s="60">
        <v>0.45870892800000002</v>
      </c>
      <c r="M135" s="60">
        <v>0.49536311300000002</v>
      </c>
      <c r="N135" s="60">
        <v>0.53344125730000003</v>
      </c>
      <c r="O135" s="60">
        <v>0.57292198240000003</v>
      </c>
      <c r="P135" s="60">
        <v>0.61377888110000001</v>
      </c>
      <c r="Q135" s="60">
        <v>0.65597968439999998</v>
      </c>
      <c r="R135" s="60">
        <v>0.69948557479999995</v>
      </c>
      <c r="S135" s="60">
        <v>0.74425081609999999</v>
      </c>
      <c r="T135" s="60">
        <v>0.79022304929999998</v>
      </c>
      <c r="U135" s="60">
        <v>0.83735501769999998</v>
      </c>
      <c r="V135" s="60">
        <v>0.88557116069999997</v>
      </c>
      <c r="W135" s="60">
        <v>0.93476125470000004</v>
      </c>
      <c r="X135" s="60">
        <v>0.98477247410000002</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1.2</v>
      </c>
      <c r="BB135" s="60">
        <v>1.2</v>
      </c>
      <c r="BC135" s="60">
        <v>1.1832864871</v>
      </c>
      <c r="BD135" s="60">
        <v>1.0574198131999999</v>
      </c>
      <c r="BE135" s="60">
        <v>0.91005680209999995</v>
      </c>
      <c r="BF135" s="60">
        <v>0.74109477040000005</v>
      </c>
      <c r="BG135" s="60">
        <v>0.5486345641</v>
      </c>
      <c r="BH135" s="60">
        <v>0.32755901300000001</v>
      </c>
      <c r="BI135" s="60">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 customHeight="1" x14ac:dyDescent="0.3">
      <c r="A136" s="8" t="str">
        <f>Base!A136</f>
        <v>Emissions control rate (participants)</v>
      </c>
      <c r="B136" s="2">
        <f>+MIN(((B133)/(B$34))^(1/($B$39-1)),Parameters!$B$42)</f>
        <v>3.8999999999774625E-2</v>
      </c>
      <c r="C136" s="2">
        <f>+MIN(((C133)/(C$34))^(1/($B$39-1)),Parameters!$B$42)</f>
        <v>0.19529993684973709</v>
      </c>
      <c r="D136" s="2">
        <f>+MIN(((D133)/(D$34))^(1/($B$39-1)),Parameters!$B$42)</f>
        <v>0.21845796091508224</v>
      </c>
      <c r="E136" s="2">
        <f>+MIN(((E133)/(E$34))^(1/($B$39-1)),Parameters!$B$42)</f>
        <v>0.24320322944275827</v>
      </c>
      <c r="F136" s="2">
        <f>+MIN(((F133)/(F$34))^(1/($B$39-1)),Parameters!$B$42)</f>
        <v>0.26949760945458484</v>
      </c>
      <c r="G136" s="2">
        <f>+MIN(((G133)/(G$34))^(1/($B$39-1)),Parameters!$B$42)</f>
        <v>0.29731485025408166</v>
      </c>
      <c r="H136" s="2">
        <f>+MIN(((H133)/(H$34))^(1/($B$39-1)),Parameters!$B$42)</f>
        <v>0.32663634451576795</v>
      </c>
      <c r="I136" s="2">
        <f>+MIN(((I133)/(I$34))^(1/($B$39-1)),Parameters!$B$42)</f>
        <v>0.35744807417211311</v>
      </c>
      <c r="J136" s="2">
        <f>+MIN(((J133)/(J$34))^(1/($B$39-1)),Parameters!$B$42)</f>
        <v>0.38973833295519739</v>
      </c>
      <c r="K136" s="2">
        <f>+MIN(((K133)/(K$34))^(1/($B$39-1)),Parameters!$B$42)</f>
        <v>0.42349596264390599</v>
      </c>
      <c r="L136" s="2">
        <f>+MIN(((L133)/(L$34))^(1/($B$39-1)),Parameters!$B$42)</f>
        <v>0.45870892802461893</v>
      </c>
      <c r="M136" s="2">
        <f>+MIN(((M133)/(M$34))^(1/($B$39-1)),Parameters!$B$42)</f>
        <v>0.49536311298479085</v>
      </c>
      <c r="N136" s="2">
        <f>+MIN(((N133)/(N$34))^(1/($B$39-1)),Parameters!$B$42)</f>
        <v>0.53344125734153336</v>
      </c>
      <c r="O136" s="2">
        <f>+MIN(((O133)/(O$34))^(1/($B$39-1)),Parameters!$B$42)</f>
        <v>0.57292198242128012</v>
      </c>
      <c r="P136" s="2">
        <f>+MIN(((P133)/(P$34))^(1/($B$39-1)),Parameters!$B$42)</f>
        <v>0.61377888107996781</v>
      </c>
      <c r="Q136" s="2">
        <f>+MIN(((Q133)/(Q$34))^(1/($B$39-1)),Parameters!$B$42)</f>
        <v>0.65597968440119503</v>
      </c>
      <c r="R136" s="2">
        <f>+MIN(((R133)/(R$34))^(1/($B$39-1)),Parameters!$B$42)</f>
        <v>0.69948557483376828</v>
      </c>
      <c r="S136" s="2">
        <f>+MIN(((S133)/(S$34))^(1/($B$39-1)),Parameters!$B$42)</f>
        <v>0.74425081610803467</v>
      </c>
      <c r="T136" s="2">
        <f>+MIN(((T133)/(T$34))^(1/($B$39-1)),Parameters!$B$42)</f>
        <v>0.79022304930981235</v>
      </c>
      <c r="U136" s="2">
        <f>+MIN(((U133)/(U$34))^(1/($B$39-1)),Parameters!$B$42)</f>
        <v>0.83735501766146259</v>
      </c>
      <c r="V136" s="2">
        <f>+MIN(((V133)/(V$34))^(1/($B$39-1)),Parameters!$B$42)</f>
        <v>0.88557116072130204</v>
      </c>
      <c r="W136" s="2">
        <f>+MIN(((W133)/(W$34))^(1/($B$39-1)),Parameters!$B$42)</f>
        <v>0.93476125473381488</v>
      </c>
      <c r="X136" s="2">
        <f>+MIN(((X133)/(X$34))^(1/($B$39-1)),Parameters!$B$42)</f>
        <v>0.98477247414960301</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1</v>
      </c>
      <c r="BD136" s="2">
        <f>+MIN(((BD133)/(BD$34))^(1/($B$39-1)),Parameters!$B$42)</f>
        <v>1</v>
      </c>
      <c r="BE136" s="2">
        <f>+MIN(((BE133)/(BE$34))^(1/($B$39-1)),Parameters!$B$42)</f>
        <v>0.9100568020920583</v>
      </c>
      <c r="BF136" s="2">
        <f>+MIN(((BF133)/(BF$34))^(1/($B$39-1)),Parameters!$B$42)</f>
        <v>0.74109477036476368</v>
      </c>
      <c r="BG136" s="2">
        <f>+MIN(((BG133)/(BG$34))^(1/($B$39-1)),Parameters!$B$42)</f>
        <v>0.54863456410092359</v>
      </c>
      <c r="BH136" s="2">
        <f>+MIN(((BH133)/(BH$34))^(1/($B$39-1)),Parameters!$B$42)</f>
        <v>0.32755901295890721</v>
      </c>
      <c r="BI136" s="2">
        <f>+MIN(((BI133)/(BI$34))^(1/($B$39-1)),Parameters!$B$42)</f>
        <v>0</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30.75" customHeight="1" x14ac:dyDescent="0.3">
      <c r="A137" s="8" t="str">
        <f>Base!A137</f>
        <v>Global average carbon price (per t CO2)</v>
      </c>
      <c r="B137" s="2">
        <v>1</v>
      </c>
      <c r="C137" s="2">
        <f>+C133*C47</f>
        <v>17.734822387600001</v>
      </c>
      <c r="D137" s="2">
        <f t="shared" ref="D137:AH137" si="47">+D133*D47</f>
        <v>21.155819359700001</v>
      </c>
      <c r="E137" s="2">
        <f t="shared" si="47"/>
        <v>25.0217163895</v>
      </c>
      <c r="F137" s="2">
        <f t="shared" si="47"/>
        <v>29.347813888400001</v>
      </c>
      <c r="G137" s="2">
        <f t="shared" si="47"/>
        <v>34.148482125999998</v>
      </c>
      <c r="H137" s="2">
        <f t="shared" si="47"/>
        <v>39.4368527333</v>
      </c>
      <c r="I137" s="2">
        <f t="shared" si="47"/>
        <v>45.224532202200002</v>
      </c>
      <c r="J137" s="2">
        <f t="shared" si="47"/>
        <v>51.5213210195</v>
      </c>
      <c r="K137" s="2">
        <f t="shared" si="47"/>
        <v>58.334929554699997</v>
      </c>
      <c r="L137" s="2">
        <f t="shared" si="47"/>
        <v>65.670685103500006</v>
      </c>
      <c r="M137" s="2">
        <f t="shared" si="47"/>
        <v>73.531226533500003</v>
      </c>
      <c r="N137" s="2">
        <f t="shared" si="47"/>
        <v>81.916184254399994</v>
      </c>
      <c r="O137" s="2">
        <f t="shared" si="47"/>
        <v>90.821845276000005</v>
      </c>
      <c r="P137" s="2">
        <f t="shared" si="47"/>
        <v>100.24080747550001</v>
      </c>
      <c r="Q137" s="2">
        <f t="shared" si="47"/>
        <v>110.1616365751</v>
      </c>
      <c r="R137" s="2">
        <f t="shared" si="47"/>
        <v>120.5685579355</v>
      </c>
      <c r="S137" s="2">
        <f t="shared" si="47"/>
        <v>131.4412512289</v>
      </c>
      <c r="T137" s="2">
        <f t="shared" si="47"/>
        <v>142.7548830854</v>
      </c>
      <c r="U137" s="2">
        <f t="shared" si="47"/>
        <v>154.48398706219999</v>
      </c>
      <c r="V137" s="2">
        <f t="shared" si="47"/>
        <v>166.59155941189999</v>
      </c>
      <c r="W137" s="2">
        <f t="shared" si="47"/>
        <v>179.0262181112</v>
      </c>
      <c r="X137" s="2">
        <f t="shared" si="47"/>
        <v>191.71875920389999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92.214339287014866</v>
      </c>
      <c r="BC137" s="2">
        <f t="shared" si="48"/>
        <v>89.908980804839487</v>
      </c>
      <c r="BD137" s="2">
        <f t="shared" si="48"/>
        <v>87.661256284718505</v>
      </c>
      <c r="BE137" s="2">
        <f t="shared" si="48"/>
        <v>72.133267631799995</v>
      </c>
      <c r="BF137" s="2">
        <f t="shared" si="48"/>
        <v>48.594785470799998</v>
      </c>
      <c r="BG137" s="2">
        <f t="shared" si="48"/>
        <v>27.575997688299999</v>
      </c>
      <c r="BH137" s="2">
        <f t="shared" si="48"/>
        <v>10.6254504379</v>
      </c>
      <c r="BI137" s="2">
        <f t="shared" si="48"/>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95" customHeight="1" x14ac:dyDescent="0.3">
      <c r="A138" s="66" t="str">
        <f>Base!A138</f>
        <v>Consumption discount rate (end of period, % per year)</v>
      </c>
      <c r="B138" s="67">
        <f>+C154</f>
        <v>5.1635861709551589E-2</v>
      </c>
      <c r="C138" s="67">
        <f t="shared" ref="C138:BH138" si="49">+D154</f>
        <v>5.2019478265573182E-2</v>
      </c>
      <c r="D138" s="67">
        <f t="shared" si="49"/>
        <v>4.9285672148362991E-2</v>
      </c>
      <c r="E138" s="67">
        <f t="shared" si="49"/>
        <v>4.8297410033957267E-2</v>
      </c>
      <c r="F138" s="67">
        <f t="shared" si="49"/>
        <v>4.7252247518738688E-2</v>
      </c>
      <c r="G138" s="67">
        <f t="shared" si="49"/>
        <v>4.6194150375948206E-2</v>
      </c>
      <c r="H138" s="67">
        <f t="shared" si="49"/>
        <v>4.5148730342088772E-2</v>
      </c>
      <c r="I138" s="67">
        <f t="shared" si="49"/>
        <v>4.4131059977148723E-2</v>
      </c>
      <c r="J138" s="67">
        <f t="shared" si="49"/>
        <v>4.3150207839595778E-2</v>
      </c>
      <c r="K138" s="67">
        <f t="shared" si="49"/>
        <v>4.2211853234620955E-2</v>
      </c>
      <c r="L138" s="67">
        <f t="shared" si="49"/>
        <v>4.1319783817896694E-2</v>
      </c>
      <c r="M138" s="67">
        <f t="shared" si="49"/>
        <v>4.04767476374428E-2</v>
      </c>
      <c r="N138" s="67">
        <f t="shared" si="49"/>
        <v>3.9684932371146786E-2</v>
      </c>
      <c r="O138" s="67">
        <f t="shared" si="49"/>
        <v>3.8946238149681012E-2</v>
      </c>
      <c r="P138" s="67">
        <f t="shared" si="49"/>
        <v>3.8262443696048365E-2</v>
      </c>
      <c r="Q138" s="67">
        <f t="shared" si="49"/>
        <v>3.7635346288684701E-2</v>
      </c>
      <c r="R138" s="67">
        <f t="shared" si="49"/>
        <v>3.7066950084858385E-2</v>
      </c>
      <c r="S138" s="67">
        <f t="shared" si="49"/>
        <v>3.6559809654836295E-2</v>
      </c>
      <c r="T138" s="67">
        <f t="shared" si="49"/>
        <v>3.6069396195507197E-2</v>
      </c>
      <c r="U138" s="67">
        <f t="shared" si="49"/>
        <v>3.5641830769368221E-2</v>
      </c>
      <c r="V138" s="67">
        <f t="shared" si="49"/>
        <v>3.5278710202407249E-2</v>
      </c>
      <c r="W138" s="67">
        <f t="shared" si="49"/>
        <v>3.4989633950142762E-2</v>
      </c>
      <c r="X138" s="67">
        <f t="shared" si="49"/>
        <v>3.4793487310517568E-2</v>
      </c>
      <c r="Y138" s="67">
        <f t="shared" si="49"/>
        <v>3.4536482051073181E-2</v>
      </c>
      <c r="Z138" s="67">
        <f t="shared" si="49"/>
        <v>3.4173187285027495E-2</v>
      </c>
      <c r="AA138" s="67">
        <f t="shared" si="49"/>
        <v>3.3704967740976643E-2</v>
      </c>
      <c r="AB138" s="67">
        <f t="shared" si="49"/>
        <v>3.3107342050122224E-2</v>
      </c>
      <c r="AC138" s="67">
        <f t="shared" si="49"/>
        <v>3.2333138418284779E-2</v>
      </c>
      <c r="AD138" s="67">
        <f t="shared" si="49"/>
        <v>3.1560840480560071E-2</v>
      </c>
      <c r="AE138" s="67">
        <f t="shared" si="49"/>
        <v>3.1077884001232015E-2</v>
      </c>
      <c r="AF138" s="67">
        <f t="shared" si="49"/>
        <v>3.0280291945672166E-2</v>
      </c>
      <c r="AG138" s="67">
        <f t="shared" si="49"/>
        <v>-6.6500112665468736E-2</v>
      </c>
      <c r="AH138" s="67">
        <f t="shared" si="49"/>
        <v>5.6660585902412075E-2</v>
      </c>
      <c r="AI138" s="67">
        <f t="shared" si="49"/>
        <v>4.540429671931534E-2</v>
      </c>
      <c r="AJ138" s="67">
        <f t="shared" si="49"/>
        <v>3.8989773375835979E-2</v>
      </c>
      <c r="AK138" s="67">
        <f t="shared" si="49"/>
        <v>3.499350982187921E-2</v>
      </c>
      <c r="AL138" s="67">
        <f t="shared" si="49"/>
        <v>3.2342563236963162E-2</v>
      </c>
      <c r="AM138" s="67">
        <f t="shared" si="49"/>
        <v>3.0494798111458499E-2</v>
      </c>
      <c r="AN138" s="67">
        <f t="shared" si="49"/>
        <v>2.9150306576990248E-2</v>
      </c>
      <c r="AO138" s="67">
        <f t="shared" si="49"/>
        <v>2.813241176968706E-2</v>
      </c>
      <c r="AP138" s="67">
        <f t="shared" si="49"/>
        <v>2.7332478205578825E-2</v>
      </c>
      <c r="AQ138" s="67">
        <f t="shared" si="49"/>
        <v>2.6681926214708884E-2</v>
      </c>
      <c r="AR138" s="67">
        <f t="shared" si="49"/>
        <v>2.6137116775167613E-2</v>
      </c>
      <c r="AS138" s="67">
        <f t="shared" si="49"/>
        <v>2.5670938913748387E-2</v>
      </c>
      <c r="AT138" s="67">
        <f t="shared" si="49"/>
        <v>2.5268330615002998E-2</v>
      </c>
      <c r="AU138" s="67">
        <f t="shared" si="49"/>
        <v>2.4924543196875426E-2</v>
      </c>
      <c r="AV138" s="67">
        <f t="shared" si="49"/>
        <v>2.4645916947034996E-2</v>
      </c>
      <c r="AW138" s="67">
        <f t="shared" si="49"/>
        <v>2.4453773812225688E-2</v>
      </c>
      <c r="AX138" s="67">
        <f t="shared" si="49"/>
        <v>2.4393189520937719E-2</v>
      </c>
      <c r="AY138" s="67">
        <f t="shared" si="49"/>
        <v>1.6979745919119438E-2</v>
      </c>
      <c r="AZ138" s="67">
        <f t="shared" si="49"/>
        <v>2.5113667857611155E-2</v>
      </c>
      <c r="BA138" s="67">
        <f t="shared" si="49"/>
        <v>2.4251116010663321E-2</v>
      </c>
      <c r="BB138" s="67">
        <f t="shared" si="49"/>
        <v>2.3616510435183535E-2</v>
      </c>
      <c r="BC138" s="67">
        <f t="shared" si="49"/>
        <v>2.3255812293321965E-2</v>
      </c>
      <c r="BD138" s="67">
        <f t="shared" si="49"/>
        <v>2.2770893761439259E-2</v>
      </c>
      <c r="BE138" s="67">
        <f t="shared" si="49"/>
        <v>2.2312603416839494E-2</v>
      </c>
      <c r="BF138" s="67">
        <f t="shared" si="49"/>
        <v>2.1873742946429742E-2</v>
      </c>
      <c r="BG138" s="67">
        <f t="shared" si="49"/>
        <v>2.1442541558647221E-2</v>
      </c>
      <c r="BH138" s="67">
        <f t="shared" si="49"/>
        <v>2.1005417026494833E-2</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1.0070772683538509</v>
      </c>
      <c r="E148" s="3">
        <f t="shared" si="50"/>
        <v>1.0083510603497923</v>
      </c>
      <c r="F148" s="3">
        <f t="shared" si="50"/>
        <v>1.0071076480956989</v>
      </c>
      <c r="G148" s="3">
        <f t="shared" si="50"/>
        <v>1.0060065118945292</v>
      </c>
      <c r="H148" s="3">
        <f t="shared" si="50"/>
        <v>1.00502243874638</v>
      </c>
      <c r="I148" s="3">
        <f t="shared" si="50"/>
        <v>1.0041325809142558</v>
      </c>
      <c r="J148" s="3">
        <f t="shared" si="50"/>
        <v>1.0033159242488521</v>
      </c>
      <c r="K148" s="3">
        <f t="shared" si="50"/>
        <v>1.0025528335668807</v>
      </c>
      <c r="L148" s="3">
        <f t="shared" si="50"/>
        <v>1.0018246661425576</v>
      </c>
      <c r="M148" s="3">
        <f t="shared" si="50"/>
        <v>1.0011134493148204</v>
      </c>
      <c r="N148" s="3">
        <f t="shared" si="50"/>
        <v>1.0004016220120626</v>
      </c>
      <c r="O148" s="3">
        <f t="shared" si="50"/>
        <v>0.99967184315660174</v>
      </c>
      <c r="P148" s="3">
        <f t="shared" si="50"/>
        <v>0.99890687278374779</v>
      </c>
      <c r="Q148" s="3">
        <f t="shared" si="50"/>
        <v>0.99808953461373817</v>
      </c>
      <c r="R148" s="3">
        <f t="shared" si="50"/>
        <v>0.99720277209659569</v>
      </c>
      <c r="S148" s="3">
        <f t="shared" si="50"/>
        <v>0.99622981402948929</v>
      </c>
      <c r="T148" s="3">
        <f t="shared" si="50"/>
        <v>0.99515447125787582</v>
      </c>
      <c r="U148" s="3">
        <f t="shared" si="50"/>
        <v>0.99407753206352512</v>
      </c>
      <c r="V148" s="3">
        <f t="shared" si="50"/>
        <v>0.99292295054951563</v>
      </c>
      <c r="W148" s="3">
        <f t="shared" si="50"/>
        <v>0.9916953755030079</v>
      </c>
      <c r="X148" s="3">
        <f t="shared" si="50"/>
        <v>0.99040620058485218</v>
      </c>
      <c r="Y148" s="3">
        <f t="shared" si="50"/>
        <v>0.9890752714323936</v>
      </c>
      <c r="Z148" s="3">
        <f t="shared" si="50"/>
        <v>0.98773277536874737</v>
      </c>
      <c r="AA148" s="3">
        <f t="shared" si="50"/>
        <v>0.9864211625083309</v>
      </c>
      <c r="AB148" s="3">
        <f t="shared" si="50"/>
        <v>0.98519679020350182</v>
      </c>
      <c r="AC148" s="3">
        <f t="shared" si="50"/>
        <v>0.98413073970423037</v>
      </c>
      <c r="AD148" s="3">
        <f t="shared" si="50"/>
        <v>0.98330792318512539</v>
      </c>
      <c r="AE148" s="3">
        <f t="shared" si="50"/>
        <v>0.98282324335065008</v>
      </c>
      <c r="AF148" s="3">
        <f t="shared" si="50"/>
        <v>0.98277338356821031</v>
      </c>
      <c r="AG148" s="3">
        <f t="shared" si="50"/>
        <v>0.98324318776611175</v>
      </c>
      <c r="AH148" s="3">
        <f t="shared" si="50"/>
        <v>1.2321842067649462</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3">
      <c r="A150" s="9" t="str">
        <f>Base!A150</f>
        <v xml:space="preserve">   Ratio MU</v>
      </c>
      <c r="B150" s="3"/>
      <c r="C150" s="3">
        <f t="shared" ref="C150:AH150" si="54">+((C126/B126)^($B$19))^0.2</f>
        <v>1.036094445034041</v>
      </c>
      <c r="D150" s="3">
        <f t="shared" si="54"/>
        <v>1.0364723923798751</v>
      </c>
      <c r="E150" s="3">
        <f t="shared" si="54"/>
        <v>1.0337789873382888</v>
      </c>
      <c r="F150" s="3">
        <f t="shared" si="54"/>
        <v>1.0328053300827167</v>
      </c>
      <c r="G150" s="3">
        <f t="shared" si="54"/>
        <v>1.0317756133189544</v>
      </c>
      <c r="H150" s="3">
        <f t="shared" si="54"/>
        <v>1.0307331530797521</v>
      </c>
      <c r="I150" s="3">
        <f t="shared" si="54"/>
        <v>1.0297031826030432</v>
      </c>
      <c r="J150" s="3">
        <f t="shared" si="54"/>
        <v>1.0287005517016246</v>
      </c>
      <c r="K150" s="3">
        <f t="shared" si="54"/>
        <v>1.027734194915858</v>
      </c>
      <c r="L150" s="3">
        <f t="shared" si="54"/>
        <v>1.0268097076203162</v>
      </c>
      <c r="M150" s="3">
        <f t="shared" si="54"/>
        <v>1.0259308214954648</v>
      </c>
      <c r="N150" s="3">
        <f t="shared" si="54"/>
        <v>1.0251002439777763</v>
      </c>
      <c r="O150" s="3">
        <f t="shared" si="54"/>
        <v>1.024320130414923</v>
      </c>
      <c r="P150" s="3">
        <f t="shared" si="54"/>
        <v>1.0235923528568287</v>
      </c>
      <c r="Q150" s="3">
        <f t="shared" si="54"/>
        <v>1.0229186637399492</v>
      </c>
      <c r="R150" s="3">
        <f t="shared" si="54"/>
        <v>1.0223008337819555</v>
      </c>
      <c r="S150" s="3">
        <f t="shared" si="54"/>
        <v>1.021740837522028</v>
      </c>
      <c r="T150" s="3">
        <f t="shared" si="54"/>
        <v>1.0212411917781639</v>
      </c>
      <c r="U150" s="3">
        <f t="shared" si="54"/>
        <v>1.0207580258083815</v>
      </c>
      <c r="V150" s="3">
        <f t="shared" si="54"/>
        <v>1.0203367790831215</v>
      </c>
      <c r="W150" s="3">
        <f t="shared" si="54"/>
        <v>1.0199790248299581</v>
      </c>
      <c r="X150" s="3">
        <f t="shared" si="54"/>
        <v>1.0196942206405348</v>
      </c>
      <c r="Y150" s="3">
        <f t="shared" si="54"/>
        <v>1.0195009727197217</v>
      </c>
      <c r="Z150" s="3">
        <f t="shared" si="54"/>
        <v>1.0192477655675598</v>
      </c>
      <c r="AA150" s="3">
        <f t="shared" si="54"/>
        <v>1.0188898396896824</v>
      </c>
      <c r="AB150" s="3">
        <f t="shared" si="54"/>
        <v>1.0184285396462824</v>
      </c>
      <c r="AC150" s="3">
        <f t="shared" si="54"/>
        <v>1.0178397458621895</v>
      </c>
      <c r="AD150" s="3">
        <f t="shared" si="54"/>
        <v>1.0170769836633349</v>
      </c>
      <c r="AE150" s="3">
        <f t="shared" si="54"/>
        <v>1.0163160989956257</v>
      </c>
      <c r="AF150" s="3">
        <f t="shared" si="54"/>
        <v>1.0158402798041695</v>
      </c>
      <c r="AG150" s="3">
        <f t="shared" si="54"/>
        <v>1.0150544748233223</v>
      </c>
      <c r="AH150" s="3">
        <f t="shared" si="54"/>
        <v>0.91970432249707523</v>
      </c>
      <c r="AI150" s="3">
        <f t="shared" ref="AI150:BI150" si="55">+((AI126/AH126)^($B$19))^0.2</f>
        <v>1.0410449122191252</v>
      </c>
      <c r="AJ150" s="3">
        <f t="shared" si="55"/>
        <v>1.0299549721372565</v>
      </c>
      <c r="AK150" s="3">
        <f t="shared" si="55"/>
        <v>1.0236352447052572</v>
      </c>
      <c r="AL150" s="3">
        <f t="shared" si="55"/>
        <v>1.0196980392333785</v>
      </c>
      <c r="AM150" s="3">
        <f t="shared" si="55"/>
        <v>1.0170862691989786</v>
      </c>
      <c r="AN150" s="3">
        <f t="shared" si="55"/>
        <v>1.0152658109472499</v>
      </c>
      <c r="AO150" s="3">
        <f t="shared" si="55"/>
        <v>1.0139411887458032</v>
      </c>
      <c r="AP150" s="3">
        <f t="shared" si="55"/>
        <v>1.0129383367189035</v>
      </c>
      <c r="AQ150" s="3">
        <f t="shared" si="55"/>
        <v>1.0121502248330827</v>
      </c>
      <c r="AR150" s="3">
        <f t="shared" si="55"/>
        <v>1.0115092869110434</v>
      </c>
      <c r="AS150" s="3">
        <f t="shared" si="55"/>
        <v>1.0109725288425297</v>
      </c>
      <c r="AT150" s="3">
        <f t="shared" si="55"/>
        <v>1.0105132403091117</v>
      </c>
      <c r="AU150" s="3">
        <f t="shared" si="55"/>
        <v>1.0101165818867026</v>
      </c>
      <c r="AV150" s="3">
        <f t="shared" si="55"/>
        <v>1.0097778750708133</v>
      </c>
      <c r="AW150" s="3">
        <f t="shared" si="55"/>
        <v>1.0095033664502808</v>
      </c>
      <c r="AX150" s="3">
        <f t="shared" si="55"/>
        <v>1.0093140628691879</v>
      </c>
      <c r="AY150" s="3">
        <f t="shared" si="55"/>
        <v>1.0092543739122539</v>
      </c>
      <c r="AZ150" s="3">
        <f t="shared" si="55"/>
        <v>1.0019504885902655</v>
      </c>
      <c r="BA150" s="3">
        <f t="shared" si="55"/>
        <v>1.0099642047858239</v>
      </c>
      <c r="BB150" s="3">
        <f t="shared" si="55"/>
        <v>1.0091144000105059</v>
      </c>
      <c r="BC150" s="3">
        <f t="shared" si="55"/>
        <v>1.0084891728425454</v>
      </c>
      <c r="BD150" s="3">
        <f t="shared" si="55"/>
        <v>1.0081338052150957</v>
      </c>
      <c r="BE150" s="3">
        <f t="shared" si="55"/>
        <v>1.0076560529669354</v>
      </c>
      <c r="BF150" s="3">
        <f t="shared" si="55"/>
        <v>1.0072045353860488</v>
      </c>
      <c r="BG150" s="3">
        <f t="shared" si="55"/>
        <v>1.0067721605383546</v>
      </c>
      <c r="BH150" s="3">
        <f t="shared" si="55"/>
        <v>1.0063473315848741</v>
      </c>
      <c r="BI150" s="3">
        <f t="shared" si="55"/>
        <v>1.0059166670211772</v>
      </c>
    </row>
    <row r="151" spans="1:124" ht="21" customHeight="1" x14ac:dyDescent="0.3">
      <c r="A151" s="9" t="str">
        <f>Base!A151</f>
        <v>Product</v>
      </c>
      <c r="B151" s="3"/>
      <c r="C151" s="3">
        <f>+C150*C149</f>
        <v>1.0516358617095516</v>
      </c>
      <c r="D151" s="3">
        <f t="shared" ref="D151:BI151" si="56">+D150*D149</f>
        <v>1.0520194782655732</v>
      </c>
      <c r="E151" s="3">
        <f t="shared" si="56"/>
        <v>1.049285672148363</v>
      </c>
      <c r="F151" s="3">
        <f t="shared" si="56"/>
        <v>1.0482974100339573</v>
      </c>
      <c r="G151" s="3">
        <f t="shared" si="56"/>
        <v>1.0472522475187387</v>
      </c>
      <c r="H151" s="3">
        <f t="shared" si="56"/>
        <v>1.0461941503759482</v>
      </c>
      <c r="I151" s="3">
        <f t="shared" si="56"/>
        <v>1.0451487303420888</v>
      </c>
      <c r="J151" s="3">
        <f t="shared" si="56"/>
        <v>1.0441310599771487</v>
      </c>
      <c r="K151" s="3">
        <f t="shared" si="56"/>
        <v>1.0431502078395958</v>
      </c>
      <c r="L151" s="3">
        <f t="shared" si="56"/>
        <v>1.042211853234621</v>
      </c>
      <c r="M151" s="3">
        <f t="shared" si="56"/>
        <v>1.0413197838178967</v>
      </c>
      <c r="N151" s="3">
        <f t="shared" si="56"/>
        <v>1.0404767476374428</v>
      </c>
      <c r="O151" s="3">
        <f t="shared" si="56"/>
        <v>1.0396849323711468</v>
      </c>
      <c r="P151" s="3">
        <f t="shared" si="56"/>
        <v>1.038946238149681</v>
      </c>
      <c r="Q151" s="3">
        <f t="shared" si="56"/>
        <v>1.0382624436960484</v>
      </c>
      <c r="R151" s="3">
        <f t="shared" si="56"/>
        <v>1.0376353462886847</v>
      </c>
      <c r="S151" s="3">
        <f t="shared" si="56"/>
        <v>1.0370669500848584</v>
      </c>
      <c r="T151" s="3">
        <f t="shared" si="56"/>
        <v>1.0365598096548363</v>
      </c>
      <c r="U151" s="3">
        <f t="shared" si="56"/>
        <v>1.0360693961955072</v>
      </c>
      <c r="V151" s="3">
        <f t="shared" si="56"/>
        <v>1.0356418307693682</v>
      </c>
      <c r="W151" s="3">
        <f t="shared" si="56"/>
        <v>1.0352787102024072</v>
      </c>
      <c r="X151" s="3">
        <f t="shared" si="56"/>
        <v>1.0349896339501428</v>
      </c>
      <c r="Y151" s="3">
        <f t="shared" si="56"/>
        <v>1.0347934873105176</v>
      </c>
      <c r="Z151" s="3">
        <f t="shared" si="56"/>
        <v>1.0345364820510732</v>
      </c>
      <c r="AA151" s="3">
        <f t="shared" si="56"/>
        <v>1.0341731872850275</v>
      </c>
      <c r="AB151" s="3">
        <f t="shared" si="56"/>
        <v>1.0337049677409766</v>
      </c>
      <c r="AC151" s="3">
        <f t="shared" si="56"/>
        <v>1.0331073420501222</v>
      </c>
      <c r="AD151" s="3">
        <f t="shared" si="56"/>
        <v>1.0323331384182848</v>
      </c>
      <c r="AE151" s="3">
        <f t="shared" si="56"/>
        <v>1.0315608404805601</v>
      </c>
      <c r="AF151" s="3">
        <f t="shared" si="56"/>
        <v>1.031077884001232</v>
      </c>
      <c r="AG151" s="3">
        <f t="shared" si="56"/>
        <v>1.0302802919456722</v>
      </c>
      <c r="AH151" s="3">
        <f t="shared" si="56"/>
        <v>0.93349988733453126</v>
      </c>
      <c r="AI151" s="3">
        <f t="shared" si="56"/>
        <v>1.0566605859024121</v>
      </c>
      <c r="AJ151" s="3">
        <f t="shared" si="56"/>
        <v>1.0454042967193153</v>
      </c>
      <c r="AK151" s="3">
        <f t="shared" si="56"/>
        <v>1.038989773375836</v>
      </c>
      <c r="AL151" s="3">
        <f t="shared" si="56"/>
        <v>1.0349935098218792</v>
      </c>
      <c r="AM151" s="3">
        <f t="shared" si="56"/>
        <v>1.0323425632369632</v>
      </c>
      <c r="AN151" s="3">
        <f t="shared" si="56"/>
        <v>1.0304947981114585</v>
      </c>
      <c r="AO151" s="3">
        <f t="shared" si="56"/>
        <v>1.0291503065769902</v>
      </c>
      <c r="AP151" s="3">
        <f t="shared" si="56"/>
        <v>1.0281324117696871</v>
      </c>
      <c r="AQ151" s="3">
        <f t="shared" si="56"/>
        <v>1.0273324782055788</v>
      </c>
      <c r="AR151" s="3">
        <f t="shared" si="56"/>
        <v>1.0266819262147089</v>
      </c>
      <c r="AS151" s="3">
        <f t="shared" si="56"/>
        <v>1.0261371167751676</v>
      </c>
      <c r="AT151" s="3">
        <f t="shared" si="56"/>
        <v>1.0256709389137484</v>
      </c>
      <c r="AU151" s="3">
        <f t="shared" si="56"/>
        <v>1.025268330615003</v>
      </c>
      <c r="AV151" s="3">
        <f t="shared" si="56"/>
        <v>1.0249245431968754</v>
      </c>
      <c r="AW151" s="3">
        <f t="shared" si="56"/>
        <v>1.024645916947035</v>
      </c>
      <c r="AX151" s="3">
        <f t="shared" si="56"/>
        <v>1.0244537738122257</v>
      </c>
      <c r="AY151" s="3">
        <f t="shared" si="56"/>
        <v>1.0243931895209377</v>
      </c>
      <c r="AZ151" s="3">
        <f t="shared" si="56"/>
        <v>1.0169797459191194</v>
      </c>
      <c r="BA151" s="3">
        <f t="shared" si="56"/>
        <v>1.0251136678576112</v>
      </c>
      <c r="BB151" s="3">
        <f t="shared" si="56"/>
        <v>1.0242511160106633</v>
      </c>
      <c r="BC151" s="3">
        <f t="shared" si="56"/>
        <v>1.0236165104351835</v>
      </c>
      <c r="BD151" s="3">
        <f t="shared" si="56"/>
        <v>1.023255812293322</v>
      </c>
      <c r="BE151" s="3">
        <f t="shared" si="56"/>
        <v>1.0227708937614393</v>
      </c>
      <c r="BF151" s="3">
        <f t="shared" si="56"/>
        <v>1.0223126034168395</v>
      </c>
      <c r="BG151" s="3">
        <f t="shared" si="56"/>
        <v>1.0218737429464297</v>
      </c>
      <c r="BH151" s="3">
        <f t="shared" si="56"/>
        <v>1.0214425415586472</v>
      </c>
      <c r="BI151" s="3">
        <f t="shared" si="56"/>
        <v>1.0210054170264948</v>
      </c>
    </row>
    <row r="152" spans="1:124" ht="21" customHeight="1" x14ac:dyDescent="0.3">
      <c r="A152" s="9" t="str">
        <f>Base!A152</f>
        <v>Consumption discount rate</v>
      </c>
      <c r="B152" s="3"/>
      <c r="C152" s="3">
        <f>+C151-1</f>
        <v>5.1635861709551589E-2</v>
      </c>
      <c r="D152" s="3">
        <f t="shared" ref="D152:BI152" si="57">+D151-1</f>
        <v>5.2019478265573182E-2</v>
      </c>
      <c r="E152" s="3">
        <f t="shared" si="57"/>
        <v>4.9285672148362991E-2</v>
      </c>
      <c r="F152" s="3">
        <f t="shared" si="57"/>
        <v>4.8297410033957267E-2</v>
      </c>
      <c r="G152" s="3">
        <f t="shared" si="57"/>
        <v>4.7252247518738688E-2</v>
      </c>
      <c r="H152" s="3">
        <f t="shared" si="57"/>
        <v>4.6194150375948206E-2</v>
      </c>
      <c r="I152" s="3">
        <f t="shared" si="57"/>
        <v>4.5148730342088772E-2</v>
      </c>
      <c r="J152" s="3">
        <f t="shared" si="57"/>
        <v>4.4131059977148723E-2</v>
      </c>
      <c r="K152" s="3">
        <f t="shared" si="57"/>
        <v>4.3150207839595778E-2</v>
      </c>
      <c r="L152" s="3">
        <f t="shared" si="57"/>
        <v>4.2211853234620955E-2</v>
      </c>
      <c r="M152" s="3">
        <f t="shared" si="57"/>
        <v>4.1319783817896694E-2</v>
      </c>
      <c r="N152" s="3">
        <f t="shared" si="57"/>
        <v>4.04767476374428E-2</v>
      </c>
      <c r="O152" s="3">
        <f t="shared" si="57"/>
        <v>3.9684932371146786E-2</v>
      </c>
      <c r="P152" s="3">
        <f t="shared" si="57"/>
        <v>3.8946238149681012E-2</v>
      </c>
      <c r="Q152" s="3">
        <f t="shared" si="57"/>
        <v>3.8262443696048365E-2</v>
      </c>
      <c r="R152" s="3">
        <f t="shared" si="57"/>
        <v>3.7635346288684701E-2</v>
      </c>
      <c r="S152" s="3">
        <f t="shared" si="57"/>
        <v>3.7066950084858385E-2</v>
      </c>
      <c r="T152" s="3">
        <f t="shared" si="57"/>
        <v>3.6559809654836295E-2</v>
      </c>
      <c r="U152" s="3">
        <f t="shared" si="57"/>
        <v>3.6069396195507197E-2</v>
      </c>
      <c r="V152" s="3">
        <f t="shared" si="57"/>
        <v>3.5641830769368221E-2</v>
      </c>
      <c r="W152" s="3">
        <f t="shared" si="57"/>
        <v>3.5278710202407249E-2</v>
      </c>
      <c r="X152" s="3">
        <f t="shared" si="57"/>
        <v>3.4989633950142762E-2</v>
      </c>
      <c r="Y152" s="3">
        <f t="shared" si="57"/>
        <v>3.4793487310517568E-2</v>
      </c>
      <c r="Z152" s="3">
        <f t="shared" si="57"/>
        <v>3.4536482051073181E-2</v>
      </c>
      <c r="AA152" s="3">
        <f t="shared" si="57"/>
        <v>3.4173187285027495E-2</v>
      </c>
      <c r="AB152" s="3">
        <f t="shared" si="57"/>
        <v>3.3704967740976643E-2</v>
      </c>
      <c r="AC152" s="3">
        <f t="shared" si="57"/>
        <v>3.3107342050122224E-2</v>
      </c>
      <c r="AD152" s="3">
        <f t="shared" si="57"/>
        <v>3.2333138418284779E-2</v>
      </c>
      <c r="AE152" s="3">
        <f t="shared" si="57"/>
        <v>3.1560840480560071E-2</v>
      </c>
      <c r="AF152" s="3">
        <f t="shared" si="57"/>
        <v>3.1077884001232015E-2</v>
      </c>
      <c r="AG152" s="3">
        <f t="shared" si="57"/>
        <v>3.0280291945672166E-2</v>
      </c>
      <c r="AH152" s="3">
        <f t="shared" si="57"/>
        <v>-6.6500112665468736E-2</v>
      </c>
      <c r="AI152" s="3">
        <f t="shared" si="57"/>
        <v>5.6660585902412075E-2</v>
      </c>
      <c r="AJ152" s="3">
        <f t="shared" si="57"/>
        <v>4.540429671931534E-2</v>
      </c>
      <c r="AK152" s="3">
        <f t="shared" si="57"/>
        <v>3.8989773375835979E-2</v>
      </c>
      <c r="AL152" s="3">
        <f t="shared" si="57"/>
        <v>3.499350982187921E-2</v>
      </c>
      <c r="AM152" s="3">
        <f t="shared" si="57"/>
        <v>3.2342563236963162E-2</v>
      </c>
      <c r="AN152" s="3">
        <f t="shared" si="57"/>
        <v>3.0494798111458499E-2</v>
      </c>
      <c r="AO152" s="3">
        <f t="shared" si="57"/>
        <v>2.9150306576990248E-2</v>
      </c>
      <c r="AP152" s="3">
        <f t="shared" si="57"/>
        <v>2.813241176968706E-2</v>
      </c>
      <c r="AQ152" s="3">
        <f t="shared" si="57"/>
        <v>2.7332478205578825E-2</v>
      </c>
      <c r="AR152" s="3">
        <f t="shared" si="57"/>
        <v>2.6681926214708884E-2</v>
      </c>
      <c r="AS152" s="3">
        <f t="shared" si="57"/>
        <v>2.6137116775167613E-2</v>
      </c>
      <c r="AT152" s="3">
        <f t="shared" si="57"/>
        <v>2.5670938913748387E-2</v>
      </c>
      <c r="AU152" s="3">
        <f t="shared" si="57"/>
        <v>2.5268330615002998E-2</v>
      </c>
      <c r="AV152" s="3">
        <f t="shared" si="57"/>
        <v>2.4924543196875426E-2</v>
      </c>
      <c r="AW152" s="3">
        <f t="shared" si="57"/>
        <v>2.4645916947034996E-2</v>
      </c>
      <c r="AX152" s="3">
        <f t="shared" si="57"/>
        <v>2.4453773812225688E-2</v>
      </c>
      <c r="AY152" s="3">
        <f t="shared" si="57"/>
        <v>2.4393189520937719E-2</v>
      </c>
      <c r="AZ152" s="3">
        <f t="shared" si="57"/>
        <v>1.6979745919119438E-2</v>
      </c>
      <c r="BA152" s="3">
        <f t="shared" si="57"/>
        <v>2.5113667857611155E-2</v>
      </c>
      <c r="BB152" s="3">
        <f t="shared" si="57"/>
        <v>2.4251116010663321E-2</v>
      </c>
      <c r="BC152" s="3">
        <f t="shared" si="57"/>
        <v>2.3616510435183535E-2</v>
      </c>
      <c r="BD152" s="3">
        <f t="shared" si="57"/>
        <v>2.3255812293321965E-2</v>
      </c>
      <c r="BE152" s="3">
        <f t="shared" si="57"/>
        <v>2.2770893761439259E-2</v>
      </c>
      <c r="BF152" s="3">
        <f t="shared" si="57"/>
        <v>2.2312603416839494E-2</v>
      </c>
      <c r="BG152" s="3">
        <f t="shared" si="57"/>
        <v>2.1873742946429742E-2</v>
      </c>
      <c r="BH152" s="3">
        <f t="shared" si="57"/>
        <v>2.1442541558647221E-2</v>
      </c>
      <c r="BI152" s="3">
        <f t="shared" si="57"/>
        <v>2.1005417026494833E-2</v>
      </c>
    </row>
    <row r="153" spans="1:124" ht="21" customHeight="1" x14ac:dyDescent="0.3">
      <c r="A153" s="9" t="str">
        <f>Base!A153</f>
        <v>Risk-free rate of return</v>
      </c>
      <c r="B153" s="3"/>
      <c r="C153" s="3">
        <f t="shared" ref="C153:AH153" si="58">+C148*C150*(1+B16)-1</f>
        <v>6.3793080107214184E-2</v>
      </c>
      <c r="D153" s="3">
        <f t="shared" si="58"/>
        <v>4.3807785642105301E-2</v>
      </c>
      <c r="E153" s="3">
        <f t="shared" si="58"/>
        <v>4.2412138049897852E-2</v>
      </c>
      <c r="F153" s="3">
        <f t="shared" si="58"/>
        <v>4.0146146920306824E-2</v>
      </c>
      <c r="G153" s="3">
        <f t="shared" si="58"/>
        <v>3.7972985812839921E-2</v>
      </c>
      <c r="H153" s="3">
        <f t="shared" si="58"/>
        <v>3.5909947204958215E-2</v>
      </c>
      <c r="I153" s="3">
        <f t="shared" si="58"/>
        <v>3.3958514322816935E-2</v>
      </c>
      <c r="J153" s="3">
        <f t="shared" si="58"/>
        <v>3.2111644805819406E-2</v>
      </c>
      <c r="K153" s="3">
        <f t="shared" si="58"/>
        <v>3.0357829266470349E-2</v>
      </c>
      <c r="L153" s="3">
        <f t="shared" si="58"/>
        <v>2.868329252866042E-2</v>
      </c>
      <c r="M153" s="3">
        <f t="shared" si="58"/>
        <v>2.7073143465712102E-2</v>
      </c>
      <c r="N153" s="3">
        <f t="shared" si="58"/>
        <v>2.5511946800328644E-2</v>
      </c>
      <c r="O153" s="3">
        <f t="shared" si="58"/>
        <v>2.3983992754296635E-2</v>
      </c>
      <c r="P153" s="3">
        <f t="shared" si="58"/>
        <v>2.247343619757336E-2</v>
      </c>
      <c r="Q153" s="3">
        <f t="shared" si="58"/>
        <v>2.0964413039912921E-2</v>
      </c>
      <c r="R153" s="3">
        <f t="shared" si="58"/>
        <v>1.9441225364027037E-2</v>
      </c>
      <c r="S153" s="3">
        <f t="shared" si="58"/>
        <v>1.7888684550904532E-2</v>
      </c>
      <c r="T153" s="3">
        <f t="shared" si="58"/>
        <v>1.6292738230761605E-2</v>
      </c>
      <c r="U153" s="3">
        <f t="shared" si="58"/>
        <v>1.4712619129631843E-2</v>
      </c>
      <c r="V153" s="3">
        <f t="shared" si="58"/>
        <v>1.3115805241402212E-2</v>
      </c>
      <c r="W153" s="3">
        <f t="shared" si="58"/>
        <v>1.1508482033937062E-2</v>
      </c>
      <c r="X153" s="3">
        <f t="shared" si="58"/>
        <v>9.9114788229239803E-3</v>
      </c>
      <c r="Y153" s="3">
        <f t="shared" si="58"/>
        <v>8.3632013183481124E-3</v>
      </c>
      <c r="Z153" s="3">
        <f t="shared" si="58"/>
        <v>6.7444242724401526E-3</v>
      </c>
      <c r="AA153" s="3">
        <f t="shared" si="58"/>
        <v>5.0545001346233853E-3</v>
      </c>
      <c r="AB153" s="3">
        <f t="shared" si="58"/>
        <v>3.3525283111572879E-3</v>
      </c>
      <c r="AC153" s="3">
        <f t="shared" si="58"/>
        <v>1.6873819957223812E-3</v>
      </c>
      <c r="AD153" s="3">
        <f t="shared" si="58"/>
        <v>9.9856525385577655E-5</v>
      </c>
      <c r="AE153" s="3">
        <f t="shared" si="58"/>
        <v>-1.1409153156387575E-3</v>
      </c>
      <c r="AF153" s="3">
        <f t="shared" si="58"/>
        <v>-1.6592110519788594E-3</v>
      </c>
      <c r="AG153" s="3">
        <f t="shared" si="58"/>
        <v>-1.9546024184601274E-3</v>
      </c>
      <c r="AH153" s="3">
        <f t="shared" si="58"/>
        <v>0.13324514107435093</v>
      </c>
      <c r="AI153" s="3">
        <f t="shared" ref="AI153:BI153" si="59">+AI148*AI150*(1+AH16)-1</f>
        <v>4.1164734492836308E-2</v>
      </c>
      <c r="AJ153" s="3">
        <f t="shared" si="59"/>
        <v>3.0057632045538352E-2</v>
      </c>
      <c r="AK153" s="3">
        <f t="shared" si="59"/>
        <v>2.372360209060953E-2</v>
      </c>
      <c r="AL153" s="3">
        <f t="shared" si="59"/>
        <v>1.9774261979253582E-2</v>
      </c>
      <c r="AM153" s="3">
        <f t="shared" si="59"/>
        <v>1.7152108697450208E-2</v>
      </c>
      <c r="AN153" s="3">
        <f t="shared" si="59"/>
        <v>1.5322725652719082E-2</v>
      </c>
      <c r="AO153" s="3">
        <f t="shared" si="59"/>
        <v>1.3990412389392137E-2</v>
      </c>
      <c r="AP153" s="3">
        <f t="shared" si="59"/>
        <v>1.2980922094271818E-2</v>
      </c>
      <c r="AQ153" s="3">
        <f t="shared" si="59"/>
        <v>1.2187074970872125E-2</v>
      </c>
      <c r="AR153" s="3">
        <f t="shared" si="59"/>
        <v>1.1541178844357569E-2</v>
      </c>
      <c r="AS153" s="3">
        <f t="shared" si="59"/>
        <v>1.1000132542738905E-2</v>
      </c>
      <c r="AT153" s="3">
        <f t="shared" si="59"/>
        <v>1.0537134209741783E-2</v>
      </c>
      <c r="AU153" s="3">
        <f t="shared" si="59"/>
        <v>1.0137265849570198E-2</v>
      </c>
      <c r="AV153" s="3">
        <f t="shared" si="59"/>
        <v>9.7957813518314563E-3</v>
      </c>
      <c r="AW153" s="3">
        <f t="shared" si="59"/>
        <v>9.5188690556811117E-3</v>
      </c>
      <c r="AX153" s="3">
        <f t="shared" si="59"/>
        <v>9.3274855941289925E-3</v>
      </c>
      <c r="AY153" s="3">
        <f t="shared" si="59"/>
        <v>9.2659972942716884E-3</v>
      </c>
      <c r="AZ153" s="3">
        <f t="shared" si="59"/>
        <v>1.9604815857159341E-3</v>
      </c>
      <c r="BA153" s="3">
        <f t="shared" si="59"/>
        <v>9.9729279292242179E-3</v>
      </c>
      <c r="BB153" s="3">
        <f t="shared" si="59"/>
        <v>9.1219478920265828E-3</v>
      </c>
      <c r="BC153" s="3">
        <f t="shared" si="59"/>
        <v>8.4957052548051415E-3</v>
      </c>
      <c r="BD153" s="3">
        <f t="shared" si="59"/>
        <v>8.139460288241418E-3</v>
      </c>
      <c r="BE153" s="3">
        <f t="shared" si="59"/>
        <v>7.6609479376232859E-3</v>
      </c>
      <c r="BF153" s="3">
        <f t="shared" si="59"/>
        <v>7.2087725298257688E-3</v>
      </c>
      <c r="BG153" s="3">
        <f t="shared" si="59"/>
        <v>6.7758283286376564E-3</v>
      </c>
      <c r="BH153" s="3">
        <f t="shared" si="59"/>
        <v>6.3505065501758828E-3</v>
      </c>
      <c r="BI153" s="3">
        <f t="shared" si="59"/>
        <v>5.919415363894176E-3</v>
      </c>
    </row>
    <row r="154" spans="1:124" ht="21" customHeight="1" x14ac:dyDescent="0.3">
      <c r="A154" s="9" t="str">
        <f>Base!A154</f>
        <v>Real rate of return on capital (with full risks)</v>
      </c>
      <c r="B154" s="3"/>
      <c r="C154" s="3">
        <f t="shared" ref="C154:AH154" si="60">+C151*(1+B9)-1</f>
        <v>5.1635861709551589E-2</v>
      </c>
      <c r="D154" s="3">
        <f t="shared" si="60"/>
        <v>5.2019478265573182E-2</v>
      </c>
      <c r="E154" s="3">
        <f t="shared" si="60"/>
        <v>4.9285672148362991E-2</v>
      </c>
      <c r="F154" s="3">
        <f t="shared" si="60"/>
        <v>4.8297410033957267E-2</v>
      </c>
      <c r="G154" s="3">
        <f t="shared" si="60"/>
        <v>4.7252247518738688E-2</v>
      </c>
      <c r="H154" s="3">
        <f t="shared" si="60"/>
        <v>4.6194150375948206E-2</v>
      </c>
      <c r="I154" s="3">
        <f t="shared" si="60"/>
        <v>4.5148730342088772E-2</v>
      </c>
      <c r="J154" s="3">
        <f t="shared" si="60"/>
        <v>4.4131059977148723E-2</v>
      </c>
      <c r="K154" s="3">
        <f t="shared" si="60"/>
        <v>4.3150207839595778E-2</v>
      </c>
      <c r="L154" s="3">
        <f t="shared" si="60"/>
        <v>4.2211853234620955E-2</v>
      </c>
      <c r="M154" s="3">
        <f t="shared" si="60"/>
        <v>4.1319783817896694E-2</v>
      </c>
      <c r="N154" s="3">
        <f t="shared" si="60"/>
        <v>4.04767476374428E-2</v>
      </c>
      <c r="O154" s="3">
        <f t="shared" si="60"/>
        <v>3.9684932371146786E-2</v>
      </c>
      <c r="P154" s="3">
        <f t="shared" si="60"/>
        <v>3.8946238149681012E-2</v>
      </c>
      <c r="Q154" s="3">
        <f t="shared" si="60"/>
        <v>3.8262443696048365E-2</v>
      </c>
      <c r="R154" s="3">
        <f t="shared" si="60"/>
        <v>3.7635346288684701E-2</v>
      </c>
      <c r="S154" s="3">
        <f t="shared" si="60"/>
        <v>3.7066950084858385E-2</v>
      </c>
      <c r="T154" s="3">
        <f t="shared" si="60"/>
        <v>3.6559809654836295E-2</v>
      </c>
      <c r="U154" s="3">
        <f t="shared" si="60"/>
        <v>3.6069396195507197E-2</v>
      </c>
      <c r="V154" s="3">
        <f t="shared" si="60"/>
        <v>3.5641830769368221E-2</v>
      </c>
      <c r="W154" s="3">
        <f t="shared" si="60"/>
        <v>3.5278710202407249E-2</v>
      </c>
      <c r="X154" s="3">
        <f t="shared" si="60"/>
        <v>3.4989633950142762E-2</v>
      </c>
      <c r="Y154" s="3">
        <f t="shared" si="60"/>
        <v>3.4793487310517568E-2</v>
      </c>
      <c r="Z154" s="3">
        <f t="shared" si="60"/>
        <v>3.4536482051073181E-2</v>
      </c>
      <c r="AA154" s="3">
        <f t="shared" si="60"/>
        <v>3.4173187285027495E-2</v>
      </c>
      <c r="AB154" s="3">
        <f t="shared" si="60"/>
        <v>3.3704967740976643E-2</v>
      </c>
      <c r="AC154" s="3">
        <f t="shared" si="60"/>
        <v>3.3107342050122224E-2</v>
      </c>
      <c r="AD154" s="3">
        <f t="shared" si="60"/>
        <v>3.2333138418284779E-2</v>
      </c>
      <c r="AE154" s="3">
        <f t="shared" si="60"/>
        <v>3.1560840480560071E-2</v>
      </c>
      <c r="AF154" s="3">
        <f t="shared" si="60"/>
        <v>3.1077884001232015E-2</v>
      </c>
      <c r="AG154" s="3">
        <f t="shared" si="60"/>
        <v>3.0280291945672166E-2</v>
      </c>
      <c r="AH154" s="3">
        <f t="shared" si="60"/>
        <v>-6.6500112665468736E-2</v>
      </c>
      <c r="AI154" s="3">
        <f t="shared" ref="AI154:BI154" si="61">+AI151*(1+AH9)-1</f>
        <v>5.6660585902412075E-2</v>
      </c>
      <c r="AJ154" s="3">
        <f t="shared" si="61"/>
        <v>4.540429671931534E-2</v>
      </c>
      <c r="AK154" s="3">
        <f t="shared" si="61"/>
        <v>3.8989773375835979E-2</v>
      </c>
      <c r="AL154" s="3">
        <f t="shared" si="61"/>
        <v>3.499350982187921E-2</v>
      </c>
      <c r="AM154" s="3">
        <f t="shared" si="61"/>
        <v>3.2342563236963162E-2</v>
      </c>
      <c r="AN154" s="3">
        <f t="shared" si="61"/>
        <v>3.0494798111458499E-2</v>
      </c>
      <c r="AO154" s="3">
        <f t="shared" si="61"/>
        <v>2.9150306576990248E-2</v>
      </c>
      <c r="AP154" s="3">
        <f t="shared" si="61"/>
        <v>2.813241176968706E-2</v>
      </c>
      <c r="AQ154" s="3">
        <f t="shared" si="61"/>
        <v>2.7332478205578825E-2</v>
      </c>
      <c r="AR154" s="3">
        <f t="shared" si="61"/>
        <v>2.6681926214708884E-2</v>
      </c>
      <c r="AS154" s="3">
        <f t="shared" si="61"/>
        <v>2.6137116775167613E-2</v>
      </c>
      <c r="AT154" s="3">
        <f t="shared" si="61"/>
        <v>2.5670938913748387E-2</v>
      </c>
      <c r="AU154" s="3">
        <f t="shared" si="61"/>
        <v>2.5268330615002998E-2</v>
      </c>
      <c r="AV154" s="3">
        <f t="shared" si="61"/>
        <v>2.4924543196875426E-2</v>
      </c>
      <c r="AW154" s="3">
        <f t="shared" si="61"/>
        <v>2.4645916947034996E-2</v>
      </c>
      <c r="AX154" s="3">
        <f t="shared" si="61"/>
        <v>2.4453773812225688E-2</v>
      </c>
      <c r="AY154" s="3">
        <f t="shared" si="61"/>
        <v>2.4393189520937719E-2</v>
      </c>
      <c r="AZ154" s="3">
        <f t="shared" si="61"/>
        <v>1.6979745919119438E-2</v>
      </c>
      <c r="BA154" s="3">
        <f t="shared" si="61"/>
        <v>2.5113667857611155E-2</v>
      </c>
      <c r="BB154" s="3">
        <f t="shared" si="61"/>
        <v>2.4251116010663321E-2</v>
      </c>
      <c r="BC154" s="3">
        <f t="shared" si="61"/>
        <v>2.3616510435183535E-2</v>
      </c>
      <c r="BD154" s="3">
        <f t="shared" si="61"/>
        <v>2.3255812293321965E-2</v>
      </c>
      <c r="BE154" s="3">
        <f t="shared" si="61"/>
        <v>2.2770893761439259E-2</v>
      </c>
      <c r="BF154" s="3">
        <f t="shared" si="61"/>
        <v>2.2312603416839494E-2</v>
      </c>
      <c r="BG154" s="3">
        <f t="shared" si="61"/>
        <v>2.1873742946429742E-2</v>
      </c>
      <c r="BH154" s="3">
        <f t="shared" si="61"/>
        <v>2.1442541558647221E-2</v>
      </c>
      <c r="BI154" s="3">
        <f t="shared" si="61"/>
        <v>2.1005417026494833E-2</v>
      </c>
    </row>
    <row r="155" spans="1:124" ht="21" customHeight="1" x14ac:dyDescent="0.3">
      <c r="A155" s="47" t="str">
        <f>Base!A155</f>
        <v>Consumption discount factor</v>
      </c>
      <c r="B155" s="37">
        <v>1</v>
      </c>
      <c r="C155" s="37">
        <f>+B155/(1+C152)^5</f>
        <v>0.77745106432766986</v>
      </c>
      <c r="D155" s="37">
        <f t="shared" ref="D155:BI155" si="62">+C155/(1+D152)^5</f>
        <v>0.60332894028683259</v>
      </c>
      <c r="E155" s="37">
        <f t="shared" si="62"/>
        <v>0.47433529840031036</v>
      </c>
      <c r="F155" s="37">
        <f t="shared" si="62"/>
        <v>0.37468204376324427</v>
      </c>
      <c r="G155" s="37">
        <f t="shared" si="62"/>
        <v>0.29744479603716734</v>
      </c>
      <c r="H155" s="37">
        <f t="shared" si="62"/>
        <v>0.23732579155032754</v>
      </c>
      <c r="I155" s="37">
        <f t="shared" si="62"/>
        <v>0.19030686346131215</v>
      </c>
      <c r="J155" s="37">
        <f t="shared" si="62"/>
        <v>0.15334844501356895</v>
      </c>
      <c r="K155" s="37">
        <f t="shared" si="62"/>
        <v>0.12414954489932736</v>
      </c>
      <c r="L155" s="37">
        <f t="shared" si="62"/>
        <v>0.1009636612667112</v>
      </c>
      <c r="M155" s="37">
        <f t="shared" si="62"/>
        <v>8.246022080786429E-2</v>
      </c>
      <c r="N155" s="37">
        <f t="shared" si="62"/>
        <v>6.7621157071177149E-2</v>
      </c>
      <c r="O155" s="37">
        <f t="shared" si="62"/>
        <v>5.5663927750432114E-2</v>
      </c>
      <c r="P155" s="37">
        <f t="shared" si="62"/>
        <v>4.5984182826519122E-2</v>
      </c>
      <c r="Q155" s="37">
        <f t="shared" si="62"/>
        <v>3.8112966113503295E-2</v>
      </c>
      <c r="R155" s="37">
        <f t="shared" si="62"/>
        <v>3.1684653528308029E-2</v>
      </c>
      <c r="S155" s="37">
        <f t="shared" si="62"/>
        <v>2.6412833393756496E-2</v>
      </c>
      <c r="T155" s="37">
        <f t="shared" si="62"/>
        <v>2.2072074934308218E-2</v>
      </c>
      <c r="U155" s="37">
        <f t="shared" si="62"/>
        <v>1.8488383209149674E-2</v>
      </c>
      <c r="V155" s="37">
        <f t="shared" si="62"/>
        <v>1.5518545551244047E-2</v>
      </c>
      <c r="W155" s="37">
        <f t="shared" si="62"/>
        <v>1.3048620474967061E-2</v>
      </c>
      <c r="X155" s="37">
        <f t="shared" si="62"/>
        <v>1.0987138502240715E-2</v>
      </c>
      <c r="Y155" s="37">
        <f t="shared" si="62"/>
        <v>9.2601104242250737E-3</v>
      </c>
      <c r="Z155" s="37">
        <f t="shared" si="62"/>
        <v>7.8142466288398729E-3</v>
      </c>
      <c r="AA155" s="37">
        <f t="shared" si="62"/>
        <v>6.6057288860718964E-3</v>
      </c>
      <c r="AB155" s="37">
        <f t="shared" si="62"/>
        <v>5.5967734594342964E-3</v>
      </c>
      <c r="AC155" s="37">
        <f t="shared" si="62"/>
        <v>4.75565661299339E-3</v>
      </c>
      <c r="AD155" s="37">
        <f t="shared" si="62"/>
        <v>4.0561232700766668E-3</v>
      </c>
      <c r="AE155" s="37">
        <f t="shared" si="62"/>
        <v>3.4724572559007233E-3</v>
      </c>
      <c r="AF155" s="37">
        <f t="shared" si="62"/>
        <v>2.9797480929593919E-3</v>
      </c>
      <c r="AG155" s="37">
        <f t="shared" si="62"/>
        <v>2.5668624018894597E-3</v>
      </c>
      <c r="AH155" s="37">
        <f t="shared" si="62"/>
        <v>3.6210226328989123E-3</v>
      </c>
      <c r="AI155" s="37">
        <f t="shared" si="62"/>
        <v>2.7488668123788703E-3</v>
      </c>
      <c r="AJ155" s="37">
        <f t="shared" si="62"/>
        <v>2.2015689636729423E-3</v>
      </c>
      <c r="AK155" s="37">
        <f t="shared" si="62"/>
        <v>1.8183435056852565E-3</v>
      </c>
      <c r="AL155" s="37">
        <f t="shared" si="62"/>
        <v>1.5310444429451388E-3</v>
      </c>
      <c r="AM155" s="37">
        <f t="shared" si="62"/>
        <v>1.305775842513973E-3</v>
      </c>
      <c r="AN155" s="37">
        <f t="shared" si="62"/>
        <v>1.1236721331257962E-3</v>
      </c>
      <c r="AO155" s="37">
        <f t="shared" si="62"/>
        <v>9.732974191827068E-4</v>
      </c>
      <c r="AP155" s="37">
        <f t="shared" si="62"/>
        <v>8.4722803746155751E-4</v>
      </c>
      <c r="AQ155" s="37">
        <f t="shared" si="62"/>
        <v>7.403638901205882E-4</v>
      </c>
      <c r="AR155" s="37">
        <f t="shared" si="62"/>
        <v>6.4903130528223157E-4</v>
      </c>
      <c r="AS155" s="37">
        <f t="shared" si="62"/>
        <v>5.7047768414184648E-4</v>
      </c>
      <c r="AT155" s="37">
        <f t="shared" si="62"/>
        <v>5.0257213768998144E-4</v>
      </c>
      <c r="AU155" s="37">
        <f t="shared" si="62"/>
        <v>4.4361956774481424E-4</v>
      </c>
      <c r="AV155" s="37">
        <f t="shared" si="62"/>
        <v>3.9223941201748026E-4</v>
      </c>
      <c r="AW155" s="37">
        <f t="shared" si="62"/>
        <v>3.4728190906186459E-4</v>
      </c>
      <c r="AX155" s="37">
        <f t="shared" si="62"/>
        <v>3.0776577823927315E-4</v>
      </c>
      <c r="AY155" s="37">
        <f t="shared" si="62"/>
        <v>2.7282672811107577E-4</v>
      </c>
      <c r="AZ155" s="37">
        <f t="shared" si="62"/>
        <v>2.5079876671981225E-4</v>
      </c>
      <c r="BA155" s="37">
        <f t="shared" si="62"/>
        <v>2.215466954185743E-4</v>
      </c>
      <c r="BB155" s="37">
        <f t="shared" si="62"/>
        <v>1.9653189755030234E-4</v>
      </c>
      <c r="BC155" s="37">
        <f t="shared" si="62"/>
        <v>1.748826140344342E-4</v>
      </c>
      <c r="BD155" s="37">
        <f t="shared" si="62"/>
        <v>1.5589261251536943E-4</v>
      </c>
      <c r="BE155" s="37">
        <f t="shared" si="62"/>
        <v>1.3929442463006268E-4</v>
      </c>
      <c r="BF155" s="37">
        <f t="shared" si="62"/>
        <v>1.247427054794331E-4</v>
      </c>
      <c r="BG155" s="37">
        <f t="shared" si="62"/>
        <v>1.1195125294846708E-4</v>
      </c>
      <c r="BH155" s="37">
        <f t="shared" si="62"/>
        <v>1.0068371936045116E-4</v>
      </c>
      <c r="BI155" s="37">
        <f t="shared" si="62"/>
        <v>9.0744229840179655E-5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2180.7479107273371</v>
      </c>
      <c r="D160" s="3">
        <f>+SUMPRODUCT(Base!B155:T155*B123:T123)*5</f>
        <v>2181.1799822139733</v>
      </c>
      <c r="E160" s="2">
        <v>2263.2194535643148</v>
      </c>
      <c r="F160" s="3">
        <f t="shared" ref="F160:F164" si="63">+D160-E160</f>
        <v>-82.039471350341501</v>
      </c>
      <c r="G160" s="4">
        <f>+F160*1000</f>
        <v>-82039.471350341497</v>
      </c>
    </row>
    <row r="161" spans="1:47" ht="21" customHeight="1" x14ac:dyDescent="0.3">
      <c r="A161" s="9" t="str">
        <f>Base!A161</f>
        <v xml:space="preserve">  through 2200</v>
      </c>
      <c r="B161" s="3">
        <f>+SUMPRODUCT(B155:AN155*B123:AN123)*5</f>
        <v>2427.1166912969074</v>
      </c>
      <c r="D161" s="3">
        <f>+SUMPRODUCT(Base!B155:AN155*B123:AN123)*5</f>
        <v>2440.0700566070832</v>
      </c>
      <c r="E161" s="2">
        <v>2628.3554239442537</v>
      </c>
      <c r="F161" s="3">
        <f t="shared" si="63"/>
        <v>-188.28536733717056</v>
      </c>
      <c r="G161" s="4">
        <f>+F161*1000</f>
        <v>-188285.36733717055</v>
      </c>
    </row>
    <row r="162" spans="1:47" ht="21" customHeight="1" x14ac:dyDescent="0.3">
      <c r="A162" s="9" t="str">
        <f>Base!A162</f>
        <v xml:space="preserve">  through 2300</v>
      </c>
      <c r="B162" s="3">
        <f>+SUMPRODUCT(B155:BH155*B123:BH123)*5</f>
        <v>2481.8653475064325</v>
      </c>
      <c r="D162" s="3">
        <f>+SUMPRODUCT(Base!B155:BH155*B123:BH123)*5</f>
        <v>2504.6581214683392</v>
      </c>
      <c r="E162" s="2">
        <v>2687.7370386156094</v>
      </c>
      <c r="F162" s="3">
        <f t="shared" si="63"/>
        <v>-183.0789171472702</v>
      </c>
      <c r="G162" s="4">
        <f>+F162*1000</f>
        <v>-183078.9171472702</v>
      </c>
    </row>
    <row r="163" spans="1:47" ht="21" customHeight="1" x14ac:dyDescent="0.3">
      <c r="A163" s="9" t="str">
        <f>Base!A163</f>
        <v xml:space="preserve">  through end</v>
      </c>
      <c r="B163" s="57">
        <f>+SUMPRODUCT(B155:DQ155*B123:DQ123)*5</f>
        <v>2482.8371591545415</v>
      </c>
      <c r="D163" s="57">
        <f>+SUMPRODUCT(Base!B155:DQ155*B123:DQ123)*5</f>
        <v>2505.790217552837</v>
      </c>
      <c r="E163" s="2">
        <v>2688.7936628310235</v>
      </c>
      <c r="F163" s="57">
        <f t="shared" si="63"/>
        <v>-183.00344527818652</v>
      </c>
      <c r="G163" s="4">
        <f>+F163*1000</f>
        <v>-183003.44527818653</v>
      </c>
    </row>
    <row r="164" spans="1:47" ht="21" customHeight="1" x14ac:dyDescent="0.3">
      <c r="A164" s="9" t="str">
        <f>Base!A164</f>
        <v>PDV utility</v>
      </c>
      <c r="B164" s="58">
        <f>+B129</f>
        <v>1908.8669350428199</v>
      </c>
      <c r="D164" s="57">
        <f>+B129</f>
        <v>1908.8669350428199</v>
      </c>
      <c r="E164" s="2">
        <v>2688.7871964352134</v>
      </c>
      <c r="F164" s="57">
        <f t="shared" si="63"/>
        <v>-779.92026139239351</v>
      </c>
      <c r="G164" s="4">
        <f>+F164*1000</f>
        <v>-779920.2613923935</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2.1335073172153995</v>
      </c>
      <c r="D166" s="3">
        <f t="shared" si="64"/>
        <v>2.1697135577250939</v>
      </c>
      <c r="E166" s="3">
        <f t="shared" si="64"/>
        <v>2.1813795294170273</v>
      </c>
      <c r="F166" s="3">
        <f t="shared" si="64"/>
        <v>2.1966303386968367</v>
      </c>
      <c r="G166" s="3">
        <f t="shared" si="64"/>
        <v>2.2138755042022931</v>
      </c>
      <c r="H166" s="3">
        <f t="shared" si="64"/>
        <v>2.2322182099531149</v>
      </c>
      <c r="I166" s="3">
        <f t="shared" si="64"/>
        <v>2.2511785542611382</v>
      </c>
      <c r="J166" s="3">
        <f t="shared" si="64"/>
        <v>2.2705343666593709</v>
      </c>
      <c r="K166" s="3">
        <f t="shared" si="64"/>
        <v>2.2902293465959604</v>
      </c>
      <c r="L166" s="3">
        <f t="shared" si="64"/>
        <v>2.3103201604027728</v>
      </c>
      <c r="M166" s="3">
        <f t="shared" si="64"/>
        <v>2.330946217541507</v>
      </c>
      <c r="N166" s="3">
        <f t="shared" si="64"/>
        <v>2.3523126383354667</v>
      </c>
      <c r="O166" s="3">
        <f t="shared" si="64"/>
        <v>2.3746807573649527</v>
      </c>
      <c r="P166" s="3">
        <f t="shared" si="64"/>
        <v>2.3983626595867622</v>
      </c>
      <c r="Q166" s="3">
        <f t="shared" si="64"/>
        <v>2.4237173447385061</v>
      </c>
      <c r="R166" s="3">
        <f t="shared" si="64"/>
        <v>2.4511465248178537</v>
      </c>
      <c r="S166" s="3">
        <f t="shared" si="64"/>
        <v>2.4810878046275637</v>
      </c>
      <c r="T166" s="3">
        <f t="shared" si="64"/>
        <v>2.5140019820419539</v>
      </c>
      <c r="U166" s="3">
        <f t="shared" si="64"/>
        <v>2.5493080780606543</v>
      </c>
      <c r="V166" s="3">
        <f t="shared" si="64"/>
        <v>2.5873085998603469</v>
      </c>
      <c r="W166" s="3">
        <f t="shared" si="64"/>
        <v>2.6280599173582053</v>
      </c>
      <c r="X166" s="3">
        <f t="shared" si="64"/>
        <v>2.6712486084592251</v>
      </c>
      <c r="Y166" s="3">
        <f t="shared" si="64"/>
        <v>2.7159604006079645</v>
      </c>
      <c r="Z166" s="3">
        <f t="shared" si="64"/>
        <v>2.76483536174353</v>
      </c>
      <c r="AA166" s="3">
        <f t="shared" si="64"/>
        <v>2.818232883947561</v>
      </c>
      <c r="AB166" s="3">
        <f t="shared" si="64"/>
        <v>2.8748453372722231</v>
      </c>
      <c r="AC166" s="3">
        <f t="shared" si="64"/>
        <v>2.9333125565738185</v>
      </c>
      <c r="AD166" s="3">
        <f t="shared" si="64"/>
        <v>2.9922641816017141</v>
      </c>
      <c r="AE166" s="3">
        <f t="shared" si="64"/>
        <v>3.0505979600588486</v>
      </c>
      <c r="AF166" s="3">
        <f t="shared" si="64"/>
        <v>3.0857472718507197</v>
      </c>
      <c r="AG166" s="3">
        <f t="shared" si="64"/>
        <v>3.111616076935849</v>
      </c>
      <c r="AH166" s="3">
        <f t="shared" si="64"/>
        <v>1.4232629624711508</v>
      </c>
      <c r="AI166" s="3">
        <f t="shared" si="64"/>
        <v>1.769481727862187</v>
      </c>
      <c r="AJ166" s="3">
        <f t="shared" si="64"/>
        <v>2.0238940836172703</v>
      </c>
      <c r="AK166" s="3">
        <f t="shared" si="64"/>
        <v>2.2091226730841949</v>
      </c>
      <c r="AL166" s="3">
        <f t="shared" si="64"/>
        <v>2.3441066002102109</v>
      </c>
      <c r="AM166" s="3">
        <f t="shared" si="64"/>
        <v>2.4431942446920898</v>
      </c>
      <c r="AN166" s="3">
        <f t="shared" si="64"/>
        <v>2.5168284515543693</v>
      </c>
      <c r="AO166" s="3">
        <f t="shared" si="64"/>
        <v>2.5724607409388671</v>
      </c>
      <c r="AP166" s="3">
        <f t="shared" si="64"/>
        <v>2.6153490203998491</v>
      </c>
      <c r="AQ166" s="3">
        <f t="shared" si="64"/>
        <v>2.6491756794018579</v>
      </c>
      <c r="AR166" s="3">
        <f t="shared" si="64"/>
        <v>2.6765015655568156</v>
      </c>
      <c r="AS166" s="3">
        <f t="shared" si="64"/>
        <v>2.6990880082508908</v>
      </c>
      <c r="AT166" s="3">
        <f t="shared" si="64"/>
        <v>2.7181163835280282</v>
      </c>
      <c r="AU166" s="3">
        <f t="shared" si="64"/>
        <v>2.7343263455757731</v>
      </c>
    </row>
    <row r="167" spans="1:47" ht="21" customHeight="1" x14ac:dyDescent="0.3">
      <c r="A167" s="9" t="str">
        <f>Base!A167</f>
        <v>Net savings rate (delta K/delta K + C)</v>
      </c>
      <c r="C167" s="3">
        <f>+C124/(C124+C123)</f>
        <v>8.7345038539469469E-2</v>
      </c>
      <c r="D167" s="3">
        <f t="shared" ref="D167:AU167" si="65">+D124/(D124+D123)</f>
        <v>8.4968272244683243E-2</v>
      </c>
      <c r="E167" s="3">
        <f t="shared" si="65"/>
        <v>7.9581873989966176E-2</v>
      </c>
      <c r="F167" s="3">
        <f t="shared" si="65"/>
        <v>7.6890054093335075E-2</v>
      </c>
      <c r="G167" s="3">
        <f t="shared" si="65"/>
        <v>7.4103252314124193E-2</v>
      </c>
      <c r="H167" s="3">
        <f t="shared" si="65"/>
        <v>7.1326844718423932E-2</v>
      </c>
      <c r="I167" s="3">
        <f t="shared" si="65"/>
        <v>6.8613809333451542E-2</v>
      </c>
      <c r="J167" s="3">
        <f t="shared" si="65"/>
        <v>6.5985957104747889E-2</v>
      </c>
      <c r="K167" s="3">
        <f t="shared" si="65"/>
        <v>6.3446170003153904E-2</v>
      </c>
      <c r="L167" s="3">
        <f t="shared" si="65"/>
        <v>6.0985431429886376E-2</v>
      </c>
      <c r="M167" s="3">
        <f t="shared" si="65"/>
        <v>5.8586757536888238E-2</v>
      </c>
      <c r="N167" s="3">
        <f t="shared" si="65"/>
        <v>5.6227237255408367E-2</v>
      </c>
      <c r="O167" s="3">
        <f t="shared" si="65"/>
        <v>5.3878873299876583E-2</v>
      </c>
      <c r="P167" s="3">
        <f t="shared" si="65"/>
        <v>5.1508612567523898E-2</v>
      </c>
      <c r="Q167" s="3">
        <f t="shared" si="65"/>
        <v>4.9077743459432839E-2</v>
      </c>
      <c r="R167" s="3">
        <f t="shared" si="65"/>
        <v>4.6540683257831117E-2</v>
      </c>
      <c r="S167" s="3">
        <f t="shared" si="65"/>
        <v>4.3842999191449718E-2</v>
      </c>
      <c r="T167" s="3">
        <f t="shared" si="65"/>
        <v>4.0918276406149062E-2</v>
      </c>
      <c r="U167" s="3">
        <f t="shared" si="65"/>
        <v>3.7667743866013979E-2</v>
      </c>
      <c r="V167" s="3">
        <f t="shared" si="65"/>
        <v>3.4134994768342107E-2</v>
      </c>
      <c r="W167" s="3">
        <f t="shared" si="65"/>
        <v>3.0206325705363829E-2</v>
      </c>
      <c r="X167" s="3">
        <f t="shared" si="65"/>
        <v>2.5736070989238982E-2</v>
      </c>
      <c r="Y167" s="3">
        <f t="shared" si="65"/>
        <v>2.0517049139608976E-2</v>
      </c>
      <c r="Z167" s="3">
        <f t="shared" si="65"/>
        <v>1.5981556277512351E-2</v>
      </c>
      <c r="AA167" s="3">
        <f t="shared" si="65"/>
        <v>1.142843305743569E-2</v>
      </c>
      <c r="AB167" s="3">
        <f t="shared" si="65"/>
        <v>6.4118619449685804E-3</v>
      </c>
      <c r="AC167" s="3">
        <f t="shared" si="65"/>
        <v>1.1903399622100125E-3</v>
      </c>
      <c r="AD167" s="3">
        <f t="shared" si="65"/>
        <v>-3.8504257062072955E-3</v>
      </c>
      <c r="AE167" s="3">
        <f t="shared" si="65"/>
        <v>-8.1040901542525738E-3</v>
      </c>
      <c r="AF167" s="3">
        <f t="shared" si="65"/>
        <v>-1.9736197800870253E-2</v>
      </c>
      <c r="AG167" s="3">
        <f t="shared" si="65"/>
        <v>-2.3087445739857278E-2</v>
      </c>
      <c r="AH167" s="3">
        <f t="shared" si="65"/>
        <v>-1.1365098606971968E-2</v>
      </c>
      <c r="AI167" s="3">
        <f t="shared" si="65"/>
        <v>0.12719627501386127</v>
      </c>
      <c r="AJ167" s="3">
        <f t="shared" si="65"/>
        <v>0.10432629322107077</v>
      </c>
      <c r="AK167" s="3">
        <f t="shared" si="65"/>
        <v>8.519091273639301E-2</v>
      </c>
      <c r="AL167" s="3">
        <f t="shared" si="65"/>
        <v>7.0215122013988426E-2</v>
      </c>
      <c r="AM167" s="3">
        <f t="shared" si="65"/>
        <v>5.8858995177052863E-2</v>
      </c>
      <c r="AN167" s="3">
        <f t="shared" si="65"/>
        <v>5.0371848504887143E-2</v>
      </c>
      <c r="AO167" s="3">
        <f t="shared" si="65"/>
        <v>4.4052845083533992E-2</v>
      </c>
      <c r="AP167" s="3">
        <f t="shared" si="65"/>
        <v>3.9327237629520687E-2</v>
      </c>
      <c r="AQ167" s="3">
        <f t="shared" si="65"/>
        <v>3.5751678512225736E-2</v>
      </c>
      <c r="AR167" s="3">
        <f t="shared" si="65"/>
        <v>3.2994703213873607E-2</v>
      </c>
      <c r="AS167" s="3">
        <f t="shared" si="65"/>
        <v>3.081118760752195E-2</v>
      </c>
      <c r="AT167" s="3">
        <f t="shared" si="65"/>
        <v>2.9017560688152894E-2</v>
      </c>
      <c r="AU167" s="3">
        <f t="shared" si="65"/>
        <v>2.7469100340775147E-2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8" customHeight="1"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8" customHeight="1"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8" customHeight="1" thickBot="1" x14ac:dyDescent="0.35">
      <c r="A206" s="46" t="s">
        <v>179</v>
      </c>
    </row>
    <row r="207" spans="1:124" s="12" customFormat="1" ht="18" customHeight="1"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8" customHeight="1"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8" customHeight="1"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8" customHeight="1" thickBot="1" x14ac:dyDescent="0.35">
      <c r="A212" s="45" t="s">
        <v>94</v>
      </c>
      <c r="B212" s="3"/>
    </row>
    <row r="213" spans="1:124" ht="18" customHeight="1" thickTop="1" x14ac:dyDescent="0.3">
      <c r="A213" s="9" t="s">
        <v>210</v>
      </c>
      <c r="B213" s="3">
        <f t="shared" ref="B213:AU213" si="66">+B117/B104</f>
        <v>2.1232428672606325</v>
      </c>
      <c r="C213" s="3">
        <f t="shared" si="66"/>
        <v>2.1335073172153995</v>
      </c>
      <c r="D213" s="3">
        <f t="shared" si="66"/>
        <v>2.1697135577250939</v>
      </c>
      <c r="E213" s="3">
        <f t="shared" si="66"/>
        <v>2.1813795294170273</v>
      </c>
      <c r="F213" s="3">
        <f t="shared" si="66"/>
        <v>2.1966303386968367</v>
      </c>
      <c r="G213" s="3">
        <f t="shared" si="66"/>
        <v>2.2138755042022931</v>
      </c>
      <c r="H213" s="3">
        <f t="shared" si="66"/>
        <v>2.2322182099531149</v>
      </c>
      <c r="I213" s="3">
        <f t="shared" si="66"/>
        <v>2.2511785542611382</v>
      </c>
      <c r="J213" s="3">
        <f t="shared" si="66"/>
        <v>2.2705343666593709</v>
      </c>
      <c r="K213" s="3">
        <f t="shared" si="66"/>
        <v>2.2902293465959604</v>
      </c>
      <c r="L213" s="3">
        <f t="shared" si="66"/>
        <v>2.3103201604027728</v>
      </c>
      <c r="M213" s="3">
        <f t="shared" si="66"/>
        <v>2.330946217541507</v>
      </c>
      <c r="N213" s="3">
        <f t="shared" si="66"/>
        <v>2.3523126383354667</v>
      </c>
      <c r="O213" s="3">
        <f t="shared" si="66"/>
        <v>2.3746807573649527</v>
      </c>
      <c r="P213" s="3">
        <f t="shared" si="66"/>
        <v>2.3983626595867622</v>
      </c>
      <c r="Q213" s="3">
        <f t="shared" si="66"/>
        <v>2.4237173447385061</v>
      </c>
      <c r="R213" s="3">
        <f t="shared" si="66"/>
        <v>2.4511465248178537</v>
      </c>
      <c r="S213" s="3">
        <f t="shared" si="66"/>
        <v>2.4810878046275637</v>
      </c>
      <c r="T213" s="3">
        <f t="shared" si="66"/>
        <v>2.5140019820419539</v>
      </c>
      <c r="U213" s="3">
        <f t="shared" si="66"/>
        <v>2.5493080780606543</v>
      </c>
      <c r="V213" s="3">
        <f t="shared" si="66"/>
        <v>2.5873085998603469</v>
      </c>
      <c r="W213" s="3">
        <f t="shared" si="66"/>
        <v>2.6280599173582053</v>
      </c>
      <c r="X213" s="3">
        <f t="shared" si="66"/>
        <v>2.6712486084592251</v>
      </c>
      <c r="Y213" s="3">
        <f t="shared" si="66"/>
        <v>2.7159604006079645</v>
      </c>
      <c r="Z213" s="3">
        <f t="shared" si="66"/>
        <v>2.76483536174353</v>
      </c>
      <c r="AA213" s="3">
        <f t="shared" si="66"/>
        <v>2.818232883947561</v>
      </c>
      <c r="AB213" s="3">
        <f t="shared" si="66"/>
        <v>2.8748453372722231</v>
      </c>
      <c r="AC213" s="3">
        <f t="shared" si="66"/>
        <v>2.9333125565738185</v>
      </c>
      <c r="AD213" s="3">
        <f t="shared" si="66"/>
        <v>2.9922641816017141</v>
      </c>
      <c r="AE213" s="3">
        <f t="shared" si="66"/>
        <v>3.0505979600588486</v>
      </c>
      <c r="AF213" s="3">
        <f t="shared" si="66"/>
        <v>3.0857472718507197</v>
      </c>
      <c r="AG213" s="3">
        <f t="shared" si="66"/>
        <v>3.111616076935849</v>
      </c>
      <c r="AH213" s="3">
        <f t="shared" si="66"/>
        <v>1.4232629624711508</v>
      </c>
      <c r="AI213" s="3">
        <f t="shared" si="66"/>
        <v>1.769481727862187</v>
      </c>
      <c r="AJ213" s="3">
        <f t="shared" si="66"/>
        <v>2.0238940836172703</v>
      </c>
      <c r="AK213" s="3">
        <f t="shared" si="66"/>
        <v>2.2091226730841949</v>
      </c>
      <c r="AL213" s="3">
        <f t="shared" si="66"/>
        <v>2.3441066002102109</v>
      </c>
      <c r="AM213" s="3">
        <f t="shared" si="66"/>
        <v>2.4431942446920898</v>
      </c>
      <c r="AN213" s="3">
        <f t="shared" si="66"/>
        <v>2.5168284515543693</v>
      </c>
      <c r="AO213" s="3">
        <f t="shared" si="66"/>
        <v>2.5724607409388671</v>
      </c>
      <c r="AP213" s="3">
        <f t="shared" si="66"/>
        <v>2.6153490203998491</v>
      </c>
      <c r="AQ213" s="3">
        <f t="shared" si="66"/>
        <v>2.6491756794018579</v>
      </c>
      <c r="AR213" s="3">
        <f t="shared" si="66"/>
        <v>2.6765015655568156</v>
      </c>
      <c r="AS213" s="3">
        <f t="shared" si="66"/>
        <v>2.6990880082508908</v>
      </c>
      <c r="AT213" s="3">
        <f t="shared" si="66"/>
        <v>2.7181163835280282</v>
      </c>
      <c r="AU213" s="3">
        <f t="shared" si="66"/>
        <v>2.7343263455757731</v>
      </c>
    </row>
    <row r="221" spans="1:124" ht="18" customHeight="1" x14ac:dyDescent="0.3">
      <c r="A221" s="3"/>
      <c r="B221" s="3"/>
    </row>
    <row r="222" spans="1:124" ht="18" customHeight="1" x14ac:dyDescent="0.3">
      <c r="A222" s="3"/>
      <c r="B222" s="3"/>
    </row>
    <row r="223" spans="1:124" ht="18" customHeight="1" x14ac:dyDescent="0.3">
      <c r="A223" s="3"/>
      <c r="B223" s="3"/>
    </row>
    <row r="224" spans="1:124" ht="18" customHeight="1" x14ac:dyDescent="0.3">
      <c r="A224" s="3"/>
      <c r="B224" s="3"/>
    </row>
    <row r="225" s="3" customFormat="1" ht="18" customHeight="1" x14ac:dyDescent="0.3"/>
    <row r="226" s="3" customFormat="1" ht="18" customHeight="1" x14ac:dyDescent="0.3"/>
    <row r="227" s="3" customFormat="1" ht="18" customHeight="1" x14ac:dyDescent="0.3"/>
    <row r="228" s="3" customFormat="1" ht="18" customHeight="1" x14ac:dyDescent="0.3"/>
    <row r="229" s="3" customFormat="1" ht="18" customHeight="1" x14ac:dyDescent="0.3"/>
    <row r="230" s="3" customFormat="1" ht="18" customHeight="1" x14ac:dyDescent="0.3"/>
    <row r="231" s="3" customFormat="1" ht="18" customHeight="1" x14ac:dyDescent="0.3"/>
    <row r="232" s="3" customFormat="1" ht="18" customHeight="1" x14ac:dyDescent="0.3"/>
    <row r="233" s="3" customFormat="1" ht="18" customHeight="1" x14ac:dyDescent="0.3"/>
    <row r="234" s="3" customFormat="1" ht="18" customHeight="1" x14ac:dyDescent="0.3"/>
    <row r="235" s="3" customFormat="1" ht="18" customHeight="1" x14ac:dyDescent="0.3"/>
    <row r="236" s="3" customFormat="1" ht="18" customHeight="1" x14ac:dyDescent="0.3"/>
    <row r="237" s="3" customFormat="1" ht="18" customHeight="1" x14ac:dyDescent="0.3"/>
    <row r="238" s="3" customFormat="1" ht="18" customHeight="1" x14ac:dyDescent="0.3"/>
    <row r="239" s="3" customFormat="1" ht="18" customHeight="1" x14ac:dyDescent="0.3"/>
    <row r="240" s="3" customFormat="1" ht="18" customHeight="1" x14ac:dyDescent="0.3"/>
    <row r="241" s="3" customFormat="1" ht="18" customHeight="1" x14ac:dyDescent="0.3"/>
    <row r="242" s="3" customFormat="1" ht="18" customHeight="1" x14ac:dyDescent="0.3"/>
    <row r="243" s="3" customFormat="1" ht="18" customHeight="1" x14ac:dyDescent="0.3"/>
    <row r="244" s="3" customFormat="1" ht="18" customHeight="1" x14ac:dyDescent="0.3"/>
    <row r="245" s="3" customFormat="1" ht="18" customHeight="1" x14ac:dyDescent="0.3"/>
    <row r="246" s="3" customFormat="1" ht="18" customHeight="1" x14ac:dyDescent="0.3"/>
    <row r="247" s="3" customFormat="1" ht="18" customHeight="1" x14ac:dyDescent="0.3"/>
    <row r="248" s="3" customFormat="1" ht="18" customHeight="1" x14ac:dyDescent="0.3"/>
    <row r="249" s="3" customFormat="1" ht="18" customHeight="1" x14ac:dyDescent="0.3"/>
    <row r="250" s="3" customFormat="1" ht="18" customHeight="1" x14ac:dyDescent="0.3"/>
    <row r="251" s="3" customFormat="1" ht="18" customHeight="1" x14ac:dyDescent="0.3"/>
    <row r="252" s="3" customFormat="1" ht="18" customHeight="1" x14ac:dyDescent="0.3"/>
    <row r="253" s="3" customFormat="1" ht="18" customHeight="1" x14ac:dyDescent="0.3"/>
    <row r="254" s="3" customFormat="1" ht="18" customHeight="1" x14ac:dyDescent="0.3"/>
    <row r="255" s="3" customFormat="1" ht="18" customHeight="1" x14ac:dyDescent="0.3"/>
    <row r="256" s="3" customFormat="1" ht="18" customHeight="1" x14ac:dyDescent="0.3"/>
    <row r="257" s="3" customFormat="1" ht="18" customHeight="1" x14ac:dyDescent="0.3"/>
    <row r="258" s="3" customFormat="1" ht="18" customHeight="1" x14ac:dyDescent="0.3"/>
    <row r="259" s="3" customFormat="1" ht="18" customHeight="1" x14ac:dyDescent="0.3"/>
    <row r="260" s="3" customFormat="1" ht="18" customHeight="1" x14ac:dyDescent="0.3"/>
    <row r="261" s="3" customFormat="1" ht="18" customHeight="1" x14ac:dyDescent="0.3"/>
    <row r="262" s="3" customFormat="1" ht="18" customHeight="1" x14ac:dyDescent="0.3"/>
    <row r="263" s="3" customFormat="1" ht="18" customHeight="1" x14ac:dyDescent="0.3"/>
    <row r="264" s="3" customFormat="1" ht="18" customHeight="1" x14ac:dyDescent="0.3"/>
    <row r="265" s="3" customFormat="1" ht="18" customHeight="1" x14ac:dyDescent="0.3"/>
    <row r="266" s="3" customFormat="1" ht="18" customHeight="1" x14ac:dyDescent="0.3"/>
    <row r="267" s="3" customFormat="1" ht="18" customHeight="1" x14ac:dyDescent="0.3"/>
    <row r="268" s="3" customFormat="1" ht="18" customHeight="1" x14ac:dyDescent="0.3"/>
    <row r="269" s="3" customFormat="1" ht="18" customHeight="1" x14ac:dyDescent="0.3"/>
    <row r="270" s="3" customFormat="1" ht="18" customHeight="1" x14ac:dyDescent="0.3"/>
    <row r="271" s="3" customFormat="1" ht="18" customHeight="1" x14ac:dyDescent="0.3"/>
    <row r="272" s="3" customFormat="1" ht="18" customHeight="1" x14ac:dyDescent="0.3"/>
    <row r="273" s="3" customFormat="1" ht="18" customHeight="1" x14ac:dyDescent="0.3"/>
    <row r="274" s="3" customFormat="1" ht="18" customHeight="1" x14ac:dyDescent="0.3"/>
    <row r="275" s="3" customFormat="1" ht="18" customHeight="1" x14ac:dyDescent="0.3"/>
    <row r="276" s="3" customFormat="1" ht="18" customHeight="1" x14ac:dyDescent="0.3"/>
    <row r="277" s="3" customFormat="1" ht="18" customHeight="1" x14ac:dyDescent="0.3"/>
    <row r="278" s="3" customFormat="1" ht="18" customHeight="1" x14ac:dyDescent="0.3"/>
    <row r="279" s="3" customFormat="1" ht="18" customHeight="1" x14ac:dyDescent="0.3"/>
    <row r="280" s="3" customFormat="1" ht="18" customHeight="1" x14ac:dyDescent="0.3"/>
    <row r="281" s="3" customFormat="1" ht="18" customHeight="1" x14ac:dyDescent="0.3"/>
    <row r="282" s="3" customFormat="1" ht="18" customHeight="1" x14ac:dyDescent="0.3"/>
    <row r="283" s="3" customFormat="1" ht="18" customHeight="1" x14ac:dyDescent="0.3"/>
    <row r="284" s="3" customFormat="1" ht="18" customHeight="1" x14ac:dyDescent="0.3"/>
    <row r="285" s="3" customFormat="1" ht="18" customHeight="1" x14ac:dyDescent="0.3"/>
    <row r="286" s="3" customFormat="1" ht="18" customHeight="1" x14ac:dyDescent="0.3"/>
    <row r="287" s="3" customFormat="1" ht="18" customHeight="1" x14ac:dyDescent="0.3"/>
    <row r="288" s="3" customFormat="1" ht="18" customHeight="1" x14ac:dyDescent="0.3"/>
    <row r="289" s="3" customFormat="1" ht="18" customHeight="1" x14ac:dyDescent="0.3"/>
    <row r="290" s="3" customFormat="1" ht="18" customHeight="1" x14ac:dyDescent="0.3"/>
    <row r="291" s="3" customFormat="1" ht="18" customHeight="1" x14ac:dyDescent="0.3"/>
    <row r="292" s="3" customFormat="1" ht="18" customHeight="1" x14ac:dyDescent="0.3"/>
    <row r="293" s="3" customFormat="1" ht="18" customHeight="1" x14ac:dyDescent="0.3"/>
    <row r="294" s="3" customFormat="1" ht="18" customHeight="1" x14ac:dyDescent="0.3"/>
    <row r="295" s="3" customFormat="1" ht="18" customHeight="1" x14ac:dyDescent="0.3"/>
    <row r="296" s="3" customFormat="1" ht="18" customHeight="1" x14ac:dyDescent="0.3"/>
    <row r="297" s="3" customFormat="1" ht="18" customHeight="1" x14ac:dyDescent="0.3"/>
    <row r="298" s="3" customFormat="1" ht="18" customHeight="1" x14ac:dyDescent="0.3"/>
    <row r="299" s="3" customFormat="1" ht="18" customHeight="1" x14ac:dyDescent="0.3"/>
    <row r="300" s="3" customFormat="1" ht="18" customHeight="1" x14ac:dyDescent="0.3"/>
    <row r="301" s="3" customFormat="1" ht="18" customHeight="1" x14ac:dyDescent="0.3"/>
    <row r="302" s="3" customFormat="1" ht="18" customHeight="1" x14ac:dyDescent="0.3"/>
    <row r="303" s="3" customFormat="1" ht="18" customHeight="1" x14ac:dyDescent="0.3"/>
    <row r="304" s="3" customFormat="1" ht="18" customHeight="1" x14ac:dyDescent="0.3"/>
    <row r="305" s="3" customFormat="1" ht="18" customHeight="1" x14ac:dyDescent="0.3"/>
    <row r="306" s="3" customFormat="1" ht="18" customHeight="1" x14ac:dyDescent="0.3"/>
    <row r="307" s="3" customFormat="1" ht="18" customHeight="1" x14ac:dyDescent="0.3"/>
    <row r="308" s="3" customFormat="1" ht="18" customHeight="1" x14ac:dyDescent="0.3"/>
    <row r="309" s="3" customFormat="1" ht="18" customHeight="1" x14ac:dyDescent="0.3"/>
    <row r="310" s="3" customFormat="1" ht="18" customHeight="1" x14ac:dyDescent="0.3"/>
    <row r="311" s="3" customFormat="1" ht="18" customHeight="1" x14ac:dyDescent="0.3"/>
    <row r="312" s="3" customFormat="1" ht="18" customHeight="1" x14ac:dyDescent="0.3"/>
    <row r="313" s="3" customFormat="1" ht="18" customHeight="1" x14ac:dyDescent="0.3"/>
    <row r="314" s="3" customFormat="1" ht="18" customHeight="1" x14ac:dyDescent="0.3"/>
    <row r="315" s="3" customFormat="1" ht="18" customHeight="1" x14ac:dyDescent="0.3"/>
    <row r="316" s="3" customFormat="1" ht="18" customHeight="1" x14ac:dyDescent="0.3"/>
    <row r="317" s="3" customFormat="1" ht="18" customHeight="1" x14ac:dyDescent="0.3"/>
    <row r="318" s="3" customFormat="1" ht="18" customHeight="1" x14ac:dyDescent="0.3"/>
    <row r="319" s="3" customFormat="1" ht="18" customHeight="1" x14ac:dyDescent="0.3"/>
    <row r="320" s="3" customFormat="1" ht="18" customHeight="1" x14ac:dyDescent="0.3"/>
    <row r="321" s="3" customFormat="1" ht="18" customHeight="1" x14ac:dyDescent="0.3"/>
    <row r="322" s="3" customFormat="1" ht="18" customHeight="1" x14ac:dyDescent="0.3"/>
    <row r="323" s="3" customFormat="1" ht="18" customHeight="1" x14ac:dyDescent="0.3"/>
    <row r="324" s="3" customFormat="1" ht="18" customHeight="1" x14ac:dyDescent="0.3"/>
    <row r="325" s="3" customFormat="1" ht="18" customHeight="1" x14ac:dyDescent="0.3"/>
    <row r="326" s="3" customFormat="1" ht="18" customHeight="1" x14ac:dyDescent="0.3"/>
    <row r="327" s="3" customFormat="1" ht="18" customHeight="1" x14ac:dyDescent="0.3"/>
    <row r="328" s="3" customFormat="1" ht="18" customHeight="1" x14ac:dyDescent="0.3"/>
    <row r="329" s="3" customFormat="1" ht="18" customHeight="1" x14ac:dyDescent="0.3"/>
    <row r="330" s="3" customFormat="1" ht="18" customHeight="1" x14ac:dyDescent="0.3"/>
    <row r="331" s="3" customFormat="1" ht="18" customHeight="1" x14ac:dyDescent="0.3"/>
    <row r="332" s="3" customFormat="1" ht="18" customHeight="1" x14ac:dyDescent="0.3"/>
    <row r="333" s="3" customFormat="1" ht="18" customHeight="1" x14ac:dyDescent="0.3"/>
    <row r="334" s="3" customFormat="1" ht="18" customHeight="1" x14ac:dyDescent="0.3"/>
    <row r="335" s="3" customFormat="1" ht="18" customHeight="1" x14ac:dyDescent="0.3"/>
    <row r="336" s="3" customFormat="1" ht="18" customHeight="1" x14ac:dyDescent="0.3"/>
    <row r="337" s="3" customFormat="1" ht="18" customHeight="1" x14ac:dyDescent="0.3"/>
    <row r="338" s="3" customFormat="1" ht="18" customHeight="1" x14ac:dyDescent="0.3"/>
    <row r="339" s="3" customFormat="1" ht="18" customHeight="1" x14ac:dyDescent="0.3"/>
    <row r="340" s="3" customFormat="1" ht="18" customHeight="1" x14ac:dyDescent="0.3"/>
    <row r="341" s="3" customFormat="1" ht="18" customHeight="1" x14ac:dyDescent="0.3"/>
    <row r="342" s="3" customFormat="1" ht="18" customHeight="1" x14ac:dyDescent="0.3"/>
    <row r="343" s="3" customFormat="1" ht="18" customHeight="1" x14ac:dyDescent="0.3"/>
    <row r="344" s="3" customFormat="1" ht="18" customHeight="1" x14ac:dyDescent="0.3"/>
    <row r="345" s="3" customFormat="1" ht="18" customHeight="1" x14ac:dyDescent="0.3"/>
    <row r="346" s="3" customFormat="1" ht="18" customHeight="1" x14ac:dyDescent="0.3"/>
    <row r="347" s="3" customFormat="1" ht="18" customHeight="1" x14ac:dyDescent="0.3"/>
    <row r="348" s="3" customFormat="1" ht="18" customHeight="1" x14ac:dyDescent="0.3"/>
    <row r="349" s="3" customFormat="1" ht="18" customHeight="1" x14ac:dyDescent="0.3"/>
    <row r="350" s="3" customFormat="1" ht="18" customHeight="1" x14ac:dyDescent="0.3"/>
    <row r="351" s="3" customFormat="1" ht="18" customHeight="1" x14ac:dyDescent="0.3"/>
    <row r="352" s="3" customFormat="1" ht="18" customHeight="1" x14ac:dyDescent="0.3"/>
    <row r="353" s="3" customFormat="1" ht="18" customHeight="1" x14ac:dyDescent="0.3"/>
    <row r="354" s="3" customFormat="1" ht="18" customHeight="1" x14ac:dyDescent="0.3"/>
    <row r="355" s="3" customFormat="1" ht="18" customHeight="1" x14ac:dyDescent="0.3"/>
    <row r="356" s="3" customFormat="1" ht="18" customHeight="1" x14ac:dyDescent="0.3"/>
    <row r="357" s="3" customFormat="1" ht="18" customHeight="1" x14ac:dyDescent="0.3"/>
    <row r="358" s="3" customFormat="1" ht="18" customHeight="1" x14ac:dyDescent="0.3"/>
    <row r="359" s="3" customFormat="1" ht="18" customHeight="1" x14ac:dyDescent="0.3"/>
    <row r="360" s="3" customFormat="1" ht="18" customHeight="1" x14ac:dyDescent="0.3"/>
    <row r="361" s="3" customFormat="1" ht="18" customHeight="1" x14ac:dyDescent="0.3"/>
    <row r="362" s="3" customFormat="1" ht="18" customHeight="1" x14ac:dyDescent="0.3"/>
    <row r="363" s="3" customFormat="1" ht="18" customHeight="1" x14ac:dyDescent="0.3"/>
    <row r="364" s="3" customFormat="1" ht="18" customHeight="1" x14ac:dyDescent="0.3"/>
    <row r="365" s="3" customFormat="1" ht="18" customHeight="1" x14ac:dyDescent="0.3"/>
    <row r="366" s="3" customFormat="1" ht="18" customHeight="1" x14ac:dyDescent="0.3"/>
    <row r="367" s="3" customFormat="1" ht="18" customHeight="1" x14ac:dyDescent="0.3"/>
    <row r="368" s="3" customFormat="1" ht="18" customHeight="1" x14ac:dyDescent="0.3"/>
    <row r="369" s="3" customFormat="1" ht="18" customHeight="1" x14ac:dyDescent="0.3"/>
    <row r="370" s="3" customFormat="1" ht="18" customHeight="1" x14ac:dyDescent="0.3"/>
    <row r="371" s="3" customFormat="1" ht="18" customHeight="1" x14ac:dyDescent="0.3"/>
    <row r="372" s="3" customFormat="1" ht="18" customHeight="1" x14ac:dyDescent="0.3"/>
    <row r="373" s="3" customFormat="1" ht="18" customHeight="1" x14ac:dyDescent="0.3"/>
    <row r="374" s="3" customFormat="1" ht="18" customHeight="1" x14ac:dyDescent="0.3"/>
    <row r="375" s="3" customFormat="1" ht="18" customHeight="1" x14ac:dyDescent="0.3"/>
    <row r="376" s="3" customFormat="1" ht="18" customHeight="1" x14ac:dyDescent="0.3"/>
    <row r="377" s="3" customFormat="1" ht="18" customHeight="1" x14ac:dyDescent="0.3"/>
    <row r="378" s="3" customFormat="1" ht="18" customHeight="1" x14ac:dyDescent="0.3"/>
    <row r="379" s="3" customFormat="1" ht="18" customHeight="1" x14ac:dyDescent="0.3"/>
    <row r="380" s="3" customFormat="1" ht="18" customHeight="1" x14ac:dyDescent="0.3"/>
    <row r="381" s="3" customFormat="1" ht="18" customHeight="1" x14ac:dyDescent="0.3"/>
    <row r="382" s="3" customFormat="1" ht="18" customHeight="1" x14ac:dyDescent="0.3"/>
    <row r="383" s="3" customFormat="1" ht="18" customHeight="1" x14ac:dyDescent="0.3"/>
    <row r="384" s="3" customFormat="1" ht="18" customHeight="1" x14ac:dyDescent="0.3"/>
    <row r="385" s="3" customFormat="1" ht="18" customHeight="1" x14ac:dyDescent="0.3"/>
    <row r="386" s="3" customFormat="1" ht="18" customHeight="1" x14ac:dyDescent="0.3"/>
    <row r="387" s="3" customFormat="1" ht="18" customHeight="1" x14ac:dyDescent="0.3"/>
    <row r="388" s="3" customFormat="1" ht="18" customHeight="1" x14ac:dyDescent="0.3"/>
    <row r="389" s="3" customFormat="1" ht="18" customHeight="1" x14ac:dyDescent="0.3"/>
    <row r="390" s="3" customFormat="1" ht="18" customHeight="1" x14ac:dyDescent="0.3"/>
    <row r="391" s="3" customFormat="1" ht="18" customHeight="1" x14ac:dyDescent="0.3"/>
    <row r="392" s="3" customFormat="1" ht="18" customHeight="1" x14ac:dyDescent="0.3"/>
    <row r="393" s="3" customFormat="1" ht="18" customHeight="1" x14ac:dyDescent="0.3"/>
    <row r="394" s="3" customFormat="1" ht="18" customHeight="1" x14ac:dyDescent="0.3"/>
    <row r="395" s="3" customFormat="1" ht="18" customHeight="1" x14ac:dyDescent="0.3"/>
    <row r="396" s="3" customFormat="1" ht="18" customHeight="1" x14ac:dyDescent="0.3"/>
    <row r="397" s="3" customFormat="1" ht="18" customHeight="1" x14ac:dyDescent="0.3"/>
    <row r="398" s="3" customFormat="1" ht="18" customHeight="1" x14ac:dyDescent="0.3"/>
    <row r="399" s="3" customFormat="1" ht="18" customHeight="1" x14ac:dyDescent="0.3"/>
    <row r="400" s="3" customFormat="1" ht="18" customHeight="1" x14ac:dyDescent="0.3"/>
    <row r="401" s="3" customFormat="1" ht="18" customHeight="1" x14ac:dyDescent="0.3"/>
    <row r="402" s="3" customFormat="1" ht="18" customHeight="1" x14ac:dyDescent="0.3"/>
    <row r="403" s="3" customFormat="1" ht="18" customHeight="1" x14ac:dyDescent="0.3"/>
    <row r="404" s="3" customFormat="1" ht="18" customHeight="1" x14ac:dyDescent="0.3"/>
    <row r="405" s="3" customFormat="1" ht="18" customHeight="1" x14ac:dyDescent="0.3"/>
    <row r="406" s="3" customFormat="1" ht="18" customHeight="1" x14ac:dyDescent="0.3"/>
    <row r="407" s="3" customFormat="1" ht="18" customHeight="1" x14ac:dyDescent="0.3"/>
    <row r="408" s="3" customFormat="1" ht="18" customHeight="1" x14ac:dyDescent="0.3"/>
    <row r="409" s="3" customFormat="1" ht="18" customHeight="1" x14ac:dyDescent="0.3"/>
    <row r="410" s="3" customFormat="1" ht="18" customHeight="1" x14ac:dyDescent="0.3"/>
    <row r="411" s="3" customFormat="1" ht="18" customHeight="1" x14ac:dyDescent="0.3"/>
    <row r="412" s="3" customFormat="1" ht="18" customHeight="1" x14ac:dyDescent="0.3"/>
    <row r="413" s="3" customFormat="1" ht="18" customHeight="1" x14ac:dyDescent="0.3"/>
    <row r="414" s="3" customFormat="1" ht="18" customHeight="1" x14ac:dyDescent="0.3"/>
    <row r="415" s="3" customFormat="1" ht="18" customHeight="1" x14ac:dyDescent="0.3"/>
    <row r="416" s="3" customFormat="1" ht="18" customHeight="1" x14ac:dyDescent="0.3"/>
    <row r="417" s="3" customFormat="1" ht="18" customHeight="1" x14ac:dyDescent="0.3"/>
    <row r="418" s="3" customFormat="1" ht="18" customHeight="1" x14ac:dyDescent="0.3"/>
    <row r="419" s="3" customFormat="1" ht="18" customHeight="1" x14ac:dyDescent="0.3"/>
    <row r="420" s="3" customFormat="1" ht="18" customHeight="1" x14ac:dyDescent="0.3"/>
    <row r="421" s="3" customFormat="1" ht="18" customHeight="1" x14ac:dyDescent="0.3"/>
    <row r="422" s="3" customFormat="1" ht="18" customHeight="1" x14ac:dyDescent="0.3"/>
    <row r="423" s="3" customFormat="1" ht="18" customHeight="1" x14ac:dyDescent="0.3"/>
    <row r="424" s="3" customFormat="1" ht="18" customHeight="1" x14ac:dyDescent="0.3"/>
    <row r="425" s="3" customFormat="1" ht="18" customHeight="1" x14ac:dyDescent="0.3"/>
    <row r="426" s="3" customFormat="1" ht="18" customHeight="1" x14ac:dyDescent="0.3"/>
    <row r="427" s="3" customFormat="1" ht="18" customHeight="1" x14ac:dyDescent="0.3"/>
    <row r="428" s="3" customFormat="1" ht="18" customHeight="1" x14ac:dyDescent="0.3"/>
    <row r="429" s="3" customFormat="1" ht="18" customHeight="1" x14ac:dyDescent="0.3"/>
    <row r="430" s="3" customFormat="1" ht="18" customHeight="1" x14ac:dyDescent="0.3"/>
    <row r="431" s="3" customFormat="1" ht="18" customHeight="1" x14ac:dyDescent="0.3"/>
    <row r="432" s="3" customFormat="1" ht="18" customHeight="1" x14ac:dyDescent="0.3"/>
    <row r="433" s="3" customFormat="1" ht="18" customHeight="1" x14ac:dyDescent="0.3"/>
    <row r="434" s="3" customFormat="1" ht="18" customHeight="1" x14ac:dyDescent="0.3"/>
    <row r="435" s="3" customFormat="1" ht="18" customHeight="1" x14ac:dyDescent="0.3"/>
    <row r="436" s="3" customFormat="1" ht="18" customHeight="1" x14ac:dyDescent="0.3"/>
    <row r="437" s="3" customFormat="1" ht="18" customHeight="1" x14ac:dyDescent="0.3"/>
    <row r="438" s="3" customFormat="1" ht="18" customHeight="1" x14ac:dyDescent="0.3"/>
    <row r="439" s="3" customFormat="1" ht="18" customHeight="1" x14ac:dyDescent="0.3"/>
    <row r="440" s="3" customFormat="1" ht="18" customHeight="1" x14ac:dyDescent="0.3"/>
    <row r="441" s="3" customFormat="1" ht="18" customHeight="1" x14ac:dyDescent="0.3"/>
    <row r="442" s="3" customFormat="1" ht="18" customHeight="1" x14ac:dyDescent="0.3"/>
    <row r="443" s="3" customFormat="1" ht="18" customHeight="1" x14ac:dyDescent="0.3"/>
    <row r="444" s="3" customFormat="1" ht="18" customHeight="1" x14ac:dyDescent="0.3"/>
    <row r="445" s="3" customFormat="1" ht="18" customHeight="1" x14ac:dyDescent="0.3"/>
    <row r="446" s="3" customFormat="1" ht="18" customHeight="1" x14ac:dyDescent="0.3"/>
    <row r="447" s="3" customFormat="1" ht="18" customHeight="1" x14ac:dyDescent="0.3"/>
    <row r="448" s="3" customFormat="1" ht="18" customHeight="1" x14ac:dyDescent="0.3"/>
    <row r="449" s="3" customFormat="1" ht="18" customHeight="1" x14ac:dyDescent="0.3"/>
    <row r="450" s="3" customFormat="1" ht="18" customHeight="1" x14ac:dyDescent="0.3"/>
    <row r="451" s="3" customFormat="1" ht="18" customHeight="1" x14ac:dyDescent="0.3"/>
    <row r="452" s="3" customFormat="1" ht="18" customHeight="1" x14ac:dyDescent="0.3"/>
    <row r="453" s="3" customFormat="1" ht="18" customHeight="1" x14ac:dyDescent="0.3"/>
    <row r="454" s="3" customFormat="1" ht="18" customHeight="1" x14ac:dyDescent="0.3"/>
    <row r="455" s="3" customFormat="1" ht="18" customHeight="1" x14ac:dyDescent="0.3"/>
    <row r="456" s="3" customFormat="1" ht="18" customHeight="1" x14ac:dyDescent="0.3"/>
    <row r="457" s="3" customFormat="1" ht="18" customHeight="1" x14ac:dyDescent="0.3"/>
    <row r="458" s="3" customFormat="1" ht="18" customHeight="1" x14ac:dyDescent="0.3"/>
    <row r="459" s="3" customFormat="1" ht="18" customHeight="1" x14ac:dyDescent="0.3"/>
    <row r="460" s="3" customFormat="1" ht="18" customHeight="1" x14ac:dyDescent="0.3"/>
    <row r="461" s="3" customFormat="1" ht="18" customHeight="1" x14ac:dyDescent="0.3"/>
    <row r="462" s="3" customFormat="1" ht="18" customHeight="1" x14ac:dyDescent="0.3"/>
    <row r="463" s="3" customFormat="1" ht="18" customHeight="1" x14ac:dyDescent="0.3"/>
    <row r="464" s="3" customFormat="1" ht="18" customHeight="1" x14ac:dyDescent="0.3"/>
    <row r="465" s="3" customFormat="1" ht="18" customHeight="1" x14ac:dyDescent="0.3"/>
    <row r="466" s="3" customFormat="1" ht="18" customHeight="1" x14ac:dyDescent="0.3"/>
    <row r="467" s="3" customFormat="1" ht="18" customHeight="1" x14ac:dyDescent="0.3"/>
    <row r="468" s="3" customFormat="1" ht="18" customHeight="1" x14ac:dyDescent="0.3"/>
    <row r="469" s="3" customFormat="1" ht="18" customHeight="1" x14ac:dyDescent="0.3"/>
    <row r="470" s="3" customFormat="1" ht="18" customHeight="1" x14ac:dyDescent="0.3"/>
    <row r="471" s="3" customFormat="1" ht="18" customHeight="1" x14ac:dyDescent="0.3"/>
    <row r="472" s="3" customFormat="1" ht="18" customHeight="1" x14ac:dyDescent="0.3"/>
    <row r="473" s="3" customFormat="1" ht="18" customHeight="1" x14ac:dyDescent="0.3"/>
    <row r="474" s="3" customFormat="1" ht="18" customHeight="1" x14ac:dyDescent="0.3"/>
    <row r="475" s="3" customFormat="1" ht="18" customHeight="1" x14ac:dyDescent="0.3"/>
    <row r="476" s="3" customFormat="1" ht="18" customHeight="1" x14ac:dyDescent="0.3"/>
    <row r="477" s="3" customFormat="1" ht="18" customHeight="1" x14ac:dyDescent="0.3"/>
    <row r="478" s="3" customFormat="1" ht="18" customHeight="1" x14ac:dyDescent="0.3"/>
    <row r="479" s="3" customFormat="1" ht="18" customHeight="1" x14ac:dyDescent="0.3"/>
    <row r="480" s="3" customFormat="1" ht="18" customHeight="1" x14ac:dyDescent="0.3"/>
    <row r="481" s="3" customFormat="1" ht="18" customHeight="1" x14ac:dyDescent="0.3"/>
    <row r="482" s="3" customFormat="1" ht="18" customHeight="1" x14ac:dyDescent="0.3"/>
    <row r="483" s="3" customFormat="1" ht="18" customHeight="1" x14ac:dyDescent="0.3"/>
    <row r="484" s="3" customFormat="1" ht="18" customHeight="1" x14ac:dyDescent="0.3"/>
    <row r="485" s="3" customFormat="1" ht="18" customHeight="1" x14ac:dyDescent="0.3"/>
    <row r="486" s="3" customFormat="1" ht="18" customHeight="1" x14ac:dyDescent="0.3"/>
    <row r="487" s="3" customFormat="1" ht="18" customHeight="1" x14ac:dyDescent="0.3"/>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I139"/>
  <sheetViews>
    <sheetView workbookViewId="0">
      <pane xSplit="2" ySplit="2" topLeftCell="C111" activePane="bottomRight" state="frozen"/>
      <selection pane="topRight" activeCell="C1" sqref="C1"/>
      <selection pane="bottomLeft" activeCell="A3" sqref="A3"/>
      <selection pane="bottomRight" activeCell="BD137" sqref="BD137"/>
    </sheetView>
  </sheetViews>
  <sheetFormatPr baseColWidth="10" defaultColWidth="9.109375" defaultRowHeight="13.2" x14ac:dyDescent="0.25"/>
  <cols>
    <col min="1" max="1" width="32.5546875" customWidth="1"/>
    <col min="2" max="61" width="10" bestFit="1" customWidth="1"/>
  </cols>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866.11624316120003</v>
      </c>
      <c r="D87">
        <v>896.08061683159997</v>
      </c>
      <c r="E87">
        <v>927.31200538799999</v>
      </c>
      <c r="F87">
        <v>959.64412566349995</v>
      </c>
      <c r="G87">
        <v>992.80750146779997</v>
      </c>
      <c r="H87">
        <v>1026.4534698038999</v>
      </c>
      <c r="I87">
        <v>1060.1743045001999</v>
      </c>
      <c r="J87">
        <v>1093.5201330271</v>
      </c>
      <c r="K87">
        <v>1126.0132062478999</v>
      </c>
      <c r="L87">
        <v>1157.1599785613</v>
      </c>
      <c r="M87">
        <v>1186.4613706329999</v>
      </c>
      <c r="N87">
        <v>1213.4215175091999</v>
      </c>
      <c r="O87">
        <v>1237.5552490898001</v>
      </c>
      <c r="P87">
        <v>1258.3945047478001</v>
      </c>
      <c r="Q87">
        <v>1275.4938461311999</v>
      </c>
      <c r="R87">
        <v>1288.4351979169001</v>
      </c>
      <c r="S87">
        <v>1296.8319104792999</v>
      </c>
      <c r="T87">
        <v>1300.3321936604</v>
      </c>
      <c r="U87">
        <v>1298.6219059790999</v>
      </c>
      <c r="V87">
        <v>1291.4248875410999</v>
      </c>
      <c r="W87">
        <v>1278.5089992732001</v>
      </c>
      <c r="X87">
        <v>1259.6925114873</v>
      </c>
      <c r="Y87">
        <v>1234.8526464008</v>
      </c>
      <c r="Z87">
        <v>1210.4308418323001</v>
      </c>
      <c r="AA87">
        <v>1189.0092094204999</v>
      </c>
      <c r="AB87">
        <v>1170.2074861336</v>
      </c>
      <c r="AC87">
        <v>1153.6935693236001</v>
      </c>
      <c r="AD87">
        <v>1139.1774296676999</v>
      </c>
      <c r="AE87">
        <v>1126.4057909495</v>
      </c>
      <c r="AF87">
        <v>1075.3305680632</v>
      </c>
      <c r="AG87">
        <v>1028.8101059419</v>
      </c>
      <c r="AH87">
        <v>986.29215203679996</v>
      </c>
      <c r="AI87">
        <v>947.30023856529999</v>
      </c>
      <c r="AJ87">
        <v>911.42252691240003</v>
      </c>
      <c r="AK87">
        <v>878.30255271969997</v>
      </c>
      <c r="AL87">
        <v>847.63143871310001</v>
      </c>
      <c r="AM87">
        <v>819.14127763960005</v>
      </c>
      <c r="AN87">
        <v>792.59947298760005</v>
      </c>
      <c r="AO87">
        <v>767.80388043710002</v>
      </c>
      <c r="AP87">
        <v>744.57862922000004</v>
      </c>
      <c r="AQ87">
        <v>722.77052892890003</v>
      </c>
      <c r="AR87">
        <v>702.24598706450001</v>
      </c>
      <c r="AS87">
        <v>682.88838035260005</v>
      </c>
      <c r="AT87">
        <v>664.59584108060005</v>
      </c>
      <c r="AU87">
        <v>647.27944239800001</v>
      </c>
      <c r="AV87">
        <v>630.86179838010003</v>
      </c>
      <c r="AW87">
        <v>615.27614488899997</v>
      </c>
      <c r="AX87">
        <v>600.46605084459998</v>
      </c>
      <c r="AY87">
        <v>586.38605561220004</v>
      </c>
      <c r="AZ87">
        <v>573.00379503789998</v>
      </c>
      <c r="BA87">
        <v>560.30469379340002</v>
      </c>
      <c r="BB87">
        <v>547.93271547630002</v>
      </c>
      <c r="BC87">
        <v>535.95221486239996</v>
      </c>
      <c r="BD87">
        <v>527.44780554900001</v>
      </c>
      <c r="BE87">
        <v>541.78202102800003</v>
      </c>
      <c r="BF87">
        <v>580.23387309010002</v>
      </c>
      <c r="BG87">
        <v>643.84666881479995</v>
      </c>
      <c r="BH87">
        <v>733.76018405469995</v>
      </c>
      <c r="BI87">
        <v>851.73014195259998</v>
      </c>
    </row>
    <row r="88" spans="1:61" x14ac:dyDescent="0.25">
      <c r="A88" t="s">
        <v>57</v>
      </c>
      <c r="B88">
        <v>389.85915492959998</v>
      </c>
      <c r="C88">
        <v>406.62734420710001</v>
      </c>
      <c r="D88">
        <v>420.69512527310002</v>
      </c>
      <c r="E88">
        <v>435.35774900839999</v>
      </c>
      <c r="F88">
        <v>450.53714819880003</v>
      </c>
      <c r="G88">
        <v>466.1068082008</v>
      </c>
      <c r="H88">
        <v>481.90303746659998</v>
      </c>
      <c r="I88">
        <v>497.73441525829998</v>
      </c>
      <c r="J88">
        <v>513.38973381560004</v>
      </c>
      <c r="K88">
        <v>528.644697769</v>
      </c>
      <c r="L88">
        <v>543.26759556870002</v>
      </c>
      <c r="M88">
        <v>557.02411766809996</v>
      </c>
      <c r="N88">
        <v>569.68146361929996</v>
      </c>
      <c r="O88">
        <v>581.01185403269994</v>
      </c>
      <c r="P88">
        <v>590.79554213510005</v>
      </c>
      <c r="Q88">
        <v>598.82340193949995</v>
      </c>
      <c r="R88">
        <v>604.89915395160006</v>
      </c>
      <c r="S88">
        <v>608.84127252550002</v>
      </c>
      <c r="T88">
        <v>610.48459796259999</v>
      </c>
      <c r="U88">
        <v>609.68164599960005</v>
      </c>
      <c r="V88">
        <v>606.30276410379997</v>
      </c>
      <c r="W88">
        <v>600.23896679489997</v>
      </c>
      <c r="X88">
        <v>591.40493497060004</v>
      </c>
      <c r="Y88">
        <v>579.74302647930006</v>
      </c>
      <c r="Z88">
        <v>568.27739053159996</v>
      </c>
      <c r="AA88">
        <v>558.2202861129</v>
      </c>
      <c r="AB88">
        <v>549.39318597819999</v>
      </c>
      <c r="AC88">
        <v>541.64017339129998</v>
      </c>
      <c r="AD88">
        <v>534.82508435099999</v>
      </c>
      <c r="AE88">
        <v>528.82900983540003</v>
      </c>
      <c r="AF88">
        <v>504.85003195460001</v>
      </c>
      <c r="AG88">
        <v>483.0094394093</v>
      </c>
      <c r="AH88">
        <v>463.04795870269999</v>
      </c>
      <c r="AI88">
        <v>444.74189604010002</v>
      </c>
      <c r="AJ88">
        <v>427.89789995889998</v>
      </c>
      <c r="AK88">
        <v>412.34861630030002</v>
      </c>
      <c r="AL88">
        <v>397.9490322597</v>
      </c>
      <c r="AM88">
        <v>384.57336978389998</v>
      </c>
      <c r="AN88">
        <v>372.11242863270002</v>
      </c>
      <c r="AO88">
        <v>360.47130536949999</v>
      </c>
      <c r="AP88">
        <v>349.56743155869998</v>
      </c>
      <c r="AQ88">
        <v>339.32888682110001</v>
      </c>
      <c r="AR88">
        <v>329.69295167349998</v>
      </c>
      <c r="AS88">
        <v>320.60487340499998</v>
      </c>
      <c r="AT88">
        <v>312.01682679840002</v>
      </c>
      <c r="AU88">
        <v>303.88706215870002</v>
      </c>
      <c r="AV88">
        <v>296.17924806579998</v>
      </c>
      <c r="AW88">
        <v>288.86203985399999</v>
      </c>
      <c r="AX88">
        <v>281.90894405850003</v>
      </c>
      <c r="AY88">
        <v>275.29861765829997</v>
      </c>
      <c r="AZ88">
        <v>269.01586621500002</v>
      </c>
      <c r="BA88">
        <v>263.05384685140001</v>
      </c>
      <c r="BB88">
        <v>257.24540632690002</v>
      </c>
      <c r="BC88">
        <v>251.62075815130001</v>
      </c>
      <c r="BD88">
        <v>247.6280777225</v>
      </c>
      <c r="BE88">
        <v>254.35775635120001</v>
      </c>
      <c r="BF88">
        <v>272.41026905640001</v>
      </c>
      <c r="BG88">
        <v>302.27543136840001</v>
      </c>
      <c r="BH88">
        <v>344.48834932149998</v>
      </c>
      <c r="BI88">
        <v>399.87330608100001</v>
      </c>
    </row>
    <row r="89" spans="1:61" x14ac:dyDescent="0.25">
      <c r="A89" t="s">
        <v>1</v>
      </c>
      <c r="B89">
        <v>1527</v>
      </c>
      <c r="C89">
        <v>1541.1078616667</v>
      </c>
      <c r="D89">
        <v>1557.7828926197999</v>
      </c>
      <c r="E89">
        <v>1576.4141255280001</v>
      </c>
      <c r="F89">
        <v>1597.0332021647</v>
      </c>
      <c r="G89">
        <v>1619.6558411317001</v>
      </c>
      <c r="H89">
        <v>1644.2734070250001</v>
      </c>
      <c r="I89">
        <v>1670.8469363557999</v>
      </c>
      <c r="J89">
        <v>1699.3031782445</v>
      </c>
      <c r="K89">
        <v>1729.5322854245001</v>
      </c>
      <c r="L89">
        <v>1761.3868552280001</v>
      </c>
      <c r="M89">
        <v>1794.6820727493</v>
      </c>
      <c r="N89">
        <v>1829.1967512512999</v>
      </c>
      <c r="O89">
        <v>1864.6750998962</v>
      </c>
      <c r="P89">
        <v>1900.8290775527</v>
      </c>
      <c r="Q89">
        <v>1937.3412149568001</v>
      </c>
      <c r="R89">
        <v>1973.8678067469</v>
      </c>
      <c r="S89">
        <v>2010.042390333</v>
      </c>
      <c r="T89">
        <v>2045.4794402202001</v>
      </c>
      <c r="U89">
        <v>2079.7782136501</v>
      </c>
      <c r="V89">
        <v>2112.5266846626</v>
      </c>
      <c r="W89">
        <v>2143.3053468190001</v>
      </c>
      <c r="X89">
        <v>2171.691392106</v>
      </c>
      <c r="Y89">
        <v>2197.2632814079002</v>
      </c>
      <c r="Z89">
        <v>2219.6058801102999</v>
      </c>
      <c r="AA89">
        <v>2238.8878472294</v>
      </c>
      <c r="AB89">
        <v>2255.4981787136999</v>
      </c>
      <c r="AC89">
        <v>2269.7765225036001</v>
      </c>
      <c r="AD89">
        <v>2282.0194317989999</v>
      </c>
      <c r="AE89">
        <v>2292.4858273094001</v>
      </c>
      <c r="AF89">
        <v>2301.401768271</v>
      </c>
      <c r="AG89">
        <v>2305.4598511811</v>
      </c>
      <c r="AH89">
        <v>2305.2592431898001</v>
      </c>
      <c r="AI89">
        <v>2301.326045793</v>
      </c>
      <c r="AJ89">
        <v>2294.1229475876999</v>
      </c>
      <c r="AK89">
        <v>2284.0575011622</v>
      </c>
      <c r="AL89">
        <v>2271.4892475642</v>
      </c>
      <c r="AM89">
        <v>2256.7358645669001</v>
      </c>
      <c r="AN89">
        <v>2240.0784815657998</v>
      </c>
      <c r="AO89">
        <v>2221.7662794226999</v>
      </c>
      <c r="AP89">
        <v>2202.0204749190002</v>
      </c>
      <c r="AQ89">
        <v>2181.0377747819998</v>
      </c>
      <c r="AR89">
        <v>2158.9933724616999</v>
      </c>
      <c r="AS89">
        <v>2136.043551276</v>
      </c>
      <c r="AT89">
        <v>2112.3279499311002</v>
      </c>
      <c r="AU89">
        <v>2087.9715407234999</v>
      </c>
      <c r="AV89">
        <v>2063.0863672672999</v>
      </c>
      <c r="AW89">
        <v>2037.7730880652</v>
      </c>
      <c r="AX89">
        <v>2012.1223761617</v>
      </c>
      <c r="AY89">
        <v>1986.2162362327001</v>
      </c>
      <c r="AZ89">
        <v>1960.1293239808001</v>
      </c>
      <c r="BA89">
        <v>1933.9303987456001</v>
      </c>
      <c r="BB89">
        <v>1907.6841297254</v>
      </c>
      <c r="BC89">
        <v>1881.4212144564001</v>
      </c>
      <c r="BD89">
        <v>1855.1767603164999</v>
      </c>
      <c r="BE89">
        <v>1829.2558872783</v>
      </c>
      <c r="BF89">
        <v>1805.6551605751999</v>
      </c>
      <c r="BG89">
        <v>1786.4021812190999</v>
      </c>
      <c r="BH89">
        <v>1773.5335785130001</v>
      </c>
      <c r="BI89">
        <v>1769.1031323989</v>
      </c>
    </row>
    <row r="90" spans="1:61" x14ac:dyDescent="0.25">
      <c r="A90" t="s">
        <v>2</v>
      </c>
      <c r="B90">
        <v>10010</v>
      </c>
      <c r="C90">
        <v>10010.439125000001</v>
      </c>
      <c r="D90">
        <v>10010.9133714495</v>
      </c>
      <c r="E90">
        <v>10011.4291454182</v>
      </c>
      <c r="F90">
        <v>10011.991323395399</v>
      </c>
      <c r="G90">
        <v>10012.6048593292</v>
      </c>
      <c r="H90">
        <v>10013.274744791999</v>
      </c>
      <c r="I90">
        <v>10014.005948083201</v>
      </c>
      <c r="J90">
        <v>10014.803338416599</v>
      </c>
      <c r="K90">
        <v>10015.671600235501</v>
      </c>
      <c r="L90">
        <v>10016.615141783999</v>
      </c>
      <c r="M90">
        <v>10017.6380013117</v>
      </c>
      <c r="N90">
        <v>10018.743753668101</v>
      </c>
      <c r="O90">
        <v>10019.9354195294</v>
      </c>
      <c r="P90">
        <v>10021.215379075</v>
      </c>
      <c r="Q90">
        <v>10022.5852915785</v>
      </c>
      <c r="R90">
        <v>10024.04602208</v>
      </c>
      <c r="S90">
        <v>10025.5975760644</v>
      </c>
      <c r="T90">
        <v>10027.2390428583</v>
      </c>
      <c r="U90">
        <v>10028.9685482819</v>
      </c>
      <c r="V90">
        <v>10030.7832169309</v>
      </c>
      <c r="W90">
        <v>10032.6791443069</v>
      </c>
      <c r="X90">
        <v>10034.6513784627</v>
      </c>
      <c r="Y90">
        <v>10036.693912102801</v>
      </c>
      <c r="Z90">
        <v>10038.799686111</v>
      </c>
      <c r="AA90">
        <v>10040.9606059172</v>
      </c>
      <c r="AB90">
        <v>10043.1690013307</v>
      </c>
      <c r="AC90">
        <v>10045.4181772396</v>
      </c>
      <c r="AD90">
        <v>10047.702289911</v>
      </c>
      <c r="AE90">
        <v>10050.016238967701</v>
      </c>
      <c r="AF90">
        <v>10052.3555730553</v>
      </c>
      <c r="AG90">
        <v>10054.7164074701</v>
      </c>
      <c r="AH90">
        <v>10057.0865903105</v>
      </c>
      <c r="AI90">
        <v>10059.4554716942</v>
      </c>
      <c r="AJ90">
        <v>10061.813720587001</v>
      </c>
      <c r="AK90">
        <v>10064.153165825301</v>
      </c>
      <c r="AL90">
        <v>10066.466657884701</v>
      </c>
      <c r="AM90">
        <v>10068.7479485066</v>
      </c>
      <c r="AN90">
        <v>10070.991585735401</v>
      </c>
      <c r="AO90">
        <v>10073.192822279099</v>
      </c>
      <c r="AP90">
        <v>10075.3475354002</v>
      </c>
      <c r="AQ90">
        <v>10077.452156794299</v>
      </c>
      <c r="AR90">
        <v>10079.503611128301</v>
      </c>
      <c r="AS90">
        <v>10081.4992620907</v>
      </c>
      <c r="AT90">
        <v>10083.4368649679</v>
      </c>
      <c r="AU90">
        <v>10085.314524900799</v>
      </c>
      <c r="AV90">
        <v>10087.1306601005</v>
      </c>
      <c r="AW90">
        <v>10088.8839694209</v>
      </c>
      <c r="AX90">
        <v>10090.5734038014</v>
      </c>
      <c r="AY90">
        <v>10092.198141217999</v>
      </c>
      <c r="AZ90">
        <v>10093.757564935901</v>
      </c>
      <c r="BA90">
        <v>10095.2512450677</v>
      </c>
      <c r="BB90">
        <v>10096.678923769299</v>
      </c>
      <c r="BC90">
        <v>10098.0405049569</v>
      </c>
      <c r="BD90">
        <v>10099.335969322599</v>
      </c>
      <c r="BE90">
        <v>10100.565385333701</v>
      </c>
      <c r="BF90">
        <v>10101.729584234399</v>
      </c>
      <c r="BG90">
        <v>10102.834388401199</v>
      </c>
      <c r="BH90">
        <v>10103.8906872481</v>
      </c>
      <c r="BI90">
        <v>10104.9144580875</v>
      </c>
    </row>
    <row r="91" spans="1:61" x14ac:dyDescent="0.25">
      <c r="A91" t="s">
        <v>398</v>
      </c>
    </row>
    <row r="92" spans="1:61" x14ac:dyDescent="0.25">
      <c r="A92" t="s">
        <v>399</v>
      </c>
      <c r="B92">
        <v>90</v>
      </c>
      <c r="C92">
        <v>135.76241149719999</v>
      </c>
      <c r="D92">
        <v>179.27540790570001</v>
      </c>
      <c r="E92">
        <v>226.7732796075</v>
      </c>
      <c r="F92">
        <v>277.98223551159998</v>
      </c>
      <c r="G92">
        <v>332.5382510284</v>
      </c>
      <c r="H92">
        <v>389.99684257019999</v>
      </c>
      <c r="I92">
        <v>449.842547368</v>
      </c>
      <c r="J92">
        <v>511.49811810059998</v>
      </c>
      <c r="K92">
        <v>574.3334483072</v>
      </c>
      <c r="L92">
        <v>637.67424236219995</v>
      </c>
      <c r="M92">
        <v>700.81043979460003</v>
      </c>
      <c r="N92">
        <v>763.00440017840003</v>
      </c>
      <c r="O92">
        <v>823.49885238460001</v>
      </c>
      <c r="P92">
        <v>881.52461014029996</v>
      </c>
      <c r="Q92">
        <v>936.30805334759998</v>
      </c>
      <c r="R92">
        <v>987.07836895809999</v>
      </c>
      <c r="S92">
        <v>1033.0745323174999</v>
      </c>
      <c r="T92">
        <v>1073.5519827610001</v>
      </c>
      <c r="U92">
        <v>1107.7888943981</v>
      </c>
      <c r="V92">
        <v>1135.0901519936999</v>
      </c>
      <c r="W92">
        <v>1154.7969623557999</v>
      </c>
      <c r="X92">
        <v>1166.2972412908</v>
      </c>
      <c r="Y92">
        <v>1169.0385889685999</v>
      </c>
      <c r="Z92">
        <v>1169.0385889685999</v>
      </c>
      <c r="AA92">
        <v>1169.0385889685999</v>
      </c>
      <c r="AB92">
        <v>1169.0385889685999</v>
      </c>
      <c r="AC92">
        <v>1169.0385889685999</v>
      </c>
      <c r="AD92">
        <v>1169.0385889685999</v>
      </c>
      <c r="AE92">
        <v>1169.0385889685999</v>
      </c>
      <c r="AF92">
        <v>1129.2116764525999</v>
      </c>
      <c r="AG92">
        <v>1089.1045599129</v>
      </c>
      <c r="AH92">
        <v>1048.7517234623999</v>
      </c>
      <c r="AI92">
        <v>1008.1919280622</v>
      </c>
      <c r="AJ92">
        <v>967.46651436419995</v>
      </c>
      <c r="AK92">
        <v>926.61825679820004</v>
      </c>
      <c r="AL92">
        <v>885.69055550430005</v>
      </c>
      <c r="AM92">
        <v>844.72684145630001</v>
      </c>
      <c r="AN92">
        <v>803.77012255269995</v>
      </c>
      <c r="AO92">
        <v>762.86262961950001</v>
      </c>
      <c r="AP92">
        <v>722.04553919299997</v>
      </c>
      <c r="AQ92">
        <v>681.35876189769999</v>
      </c>
      <c r="AR92">
        <v>640.84079343780002</v>
      </c>
      <c r="AS92">
        <v>600.52863361540005</v>
      </c>
      <c r="AT92">
        <v>560.45778956590004</v>
      </c>
      <c r="AU92">
        <v>520.66239656070002</v>
      </c>
      <c r="AV92">
        <v>481.175518248</v>
      </c>
      <c r="AW92">
        <v>442.02973804449999</v>
      </c>
      <c r="AX92">
        <v>403.25824101270001</v>
      </c>
      <c r="AY92">
        <v>364.89674289620001</v>
      </c>
      <c r="AZ92">
        <v>326.98691349059999</v>
      </c>
      <c r="BA92">
        <v>289.58250290500001</v>
      </c>
      <c r="BB92">
        <v>252.39188287900001</v>
      </c>
      <c r="BC92">
        <v>215.51000707150001</v>
      </c>
      <c r="BD92">
        <v>182.0565750941</v>
      </c>
      <c r="BE92">
        <v>171.69930723429999</v>
      </c>
      <c r="BF92">
        <v>187.71461044450001</v>
      </c>
      <c r="BG92">
        <v>233.1792141402</v>
      </c>
      <c r="BH92">
        <v>311.28041204940001</v>
      </c>
      <c r="BI92">
        <v>425.8436838952</v>
      </c>
    </row>
    <row r="93" spans="1:61" x14ac:dyDescent="0.25">
      <c r="A93" t="s">
        <v>400</v>
      </c>
      <c r="B93">
        <v>1.4999999999999999E-2</v>
      </c>
      <c r="C93">
        <v>2.2627068600000001E-2</v>
      </c>
      <c r="D93">
        <v>2.98792347E-2</v>
      </c>
      <c r="E93">
        <v>3.77955466E-2</v>
      </c>
      <c r="F93">
        <v>4.6330372600000003E-2</v>
      </c>
      <c r="G93">
        <v>5.5423041800000003E-2</v>
      </c>
      <c r="H93">
        <v>6.4999473799999999E-2</v>
      </c>
      <c r="I93">
        <v>7.4973757899999993E-2</v>
      </c>
      <c r="J93">
        <v>8.5249686399999997E-2</v>
      </c>
      <c r="K93">
        <v>9.5722241400000005E-2</v>
      </c>
      <c r="L93">
        <v>0.1062790404</v>
      </c>
      <c r="M93">
        <v>0.11680174</v>
      </c>
      <c r="N93">
        <v>0.12716740000000001</v>
      </c>
      <c r="O93">
        <v>0.1372498087</v>
      </c>
      <c r="P93">
        <v>0.14692076840000001</v>
      </c>
      <c r="Q93">
        <v>0.1560513422</v>
      </c>
      <c r="R93">
        <v>0.1645130615</v>
      </c>
      <c r="S93">
        <v>0.17217908870000001</v>
      </c>
      <c r="T93">
        <v>0.17892533050000001</v>
      </c>
      <c r="U93">
        <v>0.18463148239999999</v>
      </c>
      <c r="V93">
        <v>0.18918169200000001</v>
      </c>
      <c r="W93">
        <v>0.1924661604</v>
      </c>
      <c r="X93">
        <v>0.1943828735</v>
      </c>
      <c r="Y93">
        <v>0.19483976480000001</v>
      </c>
      <c r="Z93">
        <v>0.19483976480000001</v>
      </c>
      <c r="AA93">
        <v>0.19483976480000001</v>
      </c>
      <c r="AB93">
        <v>0.19483976480000001</v>
      </c>
      <c r="AC93">
        <v>0.19483976480000001</v>
      </c>
      <c r="AD93">
        <v>0.19483976480000001</v>
      </c>
      <c r="AE93">
        <v>0.19483976480000001</v>
      </c>
      <c r="AF93">
        <v>0.18820194609999999</v>
      </c>
      <c r="AG93">
        <v>0.18151742670000001</v>
      </c>
      <c r="AH93">
        <v>0.17479195389999999</v>
      </c>
      <c r="AI93">
        <v>0.16803198799999999</v>
      </c>
      <c r="AJ93">
        <v>0.16124441910000001</v>
      </c>
      <c r="AK93">
        <v>0.15443637609999999</v>
      </c>
      <c r="AL93">
        <v>0.1476150926</v>
      </c>
      <c r="AM93">
        <v>0.14078780690000001</v>
      </c>
      <c r="AN93">
        <v>0.1339616871</v>
      </c>
      <c r="AO93">
        <v>0.12714377160000001</v>
      </c>
      <c r="AP93">
        <v>0.12034092320000001</v>
      </c>
      <c r="AQ93">
        <v>0.1135597936</v>
      </c>
      <c r="AR93">
        <v>0.1068067989</v>
      </c>
      <c r="AS93">
        <v>0.1000881056</v>
      </c>
      <c r="AT93">
        <v>9.3409631600000001E-2</v>
      </c>
      <c r="AU93">
        <v>8.6777066099999994E-2</v>
      </c>
      <c r="AV93">
        <v>8.0195919700000007E-2</v>
      </c>
      <c r="AW93">
        <v>7.3671623000000006E-2</v>
      </c>
      <c r="AX93">
        <v>6.7209706800000005E-2</v>
      </c>
      <c r="AY93">
        <v>6.0816123800000003E-2</v>
      </c>
      <c r="AZ93">
        <v>5.4497818900000002E-2</v>
      </c>
      <c r="BA93">
        <v>4.8263750500000001E-2</v>
      </c>
      <c r="BB93">
        <v>4.2065313799999997E-2</v>
      </c>
      <c r="BC93">
        <v>3.5918334500000003E-2</v>
      </c>
      <c r="BD93">
        <v>3.0342762499999999E-2</v>
      </c>
      <c r="BE93">
        <v>2.86165512E-2</v>
      </c>
      <c r="BF93">
        <v>3.1285768399999997E-2</v>
      </c>
      <c r="BG93">
        <v>3.8863202399999998E-2</v>
      </c>
      <c r="BH93">
        <v>5.1880068699999997E-2</v>
      </c>
      <c r="BI93">
        <v>7.0973947300000007E-2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0.9254548642</v>
      </c>
      <c r="D99">
        <v>1.0546115581</v>
      </c>
      <c r="E99">
        <v>1.187119045</v>
      </c>
      <c r="F99">
        <v>1.3225479790000001</v>
      </c>
      <c r="G99">
        <v>1.4603609752</v>
      </c>
      <c r="H99">
        <v>1.5999073714000001</v>
      </c>
      <c r="I99">
        <v>1.7404331307000001</v>
      </c>
      <c r="J99">
        <v>1.8810989506</v>
      </c>
      <c r="K99">
        <v>2.0210016577999999</v>
      </c>
      <c r="L99">
        <v>2.1591955791999999</v>
      </c>
      <c r="M99">
        <v>2.2947118291000002</v>
      </c>
      <c r="N99">
        <v>2.4265743627999998</v>
      </c>
      <c r="O99">
        <v>2.5538122894000002</v>
      </c>
      <c r="P99">
        <v>2.6754683498</v>
      </c>
      <c r="Q99">
        <v>2.7906037115000002</v>
      </c>
      <c r="R99">
        <v>2.8982993488000002</v>
      </c>
      <c r="S99">
        <v>2.9976542998000002</v>
      </c>
      <c r="T99">
        <v>3.0877810422</v>
      </c>
      <c r="U99">
        <v>3.1653481127999998</v>
      </c>
      <c r="V99">
        <v>3.2298049466999998</v>
      </c>
      <c r="W99">
        <v>3.2805377043999999</v>
      </c>
      <c r="X99">
        <v>3.3168627007999998</v>
      </c>
      <c r="Y99">
        <v>3.3380183514000001</v>
      </c>
      <c r="Z99">
        <v>3.3460466973999998</v>
      </c>
      <c r="AA99">
        <v>3.3438772490000002</v>
      </c>
      <c r="AB99">
        <v>3.3339265983000002</v>
      </c>
      <c r="AC99">
        <v>3.3181762184000001</v>
      </c>
      <c r="AD99">
        <v>3.2982398649000002</v>
      </c>
      <c r="AE99">
        <v>3.2754217880000001</v>
      </c>
      <c r="AF99">
        <v>3.2312280421000001</v>
      </c>
      <c r="AG99">
        <v>3.1697426994</v>
      </c>
      <c r="AH99">
        <v>3.0944005984</v>
      </c>
      <c r="AI99">
        <v>3.0080817226000001</v>
      </c>
      <c r="AJ99">
        <v>2.9131926859999999</v>
      </c>
      <c r="AK99">
        <v>2.8117371120999999</v>
      </c>
      <c r="AL99">
        <v>2.7053763919999998</v>
      </c>
      <c r="AM99">
        <v>2.5954820770000002</v>
      </c>
      <c r="AN99">
        <v>2.4831809852000002</v>
      </c>
      <c r="AO99">
        <v>2.3693939571999998</v>
      </c>
      <c r="AP99">
        <v>2.2548690813999999</v>
      </c>
      <c r="AQ99">
        <v>2.1402101103</v>
      </c>
      <c r="AR99">
        <v>2.0259007126999999</v>
      </c>
      <c r="AS99">
        <v>1.9123251387</v>
      </c>
      <c r="AT99">
        <v>1.7997858245</v>
      </c>
      <c r="AU99">
        <v>1.6885184367999999</v>
      </c>
      <c r="AV99">
        <v>1.5787048565999999</v>
      </c>
      <c r="AW99">
        <v>1.4704846468999999</v>
      </c>
      <c r="AX99">
        <v>1.3639656820999999</v>
      </c>
      <c r="AY99">
        <v>1.2592348798999999</v>
      </c>
      <c r="AZ99">
        <v>1.1563705155999999</v>
      </c>
      <c r="BA99">
        <v>1.0554586381</v>
      </c>
      <c r="BB99">
        <v>0.95625687280000005</v>
      </c>
      <c r="BC99">
        <v>0.85863077350000006</v>
      </c>
      <c r="BD99">
        <v>0.76563050359999996</v>
      </c>
      <c r="BE99">
        <v>0.69960458609999998</v>
      </c>
      <c r="BF99">
        <v>0.6792734332</v>
      </c>
      <c r="BG99">
        <v>0.71741791499999996</v>
      </c>
      <c r="BH99">
        <v>0.82036599840000002</v>
      </c>
      <c r="BI99">
        <v>0.98911760849999997</v>
      </c>
    </row>
    <row r="100" spans="1:61" x14ac:dyDescent="0.25">
      <c r="A100" t="s">
        <v>405</v>
      </c>
      <c r="B100">
        <v>2.1423630968</v>
      </c>
      <c r="C100">
        <v>2.3982291373</v>
      </c>
      <c r="D100">
        <v>2.6096870312</v>
      </c>
      <c r="E100">
        <v>2.8225069754000001</v>
      </c>
      <c r="F100">
        <v>3.0353966959999998</v>
      </c>
      <c r="G100">
        <v>3.2466518725000002</v>
      </c>
      <c r="H100">
        <v>3.4543646456000001</v>
      </c>
      <c r="I100">
        <v>3.6565709932999999</v>
      </c>
      <c r="J100">
        <v>3.8513485444</v>
      </c>
      <c r="K100">
        <v>4.0368756134000003</v>
      </c>
      <c r="L100">
        <v>4.2114610341000001</v>
      </c>
      <c r="M100">
        <v>4.3735528628999996</v>
      </c>
      <c r="N100">
        <v>4.5217324110000003</v>
      </c>
      <c r="O100">
        <v>4.6546985203000002</v>
      </c>
      <c r="P100">
        <v>4.7712456194000001</v>
      </c>
      <c r="Q100">
        <v>4.8702379371999998</v>
      </c>
      <c r="R100">
        <v>4.9505812892999996</v>
      </c>
      <c r="S100">
        <v>5.0111930563999998</v>
      </c>
      <c r="T100">
        <v>5.0509702575000004</v>
      </c>
      <c r="U100">
        <v>5.0437548851000003</v>
      </c>
      <c r="V100">
        <v>5.0132875650999997</v>
      </c>
      <c r="W100">
        <v>4.9581821704999998</v>
      </c>
      <c r="X100">
        <v>4.8768975182999998</v>
      </c>
      <c r="Y100">
        <v>4.7677131795000003</v>
      </c>
      <c r="Z100">
        <v>4.6582038529999998</v>
      </c>
      <c r="AA100">
        <v>4.5603129513000003</v>
      </c>
      <c r="AB100">
        <v>4.4729299112999996</v>
      </c>
      <c r="AC100">
        <v>4.3950136865999996</v>
      </c>
      <c r="AD100">
        <v>4.3255967490999998</v>
      </c>
      <c r="AE100">
        <v>4.2637866646000004</v>
      </c>
      <c r="AF100">
        <v>4.0093902369999999</v>
      </c>
      <c r="AG100">
        <v>3.7669369049000001</v>
      </c>
      <c r="AH100">
        <v>3.5355558166000001</v>
      </c>
      <c r="AI100">
        <v>3.3144212523999999</v>
      </c>
      <c r="AJ100">
        <v>3.1027547208000001</v>
      </c>
      <c r="AK100">
        <v>2.8998269988000001</v>
      </c>
      <c r="AL100">
        <v>2.7049595846000001</v>
      </c>
      <c r="AM100">
        <v>2.5175253338000001</v>
      </c>
      <c r="AN100">
        <v>2.3369482413</v>
      </c>
      <c r="AO100">
        <v>2.1627024465</v>
      </c>
      <c r="AP100">
        <v>1.9943106041000001</v>
      </c>
      <c r="AQ100">
        <v>1.8313417997000001</v>
      </c>
      <c r="AR100">
        <v>1.6734092165000001</v>
      </c>
      <c r="AS100">
        <v>1.5201677977000001</v>
      </c>
      <c r="AT100">
        <v>1.3713122175000001</v>
      </c>
      <c r="AU100">
        <v>1.2265756122</v>
      </c>
      <c r="AV100">
        <v>1.0857297786</v>
      </c>
      <c r="AW100">
        <v>0.9485880324</v>
      </c>
      <c r="AX100">
        <v>0.81501279910000002</v>
      </c>
      <c r="AY100">
        <v>0.6849316366</v>
      </c>
      <c r="AZ100">
        <v>0.55836844819999998</v>
      </c>
      <c r="BA100">
        <v>0.43550260860000001</v>
      </c>
      <c r="BB100">
        <v>0.31309384309999999</v>
      </c>
      <c r="BC100">
        <v>0.19189524220000001</v>
      </c>
      <c r="BD100">
        <v>0.1042062901</v>
      </c>
      <c r="BE100">
        <v>0.25120618169999998</v>
      </c>
      <c r="BF100">
        <v>0.6271097873</v>
      </c>
      <c r="BG100">
        <v>1.1974237938000001</v>
      </c>
      <c r="BH100">
        <v>1.9140713739999999</v>
      </c>
      <c r="BI100">
        <v>2.7314049548999999</v>
      </c>
    </row>
    <row r="101" spans="1:61" x14ac:dyDescent="0.25">
      <c r="A101" t="s">
        <v>406</v>
      </c>
      <c r="B101">
        <v>6.7999999999999996E-3</v>
      </c>
      <c r="C101">
        <v>2.6630000000000001E-2</v>
      </c>
      <c r="D101">
        <v>4.9100621599999998E-2</v>
      </c>
      <c r="E101">
        <v>7.4238394999999999E-2</v>
      </c>
      <c r="F101">
        <v>0.1020604113</v>
      </c>
      <c r="G101">
        <v>0.1325726005</v>
      </c>
      <c r="H101">
        <v>0.16576730980000001</v>
      </c>
      <c r="I101">
        <v>0.20162081139999999</v>
      </c>
      <c r="J101">
        <v>0.2400911194</v>
      </c>
      <c r="K101">
        <v>0.28111631510000001</v>
      </c>
      <c r="L101">
        <v>0.32461344869999997</v>
      </c>
      <c r="M101">
        <v>0.37047800199999997</v>
      </c>
      <c r="N101">
        <v>0.4185838476</v>
      </c>
      <c r="O101">
        <v>0.4687836105</v>
      </c>
      <c r="P101">
        <v>0.52090932749999996</v>
      </c>
      <c r="Q101">
        <v>0.57477330299999996</v>
      </c>
      <c r="R101">
        <v>0.6301690633</v>
      </c>
      <c r="S101">
        <v>0.68687232040000001</v>
      </c>
      <c r="T101">
        <v>0.74464186990000003</v>
      </c>
      <c r="U101">
        <v>0.80322034919999996</v>
      </c>
      <c r="V101">
        <v>0.86227354329999994</v>
      </c>
      <c r="W101">
        <v>0.92146182840000002</v>
      </c>
      <c r="X101">
        <v>0.98043872529999998</v>
      </c>
      <c r="Y101">
        <v>1.0388493246999999</v>
      </c>
      <c r="Z101">
        <v>1.0963285503</v>
      </c>
      <c r="AA101">
        <v>1.152571504</v>
      </c>
      <c r="AB101">
        <v>1.2073541476</v>
      </c>
      <c r="AC101">
        <v>1.2605184589</v>
      </c>
      <c r="AD101">
        <v>1.3119599029</v>
      </c>
      <c r="AE101">
        <v>1.3616169019</v>
      </c>
      <c r="AF101">
        <v>1.4094620241</v>
      </c>
      <c r="AG101">
        <v>1.4550061745</v>
      </c>
      <c r="AH101">
        <v>1.4978745876999999</v>
      </c>
      <c r="AI101">
        <v>1.5377877379</v>
      </c>
      <c r="AJ101">
        <v>1.5745450875</v>
      </c>
      <c r="AK101">
        <v>1.6080112774999999</v>
      </c>
      <c r="AL101">
        <v>1.6381044234</v>
      </c>
      <c r="AM101">
        <v>1.6647862226000001</v>
      </c>
      <c r="AN101">
        <v>1.6880536188999999</v>
      </c>
      <c r="AO101">
        <v>1.7079318030999999</v>
      </c>
      <c r="AP101">
        <v>1.7244683569000001</v>
      </c>
      <c r="AQ101">
        <v>1.7377283751000001</v>
      </c>
      <c r="AR101">
        <v>1.7477904183999999</v>
      </c>
      <c r="AS101">
        <v>1.7547431758000001</v>
      </c>
      <c r="AT101">
        <v>1.7586827249000001</v>
      </c>
      <c r="AU101">
        <v>1.7597103024</v>
      </c>
      <c r="AV101">
        <v>1.7579305057000001</v>
      </c>
      <c r="AW101">
        <v>1.7534498645000001</v>
      </c>
      <c r="AX101">
        <v>1.7463757340999999</v>
      </c>
      <c r="AY101">
        <v>1.7368154828</v>
      </c>
      <c r="AZ101">
        <v>1.7248759677000001</v>
      </c>
      <c r="BA101">
        <v>1.7106633313999999</v>
      </c>
      <c r="BB101">
        <v>1.6942832139999999</v>
      </c>
      <c r="BC101">
        <v>1.6758325555</v>
      </c>
      <c r="BD101">
        <v>1.6554025109999999</v>
      </c>
      <c r="BE101">
        <v>1.6331582108</v>
      </c>
      <c r="BF101">
        <v>1.6098193702000001</v>
      </c>
      <c r="BG101">
        <v>1.5865557216999999</v>
      </c>
      <c r="BH101">
        <v>1.5648272766</v>
      </c>
      <c r="BI101">
        <v>1.5462157446</v>
      </c>
    </row>
    <row r="102" spans="1:61" x14ac:dyDescent="0.25">
      <c r="A102" t="s">
        <v>407</v>
      </c>
    </row>
    <row r="103" spans="1:61" x14ac:dyDescent="0.25">
      <c r="A103" t="s">
        <v>408</v>
      </c>
    </row>
    <row r="104" spans="1:61" x14ac:dyDescent="0.25">
      <c r="A104" t="s">
        <v>409</v>
      </c>
      <c r="B104">
        <v>63.581986819100003</v>
      </c>
      <c r="C104">
        <v>75.901133199599997</v>
      </c>
      <c r="D104">
        <v>89.658501964400003</v>
      </c>
      <c r="E104">
        <v>104.89019052170001</v>
      </c>
      <c r="F104">
        <v>121.61313931239999</v>
      </c>
      <c r="G104">
        <v>139.8421937148</v>
      </c>
      <c r="H104">
        <v>159.5899954658</v>
      </c>
      <c r="I104">
        <v>180.86689444090001</v>
      </c>
      <c r="J104">
        <v>203.68089168029999</v>
      </c>
      <c r="K104">
        <v>228.03761355270001</v>
      </c>
      <c r="L104">
        <v>253.94031202529999</v>
      </c>
      <c r="M104">
        <v>281.38988307260001</v>
      </c>
      <c r="N104">
        <v>310.38489195049999</v>
      </c>
      <c r="O104">
        <v>340.92158805719998</v>
      </c>
      <c r="P104">
        <v>372.99388081680002</v>
      </c>
      <c r="Q104">
        <v>406.593225856</v>
      </c>
      <c r="R104">
        <v>441.70832785750002</v>
      </c>
      <c r="S104">
        <v>478.32448324839999</v>
      </c>
      <c r="T104">
        <v>516.42222452850001</v>
      </c>
      <c r="U104">
        <v>555.97461567959999</v>
      </c>
      <c r="V104">
        <v>596.95235361569996</v>
      </c>
      <c r="W104">
        <v>639.30619134710003</v>
      </c>
      <c r="X104">
        <v>682.95200047169999</v>
      </c>
      <c r="Y104">
        <v>727.74162200700005</v>
      </c>
      <c r="Z104">
        <v>773.9872424504</v>
      </c>
      <c r="AA104">
        <v>821.80057564289996</v>
      </c>
      <c r="AB104">
        <v>871.13318778090002</v>
      </c>
      <c r="AC104">
        <v>921.99217728650001</v>
      </c>
      <c r="AD104">
        <v>974.47320926420002</v>
      </c>
      <c r="AE104">
        <v>1028.8276167392</v>
      </c>
      <c r="AF104">
        <v>1081.8567798081999</v>
      </c>
      <c r="AG104">
        <v>1136.3471627910999</v>
      </c>
      <c r="AH104">
        <v>1192.1422983431</v>
      </c>
      <c r="AI104">
        <v>1249.1092732768</v>
      </c>
      <c r="AJ104">
        <v>1307.1298175881</v>
      </c>
      <c r="AK104">
        <v>1366.0950871826001</v>
      </c>
      <c r="AL104">
        <v>1425.9026750899</v>
      </c>
      <c r="AM104">
        <v>1486.4549247174</v>
      </c>
      <c r="AN104">
        <v>1547.6579415986</v>
      </c>
      <c r="AO104">
        <v>1609.4209213738</v>
      </c>
      <c r="AP104">
        <v>1671.6554753427999</v>
      </c>
      <c r="AQ104">
        <v>1734.2746614181999</v>
      </c>
      <c r="AR104">
        <v>1797.1913159137</v>
      </c>
      <c r="AS104">
        <v>1860.3150462788001</v>
      </c>
      <c r="AT104">
        <v>1923.5467555313001</v>
      </c>
      <c r="AU104">
        <v>1986.7686876563</v>
      </c>
      <c r="AV104">
        <v>2049.8263241842001</v>
      </c>
      <c r="AW104">
        <v>2112.4954179631</v>
      </c>
      <c r="AX104">
        <v>2174.4217031599001</v>
      </c>
      <c r="AY104">
        <v>2235.0096420094001</v>
      </c>
      <c r="AZ104">
        <v>2293.213640165</v>
      </c>
      <c r="BA104">
        <v>2370.6336704639002</v>
      </c>
      <c r="BB104">
        <v>2443.8186903715</v>
      </c>
      <c r="BC104">
        <v>2513.8375092113001</v>
      </c>
      <c r="BD104">
        <v>2581.4746249527002</v>
      </c>
      <c r="BE104">
        <v>2647.4368185814001</v>
      </c>
      <c r="BF104">
        <v>2711.9581323431998</v>
      </c>
      <c r="BG104">
        <v>2775.1670215170998</v>
      </c>
      <c r="BH104">
        <v>2837.1246363967998</v>
      </c>
      <c r="BI104">
        <v>2897.8392947679999</v>
      </c>
    </row>
    <row r="105" spans="1:61" x14ac:dyDescent="0.25">
      <c r="A105" t="s">
        <v>410</v>
      </c>
      <c r="B105">
        <v>1.7087999999999999E-3</v>
      </c>
      <c r="C105">
        <v>2.2867661E-3</v>
      </c>
      <c r="D105">
        <v>2.9695887999999998E-3</v>
      </c>
      <c r="E105">
        <v>3.7627018000000001E-3</v>
      </c>
      <c r="F105">
        <v>4.6701855E-3</v>
      </c>
      <c r="G105">
        <v>5.6941867000000002E-3</v>
      </c>
      <c r="H105">
        <v>6.8344086000000004E-3</v>
      </c>
      <c r="I105">
        <v>8.0877169999999995E-3</v>
      </c>
      <c r="J105">
        <v>9.4478837999999992E-3</v>
      </c>
      <c r="K105">
        <v>1.09054754E-2</v>
      </c>
      <c r="L105">
        <v>1.24478752E-2</v>
      </c>
      <c r="M105">
        <v>1.4059425400000001E-2</v>
      </c>
      <c r="N105">
        <v>1.5721662599999998E-2</v>
      </c>
      <c r="O105">
        <v>1.7413625700000001E-2</v>
      </c>
      <c r="P105">
        <v>1.9112209500000001E-2</v>
      </c>
      <c r="Q105">
        <v>2.0792542399999999E-2</v>
      </c>
      <c r="R105">
        <v>2.2428371400000001E-2</v>
      </c>
      <c r="S105">
        <v>2.39924366E-2</v>
      </c>
      <c r="T105">
        <v>2.5456825999999998E-2</v>
      </c>
      <c r="U105">
        <v>2.6751874599999999E-2</v>
      </c>
      <c r="V105">
        <v>2.78524788E-2</v>
      </c>
      <c r="W105">
        <v>2.8734346800000001E-2</v>
      </c>
      <c r="X105">
        <v>2.9374213699999999E-2</v>
      </c>
      <c r="Y105">
        <v>2.97501186E-2</v>
      </c>
      <c r="Z105">
        <v>2.98933961E-2</v>
      </c>
      <c r="AA105">
        <v>2.9854645199999998E-2</v>
      </c>
      <c r="AB105">
        <v>2.9677227699999999E-2</v>
      </c>
      <c r="AC105">
        <v>2.93974834E-2</v>
      </c>
      <c r="AD105">
        <v>2.90452912E-2</v>
      </c>
      <c r="AE105">
        <v>2.86447957E-2</v>
      </c>
      <c r="AF105">
        <v>2.7877028500000001E-2</v>
      </c>
      <c r="AG105">
        <v>2.6826207599999999E-2</v>
      </c>
      <c r="AH105">
        <v>2.5566091199999998E-2</v>
      </c>
      <c r="AI105">
        <v>2.4159643599999999E-2</v>
      </c>
      <c r="AJ105">
        <v>2.2659466600000001E-2</v>
      </c>
      <c r="AK105">
        <v>2.1108661099999999E-2</v>
      </c>
      <c r="AL105">
        <v>1.9541894000000001E-2</v>
      </c>
      <c r="AM105">
        <v>1.7986527700000001E-2</v>
      </c>
      <c r="AN105">
        <v>1.6463721399999999E-2</v>
      </c>
      <c r="AO105">
        <v>1.4989453999999999E-2</v>
      </c>
      <c r="AP105">
        <v>1.35754403E-2</v>
      </c>
      <c r="AQ105">
        <v>1.2229933199999999E-2</v>
      </c>
      <c r="AR105">
        <v>1.09584108E-2</v>
      </c>
      <c r="AS105">
        <v>9.7641564999999993E-3</v>
      </c>
      <c r="AT105">
        <v>8.6487414999999995E-3</v>
      </c>
      <c r="AU105">
        <v>7.6124223000000003E-3</v>
      </c>
      <c r="AV105">
        <v>6.6544650999999996E-3</v>
      </c>
      <c r="AW105">
        <v>5.7734079999999998E-3</v>
      </c>
      <c r="AX105">
        <v>4.9672744E-3</v>
      </c>
      <c r="AY105">
        <v>4.2337455000000003E-3</v>
      </c>
      <c r="AZ105">
        <v>3.5703047000000001E-3</v>
      </c>
      <c r="BA105">
        <v>2.9743611000000001E-3</v>
      </c>
      <c r="BB105">
        <v>2.4415206000000002E-3</v>
      </c>
      <c r="BC105">
        <v>1.9684490000000002E-3</v>
      </c>
      <c r="BD105">
        <v>1.5651275000000001E-3</v>
      </c>
      <c r="BE105">
        <v>1.3068223999999999E-3</v>
      </c>
      <c r="BF105">
        <v>1.2319710999999999E-3</v>
      </c>
      <c r="BG105">
        <v>1.3742182E-3</v>
      </c>
      <c r="BH105">
        <v>1.796911E-3</v>
      </c>
      <c r="BI105">
        <v>2.6122042E-3</v>
      </c>
    </row>
    <row r="106" spans="1:61" x14ac:dyDescent="0.25">
      <c r="A106" t="s">
        <v>411</v>
      </c>
      <c r="B106">
        <v>0.1086488991</v>
      </c>
      <c r="C106">
        <v>0.17356813870000001</v>
      </c>
      <c r="D106">
        <v>0.26624888219999998</v>
      </c>
      <c r="E106">
        <v>0.39467051330000003</v>
      </c>
      <c r="F106">
        <v>0.5679559233</v>
      </c>
      <c r="G106">
        <v>0.79628755330000001</v>
      </c>
      <c r="H106">
        <v>1.0907032381999999</v>
      </c>
      <c r="I106">
        <v>1.4628002528999999</v>
      </c>
      <c r="J106">
        <v>1.9243533988999999</v>
      </c>
      <c r="K106">
        <v>2.4868585758999999</v>
      </c>
      <c r="L106">
        <v>3.1610173164000002</v>
      </c>
      <c r="M106">
        <v>3.9561800554</v>
      </c>
      <c r="N106">
        <v>4.8797665407000004</v>
      </c>
      <c r="O106">
        <v>5.9366809441999999</v>
      </c>
      <c r="P106">
        <v>7.1287371844000003</v>
      </c>
      <c r="Q106">
        <v>8.4541069001999993</v>
      </c>
      <c r="R106">
        <v>9.9067984441999997</v>
      </c>
      <c r="S106">
        <v>11.4761698261</v>
      </c>
      <c r="T106">
        <v>13.1464707182</v>
      </c>
      <c r="U106">
        <v>14.8733631788</v>
      </c>
      <c r="V106">
        <v>16.626602763600001</v>
      </c>
      <c r="W106">
        <v>18.370045795599999</v>
      </c>
      <c r="X106">
        <v>20.061178028899999</v>
      </c>
      <c r="Y106">
        <v>21.650399559899999</v>
      </c>
      <c r="Z106">
        <v>23.137107212899998</v>
      </c>
      <c r="AA106">
        <v>24.534564611</v>
      </c>
      <c r="AB106">
        <v>25.852817990999998</v>
      </c>
      <c r="AC106">
        <v>27.104249746299999</v>
      </c>
      <c r="AD106">
        <v>28.303858101199999</v>
      </c>
      <c r="AE106">
        <v>29.4705568555</v>
      </c>
      <c r="AF106">
        <v>30.158952329200002</v>
      </c>
      <c r="AG106">
        <v>30.483884943500001</v>
      </c>
      <c r="AH106">
        <v>30.478418745900001</v>
      </c>
      <c r="AI106">
        <v>30.178034841399999</v>
      </c>
      <c r="AJ106">
        <v>29.618864496</v>
      </c>
      <c r="AK106">
        <v>28.836438251499999</v>
      </c>
      <c r="AL106">
        <v>27.864838928200001</v>
      </c>
      <c r="AM106">
        <v>26.736162613099999</v>
      </c>
      <c r="AN106">
        <v>25.4802092342</v>
      </c>
      <c r="AO106">
        <v>24.124340907400001</v>
      </c>
      <c r="AP106">
        <v>22.693459130299999</v>
      </c>
      <c r="AQ106">
        <v>21.2100632141</v>
      </c>
      <c r="AR106">
        <v>19.694360677100001</v>
      </c>
      <c r="AS106">
        <v>18.1644071666</v>
      </c>
      <c r="AT106">
        <v>16.636258588899999</v>
      </c>
      <c r="AU106">
        <v>15.124122354000001</v>
      </c>
      <c r="AV106">
        <v>13.640497724499999</v>
      </c>
      <c r="AW106">
        <v>12.196297964499999</v>
      </c>
      <c r="AX106">
        <v>10.800949173099999</v>
      </c>
      <c r="AY106">
        <v>9.4624620782999997</v>
      </c>
      <c r="AZ106">
        <v>8.1874714237999999</v>
      </c>
      <c r="BA106">
        <v>7.0511206692000004</v>
      </c>
      <c r="BB106">
        <v>5.9666337783000003</v>
      </c>
      <c r="BC106">
        <v>4.9483608554999998</v>
      </c>
      <c r="BD106">
        <v>4.0403368786999998</v>
      </c>
      <c r="BE106">
        <v>3.4597296322000002</v>
      </c>
      <c r="BF106">
        <v>3.3410540433000002</v>
      </c>
      <c r="BG106">
        <v>3.8136850315999999</v>
      </c>
      <c r="BH106">
        <v>5.0980604431999996</v>
      </c>
      <c r="BI106">
        <v>7.5697480571</v>
      </c>
    </row>
    <row r="107" spans="1:61" x14ac:dyDescent="0.25">
      <c r="A107" t="s">
        <v>412</v>
      </c>
      <c r="B107">
        <v>63.473337920100001</v>
      </c>
      <c r="C107">
        <v>75.727565060900005</v>
      </c>
      <c r="D107">
        <v>89.3922530822</v>
      </c>
      <c r="E107">
        <v>104.49552000840001</v>
      </c>
      <c r="F107">
        <v>121.045183389</v>
      </c>
      <c r="G107">
        <v>139.0459061615</v>
      </c>
      <c r="H107">
        <v>158.49929222759999</v>
      </c>
      <c r="I107">
        <v>179.40409418799999</v>
      </c>
      <c r="J107">
        <v>201.7565382814</v>
      </c>
      <c r="K107">
        <v>225.55075497670001</v>
      </c>
      <c r="L107">
        <v>250.77929470890001</v>
      </c>
      <c r="M107">
        <v>277.4337030172</v>
      </c>
      <c r="N107">
        <v>305.50512540969999</v>
      </c>
      <c r="O107">
        <v>334.98490711300002</v>
      </c>
      <c r="P107">
        <v>365.86514363250001</v>
      </c>
      <c r="Q107">
        <v>398.13911895590002</v>
      </c>
      <c r="R107">
        <v>431.80152941329999</v>
      </c>
      <c r="S107">
        <v>466.84831342230001</v>
      </c>
      <c r="T107">
        <v>503.27575381029999</v>
      </c>
      <c r="U107">
        <v>541.1012525008</v>
      </c>
      <c r="V107">
        <v>580.32575085209999</v>
      </c>
      <c r="W107">
        <v>620.93614555149998</v>
      </c>
      <c r="X107">
        <v>662.89082244279996</v>
      </c>
      <c r="Y107">
        <v>706.09122244720004</v>
      </c>
      <c r="Z107">
        <v>750.85013523750001</v>
      </c>
      <c r="AA107">
        <v>797.26601103190001</v>
      </c>
      <c r="AB107">
        <v>845.28036978989996</v>
      </c>
      <c r="AC107">
        <v>894.88792754020005</v>
      </c>
      <c r="AD107">
        <v>946.16935116299999</v>
      </c>
      <c r="AE107">
        <v>999.3570598837</v>
      </c>
      <c r="AF107">
        <v>1051.6978274789999</v>
      </c>
      <c r="AG107">
        <v>1105.8632778476001</v>
      </c>
      <c r="AH107">
        <v>1161.6638795971</v>
      </c>
      <c r="AI107">
        <v>1218.9312384355001</v>
      </c>
      <c r="AJ107">
        <v>1277.5109530921</v>
      </c>
      <c r="AK107">
        <v>1337.2586489312</v>
      </c>
      <c r="AL107">
        <v>1398.0378361616999</v>
      </c>
      <c r="AM107">
        <v>1459.7187621042999</v>
      </c>
      <c r="AN107">
        <v>1522.1777323644001</v>
      </c>
      <c r="AO107">
        <v>1585.2965804664</v>
      </c>
      <c r="AP107">
        <v>1648.9620162125</v>
      </c>
      <c r="AQ107">
        <v>1713.0645982041001</v>
      </c>
      <c r="AR107">
        <v>1777.4969552365999</v>
      </c>
      <c r="AS107">
        <v>1842.1506391122</v>
      </c>
      <c r="AT107">
        <v>1906.9104969424</v>
      </c>
      <c r="AU107">
        <v>1971.6445653021999</v>
      </c>
      <c r="AV107">
        <v>2036.1858264596001</v>
      </c>
      <c r="AW107">
        <v>2100.2991199986</v>
      </c>
      <c r="AX107">
        <v>2163.6207539868001</v>
      </c>
      <c r="AY107">
        <v>2225.5471799310999</v>
      </c>
      <c r="AZ107">
        <v>2285.0261687411999</v>
      </c>
      <c r="BA107">
        <v>2363.5825497946998</v>
      </c>
      <c r="BB107">
        <v>2437.8520565931999</v>
      </c>
      <c r="BC107">
        <v>2508.8891483558</v>
      </c>
      <c r="BD107">
        <v>2577.4342880740001</v>
      </c>
      <c r="BE107">
        <v>2643.9770889493002</v>
      </c>
      <c r="BF107">
        <v>2708.6170782999002</v>
      </c>
      <c r="BG107">
        <v>2771.3533364855002</v>
      </c>
      <c r="BH107">
        <v>2832.0265759536001</v>
      </c>
      <c r="BI107">
        <v>2890.2695467109002</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4.8684340000000002E-4</v>
      </c>
      <c r="C109">
        <v>4.9043146599999997E-2</v>
      </c>
      <c r="D109">
        <v>7.3550216799999998E-2</v>
      </c>
      <c r="E109">
        <v>0.10782451429999999</v>
      </c>
      <c r="F109">
        <v>0.15467356700000001</v>
      </c>
      <c r="G109">
        <v>0.21739353859999999</v>
      </c>
      <c r="H109">
        <v>0.29978817229999999</v>
      </c>
      <c r="I109">
        <v>0.40617721969999998</v>
      </c>
      <c r="J109">
        <v>0.5413926416</v>
      </c>
      <c r="K109">
        <v>0.71076089819999999</v>
      </c>
      <c r="L109">
        <v>0.92006968759999996</v>
      </c>
      <c r="M109">
        <v>1.1755175549000001</v>
      </c>
      <c r="N109">
        <v>1.4836448637999999</v>
      </c>
      <c r="O109">
        <v>1.8512447285</v>
      </c>
      <c r="P109">
        <v>2.2852526934999999</v>
      </c>
      <c r="Q109">
        <v>2.7926143605</v>
      </c>
      <c r="R109">
        <v>3.380131048</v>
      </c>
      <c r="S109">
        <v>4.0542854456999997</v>
      </c>
      <c r="T109">
        <v>4.8210529836999996</v>
      </c>
      <c r="U109">
        <v>5.6859037613999996</v>
      </c>
      <c r="V109">
        <v>6.6530644133000001</v>
      </c>
      <c r="W109">
        <v>7.7247518963999999</v>
      </c>
      <c r="X109">
        <v>8.9001988422</v>
      </c>
      <c r="Y109">
        <v>9.2299450402000005</v>
      </c>
      <c r="Z109">
        <v>9.1538894329999998</v>
      </c>
      <c r="AA109">
        <v>9.0653555193000006</v>
      </c>
      <c r="AB109">
        <v>8.9649030315000005</v>
      </c>
      <c r="AC109">
        <v>8.8537352042999995</v>
      </c>
      <c r="AD109">
        <v>8.7337869520999991</v>
      </c>
      <c r="AE109">
        <v>14.3420375802</v>
      </c>
      <c r="AF109">
        <v>14.0818680862</v>
      </c>
      <c r="AG109">
        <v>13.8139383881</v>
      </c>
      <c r="AH109">
        <v>13.5376667387</v>
      </c>
      <c r="AI109">
        <v>13.2531216238</v>
      </c>
      <c r="AJ109">
        <v>12.9607707958</v>
      </c>
      <c r="AK109">
        <v>12.661328110299999</v>
      </c>
      <c r="AL109">
        <v>12.355657234200001</v>
      </c>
      <c r="AM109">
        <v>12.0447086445</v>
      </c>
      <c r="AN109">
        <v>11.7294762807</v>
      </c>
      <c r="AO109">
        <v>11.410966138099999</v>
      </c>
      <c r="AP109">
        <v>11.0901719673</v>
      </c>
      <c r="AQ109">
        <v>10.7680550331</v>
      </c>
      <c r="AR109">
        <v>10.4455253477</v>
      </c>
      <c r="AS109">
        <v>10.1234216571</v>
      </c>
      <c r="AT109">
        <v>9.8024864245999996</v>
      </c>
      <c r="AU109">
        <v>9.4833301142999993</v>
      </c>
      <c r="AV109">
        <v>9.1663753329999995</v>
      </c>
      <c r="AW109">
        <v>8.8517648610999995</v>
      </c>
      <c r="AX109">
        <v>8.5392056631000006</v>
      </c>
      <c r="AY109">
        <v>8.2276983354999995</v>
      </c>
      <c r="AZ109">
        <v>7.9150554420999999</v>
      </c>
      <c r="BA109">
        <v>7.6730703533</v>
      </c>
      <c r="BB109">
        <v>7.4191367862000002</v>
      </c>
      <c r="BC109">
        <v>6.8838193464000001</v>
      </c>
      <c r="BD109">
        <v>4.8411483379</v>
      </c>
      <c r="BE109">
        <v>3.0608029539000001</v>
      </c>
      <c r="BF109">
        <v>1.6560003709</v>
      </c>
      <c r="BG109">
        <v>0.68550120049999996</v>
      </c>
      <c r="BH109">
        <v>0.1552717901</v>
      </c>
      <c r="BI109">
        <v>0</v>
      </c>
    </row>
    <row r="110" spans="1:61" x14ac:dyDescent="0.25">
      <c r="A110" t="s">
        <v>415</v>
      </c>
      <c r="B110">
        <v>63.472851076700003</v>
      </c>
      <c r="C110">
        <v>75.678521914300006</v>
      </c>
      <c r="D110">
        <v>89.318702865399999</v>
      </c>
      <c r="E110">
        <v>104.3876954941</v>
      </c>
      <c r="F110">
        <v>120.890509822</v>
      </c>
      <c r="G110">
        <v>138.82851262290001</v>
      </c>
      <c r="H110">
        <v>158.1995040553</v>
      </c>
      <c r="I110">
        <v>178.99791696829999</v>
      </c>
      <c r="J110">
        <v>201.2151456398</v>
      </c>
      <c r="K110">
        <v>224.8399940786</v>
      </c>
      <c r="L110">
        <v>249.85922502130001</v>
      </c>
      <c r="M110">
        <v>276.2581854622</v>
      </c>
      <c r="N110">
        <v>304.02148054589998</v>
      </c>
      <c r="O110">
        <v>333.13366238449998</v>
      </c>
      <c r="P110">
        <v>363.57989093899999</v>
      </c>
      <c r="Q110">
        <v>395.34650459540001</v>
      </c>
      <c r="R110">
        <v>428.42139836529998</v>
      </c>
      <c r="S110">
        <v>462.79402797659998</v>
      </c>
      <c r="T110">
        <v>498.45470082669999</v>
      </c>
      <c r="U110">
        <v>535.41534873939997</v>
      </c>
      <c r="V110">
        <v>573.67268643880004</v>
      </c>
      <c r="W110">
        <v>613.21139365509998</v>
      </c>
      <c r="X110">
        <v>653.99062360059997</v>
      </c>
      <c r="Y110">
        <v>696.86127740699999</v>
      </c>
      <c r="Z110">
        <v>741.69624580449999</v>
      </c>
      <c r="AA110">
        <v>788.20065551259995</v>
      </c>
      <c r="AB110">
        <v>836.31546675840002</v>
      </c>
      <c r="AC110">
        <v>886.0341923359</v>
      </c>
      <c r="AD110">
        <v>937.4355642109</v>
      </c>
      <c r="AE110">
        <v>985.01502230350002</v>
      </c>
      <c r="AF110">
        <v>1037.6159593928001</v>
      </c>
      <c r="AG110">
        <v>1092.0493394595001</v>
      </c>
      <c r="AH110">
        <v>1148.1262128584001</v>
      </c>
      <c r="AI110">
        <v>1205.6781168115999</v>
      </c>
      <c r="AJ110">
        <v>1264.5501822964</v>
      </c>
      <c r="AK110">
        <v>1324.5973208209</v>
      </c>
      <c r="AL110">
        <v>1385.6821789275</v>
      </c>
      <c r="AM110">
        <v>1447.6740534598</v>
      </c>
      <c r="AN110">
        <v>1510.4482560836</v>
      </c>
      <c r="AO110">
        <v>1573.8856143283001</v>
      </c>
      <c r="AP110">
        <v>1637.8718442452</v>
      </c>
      <c r="AQ110">
        <v>1702.2965431708999</v>
      </c>
      <c r="AR110">
        <v>1767.0514298889</v>
      </c>
      <c r="AS110">
        <v>1832.027217455</v>
      </c>
      <c r="AT110">
        <v>1897.1080105178</v>
      </c>
      <c r="AU110">
        <v>1962.1612351880001</v>
      </c>
      <c r="AV110">
        <v>2027.0194511266</v>
      </c>
      <c r="AW110">
        <v>2091.4473551374999</v>
      </c>
      <c r="AX110">
        <v>2155.0815483237002</v>
      </c>
      <c r="AY110">
        <v>2217.3194815955999</v>
      </c>
      <c r="AZ110">
        <v>2277.1111132991</v>
      </c>
      <c r="BA110">
        <v>2355.9094794414</v>
      </c>
      <c r="BB110">
        <v>2430.432919807</v>
      </c>
      <c r="BC110">
        <v>2502.0053290094002</v>
      </c>
      <c r="BD110">
        <v>2572.5931397361001</v>
      </c>
      <c r="BE110">
        <v>2640.9162859953999</v>
      </c>
      <c r="BF110">
        <v>2706.9610779290001</v>
      </c>
      <c r="BG110">
        <v>2770.6678352851</v>
      </c>
      <c r="BH110">
        <v>2831.8713041635001</v>
      </c>
      <c r="BI110">
        <v>2890.2695467109002</v>
      </c>
    </row>
    <row r="111" spans="1:61" x14ac:dyDescent="0.25">
      <c r="A111" t="s">
        <v>351</v>
      </c>
    </row>
    <row r="112" spans="1:61" x14ac:dyDescent="0.25">
      <c r="A112" t="s">
        <v>416</v>
      </c>
      <c r="B112">
        <v>36.8530001098</v>
      </c>
      <c r="C112">
        <v>34.543728966700002</v>
      </c>
      <c r="D112">
        <v>36.937439531700001</v>
      </c>
      <c r="E112">
        <v>39.236006468900001</v>
      </c>
      <c r="F112">
        <v>41.352150576900002</v>
      </c>
      <c r="G112">
        <v>43.209983318399999</v>
      </c>
      <c r="H112">
        <v>44.743945957699999</v>
      </c>
      <c r="I112">
        <v>45.897924621199998</v>
      </c>
      <c r="J112">
        <v>46.624512235499999</v>
      </c>
      <c r="K112">
        <v>46.884388703500001</v>
      </c>
      <c r="L112">
        <v>46.645794759300003</v>
      </c>
      <c r="M112">
        <v>45.884079595000003</v>
      </c>
      <c r="N112">
        <v>44.5813066308</v>
      </c>
      <c r="O112">
        <v>42.725905005000001</v>
      </c>
      <c r="P112">
        <v>40.312356094499997</v>
      </c>
      <c r="Q112">
        <v>37.340903833500001</v>
      </c>
      <c r="R112">
        <v>33.817273717500001</v>
      </c>
      <c r="S112">
        <v>29.752376058999999</v>
      </c>
      <c r="T112">
        <v>25.1619511273</v>
      </c>
      <c r="U112">
        <v>20.0648400812</v>
      </c>
      <c r="V112">
        <v>14.487079767099999</v>
      </c>
      <c r="W112">
        <v>8.4624416429</v>
      </c>
      <c r="X112">
        <v>2.0343058196000001</v>
      </c>
      <c r="Y112">
        <v>1.9479761700000001E-2</v>
      </c>
      <c r="Z112">
        <v>1.5583809400000001E-2</v>
      </c>
      <c r="AA112">
        <v>1.24670475E-2</v>
      </c>
      <c r="AB112">
        <v>9.9736379999999999E-3</v>
      </c>
      <c r="AC112">
        <v>7.9789104000000007E-3</v>
      </c>
      <c r="AD112">
        <v>6.3831282999999997E-3</v>
      </c>
      <c r="AE112">
        <v>-29.195985754100001</v>
      </c>
      <c r="AF112">
        <v>-29.4024526448</v>
      </c>
      <c r="AG112">
        <v>-29.583431523800002</v>
      </c>
      <c r="AH112">
        <v>-29.735827458100001</v>
      </c>
      <c r="AI112">
        <v>-29.857781699899999</v>
      </c>
      <c r="AJ112">
        <v>-29.948269148600001</v>
      </c>
      <c r="AK112">
        <v>-30.0068519497</v>
      </c>
      <c r="AL112">
        <v>-30.033524228800001</v>
      </c>
      <c r="AM112">
        <v>-30.028609571099999</v>
      </c>
      <c r="AN112">
        <v>-29.9926884355</v>
      </c>
      <c r="AO112">
        <v>-29.9265423941</v>
      </c>
      <c r="AP112">
        <v>-29.8311064677</v>
      </c>
      <c r="AQ112">
        <v>-29.707423558599999</v>
      </c>
      <c r="AR112">
        <v>-29.556594848900001</v>
      </c>
      <c r="AS112">
        <v>-29.3797182707</v>
      </c>
      <c r="AT112">
        <v>-29.177802482299999</v>
      </c>
      <c r="AU112">
        <v>-28.951635443600001</v>
      </c>
      <c r="AV112">
        <v>-28.701571056999999</v>
      </c>
      <c r="AW112">
        <v>-28.427169633199998</v>
      </c>
      <c r="AX112">
        <v>-28.126576826499999</v>
      </c>
      <c r="AY112">
        <v>-27.795428046200001</v>
      </c>
      <c r="AZ112">
        <v>-27.424866742199999</v>
      </c>
      <c r="BA112">
        <v>-27.2681249237</v>
      </c>
      <c r="BB112">
        <v>-27.0417611986</v>
      </c>
      <c r="BC112">
        <v>-24.528032210999999</v>
      </c>
      <c r="BD112">
        <v>-7.593929503</v>
      </c>
      <c r="BE112">
        <v>11.7424357472</v>
      </c>
      <c r="BF112">
        <v>33.334659776400002</v>
      </c>
      <c r="BG112">
        <v>57.263808184399998</v>
      </c>
      <c r="BH112">
        <v>83.997798819300002</v>
      </c>
      <c r="BI112">
        <v>122.9033194113</v>
      </c>
    </row>
    <row r="113" spans="1:61" x14ac:dyDescent="0.25">
      <c r="A113" t="s">
        <v>417</v>
      </c>
      <c r="B113">
        <v>33.553000109800003</v>
      </c>
      <c r="C113">
        <v>31.903728966700001</v>
      </c>
      <c r="D113">
        <v>34.825439531699999</v>
      </c>
      <c r="E113">
        <v>37.546406468900003</v>
      </c>
      <c r="F113">
        <v>40.0004705769</v>
      </c>
      <c r="G113">
        <v>42.128639318399998</v>
      </c>
      <c r="H113">
        <v>43.8788707577</v>
      </c>
      <c r="I113">
        <v>45.205864461200001</v>
      </c>
      <c r="J113">
        <v>46.0708641075</v>
      </c>
      <c r="K113">
        <v>46.441470201100003</v>
      </c>
      <c r="L113">
        <v>46.291459957400001</v>
      </c>
      <c r="M113">
        <v>45.600611753400003</v>
      </c>
      <c r="N113">
        <v>44.3545323576</v>
      </c>
      <c r="O113">
        <v>42.544485586500002</v>
      </c>
      <c r="P113">
        <v>40.167220559699999</v>
      </c>
      <c r="Q113">
        <v>37.224795405599998</v>
      </c>
      <c r="R113">
        <v>33.724386975199998</v>
      </c>
      <c r="S113">
        <v>29.678066665199999</v>
      </c>
      <c r="T113">
        <v>25.102503612300001</v>
      </c>
      <c r="U113">
        <v>20.017282069099998</v>
      </c>
      <c r="V113">
        <v>14.449033357499999</v>
      </c>
      <c r="W113">
        <v>8.4320045151999992</v>
      </c>
      <c r="X113">
        <v>2.0099561173999998</v>
      </c>
      <c r="Y113">
        <v>0</v>
      </c>
      <c r="Z113">
        <v>0</v>
      </c>
      <c r="AA113">
        <v>0</v>
      </c>
      <c r="AB113">
        <v>0</v>
      </c>
      <c r="AC113">
        <v>0</v>
      </c>
      <c r="AD113">
        <v>0</v>
      </c>
      <c r="AE113">
        <v>-29.201092256700001</v>
      </c>
      <c r="AF113">
        <v>-29.406537846900001</v>
      </c>
      <c r="AG113">
        <v>-29.586699685500001</v>
      </c>
      <c r="AH113">
        <v>-29.738441987400002</v>
      </c>
      <c r="AI113">
        <v>-29.859873323399999</v>
      </c>
      <c r="AJ113">
        <v>-29.9499424473</v>
      </c>
      <c r="AK113">
        <v>-30.0081905887</v>
      </c>
      <c r="AL113">
        <v>-30.03459514</v>
      </c>
      <c r="AM113">
        <v>-30.029466300100001</v>
      </c>
      <c r="AN113">
        <v>-29.9933738187</v>
      </c>
      <c r="AO113">
        <v>-29.927090700699999</v>
      </c>
      <c r="AP113">
        <v>-29.831545112899999</v>
      </c>
      <c r="AQ113">
        <v>-29.707774474800001</v>
      </c>
      <c r="AR113">
        <v>-29.5568755818</v>
      </c>
      <c r="AS113">
        <v>-29.379942857100001</v>
      </c>
      <c r="AT113">
        <v>-29.177982151399998</v>
      </c>
      <c r="AU113">
        <v>-28.951779178900001</v>
      </c>
      <c r="AV113">
        <v>-28.701686045199999</v>
      </c>
      <c r="AW113">
        <v>-28.4272616238</v>
      </c>
      <c r="AX113">
        <v>-28.126650419000001</v>
      </c>
      <c r="AY113">
        <v>-27.795486920199998</v>
      </c>
      <c r="AZ113">
        <v>-27.424913841399999</v>
      </c>
      <c r="BA113">
        <v>-27.268162603099999</v>
      </c>
      <c r="BB113">
        <v>-27.041791342100002</v>
      </c>
      <c r="BC113">
        <v>-24.528056325800002</v>
      </c>
      <c r="BD113">
        <v>-7.5939487949000002</v>
      </c>
      <c r="BE113">
        <v>11.7424203138</v>
      </c>
      <c r="BF113">
        <v>33.334647429699999</v>
      </c>
      <c r="BG113">
        <v>57.263798307000002</v>
      </c>
      <c r="BH113">
        <v>83.997790917399996</v>
      </c>
      <c r="BI113">
        <v>122.90331308979999</v>
      </c>
    </row>
    <row r="114" spans="1:61" x14ac:dyDescent="0.25">
      <c r="A114" t="s">
        <v>418</v>
      </c>
      <c r="B114">
        <v>0.52771235670000005</v>
      </c>
      <c r="C114">
        <v>0.4203327094</v>
      </c>
      <c r="D114">
        <v>0.38842316980000002</v>
      </c>
      <c r="E114">
        <v>0.35795917890000001</v>
      </c>
      <c r="F114">
        <v>0.32891569780000002</v>
      </c>
      <c r="G114">
        <v>0.3012584271</v>
      </c>
      <c r="H114">
        <v>0.27494750299999998</v>
      </c>
      <c r="I114">
        <v>0.2499399605</v>
      </c>
      <c r="J114">
        <v>0.22619139050000001</v>
      </c>
      <c r="K114">
        <v>0.20365706110000001</v>
      </c>
      <c r="L114">
        <v>0.18229267969999999</v>
      </c>
      <c r="M114">
        <v>0.16205490850000001</v>
      </c>
      <c r="N114">
        <v>0.14290171169999999</v>
      </c>
      <c r="O114">
        <v>0.124792583</v>
      </c>
      <c r="P114">
        <v>0.1076886851</v>
      </c>
      <c r="Q114">
        <v>9.1552915900000004E-2</v>
      </c>
      <c r="R114">
        <v>7.6349900700000001E-2</v>
      </c>
      <c r="S114">
        <v>6.2045886600000003E-2</v>
      </c>
      <c r="T114">
        <v>4.8608488200000001E-2</v>
      </c>
      <c r="U114">
        <v>3.6003949600000001E-2</v>
      </c>
      <c r="V114">
        <v>2.4204667700000002E-2</v>
      </c>
      <c r="W114">
        <v>1.3189305300000001E-2</v>
      </c>
      <c r="X114">
        <v>2.9430416000000002E-3</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-1.15024784E-2</v>
      </c>
      <c r="BB114">
        <v>-1.1065383599999999E-2</v>
      </c>
      <c r="BC114">
        <v>-9.7572162999999996E-3</v>
      </c>
      <c r="BD114">
        <v>-2.9417096E-3</v>
      </c>
      <c r="BE114">
        <v>4.4353921000000003E-3</v>
      </c>
      <c r="BF114">
        <v>1.2291726399999999E-2</v>
      </c>
      <c r="BG114">
        <v>2.0634361100000002E-2</v>
      </c>
      <c r="BH114">
        <v>2.9606662299999999E-2</v>
      </c>
      <c r="BI114">
        <v>4.2412052800000002E-2</v>
      </c>
    </row>
    <row r="115" spans="1:61" x14ac:dyDescent="0.25">
      <c r="A115" t="s">
        <v>419</v>
      </c>
    </row>
    <row r="116" spans="1:61" x14ac:dyDescent="0.25">
      <c r="A116" t="s">
        <v>420</v>
      </c>
      <c r="B116">
        <v>16.443894614000001</v>
      </c>
      <c r="C116">
        <v>19.389279980600001</v>
      </c>
      <c r="D116">
        <v>22.6691823052</v>
      </c>
      <c r="E116">
        <v>26.274207272799998</v>
      </c>
      <c r="F116">
        <v>30.209054822599999</v>
      </c>
      <c r="G116">
        <v>34.478067096499998</v>
      </c>
      <c r="H116">
        <v>39.085155161300001</v>
      </c>
      <c r="I116">
        <v>44.033772424699997</v>
      </c>
      <c r="J116">
        <v>49.326930843200003</v>
      </c>
      <c r="K116">
        <v>54.9672499331</v>
      </c>
      <c r="L116">
        <v>60.957025444800003</v>
      </c>
      <c r="M116">
        <v>67.298301302499993</v>
      </c>
      <c r="N116">
        <v>73.9929221541</v>
      </c>
      <c r="O116">
        <v>81.042531949999997</v>
      </c>
      <c r="P116">
        <v>88.448459358999997</v>
      </c>
      <c r="Q116">
        <v>96.211382444999998</v>
      </c>
      <c r="R116">
        <v>104.3305696653</v>
      </c>
      <c r="S116">
        <v>112.80230784920001</v>
      </c>
      <c r="T116">
        <v>121.6167652969</v>
      </c>
      <c r="U116">
        <v>130.76862572589999</v>
      </c>
      <c r="V116">
        <v>140.2238422106</v>
      </c>
      <c r="W116">
        <v>149.9114687485</v>
      </c>
      <c r="X116">
        <v>159.6897447659</v>
      </c>
      <c r="Y116">
        <v>170.2328130528</v>
      </c>
      <c r="Z116">
        <v>181.45101116750001</v>
      </c>
      <c r="AA116">
        <v>193.18536243700001</v>
      </c>
      <c r="AB116">
        <v>205.52444449629999</v>
      </c>
      <c r="AC116">
        <v>218.65433598760001</v>
      </c>
      <c r="AD116">
        <v>232.9441170071</v>
      </c>
      <c r="AE116">
        <v>242.7395714841</v>
      </c>
      <c r="AF116">
        <v>255.97360574129999</v>
      </c>
      <c r="AG116">
        <v>269.64094118560001</v>
      </c>
      <c r="AH116">
        <v>283.70443196989999</v>
      </c>
      <c r="AI116">
        <v>298.12752406329997</v>
      </c>
      <c r="AJ116">
        <v>312.87436026149999</v>
      </c>
      <c r="AK116">
        <v>327.90992087170002</v>
      </c>
      <c r="AL116">
        <v>343.20013225320002</v>
      </c>
      <c r="AM116">
        <v>358.71185357309997</v>
      </c>
      <c r="AN116">
        <v>374.4126931349</v>
      </c>
      <c r="AO116">
        <v>390.27048122780002</v>
      </c>
      <c r="AP116">
        <v>406.25219973380001</v>
      </c>
      <c r="AQ116">
        <v>422.32193169449999</v>
      </c>
      <c r="AR116">
        <v>438.43707444149999</v>
      </c>
      <c r="AS116">
        <v>454.54140121069997</v>
      </c>
      <c r="AT116">
        <v>470.55244033100001</v>
      </c>
      <c r="AU116">
        <v>486.33851369310003</v>
      </c>
      <c r="AV116">
        <v>501.67696448629999</v>
      </c>
      <c r="AW116">
        <v>516.17798398449997</v>
      </c>
      <c r="AX116">
        <v>529.14496776839997</v>
      </c>
      <c r="AY116">
        <v>539.31581733780001</v>
      </c>
      <c r="AZ116">
        <v>588.12803588520001</v>
      </c>
      <c r="BA116">
        <v>608.47993177629996</v>
      </c>
      <c r="BB116">
        <v>627.72770776469997</v>
      </c>
      <c r="BC116">
        <v>646.21329689649997</v>
      </c>
      <c r="BD116">
        <v>664.44458575969998</v>
      </c>
      <c r="BE116">
        <v>682.0909612836</v>
      </c>
      <c r="BF116">
        <v>699.14888767699995</v>
      </c>
      <c r="BG116">
        <v>715.60295083519998</v>
      </c>
      <c r="BH116">
        <v>731.41046928729997</v>
      </c>
      <c r="BI116">
        <v>746.49345908429996</v>
      </c>
    </row>
    <row r="117" spans="1:61" x14ac:dyDescent="0.25">
      <c r="A117" t="s">
        <v>421</v>
      </c>
      <c r="B117">
        <v>135</v>
      </c>
      <c r="C117">
        <v>161.93562306999999</v>
      </c>
      <c r="D117">
        <v>192.56776596980001</v>
      </c>
      <c r="E117">
        <v>227.0552516537</v>
      </c>
      <c r="F117">
        <v>265.44489191320002</v>
      </c>
      <c r="G117">
        <v>307.78782833870002</v>
      </c>
      <c r="H117">
        <v>354.13597023800003</v>
      </c>
      <c r="I117">
        <v>404.53952487240002</v>
      </c>
      <c r="J117">
        <v>459.04540616520001</v>
      </c>
      <c r="K117">
        <v>517.69637610250004</v>
      </c>
      <c r="L117">
        <v>580.53078279019996</v>
      </c>
      <c r="M117">
        <v>647.58274915389995</v>
      </c>
      <c r="N117">
        <v>718.88264406029998</v>
      </c>
      <c r="O117">
        <v>794.45762326190004</v>
      </c>
      <c r="P117">
        <v>874.3319417097</v>
      </c>
      <c r="Q117">
        <v>958.52656505540006</v>
      </c>
      <c r="R117">
        <v>1047.0572636247</v>
      </c>
      <c r="S117">
        <v>1139.9296919243</v>
      </c>
      <c r="T117">
        <v>1237.1286230303999</v>
      </c>
      <c r="U117">
        <v>1338.5959070976</v>
      </c>
      <c r="V117">
        <v>1444.2706258116</v>
      </c>
      <c r="W117">
        <v>1553.9465728887001</v>
      </c>
      <c r="X117">
        <v>1667.1472555672999</v>
      </c>
      <c r="Y117">
        <v>1782.8825067695</v>
      </c>
      <c r="Z117">
        <v>1903.9383566862</v>
      </c>
      <c r="AA117">
        <v>2031.5116160772</v>
      </c>
      <c r="AB117">
        <v>2165.5141063627002</v>
      </c>
      <c r="AC117">
        <v>2306.3366471477998</v>
      </c>
      <c r="AD117">
        <v>2455.1404067125</v>
      </c>
      <c r="AE117">
        <v>2614.4564437950999</v>
      </c>
      <c r="AF117">
        <v>2757.5082429169001</v>
      </c>
      <c r="AG117">
        <v>2908.1490710666999</v>
      </c>
      <c r="AH117">
        <v>3065.4376509021999</v>
      </c>
      <c r="AI117">
        <v>3228.6324383305</v>
      </c>
      <c r="AJ117">
        <v>3397.1127888264</v>
      </c>
      <c r="AK117">
        <v>3570.3329319815998</v>
      </c>
      <c r="AL117">
        <v>3747.7954973644</v>
      </c>
      <c r="AM117">
        <v>3929.0364245049</v>
      </c>
      <c r="AN117">
        <v>4113.6159861712003</v>
      </c>
      <c r="AO117">
        <v>4301.1125693489003</v>
      </c>
      <c r="AP117">
        <v>4491.1163672138</v>
      </c>
      <c r="AQ117">
        <v>4683.2203023453003</v>
      </c>
      <c r="AR117">
        <v>4877.0044148041998</v>
      </c>
      <c r="AS117">
        <v>5072.0077091050998</v>
      </c>
      <c r="AT117">
        <v>5267.6768382029004</v>
      </c>
      <c r="AU117">
        <v>5463.2726978454002</v>
      </c>
      <c r="AV117">
        <v>5657.7004638160997</v>
      </c>
      <c r="AW117">
        <v>5849.2003693103998</v>
      </c>
      <c r="AX117">
        <v>6034.7842459966996</v>
      </c>
      <c r="AY117">
        <v>6209.2045882603998</v>
      </c>
      <c r="AZ117">
        <v>6363.0523040108001</v>
      </c>
      <c r="BA117">
        <v>6697.9589344213</v>
      </c>
      <c r="BB117">
        <v>6997.4774300677</v>
      </c>
      <c r="BC117">
        <v>7270.5789865042998</v>
      </c>
      <c r="BD117">
        <v>7524.2706702231999</v>
      </c>
      <c r="BE117">
        <v>7765.2295168582996</v>
      </c>
      <c r="BF117">
        <v>7995.7451838276002</v>
      </c>
      <c r="BG117">
        <v>8217.1520119835004</v>
      </c>
      <c r="BH117">
        <v>8430.1608457322</v>
      </c>
      <c r="BI117">
        <v>8634.9780242326997</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0.14061353230000001</v>
      </c>
      <c r="D120">
        <v>0.1396783644</v>
      </c>
      <c r="E120">
        <v>0.138587665</v>
      </c>
      <c r="F120">
        <v>0.1374445051</v>
      </c>
      <c r="G120">
        <v>0.1363038244</v>
      </c>
      <c r="H120">
        <v>0.13519383139999999</v>
      </c>
      <c r="I120">
        <v>0.1341279776</v>
      </c>
      <c r="J120">
        <v>0.13311159789999999</v>
      </c>
      <c r="K120">
        <v>0.13214557260000001</v>
      </c>
      <c r="L120">
        <v>0.13122834459999999</v>
      </c>
      <c r="M120">
        <v>0.13035703160000001</v>
      </c>
      <c r="N120">
        <v>0.12952805070000001</v>
      </c>
      <c r="O120">
        <v>0.12873748509999999</v>
      </c>
      <c r="P120">
        <v>0.12798132940000001</v>
      </c>
      <c r="Q120">
        <v>0.1272556987</v>
      </c>
      <c r="R120">
        <v>0.12655706899999999</v>
      </c>
      <c r="S120">
        <v>0.1258826277</v>
      </c>
      <c r="T120">
        <v>0.12523084870000001</v>
      </c>
      <c r="U120">
        <v>0.1246024912</v>
      </c>
      <c r="V120">
        <v>0.1239973332</v>
      </c>
      <c r="W120">
        <v>0.123422427</v>
      </c>
      <c r="X120">
        <v>0.1228959226</v>
      </c>
      <c r="Y120">
        <v>0.1224547808</v>
      </c>
      <c r="Z120">
        <v>0.1219557198</v>
      </c>
      <c r="AA120">
        <v>0.12135799310000001</v>
      </c>
      <c r="AB120">
        <v>0.1206826386</v>
      </c>
      <c r="AC120">
        <v>0.11992943590000001</v>
      </c>
      <c r="AD120">
        <v>0.1190734192</v>
      </c>
      <c r="AE120">
        <v>0.1180544758</v>
      </c>
      <c r="AF120">
        <v>0.1176993885</v>
      </c>
      <c r="AG120">
        <v>0.1172237532</v>
      </c>
      <c r="AH120">
        <v>0.1166693733</v>
      </c>
      <c r="AI120">
        <v>0.11606548260000001</v>
      </c>
      <c r="AJ120">
        <v>0.1154330073</v>
      </c>
      <c r="AK120">
        <v>0.1147872016</v>
      </c>
      <c r="AL120">
        <v>0.1141393128</v>
      </c>
      <c r="AM120">
        <v>0.1134976695</v>
      </c>
      <c r="AN120">
        <v>0.1128684311</v>
      </c>
      <c r="AO120">
        <v>0.1122561357</v>
      </c>
      <c r="AP120">
        <v>0.1116641391</v>
      </c>
      <c r="AQ120">
        <v>0.11109500830000001</v>
      </c>
      <c r="AR120">
        <v>0.1105509343</v>
      </c>
      <c r="AS120">
        <v>0.1100342401</v>
      </c>
      <c r="AT120">
        <v>0.1095481071</v>
      </c>
      <c r="AU120">
        <v>0.1090977221</v>
      </c>
      <c r="AV120">
        <v>0.10869219770000001</v>
      </c>
      <c r="AW120">
        <v>0.1083479083</v>
      </c>
      <c r="AX120">
        <v>0.10809442129999999</v>
      </c>
      <c r="AY120">
        <v>0.1079853117</v>
      </c>
      <c r="AZ120">
        <v>0.1081185662</v>
      </c>
      <c r="BA120">
        <v>0.1061801226</v>
      </c>
      <c r="BB120">
        <v>0.1047728434</v>
      </c>
      <c r="BC120">
        <v>0.1037264369</v>
      </c>
      <c r="BD120">
        <v>0.10292590760000001</v>
      </c>
      <c r="BE120">
        <v>0.1022804341</v>
      </c>
      <c r="BF120">
        <v>0.1017525473</v>
      </c>
      <c r="BG120">
        <v>0.10131857180000001</v>
      </c>
      <c r="BH120">
        <v>0.1009633632</v>
      </c>
      <c r="BI120">
        <v>0.1006779387</v>
      </c>
    </row>
    <row r="121" spans="1:61" x14ac:dyDescent="0.25">
      <c r="A121" t="s">
        <v>425</v>
      </c>
      <c r="B121" t="s">
        <v>317</v>
      </c>
    </row>
    <row r="122" spans="1:61" x14ac:dyDescent="0.25">
      <c r="A122" t="s">
        <v>324</v>
      </c>
    </row>
    <row r="123" spans="1:61" x14ac:dyDescent="0.25">
      <c r="A123" t="s">
        <v>426</v>
      </c>
      <c r="B123">
        <v>47.028956462700002</v>
      </c>
      <c r="C123">
        <v>56.289241933699998</v>
      </c>
      <c r="D123">
        <v>66.649520560200003</v>
      </c>
      <c r="E123">
        <v>78.113488221200001</v>
      </c>
      <c r="F123">
        <v>90.681454999400003</v>
      </c>
      <c r="G123">
        <v>104.35044552639999</v>
      </c>
      <c r="H123">
        <v>119.114348894</v>
      </c>
      <c r="I123">
        <v>134.9641445437</v>
      </c>
      <c r="J123">
        <v>151.88821479660001</v>
      </c>
      <c r="K123">
        <v>169.87274414550001</v>
      </c>
      <c r="L123">
        <v>188.90219957650001</v>
      </c>
      <c r="M123">
        <v>208.9598841598</v>
      </c>
      <c r="N123">
        <v>230.0285583918</v>
      </c>
      <c r="O123">
        <v>252.0911304345</v>
      </c>
      <c r="P123">
        <v>275.13143157989998</v>
      </c>
      <c r="Q123">
        <v>299.13512215029999</v>
      </c>
      <c r="R123">
        <v>324.09082869999997</v>
      </c>
      <c r="S123">
        <v>349.99172012740001</v>
      </c>
      <c r="T123">
        <v>376.83793552980001</v>
      </c>
      <c r="U123">
        <v>404.64672301339999</v>
      </c>
      <c r="V123">
        <v>433.44884422820002</v>
      </c>
      <c r="W123">
        <v>463.29992490670003</v>
      </c>
      <c r="X123">
        <v>494.30087883469997</v>
      </c>
      <c r="Y123">
        <v>526.62846435419999</v>
      </c>
      <c r="Z123">
        <v>560.24523463699995</v>
      </c>
      <c r="AA123">
        <v>595.01529307559997</v>
      </c>
      <c r="AB123">
        <v>630.7910222621</v>
      </c>
      <c r="AC123">
        <v>667.37985634819995</v>
      </c>
      <c r="AD123">
        <v>704.49144720380002</v>
      </c>
      <c r="AE123">
        <v>742.27545081940002</v>
      </c>
      <c r="AF123">
        <v>781.6423536515</v>
      </c>
      <c r="AG123">
        <v>822.4083982738</v>
      </c>
      <c r="AH123">
        <v>864.42178088859998</v>
      </c>
      <c r="AI123">
        <v>907.55059274830001</v>
      </c>
      <c r="AJ123">
        <v>951.67582203489997</v>
      </c>
      <c r="AK123">
        <v>996.68739994910004</v>
      </c>
      <c r="AL123">
        <v>1042.4820466742001</v>
      </c>
      <c r="AM123">
        <v>1088.9621998867001</v>
      </c>
      <c r="AN123">
        <v>1136.0355629487001</v>
      </c>
      <c r="AO123">
        <v>1183.6151331005001</v>
      </c>
      <c r="AP123">
        <v>1231.6196445114001</v>
      </c>
      <c r="AQ123">
        <v>1279.9746114765001</v>
      </c>
      <c r="AR123">
        <v>1328.6143554473999</v>
      </c>
      <c r="AS123">
        <v>1377.4858162442999</v>
      </c>
      <c r="AT123">
        <v>1426.5555701868</v>
      </c>
      <c r="AU123">
        <v>1475.8227214949</v>
      </c>
      <c r="AV123">
        <v>1525.3424866403</v>
      </c>
      <c r="AW123">
        <v>1575.2693711529</v>
      </c>
      <c r="AX123">
        <v>1625.9365805553</v>
      </c>
      <c r="AY123">
        <v>1678.0036642578</v>
      </c>
      <c r="AZ123">
        <v>1688.9830774139</v>
      </c>
      <c r="BA123">
        <v>1747.4295476652001</v>
      </c>
      <c r="BB123">
        <v>1802.7052120421999</v>
      </c>
      <c r="BC123">
        <v>1855.7920321129</v>
      </c>
      <c r="BD123">
        <v>1908.1485539764001</v>
      </c>
      <c r="BE123">
        <v>1958.8253247118</v>
      </c>
      <c r="BF123">
        <v>2007.8121902519999</v>
      </c>
      <c r="BG123">
        <v>2055.0648844499001</v>
      </c>
      <c r="BH123">
        <v>2100.4608348761999</v>
      </c>
      <c r="BI123">
        <v>2143.7760876266002</v>
      </c>
    </row>
    <row r="124" spans="1:61" x14ac:dyDescent="0.25">
      <c r="A124" t="s">
        <v>427</v>
      </c>
      <c r="B124" t="s">
        <v>317</v>
      </c>
    </row>
    <row r="125" spans="1:61" x14ac:dyDescent="0.25">
      <c r="A125" t="s">
        <v>428</v>
      </c>
      <c r="B125" t="s">
        <v>317</v>
      </c>
    </row>
    <row r="126" spans="1:61" x14ac:dyDescent="0.25">
      <c r="A126" t="s">
        <v>429</v>
      </c>
      <c r="B126">
        <v>6.8775894212999997</v>
      </c>
      <c r="C126">
        <v>7.7720831147</v>
      </c>
      <c r="D126">
        <v>8.7557769010000008</v>
      </c>
      <c r="E126">
        <v>9.8289163116000005</v>
      </c>
      <c r="F126">
        <v>10.9922918843</v>
      </c>
      <c r="G126">
        <v>12.246905428</v>
      </c>
      <c r="H126">
        <v>13.5937561786</v>
      </c>
      <c r="I126">
        <v>15.0337087454</v>
      </c>
      <c r="J126">
        <v>16.567418477499999</v>
      </c>
      <c r="K126">
        <v>18.19529824</v>
      </c>
      <c r="L126">
        <v>19.917515831700001</v>
      </c>
      <c r="M126">
        <v>21.734014677000001</v>
      </c>
      <c r="N126">
        <v>23.644552874399999</v>
      </c>
      <c r="O126">
        <v>25.6487577159</v>
      </c>
      <c r="P126">
        <v>27.746195125500002</v>
      </c>
      <c r="Q126">
        <v>29.936456800599998</v>
      </c>
      <c r="R126">
        <v>32.219273554200001</v>
      </c>
      <c r="S126">
        <v>34.594673858199997</v>
      </c>
      <c r="T126">
        <v>37.063226459200003</v>
      </c>
      <c r="U126">
        <v>39.627036553799996</v>
      </c>
      <c r="V126">
        <v>42.289384566800003</v>
      </c>
      <c r="W126">
        <v>45.055835584199997</v>
      </c>
      <c r="X126">
        <v>47.936214316600001</v>
      </c>
      <c r="Y126">
        <v>50.947539978000002</v>
      </c>
      <c r="Z126">
        <v>54.085987514300001</v>
      </c>
      <c r="AA126">
        <v>57.338281312100001</v>
      </c>
      <c r="AB126">
        <v>60.690101483900001</v>
      </c>
      <c r="AC126">
        <v>64.122869956499997</v>
      </c>
      <c r="AD126">
        <v>67.608682947099993</v>
      </c>
      <c r="AE126">
        <v>71.161893841199998</v>
      </c>
      <c r="AF126">
        <v>74.869628156299996</v>
      </c>
      <c r="AG126">
        <v>78.713982436099997</v>
      </c>
      <c r="AH126">
        <v>82.680189129599995</v>
      </c>
      <c r="AI126">
        <v>86.755434045599998</v>
      </c>
      <c r="AJ126">
        <v>90.928169684799997</v>
      </c>
      <c r="AK126">
        <v>95.1877264309</v>
      </c>
      <c r="AL126">
        <v>99.524099795500007</v>
      </c>
      <c r="AM126">
        <v>103.9278435641</v>
      </c>
      <c r="AN126">
        <v>108.3900236946</v>
      </c>
      <c r="AO126">
        <v>112.90221905440001</v>
      </c>
      <c r="AP126">
        <v>117.4565623963</v>
      </c>
      <c r="AQ126">
        <v>122.0458389851</v>
      </c>
      <c r="AR126">
        <v>126.6636792539</v>
      </c>
      <c r="AS126">
        <v>131.3049216215</v>
      </c>
      <c r="AT126">
        <v>135.96628090990001</v>
      </c>
      <c r="AU126">
        <v>140.64757628820001</v>
      </c>
      <c r="AV126">
        <v>145.3539777846</v>
      </c>
      <c r="AW126">
        <v>150.10011901460001</v>
      </c>
      <c r="AX126">
        <v>154.9176612064</v>
      </c>
      <c r="AY126">
        <v>159.86935633749999</v>
      </c>
      <c r="AZ126">
        <v>160.9073796998</v>
      </c>
      <c r="BA126">
        <v>166.46831526720001</v>
      </c>
      <c r="BB126">
        <v>171.727711239</v>
      </c>
      <c r="BC126">
        <v>176.77909555080001</v>
      </c>
      <c r="BD126">
        <v>181.7613767899</v>
      </c>
      <c r="BE126">
        <v>186.5840788472</v>
      </c>
      <c r="BF126">
        <v>191.24620426569999</v>
      </c>
      <c r="BG126">
        <v>195.74350703900001</v>
      </c>
      <c r="BH126">
        <v>200.064283905</v>
      </c>
      <c r="BI126">
        <v>204.18717725720001</v>
      </c>
    </row>
    <row r="127" spans="1:61" x14ac:dyDescent="0.25">
      <c r="A127" t="s">
        <v>430</v>
      </c>
      <c r="B127" t="s">
        <v>317</v>
      </c>
    </row>
    <row r="128" spans="1:61" x14ac:dyDescent="0.25">
      <c r="A128" t="s">
        <v>431</v>
      </c>
      <c r="B128">
        <v>0.28909432039999999</v>
      </c>
      <c r="C128">
        <v>0.33904951430000002</v>
      </c>
      <c r="D128">
        <v>0.38516552209999999</v>
      </c>
      <c r="E128">
        <v>0.42760138469999998</v>
      </c>
      <c r="F128">
        <v>0.46661208999999998</v>
      </c>
      <c r="G128">
        <v>0.50248225069999997</v>
      </c>
      <c r="H128">
        <v>0.5354942748</v>
      </c>
      <c r="I128">
        <v>0.56591417889999995</v>
      </c>
      <c r="J128">
        <v>0.59398623969999997</v>
      </c>
      <c r="K128">
        <v>0.61993194019999998</v>
      </c>
      <c r="L128">
        <v>0.64395089459999999</v>
      </c>
      <c r="M128">
        <v>0.66622258779999999</v>
      </c>
      <c r="N128">
        <v>0.68690836150000001</v>
      </c>
      <c r="O128">
        <v>0.70615338449999998</v>
      </c>
      <c r="P128">
        <v>0.7240885037</v>
      </c>
      <c r="Q128">
        <v>0.74083195270000002</v>
      </c>
      <c r="R128">
        <v>0.75649094880000001</v>
      </c>
      <c r="S128">
        <v>0.77116324800000002</v>
      </c>
      <c r="T128">
        <v>0.78493877729999995</v>
      </c>
      <c r="U128">
        <v>0.79790440500000004</v>
      </c>
      <c r="V128">
        <v>0.81014048100000002</v>
      </c>
      <c r="W128">
        <v>0.8217249942</v>
      </c>
      <c r="X128">
        <v>0.83273895340000004</v>
      </c>
      <c r="Y128">
        <v>0.84327211199999996</v>
      </c>
      <c r="Z128">
        <v>0.8533301325</v>
      </c>
      <c r="AA128">
        <v>0.86289726359999996</v>
      </c>
      <c r="AB128">
        <v>0.87196713849999996</v>
      </c>
      <c r="AC128">
        <v>0.88053270289999996</v>
      </c>
      <c r="AD128">
        <v>0.88857587680000005</v>
      </c>
      <c r="AE128">
        <v>0.89617829739999999</v>
      </c>
      <c r="AF128">
        <v>0.9035458006</v>
      </c>
      <c r="AG128">
        <v>0.91064612170000003</v>
      </c>
      <c r="AH128">
        <v>0.91746301959999998</v>
      </c>
      <c r="AI128">
        <v>0.92399040340000005</v>
      </c>
      <c r="AJ128">
        <v>0.93022872199999995</v>
      </c>
      <c r="AK128">
        <v>0.93618269139999999</v>
      </c>
      <c r="AL128">
        <v>0.94185982150000003</v>
      </c>
      <c r="AM128">
        <v>0.94726943659999996</v>
      </c>
      <c r="AN128">
        <v>0.95242200430000001</v>
      </c>
      <c r="AO128">
        <v>0.95732867980000003</v>
      </c>
      <c r="AP128">
        <v>0.96200100290000001</v>
      </c>
      <c r="AQ128">
        <v>0.96645072460000003</v>
      </c>
      <c r="AR128">
        <v>0.97068976019999997</v>
      </c>
      <c r="AS128">
        <v>0.97473029700000002</v>
      </c>
      <c r="AT128">
        <v>0.97858511299999995</v>
      </c>
      <c r="AU128">
        <v>0.98226823399999996</v>
      </c>
      <c r="AV128">
        <v>0.98579614760000001</v>
      </c>
      <c r="AW128">
        <v>0.98918997689999999</v>
      </c>
      <c r="AX128">
        <v>0.99247933909999997</v>
      </c>
      <c r="AY128">
        <v>0.99570922100000003</v>
      </c>
      <c r="AZ128">
        <v>0.99636795359999997</v>
      </c>
      <c r="BA128">
        <v>0.9997948284</v>
      </c>
      <c r="BB128">
        <v>1.0028865276000001</v>
      </c>
      <c r="BC128">
        <v>1.0057293622000001</v>
      </c>
      <c r="BD128">
        <v>1.0084202217</v>
      </c>
      <c r="BE128">
        <v>1.0109249336999999</v>
      </c>
      <c r="BF128">
        <v>1.0132585867999999</v>
      </c>
      <c r="BG128">
        <v>1.0154328704</v>
      </c>
      <c r="BH128">
        <v>1.0174546494000001</v>
      </c>
      <c r="BI128">
        <v>1.0193256655</v>
      </c>
    </row>
    <row r="129" spans="1:61" x14ac:dyDescent="0.25">
      <c r="A129" t="s">
        <v>432</v>
      </c>
      <c r="B129">
        <v>2689.1762111685998</v>
      </c>
    </row>
    <row r="130" spans="1:61" x14ac:dyDescent="0.25">
      <c r="A130" t="s">
        <v>433</v>
      </c>
    </row>
    <row r="131" spans="1:61" x14ac:dyDescent="0.25">
      <c r="A131" t="s">
        <v>434</v>
      </c>
      <c r="B131">
        <v>0.25906973350000001</v>
      </c>
      <c r="C131">
        <v>0.25620584930000001</v>
      </c>
      <c r="D131">
        <v>0.25380106940000002</v>
      </c>
      <c r="E131">
        <v>0.251698317</v>
      </c>
      <c r="F131">
        <v>0.2498877279</v>
      </c>
      <c r="G131">
        <v>0.2483500431</v>
      </c>
      <c r="H131">
        <v>0.247062438</v>
      </c>
      <c r="I131">
        <v>0.2460015914</v>
      </c>
      <c r="J131">
        <v>0.24514521850000001</v>
      </c>
      <c r="K131">
        <v>0.24447274229999999</v>
      </c>
      <c r="L131">
        <v>0.24396547869999999</v>
      </c>
      <c r="M131">
        <v>0.2436065422</v>
      </c>
      <c r="N131">
        <v>0.24338057299999999</v>
      </c>
      <c r="O131">
        <v>0.24327331969999999</v>
      </c>
      <c r="P131">
        <v>0.24327104320000001</v>
      </c>
      <c r="Q131">
        <v>0.2433596385</v>
      </c>
      <c r="R131">
        <v>0.24352324619999999</v>
      </c>
      <c r="S131">
        <v>0.24374192629999999</v>
      </c>
      <c r="T131">
        <v>0.2439875983</v>
      </c>
      <c r="U131">
        <v>0.24423772320000001</v>
      </c>
      <c r="V131">
        <v>0.24443179100000001</v>
      </c>
      <c r="W131">
        <v>0.2444694771</v>
      </c>
      <c r="X131">
        <v>0.24417742240000001</v>
      </c>
      <c r="Y131">
        <v>0.2442850802</v>
      </c>
      <c r="Z131">
        <v>0.2446432919</v>
      </c>
      <c r="AA131">
        <v>0.2450966782</v>
      </c>
      <c r="AB131">
        <v>0.24574990259999999</v>
      </c>
      <c r="AC131">
        <v>0.24677866600000001</v>
      </c>
      <c r="AD131">
        <v>0.24849080400000001</v>
      </c>
      <c r="AE131">
        <v>0.2464323548</v>
      </c>
      <c r="AF131">
        <v>0.2466939752</v>
      </c>
      <c r="AG131">
        <v>0.24691278259999999</v>
      </c>
      <c r="AH131">
        <v>0.24710212940000001</v>
      </c>
      <c r="AI131">
        <v>0.2472695821</v>
      </c>
      <c r="AJ131">
        <v>0.24741948929999999</v>
      </c>
      <c r="AK131">
        <v>0.24755441950000001</v>
      </c>
      <c r="AL131">
        <v>0.24767593709999999</v>
      </c>
      <c r="AM131">
        <v>0.2477849573</v>
      </c>
      <c r="AN131">
        <v>0.2478818401</v>
      </c>
      <c r="AO131">
        <v>0.24796622939999999</v>
      </c>
      <c r="AP131">
        <v>0.24803662209999999</v>
      </c>
      <c r="AQ131">
        <v>0.2480895196</v>
      </c>
      <c r="AR131">
        <v>0.2481178912</v>
      </c>
      <c r="AS131">
        <v>0.2481084325</v>
      </c>
      <c r="AT131">
        <v>0.24803671569999999</v>
      </c>
      <c r="AU131">
        <v>0.24785858829999999</v>
      </c>
      <c r="AV131">
        <v>0.2474948941</v>
      </c>
      <c r="AW131">
        <v>0.24680419649999999</v>
      </c>
      <c r="AX131">
        <v>0.24553361709999999</v>
      </c>
      <c r="AY131">
        <v>0.24322873710000001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1.0010937159</v>
      </c>
      <c r="C132">
        <v>17.734822387600001</v>
      </c>
      <c r="D132">
        <v>21.155819359700001</v>
      </c>
      <c r="E132">
        <v>25.0217163895</v>
      </c>
      <c r="F132">
        <v>29.347813888400001</v>
      </c>
      <c r="G132">
        <v>34.148482125999998</v>
      </c>
      <c r="H132">
        <v>39.4368527333</v>
      </c>
      <c r="I132">
        <v>45.224532202200002</v>
      </c>
      <c r="J132">
        <v>51.5213210195</v>
      </c>
      <c r="K132">
        <v>58.334929554699997</v>
      </c>
      <c r="L132">
        <v>65.670685103500006</v>
      </c>
      <c r="M132">
        <v>73.531226533500003</v>
      </c>
      <c r="N132">
        <v>81.916184254399994</v>
      </c>
      <c r="O132">
        <v>90.821845276000005</v>
      </c>
      <c r="P132">
        <v>100.24080747550001</v>
      </c>
      <c r="Q132">
        <v>110.1616365751</v>
      </c>
      <c r="R132">
        <v>120.5685579355</v>
      </c>
      <c r="S132">
        <v>131.4412512289</v>
      </c>
      <c r="T132">
        <v>142.7548830854</v>
      </c>
      <c r="U132">
        <v>154.48398706219999</v>
      </c>
      <c r="V132">
        <v>166.59155941189999</v>
      </c>
      <c r="W132">
        <v>179.0262181112</v>
      </c>
      <c r="X132">
        <v>191.71875920389999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131.3167380216</v>
      </c>
      <c r="BB132">
        <v>128.03381957100001</v>
      </c>
      <c r="BC132">
        <v>121.72082956760001</v>
      </c>
      <c r="BD132">
        <v>96.928856418500004</v>
      </c>
      <c r="BE132">
        <v>72.133267631799995</v>
      </c>
      <c r="BF132">
        <v>48.594785470799998</v>
      </c>
      <c r="BG132">
        <v>27.575997688299999</v>
      </c>
      <c r="BH132">
        <v>10.6254504379</v>
      </c>
      <c r="BI132">
        <v>0</v>
      </c>
    </row>
    <row r="133" spans="1:61" x14ac:dyDescent="0.25">
      <c r="A133" t="s">
        <v>443</v>
      </c>
      <c r="B133">
        <v>1.0010937159</v>
      </c>
      <c r="C133">
        <v>17.734822387600001</v>
      </c>
      <c r="D133">
        <v>21.155819359700001</v>
      </c>
      <c r="E133">
        <v>25.0217163895</v>
      </c>
      <c r="F133">
        <v>29.347813888400001</v>
      </c>
      <c r="G133">
        <v>34.148482125999998</v>
      </c>
      <c r="H133">
        <v>39.4368527333</v>
      </c>
      <c r="I133">
        <v>45.224532202200002</v>
      </c>
      <c r="J133">
        <v>51.5213210195</v>
      </c>
      <c r="K133">
        <v>58.334929554699997</v>
      </c>
      <c r="L133">
        <v>65.670685103500006</v>
      </c>
      <c r="M133">
        <v>73.531226533500003</v>
      </c>
      <c r="N133">
        <v>81.916184254399994</v>
      </c>
      <c r="O133">
        <v>90.821845276000005</v>
      </c>
      <c r="P133">
        <v>100.24080747550001</v>
      </c>
      <c r="Q133">
        <v>110.1616365751</v>
      </c>
      <c r="R133">
        <v>120.5685579355</v>
      </c>
      <c r="S133">
        <v>131.4412512289</v>
      </c>
      <c r="T133">
        <v>142.7548830854</v>
      </c>
      <c r="U133">
        <v>154.48398706219999</v>
      </c>
      <c r="V133">
        <v>166.59155941189999</v>
      </c>
      <c r="W133">
        <v>179.0262181112</v>
      </c>
      <c r="X133">
        <v>191.71875920389999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131.3167380216</v>
      </c>
      <c r="BB133">
        <v>128.03381957100001</v>
      </c>
      <c r="BC133">
        <v>121.72082956760001</v>
      </c>
      <c r="BD133">
        <v>96.928856418500004</v>
      </c>
      <c r="BE133">
        <v>72.133267631799995</v>
      </c>
      <c r="BF133">
        <v>48.594785470799998</v>
      </c>
      <c r="BG133">
        <v>27.575997688299999</v>
      </c>
      <c r="BH133">
        <v>10.6254504379</v>
      </c>
      <c r="BI133">
        <v>0</v>
      </c>
    </row>
    <row r="134" spans="1:61" x14ac:dyDescent="0.25">
      <c r="A134" t="s">
        <v>444</v>
      </c>
      <c r="B134">
        <v>3.6700095625000002</v>
      </c>
      <c r="C134">
        <v>65.015858873100001</v>
      </c>
      <c r="D134">
        <v>77.557233772700002</v>
      </c>
      <c r="E134">
        <v>91.729612283999998</v>
      </c>
      <c r="F134">
        <v>107.58908571489999</v>
      </c>
      <c r="G134">
        <v>125.1883354738</v>
      </c>
      <c r="H134">
        <v>144.57550212039999</v>
      </c>
      <c r="I134">
        <v>165.7931350531</v>
      </c>
      <c r="J134">
        <v>188.8771628575</v>
      </c>
      <c r="K134">
        <v>213.85585174740001</v>
      </c>
      <c r="L134">
        <v>240.74873158939999</v>
      </c>
      <c r="M134">
        <v>269.56547647169998</v>
      </c>
      <c r="N134">
        <v>300.30473147650002</v>
      </c>
      <c r="O134">
        <v>332.95288478190002</v>
      </c>
      <c r="P134">
        <v>367.48280020509998</v>
      </c>
      <c r="Q134">
        <v>403.8525596842</v>
      </c>
      <c r="R134">
        <v>442.00433339149998</v>
      </c>
      <c r="S134">
        <v>481.8636270051</v>
      </c>
      <c r="T134">
        <v>523.3394013912</v>
      </c>
      <c r="U134">
        <v>566.33829657000001</v>
      </c>
      <c r="V134">
        <v>610.72465680400001</v>
      </c>
      <c r="W134">
        <v>656.31011559579997</v>
      </c>
      <c r="X134">
        <v>702.84097124130005</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481.40716158700002</v>
      </c>
      <c r="BB134">
        <v>469.37198254729998</v>
      </c>
      <c r="BC134">
        <v>446.22856119490001</v>
      </c>
      <c r="BD134">
        <v>355.34118763020001</v>
      </c>
      <c r="BE134">
        <v>264.4405591382</v>
      </c>
      <c r="BF134">
        <v>178.14848353580001</v>
      </c>
      <c r="BG134">
        <v>101.0936075254</v>
      </c>
      <c r="BH134">
        <v>38.952901305200001</v>
      </c>
      <c r="BI134">
        <v>0</v>
      </c>
    </row>
    <row r="135" spans="1:61" x14ac:dyDescent="0.25">
      <c r="A135" t="s">
        <v>437</v>
      </c>
      <c r="B135">
        <v>3.9E-2</v>
      </c>
      <c r="C135">
        <v>0.1952999369</v>
      </c>
      <c r="D135">
        <v>0.2184579609</v>
      </c>
      <c r="E135">
        <v>0.2432032294</v>
      </c>
      <c r="F135">
        <v>0.26949760950000001</v>
      </c>
      <c r="G135">
        <v>0.29731485029999999</v>
      </c>
      <c r="H135">
        <v>0.32663634450000001</v>
      </c>
      <c r="I135">
        <v>0.35744807420000002</v>
      </c>
      <c r="J135">
        <v>0.38973833299999999</v>
      </c>
      <c r="K135">
        <v>0.4234959626</v>
      </c>
      <c r="L135">
        <v>0.45870892800000002</v>
      </c>
      <c r="M135">
        <v>0.49536311300000002</v>
      </c>
      <c r="N135">
        <v>0.53344125730000003</v>
      </c>
      <c r="O135">
        <v>0.57292198240000003</v>
      </c>
      <c r="P135">
        <v>0.61377888110000001</v>
      </c>
      <c r="Q135">
        <v>0.65597968439999998</v>
      </c>
      <c r="R135">
        <v>0.69948557479999995</v>
      </c>
      <c r="S135">
        <v>0.74425081609999999</v>
      </c>
      <c r="T135">
        <v>0.79022304929999998</v>
      </c>
      <c r="U135">
        <v>0.83735501769999998</v>
      </c>
      <c r="V135">
        <v>0.88557116069999997</v>
      </c>
      <c r="W135">
        <v>0.93476125470000004</v>
      </c>
      <c r="X135">
        <v>0.98477247410000002</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1.2</v>
      </c>
      <c r="BB135">
        <v>1.2</v>
      </c>
      <c r="BC135">
        <v>1.1832864871</v>
      </c>
      <c r="BD135">
        <v>1.0574198131999999</v>
      </c>
      <c r="BE135">
        <v>0.91005680209999995</v>
      </c>
      <c r="BF135">
        <v>0.74109477040000005</v>
      </c>
      <c r="BG135">
        <v>0.5486345641</v>
      </c>
      <c r="BH135">
        <v>0.32755901300000001</v>
      </c>
      <c r="BI135">
        <v>0</v>
      </c>
    </row>
    <row r="136" spans="1:61" x14ac:dyDescent="0.25">
      <c r="A136" t="s">
        <v>445</v>
      </c>
      <c r="B136">
        <v>3.9E-2</v>
      </c>
      <c r="C136">
        <v>0.1952999369</v>
      </c>
      <c r="D136">
        <v>0.2184579609</v>
      </c>
      <c r="E136">
        <v>0.2432032294</v>
      </c>
      <c r="F136">
        <v>0.26949760950000001</v>
      </c>
      <c r="G136">
        <v>0.29731485029999999</v>
      </c>
      <c r="H136">
        <v>0.32663634450000001</v>
      </c>
      <c r="I136">
        <v>0.35744807420000002</v>
      </c>
      <c r="J136">
        <v>0.38973833299999999</v>
      </c>
      <c r="K136">
        <v>0.4234959626</v>
      </c>
      <c r="L136">
        <v>0.45870892800000002</v>
      </c>
      <c r="M136">
        <v>0.49536311300000002</v>
      </c>
      <c r="N136">
        <v>0.53344125730000003</v>
      </c>
      <c r="O136">
        <v>0.57292198240000003</v>
      </c>
      <c r="P136">
        <v>0.61377888110000001</v>
      </c>
      <c r="Q136">
        <v>0.65597968439999998</v>
      </c>
      <c r="R136">
        <v>0.69948557479999995</v>
      </c>
      <c r="S136">
        <v>0.74425081609999999</v>
      </c>
      <c r="T136">
        <v>0.79022304929999998</v>
      </c>
      <c r="U136">
        <v>0.83735501769999998</v>
      </c>
      <c r="V136">
        <v>0.88557116069999997</v>
      </c>
      <c r="W136">
        <v>0.93476125470000004</v>
      </c>
      <c r="X136">
        <v>0.98477247410000002</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1.2</v>
      </c>
      <c r="BB136">
        <v>1.2</v>
      </c>
      <c r="BC136">
        <v>1.1832864871</v>
      </c>
      <c r="BD136">
        <v>1.0574198131999999</v>
      </c>
      <c r="BE136">
        <v>0.91005680209999995</v>
      </c>
      <c r="BF136">
        <v>0.74109477040000005</v>
      </c>
      <c r="BG136">
        <v>0.5486345641</v>
      </c>
      <c r="BH136">
        <v>0.32755901300000001</v>
      </c>
      <c r="BI136">
        <v>0</v>
      </c>
    </row>
    <row r="137" spans="1:61" x14ac:dyDescent="0.25">
      <c r="A137" t="s">
        <v>446</v>
      </c>
      <c r="B137">
        <v>1.0010937159</v>
      </c>
      <c r="C137">
        <v>17.734822387600001</v>
      </c>
      <c r="D137">
        <v>21.155819359700001</v>
      </c>
      <c r="E137">
        <v>25.0217163895</v>
      </c>
      <c r="F137">
        <v>29.347813888400001</v>
      </c>
      <c r="G137">
        <v>34.148482125999998</v>
      </c>
      <c r="H137">
        <v>39.4368527333</v>
      </c>
      <c r="I137">
        <v>45.224532202200002</v>
      </c>
      <c r="J137">
        <v>51.5213210195</v>
      </c>
      <c r="K137">
        <v>58.334929554699997</v>
      </c>
      <c r="L137">
        <v>65.670685103500006</v>
      </c>
      <c r="M137">
        <v>73.531226533500003</v>
      </c>
      <c r="N137">
        <v>81.916184254399994</v>
      </c>
      <c r="O137">
        <v>90.821845276000005</v>
      </c>
      <c r="P137">
        <v>100.24080747550001</v>
      </c>
      <c r="Q137">
        <v>110.1616365751</v>
      </c>
      <c r="R137">
        <v>120.5685579355</v>
      </c>
      <c r="S137">
        <v>131.4412512289</v>
      </c>
      <c r="T137">
        <v>142.7548830854</v>
      </c>
      <c r="U137">
        <v>154.48398706219999</v>
      </c>
      <c r="V137">
        <v>166.59155941189999</v>
      </c>
      <c r="W137">
        <v>179.0262181112</v>
      </c>
      <c r="X137">
        <v>191.71875920389999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131.3167380216</v>
      </c>
      <c r="BB137">
        <v>128.03381957100001</v>
      </c>
      <c r="BC137">
        <v>121.72082956760001</v>
      </c>
      <c r="BD137">
        <v>96.928856418500004</v>
      </c>
      <c r="BE137">
        <v>72.133267631799995</v>
      </c>
      <c r="BF137">
        <v>48.594785470799998</v>
      </c>
      <c r="BG137">
        <v>27.575997688299999</v>
      </c>
      <c r="BH137">
        <v>10.6254504379</v>
      </c>
      <c r="BI137">
        <v>0</v>
      </c>
    </row>
    <row r="138" spans="1:61" x14ac:dyDescent="0.25">
      <c r="A138" t="s">
        <v>438</v>
      </c>
      <c r="B138">
        <v>5.1635861700000001E-2</v>
      </c>
      <c r="C138">
        <v>5.0692530899999998E-2</v>
      </c>
      <c r="D138">
        <v>4.96082069E-2</v>
      </c>
      <c r="E138">
        <v>4.8467566599999998E-2</v>
      </c>
      <c r="F138">
        <v>4.7316859599999997E-2</v>
      </c>
      <c r="G138">
        <v>4.6181039200000003E-2</v>
      </c>
      <c r="H138">
        <v>4.50733486E-2</v>
      </c>
      <c r="I138">
        <v>4.4000647800000001E-2</v>
      </c>
      <c r="J138">
        <v>4.2966357400000002E-2</v>
      </c>
      <c r="K138">
        <v>4.1972075300000002E-2</v>
      </c>
      <c r="L138">
        <v>4.1018457899999999E-2</v>
      </c>
      <c r="M138">
        <v>4.0105698299999999E-2</v>
      </c>
      <c r="N138">
        <v>3.9233789200000001E-2</v>
      </c>
      <c r="O138">
        <v>3.8402682899999999E-2</v>
      </c>
      <c r="P138">
        <v>3.7612418600000003E-2</v>
      </c>
      <c r="Q138">
        <v>3.6863276399999999E-2</v>
      </c>
      <c r="R138">
        <v>3.6156024000000002E-2</v>
      </c>
      <c r="S138">
        <v>3.54923558E-2</v>
      </c>
      <c r="T138">
        <v>3.4880181900000001E-2</v>
      </c>
      <c r="U138">
        <v>3.4321554999999997E-2</v>
      </c>
      <c r="V138">
        <v>3.3824334300000002E-2</v>
      </c>
      <c r="W138">
        <v>3.3405386500000002E-2</v>
      </c>
      <c r="X138">
        <v>3.3092700599999997E-2</v>
      </c>
      <c r="Y138">
        <v>3.2749254700000001E-2</v>
      </c>
      <c r="Z138">
        <v>3.2334438100000001E-2</v>
      </c>
      <c r="AA138">
        <v>3.1861166000000003E-2</v>
      </c>
      <c r="AB138">
        <v>3.1325171800000003E-2</v>
      </c>
      <c r="AC138">
        <v>3.0701728000000001E-2</v>
      </c>
      <c r="AD138">
        <v>3.01894513E-2</v>
      </c>
      <c r="AE138">
        <v>3.0060928300000001E-2</v>
      </c>
      <c r="AF138">
        <v>2.9846371E-2</v>
      </c>
      <c r="AG138">
        <v>2.9573650399999998E-2</v>
      </c>
      <c r="AH138">
        <v>2.9261333099999998E-2</v>
      </c>
      <c r="AI138">
        <v>2.8922237100000001E-2</v>
      </c>
      <c r="AJ138">
        <v>2.8565536499999999E-2</v>
      </c>
      <c r="AK138">
        <v>2.8198013500000001E-2</v>
      </c>
      <c r="AL138">
        <v>2.78248252E-2</v>
      </c>
      <c r="AM138">
        <v>2.74499772E-2</v>
      </c>
      <c r="AN138">
        <v>2.70766611E-2</v>
      </c>
      <c r="AO138">
        <v>2.6707504999999999E-2</v>
      </c>
      <c r="AP138">
        <v>2.6344815000000001E-2</v>
      </c>
      <c r="AQ138">
        <v>2.59908498E-2</v>
      </c>
      <c r="AR138">
        <v>2.56482065E-2</v>
      </c>
      <c r="AS138">
        <v>2.5320413999999999E-2</v>
      </c>
      <c r="AT138">
        <v>2.5012926000000001E-2</v>
      </c>
      <c r="AU138">
        <v>2.4734826099999999E-2</v>
      </c>
      <c r="AV138">
        <v>2.4501823400000001E-2</v>
      </c>
      <c r="AW138">
        <v>2.4341603400000002E-2</v>
      </c>
      <c r="AX138">
        <v>2.43035731E-2</v>
      </c>
      <c r="AY138">
        <v>1.6906810099999999E-2</v>
      </c>
      <c r="AZ138">
        <v>2.50502893E-2</v>
      </c>
      <c r="BA138">
        <v>2.41972219E-2</v>
      </c>
      <c r="BB138">
        <v>2.3569401699999999E-2</v>
      </c>
      <c r="BC138">
        <v>2.32141659E-2</v>
      </c>
      <c r="BD138">
        <v>2.2737561199999999E-2</v>
      </c>
      <c r="BE138">
        <v>2.2290517199999998E-2</v>
      </c>
      <c r="BF138">
        <v>2.1864846399999999E-2</v>
      </c>
      <c r="BG138">
        <v>2.1447100399999999E-2</v>
      </c>
      <c r="BH138">
        <v>2.10220557E-2</v>
      </c>
      <c r="BI138">
        <v>0</v>
      </c>
    </row>
    <row r="139" spans="1:61" x14ac:dyDescent="0.25">
      <c r="A139" t="s">
        <v>435</v>
      </c>
      <c r="B139">
        <v>14.7428554188</v>
      </c>
      <c r="C139">
        <v>17.734822360799999</v>
      </c>
      <c r="D139">
        <v>21.155819327700002</v>
      </c>
      <c r="E139">
        <v>25.021716353199999</v>
      </c>
      <c r="F139">
        <v>29.347813847499999</v>
      </c>
      <c r="G139">
        <v>34.148482077399997</v>
      </c>
      <c r="H139">
        <v>39.436852683799998</v>
      </c>
      <c r="I139">
        <v>45.224532142699999</v>
      </c>
      <c r="J139">
        <v>51.521320954499998</v>
      </c>
      <c r="K139">
        <v>58.334929485399996</v>
      </c>
      <c r="L139">
        <v>65.6706850299</v>
      </c>
      <c r="M139">
        <v>73.531226451199998</v>
      </c>
      <c r="N139">
        <v>81.916184157800004</v>
      </c>
      <c r="O139">
        <v>90.821845172899998</v>
      </c>
      <c r="P139">
        <v>100.2408073644</v>
      </c>
      <c r="Q139">
        <v>110.1616364515</v>
      </c>
      <c r="R139">
        <v>120.56855781039999</v>
      </c>
      <c r="S139">
        <v>131.44125109289999</v>
      </c>
      <c r="T139">
        <v>142.75488294249999</v>
      </c>
      <c r="U139">
        <v>154.4839869075</v>
      </c>
      <c r="V139">
        <v>166.59155924469999</v>
      </c>
      <c r="W139">
        <v>179.0262179302</v>
      </c>
      <c r="X139">
        <v>191.71875902159999</v>
      </c>
      <c r="Y139">
        <v>204.57427514829999</v>
      </c>
      <c r="Z139">
        <v>217.4876589088</v>
      </c>
      <c r="AA139">
        <v>230.37921029629999</v>
      </c>
      <c r="AB139">
        <v>243.194168182</v>
      </c>
      <c r="AC139">
        <v>255.90591323530001</v>
      </c>
      <c r="AD139">
        <v>268.52106275800003</v>
      </c>
      <c r="AE139">
        <v>281.42943316200001</v>
      </c>
      <c r="AF139">
        <v>293.54993762829997</v>
      </c>
      <c r="AG139">
        <v>304.67217608679999</v>
      </c>
      <c r="AH139">
        <v>314.60906789159998</v>
      </c>
      <c r="AI139">
        <v>323.19256943089999</v>
      </c>
      <c r="AJ139">
        <v>330.27167141339999</v>
      </c>
      <c r="AK139">
        <v>335.7118207881</v>
      </c>
      <c r="AL139">
        <v>339.39522347339999</v>
      </c>
      <c r="AM139">
        <v>341.22171194319998</v>
      </c>
      <c r="AN139">
        <v>341.10996763629998</v>
      </c>
      <c r="AO139">
        <v>338.99902381570001</v>
      </c>
      <c r="AP139">
        <v>334.84997215380002</v>
      </c>
      <c r="AQ139">
        <v>328.64784554369999</v>
      </c>
      <c r="AR139">
        <v>320.40361513369999</v>
      </c>
      <c r="AS139">
        <v>310.15619906180001</v>
      </c>
      <c r="AT139">
        <v>297.97425049309999</v>
      </c>
      <c r="AU139">
        <v>283.95729870150001</v>
      </c>
      <c r="AV139">
        <v>268.2354196759</v>
      </c>
      <c r="AW139">
        <v>250.9659307151</v>
      </c>
      <c r="AX139">
        <v>232.32437532579999</v>
      </c>
      <c r="AY139">
        <v>212.48485030890001</v>
      </c>
      <c r="AZ139">
        <v>187.32927115659999</v>
      </c>
      <c r="BA139">
        <v>167.08936235740001</v>
      </c>
      <c r="BB139">
        <v>145.1559373824</v>
      </c>
      <c r="BC139">
        <v>121.7208291939</v>
      </c>
      <c r="BD139">
        <v>96.928855487199996</v>
      </c>
      <c r="BE139">
        <v>72.133267407100007</v>
      </c>
      <c r="BF139">
        <v>48.594785334500003</v>
      </c>
      <c r="BG139">
        <v>27.5759975948</v>
      </c>
      <c r="BH139">
        <v>10.6254504433</v>
      </c>
      <c r="BI139">
        <v>0</v>
      </c>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92D050"/>
  </sheetPr>
  <dimension ref="A1:BJ145"/>
  <sheetViews>
    <sheetView workbookViewId="0">
      <pane xSplit="2" ySplit="2" topLeftCell="C88" activePane="bottomRight" state="frozen"/>
      <selection pane="topRight" activeCell="C1" sqref="C1"/>
      <selection pane="bottomLeft" activeCell="A3" sqref="A3"/>
      <selection pane="bottomRight" activeCell="D145" sqref="D145"/>
    </sheetView>
  </sheetViews>
  <sheetFormatPr baseColWidth="10" defaultColWidth="9.109375"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Opttax!A1</f>
        <v xml:space="preserve"> Period</v>
      </c>
      <c r="B1" t="str">
        <f>GAMSopt!A1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Opttax!A2</f>
        <v xml:space="preserve"> Year</v>
      </c>
      <c r="B2" t="str">
        <f>GAMSopt!A2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Opttax!A3</f>
        <v>World economic parameters</v>
      </c>
      <c r="B3" t="str">
        <f>GAMSopt!A3</f>
        <v>** World Economic Parameters</v>
      </c>
      <c r="C3" s="61" t="str">
        <f>IFERROR(Opttax!B3/GAMSopt!B3,"")</f>
        <v/>
      </c>
      <c r="D3" s="61" t="str">
        <f>IFERROR(Opttax!C3/GAMSopt!C3,"")</f>
        <v/>
      </c>
      <c r="E3" s="61" t="str">
        <f>IFERROR(Opttax!D3/GAMSopt!D3,"")</f>
        <v/>
      </c>
      <c r="F3" s="61" t="str">
        <f>IFERROR(Opttax!E3/GAMSopt!E3,"")</f>
        <v/>
      </c>
      <c r="G3" s="61" t="str">
        <f>IFERROR(Opttax!F3/GAMSopt!F3,"")</f>
        <v/>
      </c>
      <c r="H3" s="61" t="str">
        <f>IFERROR(Opttax!G3/GAMSopt!G3,"")</f>
        <v/>
      </c>
      <c r="I3" s="61" t="str">
        <f>IFERROR(Opttax!H3/GAMSopt!H3,"")</f>
        <v/>
      </c>
      <c r="J3" s="61" t="str">
        <f>IFERROR(Opttax!I3/GAMSopt!I3,"")</f>
        <v/>
      </c>
      <c r="K3" s="61" t="str">
        <f>IFERROR(Opttax!J3/GAMSopt!J3,"")</f>
        <v/>
      </c>
      <c r="L3" s="61" t="str">
        <f>IFERROR(Opttax!K3/GAMSopt!K3,"")</f>
        <v/>
      </c>
      <c r="M3" s="61" t="str">
        <f>IFERROR(Opttax!L3/GAMSopt!L3,"")</f>
        <v/>
      </c>
      <c r="N3" s="61" t="str">
        <f>IFERROR(Opttax!M3/GAMSopt!M3,"")</f>
        <v/>
      </c>
      <c r="O3" s="61" t="str">
        <f>IFERROR(Opttax!N3/GAMSopt!N3,"")</f>
        <v/>
      </c>
      <c r="P3" s="61" t="str">
        <f>IFERROR(Opttax!O3/GAMSopt!O3,"")</f>
        <v/>
      </c>
      <c r="Q3" s="61" t="str">
        <f>IFERROR(Opttax!P3/GAMSopt!P3,"")</f>
        <v/>
      </c>
      <c r="R3" s="61" t="str">
        <f>IFERROR(Opttax!Q3/GAMSopt!Q3,"")</f>
        <v/>
      </c>
      <c r="S3" s="61" t="str">
        <f>IFERROR(Opttax!R3/GAMSopt!R3,"")</f>
        <v/>
      </c>
      <c r="T3" s="61" t="str">
        <f>IFERROR(Opttax!S3/GAMSopt!S3,"")</f>
        <v/>
      </c>
      <c r="U3" s="61" t="str">
        <f>IFERROR(Opttax!T3/GAMSopt!T3,"")</f>
        <v/>
      </c>
      <c r="V3" s="61" t="str">
        <f>IFERROR(Opttax!U3/GAMSopt!U3,"")</f>
        <v/>
      </c>
      <c r="W3" s="61" t="str">
        <f>IFERROR(Opttax!V3/GAMSopt!V3,"")</f>
        <v/>
      </c>
      <c r="X3" s="61" t="str">
        <f>IFERROR(Opttax!W3/GAMSopt!W3,"")</f>
        <v/>
      </c>
      <c r="Y3" s="61" t="str">
        <f>IFERROR(Opttax!X3/GAMSopt!X3,"")</f>
        <v/>
      </c>
      <c r="Z3" s="61" t="str">
        <f>IFERROR(Opttax!Y3/GAMSopt!Y3,"")</f>
        <v/>
      </c>
      <c r="AA3" s="61" t="str">
        <f>IFERROR(Opttax!Z3/GAMSopt!Z3,"")</f>
        <v/>
      </c>
      <c r="AB3" s="61" t="str">
        <f>IFERROR(Opttax!AA3/GAMSopt!AA3,"")</f>
        <v/>
      </c>
      <c r="AC3" s="61" t="str">
        <f>IFERROR(Opttax!AB3/GAMSopt!AB3,"")</f>
        <v/>
      </c>
      <c r="AD3" s="61" t="str">
        <f>IFERROR(Opttax!AC3/GAMSopt!AC3,"")</f>
        <v/>
      </c>
      <c r="AE3" s="61" t="str">
        <f>IFERROR(Opttax!AD3/GAMSopt!AD3,"")</f>
        <v/>
      </c>
      <c r="AF3" s="61" t="str">
        <f>IFERROR(Opttax!AE3/GAMSopt!AE3,"")</f>
        <v/>
      </c>
      <c r="AG3" s="61" t="str">
        <f>IFERROR(Opttax!AF3/GAMSopt!AF3,"")</f>
        <v/>
      </c>
      <c r="AH3" s="61" t="str">
        <f>IFERROR(Opttax!AG3/GAMSopt!AG3,"")</f>
        <v/>
      </c>
      <c r="AI3" s="61" t="str">
        <f>IFERROR(Opttax!AH3/GAMSopt!AH3,"")</f>
        <v/>
      </c>
      <c r="AJ3" s="61" t="str">
        <f>IFERROR(Opttax!AI3/GAMSopt!AI3,"")</f>
        <v/>
      </c>
      <c r="AK3" s="61" t="str">
        <f>IFERROR(Opttax!AJ3/GAMSopt!AJ3,"")</f>
        <v/>
      </c>
      <c r="AL3" s="61" t="str">
        <f>IFERROR(Opttax!AK3/GAMSopt!AK3,"")</f>
        <v/>
      </c>
      <c r="AM3" s="61" t="str">
        <f>IFERROR(Opttax!AL3/GAMSopt!AL3,"")</f>
        <v/>
      </c>
      <c r="AN3" s="61" t="str">
        <f>IFERROR(Opttax!AM3/GAMSopt!AM3,"")</f>
        <v/>
      </c>
      <c r="AO3" s="61" t="str">
        <f>IFERROR(Opttax!AN3/GAMSopt!AN3,"")</f>
        <v/>
      </c>
      <c r="AP3" s="61" t="str">
        <f>IFERROR(Opttax!AO3/GAMSopt!AO3,"")</f>
        <v/>
      </c>
      <c r="AQ3" s="61" t="str">
        <f>IFERROR(Opttax!AP3/GAMSopt!AP3,"")</f>
        <v/>
      </c>
      <c r="AR3" s="61" t="str">
        <f>IFERROR(Opttax!AQ3/GAMSopt!AQ3,"")</f>
        <v/>
      </c>
      <c r="AS3" s="61" t="str">
        <f>IFERROR(Opttax!AR3/GAMSopt!AR3,"")</f>
        <v/>
      </c>
      <c r="AT3" s="61" t="str">
        <f>IFERROR(Opttax!AS3/GAMSopt!AS3,"")</f>
        <v/>
      </c>
      <c r="AU3" s="61" t="str">
        <f>IFERROR(Opttax!AT3/GAMSopt!AT3,"")</f>
        <v/>
      </c>
      <c r="AV3" s="61" t="str">
        <f>IFERROR(Opttax!AU3/GAMSopt!AU3,"")</f>
        <v/>
      </c>
      <c r="AW3" s="61" t="str">
        <f>IFERROR(Opttax!AV3/GAMSopt!AV3,"")</f>
        <v/>
      </c>
      <c r="AX3" s="61" t="str">
        <f>IFERROR(Opttax!AW3/GAMSopt!AW3,"")</f>
        <v/>
      </c>
      <c r="AY3" s="61" t="str">
        <f>IFERROR(Opttax!AX3/GAMSopt!AX3,"")</f>
        <v/>
      </c>
      <c r="AZ3" s="61" t="str">
        <f>IFERROR(Opttax!AY3/GAMSopt!AY3,"")</f>
        <v/>
      </c>
      <c r="BA3" s="61" t="str">
        <f>IFERROR(Opttax!AZ3/GAMSopt!AZ3,"")</f>
        <v/>
      </c>
      <c r="BB3" s="61" t="str">
        <f>IFERROR(Opttax!BA3/GAMSopt!BA3,"")</f>
        <v/>
      </c>
      <c r="BC3" s="61" t="str">
        <f>IFERROR(Opttax!BB3/GAMSopt!BB3,"")</f>
        <v/>
      </c>
      <c r="BD3" s="61" t="str">
        <f>IFERROR(Opttax!BC3/GAMSopt!BC3,"")</f>
        <v/>
      </c>
      <c r="BE3" s="61" t="str">
        <f>IFERROR(Opttax!BD3/GAMSopt!BD3,"")</f>
        <v/>
      </c>
      <c r="BF3" s="61" t="str">
        <f>IFERROR(Opttax!BE3/GAMSopt!BE3,"")</f>
        <v/>
      </c>
      <c r="BG3" s="61" t="str">
        <f>IFERROR(Opttax!BF3/GAMSopt!BF3,"")</f>
        <v/>
      </c>
      <c r="BH3" s="61" t="str">
        <f>IFERROR(Opttax!BG3/GAMSopt!BG3,"")</f>
        <v/>
      </c>
      <c r="BI3" s="61" t="str">
        <f>IFERROR(Opttax!BH3/GAMSopt!BH3,"")</f>
        <v/>
      </c>
      <c r="BJ3" s="61" t="str">
        <f>IFERROR(Opttax!BI3/GAMSopt!BI3,"")</f>
        <v/>
      </c>
    </row>
    <row r="4" spans="1:62" x14ac:dyDescent="0.25">
      <c r="A4" t="str">
        <f>Opttax!A4</f>
        <v>OUTPUT AND CAPITAL ACCUMULATION</v>
      </c>
      <c r="B4" t="str">
        <f>GAMSopt!A4</f>
        <v>* OUTPUT AND CAPTIAL ACCUMULATION</v>
      </c>
      <c r="C4" s="61" t="str">
        <f>IFERROR(Opttax!B4/GAMSopt!B4,"")</f>
        <v/>
      </c>
      <c r="D4" s="61" t="str">
        <f>IFERROR(Opttax!C4/GAMSopt!C4,"")</f>
        <v/>
      </c>
      <c r="E4" s="61" t="str">
        <f>IFERROR(Opttax!D4/GAMSopt!D4,"")</f>
        <v/>
      </c>
      <c r="F4" s="61" t="str">
        <f>IFERROR(Opttax!E4/GAMSopt!E4,"")</f>
        <v/>
      </c>
      <c r="G4" s="61" t="str">
        <f>IFERROR(Opttax!F4/GAMSopt!F4,"")</f>
        <v/>
      </c>
      <c r="H4" s="61" t="str">
        <f>IFERROR(Opttax!G4/GAMSopt!G4,"")</f>
        <v/>
      </c>
      <c r="I4" s="61" t="str">
        <f>IFERROR(Opttax!H4/GAMSopt!H4,"")</f>
        <v/>
      </c>
      <c r="J4" s="61" t="str">
        <f>IFERROR(Opttax!I4/GAMSopt!I4,"")</f>
        <v/>
      </c>
      <c r="K4" s="61" t="str">
        <f>IFERROR(Opttax!J4/GAMSopt!J4,"")</f>
        <v/>
      </c>
      <c r="L4" s="61" t="str">
        <f>IFERROR(Opttax!K4/GAMSopt!K4,"")</f>
        <v/>
      </c>
      <c r="M4" s="61" t="str">
        <f>IFERROR(Opttax!L4/GAMSopt!L4,"")</f>
        <v/>
      </c>
      <c r="N4" s="61" t="str">
        <f>IFERROR(Opttax!M4/GAMSopt!M4,"")</f>
        <v/>
      </c>
      <c r="O4" s="61" t="str">
        <f>IFERROR(Opttax!N4/GAMSopt!N4,"")</f>
        <v/>
      </c>
      <c r="P4" s="61" t="str">
        <f>IFERROR(Opttax!O4/GAMSopt!O4,"")</f>
        <v/>
      </c>
      <c r="Q4" s="61" t="str">
        <f>IFERROR(Opttax!P4/GAMSopt!P4,"")</f>
        <v/>
      </c>
      <c r="R4" s="61" t="str">
        <f>IFERROR(Opttax!Q4/GAMSopt!Q4,"")</f>
        <v/>
      </c>
      <c r="S4" s="61" t="str">
        <f>IFERROR(Opttax!R4/GAMSopt!R4,"")</f>
        <v/>
      </c>
      <c r="T4" s="61" t="str">
        <f>IFERROR(Opttax!S4/GAMSopt!S4,"")</f>
        <v/>
      </c>
      <c r="U4" s="61" t="str">
        <f>IFERROR(Opttax!T4/GAMSopt!T4,"")</f>
        <v/>
      </c>
      <c r="V4" s="61" t="str">
        <f>IFERROR(Opttax!U4/GAMSopt!U4,"")</f>
        <v/>
      </c>
      <c r="W4" s="61" t="str">
        <f>IFERROR(Opttax!V4/GAMSopt!V4,"")</f>
        <v/>
      </c>
      <c r="X4" s="61" t="str">
        <f>IFERROR(Opttax!W4/GAMSopt!W4,"")</f>
        <v/>
      </c>
      <c r="Y4" s="61" t="str">
        <f>IFERROR(Opttax!X4/GAMSopt!X4,"")</f>
        <v/>
      </c>
      <c r="Z4" s="61" t="str">
        <f>IFERROR(Opttax!Y4/GAMSopt!Y4,"")</f>
        <v/>
      </c>
      <c r="AA4" s="61" t="str">
        <f>IFERROR(Opttax!Z4/GAMSopt!Z4,"")</f>
        <v/>
      </c>
      <c r="AB4" s="61" t="str">
        <f>IFERROR(Opttax!AA4/GAMSopt!AA4,"")</f>
        <v/>
      </c>
      <c r="AC4" s="61" t="str">
        <f>IFERROR(Opttax!AB4/GAMSopt!AB4,"")</f>
        <v/>
      </c>
      <c r="AD4" s="61" t="str">
        <f>IFERROR(Opttax!AC4/GAMSopt!AC4,"")</f>
        <v/>
      </c>
      <c r="AE4" s="61" t="str">
        <f>IFERROR(Opttax!AD4/GAMSopt!AD4,"")</f>
        <v/>
      </c>
      <c r="AF4" s="61" t="str">
        <f>IFERROR(Opttax!AE4/GAMSopt!AE4,"")</f>
        <v/>
      </c>
      <c r="AG4" s="61" t="str">
        <f>IFERROR(Opttax!AF4/GAMSopt!AF4,"")</f>
        <v/>
      </c>
      <c r="AH4" s="61" t="str">
        <f>IFERROR(Opttax!AG4/GAMSopt!AG4,"")</f>
        <v/>
      </c>
      <c r="AI4" s="61" t="str">
        <f>IFERROR(Opttax!AH4/GAMSopt!AH4,"")</f>
        <v/>
      </c>
      <c r="AJ4" s="61" t="str">
        <f>IFERROR(Opttax!AI4/GAMSopt!AI4,"")</f>
        <v/>
      </c>
      <c r="AK4" s="61" t="str">
        <f>IFERROR(Opttax!AJ4/GAMSopt!AJ4,"")</f>
        <v/>
      </c>
      <c r="AL4" s="61" t="str">
        <f>IFERROR(Opttax!AK4/GAMSopt!AK4,"")</f>
        <v/>
      </c>
      <c r="AM4" s="61" t="str">
        <f>IFERROR(Opttax!AL4/GAMSopt!AL4,"")</f>
        <v/>
      </c>
      <c r="AN4" s="61" t="str">
        <f>IFERROR(Opttax!AM4/GAMSopt!AM4,"")</f>
        <v/>
      </c>
      <c r="AO4" s="61" t="str">
        <f>IFERROR(Opttax!AN4/GAMSopt!AN4,"")</f>
        <v/>
      </c>
      <c r="AP4" s="61" t="str">
        <f>IFERROR(Opttax!AO4/GAMSopt!AO4,"")</f>
        <v/>
      </c>
      <c r="AQ4" s="61" t="str">
        <f>IFERROR(Opttax!AP4/GAMSopt!AP4,"")</f>
        <v/>
      </c>
      <c r="AR4" s="61" t="str">
        <f>IFERROR(Opttax!AQ4/GAMSopt!AQ4,"")</f>
        <v/>
      </c>
      <c r="AS4" s="61" t="str">
        <f>IFERROR(Opttax!AR4/GAMSopt!AR4,"")</f>
        <v/>
      </c>
      <c r="AT4" s="61" t="str">
        <f>IFERROR(Opttax!AS4/GAMSopt!AS4,"")</f>
        <v/>
      </c>
      <c r="AU4" s="61" t="str">
        <f>IFERROR(Opttax!AT4/GAMSopt!AT4,"")</f>
        <v/>
      </c>
      <c r="AV4" s="61" t="str">
        <f>IFERROR(Opttax!AU4/GAMSopt!AU4,"")</f>
        <v/>
      </c>
      <c r="AW4" s="61" t="str">
        <f>IFERROR(Opttax!AV4/GAMSopt!AV4,"")</f>
        <v/>
      </c>
      <c r="AX4" s="61" t="str">
        <f>IFERROR(Opttax!AW4/GAMSopt!AW4,"")</f>
        <v/>
      </c>
      <c r="AY4" s="61" t="str">
        <f>IFERROR(Opttax!AX4/GAMSopt!AX4,"")</f>
        <v/>
      </c>
      <c r="AZ4" s="61" t="str">
        <f>IFERROR(Opttax!AY4/GAMSopt!AY4,"")</f>
        <v/>
      </c>
      <c r="BA4" s="61" t="str">
        <f>IFERROR(Opttax!AZ4/GAMSopt!AZ4,"")</f>
        <v/>
      </c>
      <c r="BB4" s="61" t="str">
        <f>IFERROR(Opttax!BA4/GAMSopt!BA4,"")</f>
        <v/>
      </c>
      <c r="BC4" s="61" t="str">
        <f>IFERROR(Opttax!BB4/GAMSopt!BB4,"")</f>
        <v/>
      </c>
      <c r="BD4" s="61" t="str">
        <f>IFERROR(Opttax!BC4/GAMSopt!BC4,"")</f>
        <v/>
      </c>
      <c r="BE4" s="61" t="str">
        <f>IFERROR(Opttax!BD4/GAMSopt!BD4,"")</f>
        <v/>
      </c>
      <c r="BF4" s="61" t="str">
        <f>IFERROR(Opttax!BE4/GAMSopt!BE4,"")</f>
        <v/>
      </c>
      <c r="BG4" s="61" t="str">
        <f>IFERROR(Opttax!BF4/GAMSopt!BF4,"")</f>
        <v/>
      </c>
      <c r="BH4" s="61" t="str">
        <f>IFERROR(Opttax!BG4/GAMSopt!BG4,"")</f>
        <v/>
      </c>
      <c r="BI4" s="61" t="str">
        <f>IFERROR(Opttax!BH4/GAMSopt!BH4,"")</f>
        <v/>
      </c>
      <c r="BJ4" s="61" t="str">
        <f>IFERROR(Opttax!BI4/GAMSopt!BI4,"")</f>
        <v/>
      </c>
    </row>
    <row r="5" spans="1:62" x14ac:dyDescent="0.25">
      <c r="A5" t="str">
        <f>Opttax!A5</f>
        <v>Capital share</v>
      </c>
      <c r="B5" t="str">
        <f>GAMSopt!A5</f>
        <v>Capital Share</v>
      </c>
      <c r="C5" s="61">
        <f>IFERROR(Opttax!B5/GAMSopt!B5,"")</f>
        <v>1</v>
      </c>
      <c r="D5" s="61" t="str">
        <f>IFERROR(Opttax!C5/GAMSopt!C5,"")</f>
        <v/>
      </c>
      <c r="E5" s="61" t="str">
        <f>IFERROR(Opttax!D5/GAMSopt!D5,"")</f>
        <v/>
      </c>
      <c r="F5" s="61" t="str">
        <f>IFERROR(Opttax!E5/GAMSopt!E5,"")</f>
        <v/>
      </c>
      <c r="G5" s="61" t="str">
        <f>IFERROR(Opttax!F5/GAMSopt!F5,"")</f>
        <v/>
      </c>
      <c r="H5" s="61" t="str">
        <f>IFERROR(Opttax!G5/GAMSopt!G5,"")</f>
        <v/>
      </c>
      <c r="I5" s="61" t="str">
        <f>IFERROR(Opttax!H5/GAMSopt!H5,"")</f>
        <v/>
      </c>
      <c r="J5" s="61" t="str">
        <f>IFERROR(Opttax!I5/GAMSopt!I5,"")</f>
        <v/>
      </c>
      <c r="K5" s="61" t="str">
        <f>IFERROR(Opttax!J5/GAMSopt!J5,"")</f>
        <v/>
      </c>
      <c r="L5" s="61" t="str">
        <f>IFERROR(Opttax!K5/GAMSopt!K5,"")</f>
        <v/>
      </c>
      <c r="M5" s="61" t="str">
        <f>IFERROR(Opttax!L5/GAMSopt!L5,"")</f>
        <v/>
      </c>
      <c r="N5" s="61" t="str">
        <f>IFERROR(Opttax!M5/GAMSopt!M5,"")</f>
        <v/>
      </c>
      <c r="O5" s="61" t="str">
        <f>IFERROR(Opttax!N5/GAMSopt!N5,"")</f>
        <v/>
      </c>
      <c r="P5" s="61" t="str">
        <f>IFERROR(Opttax!O5/GAMSopt!O5,"")</f>
        <v/>
      </c>
      <c r="Q5" s="61" t="str">
        <f>IFERROR(Opttax!P5/GAMSopt!P5,"")</f>
        <v/>
      </c>
      <c r="R5" s="61" t="str">
        <f>IFERROR(Opttax!Q5/GAMSopt!Q5,"")</f>
        <v/>
      </c>
      <c r="S5" s="61" t="str">
        <f>IFERROR(Opttax!R5/GAMSopt!R5,"")</f>
        <v/>
      </c>
      <c r="T5" s="61" t="str">
        <f>IFERROR(Opttax!S5/GAMSopt!S5,"")</f>
        <v/>
      </c>
      <c r="U5" s="61" t="str">
        <f>IFERROR(Opttax!T5/GAMSopt!T5,"")</f>
        <v/>
      </c>
      <c r="V5" s="61" t="str">
        <f>IFERROR(Opttax!U5/GAMSopt!U5,"")</f>
        <v/>
      </c>
      <c r="W5" s="61" t="str">
        <f>IFERROR(Opttax!V5/GAMSopt!V5,"")</f>
        <v/>
      </c>
      <c r="X5" s="61" t="str">
        <f>IFERROR(Opttax!W5/GAMSopt!W5,"")</f>
        <v/>
      </c>
      <c r="Y5" s="61" t="str">
        <f>IFERROR(Opttax!X5/GAMSopt!X5,"")</f>
        <v/>
      </c>
      <c r="Z5" s="61" t="str">
        <f>IFERROR(Opttax!Y5/GAMSopt!Y5,"")</f>
        <v/>
      </c>
      <c r="AA5" s="61" t="str">
        <f>IFERROR(Opttax!Z5/GAMSopt!Z5,"")</f>
        <v/>
      </c>
      <c r="AB5" s="61" t="str">
        <f>IFERROR(Opttax!AA5/GAMSopt!AA5,"")</f>
        <v/>
      </c>
      <c r="AC5" s="61" t="str">
        <f>IFERROR(Opttax!AB5/GAMSopt!AB5,"")</f>
        <v/>
      </c>
      <c r="AD5" s="61" t="str">
        <f>IFERROR(Opttax!AC5/GAMSopt!AC5,"")</f>
        <v/>
      </c>
      <c r="AE5" s="61" t="str">
        <f>IFERROR(Opttax!AD5/GAMSopt!AD5,"")</f>
        <v/>
      </c>
      <c r="AF5" s="61" t="str">
        <f>IFERROR(Opttax!AE5/GAMSopt!AE5,"")</f>
        <v/>
      </c>
      <c r="AG5" s="61" t="str">
        <f>IFERROR(Opttax!AF5/GAMSopt!AF5,"")</f>
        <v/>
      </c>
      <c r="AH5" s="61" t="str">
        <f>IFERROR(Opttax!AG5/GAMSopt!AG5,"")</f>
        <v/>
      </c>
      <c r="AI5" s="61" t="str">
        <f>IFERROR(Opttax!AH5/GAMSopt!AH5,"")</f>
        <v/>
      </c>
      <c r="AJ5" s="61" t="str">
        <f>IFERROR(Opttax!AI5/GAMSopt!AI5,"")</f>
        <v/>
      </c>
      <c r="AK5" s="61" t="str">
        <f>IFERROR(Opttax!AJ5/GAMSopt!AJ5,"")</f>
        <v/>
      </c>
      <c r="AL5" s="61" t="str">
        <f>IFERROR(Opttax!AK5/GAMSopt!AK5,"")</f>
        <v/>
      </c>
      <c r="AM5" s="61" t="str">
        <f>IFERROR(Opttax!AL5/GAMSopt!AL5,"")</f>
        <v/>
      </c>
      <c r="AN5" s="61" t="str">
        <f>IFERROR(Opttax!AM5/GAMSopt!AM5,"")</f>
        <v/>
      </c>
      <c r="AO5" s="61" t="str">
        <f>IFERROR(Opttax!AN5/GAMSopt!AN5,"")</f>
        <v/>
      </c>
      <c r="AP5" s="61" t="str">
        <f>IFERROR(Opttax!AO5/GAMSopt!AO5,"")</f>
        <v/>
      </c>
      <c r="AQ5" s="61" t="str">
        <f>IFERROR(Opttax!AP5/GAMSopt!AP5,"")</f>
        <v/>
      </c>
      <c r="AR5" s="61" t="str">
        <f>IFERROR(Opttax!AQ5/GAMSopt!AQ5,"")</f>
        <v/>
      </c>
      <c r="AS5" s="61" t="str">
        <f>IFERROR(Opttax!AR5/GAMSopt!AR5,"")</f>
        <v/>
      </c>
      <c r="AT5" s="61" t="str">
        <f>IFERROR(Opttax!AS5/GAMSopt!AS5,"")</f>
        <v/>
      </c>
      <c r="AU5" s="61" t="str">
        <f>IFERROR(Opttax!AT5/GAMSopt!AT5,"")</f>
        <v/>
      </c>
      <c r="AV5" s="61" t="str">
        <f>IFERROR(Opttax!AU5/GAMSopt!AU5,"")</f>
        <v/>
      </c>
      <c r="AW5" s="61" t="str">
        <f>IFERROR(Opttax!AV5/GAMSopt!AV5,"")</f>
        <v/>
      </c>
      <c r="AX5" s="61" t="str">
        <f>IFERROR(Opttax!AW5/GAMSopt!AW5,"")</f>
        <v/>
      </c>
      <c r="AY5" s="61" t="str">
        <f>IFERROR(Opttax!AX5/GAMSopt!AX5,"")</f>
        <v/>
      </c>
      <c r="AZ5" s="61" t="str">
        <f>IFERROR(Opttax!AY5/GAMSopt!AY5,"")</f>
        <v/>
      </c>
      <c r="BA5" s="61" t="str">
        <f>IFERROR(Opttax!AZ5/GAMSopt!AZ5,"")</f>
        <v/>
      </c>
      <c r="BB5" s="61" t="str">
        <f>IFERROR(Opttax!BA5/GAMSopt!BA5,"")</f>
        <v/>
      </c>
      <c r="BC5" s="61" t="str">
        <f>IFERROR(Opttax!BB5/GAMSopt!BB5,"")</f>
        <v/>
      </c>
      <c r="BD5" s="61" t="str">
        <f>IFERROR(Opttax!BC5/GAMSopt!BC5,"")</f>
        <v/>
      </c>
      <c r="BE5" s="61" t="str">
        <f>IFERROR(Opttax!BD5/GAMSopt!BD5,"")</f>
        <v/>
      </c>
      <c r="BF5" s="61" t="str">
        <f>IFERROR(Opttax!BE5/GAMSopt!BE5,"")</f>
        <v/>
      </c>
      <c r="BG5" s="61" t="str">
        <f>IFERROR(Opttax!BF5/GAMSopt!BF5,"")</f>
        <v/>
      </c>
      <c r="BH5" s="61" t="str">
        <f>IFERROR(Opttax!BG5/GAMSopt!BG5,"")</f>
        <v/>
      </c>
      <c r="BI5" s="61" t="str">
        <f>IFERROR(Opttax!BH5/GAMSopt!BH5,"")</f>
        <v/>
      </c>
      <c r="BJ5" s="61" t="str">
        <f>IFERROR(Opttax!BI5/GAMSopt!BI5,"")</f>
        <v/>
      </c>
    </row>
    <row r="6" spans="1:62" x14ac:dyDescent="0.25">
      <c r="A6" t="str">
        <f>Opttax!A6</f>
        <v>Depreciation</v>
      </c>
      <c r="B6" t="str">
        <f>GAMSopt!A6</f>
        <v>Depreciation</v>
      </c>
      <c r="C6" s="61">
        <f>IFERROR(Opttax!B6/GAMSopt!B6,"")</f>
        <v>1</v>
      </c>
      <c r="D6" s="61" t="str">
        <f>IFERROR(Opttax!C6/GAMSopt!C6,"")</f>
        <v/>
      </c>
      <c r="E6" s="61" t="str">
        <f>IFERROR(Opttax!D6/GAMSopt!D6,"")</f>
        <v/>
      </c>
      <c r="F6" s="61" t="str">
        <f>IFERROR(Opttax!E6/GAMSopt!E6,"")</f>
        <v/>
      </c>
      <c r="G6" s="61" t="str">
        <f>IFERROR(Opttax!F6/GAMSopt!F6,"")</f>
        <v/>
      </c>
      <c r="H6" s="61" t="str">
        <f>IFERROR(Opttax!G6/GAMSopt!G6,"")</f>
        <v/>
      </c>
      <c r="I6" s="61" t="str">
        <f>IFERROR(Opttax!H6/GAMSopt!H6,"")</f>
        <v/>
      </c>
      <c r="J6" s="61" t="str">
        <f>IFERROR(Opttax!I6/GAMSopt!I6,"")</f>
        <v/>
      </c>
      <c r="K6" s="61" t="str">
        <f>IFERROR(Opttax!J6/GAMSopt!J6,"")</f>
        <v/>
      </c>
      <c r="L6" s="61" t="str">
        <f>IFERROR(Opttax!K6/GAMSopt!K6,"")</f>
        <v/>
      </c>
      <c r="M6" s="61" t="str">
        <f>IFERROR(Opttax!L6/GAMSopt!L6,"")</f>
        <v/>
      </c>
      <c r="N6" s="61" t="str">
        <f>IFERROR(Opttax!M6/GAMSopt!M6,"")</f>
        <v/>
      </c>
      <c r="O6" s="61" t="str">
        <f>IFERROR(Opttax!N6/GAMSopt!N6,"")</f>
        <v/>
      </c>
      <c r="P6" s="61" t="str">
        <f>IFERROR(Opttax!O6/GAMSopt!O6,"")</f>
        <v/>
      </c>
      <c r="Q6" s="61" t="str">
        <f>IFERROR(Opttax!P6/GAMSopt!P6,"")</f>
        <v/>
      </c>
      <c r="R6" s="61" t="str">
        <f>IFERROR(Opttax!Q6/GAMSopt!Q6,"")</f>
        <v/>
      </c>
      <c r="S6" s="61" t="str">
        <f>IFERROR(Opttax!R6/GAMSopt!R6,"")</f>
        <v/>
      </c>
      <c r="T6" s="61" t="str">
        <f>IFERROR(Opttax!S6/GAMSopt!S6,"")</f>
        <v/>
      </c>
      <c r="U6" s="61" t="str">
        <f>IFERROR(Opttax!T6/GAMSopt!T6,"")</f>
        <v/>
      </c>
      <c r="V6" s="61" t="str">
        <f>IFERROR(Opttax!U6/GAMSopt!U6,"")</f>
        <v/>
      </c>
      <c r="W6" s="61" t="str">
        <f>IFERROR(Opttax!V6/GAMSopt!V6,"")</f>
        <v/>
      </c>
      <c r="X6" s="61" t="str">
        <f>IFERROR(Opttax!W6/GAMSopt!W6,"")</f>
        <v/>
      </c>
      <c r="Y6" s="61" t="str">
        <f>IFERROR(Opttax!X6/GAMSopt!X6,"")</f>
        <v/>
      </c>
      <c r="Z6" s="61" t="str">
        <f>IFERROR(Opttax!Y6/GAMSopt!Y6,"")</f>
        <v/>
      </c>
      <c r="AA6" s="61" t="str">
        <f>IFERROR(Opttax!Z6/GAMSopt!Z6,"")</f>
        <v/>
      </c>
      <c r="AB6" s="61" t="str">
        <f>IFERROR(Opttax!AA6/GAMSopt!AA6,"")</f>
        <v/>
      </c>
      <c r="AC6" s="61" t="str">
        <f>IFERROR(Opttax!AB6/GAMSopt!AB6,"")</f>
        <v/>
      </c>
      <c r="AD6" s="61" t="str">
        <f>IFERROR(Opttax!AC6/GAMSopt!AC6,"")</f>
        <v/>
      </c>
      <c r="AE6" s="61" t="str">
        <f>IFERROR(Opttax!AD6/GAMSopt!AD6,"")</f>
        <v/>
      </c>
      <c r="AF6" s="61" t="str">
        <f>IFERROR(Opttax!AE6/GAMSopt!AE6,"")</f>
        <v/>
      </c>
      <c r="AG6" s="61" t="str">
        <f>IFERROR(Opttax!AF6/GAMSopt!AF6,"")</f>
        <v/>
      </c>
      <c r="AH6" s="61" t="str">
        <f>IFERROR(Opttax!AG6/GAMSopt!AG6,"")</f>
        <v/>
      </c>
      <c r="AI6" s="61" t="str">
        <f>IFERROR(Opttax!AH6/GAMSopt!AH6,"")</f>
        <v/>
      </c>
      <c r="AJ6" s="61" t="str">
        <f>IFERROR(Opttax!AI6/GAMSopt!AI6,"")</f>
        <v/>
      </c>
      <c r="AK6" s="61" t="str">
        <f>IFERROR(Opttax!AJ6/GAMSopt!AJ6,"")</f>
        <v/>
      </c>
      <c r="AL6" s="61" t="str">
        <f>IFERROR(Opttax!AK6/GAMSopt!AK6,"")</f>
        <v/>
      </c>
      <c r="AM6" s="61" t="str">
        <f>IFERROR(Opttax!AL6/GAMSopt!AL6,"")</f>
        <v/>
      </c>
      <c r="AN6" s="61" t="str">
        <f>IFERROR(Opttax!AM6/GAMSopt!AM6,"")</f>
        <v/>
      </c>
      <c r="AO6" s="61" t="str">
        <f>IFERROR(Opttax!AN6/GAMSopt!AN6,"")</f>
        <v/>
      </c>
      <c r="AP6" s="61" t="str">
        <f>IFERROR(Opttax!AO6/GAMSopt!AO6,"")</f>
        <v/>
      </c>
      <c r="AQ6" s="61" t="str">
        <f>IFERROR(Opttax!AP6/GAMSopt!AP6,"")</f>
        <v/>
      </c>
      <c r="AR6" s="61" t="str">
        <f>IFERROR(Opttax!AQ6/GAMSopt!AQ6,"")</f>
        <v/>
      </c>
      <c r="AS6" s="61" t="str">
        <f>IFERROR(Opttax!AR6/GAMSopt!AR6,"")</f>
        <v/>
      </c>
      <c r="AT6" s="61" t="str">
        <f>IFERROR(Opttax!AS6/GAMSopt!AS6,"")</f>
        <v/>
      </c>
      <c r="AU6" s="61" t="str">
        <f>IFERROR(Opttax!AT6/GAMSopt!AT6,"")</f>
        <v/>
      </c>
      <c r="AV6" s="61" t="str">
        <f>IFERROR(Opttax!AU6/GAMSopt!AU6,"")</f>
        <v/>
      </c>
      <c r="AW6" s="61" t="str">
        <f>IFERROR(Opttax!AV6/GAMSopt!AV6,"")</f>
        <v/>
      </c>
      <c r="AX6" s="61" t="str">
        <f>IFERROR(Opttax!AW6/GAMSopt!AW6,"")</f>
        <v/>
      </c>
      <c r="AY6" s="61" t="str">
        <f>IFERROR(Opttax!AX6/GAMSopt!AX6,"")</f>
        <v/>
      </c>
      <c r="AZ6" s="61" t="str">
        <f>IFERROR(Opttax!AY6/GAMSopt!AY6,"")</f>
        <v/>
      </c>
      <c r="BA6" s="61" t="str">
        <f>IFERROR(Opttax!AZ6/GAMSopt!AZ6,"")</f>
        <v/>
      </c>
      <c r="BB6" s="61" t="str">
        <f>IFERROR(Opttax!BA6/GAMSopt!BA6,"")</f>
        <v/>
      </c>
      <c r="BC6" s="61" t="str">
        <f>IFERROR(Opttax!BB6/GAMSopt!BB6,"")</f>
        <v/>
      </c>
      <c r="BD6" s="61" t="str">
        <f>IFERROR(Opttax!BC6/GAMSopt!BC6,"")</f>
        <v/>
      </c>
      <c r="BE6" s="61" t="str">
        <f>IFERROR(Opttax!BD6/GAMSopt!BD6,"")</f>
        <v/>
      </c>
      <c r="BF6" s="61" t="str">
        <f>IFERROR(Opttax!BE6/GAMSopt!BE6,"")</f>
        <v/>
      </c>
      <c r="BG6" s="61" t="str">
        <f>IFERROR(Opttax!BF6/GAMSopt!BF6,"")</f>
        <v/>
      </c>
      <c r="BH6" s="61" t="str">
        <f>IFERROR(Opttax!BG6/GAMSopt!BG6,"")</f>
        <v/>
      </c>
      <c r="BI6" s="61" t="str">
        <f>IFERROR(Opttax!BH6/GAMSopt!BH6,"")</f>
        <v/>
      </c>
      <c r="BJ6" s="61" t="str">
        <f>IFERROR(Opttax!BI6/GAMSopt!BI6,"")</f>
        <v/>
      </c>
    </row>
    <row r="7" spans="1:62" x14ac:dyDescent="0.25">
      <c r="A7" t="str">
        <f>Opttax!A7</f>
        <v>World capital risk premium (percent per year)</v>
      </c>
      <c r="B7" t="str">
        <f>GAMSopt!A7</f>
        <v>World Capital Risk Premium</v>
      </c>
      <c r="C7" s="61" t="str">
        <f>IFERROR(Opttax!B7/GAMSopt!B7,"")</f>
        <v/>
      </c>
      <c r="D7" s="61" t="str">
        <f>IFERROR(Opttax!C7/GAMSopt!C7,"")</f>
        <v/>
      </c>
      <c r="E7" s="61" t="str">
        <f>IFERROR(Opttax!D7/GAMSopt!D7,"")</f>
        <v/>
      </c>
      <c r="F7" s="61" t="str">
        <f>IFERROR(Opttax!E7/GAMSopt!E7,"")</f>
        <v/>
      </c>
      <c r="G7" s="61" t="str">
        <f>IFERROR(Opttax!F7/GAMSopt!F7,"")</f>
        <v/>
      </c>
      <c r="H7" s="61" t="str">
        <f>IFERROR(Opttax!G7/GAMSopt!G7,"")</f>
        <v/>
      </c>
      <c r="I7" s="61" t="str">
        <f>IFERROR(Opttax!H7/GAMSopt!H7,"")</f>
        <v/>
      </c>
      <c r="J7" s="61" t="str">
        <f>IFERROR(Opttax!I7/GAMSopt!I7,"")</f>
        <v/>
      </c>
      <c r="K7" s="61" t="str">
        <f>IFERROR(Opttax!J7/GAMSopt!J7,"")</f>
        <v/>
      </c>
      <c r="L7" s="61" t="str">
        <f>IFERROR(Opttax!K7/GAMSopt!K7,"")</f>
        <v/>
      </c>
      <c r="M7" s="61" t="str">
        <f>IFERROR(Opttax!L7/GAMSopt!L7,"")</f>
        <v/>
      </c>
      <c r="N7" s="61" t="str">
        <f>IFERROR(Opttax!M7/GAMSopt!M7,"")</f>
        <v/>
      </c>
      <c r="O7" s="61" t="str">
        <f>IFERROR(Opttax!N7/GAMSopt!N7,"")</f>
        <v/>
      </c>
      <c r="P7" s="61" t="str">
        <f>IFERROR(Opttax!O7/GAMSopt!O7,"")</f>
        <v/>
      </c>
      <c r="Q7" s="61" t="str">
        <f>IFERROR(Opttax!P7/GAMSopt!P7,"")</f>
        <v/>
      </c>
      <c r="R7" s="61" t="str">
        <f>IFERROR(Opttax!Q7/GAMSopt!Q7,"")</f>
        <v/>
      </c>
      <c r="S7" s="61" t="str">
        <f>IFERROR(Opttax!R7/GAMSopt!R7,"")</f>
        <v/>
      </c>
      <c r="T7" s="61" t="str">
        <f>IFERROR(Opttax!S7/GAMSopt!S7,"")</f>
        <v/>
      </c>
      <c r="U7" s="61" t="str">
        <f>IFERROR(Opttax!T7/GAMSopt!T7,"")</f>
        <v/>
      </c>
      <c r="V7" s="61" t="str">
        <f>IFERROR(Opttax!U7/GAMSopt!U7,"")</f>
        <v/>
      </c>
      <c r="W7" s="61" t="str">
        <f>IFERROR(Opttax!V7/GAMSopt!V7,"")</f>
        <v/>
      </c>
      <c r="X7" s="61" t="str">
        <f>IFERROR(Opttax!W7/GAMSopt!W7,"")</f>
        <v/>
      </c>
      <c r="Y7" s="61" t="str">
        <f>IFERROR(Opttax!X7/GAMSopt!X7,"")</f>
        <v/>
      </c>
      <c r="Z7" s="61" t="str">
        <f>IFERROR(Opttax!Y7/GAMSopt!Y7,"")</f>
        <v/>
      </c>
      <c r="AA7" s="61" t="str">
        <f>IFERROR(Opttax!Z7/GAMSopt!Z7,"")</f>
        <v/>
      </c>
      <c r="AB7" s="61" t="str">
        <f>IFERROR(Opttax!AA7/GAMSopt!AA7,"")</f>
        <v/>
      </c>
      <c r="AC7" s="61" t="str">
        <f>IFERROR(Opttax!AB7/GAMSopt!AB7,"")</f>
        <v/>
      </c>
      <c r="AD7" s="61" t="str">
        <f>IFERROR(Opttax!AC7/GAMSopt!AC7,"")</f>
        <v/>
      </c>
      <c r="AE7" s="61" t="str">
        <f>IFERROR(Opttax!AD7/GAMSopt!AD7,"")</f>
        <v/>
      </c>
      <c r="AF7" s="61" t="str">
        <f>IFERROR(Opttax!AE7/GAMSopt!AE7,"")</f>
        <v/>
      </c>
      <c r="AG7" s="61" t="str">
        <f>IFERROR(Opttax!AF7/GAMSopt!AF7,"")</f>
        <v/>
      </c>
      <c r="AH7" s="61" t="str">
        <f>IFERROR(Opttax!AG7/GAMSopt!AG7,"")</f>
        <v/>
      </c>
      <c r="AI7" s="61" t="str">
        <f>IFERROR(Opttax!AH7/GAMSopt!AH7,"")</f>
        <v/>
      </c>
      <c r="AJ7" s="61" t="str">
        <f>IFERROR(Opttax!AI7/GAMSopt!AI7,"")</f>
        <v/>
      </c>
      <c r="AK7" s="61" t="str">
        <f>IFERROR(Opttax!AJ7/GAMSopt!AJ7,"")</f>
        <v/>
      </c>
      <c r="AL7" s="61" t="str">
        <f>IFERROR(Opttax!AK7/GAMSopt!AK7,"")</f>
        <v/>
      </c>
      <c r="AM7" s="61" t="str">
        <f>IFERROR(Opttax!AL7/GAMSopt!AL7,"")</f>
        <v/>
      </c>
      <c r="AN7" s="61" t="str">
        <f>IFERROR(Opttax!AM7/GAMSopt!AM7,"")</f>
        <v/>
      </c>
      <c r="AO7" s="61" t="str">
        <f>IFERROR(Opttax!AN7/GAMSopt!AN7,"")</f>
        <v/>
      </c>
      <c r="AP7" s="61" t="str">
        <f>IFERROR(Opttax!AO7/GAMSopt!AO7,"")</f>
        <v/>
      </c>
      <c r="AQ7" s="61" t="str">
        <f>IFERROR(Opttax!AP7/GAMSopt!AP7,"")</f>
        <v/>
      </c>
      <c r="AR7" s="61" t="str">
        <f>IFERROR(Opttax!AQ7/GAMSopt!AQ7,"")</f>
        <v/>
      </c>
      <c r="AS7" s="61" t="str">
        <f>IFERROR(Opttax!AR7/GAMSopt!AR7,"")</f>
        <v/>
      </c>
      <c r="AT7" s="61" t="str">
        <f>IFERROR(Opttax!AS7/GAMSopt!AS7,"")</f>
        <v/>
      </c>
      <c r="AU7" s="61" t="str">
        <f>IFERROR(Opttax!AT7/GAMSopt!AT7,"")</f>
        <v/>
      </c>
      <c r="AV7" s="61" t="str">
        <f>IFERROR(Opttax!AU7/GAMSopt!AU7,"")</f>
        <v/>
      </c>
      <c r="AW7" s="61" t="str">
        <f>IFERROR(Opttax!AV7/GAMSopt!AV7,"")</f>
        <v/>
      </c>
      <c r="AX7" s="61" t="str">
        <f>IFERROR(Opttax!AW7/GAMSopt!AW7,"")</f>
        <v/>
      </c>
      <c r="AY7" s="61" t="str">
        <f>IFERROR(Opttax!AX7/GAMSopt!AX7,"")</f>
        <v/>
      </c>
      <c r="AZ7" s="61" t="str">
        <f>IFERROR(Opttax!AY7/GAMSopt!AY7,"")</f>
        <v/>
      </c>
      <c r="BA7" s="61" t="str">
        <f>IFERROR(Opttax!AZ7/GAMSopt!AZ7,"")</f>
        <v/>
      </c>
      <c r="BB7" s="61" t="str">
        <f>IFERROR(Opttax!BA7/GAMSopt!BA7,"")</f>
        <v/>
      </c>
      <c r="BC7" s="61" t="str">
        <f>IFERROR(Opttax!BB7/GAMSopt!BB7,"")</f>
        <v/>
      </c>
      <c r="BD7" s="61" t="str">
        <f>IFERROR(Opttax!BC7/GAMSopt!BC7,"")</f>
        <v/>
      </c>
      <c r="BE7" s="61" t="str">
        <f>IFERROR(Opttax!BD7/GAMSopt!BD7,"")</f>
        <v/>
      </c>
      <c r="BF7" s="61" t="str">
        <f>IFERROR(Opttax!BE7/GAMSopt!BE7,"")</f>
        <v/>
      </c>
      <c r="BG7" s="61" t="str">
        <f>IFERROR(Opttax!BF7/GAMSopt!BF7,"")</f>
        <v/>
      </c>
      <c r="BH7" s="61" t="str">
        <f>IFERROR(Opttax!BG7/GAMSopt!BG7,"")</f>
        <v/>
      </c>
      <c r="BI7" s="61" t="str">
        <f>IFERROR(Opttax!BH7/GAMSopt!BH7,"")</f>
        <v/>
      </c>
      <c r="BJ7" s="61" t="str">
        <f>IFERROR(Opttax!BI7/GAMSopt!BI7,"")</f>
        <v/>
      </c>
    </row>
    <row r="8" spans="1:62" x14ac:dyDescent="0.25">
      <c r="A8" t="str">
        <f>Opttax!A8</f>
        <v>Fraction diversifiable risk</v>
      </c>
      <c r="B8" t="str">
        <f>GAMSopt!A8</f>
        <v>Fraction Diversifiable Risk</v>
      </c>
      <c r="C8" s="61" t="str">
        <f>IFERROR(Opttax!B8/GAMSopt!B8,"")</f>
        <v/>
      </c>
      <c r="D8" s="61" t="str">
        <f>IFERROR(Opttax!C8/GAMSopt!C8,"")</f>
        <v/>
      </c>
      <c r="E8" s="61" t="str">
        <f>IFERROR(Opttax!D8/GAMSopt!D8,"")</f>
        <v/>
      </c>
      <c r="F8" s="61" t="str">
        <f>IFERROR(Opttax!E8/GAMSopt!E8,"")</f>
        <v/>
      </c>
      <c r="G8" s="61" t="str">
        <f>IFERROR(Opttax!F8/GAMSopt!F8,"")</f>
        <v/>
      </c>
      <c r="H8" s="61" t="str">
        <f>IFERROR(Opttax!G8/GAMSopt!G8,"")</f>
        <v/>
      </c>
      <c r="I8" s="61" t="str">
        <f>IFERROR(Opttax!H8/GAMSopt!H8,"")</f>
        <v/>
      </c>
      <c r="J8" s="61" t="str">
        <f>IFERROR(Opttax!I8/GAMSopt!I8,"")</f>
        <v/>
      </c>
      <c r="K8" s="61" t="str">
        <f>IFERROR(Opttax!J8/GAMSopt!J8,"")</f>
        <v/>
      </c>
      <c r="L8" s="61" t="str">
        <f>IFERROR(Opttax!K8/GAMSopt!K8,"")</f>
        <v/>
      </c>
      <c r="M8" s="61" t="str">
        <f>IFERROR(Opttax!L8/GAMSopt!L8,"")</f>
        <v/>
      </c>
      <c r="N8" s="61" t="str">
        <f>IFERROR(Opttax!M8/GAMSopt!M8,"")</f>
        <v/>
      </c>
      <c r="O8" s="61" t="str">
        <f>IFERROR(Opttax!N8/GAMSopt!N8,"")</f>
        <v/>
      </c>
      <c r="P8" s="61" t="str">
        <f>IFERROR(Opttax!O8/GAMSopt!O8,"")</f>
        <v/>
      </c>
      <c r="Q8" s="61" t="str">
        <f>IFERROR(Opttax!P8/GAMSopt!P8,"")</f>
        <v/>
      </c>
      <c r="R8" s="61" t="str">
        <f>IFERROR(Opttax!Q8/GAMSopt!Q8,"")</f>
        <v/>
      </c>
      <c r="S8" s="61" t="str">
        <f>IFERROR(Opttax!R8/GAMSopt!R8,"")</f>
        <v/>
      </c>
      <c r="T8" s="61" t="str">
        <f>IFERROR(Opttax!S8/GAMSopt!S8,"")</f>
        <v/>
      </c>
      <c r="U8" s="61" t="str">
        <f>IFERROR(Opttax!T8/GAMSopt!T8,"")</f>
        <v/>
      </c>
      <c r="V8" s="61" t="str">
        <f>IFERROR(Opttax!U8/GAMSopt!U8,"")</f>
        <v/>
      </c>
      <c r="W8" s="61" t="str">
        <f>IFERROR(Opttax!V8/GAMSopt!V8,"")</f>
        <v/>
      </c>
      <c r="X8" s="61" t="str">
        <f>IFERROR(Opttax!W8/GAMSopt!W8,"")</f>
        <v/>
      </c>
      <c r="Y8" s="61" t="str">
        <f>IFERROR(Opttax!X8/GAMSopt!X8,"")</f>
        <v/>
      </c>
      <c r="Z8" s="61" t="str">
        <f>IFERROR(Opttax!Y8/GAMSopt!Y8,"")</f>
        <v/>
      </c>
      <c r="AA8" s="61" t="str">
        <f>IFERROR(Opttax!Z8/GAMSopt!Z8,"")</f>
        <v/>
      </c>
      <c r="AB8" s="61" t="str">
        <f>IFERROR(Opttax!AA8/GAMSopt!AA8,"")</f>
        <v/>
      </c>
      <c r="AC8" s="61" t="str">
        <f>IFERROR(Opttax!AB8/GAMSopt!AB8,"")</f>
        <v/>
      </c>
      <c r="AD8" s="61" t="str">
        <f>IFERROR(Opttax!AC8/GAMSopt!AC8,"")</f>
        <v/>
      </c>
      <c r="AE8" s="61" t="str">
        <f>IFERROR(Opttax!AD8/GAMSopt!AD8,"")</f>
        <v/>
      </c>
      <c r="AF8" s="61" t="str">
        <f>IFERROR(Opttax!AE8/GAMSopt!AE8,"")</f>
        <v/>
      </c>
      <c r="AG8" s="61" t="str">
        <f>IFERROR(Opttax!AF8/GAMSopt!AF8,"")</f>
        <v/>
      </c>
      <c r="AH8" s="61" t="str">
        <f>IFERROR(Opttax!AG8/GAMSopt!AG8,"")</f>
        <v/>
      </c>
      <c r="AI8" s="61" t="str">
        <f>IFERROR(Opttax!AH8/GAMSopt!AH8,"")</f>
        <v/>
      </c>
      <c r="AJ8" s="61" t="str">
        <f>IFERROR(Opttax!AI8/GAMSopt!AI8,"")</f>
        <v/>
      </c>
      <c r="AK8" s="61" t="str">
        <f>IFERROR(Opttax!AJ8/GAMSopt!AJ8,"")</f>
        <v/>
      </c>
      <c r="AL8" s="61" t="str">
        <f>IFERROR(Opttax!AK8/GAMSopt!AK8,"")</f>
        <v/>
      </c>
      <c r="AM8" s="61" t="str">
        <f>IFERROR(Opttax!AL8/GAMSopt!AL8,"")</f>
        <v/>
      </c>
      <c r="AN8" s="61" t="str">
        <f>IFERROR(Opttax!AM8/GAMSopt!AM8,"")</f>
        <v/>
      </c>
      <c r="AO8" s="61" t="str">
        <f>IFERROR(Opttax!AN8/GAMSopt!AN8,"")</f>
        <v/>
      </c>
      <c r="AP8" s="61" t="str">
        <f>IFERROR(Opttax!AO8/GAMSopt!AO8,"")</f>
        <v/>
      </c>
      <c r="AQ8" s="61" t="str">
        <f>IFERROR(Opttax!AP8/GAMSopt!AP8,"")</f>
        <v/>
      </c>
      <c r="AR8" s="61" t="str">
        <f>IFERROR(Opttax!AQ8/GAMSopt!AQ8,"")</f>
        <v/>
      </c>
      <c r="AS8" s="61" t="str">
        <f>IFERROR(Opttax!AR8/GAMSopt!AR8,"")</f>
        <v/>
      </c>
      <c r="AT8" s="61" t="str">
        <f>IFERROR(Opttax!AS8/GAMSopt!AS8,"")</f>
        <v/>
      </c>
      <c r="AU8" s="61" t="str">
        <f>IFERROR(Opttax!AT8/GAMSopt!AT8,"")</f>
        <v/>
      </c>
      <c r="AV8" s="61" t="str">
        <f>IFERROR(Opttax!AU8/GAMSopt!AU8,"")</f>
        <v/>
      </c>
      <c r="AW8" s="61" t="str">
        <f>IFERROR(Opttax!AV8/GAMSopt!AV8,"")</f>
        <v/>
      </c>
      <c r="AX8" s="61" t="str">
        <f>IFERROR(Opttax!AW8/GAMSopt!AW8,"")</f>
        <v/>
      </c>
      <c r="AY8" s="61" t="str">
        <f>IFERROR(Opttax!AX8/GAMSopt!AX8,"")</f>
        <v/>
      </c>
      <c r="AZ8" s="61" t="str">
        <f>IFERROR(Opttax!AY8/GAMSopt!AY8,"")</f>
        <v/>
      </c>
      <c r="BA8" s="61" t="str">
        <f>IFERROR(Opttax!AZ8/GAMSopt!AZ8,"")</f>
        <v/>
      </c>
      <c r="BB8" s="61" t="str">
        <f>IFERROR(Opttax!BA8/GAMSopt!BA8,"")</f>
        <v/>
      </c>
      <c r="BC8" s="61" t="str">
        <f>IFERROR(Opttax!BB8/GAMSopt!BB8,"")</f>
        <v/>
      </c>
      <c r="BD8" s="61" t="str">
        <f>IFERROR(Opttax!BC8/GAMSopt!BC8,"")</f>
        <v/>
      </c>
      <c r="BE8" s="61" t="str">
        <f>IFERROR(Opttax!BD8/GAMSopt!BD8,"")</f>
        <v/>
      </c>
      <c r="BF8" s="61" t="str">
        <f>IFERROR(Opttax!BE8/GAMSopt!BE8,"")</f>
        <v/>
      </c>
      <c r="BG8" s="61" t="str">
        <f>IFERROR(Opttax!BF8/GAMSopt!BF8,"")</f>
        <v/>
      </c>
      <c r="BH8" s="61" t="str">
        <f>IFERROR(Opttax!BG8/GAMSopt!BG8,"")</f>
        <v/>
      </c>
      <c r="BI8" s="61" t="str">
        <f>IFERROR(Opttax!BH8/GAMSopt!BH8,"")</f>
        <v/>
      </c>
      <c r="BJ8" s="61" t="str">
        <f>IFERROR(Opttax!BI8/GAMSopt!BI8,"")</f>
        <v/>
      </c>
    </row>
    <row r="9" spans="1:62" x14ac:dyDescent="0.25">
      <c r="A9" t="str">
        <f>Opttax!A9</f>
        <v>Diversifiable risk ( per year)</v>
      </c>
      <c r="B9" t="str">
        <f>GAMSopt!A9</f>
        <v>Diversifiable Risk ( per year)</v>
      </c>
      <c r="C9" s="61" t="str">
        <f>IFERROR(Opttax!B9/GAMSopt!B9,"")</f>
        <v/>
      </c>
      <c r="D9" s="61" t="str">
        <f>IFERROR(Opttax!C9/GAMSopt!C9,"")</f>
        <v/>
      </c>
      <c r="E9" s="61" t="str">
        <f>IFERROR(Opttax!D9/GAMSopt!D9,"")</f>
        <v/>
      </c>
      <c r="F9" s="61" t="str">
        <f>IFERROR(Opttax!E9/GAMSopt!E9,"")</f>
        <v/>
      </c>
      <c r="G9" s="61" t="str">
        <f>IFERROR(Opttax!F9/GAMSopt!F9,"")</f>
        <v/>
      </c>
      <c r="H9" s="61" t="str">
        <f>IFERROR(Opttax!G9/GAMSopt!G9,"")</f>
        <v/>
      </c>
      <c r="I9" s="61" t="str">
        <f>IFERROR(Opttax!H9/GAMSopt!H9,"")</f>
        <v/>
      </c>
      <c r="J9" s="61" t="str">
        <f>IFERROR(Opttax!I9/GAMSopt!I9,"")</f>
        <v/>
      </c>
      <c r="K9" s="61" t="str">
        <f>IFERROR(Opttax!J9/GAMSopt!J9,"")</f>
        <v/>
      </c>
      <c r="L9" s="61" t="str">
        <f>IFERROR(Opttax!K9/GAMSopt!K9,"")</f>
        <v/>
      </c>
      <c r="M9" s="61" t="str">
        <f>IFERROR(Opttax!L9/GAMSopt!L9,"")</f>
        <v/>
      </c>
      <c r="N9" s="61" t="str">
        <f>IFERROR(Opttax!M9/GAMSopt!M9,"")</f>
        <v/>
      </c>
      <c r="O9" s="61" t="str">
        <f>IFERROR(Opttax!N9/GAMSopt!N9,"")</f>
        <v/>
      </c>
      <c r="P9" s="61" t="str">
        <f>IFERROR(Opttax!O9/GAMSopt!O9,"")</f>
        <v/>
      </c>
      <c r="Q9" s="61" t="str">
        <f>IFERROR(Opttax!P9/GAMSopt!P9,"")</f>
        <v/>
      </c>
      <c r="R9" s="61" t="str">
        <f>IFERROR(Opttax!Q9/GAMSopt!Q9,"")</f>
        <v/>
      </c>
      <c r="S9" s="61" t="str">
        <f>IFERROR(Opttax!R9/GAMSopt!R9,"")</f>
        <v/>
      </c>
      <c r="T9" s="61" t="str">
        <f>IFERROR(Opttax!S9/GAMSopt!S9,"")</f>
        <v/>
      </c>
      <c r="U9" s="61" t="str">
        <f>IFERROR(Opttax!T9/GAMSopt!T9,"")</f>
        <v/>
      </c>
      <c r="V9" s="61" t="str">
        <f>IFERROR(Opttax!U9/GAMSopt!U9,"")</f>
        <v/>
      </c>
      <c r="W9" s="61" t="str">
        <f>IFERROR(Opttax!V9/GAMSopt!V9,"")</f>
        <v/>
      </c>
      <c r="X9" s="61" t="str">
        <f>IFERROR(Opttax!W9/GAMSopt!W9,"")</f>
        <v/>
      </c>
      <c r="Y9" s="61" t="str">
        <f>IFERROR(Opttax!X9/GAMSopt!X9,"")</f>
        <v/>
      </c>
      <c r="Z9" s="61" t="str">
        <f>IFERROR(Opttax!Y9/GAMSopt!Y9,"")</f>
        <v/>
      </c>
      <c r="AA9" s="61" t="str">
        <f>IFERROR(Opttax!Z9/GAMSopt!Z9,"")</f>
        <v/>
      </c>
      <c r="AB9" s="61" t="str">
        <f>IFERROR(Opttax!AA9/GAMSopt!AA9,"")</f>
        <v/>
      </c>
      <c r="AC9" s="61" t="str">
        <f>IFERROR(Opttax!AB9/GAMSopt!AB9,"")</f>
        <v/>
      </c>
      <c r="AD9" s="61" t="str">
        <f>IFERROR(Opttax!AC9/GAMSopt!AC9,"")</f>
        <v/>
      </c>
      <c r="AE9" s="61" t="str">
        <f>IFERROR(Opttax!AD9/GAMSopt!AD9,"")</f>
        <v/>
      </c>
      <c r="AF9" s="61" t="str">
        <f>IFERROR(Opttax!AE9/GAMSopt!AE9,"")</f>
        <v/>
      </c>
      <c r="AG9" s="61" t="str">
        <f>IFERROR(Opttax!AF9/GAMSopt!AF9,"")</f>
        <v/>
      </c>
      <c r="AH9" s="61" t="str">
        <f>IFERROR(Opttax!AG9/GAMSopt!AG9,"")</f>
        <v/>
      </c>
      <c r="AI9" s="61" t="str">
        <f>IFERROR(Opttax!AH9/GAMSopt!AH9,"")</f>
        <v/>
      </c>
      <c r="AJ9" s="61" t="str">
        <f>IFERROR(Opttax!AI9/GAMSopt!AI9,"")</f>
        <v/>
      </c>
      <c r="AK9" s="61" t="str">
        <f>IFERROR(Opttax!AJ9/GAMSopt!AJ9,"")</f>
        <v/>
      </c>
      <c r="AL9" s="61" t="str">
        <f>IFERROR(Opttax!AK9/GAMSopt!AK9,"")</f>
        <v/>
      </c>
      <c r="AM9" s="61" t="str">
        <f>IFERROR(Opttax!AL9/GAMSopt!AL9,"")</f>
        <v/>
      </c>
      <c r="AN9" s="61" t="str">
        <f>IFERROR(Opttax!AM9/GAMSopt!AM9,"")</f>
        <v/>
      </c>
      <c r="AO9" s="61" t="str">
        <f>IFERROR(Opttax!AN9/GAMSopt!AN9,"")</f>
        <v/>
      </c>
      <c r="AP9" s="61" t="str">
        <f>IFERROR(Opttax!AO9/GAMSopt!AO9,"")</f>
        <v/>
      </c>
      <c r="AQ9" s="61" t="str">
        <f>IFERROR(Opttax!AP9/GAMSopt!AP9,"")</f>
        <v/>
      </c>
      <c r="AR9" s="61" t="str">
        <f>IFERROR(Opttax!AQ9/GAMSopt!AQ9,"")</f>
        <v/>
      </c>
      <c r="AS9" s="61" t="str">
        <f>IFERROR(Opttax!AR9/GAMSopt!AR9,"")</f>
        <v/>
      </c>
      <c r="AT9" s="61" t="str">
        <f>IFERROR(Opttax!AS9/GAMSopt!AS9,"")</f>
        <v/>
      </c>
      <c r="AU9" s="61" t="str">
        <f>IFERROR(Opttax!AT9/GAMSopt!AT9,"")</f>
        <v/>
      </c>
      <c r="AV9" s="61" t="str">
        <f>IFERROR(Opttax!AU9/GAMSopt!AU9,"")</f>
        <v/>
      </c>
      <c r="AW9" s="61" t="str">
        <f>IFERROR(Opttax!AV9/GAMSopt!AV9,"")</f>
        <v/>
      </c>
      <c r="AX9" s="61" t="str">
        <f>IFERROR(Opttax!AW9/GAMSopt!AW9,"")</f>
        <v/>
      </c>
      <c r="AY9" s="61" t="str">
        <f>IFERROR(Opttax!AX9/GAMSopt!AX9,"")</f>
        <v/>
      </c>
      <c r="AZ9" s="61" t="str">
        <f>IFERROR(Opttax!AY9/GAMSopt!AY9,"")</f>
        <v/>
      </c>
      <c r="BA9" s="61" t="str">
        <f>IFERROR(Opttax!AZ9/GAMSopt!AZ9,"")</f>
        <v/>
      </c>
      <c r="BB9" s="61" t="str">
        <f>IFERROR(Opttax!BA9/GAMSopt!BA9,"")</f>
        <v/>
      </c>
      <c r="BC9" s="61" t="str">
        <f>IFERROR(Opttax!BB9/GAMSopt!BB9,"")</f>
        <v/>
      </c>
      <c r="BD9" s="61" t="str">
        <f>IFERROR(Opttax!BC9/GAMSopt!BC9,"")</f>
        <v/>
      </c>
      <c r="BE9" s="61" t="str">
        <f>IFERROR(Opttax!BD9/GAMSopt!BD9,"")</f>
        <v/>
      </c>
      <c r="BF9" s="61" t="str">
        <f>IFERROR(Opttax!BE9/GAMSopt!BE9,"")</f>
        <v/>
      </c>
      <c r="BG9" s="61" t="str">
        <f>IFERROR(Opttax!BF9/GAMSopt!BF9,"")</f>
        <v/>
      </c>
      <c r="BH9" s="61" t="str">
        <f>IFERROR(Opttax!BG9/GAMSopt!BG9,"")</f>
        <v/>
      </c>
      <c r="BI9" s="61" t="str">
        <f>IFERROR(Opttax!BH9/GAMSopt!BH9,"")</f>
        <v/>
      </c>
      <c r="BJ9" s="61" t="str">
        <f>IFERROR(Opttax!BI9/GAMSopt!BI9,"")</f>
        <v/>
      </c>
    </row>
    <row r="10" spans="1:62" x14ac:dyDescent="0.25">
      <c r="A10" t="str">
        <f>Opttax!A10</f>
        <v>Depreciation (with no risk)</v>
      </c>
      <c r="B10" t="str">
        <f>GAMSopt!A10</f>
        <v>Depreciation with no Risk (per year)</v>
      </c>
      <c r="C10" s="61" t="str">
        <f>IFERROR(Opttax!B10/GAMSopt!B10,"")</f>
        <v/>
      </c>
      <c r="D10" s="61" t="str">
        <f>IFERROR(Opttax!C10/GAMSopt!C10,"")</f>
        <v/>
      </c>
      <c r="E10" s="61" t="str">
        <f>IFERROR(Opttax!D10/GAMSopt!D10,"")</f>
        <v/>
      </c>
      <c r="F10" s="61" t="str">
        <f>IFERROR(Opttax!E10/GAMSopt!E10,"")</f>
        <v/>
      </c>
      <c r="G10" s="61" t="str">
        <f>IFERROR(Opttax!F10/GAMSopt!F10,"")</f>
        <v/>
      </c>
      <c r="H10" s="61" t="str">
        <f>IFERROR(Opttax!G10/GAMSopt!G10,"")</f>
        <v/>
      </c>
      <c r="I10" s="61" t="str">
        <f>IFERROR(Opttax!H10/GAMSopt!H10,"")</f>
        <v/>
      </c>
      <c r="J10" s="61" t="str">
        <f>IFERROR(Opttax!I10/GAMSopt!I10,"")</f>
        <v/>
      </c>
      <c r="K10" s="61" t="str">
        <f>IFERROR(Opttax!J10/GAMSopt!J10,"")</f>
        <v/>
      </c>
      <c r="L10" s="61" t="str">
        <f>IFERROR(Opttax!K10/GAMSopt!K10,"")</f>
        <v/>
      </c>
      <c r="M10" s="61" t="str">
        <f>IFERROR(Opttax!L10/GAMSopt!L10,"")</f>
        <v/>
      </c>
      <c r="N10" s="61" t="str">
        <f>IFERROR(Opttax!M10/GAMSopt!M10,"")</f>
        <v/>
      </c>
      <c r="O10" s="61" t="str">
        <f>IFERROR(Opttax!N10/GAMSopt!N10,"")</f>
        <v/>
      </c>
      <c r="P10" s="61" t="str">
        <f>IFERROR(Opttax!O10/GAMSopt!O10,"")</f>
        <v/>
      </c>
      <c r="Q10" s="61" t="str">
        <f>IFERROR(Opttax!P10/GAMSopt!P10,"")</f>
        <v/>
      </c>
      <c r="R10" s="61" t="str">
        <f>IFERROR(Opttax!Q10/GAMSopt!Q10,"")</f>
        <v/>
      </c>
      <c r="S10" s="61" t="str">
        <f>IFERROR(Opttax!R10/GAMSopt!R10,"")</f>
        <v/>
      </c>
      <c r="T10" s="61" t="str">
        <f>IFERROR(Opttax!S10/GAMSopt!S10,"")</f>
        <v/>
      </c>
      <c r="U10" s="61" t="str">
        <f>IFERROR(Opttax!T10/GAMSopt!T10,"")</f>
        <v/>
      </c>
      <c r="V10" s="61" t="str">
        <f>IFERROR(Opttax!U10/GAMSopt!U10,"")</f>
        <v/>
      </c>
      <c r="W10" s="61" t="str">
        <f>IFERROR(Opttax!V10/GAMSopt!V10,"")</f>
        <v/>
      </c>
      <c r="X10" s="61" t="str">
        <f>IFERROR(Opttax!W10/GAMSopt!W10,"")</f>
        <v/>
      </c>
      <c r="Y10" s="61" t="str">
        <f>IFERROR(Opttax!X10/GAMSopt!X10,"")</f>
        <v/>
      </c>
      <c r="Z10" s="61" t="str">
        <f>IFERROR(Opttax!Y10/GAMSopt!Y10,"")</f>
        <v/>
      </c>
      <c r="AA10" s="61" t="str">
        <f>IFERROR(Opttax!Z10/GAMSopt!Z10,"")</f>
        <v/>
      </c>
      <c r="AB10" s="61" t="str">
        <f>IFERROR(Opttax!AA10/GAMSopt!AA10,"")</f>
        <v/>
      </c>
      <c r="AC10" s="61" t="str">
        <f>IFERROR(Opttax!AB10/GAMSopt!AB10,"")</f>
        <v/>
      </c>
      <c r="AD10" s="61" t="str">
        <f>IFERROR(Opttax!AC10/GAMSopt!AC10,"")</f>
        <v/>
      </c>
      <c r="AE10" s="61" t="str">
        <f>IFERROR(Opttax!AD10/GAMSopt!AD10,"")</f>
        <v/>
      </c>
      <c r="AF10" s="61" t="str">
        <f>IFERROR(Opttax!AE10/GAMSopt!AE10,"")</f>
        <v/>
      </c>
      <c r="AG10" s="61" t="str">
        <f>IFERROR(Opttax!AF10/GAMSopt!AF10,"")</f>
        <v/>
      </c>
      <c r="AH10" s="61" t="str">
        <f>IFERROR(Opttax!AG10/GAMSopt!AG10,"")</f>
        <v/>
      </c>
      <c r="AI10" s="61" t="str">
        <f>IFERROR(Opttax!AH10/GAMSopt!AH10,"")</f>
        <v/>
      </c>
      <c r="AJ10" s="61" t="str">
        <f>IFERROR(Opttax!AI10/GAMSopt!AI10,"")</f>
        <v/>
      </c>
      <c r="AK10" s="61" t="str">
        <f>IFERROR(Opttax!AJ10/GAMSopt!AJ10,"")</f>
        <v/>
      </c>
      <c r="AL10" s="61" t="str">
        <f>IFERROR(Opttax!AK10/GAMSopt!AK10,"")</f>
        <v/>
      </c>
      <c r="AM10" s="61" t="str">
        <f>IFERROR(Opttax!AL10/GAMSopt!AL10,"")</f>
        <v/>
      </c>
      <c r="AN10" s="61" t="str">
        <f>IFERROR(Opttax!AM10/GAMSopt!AM10,"")</f>
        <v/>
      </c>
      <c r="AO10" s="61" t="str">
        <f>IFERROR(Opttax!AN10/GAMSopt!AN10,"")</f>
        <v/>
      </c>
      <c r="AP10" s="61" t="str">
        <f>IFERROR(Opttax!AO10/GAMSopt!AO10,"")</f>
        <v/>
      </c>
      <c r="AQ10" s="61" t="str">
        <f>IFERROR(Opttax!AP10/GAMSopt!AP10,"")</f>
        <v/>
      </c>
      <c r="AR10" s="61" t="str">
        <f>IFERROR(Opttax!AQ10/GAMSopt!AQ10,"")</f>
        <v/>
      </c>
      <c r="AS10" s="61" t="str">
        <f>IFERROR(Opttax!AR10/GAMSopt!AR10,"")</f>
        <v/>
      </c>
      <c r="AT10" s="61" t="str">
        <f>IFERROR(Opttax!AS10/GAMSopt!AS10,"")</f>
        <v/>
      </c>
      <c r="AU10" s="61" t="str">
        <f>IFERROR(Opttax!AT10/GAMSopt!AT10,"")</f>
        <v/>
      </c>
      <c r="AV10" s="61" t="str">
        <f>IFERROR(Opttax!AU10/GAMSopt!AU10,"")</f>
        <v/>
      </c>
      <c r="AW10" s="61" t="str">
        <f>IFERROR(Opttax!AV10/GAMSopt!AV10,"")</f>
        <v/>
      </c>
      <c r="AX10" s="61" t="str">
        <f>IFERROR(Opttax!AW10/GAMSopt!AW10,"")</f>
        <v/>
      </c>
      <c r="AY10" s="61" t="str">
        <f>IFERROR(Opttax!AX10/GAMSopt!AX10,"")</f>
        <v/>
      </c>
      <c r="AZ10" s="61" t="str">
        <f>IFERROR(Opttax!AY10/GAMSopt!AY10,"")</f>
        <v/>
      </c>
      <c r="BA10" s="61" t="str">
        <f>IFERROR(Opttax!AZ10/GAMSopt!AZ10,"")</f>
        <v/>
      </c>
      <c r="BB10" s="61" t="str">
        <f>IFERROR(Opttax!BA10/GAMSopt!BA10,"")</f>
        <v/>
      </c>
      <c r="BC10" s="61" t="str">
        <f>IFERROR(Opttax!BB10/GAMSopt!BB10,"")</f>
        <v/>
      </c>
      <c r="BD10" s="61" t="str">
        <f>IFERROR(Opttax!BC10/GAMSopt!BC10,"")</f>
        <v/>
      </c>
      <c r="BE10" s="61" t="str">
        <f>IFERROR(Opttax!BD10/GAMSopt!BD10,"")</f>
        <v/>
      </c>
      <c r="BF10" s="61" t="str">
        <f>IFERROR(Opttax!BE10/GAMSopt!BE10,"")</f>
        <v/>
      </c>
      <c r="BG10" s="61" t="str">
        <f>IFERROR(Opttax!BF10/GAMSopt!BF10,"")</f>
        <v/>
      </c>
      <c r="BH10" s="61" t="str">
        <f>IFERROR(Opttax!BG10/GAMSopt!BG10,"")</f>
        <v/>
      </c>
      <c r="BI10" s="61" t="str">
        <f>IFERROR(Opttax!BH10/GAMSopt!BH10,"")</f>
        <v/>
      </c>
      <c r="BJ10" s="61" t="str">
        <f>IFERROR(Opttax!BI10/GAMSopt!BI10,"")</f>
        <v/>
      </c>
    </row>
    <row r="11" spans="1:62" x14ac:dyDescent="0.25">
      <c r="A11" t="str">
        <f>Opttax!A11</f>
        <v>Initial output (2005 US International $, trillions)</v>
      </c>
      <c r="B11" t="str">
        <f>GAMSopt!A11</f>
        <v>Initial Output (2005 US International $, trillions)</v>
      </c>
      <c r="C11" s="61">
        <f>IFERROR(Opttax!B11/GAMSopt!B11,"")</f>
        <v>1</v>
      </c>
      <c r="D11" s="61" t="str">
        <f>IFERROR(Opttax!C11/GAMSopt!C11,"")</f>
        <v/>
      </c>
      <c r="E11" s="61" t="str">
        <f>IFERROR(Opttax!D11/GAMSopt!D11,"")</f>
        <v/>
      </c>
      <c r="F11" s="61" t="str">
        <f>IFERROR(Opttax!E11/GAMSopt!E11,"")</f>
        <v/>
      </c>
      <c r="G11" s="61" t="str">
        <f>IFERROR(Opttax!F11/GAMSopt!F11,"")</f>
        <v/>
      </c>
      <c r="H11" s="61" t="str">
        <f>IFERROR(Opttax!G11/GAMSopt!G11,"")</f>
        <v/>
      </c>
      <c r="I11" s="61" t="str">
        <f>IFERROR(Opttax!H11/GAMSopt!H11,"")</f>
        <v/>
      </c>
      <c r="J11" s="61" t="str">
        <f>IFERROR(Opttax!I11/GAMSopt!I11,"")</f>
        <v/>
      </c>
      <c r="K11" s="61" t="str">
        <f>IFERROR(Opttax!J11/GAMSopt!J11,"")</f>
        <v/>
      </c>
      <c r="L11" s="61" t="str">
        <f>IFERROR(Opttax!K11/GAMSopt!K11,"")</f>
        <v/>
      </c>
      <c r="M11" s="61" t="str">
        <f>IFERROR(Opttax!L11/GAMSopt!L11,"")</f>
        <v/>
      </c>
      <c r="N11" s="61" t="str">
        <f>IFERROR(Opttax!M11/GAMSopt!M11,"")</f>
        <v/>
      </c>
      <c r="O11" s="61" t="str">
        <f>IFERROR(Opttax!N11/GAMSopt!N11,"")</f>
        <v/>
      </c>
      <c r="P11" s="61" t="str">
        <f>IFERROR(Opttax!O11/GAMSopt!O11,"")</f>
        <v/>
      </c>
      <c r="Q11" s="61" t="str">
        <f>IFERROR(Opttax!P11/GAMSopt!P11,"")</f>
        <v/>
      </c>
      <c r="R11" s="61" t="str">
        <f>IFERROR(Opttax!Q11/GAMSopt!Q11,"")</f>
        <v/>
      </c>
      <c r="S11" s="61" t="str">
        <f>IFERROR(Opttax!R11/GAMSopt!R11,"")</f>
        <v/>
      </c>
      <c r="T11" s="61" t="str">
        <f>IFERROR(Opttax!S11/GAMSopt!S11,"")</f>
        <v/>
      </c>
      <c r="U11" s="61" t="str">
        <f>IFERROR(Opttax!T11/GAMSopt!T11,"")</f>
        <v/>
      </c>
      <c r="V11" s="61" t="str">
        <f>IFERROR(Opttax!U11/GAMSopt!U11,"")</f>
        <v/>
      </c>
      <c r="W11" s="61" t="str">
        <f>IFERROR(Opttax!V11/GAMSopt!V11,"")</f>
        <v/>
      </c>
      <c r="X11" s="61" t="str">
        <f>IFERROR(Opttax!W11/GAMSopt!W11,"")</f>
        <v/>
      </c>
      <c r="Y11" s="61" t="str">
        <f>IFERROR(Opttax!X11/GAMSopt!X11,"")</f>
        <v/>
      </c>
      <c r="Z11" s="61" t="str">
        <f>IFERROR(Opttax!Y11/GAMSopt!Y11,"")</f>
        <v/>
      </c>
      <c r="AA11" s="61" t="str">
        <f>IFERROR(Opttax!Z11/GAMSopt!Z11,"")</f>
        <v/>
      </c>
      <c r="AB11" s="61" t="str">
        <f>IFERROR(Opttax!AA11/GAMSopt!AA11,"")</f>
        <v/>
      </c>
      <c r="AC11" s="61" t="str">
        <f>IFERROR(Opttax!AB11/GAMSopt!AB11,"")</f>
        <v/>
      </c>
      <c r="AD11" s="61" t="str">
        <f>IFERROR(Opttax!AC11/GAMSopt!AC11,"")</f>
        <v/>
      </c>
      <c r="AE11" s="61" t="str">
        <f>IFERROR(Opttax!AD11/GAMSopt!AD11,"")</f>
        <v/>
      </c>
      <c r="AF11" s="61" t="str">
        <f>IFERROR(Opttax!AE11/GAMSopt!AE11,"")</f>
        <v/>
      </c>
      <c r="AG11" s="61" t="str">
        <f>IFERROR(Opttax!AF11/GAMSopt!AF11,"")</f>
        <v/>
      </c>
      <c r="AH11" s="61" t="str">
        <f>IFERROR(Opttax!AG11/GAMSopt!AG11,"")</f>
        <v/>
      </c>
      <c r="AI11" s="61" t="str">
        <f>IFERROR(Opttax!AH11/GAMSopt!AH11,"")</f>
        <v/>
      </c>
      <c r="AJ11" s="61" t="str">
        <f>IFERROR(Opttax!AI11/GAMSopt!AI11,"")</f>
        <v/>
      </c>
      <c r="AK11" s="61" t="str">
        <f>IFERROR(Opttax!AJ11/GAMSopt!AJ11,"")</f>
        <v/>
      </c>
      <c r="AL11" s="61" t="str">
        <f>IFERROR(Opttax!AK11/GAMSopt!AK11,"")</f>
        <v/>
      </c>
      <c r="AM11" s="61" t="str">
        <f>IFERROR(Opttax!AL11/GAMSopt!AL11,"")</f>
        <v/>
      </c>
      <c r="AN11" s="61" t="str">
        <f>IFERROR(Opttax!AM11/GAMSopt!AM11,"")</f>
        <v/>
      </c>
      <c r="AO11" s="61" t="str">
        <f>IFERROR(Opttax!AN11/GAMSopt!AN11,"")</f>
        <v/>
      </c>
      <c r="AP11" s="61" t="str">
        <f>IFERROR(Opttax!AO11/GAMSopt!AO11,"")</f>
        <v/>
      </c>
      <c r="AQ11" s="61" t="str">
        <f>IFERROR(Opttax!AP11/GAMSopt!AP11,"")</f>
        <v/>
      </c>
      <c r="AR11" s="61" t="str">
        <f>IFERROR(Opttax!AQ11/GAMSopt!AQ11,"")</f>
        <v/>
      </c>
      <c r="AS11" s="61" t="str">
        <f>IFERROR(Opttax!AR11/GAMSopt!AR11,"")</f>
        <v/>
      </c>
      <c r="AT11" s="61" t="str">
        <f>IFERROR(Opttax!AS11/GAMSopt!AS11,"")</f>
        <v/>
      </c>
      <c r="AU11" s="61" t="str">
        <f>IFERROR(Opttax!AT11/GAMSopt!AT11,"")</f>
        <v/>
      </c>
      <c r="AV11" s="61" t="str">
        <f>IFERROR(Opttax!AU11/GAMSopt!AU11,"")</f>
        <v/>
      </c>
      <c r="AW11" s="61" t="str">
        <f>IFERROR(Opttax!AV11/GAMSopt!AV11,"")</f>
        <v/>
      </c>
      <c r="AX11" s="61" t="str">
        <f>IFERROR(Opttax!AW11/GAMSopt!AW11,"")</f>
        <v/>
      </c>
      <c r="AY11" s="61" t="str">
        <f>IFERROR(Opttax!AX11/GAMSopt!AX11,"")</f>
        <v/>
      </c>
      <c r="AZ11" s="61" t="str">
        <f>IFERROR(Opttax!AY11/GAMSopt!AY11,"")</f>
        <v/>
      </c>
      <c r="BA11" s="61" t="str">
        <f>IFERROR(Opttax!AZ11/GAMSopt!AZ11,"")</f>
        <v/>
      </c>
      <c r="BB11" s="61" t="str">
        <f>IFERROR(Opttax!BA11/GAMSopt!BA11,"")</f>
        <v/>
      </c>
      <c r="BC11" s="61" t="str">
        <f>IFERROR(Opttax!BB11/GAMSopt!BB11,"")</f>
        <v/>
      </c>
      <c r="BD11" s="61" t="str">
        <f>IFERROR(Opttax!BC11/GAMSopt!BC11,"")</f>
        <v/>
      </c>
      <c r="BE11" s="61" t="str">
        <f>IFERROR(Opttax!BD11/GAMSopt!BD11,"")</f>
        <v/>
      </c>
      <c r="BF11" s="61" t="str">
        <f>IFERROR(Opttax!BE11/GAMSopt!BE11,"")</f>
        <v/>
      </c>
      <c r="BG11" s="61" t="str">
        <f>IFERROR(Opttax!BF11/GAMSopt!BF11,"")</f>
        <v/>
      </c>
      <c r="BH11" s="61" t="str">
        <f>IFERROR(Opttax!BG11/GAMSopt!BG11,"")</f>
        <v/>
      </c>
      <c r="BI11" s="61" t="str">
        <f>IFERROR(Opttax!BH11/GAMSopt!BH11,"")</f>
        <v/>
      </c>
      <c r="BJ11" s="61" t="str">
        <f>IFERROR(Opttax!BI11/GAMSopt!BI11,"")</f>
        <v/>
      </c>
    </row>
    <row r="12" spans="1:62" x14ac:dyDescent="0.25">
      <c r="A12" t="str">
        <f>Opttax!A12</f>
        <v>Initial K</v>
      </c>
      <c r="B12" t="str">
        <f>GAMSopt!A12</f>
        <v>Initial K (Capital Stock)</v>
      </c>
      <c r="C12" s="61">
        <f>IFERROR(Opttax!B12/GAMSopt!B12,"")</f>
        <v>1</v>
      </c>
      <c r="D12" s="61" t="str">
        <f>IFERROR(Opttax!C12/GAMSopt!C12,"")</f>
        <v/>
      </c>
      <c r="E12" s="61" t="str">
        <f>IFERROR(Opttax!D12/GAMSopt!D12,"")</f>
        <v/>
      </c>
      <c r="F12" s="61" t="str">
        <f>IFERROR(Opttax!E12/GAMSopt!E12,"")</f>
        <v/>
      </c>
      <c r="G12" s="61" t="str">
        <f>IFERROR(Opttax!F12/GAMSopt!F12,"")</f>
        <v/>
      </c>
      <c r="H12" s="61" t="str">
        <f>IFERROR(Opttax!G12/GAMSopt!G12,"")</f>
        <v/>
      </c>
      <c r="I12" s="61" t="str">
        <f>IFERROR(Opttax!H12/GAMSopt!H12,"")</f>
        <v/>
      </c>
      <c r="J12" s="61" t="str">
        <f>IFERROR(Opttax!I12/GAMSopt!I12,"")</f>
        <v/>
      </c>
      <c r="K12" s="61" t="str">
        <f>IFERROR(Opttax!J12/GAMSopt!J12,"")</f>
        <v/>
      </c>
      <c r="L12" s="61" t="str">
        <f>IFERROR(Opttax!K12/GAMSopt!K12,"")</f>
        <v/>
      </c>
      <c r="M12" s="61" t="str">
        <f>IFERROR(Opttax!L12/GAMSopt!L12,"")</f>
        <v/>
      </c>
      <c r="N12" s="61" t="str">
        <f>IFERROR(Opttax!M12/GAMSopt!M12,"")</f>
        <v/>
      </c>
      <c r="O12" s="61" t="str">
        <f>IFERROR(Opttax!N12/GAMSopt!N12,"")</f>
        <v/>
      </c>
      <c r="P12" s="61" t="str">
        <f>IFERROR(Opttax!O12/GAMSopt!O12,"")</f>
        <v/>
      </c>
      <c r="Q12" s="61" t="str">
        <f>IFERROR(Opttax!P12/GAMSopt!P12,"")</f>
        <v/>
      </c>
      <c r="R12" s="61" t="str">
        <f>IFERROR(Opttax!Q12/GAMSopt!Q12,"")</f>
        <v/>
      </c>
      <c r="S12" s="61" t="str">
        <f>IFERROR(Opttax!R12/GAMSopt!R12,"")</f>
        <v/>
      </c>
      <c r="T12" s="61" t="str">
        <f>IFERROR(Opttax!S12/GAMSopt!S12,"")</f>
        <v/>
      </c>
      <c r="U12" s="61" t="str">
        <f>IFERROR(Opttax!T12/GAMSopt!T12,"")</f>
        <v/>
      </c>
      <c r="V12" s="61" t="str">
        <f>IFERROR(Opttax!U12/GAMSopt!U12,"")</f>
        <v/>
      </c>
      <c r="W12" s="61" t="str">
        <f>IFERROR(Opttax!V12/GAMSopt!V12,"")</f>
        <v/>
      </c>
      <c r="X12" s="61" t="str">
        <f>IFERROR(Opttax!W12/GAMSopt!W12,"")</f>
        <v/>
      </c>
      <c r="Y12" s="61" t="str">
        <f>IFERROR(Opttax!X12/GAMSopt!X12,"")</f>
        <v/>
      </c>
      <c r="Z12" s="61" t="str">
        <f>IFERROR(Opttax!Y12/GAMSopt!Y12,"")</f>
        <v/>
      </c>
      <c r="AA12" s="61" t="str">
        <f>IFERROR(Opttax!Z12/GAMSopt!Z12,"")</f>
        <v/>
      </c>
      <c r="AB12" s="61" t="str">
        <f>IFERROR(Opttax!AA12/GAMSopt!AA12,"")</f>
        <v/>
      </c>
      <c r="AC12" s="61" t="str">
        <f>IFERROR(Opttax!AB12/GAMSopt!AB12,"")</f>
        <v/>
      </c>
      <c r="AD12" s="61" t="str">
        <f>IFERROR(Opttax!AC12/GAMSopt!AC12,"")</f>
        <v/>
      </c>
      <c r="AE12" s="61" t="str">
        <f>IFERROR(Opttax!AD12/GAMSopt!AD12,"")</f>
        <v/>
      </c>
      <c r="AF12" s="61" t="str">
        <f>IFERROR(Opttax!AE12/GAMSopt!AE12,"")</f>
        <v/>
      </c>
      <c r="AG12" s="61" t="str">
        <f>IFERROR(Opttax!AF12/GAMSopt!AF12,"")</f>
        <v/>
      </c>
      <c r="AH12" s="61" t="str">
        <f>IFERROR(Opttax!AG12/GAMSopt!AG12,"")</f>
        <v/>
      </c>
      <c r="AI12" s="61" t="str">
        <f>IFERROR(Opttax!AH12/GAMSopt!AH12,"")</f>
        <v/>
      </c>
      <c r="AJ12" s="61" t="str">
        <f>IFERROR(Opttax!AI12/GAMSopt!AI12,"")</f>
        <v/>
      </c>
      <c r="AK12" s="61" t="str">
        <f>IFERROR(Opttax!AJ12/GAMSopt!AJ12,"")</f>
        <v/>
      </c>
      <c r="AL12" s="61" t="str">
        <f>IFERROR(Opttax!AK12/GAMSopt!AK12,"")</f>
        <v/>
      </c>
      <c r="AM12" s="61" t="str">
        <f>IFERROR(Opttax!AL12/GAMSopt!AL12,"")</f>
        <v/>
      </c>
      <c r="AN12" s="61" t="str">
        <f>IFERROR(Opttax!AM12/GAMSopt!AM12,"")</f>
        <v/>
      </c>
      <c r="AO12" s="61" t="str">
        <f>IFERROR(Opttax!AN12/GAMSopt!AN12,"")</f>
        <v/>
      </c>
      <c r="AP12" s="61" t="str">
        <f>IFERROR(Opttax!AO12/GAMSopt!AO12,"")</f>
        <v/>
      </c>
      <c r="AQ12" s="61" t="str">
        <f>IFERROR(Opttax!AP12/GAMSopt!AP12,"")</f>
        <v/>
      </c>
      <c r="AR12" s="61" t="str">
        <f>IFERROR(Opttax!AQ12/GAMSopt!AQ12,"")</f>
        <v/>
      </c>
      <c r="AS12" s="61" t="str">
        <f>IFERROR(Opttax!AR12/GAMSopt!AR12,"")</f>
        <v/>
      </c>
      <c r="AT12" s="61" t="str">
        <f>IFERROR(Opttax!AS12/GAMSopt!AS12,"")</f>
        <v/>
      </c>
      <c r="AU12" s="61" t="str">
        <f>IFERROR(Opttax!AT12/GAMSopt!AT12,"")</f>
        <v/>
      </c>
      <c r="AV12" s="61" t="str">
        <f>IFERROR(Opttax!AU12/GAMSopt!AU12,"")</f>
        <v/>
      </c>
      <c r="AW12" s="61" t="str">
        <f>IFERROR(Opttax!AV12/GAMSopt!AV12,"")</f>
        <v/>
      </c>
      <c r="AX12" s="61" t="str">
        <f>IFERROR(Opttax!AW12/GAMSopt!AW12,"")</f>
        <v/>
      </c>
      <c r="AY12" s="61" t="str">
        <f>IFERROR(Opttax!AX12/GAMSopt!AX12,"")</f>
        <v/>
      </c>
      <c r="AZ12" s="61" t="str">
        <f>IFERROR(Opttax!AY12/GAMSopt!AY12,"")</f>
        <v/>
      </c>
      <c r="BA12" s="61" t="str">
        <f>IFERROR(Opttax!AZ12/GAMSopt!AZ12,"")</f>
        <v/>
      </c>
      <c r="BB12" s="61" t="str">
        <f>IFERROR(Opttax!BA12/GAMSopt!BA12,"")</f>
        <v/>
      </c>
      <c r="BC12" s="61" t="str">
        <f>IFERROR(Opttax!BB12/GAMSopt!BB12,"")</f>
        <v/>
      </c>
      <c r="BD12" s="61" t="str">
        <f>IFERROR(Opttax!BC12/GAMSopt!BC12,"")</f>
        <v/>
      </c>
      <c r="BE12" s="61" t="str">
        <f>IFERROR(Opttax!BD12/GAMSopt!BD12,"")</f>
        <v/>
      </c>
      <c r="BF12" s="61" t="str">
        <f>IFERROR(Opttax!BE12/GAMSopt!BE12,"")</f>
        <v/>
      </c>
      <c r="BG12" s="61" t="str">
        <f>IFERROR(Opttax!BF12/GAMSopt!BF12,"")</f>
        <v/>
      </c>
      <c r="BH12" s="61" t="str">
        <f>IFERROR(Opttax!BG12/GAMSopt!BG12,"")</f>
        <v/>
      </c>
      <c r="BI12" s="61" t="str">
        <f>IFERROR(Opttax!BH12/GAMSopt!BH12,"")</f>
        <v/>
      </c>
      <c r="BJ12" s="61" t="str">
        <f>IFERROR(Opttax!BI12/GAMSopt!BI12,"")</f>
        <v/>
      </c>
    </row>
    <row r="13" spans="1:62" x14ac:dyDescent="0.25">
      <c r="A13" t="str">
        <f>Opttax!A13</f>
        <v>Initial A</v>
      </c>
      <c r="B13" t="str">
        <f>GAMSopt!A13</f>
        <v>Initial A (Total Factor Productivity)</v>
      </c>
      <c r="C13" s="61">
        <f>IFERROR(Opttax!B13/GAMSopt!B13,"")</f>
        <v>1</v>
      </c>
      <c r="D13" s="61" t="str">
        <f>IFERROR(Opttax!C13/GAMSopt!C13,"")</f>
        <v/>
      </c>
      <c r="E13" s="61" t="str">
        <f>IFERROR(Opttax!D13/GAMSopt!D13,"")</f>
        <v/>
      </c>
      <c r="F13" s="61" t="str">
        <f>IFERROR(Opttax!E13/GAMSopt!E13,"")</f>
        <v/>
      </c>
      <c r="G13" s="61" t="str">
        <f>IFERROR(Opttax!F13/GAMSopt!F13,"")</f>
        <v/>
      </c>
      <c r="H13" s="61" t="str">
        <f>IFERROR(Opttax!G13/GAMSopt!G13,"")</f>
        <v/>
      </c>
      <c r="I13" s="61" t="str">
        <f>IFERROR(Opttax!H13/GAMSopt!H13,"")</f>
        <v/>
      </c>
      <c r="J13" s="61" t="str">
        <f>IFERROR(Opttax!I13/GAMSopt!I13,"")</f>
        <v/>
      </c>
      <c r="K13" s="61" t="str">
        <f>IFERROR(Opttax!J13/GAMSopt!J13,"")</f>
        <v/>
      </c>
      <c r="L13" s="61" t="str">
        <f>IFERROR(Opttax!K13/GAMSopt!K13,"")</f>
        <v/>
      </c>
      <c r="M13" s="61" t="str">
        <f>IFERROR(Opttax!L13/GAMSopt!L13,"")</f>
        <v/>
      </c>
      <c r="N13" s="61" t="str">
        <f>IFERROR(Opttax!M13/GAMSopt!M13,"")</f>
        <v/>
      </c>
      <c r="O13" s="61" t="str">
        <f>IFERROR(Opttax!N13/GAMSopt!N13,"")</f>
        <v/>
      </c>
      <c r="P13" s="61" t="str">
        <f>IFERROR(Opttax!O13/GAMSopt!O13,"")</f>
        <v/>
      </c>
      <c r="Q13" s="61" t="str">
        <f>IFERROR(Opttax!P13/GAMSopt!P13,"")</f>
        <v/>
      </c>
      <c r="R13" s="61" t="str">
        <f>IFERROR(Opttax!Q13/GAMSopt!Q13,"")</f>
        <v/>
      </c>
      <c r="S13" s="61" t="str">
        <f>IFERROR(Opttax!R13/GAMSopt!R13,"")</f>
        <v/>
      </c>
      <c r="T13" s="61" t="str">
        <f>IFERROR(Opttax!S13/GAMSopt!S13,"")</f>
        <v/>
      </c>
      <c r="U13" s="61" t="str">
        <f>IFERROR(Opttax!T13/GAMSopt!T13,"")</f>
        <v/>
      </c>
      <c r="V13" s="61" t="str">
        <f>IFERROR(Opttax!U13/GAMSopt!U13,"")</f>
        <v/>
      </c>
      <c r="W13" s="61" t="str">
        <f>IFERROR(Opttax!V13/GAMSopt!V13,"")</f>
        <v/>
      </c>
      <c r="X13" s="61" t="str">
        <f>IFERROR(Opttax!W13/GAMSopt!W13,"")</f>
        <v/>
      </c>
      <c r="Y13" s="61" t="str">
        <f>IFERROR(Opttax!X13/GAMSopt!X13,"")</f>
        <v/>
      </c>
      <c r="Z13" s="61" t="str">
        <f>IFERROR(Opttax!Y13/GAMSopt!Y13,"")</f>
        <v/>
      </c>
      <c r="AA13" s="61" t="str">
        <f>IFERROR(Opttax!Z13/GAMSopt!Z13,"")</f>
        <v/>
      </c>
      <c r="AB13" s="61" t="str">
        <f>IFERROR(Opttax!AA13/GAMSopt!AA13,"")</f>
        <v/>
      </c>
      <c r="AC13" s="61" t="str">
        <f>IFERROR(Opttax!AB13/GAMSopt!AB13,"")</f>
        <v/>
      </c>
      <c r="AD13" s="61" t="str">
        <f>IFERROR(Opttax!AC13/GAMSopt!AC13,"")</f>
        <v/>
      </c>
      <c r="AE13" s="61" t="str">
        <f>IFERROR(Opttax!AD13/GAMSopt!AD13,"")</f>
        <v/>
      </c>
      <c r="AF13" s="61" t="str">
        <f>IFERROR(Opttax!AE13/GAMSopt!AE13,"")</f>
        <v/>
      </c>
      <c r="AG13" s="61" t="str">
        <f>IFERROR(Opttax!AF13/GAMSopt!AF13,"")</f>
        <v/>
      </c>
      <c r="AH13" s="61" t="str">
        <f>IFERROR(Opttax!AG13/GAMSopt!AG13,"")</f>
        <v/>
      </c>
      <c r="AI13" s="61" t="str">
        <f>IFERROR(Opttax!AH13/GAMSopt!AH13,"")</f>
        <v/>
      </c>
      <c r="AJ13" s="61" t="str">
        <f>IFERROR(Opttax!AI13/GAMSopt!AI13,"")</f>
        <v/>
      </c>
      <c r="AK13" s="61" t="str">
        <f>IFERROR(Opttax!AJ13/GAMSopt!AJ13,"")</f>
        <v/>
      </c>
      <c r="AL13" s="61" t="str">
        <f>IFERROR(Opttax!AK13/GAMSopt!AK13,"")</f>
        <v/>
      </c>
      <c r="AM13" s="61" t="str">
        <f>IFERROR(Opttax!AL13/GAMSopt!AL13,"")</f>
        <v/>
      </c>
      <c r="AN13" s="61" t="str">
        <f>IFERROR(Opttax!AM13/GAMSopt!AM13,"")</f>
        <v/>
      </c>
      <c r="AO13" s="61" t="str">
        <f>IFERROR(Opttax!AN13/GAMSopt!AN13,"")</f>
        <v/>
      </c>
      <c r="AP13" s="61" t="str">
        <f>IFERROR(Opttax!AO13/GAMSopt!AO13,"")</f>
        <v/>
      </c>
      <c r="AQ13" s="61" t="str">
        <f>IFERROR(Opttax!AP13/GAMSopt!AP13,"")</f>
        <v/>
      </c>
      <c r="AR13" s="61" t="str">
        <f>IFERROR(Opttax!AQ13/GAMSopt!AQ13,"")</f>
        <v/>
      </c>
      <c r="AS13" s="61" t="str">
        <f>IFERROR(Opttax!AR13/GAMSopt!AR13,"")</f>
        <v/>
      </c>
      <c r="AT13" s="61" t="str">
        <f>IFERROR(Opttax!AS13/GAMSopt!AS13,"")</f>
        <v/>
      </c>
      <c r="AU13" s="61" t="str">
        <f>IFERROR(Opttax!AT13/GAMSopt!AT13,"")</f>
        <v/>
      </c>
      <c r="AV13" s="61" t="str">
        <f>IFERROR(Opttax!AU13/GAMSopt!AU13,"")</f>
        <v/>
      </c>
      <c r="AW13" s="61" t="str">
        <f>IFERROR(Opttax!AV13/GAMSopt!AV13,"")</f>
        <v/>
      </c>
      <c r="AX13" s="61" t="str">
        <f>IFERROR(Opttax!AW13/GAMSopt!AW13,"")</f>
        <v/>
      </c>
      <c r="AY13" s="61" t="str">
        <f>IFERROR(Opttax!AX13/GAMSopt!AX13,"")</f>
        <v/>
      </c>
      <c r="AZ13" s="61" t="str">
        <f>IFERROR(Opttax!AY13/GAMSopt!AY13,"")</f>
        <v/>
      </c>
      <c r="BA13" s="61" t="str">
        <f>IFERROR(Opttax!AZ13/GAMSopt!AZ13,"")</f>
        <v/>
      </c>
      <c r="BB13" s="61" t="str">
        <f>IFERROR(Opttax!BA13/GAMSopt!BA13,"")</f>
        <v/>
      </c>
      <c r="BC13" s="61" t="str">
        <f>IFERROR(Opttax!BB13/GAMSopt!BB13,"")</f>
        <v/>
      </c>
      <c r="BD13" s="61" t="str">
        <f>IFERROR(Opttax!BC13/GAMSopt!BC13,"")</f>
        <v/>
      </c>
      <c r="BE13" s="61" t="str">
        <f>IFERROR(Opttax!BD13/GAMSopt!BD13,"")</f>
        <v/>
      </c>
      <c r="BF13" s="61" t="str">
        <f>IFERROR(Opttax!BE13/GAMSopt!BE13,"")</f>
        <v/>
      </c>
      <c r="BG13" s="61" t="str">
        <f>IFERROR(Opttax!BF13/GAMSopt!BF13,"")</f>
        <v/>
      </c>
      <c r="BH13" s="61" t="str">
        <f>IFERROR(Opttax!BG13/GAMSopt!BG13,"")</f>
        <v/>
      </c>
      <c r="BI13" s="61" t="str">
        <f>IFERROR(Opttax!BH13/GAMSopt!BH13,"")</f>
        <v/>
      </c>
      <c r="BJ13" s="61" t="str">
        <f>IFERROR(Opttax!BI13/GAMSopt!BI13,"")</f>
        <v/>
      </c>
    </row>
    <row r="14" spans="1:62" x14ac:dyDescent="0.25">
      <c r="A14" t="str">
        <f>Opttax!A14</f>
        <v>WELFARE</v>
      </c>
      <c r="B14" t="str">
        <f>GAMSopt!A14</f>
        <v>* WELFARE</v>
      </c>
      <c r="C14" s="61" t="str">
        <f>IFERROR(Opttax!B14/GAMSopt!B14,"")</f>
        <v/>
      </c>
      <c r="D14" s="61" t="str">
        <f>IFERROR(Opttax!C14/GAMSopt!C14,"")</f>
        <v/>
      </c>
      <c r="E14" s="61" t="str">
        <f>IFERROR(Opttax!D14/GAMSopt!D14,"")</f>
        <v/>
      </c>
      <c r="F14" s="61" t="str">
        <f>IFERROR(Opttax!E14/GAMSopt!E14,"")</f>
        <v/>
      </c>
      <c r="G14" s="61" t="str">
        <f>IFERROR(Opttax!F14/GAMSopt!F14,"")</f>
        <v/>
      </c>
      <c r="H14" s="61" t="str">
        <f>IFERROR(Opttax!G14/GAMSopt!G14,"")</f>
        <v/>
      </c>
      <c r="I14" s="61" t="str">
        <f>IFERROR(Opttax!H14/GAMSopt!H14,"")</f>
        <v/>
      </c>
      <c r="J14" s="61" t="str">
        <f>IFERROR(Opttax!I14/GAMSopt!I14,"")</f>
        <v/>
      </c>
      <c r="K14" s="61" t="str">
        <f>IFERROR(Opttax!J14/GAMSopt!J14,"")</f>
        <v/>
      </c>
      <c r="L14" s="61" t="str">
        <f>IFERROR(Opttax!K14/GAMSopt!K14,"")</f>
        <v/>
      </c>
      <c r="M14" s="61" t="str">
        <f>IFERROR(Opttax!L14/GAMSopt!L14,"")</f>
        <v/>
      </c>
      <c r="N14" s="61" t="str">
        <f>IFERROR(Opttax!M14/GAMSopt!M14,"")</f>
        <v/>
      </c>
      <c r="O14" s="61" t="str">
        <f>IFERROR(Opttax!N14/GAMSopt!N14,"")</f>
        <v/>
      </c>
      <c r="P14" s="61" t="str">
        <f>IFERROR(Opttax!O14/GAMSopt!O14,"")</f>
        <v/>
      </c>
      <c r="Q14" s="61" t="str">
        <f>IFERROR(Opttax!P14/GAMSopt!P14,"")</f>
        <v/>
      </c>
      <c r="R14" s="61" t="str">
        <f>IFERROR(Opttax!Q14/GAMSopt!Q14,"")</f>
        <v/>
      </c>
      <c r="S14" s="61" t="str">
        <f>IFERROR(Opttax!R14/GAMSopt!R14,"")</f>
        <v/>
      </c>
      <c r="T14" s="61" t="str">
        <f>IFERROR(Opttax!S14/GAMSopt!S14,"")</f>
        <v/>
      </c>
      <c r="U14" s="61" t="str">
        <f>IFERROR(Opttax!T14/GAMSopt!T14,"")</f>
        <v/>
      </c>
      <c r="V14" s="61" t="str">
        <f>IFERROR(Opttax!U14/GAMSopt!U14,"")</f>
        <v/>
      </c>
      <c r="W14" s="61" t="str">
        <f>IFERROR(Opttax!V14/GAMSopt!V14,"")</f>
        <v/>
      </c>
      <c r="X14" s="61" t="str">
        <f>IFERROR(Opttax!W14/GAMSopt!W14,"")</f>
        <v/>
      </c>
      <c r="Y14" s="61" t="str">
        <f>IFERROR(Opttax!X14/GAMSopt!X14,"")</f>
        <v/>
      </c>
      <c r="Z14" s="61" t="str">
        <f>IFERROR(Opttax!Y14/GAMSopt!Y14,"")</f>
        <v/>
      </c>
      <c r="AA14" s="61" t="str">
        <f>IFERROR(Opttax!Z14/GAMSopt!Z14,"")</f>
        <v/>
      </c>
      <c r="AB14" s="61" t="str">
        <f>IFERROR(Opttax!AA14/GAMSopt!AA14,"")</f>
        <v/>
      </c>
      <c r="AC14" s="61" t="str">
        <f>IFERROR(Opttax!AB14/GAMSopt!AB14,"")</f>
        <v/>
      </c>
      <c r="AD14" s="61" t="str">
        <f>IFERROR(Opttax!AC14/GAMSopt!AC14,"")</f>
        <v/>
      </c>
      <c r="AE14" s="61" t="str">
        <f>IFERROR(Opttax!AD14/GAMSopt!AD14,"")</f>
        <v/>
      </c>
      <c r="AF14" s="61" t="str">
        <f>IFERROR(Opttax!AE14/GAMSopt!AE14,"")</f>
        <v/>
      </c>
      <c r="AG14" s="61" t="str">
        <f>IFERROR(Opttax!AF14/GAMSopt!AF14,"")</f>
        <v/>
      </c>
      <c r="AH14" s="61" t="str">
        <f>IFERROR(Opttax!AG14/GAMSopt!AG14,"")</f>
        <v/>
      </c>
      <c r="AI14" s="61" t="str">
        <f>IFERROR(Opttax!AH14/GAMSopt!AH14,"")</f>
        <v/>
      </c>
      <c r="AJ14" s="61" t="str">
        <f>IFERROR(Opttax!AI14/GAMSopt!AI14,"")</f>
        <v/>
      </c>
      <c r="AK14" s="61" t="str">
        <f>IFERROR(Opttax!AJ14/GAMSopt!AJ14,"")</f>
        <v/>
      </c>
      <c r="AL14" s="61" t="str">
        <f>IFERROR(Opttax!AK14/GAMSopt!AK14,"")</f>
        <v/>
      </c>
      <c r="AM14" s="61" t="str">
        <f>IFERROR(Opttax!AL14/GAMSopt!AL14,"")</f>
        <v/>
      </c>
      <c r="AN14" s="61" t="str">
        <f>IFERROR(Opttax!AM14/GAMSopt!AM14,"")</f>
        <v/>
      </c>
      <c r="AO14" s="61" t="str">
        <f>IFERROR(Opttax!AN14/GAMSopt!AN14,"")</f>
        <v/>
      </c>
      <c r="AP14" s="61" t="str">
        <f>IFERROR(Opttax!AO14/GAMSopt!AO14,"")</f>
        <v/>
      </c>
      <c r="AQ14" s="61" t="str">
        <f>IFERROR(Opttax!AP14/GAMSopt!AP14,"")</f>
        <v/>
      </c>
      <c r="AR14" s="61" t="str">
        <f>IFERROR(Opttax!AQ14/GAMSopt!AQ14,"")</f>
        <v/>
      </c>
      <c r="AS14" s="61" t="str">
        <f>IFERROR(Opttax!AR14/GAMSopt!AR14,"")</f>
        <v/>
      </c>
      <c r="AT14" s="61" t="str">
        <f>IFERROR(Opttax!AS14/GAMSopt!AS14,"")</f>
        <v/>
      </c>
      <c r="AU14" s="61" t="str">
        <f>IFERROR(Opttax!AT14/GAMSopt!AT14,"")</f>
        <v/>
      </c>
      <c r="AV14" s="61" t="str">
        <f>IFERROR(Opttax!AU14/GAMSopt!AU14,"")</f>
        <v/>
      </c>
      <c r="AW14" s="61" t="str">
        <f>IFERROR(Opttax!AV14/GAMSopt!AV14,"")</f>
        <v/>
      </c>
      <c r="AX14" s="61" t="str">
        <f>IFERROR(Opttax!AW14/GAMSopt!AW14,"")</f>
        <v/>
      </c>
      <c r="AY14" s="61" t="str">
        <f>IFERROR(Opttax!AX14/GAMSopt!AX14,"")</f>
        <v/>
      </c>
      <c r="AZ14" s="61" t="str">
        <f>IFERROR(Opttax!AY14/GAMSopt!AY14,"")</f>
        <v/>
      </c>
      <c r="BA14" s="61" t="str">
        <f>IFERROR(Opttax!AZ14/GAMSopt!AZ14,"")</f>
        <v/>
      </c>
      <c r="BB14" s="61" t="str">
        <f>IFERROR(Opttax!BA14/GAMSopt!BA14,"")</f>
        <v/>
      </c>
      <c r="BC14" s="61" t="str">
        <f>IFERROR(Opttax!BB14/GAMSopt!BB14,"")</f>
        <v/>
      </c>
      <c r="BD14" s="61" t="str">
        <f>IFERROR(Opttax!BC14/GAMSopt!BC14,"")</f>
        <v/>
      </c>
      <c r="BE14" s="61" t="str">
        <f>IFERROR(Opttax!BD14/GAMSopt!BD14,"")</f>
        <v/>
      </c>
      <c r="BF14" s="61" t="str">
        <f>IFERROR(Opttax!BE14/GAMSopt!BE14,"")</f>
        <v/>
      </c>
      <c r="BG14" s="61" t="str">
        <f>IFERROR(Opttax!BF14/GAMSopt!BF14,"")</f>
        <v/>
      </c>
      <c r="BH14" s="61" t="str">
        <f>IFERROR(Opttax!BG14/GAMSopt!BG14,"")</f>
        <v/>
      </c>
      <c r="BI14" s="61" t="str">
        <f>IFERROR(Opttax!BH14/GAMSopt!BH14,"")</f>
        <v/>
      </c>
      <c r="BJ14" s="61" t="str">
        <f>IFERROR(Opttax!BI14/GAMSopt!BI14,"")</f>
        <v/>
      </c>
    </row>
    <row r="15" spans="1:62" x14ac:dyDescent="0.25">
      <c r="A15" t="str">
        <f>Opttax!A15</f>
        <v>Time preference plus risk (per year)</v>
      </c>
      <c r="B15" t="str">
        <f>GAMSopt!A15</f>
        <v>Time Preference plus Risk (per year)</v>
      </c>
      <c r="C15" s="61">
        <f>IFERROR(Opttax!B15/GAMSopt!B15,"")</f>
        <v>1</v>
      </c>
      <c r="D15" s="61">
        <f>IFERROR(Opttax!C15/GAMSopt!C15,"")</f>
        <v>1</v>
      </c>
      <c r="E15" s="61">
        <f>IFERROR(Opttax!D15/GAMSopt!D15,"")</f>
        <v>1</v>
      </c>
      <c r="F15" s="61">
        <f>IFERROR(Opttax!E15/GAMSopt!E15,"")</f>
        <v>1</v>
      </c>
      <c r="G15" s="61">
        <f>IFERROR(Opttax!F15/GAMSopt!F15,"")</f>
        <v>1</v>
      </c>
      <c r="H15" s="61">
        <f>IFERROR(Opttax!G15/GAMSopt!G15,"")</f>
        <v>1</v>
      </c>
      <c r="I15" s="61">
        <f>IFERROR(Opttax!H15/GAMSopt!H15,"")</f>
        <v>1</v>
      </c>
      <c r="J15" s="61">
        <f>IFERROR(Opttax!I15/GAMSopt!I15,"")</f>
        <v>1</v>
      </c>
      <c r="K15" s="61">
        <f>IFERROR(Opttax!J15/GAMSopt!J15,"")</f>
        <v>1</v>
      </c>
      <c r="L15" s="61">
        <f>IFERROR(Opttax!K15/GAMSopt!K15,"")</f>
        <v>1</v>
      </c>
      <c r="M15" s="61">
        <f>IFERROR(Opttax!L15/GAMSopt!L15,"")</f>
        <v>1</v>
      </c>
      <c r="N15" s="61">
        <f>IFERROR(Opttax!M15/GAMSopt!M15,"")</f>
        <v>1</v>
      </c>
      <c r="O15" s="61">
        <f>IFERROR(Opttax!N15/GAMSopt!N15,"")</f>
        <v>1</v>
      </c>
      <c r="P15" s="61">
        <f>IFERROR(Opttax!O15/GAMSopt!O15,"")</f>
        <v>1</v>
      </c>
      <c r="Q15" s="61">
        <f>IFERROR(Opttax!P15/GAMSopt!P15,"")</f>
        <v>1</v>
      </c>
      <c r="R15" s="61">
        <f>IFERROR(Opttax!Q15/GAMSopt!Q15,"")</f>
        <v>1</v>
      </c>
      <c r="S15" s="61">
        <f>IFERROR(Opttax!R15/GAMSopt!R15,"")</f>
        <v>1</v>
      </c>
      <c r="T15" s="61">
        <f>IFERROR(Opttax!S15/GAMSopt!S15,"")</f>
        <v>1</v>
      </c>
      <c r="U15" s="61">
        <f>IFERROR(Opttax!T15/GAMSopt!T15,"")</f>
        <v>1</v>
      </c>
      <c r="V15" s="61">
        <f>IFERROR(Opttax!U15/GAMSopt!U15,"")</f>
        <v>1</v>
      </c>
      <c r="W15" s="61">
        <f>IFERROR(Opttax!V15/GAMSopt!V15,"")</f>
        <v>1</v>
      </c>
      <c r="X15" s="61">
        <f>IFERROR(Opttax!W15/GAMSopt!W15,"")</f>
        <v>1</v>
      </c>
      <c r="Y15" s="61">
        <f>IFERROR(Opttax!X15/GAMSopt!X15,"")</f>
        <v>1</v>
      </c>
      <c r="Z15" s="61">
        <f>IFERROR(Opttax!Y15/GAMSopt!Y15,"")</f>
        <v>1</v>
      </c>
      <c r="AA15" s="61">
        <f>IFERROR(Opttax!Z15/GAMSopt!Z15,"")</f>
        <v>1</v>
      </c>
      <c r="AB15" s="61">
        <f>IFERROR(Opttax!AA15/GAMSopt!AA15,"")</f>
        <v>1</v>
      </c>
      <c r="AC15" s="61">
        <f>IFERROR(Opttax!AB15/GAMSopt!AB15,"")</f>
        <v>1</v>
      </c>
      <c r="AD15" s="61">
        <f>IFERROR(Opttax!AC15/GAMSopt!AC15,"")</f>
        <v>1</v>
      </c>
      <c r="AE15" s="61">
        <f>IFERROR(Opttax!AD15/GAMSopt!AD15,"")</f>
        <v>1</v>
      </c>
      <c r="AF15" s="61">
        <f>IFERROR(Opttax!AE15/GAMSopt!AE15,"")</f>
        <v>1</v>
      </c>
      <c r="AG15" s="61">
        <f>IFERROR(Opttax!AF15/GAMSopt!AF15,"")</f>
        <v>1</v>
      </c>
      <c r="AH15" s="61">
        <f>IFERROR(Opttax!AG15/GAMSopt!AG15,"")</f>
        <v>1</v>
      </c>
      <c r="AI15" s="61">
        <f>IFERROR(Opttax!AH15/GAMSopt!AH15,"")</f>
        <v>1</v>
      </c>
      <c r="AJ15" s="61">
        <f>IFERROR(Opttax!AI15/GAMSopt!AI15,"")</f>
        <v>1</v>
      </c>
      <c r="AK15" s="61">
        <f>IFERROR(Opttax!AJ15/GAMSopt!AJ15,"")</f>
        <v>1</v>
      </c>
      <c r="AL15" s="61">
        <f>IFERROR(Opttax!AK15/GAMSopt!AK15,"")</f>
        <v>1</v>
      </c>
      <c r="AM15" s="61">
        <f>IFERROR(Opttax!AL15/GAMSopt!AL15,"")</f>
        <v>1</v>
      </c>
      <c r="AN15" s="61">
        <f>IFERROR(Opttax!AM15/GAMSopt!AM15,"")</f>
        <v>1</v>
      </c>
      <c r="AO15" s="61">
        <f>IFERROR(Opttax!AN15/GAMSopt!AN15,"")</f>
        <v>1</v>
      </c>
      <c r="AP15" s="61">
        <f>IFERROR(Opttax!AO15/GAMSopt!AO15,"")</f>
        <v>1</v>
      </c>
      <c r="AQ15" s="61">
        <f>IFERROR(Opttax!AP15/GAMSopt!AP15,"")</f>
        <v>1</v>
      </c>
      <c r="AR15" s="61">
        <f>IFERROR(Opttax!AQ15/GAMSopt!AQ15,"")</f>
        <v>1</v>
      </c>
      <c r="AS15" s="61">
        <f>IFERROR(Opttax!AR15/GAMSopt!AR15,"")</f>
        <v>1</v>
      </c>
      <c r="AT15" s="61">
        <f>IFERROR(Opttax!AS15/GAMSopt!AS15,"")</f>
        <v>1</v>
      </c>
      <c r="AU15" s="61">
        <f>IFERROR(Opttax!AT15/GAMSopt!AT15,"")</f>
        <v>1</v>
      </c>
      <c r="AV15" s="61">
        <f>IFERROR(Opttax!AU15/GAMSopt!AU15,"")</f>
        <v>1</v>
      </c>
      <c r="AW15" s="61">
        <f>IFERROR(Opttax!AV15/GAMSopt!AV15,"")</f>
        <v>1</v>
      </c>
      <c r="AX15" s="61">
        <f>IFERROR(Opttax!AW15/GAMSopt!AW15,"")</f>
        <v>1</v>
      </c>
      <c r="AY15" s="61">
        <f>IFERROR(Opttax!AX15/GAMSopt!AX15,"")</f>
        <v>1</v>
      </c>
      <c r="AZ15" s="61">
        <f>IFERROR(Opttax!AY15/GAMSopt!AY15,"")</f>
        <v>1</v>
      </c>
      <c r="BA15" s="61">
        <f>IFERROR(Opttax!AZ15/GAMSopt!AZ15,"")</f>
        <v>1</v>
      </c>
      <c r="BB15" s="61">
        <f>IFERROR(Opttax!BA15/GAMSopt!BA15,"")</f>
        <v>1</v>
      </c>
      <c r="BC15" s="61">
        <f>IFERROR(Opttax!BB15/GAMSopt!BB15,"")</f>
        <v>1</v>
      </c>
      <c r="BD15" s="61">
        <f>IFERROR(Opttax!BC15/GAMSopt!BC15,"")</f>
        <v>1</v>
      </c>
      <c r="BE15" s="61">
        <f>IFERROR(Opttax!BD15/GAMSopt!BD15,"")</f>
        <v>1</v>
      </c>
      <c r="BF15" s="61">
        <f>IFERROR(Opttax!BE15/GAMSopt!BE15,"")</f>
        <v>1</v>
      </c>
      <c r="BG15" s="61">
        <f>IFERROR(Opttax!BF15/GAMSopt!BF15,"")</f>
        <v>1</v>
      </c>
      <c r="BH15" s="61">
        <f>IFERROR(Opttax!BG15/GAMSopt!BG15,"")</f>
        <v>1</v>
      </c>
      <c r="BI15" s="61">
        <f>IFERROR(Opttax!BH15/GAMSopt!BH15,"")</f>
        <v>1</v>
      </c>
      <c r="BJ15" s="61">
        <f>IFERROR(Opttax!BI15/GAMSopt!BI15,"")</f>
        <v>1</v>
      </c>
    </row>
    <row r="16" spans="1:62" x14ac:dyDescent="0.25">
      <c r="A16" t="str">
        <f>Opttax!A16</f>
        <v xml:space="preserve">   Time premium</v>
      </c>
      <c r="B16" t="str">
        <f>GAMSopt!A16</f>
        <v>Time Premium</v>
      </c>
      <c r="C16" s="61">
        <f>IFERROR(Opttax!B16/GAMSopt!B16,"")</f>
        <v>1</v>
      </c>
      <c r="D16" s="61" t="str">
        <f>IFERROR(Opttax!C16/GAMSopt!C16,"")</f>
        <v/>
      </c>
      <c r="E16" s="61" t="str">
        <f>IFERROR(Opttax!D16/GAMSopt!D16,"")</f>
        <v/>
      </c>
      <c r="F16" s="61" t="str">
        <f>IFERROR(Opttax!E16/GAMSopt!E16,"")</f>
        <v/>
      </c>
      <c r="G16" s="61" t="str">
        <f>IFERROR(Opttax!F16/GAMSopt!F16,"")</f>
        <v/>
      </c>
      <c r="H16" s="61" t="str">
        <f>IFERROR(Opttax!G16/GAMSopt!G16,"")</f>
        <v/>
      </c>
      <c r="I16" s="61" t="str">
        <f>IFERROR(Opttax!H16/GAMSopt!H16,"")</f>
        <v/>
      </c>
      <c r="J16" s="61" t="str">
        <f>IFERROR(Opttax!I16/GAMSopt!I16,"")</f>
        <v/>
      </c>
      <c r="K16" s="61" t="str">
        <f>IFERROR(Opttax!J16/GAMSopt!J16,"")</f>
        <v/>
      </c>
      <c r="L16" s="61" t="str">
        <f>IFERROR(Opttax!K16/GAMSopt!K16,"")</f>
        <v/>
      </c>
      <c r="M16" s="61" t="str">
        <f>IFERROR(Opttax!L16/GAMSopt!L16,"")</f>
        <v/>
      </c>
      <c r="N16" s="61" t="str">
        <f>IFERROR(Opttax!M16/GAMSopt!M16,"")</f>
        <v/>
      </c>
      <c r="O16" s="61" t="str">
        <f>IFERROR(Opttax!N16/GAMSopt!N16,"")</f>
        <v/>
      </c>
      <c r="P16" s="61" t="str">
        <f>IFERROR(Opttax!O16/GAMSopt!O16,"")</f>
        <v/>
      </c>
      <c r="Q16" s="61" t="str">
        <f>IFERROR(Opttax!P16/GAMSopt!P16,"")</f>
        <v/>
      </c>
      <c r="R16" s="61" t="str">
        <f>IFERROR(Opttax!Q16/GAMSopt!Q16,"")</f>
        <v/>
      </c>
      <c r="S16" s="61" t="str">
        <f>IFERROR(Opttax!R16/GAMSopt!R16,"")</f>
        <v/>
      </c>
      <c r="T16" s="61" t="str">
        <f>IFERROR(Opttax!S16/GAMSopt!S16,"")</f>
        <v/>
      </c>
      <c r="U16" s="61" t="str">
        <f>IFERROR(Opttax!T16/GAMSopt!T16,"")</f>
        <v/>
      </c>
      <c r="V16" s="61" t="str">
        <f>IFERROR(Opttax!U16/GAMSopt!U16,"")</f>
        <v/>
      </c>
      <c r="W16" s="61" t="str">
        <f>IFERROR(Opttax!V16/GAMSopt!V16,"")</f>
        <v/>
      </c>
      <c r="X16" s="61" t="str">
        <f>IFERROR(Opttax!W16/GAMSopt!W16,"")</f>
        <v/>
      </c>
      <c r="Y16" s="61" t="str">
        <f>IFERROR(Opttax!X16/GAMSopt!X16,"")</f>
        <v/>
      </c>
      <c r="Z16" s="61" t="str">
        <f>IFERROR(Opttax!Y16/GAMSopt!Y16,"")</f>
        <v/>
      </c>
      <c r="AA16" s="61" t="str">
        <f>IFERROR(Opttax!Z16/GAMSopt!Z16,"")</f>
        <v/>
      </c>
      <c r="AB16" s="61" t="str">
        <f>IFERROR(Opttax!AA16/GAMSopt!AA16,"")</f>
        <v/>
      </c>
      <c r="AC16" s="61" t="str">
        <f>IFERROR(Opttax!AB16/GAMSopt!AB16,"")</f>
        <v/>
      </c>
      <c r="AD16" s="61" t="str">
        <f>IFERROR(Opttax!AC16/GAMSopt!AC16,"")</f>
        <v/>
      </c>
      <c r="AE16" s="61" t="str">
        <f>IFERROR(Opttax!AD16/GAMSopt!AD16,"")</f>
        <v/>
      </c>
      <c r="AF16" s="61" t="str">
        <f>IFERROR(Opttax!AE16/GAMSopt!AE16,"")</f>
        <v/>
      </c>
      <c r="AG16" s="61" t="str">
        <f>IFERROR(Opttax!AF16/GAMSopt!AF16,"")</f>
        <v/>
      </c>
      <c r="AH16" s="61" t="str">
        <f>IFERROR(Opttax!AG16/GAMSopt!AG16,"")</f>
        <v/>
      </c>
      <c r="AI16" s="61" t="str">
        <f>IFERROR(Opttax!AH16/GAMSopt!AH16,"")</f>
        <v/>
      </c>
      <c r="AJ16" s="61" t="str">
        <f>IFERROR(Opttax!AI16/GAMSopt!AI16,"")</f>
        <v/>
      </c>
      <c r="AK16" s="61" t="str">
        <f>IFERROR(Opttax!AJ16/GAMSopt!AJ16,"")</f>
        <v/>
      </c>
      <c r="AL16" s="61" t="str">
        <f>IFERROR(Opttax!AK16/GAMSopt!AK16,"")</f>
        <v/>
      </c>
      <c r="AM16" s="61" t="str">
        <f>IFERROR(Opttax!AL16/GAMSopt!AL16,"")</f>
        <v/>
      </c>
      <c r="AN16" s="61" t="str">
        <f>IFERROR(Opttax!AM16/GAMSopt!AM16,"")</f>
        <v/>
      </c>
      <c r="AO16" s="61" t="str">
        <f>IFERROR(Opttax!AN16/GAMSopt!AN16,"")</f>
        <v/>
      </c>
      <c r="AP16" s="61" t="str">
        <f>IFERROR(Opttax!AO16/GAMSopt!AO16,"")</f>
        <v/>
      </c>
      <c r="AQ16" s="61" t="str">
        <f>IFERROR(Opttax!AP16/GAMSopt!AP16,"")</f>
        <v/>
      </c>
      <c r="AR16" s="61" t="str">
        <f>IFERROR(Opttax!AQ16/GAMSopt!AQ16,"")</f>
        <v/>
      </c>
      <c r="AS16" s="61" t="str">
        <f>IFERROR(Opttax!AR16/GAMSopt!AR16,"")</f>
        <v/>
      </c>
      <c r="AT16" s="61" t="str">
        <f>IFERROR(Opttax!AS16/GAMSopt!AS16,"")</f>
        <v/>
      </c>
      <c r="AU16" s="61" t="str">
        <f>IFERROR(Opttax!AT16/GAMSopt!AT16,"")</f>
        <v/>
      </c>
      <c r="AV16" s="61" t="str">
        <f>IFERROR(Opttax!AU16/GAMSopt!AU16,"")</f>
        <v/>
      </c>
      <c r="AW16" s="61" t="str">
        <f>IFERROR(Opttax!AV16/GAMSopt!AV16,"")</f>
        <v/>
      </c>
      <c r="AX16" s="61" t="str">
        <f>IFERROR(Opttax!AW16/GAMSopt!AW16,"")</f>
        <v/>
      </c>
      <c r="AY16" s="61" t="str">
        <f>IFERROR(Opttax!AX16/GAMSopt!AX16,"")</f>
        <v/>
      </c>
      <c r="AZ16" s="61" t="str">
        <f>IFERROR(Opttax!AY16/GAMSopt!AY16,"")</f>
        <v/>
      </c>
      <c r="BA16" s="61" t="str">
        <f>IFERROR(Opttax!AZ16/GAMSopt!AZ16,"")</f>
        <v/>
      </c>
      <c r="BB16" s="61" t="str">
        <f>IFERROR(Opttax!BA16/GAMSopt!BA16,"")</f>
        <v/>
      </c>
      <c r="BC16" s="61" t="str">
        <f>IFERROR(Opttax!BB16/GAMSopt!BB16,"")</f>
        <v/>
      </c>
      <c r="BD16" s="61" t="str">
        <f>IFERROR(Opttax!BC16/GAMSopt!BC16,"")</f>
        <v/>
      </c>
      <c r="BE16" s="61" t="str">
        <f>IFERROR(Opttax!BD16/GAMSopt!BD16,"")</f>
        <v/>
      </c>
      <c r="BF16" s="61" t="str">
        <f>IFERROR(Opttax!BE16/GAMSopt!BE16,"")</f>
        <v/>
      </c>
      <c r="BG16" s="61" t="str">
        <f>IFERROR(Opttax!BF16/GAMSopt!BF16,"")</f>
        <v/>
      </c>
      <c r="BH16" s="61" t="str">
        <f>IFERROR(Opttax!BG16/GAMSopt!BG16,"")</f>
        <v/>
      </c>
      <c r="BI16" s="61" t="str">
        <f>IFERROR(Opttax!BH16/GAMSopt!BH16,"")</f>
        <v/>
      </c>
      <c r="BJ16" s="61" t="str">
        <f>IFERROR(Opttax!BI16/GAMSopt!BI16,"")</f>
        <v/>
      </c>
    </row>
    <row r="17" spans="1:62" x14ac:dyDescent="0.25">
      <c r="A17" t="str">
        <f>Opttax!A17</f>
        <v xml:space="preserve">  Non-diversifiable global risk (percent per year)</v>
      </c>
      <c r="B17" t="str">
        <f>GAMSopt!A17</f>
        <v>Non-Diversifiable Global Risk (per year)</v>
      </c>
      <c r="C17" s="61" t="str">
        <f>IFERROR(Opttax!B17/GAMSopt!B17,"")</f>
        <v/>
      </c>
      <c r="D17" s="61" t="str">
        <f>IFERROR(Opttax!C17/GAMSopt!C17,"")</f>
        <v/>
      </c>
      <c r="E17" s="61" t="str">
        <f>IFERROR(Opttax!D17/GAMSopt!D17,"")</f>
        <v/>
      </c>
      <c r="F17" s="61" t="str">
        <f>IFERROR(Opttax!E17/GAMSopt!E17,"")</f>
        <v/>
      </c>
      <c r="G17" s="61" t="str">
        <f>IFERROR(Opttax!F17/GAMSopt!F17,"")</f>
        <v/>
      </c>
      <c r="H17" s="61" t="str">
        <f>IFERROR(Opttax!G17/GAMSopt!G17,"")</f>
        <v/>
      </c>
      <c r="I17" s="61" t="str">
        <f>IFERROR(Opttax!H17/GAMSopt!H17,"")</f>
        <v/>
      </c>
      <c r="J17" s="61" t="str">
        <f>IFERROR(Opttax!I17/GAMSopt!I17,"")</f>
        <v/>
      </c>
      <c r="K17" s="61" t="str">
        <f>IFERROR(Opttax!J17/GAMSopt!J17,"")</f>
        <v/>
      </c>
      <c r="L17" s="61" t="str">
        <f>IFERROR(Opttax!K17/GAMSopt!K17,"")</f>
        <v/>
      </c>
      <c r="M17" s="61" t="str">
        <f>IFERROR(Opttax!L17/GAMSopt!L17,"")</f>
        <v/>
      </c>
      <c r="N17" s="61" t="str">
        <f>IFERROR(Opttax!M17/GAMSopt!M17,"")</f>
        <v/>
      </c>
      <c r="O17" s="61" t="str">
        <f>IFERROR(Opttax!N17/GAMSopt!N17,"")</f>
        <v/>
      </c>
      <c r="P17" s="61" t="str">
        <f>IFERROR(Opttax!O17/GAMSopt!O17,"")</f>
        <v/>
      </c>
      <c r="Q17" s="61" t="str">
        <f>IFERROR(Opttax!P17/GAMSopt!P17,"")</f>
        <v/>
      </c>
      <c r="R17" s="61" t="str">
        <f>IFERROR(Opttax!Q17/GAMSopt!Q17,"")</f>
        <v/>
      </c>
      <c r="S17" s="61" t="str">
        <f>IFERROR(Opttax!R17/GAMSopt!R17,"")</f>
        <v/>
      </c>
      <c r="T17" s="61" t="str">
        <f>IFERROR(Opttax!S17/GAMSopt!S17,"")</f>
        <v/>
      </c>
      <c r="U17" s="61" t="str">
        <f>IFERROR(Opttax!T17/GAMSopt!T17,"")</f>
        <v/>
      </c>
      <c r="V17" s="61" t="str">
        <f>IFERROR(Opttax!U17/GAMSopt!U17,"")</f>
        <v/>
      </c>
      <c r="W17" s="61" t="str">
        <f>IFERROR(Opttax!V17/GAMSopt!V17,"")</f>
        <v/>
      </c>
      <c r="X17" s="61" t="str">
        <f>IFERROR(Opttax!W17/GAMSopt!W17,"")</f>
        <v/>
      </c>
      <c r="Y17" s="61" t="str">
        <f>IFERROR(Opttax!X17/GAMSopt!X17,"")</f>
        <v/>
      </c>
      <c r="Z17" s="61" t="str">
        <f>IFERROR(Opttax!Y17/GAMSopt!Y17,"")</f>
        <v/>
      </c>
      <c r="AA17" s="61" t="str">
        <f>IFERROR(Opttax!Z17/GAMSopt!Z17,"")</f>
        <v/>
      </c>
      <c r="AB17" s="61" t="str">
        <f>IFERROR(Opttax!AA17/GAMSopt!AA17,"")</f>
        <v/>
      </c>
      <c r="AC17" s="61" t="str">
        <f>IFERROR(Opttax!AB17/GAMSopt!AB17,"")</f>
        <v/>
      </c>
      <c r="AD17" s="61" t="str">
        <f>IFERROR(Opttax!AC17/GAMSopt!AC17,"")</f>
        <v/>
      </c>
      <c r="AE17" s="61" t="str">
        <f>IFERROR(Opttax!AD17/GAMSopt!AD17,"")</f>
        <v/>
      </c>
      <c r="AF17" s="61" t="str">
        <f>IFERROR(Opttax!AE17/GAMSopt!AE17,"")</f>
        <v/>
      </c>
      <c r="AG17" s="61" t="str">
        <f>IFERROR(Opttax!AF17/GAMSopt!AF17,"")</f>
        <v/>
      </c>
      <c r="AH17" s="61" t="str">
        <f>IFERROR(Opttax!AG17/GAMSopt!AG17,"")</f>
        <v/>
      </c>
      <c r="AI17" s="61" t="str">
        <f>IFERROR(Opttax!AH17/GAMSopt!AH17,"")</f>
        <v/>
      </c>
      <c r="AJ17" s="61" t="str">
        <f>IFERROR(Opttax!AI17/GAMSopt!AI17,"")</f>
        <v/>
      </c>
      <c r="AK17" s="61" t="str">
        <f>IFERROR(Opttax!AJ17/GAMSopt!AJ17,"")</f>
        <v/>
      </c>
      <c r="AL17" s="61" t="str">
        <f>IFERROR(Opttax!AK17/GAMSopt!AK17,"")</f>
        <v/>
      </c>
      <c r="AM17" s="61" t="str">
        <f>IFERROR(Opttax!AL17/GAMSopt!AL17,"")</f>
        <v/>
      </c>
      <c r="AN17" s="61" t="str">
        <f>IFERROR(Opttax!AM17/GAMSopt!AM17,"")</f>
        <v/>
      </c>
      <c r="AO17" s="61" t="str">
        <f>IFERROR(Opttax!AN17/GAMSopt!AN17,"")</f>
        <v/>
      </c>
      <c r="AP17" s="61" t="str">
        <f>IFERROR(Opttax!AO17/GAMSopt!AO17,"")</f>
        <v/>
      </c>
      <c r="AQ17" s="61" t="str">
        <f>IFERROR(Opttax!AP17/GAMSopt!AP17,"")</f>
        <v/>
      </c>
      <c r="AR17" s="61" t="str">
        <f>IFERROR(Opttax!AQ17/GAMSopt!AQ17,"")</f>
        <v/>
      </c>
      <c r="AS17" s="61" t="str">
        <f>IFERROR(Opttax!AR17/GAMSopt!AR17,"")</f>
        <v/>
      </c>
      <c r="AT17" s="61" t="str">
        <f>IFERROR(Opttax!AS17/GAMSopt!AS17,"")</f>
        <v/>
      </c>
      <c r="AU17" s="61" t="str">
        <f>IFERROR(Opttax!AT17/GAMSopt!AT17,"")</f>
        <v/>
      </c>
      <c r="AV17" s="61" t="str">
        <f>IFERROR(Opttax!AU17/GAMSopt!AU17,"")</f>
        <v/>
      </c>
      <c r="AW17" s="61" t="str">
        <f>IFERROR(Opttax!AV17/GAMSopt!AV17,"")</f>
        <v/>
      </c>
      <c r="AX17" s="61" t="str">
        <f>IFERROR(Opttax!AW17/GAMSopt!AW17,"")</f>
        <v/>
      </c>
      <c r="AY17" s="61" t="str">
        <f>IFERROR(Opttax!AX17/GAMSopt!AX17,"")</f>
        <v/>
      </c>
      <c r="AZ17" s="61" t="str">
        <f>IFERROR(Opttax!AY17/GAMSopt!AY17,"")</f>
        <v/>
      </c>
      <c r="BA17" s="61" t="str">
        <f>IFERROR(Opttax!AZ17/GAMSopt!AZ17,"")</f>
        <v/>
      </c>
      <c r="BB17" s="61" t="str">
        <f>IFERROR(Opttax!BA17/GAMSopt!BA17,"")</f>
        <v/>
      </c>
      <c r="BC17" s="61" t="str">
        <f>IFERROR(Opttax!BB17/GAMSopt!BB17,"")</f>
        <v/>
      </c>
      <c r="BD17" s="61" t="str">
        <f>IFERROR(Opttax!BC17/GAMSopt!BC17,"")</f>
        <v/>
      </c>
      <c r="BE17" s="61" t="str">
        <f>IFERROR(Opttax!BD17/GAMSopt!BD17,"")</f>
        <v/>
      </c>
      <c r="BF17" s="61" t="str">
        <f>IFERROR(Opttax!BE17/GAMSopt!BE17,"")</f>
        <v/>
      </c>
      <c r="BG17" s="61" t="str">
        <f>IFERROR(Opttax!BF17/GAMSopt!BF17,"")</f>
        <v/>
      </c>
      <c r="BH17" s="61" t="str">
        <f>IFERROR(Opttax!BG17/GAMSopt!BG17,"")</f>
        <v/>
      </c>
      <c r="BI17" s="61" t="str">
        <f>IFERROR(Opttax!BH17/GAMSopt!BH17,"")</f>
        <v/>
      </c>
      <c r="BJ17" s="61" t="str">
        <f>IFERROR(Opttax!BI17/GAMSopt!BI17,"")</f>
        <v/>
      </c>
    </row>
    <row r="18" spans="1:62" x14ac:dyDescent="0.25">
      <c r="A18" t="str">
        <f>Opttax!A18</f>
        <v>Social time preference factor</v>
      </c>
      <c r="B18" t="str">
        <f>GAMSopt!A18</f>
        <v>Social Time Preference Factor</v>
      </c>
      <c r="C18" s="61">
        <f>IFERROR(Opttax!B18/GAMSopt!B18,"")</f>
        <v>1</v>
      </c>
      <c r="D18" s="61">
        <f>IFERROR(Opttax!C18/GAMSopt!C18,"")</f>
        <v>1.0000000000060758</v>
      </c>
      <c r="E18" s="61">
        <f>IFERROR(Opttax!D18/GAMSopt!D18,"")</f>
        <v>1.0000000000257461</v>
      </c>
      <c r="F18" s="61">
        <f>IFERROR(Opttax!E18/GAMSopt!E18,"")</f>
        <v>1.0000000000122673</v>
      </c>
      <c r="G18" s="61">
        <f>IFERROR(Opttax!F18/GAMSopt!F18,"")</f>
        <v>1.0000000000320188</v>
      </c>
      <c r="H18" s="61">
        <f>IFERROR(Opttax!G18/GAMSopt!G18,"")</f>
        <v>1.0000000000354918</v>
      </c>
      <c r="I18" s="61">
        <f>IFERROR(Opttax!H18/GAMSopt!H18,"")</f>
        <v>1.0000000000101461</v>
      </c>
      <c r="J18" s="61">
        <f>IFERROR(Opttax!I18/GAMSopt!I18,"")</f>
        <v>0.99999999994494104</v>
      </c>
      <c r="K18" s="61">
        <f>IFERROR(Opttax!J18/GAMSopt!J18,"")</f>
        <v>1.0000000000678158</v>
      </c>
      <c r="L18" s="61">
        <f>IFERROR(Opttax!K18/GAMSopt!K18,"")</f>
        <v>1.0000000000888485</v>
      </c>
      <c r="M18" s="61">
        <f>IFERROR(Opttax!L18/GAMSopt!L18,"")</f>
        <v>0.99999999999269429</v>
      </c>
      <c r="N18" s="61">
        <f>IFERROR(Opttax!M18/GAMSopt!M18,"")</f>
        <v>1.0000000000038423</v>
      </c>
      <c r="O18" s="61">
        <f>IFERROR(Opttax!N18/GAMSopt!N18,"")</f>
        <v>1.0000000000485174</v>
      </c>
      <c r="P18" s="61">
        <f>IFERROR(Opttax!O18/GAMSopt!O18,"")</f>
        <v>0.9999999998804826</v>
      </c>
      <c r="Q18" s="61">
        <f>IFERROR(Opttax!P18/GAMSopt!P18,"")</f>
        <v>0.99999999999590417</v>
      </c>
      <c r="R18" s="61">
        <f>IFERROR(Opttax!Q18/GAMSopt!Q18,"")</f>
        <v>1.0000000001050622</v>
      </c>
      <c r="S18" s="61">
        <f>IFERROR(Opttax!R18/GAMSopt!R18,"")</f>
        <v>0.99999999995984235</v>
      </c>
      <c r="T18" s="61">
        <f>IFERROR(Opttax!S18/GAMSopt!S18,"")</f>
        <v>0.99999999995538968</v>
      </c>
      <c r="U18" s="61">
        <f>IFERROR(Opttax!T18/GAMSopt!T18,"")</f>
        <v>1.0000000000749381</v>
      </c>
      <c r="V18" s="61">
        <f>IFERROR(Opttax!U18/GAMSopt!U18,"")</f>
        <v>0.99999999989864485</v>
      </c>
      <c r="W18" s="61">
        <f>IFERROR(Opttax!V18/GAMSopt!V18,"")</f>
        <v>0.99999999988297339</v>
      </c>
      <c r="X18" s="61">
        <f>IFERROR(Opttax!W18/GAMSopt!W18,"")</f>
        <v>1.0000000000586489</v>
      </c>
      <c r="Y18" s="61">
        <f>IFERROR(Opttax!X18/GAMSopt!X18,"")</f>
        <v>1.000000000233574</v>
      </c>
      <c r="Z18" s="61">
        <f>IFERROR(Opttax!Y18/GAMSopt!Y18,"")</f>
        <v>1.0000000000781066</v>
      </c>
      <c r="AA18" s="61">
        <f>IFERROR(Opttax!Z18/GAMSopt!Z18,"")</f>
        <v>0.9999999998396828</v>
      </c>
      <c r="AB18" s="61">
        <f>IFERROR(Opttax!AA18/GAMSopt!AA18,"")</f>
        <v>0.99999999969289866</v>
      </c>
      <c r="AC18" s="61">
        <f>IFERROR(Opttax!AB18/GAMSopt!AB18,"")</f>
        <v>0.99999999982514853</v>
      </c>
      <c r="AD18" s="61">
        <f>IFERROR(Opttax!AC18/GAMSopt!AC18,"")</f>
        <v>1.0000000002055953</v>
      </c>
      <c r="AE18" s="61">
        <f>IFERROR(Opttax!AD18/GAMSopt!AD18,"")</f>
        <v>1.0000000002700371</v>
      </c>
      <c r="AF18" s="61">
        <f>IFERROR(Opttax!AE18/GAMSopt!AE18,"")</f>
        <v>1.0000000002260792</v>
      </c>
      <c r="AG18" s="61">
        <f>IFERROR(Opttax!AF18/GAMSopt!AF18,"")</f>
        <v>0.99999999962010644</v>
      </c>
      <c r="AH18" s="61">
        <f>IFERROR(Opttax!AG18/GAMSopt!AG18,"")</f>
        <v>1.0000000001740434</v>
      </c>
      <c r="AI18" s="61">
        <f>IFERROR(Opttax!AH18/GAMSopt!AH18,"")</f>
        <v>1.0000000000100999</v>
      </c>
      <c r="AJ18" s="61">
        <f>IFERROR(Opttax!AI18/GAMSopt!AI18,"")</f>
        <v>0.99999999976542697</v>
      </c>
      <c r="AK18" s="61">
        <f>IFERROR(Opttax!AJ18/GAMSopt!AJ18,"")</f>
        <v>1.0000000000114073</v>
      </c>
      <c r="AL18" s="61">
        <f>IFERROR(Opttax!AK18/GAMSopt!AK18,"")</f>
        <v>1.0000000004701248</v>
      </c>
      <c r="AM18" s="61">
        <f>IFERROR(Opttax!AL18/GAMSopt!AL18,"")</f>
        <v>1.0000000004838874</v>
      </c>
      <c r="AN18" s="61">
        <f>IFERROR(Opttax!AM18/GAMSopt!AM18,"")</f>
        <v>1.0000000007560903</v>
      </c>
      <c r="AO18" s="61">
        <f>IFERROR(Opttax!AN18/GAMSopt!AN18,"")</f>
        <v>1.0000000006658294</v>
      </c>
      <c r="AP18" s="61">
        <f>IFERROR(Opttax!AO18/GAMSopt!AO18,"")</f>
        <v>0.99999999942088913</v>
      </c>
      <c r="AQ18" s="61">
        <f>IFERROR(Opttax!AP18/GAMSopt!AP18,"")</f>
        <v>1.0000000007678991</v>
      </c>
      <c r="AR18" s="61">
        <f>IFERROR(Opttax!AQ18/GAMSopt!AQ18,"")</f>
        <v>1.0000000002013028</v>
      </c>
      <c r="AS18" s="61">
        <f>IFERROR(Opttax!AR18/GAMSopt!AR18,"")</f>
        <v>1.0000000010918733</v>
      </c>
      <c r="AT18" s="61">
        <f>IFERROR(Opttax!AS18/GAMSopt!AS18,"")</f>
        <v>0.99999999919521931</v>
      </c>
      <c r="AU18" s="61">
        <f>IFERROR(Opttax!AT18/GAMSopt!AT18,"")</f>
        <v>1.0000000003396818</v>
      </c>
      <c r="AV18" s="61">
        <f>IFERROR(Opttax!AU18/GAMSopt!AU18,"")</f>
        <v>1.0000000007494043</v>
      </c>
      <c r="AW18" s="61">
        <f>IFERROR(Opttax!AV18/GAMSopt!AV18,"")</f>
        <v>1.0000000015082968</v>
      </c>
      <c r="AX18" s="61">
        <f>IFERROR(Opttax!AW18/GAMSopt!AW18,"")</f>
        <v>0.99999999895800507</v>
      </c>
      <c r="AY18" s="61">
        <f>IFERROR(Opttax!AX18/GAMSopt!AX18,"")</f>
        <v>1.0000000015216493</v>
      </c>
      <c r="AZ18" s="61">
        <f>IFERROR(Opttax!AY18/GAMSopt!AY18,"")</f>
        <v>0.99999999913499449</v>
      </c>
      <c r="BA18" s="61">
        <f>IFERROR(Opttax!AZ18/GAMSopt!AZ18,"")</f>
        <v>0.99999999813323548</v>
      </c>
      <c r="BB18" s="61">
        <f>IFERROR(Opttax!BA18/GAMSopt!BA18,"")</f>
        <v>1.0000000020128925</v>
      </c>
      <c r="BC18" s="61">
        <f>IFERROR(Opttax!BB18/GAMSopt!BB18,"")</f>
        <v>0.99999999801733996</v>
      </c>
      <c r="BD18" s="61">
        <f>IFERROR(Opttax!BC18/GAMSopt!BC18,"")</f>
        <v>1.0000000009613601</v>
      </c>
      <c r="BE18" s="61">
        <f>IFERROR(Opttax!BD18/GAMSopt!BD18,"")</f>
        <v>0.99999999776082205</v>
      </c>
      <c r="BF18" s="61">
        <f>IFERROR(Opttax!BE18/GAMSopt!BE18,"")</f>
        <v>0.99999999872564771</v>
      </c>
      <c r="BG18" s="61">
        <f>IFERROR(Opttax!BF18/GAMSopt!BF18,"")</f>
        <v>0.99999999869887868</v>
      </c>
      <c r="BH18" s="61">
        <f>IFERROR(Opttax!BG18/GAMSopt!BG18,"")</f>
        <v>0.9999999987280026</v>
      </c>
      <c r="BI18" s="61">
        <f>IFERROR(Opttax!BH18/GAMSopt!BH18,"")</f>
        <v>0.99999999729370659</v>
      </c>
      <c r="BJ18" s="61">
        <f>IFERROR(Opttax!BI18/GAMSopt!BI18,"")</f>
        <v>0.99999999599139844</v>
      </c>
    </row>
    <row r="19" spans="1:62" x14ac:dyDescent="0.25">
      <c r="A19" t="str">
        <f>Opttax!A19</f>
        <v>Elasticity of MU of consumption</v>
      </c>
      <c r="B19" t="str">
        <f>GAMSopt!A19</f>
        <v>Elasticity of MU of Consumption</v>
      </c>
      <c r="C19" s="61">
        <f>IFERROR(Opttax!B19/GAMSopt!B19,"")</f>
        <v>1</v>
      </c>
      <c r="D19" s="61" t="str">
        <f>IFERROR(Opttax!C19/GAMSopt!C19,"")</f>
        <v/>
      </c>
      <c r="E19" s="61" t="str">
        <f>IFERROR(Opttax!D19/GAMSopt!D19,"")</f>
        <v/>
      </c>
      <c r="F19" s="61" t="str">
        <f>IFERROR(Opttax!E19/GAMSopt!E19,"")</f>
        <v/>
      </c>
      <c r="G19" s="61" t="str">
        <f>IFERROR(Opttax!F19/GAMSopt!F19,"")</f>
        <v/>
      </c>
      <c r="H19" s="61" t="str">
        <f>IFERROR(Opttax!G19/GAMSopt!G19,"")</f>
        <v/>
      </c>
      <c r="I19" s="61" t="str">
        <f>IFERROR(Opttax!H19/GAMSopt!H19,"")</f>
        <v/>
      </c>
      <c r="J19" s="61" t="str">
        <f>IFERROR(Opttax!I19/GAMSopt!I19,"")</f>
        <v/>
      </c>
      <c r="K19" s="61" t="str">
        <f>IFERROR(Opttax!J19/GAMSopt!J19,"")</f>
        <v/>
      </c>
      <c r="L19" s="61" t="str">
        <f>IFERROR(Opttax!K19/GAMSopt!K19,"")</f>
        <v/>
      </c>
      <c r="M19" s="61" t="str">
        <f>IFERROR(Opttax!L19/GAMSopt!L19,"")</f>
        <v/>
      </c>
      <c r="N19" s="61" t="str">
        <f>IFERROR(Opttax!M19/GAMSopt!M19,"")</f>
        <v/>
      </c>
      <c r="O19" s="61" t="str">
        <f>IFERROR(Opttax!N19/GAMSopt!N19,"")</f>
        <v/>
      </c>
      <c r="P19" s="61" t="str">
        <f>IFERROR(Opttax!O19/GAMSopt!O19,"")</f>
        <v/>
      </c>
      <c r="Q19" s="61" t="str">
        <f>IFERROR(Opttax!P19/GAMSopt!P19,"")</f>
        <v/>
      </c>
      <c r="R19" s="61" t="str">
        <f>IFERROR(Opttax!Q19/GAMSopt!Q19,"")</f>
        <v/>
      </c>
      <c r="S19" s="61" t="str">
        <f>IFERROR(Opttax!R19/GAMSopt!R19,"")</f>
        <v/>
      </c>
      <c r="T19" s="61" t="str">
        <f>IFERROR(Opttax!S19/GAMSopt!S19,"")</f>
        <v/>
      </c>
      <c r="U19" s="61" t="str">
        <f>IFERROR(Opttax!T19/GAMSopt!T19,"")</f>
        <v/>
      </c>
      <c r="V19" s="61" t="str">
        <f>IFERROR(Opttax!U19/GAMSopt!U19,"")</f>
        <v/>
      </c>
      <c r="W19" s="61" t="str">
        <f>IFERROR(Opttax!V19/GAMSopt!V19,"")</f>
        <v/>
      </c>
      <c r="X19" s="61" t="str">
        <f>IFERROR(Opttax!W19/GAMSopt!W19,"")</f>
        <v/>
      </c>
      <c r="Y19" s="61" t="str">
        <f>IFERROR(Opttax!X19/GAMSopt!X19,"")</f>
        <v/>
      </c>
      <c r="Z19" s="61" t="str">
        <f>IFERROR(Opttax!Y19/GAMSopt!Y19,"")</f>
        <v/>
      </c>
      <c r="AA19" s="61" t="str">
        <f>IFERROR(Opttax!Z19/GAMSopt!Z19,"")</f>
        <v/>
      </c>
      <c r="AB19" s="61" t="str">
        <f>IFERROR(Opttax!AA19/GAMSopt!AA19,"")</f>
        <v/>
      </c>
      <c r="AC19" s="61" t="str">
        <f>IFERROR(Opttax!AB19/GAMSopt!AB19,"")</f>
        <v/>
      </c>
      <c r="AD19" s="61" t="str">
        <f>IFERROR(Opttax!AC19/GAMSopt!AC19,"")</f>
        <v/>
      </c>
      <c r="AE19" s="61" t="str">
        <f>IFERROR(Opttax!AD19/GAMSopt!AD19,"")</f>
        <v/>
      </c>
      <c r="AF19" s="61" t="str">
        <f>IFERROR(Opttax!AE19/GAMSopt!AE19,"")</f>
        <v/>
      </c>
      <c r="AG19" s="61" t="str">
        <f>IFERROR(Opttax!AF19/GAMSopt!AF19,"")</f>
        <v/>
      </c>
      <c r="AH19" s="61" t="str">
        <f>IFERROR(Opttax!AG19/GAMSopt!AG19,"")</f>
        <v/>
      </c>
      <c r="AI19" s="61" t="str">
        <f>IFERROR(Opttax!AH19/GAMSopt!AH19,"")</f>
        <v/>
      </c>
      <c r="AJ19" s="61" t="str">
        <f>IFERROR(Opttax!AI19/GAMSopt!AI19,"")</f>
        <v/>
      </c>
      <c r="AK19" s="61" t="str">
        <f>IFERROR(Opttax!AJ19/GAMSopt!AJ19,"")</f>
        <v/>
      </c>
      <c r="AL19" s="61" t="str">
        <f>IFERROR(Opttax!AK19/GAMSopt!AK19,"")</f>
        <v/>
      </c>
      <c r="AM19" s="61" t="str">
        <f>IFERROR(Opttax!AL19/GAMSopt!AL19,"")</f>
        <v/>
      </c>
      <c r="AN19" s="61" t="str">
        <f>IFERROR(Opttax!AM19/GAMSopt!AM19,"")</f>
        <v/>
      </c>
      <c r="AO19" s="61" t="str">
        <f>IFERROR(Opttax!AN19/GAMSopt!AN19,"")</f>
        <v/>
      </c>
      <c r="AP19" s="61" t="str">
        <f>IFERROR(Opttax!AO19/GAMSopt!AO19,"")</f>
        <v/>
      </c>
      <c r="AQ19" s="61" t="str">
        <f>IFERROR(Opttax!AP19/GAMSopt!AP19,"")</f>
        <v/>
      </c>
      <c r="AR19" s="61" t="str">
        <f>IFERROR(Opttax!AQ19/GAMSopt!AQ19,"")</f>
        <v/>
      </c>
      <c r="AS19" s="61" t="str">
        <f>IFERROR(Opttax!AR19/GAMSopt!AR19,"")</f>
        <v/>
      </c>
      <c r="AT19" s="61" t="str">
        <f>IFERROR(Opttax!AS19/GAMSopt!AS19,"")</f>
        <v/>
      </c>
      <c r="AU19" s="61" t="str">
        <f>IFERROR(Opttax!AT19/GAMSopt!AT19,"")</f>
        <v/>
      </c>
      <c r="AV19" s="61" t="str">
        <f>IFERROR(Opttax!AU19/GAMSopt!AU19,"")</f>
        <v/>
      </c>
      <c r="AW19" s="61" t="str">
        <f>IFERROR(Opttax!AV19/GAMSopt!AV19,"")</f>
        <v/>
      </c>
      <c r="AX19" s="61" t="str">
        <f>IFERROR(Opttax!AW19/GAMSopt!AW19,"")</f>
        <v/>
      </c>
      <c r="AY19" s="61" t="str">
        <f>IFERROR(Opttax!AX19/GAMSopt!AX19,"")</f>
        <v/>
      </c>
      <c r="AZ19" s="61" t="str">
        <f>IFERROR(Opttax!AY19/GAMSopt!AY19,"")</f>
        <v/>
      </c>
      <c r="BA19" s="61" t="str">
        <f>IFERROR(Opttax!AZ19/GAMSopt!AZ19,"")</f>
        <v/>
      </c>
      <c r="BB19" s="61" t="str">
        <f>IFERROR(Opttax!BA19/GAMSopt!BA19,"")</f>
        <v/>
      </c>
      <c r="BC19" s="61" t="str">
        <f>IFERROR(Opttax!BB19/GAMSopt!BB19,"")</f>
        <v/>
      </c>
      <c r="BD19" s="61" t="str">
        <f>IFERROR(Opttax!BC19/GAMSopt!BC19,"")</f>
        <v/>
      </c>
      <c r="BE19" s="61" t="str">
        <f>IFERROR(Opttax!BD19/GAMSopt!BD19,"")</f>
        <v/>
      </c>
      <c r="BF19" s="61" t="str">
        <f>IFERROR(Opttax!BE19/GAMSopt!BE19,"")</f>
        <v/>
      </c>
      <c r="BG19" s="61" t="str">
        <f>IFERROR(Opttax!BF19/GAMSopt!BF19,"")</f>
        <v/>
      </c>
      <c r="BH19" s="61" t="str">
        <f>IFERROR(Opttax!BG19/GAMSopt!BG19,"")</f>
        <v/>
      </c>
      <c r="BI19" s="61" t="str">
        <f>IFERROR(Opttax!BH19/GAMSopt!BH19,"")</f>
        <v/>
      </c>
      <c r="BJ19" s="61" t="str">
        <f>IFERROR(Opttax!BI19/GAMSopt!BI19,"")</f>
        <v/>
      </c>
    </row>
    <row r="20" spans="1:62" x14ac:dyDescent="0.25">
      <c r="A20" t="str">
        <f>Opttax!A20</f>
        <v>PRODUCTIVITY</v>
      </c>
      <c r="B20" t="str">
        <f>GAMSopt!A20</f>
        <v>* PRODUCTIVITY</v>
      </c>
      <c r="C20" s="61" t="str">
        <f>IFERROR(Opttax!B20/GAMSopt!B20,"")</f>
        <v/>
      </c>
      <c r="D20" s="61" t="str">
        <f>IFERROR(Opttax!C20/GAMSopt!C20,"")</f>
        <v/>
      </c>
      <c r="E20" s="61" t="str">
        <f>IFERROR(Opttax!D20/GAMSopt!D20,"")</f>
        <v/>
      </c>
      <c r="F20" s="61" t="str">
        <f>IFERROR(Opttax!E20/GAMSopt!E20,"")</f>
        <v/>
      </c>
      <c r="G20" s="61" t="str">
        <f>IFERROR(Opttax!F20/GAMSopt!F20,"")</f>
        <v/>
      </c>
      <c r="H20" s="61" t="str">
        <f>IFERROR(Opttax!G20/GAMSopt!G20,"")</f>
        <v/>
      </c>
      <c r="I20" s="61" t="str">
        <f>IFERROR(Opttax!H20/GAMSopt!H20,"")</f>
        <v/>
      </c>
      <c r="J20" s="61" t="str">
        <f>IFERROR(Opttax!I20/GAMSopt!I20,"")</f>
        <v/>
      </c>
      <c r="K20" s="61" t="str">
        <f>IFERROR(Opttax!J20/GAMSopt!J20,"")</f>
        <v/>
      </c>
      <c r="L20" s="61" t="str">
        <f>IFERROR(Opttax!K20/GAMSopt!K20,"")</f>
        <v/>
      </c>
      <c r="M20" s="61" t="str">
        <f>IFERROR(Opttax!L20/GAMSopt!L20,"")</f>
        <v/>
      </c>
      <c r="N20" s="61" t="str">
        <f>IFERROR(Opttax!M20/GAMSopt!M20,"")</f>
        <v/>
      </c>
      <c r="O20" s="61" t="str">
        <f>IFERROR(Opttax!N20/GAMSopt!N20,"")</f>
        <v/>
      </c>
      <c r="P20" s="61" t="str">
        <f>IFERROR(Opttax!O20/GAMSopt!O20,"")</f>
        <v/>
      </c>
      <c r="Q20" s="61" t="str">
        <f>IFERROR(Opttax!P20/GAMSopt!P20,"")</f>
        <v/>
      </c>
      <c r="R20" s="61" t="str">
        <f>IFERROR(Opttax!Q20/GAMSopt!Q20,"")</f>
        <v/>
      </c>
      <c r="S20" s="61" t="str">
        <f>IFERROR(Opttax!R20/GAMSopt!R20,"")</f>
        <v/>
      </c>
      <c r="T20" s="61" t="str">
        <f>IFERROR(Opttax!S20/GAMSopt!S20,"")</f>
        <v/>
      </c>
      <c r="U20" s="61" t="str">
        <f>IFERROR(Opttax!T20/GAMSopt!T20,"")</f>
        <v/>
      </c>
      <c r="V20" s="61" t="str">
        <f>IFERROR(Opttax!U20/GAMSopt!U20,"")</f>
        <v/>
      </c>
      <c r="W20" s="61" t="str">
        <f>IFERROR(Opttax!V20/GAMSopt!V20,"")</f>
        <v/>
      </c>
      <c r="X20" s="61" t="str">
        <f>IFERROR(Opttax!W20/GAMSopt!W20,"")</f>
        <v/>
      </c>
      <c r="Y20" s="61" t="str">
        <f>IFERROR(Opttax!X20/GAMSopt!X20,"")</f>
        <v/>
      </c>
      <c r="Z20" s="61" t="str">
        <f>IFERROR(Opttax!Y20/GAMSopt!Y20,"")</f>
        <v/>
      </c>
      <c r="AA20" s="61" t="str">
        <f>IFERROR(Opttax!Z20/GAMSopt!Z20,"")</f>
        <v/>
      </c>
      <c r="AB20" s="61" t="str">
        <f>IFERROR(Opttax!AA20/GAMSopt!AA20,"")</f>
        <v/>
      </c>
      <c r="AC20" s="61" t="str">
        <f>IFERROR(Opttax!AB20/GAMSopt!AB20,"")</f>
        <v/>
      </c>
      <c r="AD20" s="61" t="str">
        <f>IFERROR(Opttax!AC20/GAMSopt!AC20,"")</f>
        <v/>
      </c>
      <c r="AE20" s="61" t="str">
        <f>IFERROR(Opttax!AD20/GAMSopt!AD20,"")</f>
        <v/>
      </c>
      <c r="AF20" s="61" t="str">
        <f>IFERROR(Opttax!AE20/GAMSopt!AE20,"")</f>
        <v/>
      </c>
      <c r="AG20" s="61" t="str">
        <f>IFERROR(Opttax!AF20/GAMSopt!AF20,"")</f>
        <v/>
      </c>
      <c r="AH20" s="61" t="str">
        <f>IFERROR(Opttax!AG20/GAMSopt!AG20,"")</f>
        <v/>
      </c>
      <c r="AI20" s="61" t="str">
        <f>IFERROR(Opttax!AH20/GAMSopt!AH20,"")</f>
        <v/>
      </c>
      <c r="AJ20" s="61" t="str">
        <f>IFERROR(Opttax!AI20/GAMSopt!AI20,"")</f>
        <v/>
      </c>
      <c r="AK20" s="61" t="str">
        <f>IFERROR(Opttax!AJ20/GAMSopt!AJ20,"")</f>
        <v/>
      </c>
      <c r="AL20" s="61" t="str">
        <f>IFERROR(Opttax!AK20/GAMSopt!AK20,"")</f>
        <v/>
      </c>
      <c r="AM20" s="61" t="str">
        <f>IFERROR(Opttax!AL20/GAMSopt!AL20,"")</f>
        <v/>
      </c>
      <c r="AN20" s="61" t="str">
        <f>IFERROR(Opttax!AM20/GAMSopt!AM20,"")</f>
        <v/>
      </c>
      <c r="AO20" s="61" t="str">
        <f>IFERROR(Opttax!AN20/GAMSopt!AN20,"")</f>
        <v/>
      </c>
      <c r="AP20" s="61" t="str">
        <f>IFERROR(Opttax!AO20/GAMSopt!AO20,"")</f>
        <v/>
      </c>
      <c r="AQ20" s="61" t="str">
        <f>IFERROR(Opttax!AP20/GAMSopt!AP20,"")</f>
        <v/>
      </c>
      <c r="AR20" s="61" t="str">
        <f>IFERROR(Opttax!AQ20/GAMSopt!AQ20,"")</f>
        <v/>
      </c>
      <c r="AS20" s="61" t="str">
        <f>IFERROR(Opttax!AR20/GAMSopt!AR20,"")</f>
        <v/>
      </c>
      <c r="AT20" s="61" t="str">
        <f>IFERROR(Opttax!AS20/GAMSopt!AS20,"")</f>
        <v/>
      </c>
      <c r="AU20" s="61" t="str">
        <f>IFERROR(Opttax!AT20/GAMSopt!AT20,"")</f>
        <v/>
      </c>
      <c r="AV20" s="61" t="str">
        <f>IFERROR(Opttax!AU20/GAMSopt!AU20,"")</f>
        <v/>
      </c>
      <c r="AW20" s="61" t="str">
        <f>IFERROR(Opttax!AV20/GAMSopt!AV20,"")</f>
        <v/>
      </c>
      <c r="AX20" s="61" t="str">
        <f>IFERROR(Opttax!AW20/GAMSopt!AW20,"")</f>
        <v/>
      </c>
      <c r="AY20" s="61" t="str">
        <f>IFERROR(Opttax!AX20/GAMSopt!AX20,"")</f>
        <v/>
      </c>
      <c r="AZ20" s="61" t="str">
        <f>IFERROR(Opttax!AY20/GAMSopt!AY20,"")</f>
        <v/>
      </c>
      <c r="BA20" s="61" t="str">
        <f>IFERROR(Opttax!AZ20/GAMSopt!AZ20,"")</f>
        <v/>
      </c>
      <c r="BB20" s="61" t="str">
        <f>IFERROR(Opttax!BA20/GAMSopt!BA20,"")</f>
        <v/>
      </c>
      <c r="BC20" s="61" t="str">
        <f>IFERROR(Opttax!BB20/GAMSopt!BB20,"")</f>
        <v/>
      </c>
      <c r="BD20" s="61" t="str">
        <f>IFERROR(Opttax!BC20/GAMSopt!BC20,"")</f>
        <v/>
      </c>
      <c r="BE20" s="61" t="str">
        <f>IFERROR(Opttax!BD20/GAMSopt!BD20,"")</f>
        <v/>
      </c>
      <c r="BF20" s="61" t="str">
        <f>IFERROR(Opttax!BE20/GAMSopt!BE20,"")</f>
        <v/>
      </c>
      <c r="BG20" s="61" t="str">
        <f>IFERROR(Opttax!BF20/GAMSopt!BF20,"")</f>
        <v/>
      </c>
      <c r="BH20" s="61" t="str">
        <f>IFERROR(Opttax!BG20/GAMSopt!BG20,"")</f>
        <v/>
      </c>
      <c r="BI20" s="61" t="str">
        <f>IFERROR(Opttax!BH20/GAMSopt!BH20,"")</f>
        <v/>
      </c>
      <c r="BJ20" s="61" t="str">
        <f>IFERROR(Opttax!BI20/GAMSopt!BI20,"")</f>
        <v/>
      </c>
    </row>
    <row r="21" spans="1:62" x14ac:dyDescent="0.25">
      <c r="A21" t="str">
        <f>Opttax!A21</f>
        <v>Total factor productivity</v>
      </c>
      <c r="B21" t="str">
        <f>GAMSopt!A21</f>
        <v>Total Factor Productivity</v>
      </c>
      <c r="C21" s="61">
        <f>IFERROR(Opttax!B21/GAMSopt!B21,"")</f>
        <v>1</v>
      </c>
      <c r="D21" s="61">
        <f>IFERROR(Opttax!C21/GAMSopt!C21,"")</f>
        <v>0.99999999999728961</v>
      </c>
      <c r="E21" s="61">
        <f>IFERROR(Opttax!D21/GAMSopt!D21,"")</f>
        <v>1.0000000000034102</v>
      </c>
      <c r="F21" s="61">
        <f>IFERROR(Opttax!E21/GAMSopt!E21,"")</f>
        <v>1.000000000007548</v>
      </c>
      <c r="G21" s="61">
        <f>IFERROR(Opttax!F21/GAMSopt!F21,"")</f>
        <v>1.0000000000057705</v>
      </c>
      <c r="H21" s="61">
        <f>IFERROR(Opttax!G21/GAMSopt!G21,"")</f>
        <v>0.99999999999719269</v>
      </c>
      <c r="I21" s="61">
        <f>IFERROR(Opttax!H21/GAMSopt!H21,"")</f>
        <v>0.99999999999764744</v>
      </c>
      <c r="J21" s="61">
        <f>IFERROR(Opttax!I21/GAMSopt!I21,"")</f>
        <v>1.0000000000046956</v>
      </c>
      <c r="K21" s="61">
        <f>IFERROR(Opttax!J21/GAMSopt!J21,"")</f>
        <v>1.0000000000054372</v>
      </c>
      <c r="L21" s="61">
        <f>IFERROR(Opttax!K21/GAMSopt!K21,"")</f>
        <v>1.0000000000049887</v>
      </c>
      <c r="M21" s="61">
        <f>IFERROR(Opttax!L21/GAMSopt!L21,"")</f>
        <v>0.999999999993883</v>
      </c>
      <c r="N21" s="61">
        <f>IFERROR(Opttax!M21/GAMSopt!M21,"")</f>
        <v>1.0000000000059273</v>
      </c>
      <c r="O21" s="61">
        <f>IFERROR(Opttax!N21/GAMSopt!N21,"")</f>
        <v>1.0000000000019396</v>
      </c>
      <c r="P21" s="61">
        <f>IFERROR(Opttax!O21/GAMSopt!O21,"")</f>
        <v>0.99999999999661382</v>
      </c>
      <c r="Q21" s="61">
        <f>IFERROR(Opttax!P21/GAMSopt!P21,"")</f>
        <v>0.99999999999985301</v>
      </c>
      <c r="R21" s="61">
        <f>IFERROR(Opttax!Q21/GAMSopt!Q21,"")</f>
        <v>1.0000000000000451</v>
      </c>
      <c r="S21" s="61">
        <f>IFERROR(Opttax!R21/GAMSopt!R21,"")</f>
        <v>0.99999999999631273</v>
      </c>
      <c r="T21" s="61">
        <f>IFERROR(Opttax!S21/GAMSopt!S21,"")</f>
        <v>1.0000000000018492</v>
      </c>
      <c r="U21" s="61">
        <f>IFERROR(Opttax!T21/GAMSopt!T21,"")</f>
        <v>0.99999999999911471</v>
      </c>
      <c r="V21" s="61">
        <f>IFERROR(Opttax!U21/GAMSopt!U21,"")</f>
        <v>1.0000000000026592</v>
      </c>
      <c r="W21" s="61">
        <f>IFERROR(Opttax!V21/GAMSopt!V21,"")</f>
        <v>0.99999999999776434</v>
      </c>
      <c r="X21" s="61">
        <f>IFERROR(Opttax!W21/GAMSopt!W21,"")</f>
        <v>0.99999999999752043</v>
      </c>
      <c r="Y21" s="61">
        <f>IFERROR(Opttax!X21/GAMSopt!X21,"")</f>
        <v>0.9999999999983803</v>
      </c>
      <c r="Z21" s="61">
        <f>IFERROR(Opttax!Y21/GAMSopt!Y21,"")</f>
        <v>1.0000000000020643</v>
      </c>
      <c r="AA21" s="61">
        <f>IFERROR(Opttax!Z21/GAMSopt!Z21,"")</f>
        <v>0.99999999999782174</v>
      </c>
      <c r="AB21" s="61">
        <f>IFERROR(Opttax!AA21/GAMSopt!AA21,"")</f>
        <v>1.0000000000008076</v>
      </c>
      <c r="AC21" s="61">
        <f>IFERROR(Opttax!AB21/GAMSopt!AB21,"")</f>
        <v>0.99999999999958211</v>
      </c>
      <c r="AD21" s="61">
        <f>IFERROR(Opttax!AC21/GAMSopt!AC21,"")</f>
        <v>0.99999999999728906</v>
      </c>
      <c r="AE21" s="61">
        <f>IFERROR(Opttax!AD21/GAMSopt!AD21,"")</f>
        <v>1.0000000000020384</v>
      </c>
      <c r="AF21" s="61">
        <f>IFERROR(Opttax!AE21/GAMSopt!AE21,"")</f>
        <v>1.0000000000006655</v>
      </c>
      <c r="AG21" s="61">
        <f>IFERROR(Opttax!AF21/GAMSopt!AF21,"")</f>
        <v>0.99999999999748357</v>
      </c>
      <c r="AH21" s="61">
        <f>IFERROR(Opttax!AG21/GAMSopt!AG21,"")</f>
        <v>1.0000000000023623</v>
      </c>
      <c r="AI21" s="61">
        <f>IFERROR(Opttax!AH21/GAMSopt!AH21,"")</f>
        <v>0.99999999999767319</v>
      </c>
      <c r="AJ21" s="61">
        <f>IFERROR(Opttax!AI21/GAMSopt!AI21,"")</f>
        <v>0.99999999999903377</v>
      </c>
      <c r="AK21" s="61">
        <f>IFERROR(Opttax!AJ21/GAMSopt!AJ21,"")</f>
        <v>1.0000000000000973</v>
      </c>
      <c r="AL21" s="61">
        <f>IFERROR(Opttax!AK21/GAMSopt!AK21,"")</f>
        <v>1.0000000000013098</v>
      </c>
      <c r="AM21" s="61">
        <f>IFERROR(Opttax!AL21/GAMSopt!AL21,"")</f>
        <v>0.99999999999870104</v>
      </c>
      <c r="AN21" s="61">
        <f>IFERROR(Opttax!AM21/GAMSopt!AM21,"")</f>
        <v>1.0000000000005647</v>
      </c>
      <c r="AO21" s="61">
        <f>IFERROR(Opttax!AN21/GAMSopt!AN21,"")</f>
        <v>1.0000000000014133</v>
      </c>
      <c r="AP21" s="61">
        <f>IFERROR(Opttax!AO21/GAMSopt!AO21,"")</f>
        <v>1.0000000000008671</v>
      </c>
      <c r="AQ21" s="61">
        <f>IFERROR(Opttax!AP21/GAMSopt!AP21,"")</f>
        <v>1.0000000000000326</v>
      </c>
      <c r="AR21" s="61">
        <f>IFERROR(Opttax!AQ21/GAMSopt!AQ21,"")</f>
        <v>1.0000000000016978</v>
      </c>
      <c r="AS21" s="61">
        <f>IFERROR(Opttax!AR21/GAMSopt!AR21,"")</f>
        <v>1.0000000000010196</v>
      </c>
      <c r="AT21" s="61">
        <f>IFERROR(Opttax!AS21/GAMSopt!AS21,"")</f>
        <v>0.99999999999837741</v>
      </c>
      <c r="AU21" s="61">
        <f>IFERROR(Opttax!AT21/GAMSopt!AT21,"")</f>
        <v>1.0000000000010947</v>
      </c>
      <c r="AV21" s="61">
        <f>IFERROR(Opttax!AU21/GAMSopt!AU21,"")</f>
        <v>0.99999999999869604</v>
      </c>
      <c r="AW21" s="61">
        <f>IFERROR(Opttax!AV21/GAMSopt!AV21,"")</f>
        <v>1.0000000000002209</v>
      </c>
      <c r="AX21" s="61">
        <f>IFERROR(Opttax!AW21/GAMSopt!AW21,"")</f>
        <v>1.0000000000011189</v>
      </c>
      <c r="AY21" s="61">
        <f>IFERROR(Opttax!AX21/GAMSopt!AX21,"")</f>
        <v>0.99999999999915068</v>
      </c>
      <c r="AZ21" s="61">
        <f>IFERROR(Opttax!AY21/GAMSopt!AY21,"")</f>
        <v>1.0000000000005855</v>
      </c>
      <c r="BA21" s="61">
        <f>IFERROR(Opttax!AZ21/GAMSopt!AZ21,"")</f>
        <v>0.99999999999984623</v>
      </c>
      <c r="BB21" s="61">
        <f>IFERROR(Opttax!BA21/GAMSopt!BA21,"")</f>
        <v>0.99999999999907829</v>
      </c>
      <c r="BC21" s="61">
        <f>IFERROR(Opttax!BB21/GAMSopt!BB21,"")</f>
        <v>0.99999999999849931</v>
      </c>
      <c r="BD21" s="61">
        <f>IFERROR(Opttax!BC21/GAMSopt!BC21,"")</f>
        <v>0.99999999999900047</v>
      </c>
      <c r="BE21" s="61">
        <f>IFERROR(Opttax!BD21/GAMSopt!BD21,"")</f>
        <v>1.0000000000002343</v>
      </c>
      <c r="BF21" s="61">
        <f>IFERROR(Opttax!BE21/GAMSopt!BE21,"")</f>
        <v>0.9999999999995165</v>
      </c>
      <c r="BG21" s="61">
        <f>IFERROR(Opttax!BF21/GAMSopt!BF21,"")</f>
        <v>0.99999999999874756</v>
      </c>
      <c r="BH21" s="61">
        <f>IFERROR(Opttax!BG21/GAMSopt!BG21,"")</f>
        <v>1.0000000000003566</v>
      </c>
      <c r="BI21" s="61">
        <f>IFERROR(Opttax!BH21/GAMSopt!BH21,"")</f>
        <v>1.0000000000000999</v>
      </c>
      <c r="BJ21" s="61">
        <f>IFERROR(Opttax!BI21/GAMSopt!BI21,"")</f>
        <v>0.99999999999991529</v>
      </c>
    </row>
    <row r="22" spans="1:62" x14ac:dyDescent="0.25">
      <c r="A22" t="str">
        <f>Opttax!A22</f>
        <v xml:space="preserve">     Initial level of total factor productivity</v>
      </c>
      <c r="B22" t="str">
        <f>GAMSopt!A22</f>
        <v>Initial Total Factor Productivity</v>
      </c>
      <c r="C22" s="61">
        <f>IFERROR(Opttax!B22/GAMSopt!B22,"")</f>
        <v>1</v>
      </c>
      <c r="D22" s="61" t="str">
        <f>IFERROR(Opttax!C22/GAMSopt!C22,"")</f>
        <v/>
      </c>
      <c r="E22" s="61" t="str">
        <f>IFERROR(Opttax!D22/GAMSopt!D22,"")</f>
        <v/>
      </c>
      <c r="F22" s="61" t="str">
        <f>IFERROR(Opttax!E22/GAMSopt!E22,"")</f>
        <v/>
      </c>
      <c r="G22" s="61" t="str">
        <f>IFERROR(Opttax!F22/GAMSopt!F22,"")</f>
        <v/>
      </c>
      <c r="H22" s="61" t="str">
        <f>IFERROR(Opttax!G22/GAMSopt!G22,"")</f>
        <v/>
      </c>
      <c r="I22" s="61" t="str">
        <f>IFERROR(Opttax!H22/GAMSopt!H22,"")</f>
        <v/>
      </c>
      <c r="J22" s="61" t="str">
        <f>IFERROR(Opttax!I22/GAMSopt!I22,"")</f>
        <v/>
      </c>
      <c r="K22" s="61" t="str">
        <f>IFERROR(Opttax!J22/GAMSopt!J22,"")</f>
        <v/>
      </c>
      <c r="L22" s="61" t="str">
        <f>IFERROR(Opttax!K22/GAMSopt!K22,"")</f>
        <v/>
      </c>
      <c r="M22" s="61" t="str">
        <f>IFERROR(Opttax!L22/GAMSopt!L22,"")</f>
        <v/>
      </c>
      <c r="N22" s="61" t="str">
        <f>IFERROR(Opttax!M22/GAMSopt!M22,"")</f>
        <v/>
      </c>
      <c r="O22" s="61" t="str">
        <f>IFERROR(Opttax!N22/GAMSopt!N22,"")</f>
        <v/>
      </c>
      <c r="P22" s="61" t="str">
        <f>IFERROR(Opttax!O22/GAMSopt!O22,"")</f>
        <v/>
      </c>
      <c r="Q22" s="61" t="str">
        <f>IFERROR(Opttax!P22/GAMSopt!P22,"")</f>
        <v/>
      </c>
      <c r="R22" s="61" t="str">
        <f>IFERROR(Opttax!Q22/GAMSopt!Q22,"")</f>
        <v/>
      </c>
      <c r="S22" s="61" t="str">
        <f>IFERROR(Opttax!R22/GAMSopt!R22,"")</f>
        <v/>
      </c>
      <c r="T22" s="61" t="str">
        <f>IFERROR(Opttax!S22/GAMSopt!S22,"")</f>
        <v/>
      </c>
      <c r="U22" s="61" t="str">
        <f>IFERROR(Opttax!T22/GAMSopt!T22,"")</f>
        <v/>
      </c>
      <c r="V22" s="61" t="str">
        <f>IFERROR(Opttax!U22/GAMSopt!U22,"")</f>
        <v/>
      </c>
      <c r="W22" s="61" t="str">
        <f>IFERROR(Opttax!V22/GAMSopt!V22,"")</f>
        <v/>
      </c>
      <c r="X22" s="61" t="str">
        <f>IFERROR(Opttax!W22/GAMSopt!W22,"")</f>
        <v/>
      </c>
      <c r="Y22" s="61" t="str">
        <f>IFERROR(Opttax!X22/GAMSopt!X22,"")</f>
        <v/>
      </c>
      <c r="Z22" s="61" t="str">
        <f>IFERROR(Opttax!Y22/GAMSopt!Y22,"")</f>
        <v/>
      </c>
      <c r="AA22" s="61" t="str">
        <f>IFERROR(Opttax!Z22/GAMSopt!Z22,"")</f>
        <v/>
      </c>
      <c r="AB22" s="61" t="str">
        <f>IFERROR(Opttax!AA22/GAMSopt!AA22,"")</f>
        <v/>
      </c>
      <c r="AC22" s="61" t="str">
        <f>IFERROR(Opttax!AB22/GAMSopt!AB22,"")</f>
        <v/>
      </c>
      <c r="AD22" s="61" t="str">
        <f>IFERROR(Opttax!AC22/GAMSopt!AC22,"")</f>
        <v/>
      </c>
      <c r="AE22" s="61" t="str">
        <f>IFERROR(Opttax!AD22/GAMSopt!AD22,"")</f>
        <v/>
      </c>
      <c r="AF22" s="61" t="str">
        <f>IFERROR(Opttax!AE22/GAMSopt!AE22,"")</f>
        <v/>
      </c>
      <c r="AG22" s="61" t="str">
        <f>IFERROR(Opttax!AF22/GAMSopt!AF22,"")</f>
        <v/>
      </c>
      <c r="AH22" s="61" t="str">
        <f>IFERROR(Opttax!AG22/GAMSopt!AG22,"")</f>
        <v/>
      </c>
      <c r="AI22" s="61" t="str">
        <f>IFERROR(Opttax!AH22/GAMSopt!AH22,"")</f>
        <v/>
      </c>
      <c r="AJ22" s="61" t="str">
        <f>IFERROR(Opttax!AI22/GAMSopt!AI22,"")</f>
        <v/>
      </c>
      <c r="AK22" s="61" t="str">
        <f>IFERROR(Opttax!AJ22/GAMSopt!AJ22,"")</f>
        <v/>
      </c>
      <c r="AL22" s="61" t="str">
        <f>IFERROR(Opttax!AK22/GAMSopt!AK22,"")</f>
        <v/>
      </c>
      <c r="AM22" s="61" t="str">
        <f>IFERROR(Opttax!AL22/GAMSopt!AL22,"")</f>
        <v/>
      </c>
      <c r="AN22" s="61" t="str">
        <f>IFERROR(Opttax!AM22/GAMSopt!AM22,"")</f>
        <v/>
      </c>
      <c r="AO22" s="61" t="str">
        <f>IFERROR(Opttax!AN22/GAMSopt!AN22,"")</f>
        <v/>
      </c>
      <c r="AP22" s="61" t="str">
        <f>IFERROR(Opttax!AO22/GAMSopt!AO22,"")</f>
        <v/>
      </c>
      <c r="AQ22" s="61" t="str">
        <f>IFERROR(Opttax!AP22/GAMSopt!AP22,"")</f>
        <v/>
      </c>
      <c r="AR22" s="61" t="str">
        <f>IFERROR(Opttax!AQ22/GAMSopt!AQ22,"")</f>
        <v/>
      </c>
      <c r="AS22" s="61" t="str">
        <f>IFERROR(Opttax!AR22/GAMSopt!AR22,"")</f>
        <v/>
      </c>
      <c r="AT22" s="61" t="str">
        <f>IFERROR(Opttax!AS22/GAMSopt!AS22,"")</f>
        <v/>
      </c>
      <c r="AU22" s="61" t="str">
        <f>IFERROR(Opttax!AT22/GAMSopt!AT22,"")</f>
        <v/>
      </c>
      <c r="AV22" s="61" t="str">
        <f>IFERROR(Opttax!AU22/GAMSopt!AU22,"")</f>
        <v/>
      </c>
      <c r="AW22" s="61" t="str">
        <f>IFERROR(Opttax!AV22/GAMSopt!AV22,"")</f>
        <v/>
      </c>
      <c r="AX22" s="61" t="str">
        <f>IFERROR(Opttax!AW22/GAMSopt!AW22,"")</f>
        <v/>
      </c>
      <c r="AY22" s="61" t="str">
        <f>IFERROR(Opttax!AX22/GAMSopt!AX22,"")</f>
        <v/>
      </c>
      <c r="AZ22" s="61" t="str">
        <f>IFERROR(Opttax!AY22/GAMSopt!AY22,"")</f>
        <v/>
      </c>
      <c r="BA22" s="61" t="str">
        <f>IFERROR(Opttax!AZ22/GAMSopt!AZ22,"")</f>
        <v/>
      </c>
      <c r="BB22" s="61" t="str">
        <f>IFERROR(Opttax!BA22/GAMSopt!BA22,"")</f>
        <v/>
      </c>
      <c r="BC22" s="61" t="str">
        <f>IFERROR(Opttax!BB22/GAMSopt!BB22,"")</f>
        <v/>
      </c>
      <c r="BD22" s="61" t="str">
        <f>IFERROR(Opttax!BC22/GAMSopt!BC22,"")</f>
        <v/>
      </c>
      <c r="BE22" s="61" t="str">
        <f>IFERROR(Opttax!BD22/GAMSopt!BD22,"")</f>
        <v/>
      </c>
      <c r="BF22" s="61" t="str">
        <f>IFERROR(Opttax!BE22/GAMSopt!BE22,"")</f>
        <v/>
      </c>
      <c r="BG22" s="61" t="str">
        <f>IFERROR(Opttax!BF22/GAMSopt!BF22,"")</f>
        <v/>
      </c>
      <c r="BH22" s="61" t="str">
        <f>IFERROR(Opttax!BG22/GAMSopt!BG22,"")</f>
        <v/>
      </c>
      <c r="BI22" s="61" t="str">
        <f>IFERROR(Opttax!BH22/GAMSopt!BH22,"")</f>
        <v/>
      </c>
      <c r="BJ22" s="61" t="str">
        <f>IFERROR(Opttax!BI22/GAMSopt!BI22,"")</f>
        <v/>
      </c>
    </row>
    <row r="23" spans="1:62" x14ac:dyDescent="0.25">
      <c r="A23" t="str">
        <f>Opttax!A23</f>
        <v xml:space="preserve">     Rate of growth of productivity (per 5 year, log)</v>
      </c>
      <c r="B23" t="str">
        <f>GAMSopt!A23</f>
        <v>Rate of Growth of Productivity</v>
      </c>
      <c r="C23" s="61">
        <f>IFERROR(Opttax!B23/GAMSopt!B23,"")</f>
        <v>1</v>
      </c>
      <c r="D23" s="61">
        <f>IFERROR(Opttax!C23/GAMSopt!C23,"")</f>
        <v>0.99999999935214601</v>
      </c>
      <c r="E23" s="61">
        <f>IFERROR(Opttax!D23/GAMSopt!D23,"")</f>
        <v>0.99999999937036654</v>
      </c>
      <c r="F23" s="61">
        <f>IFERROR(Opttax!E23/GAMSopt!E23,"")</f>
        <v>1.0000000005045255</v>
      </c>
      <c r="G23" s="61">
        <f>IFERROR(Opttax!F23/GAMSopt!F23,"")</f>
        <v>1.0000000000093545</v>
      </c>
      <c r="H23" s="61">
        <f>IFERROR(Opttax!G23/GAMSopt!G23,"")</f>
        <v>1.0000000005526737</v>
      </c>
      <c r="I23" s="61">
        <f>IFERROR(Opttax!H23/GAMSopt!H23,"")</f>
        <v>1.0000000000225879</v>
      </c>
      <c r="J23" s="61">
        <f>IFERROR(Opttax!I23/GAMSopt!I23,"")</f>
        <v>1.0000000004941705</v>
      </c>
      <c r="K23" s="61">
        <f>IFERROR(Opttax!J23/GAMSopt!J23,"")</f>
        <v>1.0000000003903495</v>
      </c>
      <c r="L23" s="61">
        <f>IFERROR(Opttax!K23/GAMSopt!K23,"")</f>
        <v>0.99999999921421034</v>
      </c>
      <c r="M23" s="61">
        <f>IFERROR(Opttax!L23/GAMSopt!L23,"")</f>
        <v>1.0000000005784864</v>
      </c>
      <c r="N23" s="61">
        <f>IFERROR(Opttax!M23/GAMSopt!M23,"")</f>
        <v>1.0000000007240459</v>
      </c>
      <c r="O23" s="61">
        <f>IFERROR(Opttax!N23/GAMSopt!N23,"")</f>
        <v>0.99999999926721406</v>
      </c>
      <c r="P23" s="61">
        <f>IFERROR(Opttax!O23/GAMSopt!O23,"")</f>
        <v>0.9999999997261978</v>
      </c>
      <c r="Q23" s="61">
        <f>IFERROR(Opttax!P23/GAMSopt!P23,"")</f>
        <v>0.99999999933321682</v>
      </c>
      <c r="R23" s="61">
        <f>IFERROR(Opttax!Q23/GAMSopt!Q23,"")</f>
        <v>0.99999999956563901</v>
      </c>
      <c r="S23" s="61">
        <f>IFERROR(Opttax!R23/GAMSopt!R23,"")</f>
        <v>0.9999999990320968</v>
      </c>
      <c r="T23" s="61">
        <f>IFERROR(Opttax!S23/GAMSopt!S23,"")</f>
        <v>1.0000000005516332</v>
      </c>
      <c r="U23" s="61">
        <f>IFERROR(Opttax!T23/GAMSopt!T23,"")</f>
        <v>1.0000000008155416</v>
      </c>
      <c r="V23" s="61">
        <f>IFERROR(Opttax!U23/GAMSopt!U23,"")</f>
        <v>0.99999999904342185</v>
      </c>
      <c r="W23" s="61">
        <f>IFERROR(Opttax!V23/GAMSopt!V23,"")</f>
        <v>0.9999999988796987</v>
      </c>
      <c r="X23" s="61">
        <f>IFERROR(Opttax!W23/GAMSopt!W23,"")</f>
        <v>0.99999999951383867</v>
      </c>
      <c r="Y23" s="61">
        <f>IFERROR(Opttax!X23/GAMSopt!X23,"")</f>
        <v>1.0000000006084615</v>
      </c>
      <c r="Z23" s="61">
        <f>IFERROR(Opttax!Y23/GAMSopt!Y23,"")</f>
        <v>0.99999999889508762</v>
      </c>
      <c r="AA23" s="61">
        <f>IFERROR(Opttax!Z23/GAMSopt!Z23,"")</f>
        <v>1.0000000005418961</v>
      </c>
      <c r="AB23" s="61">
        <f>IFERROR(Opttax!AA23/GAMSopt!AA23,"")</f>
        <v>0.99999999910336101</v>
      </c>
      <c r="AC23" s="61">
        <f>IFERROR(Opttax!AB23/GAMSopt!AB23,"")</f>
        <v>0.99999999980981602</v>
      </c>
      <c r="AD23" s="61">
        <f>IFERROR(Opttax!AC23/GAMSopt!AC23,"")</f>
        <v>1.0000000008995147</v>
      </c>
      <c r="AE23" s="61">
        <f>IFERROR(Opttax!AD23/GAMSopt!AD23,"")</f>
        <v>0.99999999856025479</v>
      </c>
      <c r="AF23" s="61">
        <f>IFERROR(Opttax!AE23/GAMSopt!AE23,"")</f>
        <v>0.9999999997148844</v>
      </c>
      <c r="AG23" s="61">
        <f>IFERROR(Opttax!AF23/GAMSopt!AF23,"")</f>
        <v>1.0000000006073455</v>
      </c>
      <c r="AH23" s="61">
        <f>IFERROR(Opttax!AG23/GAMSopt!AG23,"")</f>
        <v>1.0000000006210026</v>
      </c>
      <c r="AI23" s="61">
        <f>IFERROR(Opttax!AH23/GAMSopt!AH23,"")</f>
        <v>0.99999999973664366</v>
      </c>
      <c r="AJ23" s="61">
        <f>IFERROR(Opttax!AI23/GAMSopt!AI23,"")</f>
        <v>0.99999999968460129</v>
      </c>
      <c r="AK23" s="61">
        <f>IFERROR(Opttax!AJ23/GAMSopt!AJ23,"")</f>
        <v>0.9999999990758307</v>
      </c>
      <c r="AL23" s="61">
        <f>IFERROR(Opttax!AK23/GAMSopt!AK23,"")</f>
        <v>0.99999999926863192</v>
      </c>
      <c r="AM23" s="61">
        <f>IFERROR(Opttax!AL23/GAMSopt!AL23,"")</f>
        <v>1.0000000009672785</v>
      </c>
      <c r="AN23" s="61">
        <f>IFERROR(Opttax!AM23/GAMSopt!AM23,"")</f>
        <v>1.0000000009579331</v>
      </c>
      <c r="AO23" s="61">
        <f>IFERROR(Opttax!AN23/GAMSopt!AN23,"")</f>
        <v>1.0000000009296401</v>
      </c>
      <c r="AP23" s="61">
        <f>IFERROR(Opttax!AO23/GAMSopt!AO23,"")</f>
        <v>0.99999999836752307</v>
      </c>
      <c r="AQ23" s="61">
        <f>IFERROR(Opttax!AP23/GAMSopt!AP23,"")</f>
        <v>1.0000000017257873</v>
      </c>
      <c r="AR23" s="61">
        <f>IFERROR(Opttax!AQ23/GAMSopt!AQ23,"")</f>
        <v>1.0000000015931623</v>
      </c>
      <c r="AS23" s="61">
        <f>IFERROR(Opttax!AR23/GAMSopt!AR23,"")</f>
        <v>0.99999999970912412</v>
      </c>
      <c r="AT23" s="61">
        <f>IFERROR(Opttax!AS23/GAMSopt!AS23,"")</f>
        <v>0.99999999834871167</v>
      </c>
      <c r="AU23" s="61">
        <f>IFERROR(Opttax!AT23/GAMSopt!AT23,"")</f>
        <v>0.99999999788199023</v>
      </c>
      <c r="AV23" s="61">
        <f>IFERROR(Opttax!AU23/GAMSopt!AU23,"")</f>
        <v>0.99999999956178842</v>
      </c>
      <c r="AW23" s="61">
        <f>IFERROR(Opttax!AV23/GAMSopt!AV23,"")</f>
        <v>0.99999999958342856</v>
      </c>
      <c r="AX23" s="61">
        <f>IFERROR(Opttax!AW23/GAMSopt!AW23,"")</f>
        <v>0.99999999839902753</v>
      </c>
      <c r="AY23" s="61">
        <f>IFERROR(Opttax!AX23/GAMSopt!AX23,"")</f>
        <v>1.0000000019173509</v>
      </c>
      <c r="AZ23" s="61">
        <f>IFERROR(Opttax!AY23/GAMSopt!AY23,"")</f>
        <v>1.00000000163791</v>
      </c>
      <c r="BA23" s="61">
        <f>IFERROR(Opttax!AZ23/GAMSopt!AZ23,"")</f>
        <v>0.99999999726140176</v>
      </c>
      <c r="BB23" s="61">
        <f>IFERROR(Opttax!BA23/GAMSopt!BA23,"")</f>
        <v>1.0000000010501711</v>
      </c>
      <c r="BC23" s="61">
        <f>IFERROR(Opttax!BB23/GAMSopt!BB23,"")</f>
        <v>1.0000000014975476</v>
      </c>
      <c r="BD23" s="61">
        <f>IFERROR(Opttax!BC23/GAMSopt!BC23,"")</f>
        <v>1.0000000016761428</v>
      </c>
      <c r="BE23" s="61">
        <f>IFERROR(Opttax!BD23/GAMSopt!BD23,"")</f>
        <v>1.0000000017657393</v>
      </c>
      <c r="BF23" s="61">
        <f>IFERROR(Opttax!BE23/GAMSopt!BE23,"")</f>
        <v>0.99999999875029699</v>
      </c>
      <c r="BG23" s="61">
        <f>IFERROR(Opttax!BF23/GAMSopt!BF23,"")</f>
        <v>1.0000000004831302</v>
      </c>
      <c r="BH23" s="61">
        <f>IFERROR(Opttax!BG23/GAMSopt!BG23,"")</f>
        <v>1.000000001172465</v>
      </c>
      <c r="BI23" s="61">
        <f>IFERROR(Opttax!BH23/GAMSopt!BH23,"")</f>
        <v>1.000000003515243</v>
      </c>
      <c r="BJ23" s="61">
        <f>IFERROR(Opttax!BI23/GAMSopt!BI23,"")</f>
        <v>1.0000000012787569</v>
      </c>
    </row>
    <row r="24" spans="1:62" x14ac:dyDescent="0.25">
      <c r="A24" t="str">
        <f>Opttax!A24</f>
        <v>DAMAGE FUNCTION</v>
      </c>
      <c r="B24" t="str">
        <f>GAMSopt!A24</f>
        <v>* DAMAGE FUNCTION</v>
      </c>
      <c r="C24" s="61" t="str">
        <f>IFERROR(Opttax!B24/GAMSopt!B24,"")</f>
        <v/>
      </c>
      <c r="D24" s="61" t="str">
        <f>IFERROR(Opttax!C24/GAMSopt!C24,"")</f>
        <v/>
      </c>
      <c r="E24" s="61" t="str">
        <f>IFERROR(Opttax!D24/GAMSopt!D24,"")</f>
        <v/>
      </c>
      <c r="F24" s="61" t="str">
        <f>IFERROR(Opttax!E24/GAMSopt!E24,"")</f>
        <v/>
      </c>
      <c r="G24" s="61" t="str">
        <f>IFERROR(Opttax!F24/GAMSopt!F24,"")</f>
        <v/>
      </c>
      <c r="H24" s="61" t="str">
        <f>IFERROR(Opttax!G24/GAMSopt!G24,"")</f>
        <v/>
      </c>
      <c r="I24" s="61" t="str">
        <f>IFERROR(Opttax!H24/GAMSopt!H24,"")</f>
        <v/>
      </c>
      <c r="J24" s="61" t="str">
        <f>IFERROR(Opttax!I24/GAMSopt!I24,"")</f>
        <v/>
      </c>
      <c r="K24" s="61" t="str">
        <f>IFERROR(Opttax!J24/GAMSopt!J24,"")</f>
        <v/>
      </c>
      <c r="L24" s="61" t="str">
        <f>IFERROR(Opttax!K24/GAMSopt!K24,"")</f>
        <v/>
      </c>
      <c r="M24" s="61" t="str">
        <f>IFERROR(Opttax!L24/GAMSopt!L24,"")</f>
        <v/>
      </c>
      <c r="N24" s="61" t="str">
        <f>IFERROR(Opttax!M24/GAMSopt!M24,"")</f>
        <v/>
      </c>
      <c r="O24" s="61" t="str">
        <f>IFERROR(Opttax!N24/GAMSopt!N24,"")</f>
        <v/>
      </c>
      <c r="P24" s="61" t="str">
        <f>IFERROR(Opttax!O24/GAMSopt!O24,"")</f>
        <v/>
      </c>
      <c r="Q24" s="61" t="str">
        <f>IFERROR(Opttax!P24/GAMSopt!P24,"")</f>
        <v/>
      </c>
      <c r="R24" s="61" t="str">
        <f>IFERROR(Opttax!Q24/GAMSopt!Q24,"")</f>
        <v/>
      </c>
      <c r="S24" s="61" t="str">
        <f>IFERROR(Opttax!R24/GAMSopt!R24,"")</f>
        <v/>
      </c>
      <c r="T24" s="61" t="str">
        <f>IFERROR(Opttax!S24/GAMSopt!S24,"")</f>
        <v/>
      </c>
      <c r="U24" s="61" t="str">
        <f>IFERROR(Opttax!T24/GAMSopt!T24,"")</f>
        <v/>
      </c>
      <c r="V24" s="61" t="str">
        <f>IFERROR(Opttax!U24/GAMSopt!U24,"")</f>
        <v/>
      </c>
      <c r="W24" s="61" t="str">
        <f>IFERROR(Opttax!V24/GAMSopt!V24,"")</f>
        <v/>
      </c>
      <c r="X24" s="61" t="str">
        <f>IFERROR(Opttax!W24/GAMSopt!W24,"")</f>
        <v/>
      </c>
      <c r="Y24" s="61" t="str">
        <f>IFERROR(Opttax!X24/GAMSopt!X24,"")</f>
        <v/>
      </c>
      <c r="Z24" s="61" t="str">
        <f>IFERROR(Opttax!Y24/GAMSopt!Y24,"")</f>
        <v/>
      </c>
      <c r="AA24" s="61" t="str">
        <f>IFERROR(Opttax!Z24/GAMSopt!Z24,"")</f>
        <v/>
      </c>
      <c r="AB24" s="61" t="str">
        <f>IFERROR(Opttax!AA24/GAMSopt!AA24,"")</f>
        <v/>
      </c>
      <c r="AC24" s="61" t="str">
        <f>IFERROR(Opttax!AB24/GAMSopt!AB24,"")</f>
        <v/>
      </c>
      <c r="AD24" s="61" t="str">
        <f>IFERROR(Opttax!AC24/GAMSopt!AC24,"")</f>
        <v/>
      </c>
      <c r="AE24" s="61" t="str">
        <f>IFERROR(Opttax!AD24/GAMSopt!AD24,"")</f>
        <v/>
      </c>
      <c r="AF24" s="61" t="str">
        <f>IFERROR(Opttax!AE24/GAMSopt!AE24,"")</f>
        <v/>
      </c>
      <c r="AG24" s="61" t="str">
        <f>IFERROR(Opttax!AF24/GAMSopt!AF24,"")</f>
        <v/>
      </c>
      <c r="AH24" s="61" t="str">
        <f>IFERROR(Opttax!AG24/GAMSopt!AG24,"")</f>
        <v/>
      </c>
      <c r="AI24" s="61" t="str">
        <f>IFERROR(Opttax!AH24/GAMSopt!AH24,"")</f>
        <v/>
      </c>
      <c r="AJ24" s="61" t="str">
        <f>IFERROR(Opttax!AI24/GAMSopt!AI24,"")</f>
        <v/>
      </c>
      <c r="AK24" s="61" t="str">
        <f>IFERROR(Opttax!AJ24/GAMSopt!AJ24,"")</f>
        <v/>
      </c>
      <c r="AL24" s="61" t="str">
        <f>IFERROR(Opttax!AK24/GAMSopt!AK24,"")</f>
        <v/>
      </c>
      <c r="AM24" s="61" t="str">
        <f>IFERROR(Opttax!AL24/GAMSopt!AL24,"")</f>
        <v/>
      </c>
      <c r="AN24" s="61" t="str">
        <f>IFERROR(Opttax!AM24/GAMSopt!AM24,"")</f>
        <v/>
      </c>
      <c r="AO24" s="61" t="str">
        <f>IFERROR(Opttax!AN24/GAMSopt!AN24,"")</f>
        <v/>
      </c>
      <c r="AP24" s="61" t="str">
        <f>IFERROR(Opttax!AO24/GAMSopt!AO24,"")</f>
        <v/>
      </c>
      <c r="AQ24" s="61" t="str">
        <f>IFERROR(Opttax!AP24/GAMSopt!AP24,"")</f>
        <v/>
      </c>
      <c r="AR24" s="61" t="str">
        <f>IFERROR(Opttax!AQ24/GAMSopt!AQ24,"")</f>
        <v/>
      </c>
      <c r="AS24" s="61" t="str">
        <f>IFERROR(Opttax!AR24/GAMSopt!AR24,"")</f>
        <v/>
      </c>
      <c r="AT24" s="61" t="str">
        <f>IFERROR(Opttax!AS24/GAMSopt!AS24,"")</f>
        <v/>
      </c>
      <c r="AU24" s="61" t="str">
        <f>IFERROR(Opttax!AT24/GAMSopt!AT24,"")</f>
        <v/>
      </c>
      <c r="AV24" s="61" t="str">
        <f>IFERROR(Opttax!AU24/GAMSopt!AU24,"")</f>
        <v/>
      </c>
      <c r="AW24" s="61" t="str">
        <f>IFERROR(Opttax!AV24/GAMSopt!AV24,"")</f>
        <v/>
      </c>
      <c r="AX24" s="61" t="str">
        <f>IFERROR(Opttax!AW24/GAMSopt!AW24,"")</f>
        <v/>
      </c>
      <c r="AY24" s="61" t="str">
        <f>IFERROR(Opttax!AX24/GAMSopt!AX24,"")</f>
        <v/>
      </c>
      <c r="AZ24" s="61" t="str">
        <f>IFERROR(Opttax!AY24/GAMSopt!AY24,"")</f>
        <v/>
      </c>
      <c r="BA24" s="61" t="str">
        <f>IFERROR(Opttax!AZ24/GAMSopt!AZ24,"")</f>
        <v/>
      </c>
      <c r="BB24" s="61" t="str">
        <f>IFERROR(Opttax!BA24/GAMSopt!BA24,"")</f>
        <v/>
      </c>
      <c r="BC24" s="61" t="str">
        <f>IFERROR(Opttax!BB24/GAMSopt!BB24,"")</f>
        <v/>
      </c>
      <c r="BD24" s="61" t="str">
        <f>IFERROR(Opttax!BC24/GAMSopt!BC24,"")</f>
        <v/>
      </c>
      <c r="BE24" s="61" t="str">
        <f>IFERROR(Opttax!BD24/GAMSopt!BD24,"")</f>
        <v/>
      </c>
      <c r="BF24" s="61" t="str">
        <f>IFERROR(Opttax!BE24/GAMSopt!BE24,"")</f>
        <v/>
      </c>
      <c r="BG24" s="61" t="str">
        <f>IFERROR(Opttax!BF24/GAMSopt!BF24,"")</f>
        <v/>
      </c>
      <c r="BH24" s="61" t="str">
        <f>IFERROR(Opttax!BG24/GAMSopt!BG24,"")</f>
        <v/>
      </c>
      <c r="BI24" s="61" t="str">
        <f>IFERROR(Opttax!BH24/GAMSopt!BH24,"")</f>
        <v/>
      </c>
      <c r="BJ24" s="61" t="str">
        <f>IFERROR(Opttax!BI24/GAMSopt!BI24,"")</f>
        <v/>
      </c>
    </row>
    <row r="25" spans="1:62" x14ac:dyDescent="0.25">
      <c r="A25" t="str">
        <f>Opttax!A25</f>
        <v>Damage coefficient on temperature</v>
      </c>
      <c r="B25" t="str">
        <f>GAMSopt!A25</f>
        <v>Damage Coefficient on Temperature</v>
      </c>
      <c r="C25" s="61" t="str">
        <f>IFERROR(Opttax!B25/GAMSopt!B25,"")</f>
        <v/>
      </c>
      <c r="D25" s="61" t="str">
        <f>IFERROR(Opttax!C25/GAMSopt!C25,"")</f>
        <v/>
      </c>
      <c r="E25" s="61" t="str">
        <f>IFERROR(Opttax!D25/GAMSopt!D25,"")</f>
        <v/>
      </c>
      <c r="F25" s="61" t="str">
        <f>IFERROR(Opttax!E25/GAMSopt!E25,"")</f>
        <v/>
      </c>
      <c r="G25" s="61" t="str">
        <f>IFERROR(Opttax!F25/GAMSopt!F25,"")</f>
        <v/>
      </c>
      <c r="H25" s="61" t="str">
        <f>IFERROR(Opttax!G25/GAMSopt!G25,"")</f>
        <v/>
      </c>
      <c r="I25" s="61" t="str">
        <f>IFERROR(Opttax!H25/GAMSopt!H25,"")</f>
        <v/>
      </c>
      <c r="J25" s="61" t="str">
        <f>IFERROR(Opttax!I25/GAMSopt!I25,"")</f>
        <v/>
      </c>
      <c r="K25" s="61" t="str">
        <f>IFERROR(Opttax!J25/GAMSopt!J25,"")</f>
        <v/>
      </c>
      <c r="L25" s="61" t="str">
        <f>IFERROR(Opttax!K25/GAMSopt!K25,"")</f>
        <v/>
      </c>
      <c r="M25" s="61" t="str">
        <f>IFERROR(Opttax!L25/GAMSopt!L25,"")</f>
        <v/>
      </c>
      <c r="N25" s="61" t="str">
        <f>IFERROR(Opttax!M25/GAMSopt!M25,"")</f>
        <v/>
      </c>
      <c r="O25" s="61" t="str">
        <f>IFERROR(Opttax!N25/GAMSopt!N25,"")</f>
        <v/>
      </c>
      <c r="P25" s="61" t="str">
        <f>IFERROR(Opttax!O25/GAMSopt!O25,"")</f>
        <v/>
      </c>
      <c r="Q25" s="61" t="str">
        <f>IFERROR(Opttax!P25/GAMSopt!P25,"")</f>
        <v/>
      </c>
      <c r="R25" s="61" t="str">
        <f>IFERROR(Opttax!Q25/GAMSopt!Q25,"")</f>
        <v/>
      </c>
      <c r="S25" s="61" t="str">
        <f>IFERROR(Opttax!R25/GAMSopt!R25,"")</f>
        <v/>
      </c>
      <c r="T25" s="61" t="str">
        <f>IFERROR(Opttax!S25/GAMSopt!S25,"")</f>
        <v/>
      </c>
      <c r="U25" s="61" t="str">
        <f>IFERROR(Opttax!T25/GAMSopt!T25,"")</f>
        <v/>
      </c>
      <c r="V25" s="61" t="str">
        <f>IFERROR(Opttax!U25/GAMSopt!U25,"")</f>
        <v/>
      </c>
      <c r="W25" s="61" t="str">
        <f>IFERROR(Opttax!V25/GAMSopt!V25,"")</f>
        <v/>
      </c>
      <c r="X25" s="61" t="str">
        <f>IFERROR(Opttax!W25/GAMSopt!W25,"")</f>
        <v/>
      </c>
      <c r="Y25" s="61" t="str">
        <f>IFERROR(Opttax!X25/GAMSopt!X25,"")</f>
        <v/>
      </c>
      <c r="Z25" s="61" t="str">
        <f>IFERROR(Opttax!Y25/GAMSopt!Y25,"")</f>
        <v/>
      </c>
      <c r="AA25" s="61" t="str">
        <f>IFERROR(Opttax!Z25/GAMSopt!Z25,"")</f>
        <v/>
      </c>
      <c r="AB25" s="61" t="str">
        <f>IFERROR(Opttax!AA25/GAMSopt!AA25,"")</f>
        <v/>
      </c>
      <c r="AC25" s="61" t="str">
        <f>IFERROR(Opttax!AB25/GAMSopt!AB25,"")</f>
        <v/>
      </c>
      <c r="AD25" s="61" t="str">
        <f>IFERROR(Opttax!AC25/GAMSopt!AC25,"")</f>
        <v/>
      </c>
      <c r="AE25" s="61" t="str">
        <f>IFERROR(Opttax!AD25/GAMSopt!AD25,"")</f>
        <v/>
      </c>
      <c r="AF25" s="61" t="str">
        <f>IFERROR(Opttax!AE25/GAMSopt!AE25,"")</f>
        <v/>
      </c>
      <c r="AG25" s="61" t="str">
        <f>IFERROR(Opttax!AF25/GAMSopt!AF25,"")</f>
        <v/>
      </c>
      <c r="AH25" s="61" t="str">
        <f>IFERROR(Opttax!AG25/GAMSopt!AG25,"")</f>
        <v/>
      </c>
      <c r="AI25" s="61" t="str">
        <f>IFERROR(Opttax!AH25/GAMSopt!AH25,"")</f>
        <v/>
      </c>
      <c r="AJ25" s="61" t="str">
        <f>IFERROR(Opttax!AI25/GAMSopt!AI25,"")</f>
        <v/>
      </c>
      <c r="AK25" s="61" t="str">
        <f>IFERROR(Opttax!AJ25/GAMSopt!AJ25,"")</f>
        <v/>
      </c>
      <c r="AL25" s="61" t="str">
        <f>IFERROR(Opttax!AK25/GAMSopt!AK25,"")</f>
        <v/>
      </c>
      <c r="AM25" s="61" t="str">
        <f>IFERROR(Opttax!AL25/GAMSopt!AL25,"")</f>
        <v/>
      </c>
      <c r="AN25" s="61" t="str">
        <f>IFERROR(Opttax!AM25/GAMSopt!AM25,"")</f>
        <v/>
      </c>
      <c r="AO25" s="61" t="str">
        <f>IFERROR(Opttax!AN25/GAMSopt!AN25,"")</f>
        <v/>
      </c>
      <c r="AP25" s="61" t="str">
        <f>IFERROR(Opttax!AO25/GAMSopt!AO25,"")</f>
        <v/>
      </c>
      <c r="AQ25" s="61" t="str">
        <f>IFERROR(Opttax!AP25/GAMSopt!AP25,"")</f>
        <v/>
      </c>
      <c r="AR25" s="61" t="str">
        <f>IFERROR(Opttax!AQ25/GAMSopt!AQ25,"")</f>
        <v/>
      </c>
      <c r="AS25" s="61" t="str">
        <f>IFERROR(Opttax!AR25/GAMSopt!AR25,"")</f>
        <v/>
      </c>
      <c r="AT25" s="61" t="str">
        <f>IFERROR(Opttax!AS25/GAMSopt!AS25,"")</f>
        <v/>
      </c>
      <c r="AU25" s="61" t="str">
        <f>IFERROR(Opttax!AT25/GAMSopt!AT25,"")</f>
        <v/>
      </c>
      <c r="AV25" s="61" t="str">
        <f>IFERROR(Opttax!AU25/GAMSopt!AU25,"")</f>
        <v/>
      </c>
      <c r="AW25" s="61" t="str">
        <f>IFERROR(Opttax!AV25/GAMSopt!AV25,"")</f>
        <v/>
      </c>
      <c r="AX25" s="61" t="str">
        <f>IFERROR(Opttax!AW25/GAMSopt!AW25,"")</f>
        <v/>
      </c>
      <c r="AY25" s="61" t="str">
        <f>IFERROR(Opttax!AX25/GAMSopt!AX25,"")</f>
        <v/>
      </c>
      <c r="AZ25" s="61" t="str">
        <f>IFERROR(Opttax!AY25/GAMSopt!AY25,"")</f>
        <v/>
      </c>
      <c r="BA25" s="61" t="str">
        <f>IFERROR(Opttax!AZ25/GAMSopt!AZ25,"")</f>
        <v/>
      </c>
      <c r="BB25" s="61" t="str">
        <f>IFERROR(Opttax!BA25/GAMSopt!BA25,"")</f>
        <v/>
      </c>
      <c r="BC25" s="61" t="str">
        <f>IFERROR(Opttax!BB25/GAMSopt!BB25,"")</f>
        <v/>
      </c>
      <c r="BD25" s="61" t="str">
        <f>IFERROR(Opttax!BC25/GAMSopt!BC25,"")</f>
        <v/>
      </c>
      <c r="BE25" s="61" t="str">
        <f>IFERROR(Opttax!BD25/GAMSopt!BD25,"")</f>
        <v/>
      </c>
      <c r="BF25" s="61" t="str">
        <f>IFERROR(Opttax!BE25/GAMSopt!BE25,"")</f>
        <v/>
      </c>
      <c r="BG25" s="61" t="str">
        <f>IFERROR(Opttax!BF25/GAMSopt!BF25,"")</f>
        <v/>
      </c>
      <c r="BH25" s="61" t="str">
        <f>IFERROR(Opttax!BG25/GAMSopt!BG25,"")</f>
        <v/>
      </c>
      <c r="BI25" s="61" t="str">
        <f>IFERROR(Opttax!BH25/GAMSopt!BH25,"")</f>
        <v/>
      </c>
      <c r="BJ25" s="61" t="str">
        <f>IFERROR(Opttax!BI25/GAMSopt!BI25,"")</f>
        <v/>
      </c>
    </row>
    <row r="26" spans="1:62" x14ac:dyDescent="0.25">
      <c r="A26" t="str">
        <f>Opttax!A26</f>
        <v>Damage coefficient on temperature squared</v>
      </c>
      <c r="B26" t="str">
        <f>GAMSopt!A26</f>
        <v>Damage Coefficient on Temperature ^2</v>
      </c>
      <c r="C26" s="61">
        <f>IFERROR(Opttax!B26/GAMSopt!B26,"")</f>
        <v>0.99999999999999989</v>
      </c>
      <c r="D26" s="61" t="str">
        <f>IFERROR(Opttax!C26/GAMSopt!C26,"")</f>
        <v/>
      </c>
      <c r="E26" s="61" t="str">
        <f>IFERROR(Opttax!D26/GAMSopt!D26,"")</f>
        <v/>
      </c>
      <c r="F26" s="61" t="str">
        <f>IFERROR(Opttax!E26/GAMSopt!E26,"")</f>
        <v/>
      </c>
      <c r="G26" s="61" t="str">
        <f>IFERROR(Opttax!F26/GAMSopt!F26,"")</f>
        <v/>
      </c>
      <c r="H26" s="61" t="str">
        <f>IFERROR(Opttax!G26/GAMSopt!G26,"")</f>
        <v/>
      </c>
      <c r="I26" s="61" t="str">
        <f>IFERROR(Opttax!H26/GAMSopt!H26,"")</f>
        <v/>
      </c>
      <c r="J26" s="61" t="str">
        <f>IFERROR(Opttax!I26/GAMSopt!I26,"")</f>
        <v/>
      </c>
      <c r="K26" s="61" t="str">
        <f>IFERROR(Opttax!J26/GAMSopt!J26,"")</f>
        <v/>
      </c>
      <c r="L26" s="61" t="str">
        <f>IFERROR(Opttax!K26/GAMSopt!K26,"")</f>
        <v/>
      </c>
      <c r="M26" s="61" t="str">
        <f>IFERROR(Opttax!L26/GAMSopt!L26,"")</f>
        <v/>
      </c>
      <c r="N26" s="61" t="str">
        <f>IFERROR(Opttax!M26/GAMSopt!M26,"")</f>
        <v/>
      </c>
      <c r="O26" s="61" t="str">
        <f>IFERROR(Opttax!N26/GAMSopt!N26,"")</f>
        <v/>
      </c>
      <c r="P26" s="61" t="str">
        <f>IFERROR(Opttax!O26/GAMSopt!O26,"")</f>
        <v/>
      </c>
      <c r="Q26" s="61" t="str">
        <f>IFERROR(Opttax!P26/GAMSopt!P26,"")</f>
        <v/>
      </c>
      <c r="R26" s="61" t="str">
        <f>IFERROR(Opttax!Q26/GAMSopt!Q26,"")</f>
        <v/>
      </c>
      <c r="S26" s="61" t="str">
        <f>IFERROR(Opttax!R26/GAMSopt!R26,"")</f>
        <v/>
      </c>
      <c r="T26" s="61" t="str">
        <f>IFERROR(Opttax!S26/GAMSopt!S26,"")</f>
        <v/>
      </c>
      <c r="U26" s="61" t="str">
        <f>IFERROR(Opttax!T26/GAMSopt!T26,"")</f>
        <v/>
      </c>
      <c r="V26" s="61" t="str">
        <f>IFERROR(Opttax!U26/GAMSopt!U26,"")</f>
        <v/>
      </c>
      <c r="W26" s="61" t="str">
        <f>IFERROR(Opttax!V26/GAMSopt!V26,"")</f>
        <v/>
      </c>
      <c r="X26" s="61" t="str">
        <f>IFERROR(Opttax!W26/GAMSopt!W26,"")</f>
        <v/>
      </c>
      <c r="Y26" s="61" t="str">
        <f>IFERROR(Opttax!X26/GAMSopt!X26,"")</f>
        <v/>
      </c>
      <c r="Z26" s="61" t="str">
        <f>IFERROR(Opttax!Y26/GAMSopt!Y26,"")</f>
        <v/>
      </c>
      <c r="AA26" s="61" t="str">
        <f>IFERROR(Opttax!Z26/GAMSopt!Z26,"")</f>
        <v/>
      </c>
      <c r="AB26" s="61" t="str">
        <f>IFERROR(Opttax!AA26/GAMSopt!AA26,"")</f>
        <v/>
      </c>
      <c r="AC26" s="61" t="str">
        <f>IFERROR(Opttax!AB26/GAMSopt!AB26,"")</f>
        <v/>
      </c>
      <c r="AD26" s="61" t="str">
        <f>IFERROR(Opttax!AC26/GAMSopt!AC26,"")</f>
        <v/>
      </c>
      <c r="AE26" s="61" t="str">
        <f>IFERROR(Opttax!AD26/GAMSopt!AD26,"")</f>
        <v/>
      </c>
      <c r="AF26" s="61" t="str">
        <f>IFERROR(Opttax!AE26/GAMSopt!AE26,"")</f>
        <v/>
      </c>
      <c r="AG26" s="61" t="str">
        <f>IFERROR(Opttax!AF26/GAMSopt!AF26,"")</f>
        <v/>
      </c>
      <c r="AH26" s="61" t="str">
        <f>IFERROR(Opttax!AG26/GAMSopt!AG26,"")</f>
        <v/>
      </c>
      <c r="AI26" s="61" t="str">
        <f>IFERROR(Opttax!AH26/GAMSopt!AH26,"")</f>
        <v/>
      </c>
      <c r="AJ26" s="61" t="str">
        <f>IFERROR(Opttax!AI26/GAMSopt!AI26,"")</f>
        <v/>
      </c>
      <c r="AK26" s="61" t="str">
        <f>IFERROR(Opttax!AJ26/GAMSopt!AJ26,"")</f>
        <v/>
      </c>
      <c r="AL26" s="61" t="str">
        <f>IFERROR(Opttax!AK26/GAMSopt!AK26,"")</f>
        <v/>
      </c>
      <c r="AM26" s="61" t="str">
        <f>IFERROR(Opttax!AL26/GAMSopt!AL26,"")</f>
        <v/>
      </c>
      <c r="AN26" s="61" t="str">
        <f>IFERROR(Opttax!AM26/GAMSopt!AM26,"")</f>
        <v/>
      </c>
      <c r="AO26" s="61" t="str">
        <f>IFERROR(Opttax!AN26/GAMSopt!AN26,"")</f>
        <v/>
      </c>
      <c r="AP26" s="61" t="str">
        <f>IFERROR(Opttax!AO26/GAMSopt!AO26,"")</f>
        <v/>
      </c>
      <c r="AQ26" s="61" t="str">
        <f>IFERROR(Opttax!AP26/GAMSopt!AP26,"")</f>
        <v/>
      </c>
      <c r="AR26" s="61" t="str">
        <f>IFERROR(Opttax!AQ26/GAMSopt!AQ26,"")</f>
        <v/>
      </c>
      <c r="AS26" s="61" t="str">
        <f>IFERROR(Opttax!AR26/GAMSopt!AR26,"")</f>
        <v/>
      </c>
      <c r="AT26" s="61" t="str">
        <f>IFERROR(Opttax!AS26/GAMSopt!AS26,"")</f>
        <v/>
      </c>
      <c r="AU26" s="61" t="str">
        <f>IFERROR(Opttax!AT26/GAMSopt!AT26,"")</f>
        <v/>
      </c>
      <c r="AV26" s="61" t="str">
        <f>IFERROR(Opttax!AU26/GAMSopt!AU26,"")</f>
        <v/>
      </c>
      <c r="AW26" s="61" t="str">
        <f>IFERROR(Opttax!AV26/GAMSopt!AV26,"")</f>
        <v/>
      </c>
      <c r="AX26" s="61" t="str">
        <f>IFERROR(Opttax!AW26/GAMSopt!AW26,"")</f>
        <v/>
      </c>
      <c r="AY26" s="61" t="str">
        <f>IFERROR(Opttax!AX26/GAMSopt!AX26,"")</f>
        <v/>
      </c>
      <c r="AZ26" s="61" t="str">
        <f>IFERROR(Opttax!AY26/GAMSopt!AY26,"")</f>
        <v/>
      </c>
      <c r="BA26" s="61" t="str">
        <f>IFERROR(Opttax!AZ26/GAMSopt!AZ26,"")</f>
        <v/>
      </c>
      <c r="BB26" s="61" t="str">
        <f>IFERROR(Opttax!BA26/GAMSopt!BA26,"")</f>
        <v/>
      </c>
      <c r="BC26" s="61" t="str">
        <f>IFERROR(Opttax!BB26/GAMSopt!BB26,"")</f>
        <v/>
      </c>
      <c r="BD26" s="61" t="str">
        <f>IFERROR(Opttax!BC26/GAMSopt!BC26,"")</f>
        <v/>
      </c>
      <c r="BE26" s="61" t="str">
        <f>IFERROR(Opttax!BD26/GAMSopt!BD26,"")</f>
        <v/>
      </c>
      <c r="BF26" s="61" t="str">
        <f>IFERROR(Opttax!BE26/GAMSopt!BE26,"")</f>
        <v/>
      </c>
      <c r="BG26" s="61" t="str">
        <f>IFERROR(Opttax!BF26/GAMSopt!BF26,"")</f>
        <v/>
      </c>
      <c r="BH26" s="61" t="str">
        <f>IFERROR(Opttax!BG26/GAMSopt!BG26,"")</f>
        <v/>
      </c>
      <c r="BI26" s="61" t="str">
        <f>IFERROR(Opttax!BH26/GAMSopt!BH26,"")</f>
        <v/>
      </c>
      <c r="BJ26" s="61" t="str">
        <f>IFERROR(Opttax!BI26/GAMSopt!BI26,"")</f>
        <v/>
      </c>
    </row>
    <row r="27" spans="1:62" x14ac:dyDescent="0.25">
      <c r="A27" t="str">
        <f>Opttax!A27</f>
        <v>Exponent on damages</v>
      </c>
      <c r="B27" t="str">
        <f>GAMSopt!A27</f>
        <v>Exponent on Damages</v>
      </c>
      <c r="C27" s="61">
        <f>IFERROR(Opttax!B27/GAMSopt!B27,"")</f>
        <v>1</v>
      </c>
      <c r="D27" s="61" t="str">
        <f>IFERROR(Opttax!C27/GAMSopt!C27,"")</f>
        <v/>
      </c>
      <c r="E27" s="61" t="str">
        <f>IFERROR(Opttax!D27/GAMSopt!D27,"")</f>
        <v/>
      </c>
      <c r="F27" s="61" t="str">
        <f>IFERROR(Opttax!E27/GAMSopt!E27,"")</f>
        <v/>
      </c>
      <c r="G27" s="61" t="str">
        <f>IFERROR(Opttax!F27/GAMSopt!F27,"")</f>
        <v/>
      </c>
      <c r="H27" s="61" t="str">
        <f>IFERROR(Opttax!G27/GAMSopt!G27,"")</f>
        <v/>
      </c>
      <c r="I27" s="61" t="str">
        <f>IFERROR(Opttax!H27/GAMSopt!H27,"")</f>
        <v/>
      </c>
      <c r="J27" s="61" t="str">
        <f>IFERROR(Opttax!I27/GAMSopt!I27,"")</f>
        <v/>
      </c>
      <c r="K27" s="61" t="str">
        <f>IFERROR(Opttax!J27/GAMSopt!J27,"")</f>
        <v/>
      </c>
      <c r="L27" s="61" t="str">
        <f>IFERROR(Opttax!K27/GAMSopt!K27,"")</f>
        <v/>
      </c>
      <c r="M27" s="61" t="str">
        <f>IFERROR(Opttax!L27/GAMSopt!L27,"")</f>
        <v/>
      </c>
      <c r="N27" s="61" t="str">
        <f>IFERROR(Opttax!M27/GAMSopt!M27,"")</f>
        <v/>
      </c>
      <c r="O27" s="61" t="str">
        <f>IFERROR(Opttax!N27/GAMSopt!N27,"")</f>
        <v/>
      </c>
      <c r="P27" s="61" t="str">
        <f>IFERROR(Opttax!O27/GAMSopt!O27,"")</f>
        <v/>
      </c>
      <c r="Q27" s="61" t="str">
        <f>IFERROR(Opttax!P27/GAMSopt!P27,"")</f>
        <v/>
      </c>
      <c r="R27" s="61" t="str">
        <f>IFERROR(Opttax!Q27/GAMSopt!Q27,"")</f>
        <v/>
      </c>
      <c r="S27" s="61" t="str">
        <f>IFERROR(Opttax!R27/GAMSopt!R27,"")</f>
        <v/>
      </c>
      <c r="T27" s="61" t="str">
        <f>IFERROR(Opttax!S27/GAMSopt!S27,"")</f>
        <v/>
      </c>
      <c r="U27" s="61" t="str">
        <f>IFERROR(Opttax!T27/GAMSopt!T27,"")</f>
        <v/>
      </c>
      <c r="V27" s="61" t="str">
        <f>IFERROR(Opttax!U27/GAMSopt!U27,"")</f>
        <v/>
      </c>
      <c r="W27" s="61" t="str">
        <f>IFERROR(Opttax!V27/GAMSopt!V27,"")</f>
        <v/>
      </c>
      <c r="X27" s="61" t="str">
        <f>IFERROR(Opttax!W27/GAMSopt!W27,"")</f>
        <v/>
      </c>
      <c r="Y27" s="61" t="str">
        <f>IFERROR(Opttax!X27/GAMSopt!X27,"")</f>
        <v/>
      </c>
      <c r="Z27" s="61" t="str">
        <f>IFERROR(Opttax!Y27/GAMSopt!Y27,"")</f>
        <v/>
      </c>
      <c r="AA27" s="61" t="str">
        <f>IFERROR(Opttax!Z27/GAMSopt!Z27,"")</f>
        <v/>
      </c>
      <c r="AB27" s="61" t="str">
        <f>IFERROR(Opttax!AA27/GAMSopt!AA27,"")</f>
        <v/>
      </c>
      <c r="AC27" s="61" t="str">
        <f>IFERROR(Opttax!AB27/GAMSopt!AB27,"")</f>
        <v/>
      </c>
      <c r="AD27" s="61" t="str">
        <f>IFERROR(Opttax!AC27/GAMSopt!AC27,"")</f>
        <v/>
      </c>
      <c r="AE27" s="61" t="str">
        <f>IFERROR(Opttax!AD27/GAMSopt!AD27,"")</f>
        <v/>
      </c>
      <c r="AF27" s="61" t="str">
        <f>IFERROR(Opttax!AE27/GAMSopt!AE27,"")</f>
        <v/>
      </c>
      <c r="AG27" s="61" t="str">
        <f>IFERROR(Opttax!AF27/GAMSopt!AF27,"")</f>
        <v/>
      </c>
      <c r="AH27" s="61" t="str">
        <f>IFERROR(Opttax!AG27/GAMSopt!AG27,"")</f>
        <v/>
      </c>
      <c r="AI27" s="61" t="str">
        <f>IFERROR(Opttax!AH27/GAMSopt!AH27,"")</f>
        <v/>
      </c>
      <c r="AJ27" s="61" t="str">
        <f>IFERROR(Opttax!AI27/GAMSopt!AI27,"")</f>
        <v/>
      </c>
      <c r="AK27" s="61" t="str">
        <f>IFERROR(Opttax!AJ27/GAMSopt!AJ27,"")</f>
        <v/>
      </c>
      <c r="AL27" s="61" t="str">
        <f>IFERROR(Opttax!AK27/GAMSopt!AK27,"")</f>
        <v/>
      </c>
      <c r="AM27" s="61" t="str">
        <f>IFERROR(Opttax!AL27/GAMSopt!AL27,"")</f>
        <v/>
      </c>
      <c r="AN27" s="61" t="str">
        <f>IFERROR(Opttax!AM27/GAMSopt!AM27,"")</f>
        <v/>
      </c>
      <c r="AO27" s="61" t="str">
        <f>IFERROR(Opttax!AN27/GAMSopt!AN27,"")</f>
        <v/>
      </c>
      <c r="AP27" s="61" t="str">
        <f>IFERROR(Opttax!AO27/GAMSopt!AO27,"")</f>
        <v/>
      </c>
      <c r="AQ27" s="61" t="str">
        <f>IFERROR(Opttax!AP27/GAMSopt!AP27,"")</f>
        <v/>
      </c>
      <c r="AR27" s="61" t="str">
        <f>IFERROR(Opttax!AQ27/GAMSopt!AQ27,"")</f>
        <v/>
      </c>
      <c r="AS27" s="61" t="str">
        <f>IFERROR(Opttax!AR27/GAMSopt!AR27,"")</f>
        <v/>
      </c>
      <c r="AT27" s="61" t="str">
        <f>IFERROR(Opttax!AS27/GAMSopt!AS27,"")</f>
        <v/>
      </c>
      <c r="AU27" s="61" t="str">
        <f>IFERROR(Opttax!AT27/GAMSopt!AT27,"")</f>
        <v/>
      </c>
      <c r="AV27" s="61" t="str">
        <f>IFERROR(Opttax!AU27/GAMSopt!AU27,"")</f>
        <v/>
      </c>
      <c r="AW27" s="61" t="str">
        <f>IFERROR(Opttax!AV27/GAMSopt!AV27,"")</f>
        <v/>
      </c>
      <c r="AX27" s="61" t="str">
        <f>IFERROR(Opttax!AW27/GAMSopt!AW27,"")</f>
        <v/>
      </c>
      <c r="AY27" s="61" t="str">
        <f>IFERROR(Opttax!AX27/GAMSopt!AX27,"")</f>
        <v/>
      </c>
      <c r="AZ27" s="61" t="str">
        <f>IFERROR(Opttax!AY27/GAMSopt!AY27,"")</f>
        <v/>
      </c>
      <c r="BA27" s="61" t="str">
        <f>IFERROR(Opttax!AZ27/GAMSopt!AZ27,"")</f>
        <v/>
      </c>
      <c r="BB27" s="61" t="str">
        <f>IFERROR(Opttax!BA27/GAMSopt!BA27,"")</f>
        <v/>
      </c>
      <c r="BC27" s="61" t="str">
        <f>IFERROR(Opttax!BB27/GAMSopt!BB27,"")</f>
        <v/>
      </c>
      <c r="BD27" s="61" t="str">
        <f>IFERROR(Opttax!BC27/GAMSopt!BC27,"")</f>
        <v/>
      </c>
      <c r="BE27" s="61" t="str">
        <f>IFERROR(Opttax!BD27/GAMSopt!BD27,"")</f>
        <v/>
      </c>
      <c r="BF27" s="61" t="str">
        <f>IFERROR(Opttax!BE27/GAMSopt!BE27,"")</f>
        <v/>
      </c>
      <c r="BG27" s="61" t="str">
        <f>IFERROR(Opttax!BF27/GAMSopt!BF27,"")</f>
        <v/>
      </c>
      <c r="BH27" s="61" t="str">
        <f>IFERROR(Opttax!BG27/GAMSopt!BG27,"")</f>
        <v/>
      </c>
      <c r="BI27" s="61" t="str">
        <f>IFERROR(Opttax!BH27/GAMSopt!BH27,"")</f>
        <v/>
      </c>
      <c r="BJ27" s="61" t="str">
        <f>IFERROR(Opttax!BI27/GAMSopt!BI27,"")</f>
        <v/>
      </c>
    </row>
    <row r="28" spans="1:62" x14ac:dyDescent="0.25">
      <c r="A28" t="str">
        <f>Opttax!A28</f>
        <v>Threshold for catastrophic damages</v>
      </c>
      <c r="B28" t="str">
        <f>GAMSopt!A28</f>
        <v>Threshold for Catastrophic Damages</v>
      </c>
      <c r="C28" s="61" t="str">
        <f>IFERROR(Opttax!B28/GAMSopt!B28,"")</f>
        <v/>
      </c>
      <c r="D28" s="61" t="str">
        <f>IFERROR(Opttax!C28/GAMSopt!C28,"")</f>
        <v/>
      </c>
      <c r="E28" s="61" t="str">
        <f>IFERROR(Opttax!D28/GAMSopt!D28,"")</f>
        <v/>
      </c>
      <c r="F28" s="61" t="str">
        <f>IFERROR(Opttax!E28/GAMSopt!E28,"")</f>
        <v/>
      </c>
      <c r="G28" s="61" t="str">
        <f>IFERROR(Opttax!F28/GAMSopt!F28,"")</f>
        <v/>
      </c>
      <c r="H28" s="61" t="str">
        <f>IFERROR(Opttax!G28/GAMSopt!G28,"")</f>
        <v/>
      </c>
      <c r="I28" s="61" t="str">
        <f>IFERROR(Opttax!H28/GAMSopt!H28,"")</f>
        <v/>
      </c>
      <c r="J28" s="61" t="str">
        <f>IFERROR(Opttax!I28/GAMSopt!I28,"")</f>
        <v/>
      </c>
      <c r="K28" s="61" t="str">
        <f>IFERROR(Opttax!J28/GAMSopt!J28,"")</f>
        <v/>
      </c>
      <c r="L28" s="61" t="str">
        <f>IFERROR(Opttax!K28/GAMSopt!K28,"")</f>
        <v/>
      </c>
      <c r="M28" s="61" t="str">
        <f>IFERROR(Opttax!L28/GAMSopt!L28,"")</f>
        <v/>
      </c>
      <c r="N28" s="61" t="str">
        <f>IFERROR(Opttax!M28/GAMSopt!M28,"")</f>
        <v/>
      </c>
      <c r="O28" s="61" t="str">
        <f>IFERROR(Opttax!N28/GAMSopt!N28,"")</f>
        <v/>
      </c>
      <c r="P28" s="61" t="str">
        <f>IFERROR(Opttax!O28/GAMSopt!O28,"")</f>
        <v/>
      </c>
      <c r="Q28" s="61" t="str">
        <f>IFERROR(Opttax!P28/GAMSopt!P28,"")</f>
        <v/>
      </c>
      <c r="R28" s="61" t="str">
        <f>IFERROR(Opttax!Q28/GAMSopt!Q28,"")</f>
        <v/>
      </c>
      <c r="S28" s="61" t="str">
        <f>IFERROR(Opttax!R28/GAMSopt!R28,"")</f>
        <v/>
      </c>
      <c r="T28" s="61" t="str">
        <f>IFERROR(Opttax!S28/GAMSopt!S28,"")</f>
        <v/>
      </c>
      <c r="U28" s="61" t="str">
        <f>IFERROR(Opttax!T28/GAMSopt!T28,"")</f>
        <v/>
      </c>
      <c r="V28" s="61" t="str">
        <f>IFERROR(Opttax!U28/GAMSopt!U28,"")</f>
        <v/>
      </c>
      <c r="W28" s="61" t="str">
        <f>IFERROR(Opttax!V28/GAMSopt!V28,"")</f>
        <v/>
      </c>
      <c r="X28" s="61" t="str">
        <f>IFERROR(Opttax!W28/GAMSopt!W28,"")</f>
        <v/>
      </c>
      <c r="Y28" s="61" t="str">
        <f>IFERROR(Opttax!X28/GAMSopt!X28,"")</f>
        <v/>
      </c>
      <c r="Z28" s="61" t="str">
        <f>IFERROR(Opttax!Y28/GAMSopt!Y28,"")</f>
        <v/>
      </c>
      <c r="AA28" s="61" t="str">
        <f>IFERROR(Opttax!Z28/GAMSopt!Z28,"")</f>
        <v/>
      </c>
      <c r="AB28" s="61" t="str">
        <f>IFERROR(Opttax!AA28/GAMSopt!AA28,"")</f>
        <v/>
      </c>
      <c r="AC28" s="61" t="str">
        <f>IFERROR(Opttax!AB28/GAMSopt!AB28,"")</f>
        <v/>
      </c>
      <c r="AD28" s="61" t="str">
        <f>IFERROR(Opttax!AC28/GAMSopt!AC28,"")</f>
        <v/>
      </c>
      <c r="AE28" s="61" t="str">
        <f>IFERROR(Opttax!AD28/GAMSopt!AD28,"")</f>
        <v/>
      </c>
      <c r="AF28" s="61" t="str">
        <f>IFERROR(Opttax!AE28/GAMSopt!AE28,"")</f>
        <v/>
      </c>
      <c r="AG28" s="61" t="str">
        <f>IFERROR(Opttax!AF28/GAMSopt!AF28,"")</f>
        <v/>
      </c>
      <c r="AH28" s="61" t="str">
        <f>IFERROR(Opttax!AG28/GAMSopt!AG28,"")</f>
        <v/>
      </c>
      <c r="AI28" s="61" t="str">
        <f>IFERROR(Opttax!AH28/GAMSopt!AH28,"")</f>
        <v/>
      </c>
      <c r="AJ28" s="61" t="str">
        <f>IFERROR(Opttax!AI28/GAMSopt!AI28,"")</f>
        <v/>
      </c>
      <c r="AK28" s="61" t="str">
        <f>IFERROR(Opttax!AJ28/GAMSopt!AJ28,"")</f>
        <v/>
      </c>
      <c r="AL28" s="61" t="str">
        <f>IFERROR(Opttax!AK28/GAMSopt!AK28,"")</f>
        <v/>
      </c>
      <c r="AM28" s="61" t="str">
        <f>IFERROR(Opttax!AL28/GAMSopt!AL28,"")</f>
        <v/>
      </c>
      <c r="AN28" s="61" t="str">
        <f>IFERROR(Opttax!AM28/GAMSopt!AM28,"")</f>
        <v/>
      </c>
      <c r="AO28" s="61" t="str">
        <f>IFERROR(Opttax!AN28/GAMSopt!AN28,"")</f>
        <v/>
      </c>
      <c r="AP28" s="61" t="str">
        <f>IFERROR(Opttax!AO28/GAMSopt!AO28,"")</f>
        <v/>
      </c>
      <c r="AQ28" s="61" t="str">
        <f>IFERROR(Opttax!AP28/GAMSopt!AP28,"")</f>
        <v/>
      </c>
      <c r="AR28" s="61" t="str">
        <f>IFERROR(Opttax!AQ28/GAMSopt!AQ28,"")</f>
        <v/>
      </c>
      <c r="AS28" s="61" t="str">
        <f>IFERROR(Opttax!AR28/GAMSopt!AR28,"")</f>
        <v/>
      </c>
      <c r="AT28" s="61" t="str">
        <f>IFERROR(Opttax!AS28/GAMSopt!AS28,"")</f>
        <v/>
      </c>
      <c r="AU28" s="61" t="str">
        <f>IFERROR(Opttax!AT28/GAMSopt!AT28,"")</f>
        <v/>
      </c>
      <c r="AV28" s="61" t="str">
        <f>IFERROR(Opttax!AU28/GAMSopt!AU28,"")</f>
        <v/>
      </c>
      <c r="AW28" s="61" t="str">
        <f>IFERROR(Opttax!AV28/GAMSopt!AV28,"")</f>
        <v/>
      </c>
      <c r="AX28" s="61" t="str">
        <f>IFERROR(Opttax!AW28/GAMSopt!AW28,"")</f>
        <v/>
      </c>
      <c r="AY28" s="61" t="str">
        <f>IFERROR(Opttax!AX28/GAMSopt!AX28,"")</f>
        <v/>
      </c>
      <c r="AZ28" s="61" t="str">
        <f>IFERROR(Opttax!AY28/GAMSopt!AY28,"")</f>
        <v/>
      </c>
      <c r="BA28" s="61" t="str">
        <f>IFERROR(Opttax!AZ28/GAMSopt!AZ28,"")</f>
        <v/>
      </c>
      <c r="BB28" s="61" t="str">
        <f>IFERROR(Opttax!BA28/GAMSopt!BA28,"")</f>
        <v/>
      </c>
      <c r="BC28" s="61" t="str">
        <f>IFERROR(Opttax!BB28/GAMSopt!BB28,"")</f>
        <v/>
      </c>
      <c r="BD28" s="61" t="str">
        <f>IFERROR(Opttax!BC28/GAMSopt!BC28,"")</f>
        <v/>
      </c>
      <c r="BE28" s="61" t="str">
        <f>IFERROR(Opttax!BD28/GAMSopt!BD28,"")</f>
        <v/>
      </c>
      <c r="BF28" s="61" t="str">
        <f>IFERROR(Opttax!BE28/GAMSopt!BE28,"")</f>
        <v/>
      </c>
      <c r="BG28" s="61" t="str">
        <f>IFERROR(Opttax!BF28/GAMSopt!BF28,"")</f>
        <v/>
      </c>
      <c r="BH28" s="61" t="str">
        <f>IFERROR(Opttax!BG28/GAMSopt!BG28,"")</f>
        <v/>
      </c>
      <c r="BI28" s="61" t="str">
        <f>IFERROR(Opttax!BH28/GAMSopt!BH28,"")</f>
        <v/>
      </c>
      <c r="BJ28" s="61" t="str">
        <f>IFERROR(Opttax!BI28/GAMSopt!BI28,"")</f>
        <v/>
      </c>
    </row>
    <row r="29" spans="1:62" x14ac:dyDescent="0.25">
      <c r="A29" t="str">
        <f>Opttax!A29</f>
        <v>Exponent for catastrophic damages</v>
      </c>
      <c r="B29" t="str">
        <f>GAMSopt!A29</f>
        <v>Exponent for Catastrophic Damages</v>
      </c>
      <c r="C29" s="61" t="str">
        <f>IFERROR(Opttax!B29/GAMSopt!B29,"")</f>
        <v/>
      </c>
      <c r="D29" s="61" t="str">
        <f>IFERROR(Opttax!C29/GAMSopt!C29,"")</f>
        <v/>
      </c>
      <c r="E29" s="61" t="str">
        <f>IFERROR(Opttax!D29/GAMSopt!D29,"")</f>
        <v/>
      </c>
      <c r="F29" s="61" t="str">
        <f>IFERROR(Opttax!E29/GAMSopt!E29,"")</f>
        <v/>
      </c>
      <c r="G29" s="61" t="str">
        <f>IFERROR(Opttax!F29/GAMSopt!F29,"")</f>
        <v/>
      </c>
      <c r="H29" s="61" t="str">
        <f>IFERROR(Opttax!G29/GAMSopt!G29,"")</f>
        <v/>
      </c>
      <c r="I29" s="61" t="str">
        <f>IFERROR(Opttax!H29/GAMSopt!H29,"")</f>
        <v/>
      </c>
      <c r="J29" s="61" t="str">
        <f>IFERROR(Opttax!I29/GAMSopt!I29,"")</f>
        <v/>
      </c>
      <c r="K29" s="61" t="str">
        <f>IFERROR(Opttax!J29/GAMSopt!J29,"")</f>
        <v/>
      </c>
      <c r="L29" s="61" t="str">
        <f>IFERROR(Opttax!K29/GAMSopt!K29,"")</f>
        <v/>
      </c>
      <c r="M29" s="61" t="str">
        <f>IFERROR(Opttax!L29/GAMSopt!L29,"")</f>
        <v/>
      </c>
      <c r="N29" s="61" t="str">
        <f>IFERROR(Opttax!M29/GAMSopt!M29,"")</f>
        <v/>
      </c>
      <c r="O29" s="61" t="str">
        <f>IFERROR(Opttax!N29/GAMSopt!N29,"")</f>
        <v/>
      </c>
      <c r="P29" s="61" t="str">
        <f>IFERROR(Opttax!O29/GAMSopt!O29,"")</f>
        <v/>
      </c>
      <c r="Q29" s="61" t="str">
        <f>IFERROR(Opttax!P29/GAMSopt!P29,"")</f>
        <v/>
      </c>
      <c r="R29" s="61" t="str">
        <f>IFERROR(Opttax!Q29/GAMSopt!Q29,"")</f>
        <v/>
      </c>
      <c r="S29" s="61" t="str">
        <f>IFERROR(Opttax!R29/GAMSopt!R29,"")</f>
        <v/>
      </c>
      <c r="T29" s="61" t="str">
        <f>IFERROR(Opttax!S29/GAMSopt!S29,"")</f>
        <v/>
      </c>
      <c r="U29" s="61" t="str">
        <f>IFERROR(Opttax!T29/GAMSopt!T29,"")</f>
        <v/>
      </c>
      <c r="V29" s="61" t="str">
        <f>IFERROR(Opttax!U29/GAMSopt!U29,"")</f>
        <v/>
      </c>
      <c r="W29" s="61" t="str">
        <f>IFERROR(Opttax!V29/GAMSopt!V29,"")</f>
        <v/>
      </c>
      <c r="X29" s="61" t="str">
        <f>IFERROR(Opttax!W29/GAMSopt!W29,"")</f>
        <v/>
      </c>
      <c r="Y29" s="61" t="str">
        <f>IFERROR(Opttax!X29/GAMSopt!X29,"")</f>
        <v/>
      </c>
      <c r="Z29" s="61" t="str">
        <f>IFERROR(Opttax!Y29/GAMSopt!Y29,"")</f>
        <v/>
      </c>
      <c r="AA29" s="61" t="str">
        <f>IFERROR(Opttax!Z29/GAMSopt!Z29,"")</f>
        <v/>
      </c>
      <c r="AB29" s="61" t="str">
        <f>IFERROR(Opttax!AA29/GAMSopt!AA29,"")</f>
        <v/>
      </c>
      <c r="AC29" s="61" t="str">
        <f>IFERROR(Opttax!AB29/GAMSopt!AB29,"")</f>
        <v/>
      </c>
      <c r="AD29" s="61" t="str">
        <f>IFERROR(Opttax!AC29/GAMSopt!AC29,"")</f>
        <v/>
      </c>
      <c r="AE29" s="61" t="str">
        <f>IFERROR(Opttax!AD29/GAMSopt!AD29,"")</f>
        <v/>
      </c>
      <c r="AF29" s="61" t="str">
        <f>IFERROR(Opttax!AE29/GAMSopt!AE29,"")</f>
        <v/>
      </c>
      <c r="AG29" s="61" t="str">
        <f>IFERROR(Opttax!AF29/GAMSopt!AF29,"")</f>
        <v/>
      </c>
      <c r="AH29" s="61" t="str">
        <f>IFERROR(Opttax!AG29/GAMSopt!AG29,"")</f>
        <v/>
      </c>
      <c r="AI29" s="61" t="str">
        <f>IFERROR(Opttax!AH29/GAMSopt!AH29,"")</f>
        <v/>
      </c>
      <c r="AJ29" s="61" t="str">
        <f>IFERROR(Opttax!AI29/GAMSopt!AI29,"")</f>
        <v/>
      </c>
      <c r="AK29" s="61" t="str">
        <f>IFERROR(Opttax!AJ29/GAMSopt!AJ29,"")</f>
        <v/>
      </c>
      <c r="AL29" s="61" t="str">
        <f>IFERROR(Opttax!AK29/GAMSopt!AK29,"")</f>
        <v/>
      </c>
      <c r="AM29" s="61" t="str">
        <f>IFERROR(Opttax!AL29/GAMSopt!AL29,"")</f>
        <v/>
      </c>
      <c r="AN29" s="61" t="str">
        <f>IFERROR(Opttax!AM29/GAMSopt!AM29,"")</f>
        <v/>
      </c>
      <c r="AO29" s="61" t="str">
        <f>IFERROR(Opttax!AN29/GAMSopt!AN29,"")</f>
        <v/>
      </c>
      <c r="AP29" s="61" t="str">
        <f>IFERROR(Opttax!AO29/GAMSopt!AO29,"")</f>
        <v/>
      </c>
      <c r="AQ29" s="61" t="str">
        <f>IFERROR(Opttax!AP29/GAMSopt!AP29,"")</f>
        <v/>
      </c>
      <c r="AR29" s="61" t="str">
        <f>IFERROR(Opttax!AQ29/GAMSopt!AQ29,"")</f>
        <v/>
      </c>
      <c r="AS29" s="61" t="str">
        <f>IFERROR(Opttax!AR29/GAMSopt!AR29,"")</f>
        <v/>
      </c>
      <c r="AT29" s="61" t="str">
        <f>IFERROR(Opttax!AS29/GAMSopt!AS29,"")</f>
        <v/>
      </c>
      <c r="AU29" s="61" t="str">
        <f>IFERROR(Opttax!AT29/GAMSopt!AT29,"")</f>
        <v/>
      </c>
      <c r="AV29" s="61" t="str">
        <f>IFERROR(Opttax!AU29/GAMSopt!AU29,"")</f>
        <v/>
      </c>
      <c r="AW29" s="61" t="str">
        <f>IFERROR(Opttax!AV29/GAMSopt!AV29,"")</f>
        <v/>
      </c>
      <c r="AX29" s="61" t="str">
        <f>IFERROR(Opttax!AW29/GAMSopt!AW29,"")</f>
        <v/>
      </c>
      <c r="AY29" s="61" t="str">
        <f>IFERROR(Opttax!AX29/GAMSopt!AX29,"")</f>
        <v/>
      </c>
      <c r="AZ29" s="61" t="str">
        <f>IFERROR(Opttax!AY29/GAMSopt!AY29,"")</f>
        <v/>
      </c>
      <c r="BA29" s="61" t="str">
        <f>IFERROR(Opttax!AZ29/GAMSopt!AZ29,"")</f>
        <v/>
      </c>
      <c r="BB29" s="61" t="str">
        <f>IFERROR(Opttax!BA29/GAMSopt!BA29,"")</f>
        <v/>
      </c>
      <c r="BC29" s="61" t="str">
        <f>IFERROR(Opttax!BB29/GAMSopt!BB29,"")</f>
        <v/>
      </c>
      <c r="BD29" s="61" t="str">
        <f>IFERROR(Opttax!BC29/GAMSopt!BC29,"")</f>
        <v/>
      </c>
      <c r="BE29" s="61" t="str">
        <f>IFERROR(Opttax!BD29/GAMSopt!BD29,"")</f>
        <v/>
      </c>
      <c r="BF29" s="61" t="str">
        <f>IFERROR(Opttax!BE29/GAMSopt!BE29,"")</f>
        <v/>
      </c>
      <c r="BG29" s="61" t="str">
        <f>IFERROR(Opttax!BF29/GAMSopt!BF29,"")</f>
        <v/>
      </c>
      <c r="BH29" s="61" t="str">
        <f>IFERROR(Opttax!BG29/GAMSopt!BG29,"")</f>
        <v/>
      </c>
      <c r="BI29" s="61" t="str">
        <f>IFERROR(Opttax!BH29/GAMSopt!BH29,"")</f>
        <v/>
      </c>
      <c r="BJ29" s="61" t="str">
        <f>IFERROR(Opttax!BI29/GAMSopt!BI29,"")</f>
        <v/>
      </c>
    </row>
    <row r="30" spans="1:62" x14ac:dyDescent="0.25">
      <c r="A30" t="str">
        <f>Opttax!A30</f>
        <v>Damage rate at threshold for catastrophic damages</v>
      </c>
      <c r="B30" t="str">
        <f>GAMSopt!A30</f>
        <v>Damage Rate at Threshold for Catastrophic Damages</v>
      </c>
      <c r="C30" s="61" t="str">
        <f>IFERROR(Opttax!B30/GAMSopt!B30,"")</f>
        <v/>
      </c>
      <c r="D30" s="61" t="str">
        <f>IFERROR(Opttax!C30/GAMSopt!C30,"")</f>
        <v/>
      </c>
      <c r="E30" s="61" t="str">
        <f>IFERROR(Opttax!D30/GAMSopt!D30,"")</f>
        <v/>
      </c>
      <c r="F30" s="61" t="str">
        <f>IFERROR(Opttax!E30/GAMSopt!E30,"")</f>
        <v/>
      </c>
      <c r="G30" s="61" t="str">
        <f>IFERROR(Opttax!F30/GAMSopt!F30,"")</f>
        <v/>
      </c>
      <c r="H30" s="61" t="str">
        <f>IFERROR(Opttax!G30/GAMSopt!G30,"")</f>
        <v/>
      </c>
      <c r="I30" s="61" t="str">
        <f>IFERROR(Opttax!H30/GAMSopt!H30,"")</f>
        <v/>
      </c>
      <c r="J30" s="61" t="str">
        <f>IFERROR(Opttax!I30/GAMSopt!I30,"")</f>
        <v/>
      </c>
      <c r="K30" s="61" t="str">
        <f>IFERROR(Opttax!J30/GAMSopt!J30,"")</f>
        <v/>
      </c>
      <c r="L30" s="61" t="str">
        <f>IFERROR(Opttax!K30/GAMSopt!K30,"")</f>
        <v/>
      </c>
      <c r="M30" s="61" t="str">
        <f>IFERROR(Opttax!L30/GAMSopt!L30,"")</f>
        <v/>
      </c>
      <c r="N30" s="61" t="str">
        <f>IFERROR(Opttax!M30/GAMSopt!M30,"")</f>
        <v/>
      </c>
      <c r="O30" s="61" t="str">
        <f>IFERROR(Opttax!N30/GAMSopt!N30,"")</f>
        <v/>
      </c>
      <c r="P30" s="61" t="str">
        <f>IFERROR(Opttax!O30/GAMSopt!O30,"")</f>
        <v/>
      </c>
      <c r="Q30" s="61" t="str">
        <f>IFERROR(Opttax!P30/GAMSopt!P30,"")</f>
        <v/>
      </c>
      <c r="R30" s="61" t="str">
        <f>IFERROR(Opttax!Q30/GAMSopt!Q30,"")</f>
        <v/>
      </c>
      <c r="S30" s="61" t="str">
        <f>IFERROR(Opttax!R30/GAMSopt!R30,"")</f>
        <v/>
      </c>
      <c r="T30" s="61" t="str">
        <f>IFERROR(Opttax!S30/GAMSopt!S30,"")</f>
        <v/>
      </c>
      <c r="U30" s="61" t="str">
        <f>IFERROR(Opttax!T30/GAMSopt!T30,"")</f>
        <v/>
      </c>
      <c r="V30" s="61" t="str">
        <f>IFERROR(Opttax!U30/GAMSopt!U30,"")</f>
        <v/>
      </c>
      <c r="W30" s="61" t="str">
        <f>IFERROR(Opttax!V30/GAMSopt!V30,"")</f>
        <v/>
      </c>
      <c r="X30" s="61" t="str">
        <f>IFERROR(Opttax!W30/GAMSopt!W30,"")</f>
        <v/>
      </c>
      <c r="Y30" s="61" t="str">
        <f>IFERROR(Opttax!X30/GAMSopt!X30,"")</f>
        <v/>
      </c>
      <c r="Z30" s="61" t="str">
        <f>IFERROR(Opttax!Y30/GAMSopt!Y30,"")</f>
        <v/>
      </c>
      <c r="AA30" s="61" t="str">
        <f>IFERROR(Opttax!Z30/GAMSopt!Z30,"")</f>
        <v/>
      </c>
      <c r="AB30" s="61" t="str">
        <f>IFERROR(Opttax!AA30/GAMSopt!AA30,"")</f>
        <v/>
      </c>
      <c r="AC30" s="61" t="str">
        <f>IFERROR(Opttax!AB30/GAMSopt!AB30,"")</f>
        <v/>
      </c>
      <c r="AD30" s="61" t="str">
        <f>IFERROR(Opttax!AC30/GAMSopt!AC30,"")</f>
        <v/>
      </c>
      <c r="AE30" s="61" t="str">
        <f>IFERROR(Opttax!AD30/GAMSopt!AD30,"")</f>
        <v/>
      </c>
      <c r="AF30" s="61" t="str">
        <f>IFERROR(Opttax!AE30/GAMSopt!AE30,"")</f>
        <v/>
      </c>
      <c r="AG30" s="61" t="str">
        <f>IFERROR(Opttax!AF30/GAMSopt!AF30,"")</f>
        <v/>
      </c>
      <c r="AH30" s="61" t="str">
        <f>IFERROR(Opttax!AG30/GAMSopt!AG30,"")</f>
        <v/>
      </c>
      <c r="AI30" s="61" t="str">
        <f>IFERROR(Opttax!AH30/GAMSopt!AH30,"")</f>
        <v/>
      </c>
      <c r="AJ30" s="61" t="str">
        <f>IFERROR(Opttax!AI30/GAMSopt!AI30,"")</f>
        <v/>
      </c>
      <c r="AK30" s="61" t="str">
        <f>IFERROR(Opttax!AJ30/GAMSopt!AJ30,"")</f>
        <v/>
      </c>
      <c r="AL30" s="61" t="str">
        <f>IFERROR(Opttax!AK30/GAMSopt!AK30,"")</f>
        <v/>
      </c>
      <c r="AM30" s="61" t="str">
        <f>IFERROR(Opttax!AL30/GAMSopt!AL30,"")</f>
        <v/>
      </c>
      <c r="AN30" s="61" t="str">
        <f>IFERROR(Opttax!AM30/GAMSopt!AM30,"")</f>
        <v/>
      </c>
      <c r="AO30" s="61" t="str">
        <f>IFERROR(Opttax!AN30/GAMSopt!AN30,"")</f>
        <v/>
      </c>
      <c r="AP30" s="61" t="str">
        <f>IFERROR(Opttax!AO30/GAMSopt!AO30,"")</f>
        <v/>
      </c>
      <c r="AQ30" s="61" t="str">
        <f>IFERROR(Opttax!AP30/GAMSopt!AP30,"")</f>
        <v/>
      </c>
      <c r="AR30" s="61" t="str">
        <f>IFERROR(Opttax!AQ30/GAMSopt!AQ30,"")</f>
        <v/>
      </c>
      <c r="AS30" s="61" t="str">
        <f>IFERROR(Opttax!AR30/GAMSopt!AR30,"")</f>
        <v/>
      </c>
      <c r="AT30" s="61" t="str">
        <f>IFERROR(Opttax!AS30/GAMSopt!AS30,"")</f>
        <v/>
      </c>
      <c r="AU30" s="61" t="str">
        <f>IFERROR(Opttax!AT30/GAMSopt!AT30,"")</f>
        <v/>
      </c>
      <c r="AV30" s="61" t="str">
        <f>IFERROR(Opttax!AU30/GAMSopt!AU30,"")</f>
        <v/>
      </c>
      <c r="AW30" s="61" t="str">
        <f>IFERROR(Opttax!AV30/GAMSopt!AV30,"")</f>
        <v/>
      </c>
      <c r="AX30" s="61" t="str">
        <f>IFERROR(Opttax!AW30/GAMSopt!AW30,"")</f>
        <v/>
      </c>
      <c r="AY30" s="61" t="str">
        <f>IFERROR(Opttax!AX30/GAMSopt!AX30,"")</f>
        <v/>
      </c>
      <c r="AZ30" s="61" t="str">
        <f>IFERROR(Opttax!AY30/GAMSopt!AY30,"")</f>
        <v/>
      </c>
      <c r="BA30" s="61" t="str">
        <f>IFERROR(Opttax!AZ30/GAMSopt!AZ30,"")</f>
        <v/>
      </c>
      <c r="BB30" s="61" t="str">
        <f>IFERROR(Opttax!BA30/GAMSopt!BA30,"")</f>
        <v/>
      </c>
      <c r="BC30" s="61" t="str">
        <f>IFERROR(Opttax!BB30/GAMSopt!BB30,"")</f>
        <v/>
      </c>
      <c r="BD30" s="61" t="str">
        <f>IFERROR(Opttax!BC30/GAMSopt!BC30,"")</f>
        <v/>
      </c>
      <c r="BE30" s="61" t="str">
        <f>IFERROR(Opttax!BD30/GAMSopt!BD30,"")</f>
        <v/>
      </c>
      <c r="BF30" s="61" t="str">
        <f>IFERROR(Opttax!BE30/GAMSopt!BE30,"")</f>
        <v/>
      </c>
      <c r="BG30" s="61" t="str">
        <f>IFERROR(Opttax!BF30/GAMSopt!BF30,"")</f>
        <v/>
      </c>
      <c r="BH30" s="61" t="str">
        <f>IFERROR(Opttax!BG30/GAMSopt!BG30,"")</f>
        <v/>
      </c>
      <c r="BI30" s="61" t="str">
        <f>IFERROR(Opttax!BH30/GAMSopt!BH30,"")</f>
        <v/>
      </c>
      <c r="BJ30" s="61" t="str">
        <f>IFERROR(Opttax!BI30/GAMSopt!BI30,"")</f>
        <v/>
      </c>
    </row>
    <row r="31" spans="1:62" x14ac:dyDescent="0.25">
      <c r="A31" t="str">
        <f>Opttax!A31</f>
        <v>ABATEMENT COST</v>
      </c>
      <c r="B31" t="str">
        <f>GAMSopt!A31</f>
        <v>* ABATEMENT COST</v>
      </c>
      <c r="C31" s="61" t="str">
        <f>IFERROR(Opttax!B31/GAMSopt!B31,"")</f>
        <v/>
      </c>
      <c r="D31" s="61" t="str">
        <f>IFERROR(Opttax!C31/GAMSopt!C31,"")</f>
        <v/>
      </c>
      <c r="E31" s="61" t="str">
        <f>IFERROR(Opttax!D31/GAMSopt!D31,"")</f>
        <v/>
      </c>
      <c r="F31" s="61" t="str">
        <f>IFERROR(Opttax!E31/GAMSopt!E31,"")</f>
        <v/>
      </c>
      <c r="G31" s="61" t="str">
        <f>IFERROR(Opttax!F31/GAMSopt!F31,"")</f>
        <v/>
      </c>
      <c r="H31" s="61" t="str">
        <f>IFERROR(Opttax!G31/GAMSopt!G31,"")</f>
        <v/>
      </c>
      <c r="I31" s="61" t="str">
        <f>IFERROR(Opttax!H31/GAMSopt!H31,"")</f>
        <v/>
      </c>
      <c r="J31" s="61" t="str">
        <f>IFERROR(Opttax!I31/GAMSopt!I31,"")</f>
        <v/>
      </c>
      <c r="K31" s="61" t="str">
        <f>IFERROR(Opttax!J31/GAMSopt!J31,"")</f>
        <v/>
      </c>
      <c r="L31" s="61" t="str">
        <f>IFERROR(Opttax!K31/GAMSopt!K31,"")</f>
        <v/>
      </c>
      <c r="M31" s="61" t="str">
        <f>IFERROR(Opttax!L31/GAMSopt!L31,"")</f>
        <v/>
      </c>
      <c r="N31" s="61" t="str">
        <f>IFERROR(Opttax!M31/GAMSopt!M31,"")</f>
        <v/>
      </c>
      <c r="O31" s="61" t="str">
        <f>IFERROR(Opttax!N31/GAMSopt!N31,"")</f>
        <v/>
      </c>
      <c r="P31" s="61" t="str">
        <f>IFERROR(Opttax!O31/GAMSopt!O31,"")</f>
        <v/>
      </c>
      <c r="Q31" s="61" t="str">
        <f>IFERROR(Opttax!P31/GAMSopt!P31,"")</f>
        <v/>
      </c>
      <c r="R31" s="61" t="str">
        <f>IFERROR(Opttax!Q31/GAMSopt!Q31,"")</f>
        <v/>
      </c>
      <c r="S31" s="61" t="str">
        <f>IFERROR(Opttax!R31/GAMSopt!R31,"")</f>
        <v/>
      </c>
      <c r="T31" s="61" t="str">
        <f>IFERROR(Opttax!S31/GAMSopt!S31,"")</f>
        <v/>
      </c>
      <c r="U31" s="61" t="str">
        <f>IFERROR(Opttax!T31/GAMSopt!T31,"")</f>
        <v/>
      </c>
      <c r="V31" s="61" t="str">
        <f>IFERROR(Opttax!U31/GAMSopt!U31,"")</f>
        <v/>
      </c>
      <c r="W31" s="61" t="str">
        <f>IFERROR(Opttax!V31/GAMSopt!V31,"")</f>
        <v/>
      </c>
      <c r="X31" s="61" t="str">
        <f>IFERROR(Opttax!W31/GAMSopt!W31,"")</f>
        <v/>
      </c>
      <c r="Y31" s="61" t="str">
        <f>IFERROR(Opttax!X31/GAMSopt!X31,"")</f>
        <v/>
      </c>
      <c r="Z31" s="61" t="str">
        <f>IFERROR(Opttax!Y31/GAMSopt!Y31,"")</f>
        <v/>
      </c>
      <c r="AA31" s="61" t="str">
        <f>IFERROR(Opttax!Z31/GAMSopt!Z31,"")</f>
        <v/>
      </c>
      <c r="AB31" s="61" t="str">
        <f>IFERROR(Opttax!AA31/GAMSopt!AA31,"")</f>
        <v/>
      </c>
      <c r="AC31" s="61" t="str">
        <f>IFERROR(Opttax!AB31/GAMSopt!AB31,"")</f>
        <v/>
      </c>
      <c r="AD31" s="61" t="str">
        <f>IFERROR(Opttax!AC31/GAMSopt!AC31,"")</f>
        <v/>
      </c>
      <c r="AE31" s="61" t="str">
        <f>IFERROR(Opttax!AD31/GAMSopt!AD31,"")</f>
        <v/>
      </c>
      <c r="AF31" s="61" t="str">
        <f>IFERROR(Opttax!AE31/GAMSopt!AE31,"")</f>
        <v/>
      </c>
      <c r="AG31" s="61" t="str">
        <f>IFERROR(Opttax!AF31/GAMSopt!AF31,"")</f>
        <v/>
      </c>
      <c r="AH31" s="61" t="str">
        <f>IFERROR(Opttax!AG31/GAMSopt!AG31,"")</f>
        <v/>
      </c>
      <c r="AI31" s="61" t="str">
        <f>IFERROR(Opttax!AH31/GAMSopt!AH31,"")</f>
        <v/>
      </c>
      <c r="AJ31" s="61" t="str">
        <f>IFERROR(Opttax!AI31/GAMSopt!AI31,"")</f>
        <v/>
      </c>
      <c r="AK31" s="61" t="str">
        <f>IFERROR(Opttax!AJ31/GAMSopt!AJ31,"")</f>
        <v/>
      </c>
      <c r="AL31" s="61" t="str">
        <f>IFERROR(Opttax!AK31/GAMSopt!AK31,"")</f>
        <v/>
      </c>
      <c r="AM31" s="61" t="str">
        <f>IFERROR(Opttax!AL31/GAMSopt!AL31,"")</f>
        <v/>
      </c>
      <c r="AN31" s="61" t="str">
        <f>IFERROR(Opttax!AM31/GAMSopt!AM31,"")</f>
        <v/>
      </c>
      <c r="AO31" s="61" t="str">
        <f>IFERROR(Opttax!AN31/GAMSopt!AN31,"")</f>
        <v/>
      </c>
      <c r="AP31" s="61" t="str">
        <f>IFERROR(Opttax!AO31/GAMSopt!AO31,"")</f>
        <v/>
      </c>
      <c r="AQ31" s="61" t="str">
        <f>IFERROR(Opttax!AP31/GAMSopt!AP31,"")</f>
        <v/>
      </c>
      <c r="AR31" s="61" t="str">
        <f>IFERROR(Opttax!AQ31/GAMSopt!AQ31,"")</f>
        <v/>
      </c>
      <c r="AS31" s="61" t="str">
        <f>IFERROR(Opttax!AR31/GAMSopt!AR31,"")</f>
        <v/>
      </c>
      <c r="AT31" s="61" t="str">
        <f>IFERROR(Opttax!AS31/GAMSopt!AS31,"")</f>
        <v/>
      </c>
      <c r="AU31" s="61" t="str">
        <f>IFERROR(Opttax!AT31/GAMSopt!AT31,"")</f>
        <v/>
      </c>
      <c r="AV31" s="61" t="str">
        <f>IFERROR(Opttax!AU31/GAMSopt!AU31,"")</f>
        <v/>
      </c>
      <c r="AW31" s="61" t="str">
        <f>IFERROR(Opttax!AV31/GAMSopt!AV31,"")</f>
        <v/>
      </c>
      <c r="AX31" s="61" t="str">
        <f>IFERROR(Opttax!AW31/GAMSopt!AW31,"")</f>
        <v/>
      </c>
      <c r="AY31" s="61" t="str">
        <f>IFERROR(Opttax!AX31/GAMSopt!AX31,"")</f>
        <v/>
      </c>
      <c r="AZ31" s="61" t="str">
        <f>IFERROR(Opttax!AY31/GAMSopt!AY31,"")</f>
        <v/>
      </c>
      <c r="BA31" s="61" t="str">
        <f>IFERROR(Opttax!AZ31/GAMSopt!AZ31,"")</f>
        <v/>
      </c>
      <c r="BB31" s="61" t="str">
        <f>IFERROR(Opttax!BA31/GAMSopt!BA31,"")</f>
        <v/>
      </c>
      <c r="BC31" s="61" t="str">
        <f>IFERROR(Opttax!BB31/GAMSopt!BB31,"")</f>
        <v/>
      </c>
      <c r="BD31" s="61" t="str">
        <f>IFERROR(Opttax!BC31/GAMSopt!BC31,"")</f>
        <v/>
      </c>
      <c r="BE31" s="61" t="str">
        <f>IFERROR(Opttax!BD31/GAMSopt!BD31,"")</f>
        <v/>
      </c>
      <c r="BF31" s="61" t="str">
        <f>IFERROR(Opttax!BE31/GAMSopt!BE31,"")</f>
        <v/>
      </c>
      <c r="BG31" s="61" t="str">
        <f>IFERROR(Opttax!BF31/GAMSopt!BF31,"")</f>
        <v/>
      </c>
      <c r="BH31" s="61" t="str">
        <f>IFERROR(Opttax!BG31/GAMSopt!BG31,"")</f>
        <v/>
      </c>
      <c r="BI31" s="61" t="str">
        <f>IFERROR(Opttax!BH31/GAMSopt!BH31,"")</f>
        <v/>
      </c>
      <c r="BJ31" s="61" t="str">
        <f>IFERROR(Opttax!BI31/GAMSopt!BI31,"")</f>
        <v/>
      </c>
    </row>
    <row r="32" spans="1:62" x14ac:dyDescent="0.25">
      <c r="A32" t="str">
        <f>Opttax!A32</f>
        <v>Abatement cost function coefficient</v>
      </c>
      <c r="B32" t="str">
        <f>GAMSopt!A32</f>
        <v>Abatement cost function coefficient</v>
      </c>
      <c r="C32" s="61">
        <f>IFERROR(Opttax!B32/GAMSopt!B32,"")</f>
        <v>1.0000000004107992</v>
      </c>
      <c r="D32" s="61">
        <f>IFERROR(Opttax!C32/GAMSopt!C32,"")</f>
        <v>0.99999999971350095</v>
      </c>
      <c r="E32" s="61">
        <f>IFERROR(Opttax!D32/GAMSopt!D32,"")</f>
        <v>0.99999999953178853</v>
      </c>
      <c r="F32" s="61">
        <f>IFERROR(Opttax!E32/GAMSopt!E32,"")</f>
        <v>0.99999999959889097</v>
      </c>
      <c r="G32" s="61">
        <f>IFERROR(Opttax!F32/GAMSopt!F32,"")</f>
        <v>1.0000000000069733</v>
      </c>
      <c r="H32" s="61">
        <f>IFERROR(Opttax!G32/GAMSopt!G32,"")</f>
        <v>0.99999999994511091</v>
      </c>
      <c r="I32" s="61">
        <f>IFERROR(Opttax!H32/GAMSopt!H32,"")</f>
        <v>1.0000000005337972</v>
      </c>
      <c r="J32" s="61">
        <f>IFERROR(Opttax!I32/GAMSopt!I32,"")</f>
        <v>1.0000000009800465</v>
      </c>
      <c r="K32" s="61">
        <f>IFERROR(Opttax!J32/GAMSopt!J32,"")</f>
        <v>1.0000000006122285</v>
      </c>
      <c r="L32" s="61">
        <f>IFERROR(Opttax!K32/GAMSopt!K32,"")</f>
        <v>1.0000000000600902</v>
      </c>
      <c r="M32" s="61">
        <f>IFERROR(Opttax!L32/GAMSopt!L32,"")</f>
        <v>0.99999999945646267</v>
      </c>
      <c r="N32" s="61">
        <f>IFERROR(Opttax!M32/GAMSopt!M32,"")</f>
        <v>1.0000000006439644</v>
      </c>
      <c r="O32" s="61">
        <f>IFERROR(Opttax!N32/GAMSopt!N32,"")</f>
        <v>0.99999999970003361</v>
      </c>
      <c r="P32" s="61">
        <f>IFERROR(Opttax!O32/GAMSopt!O32,"")</f>
        <v>1.0000000007971681</v>
      </c>
      <c r="Q32" s="61">
        <f>IFERROR(Opttax!P32/GAMSopt!P32,"")</f>
        <v>1.0000000018431978</v>
      </c>
      <c r="R32" s="61">
        <f>IFERROR(Opttax!Q32/GAMSopt!Q32,"")</f>
        <v>1.0000000019081265</v>
      </c>
      <c r="S32" s="61">
        <f>IFERROR(Opttax!R32/GAMSopt!R32,"")</f>
        <v>0.99999999812069995</v>
      </c>
      <c r="T32" s="61">
        <f>IFERROR(Opttax!S32/GAMSopt!S32,"")</f>
        <v>1.000000002201699</v>
      </c>
      <c r="U32" s="61">
        <f>IFERROR(Opttax!T32/GAMSopt!T32,"")</f>
        <v>1.0000000020016426</v>
      </c>
      <c r="V32" s="61">
        <f>IFERROR(Opttax!U32/GAMSopt!U32,"")</f>
        <v>0.99999999894438063</v>
      </c>
      <c r="W32" s="61">
        <f>IFERROR(Opttax!V32/GAMSopt!V32,"")</f>
        <v>1.0000000025894158</v>
      </c>
      <c r="X32" s="61">
        <f>IFERROR(Opttax!W32/GAMSopt!W32,"")</f>
        <v>1.0000000030862188</v>
      </c>
      <c r="Y32" s="61">
        <f>IFERROR(Opttax!X32/GAMSopt!X32,"")</f>
        <v>1.0000000014801886</v>
      </c>
      <c r="Z32" s="61">
        <f>IFERROR(Opttax!Y32/GAMSopt!Y32,"")</f>
        <v>1.0000000014600041</v>
      </c>
      <c r="AA32" s="61">
        <f>IFERROR(Opttax!Z32/GAMSopt!Z32,"")</f>
        <v>0.99999999769276082</v>
      </c>
      <c r="AB32" s="61">
        <f>IFERROR(Opttax!AA32/GAMSopt!AA32,"")</f>
        <v>0.99999999811020834</v>
      </c>
      <c r="AC32" s="61">
        <f>IFERROR(Opttax!AB32/GAMSopt!AB32,"")</f>
        <v>0.99999999592550826</v>
      </c>
      <c r="AD32" s="61">
        <f>IFERROR(Opttax!AC32/GAMSopt!AC32,"")</f>
        <v>0.99999999530505213</v>
      </c>
      <c r="AE32" s="61">
        <f>IFERROR(Opttax!AD32/GAMSopt!AD32,"")</f>
        <v>0.99999999658748084</v>
      </c>
      <c r="AF32" s="61">
        <f>IFERROR(Opttax!AE32/GAMSopt!AE32,"")</f>
        <v>1.0000000020104263</v>
      </c>
      <c r="AG32" s="61">
        <f>IFERROR(Opttax!AF32/GAMSopt!AF32,"")</f>
        <v>1.0000000054916791</v>
      </c>
      <c r="AH32" s="61">
        <f>IFERROR(Opttax!AG32/GAMSopt!AG32,"")</f>
        <v>1.0000000040510553</v>
      </c>
      <c r="AI32" s="61">
        <f>IFERROR(Opttax!AH32/GAMSopt!AH32,"")</f>
        <v>1.0000000061546797</v>
      </c>
      <c r="AJ32" s="61">
        <f>IFERROR(Opttax!AI32/GAMSopt!AI32,"")</f>
        <v>0.99999999699843034</v>
      </c>
      <c r="AK32" s="61">
        <f>IFERROR(Opttax!AJ32/GAMSopt!AJ32,"")</f>
        <v>1.0000000026543676</v>
      </c>
      <c r="AL32" s="61">
        <f>IFERROR(Opttax!AK32/GAMSopt!AK32,"")</f>
        <v>0.9999999971732404</v>
      </c>
      <c r="AM32" s="61">
        <f>IFERROR(Opttax!AL32/GAMSopt!AL32,"")</f>
        <v>0.99999999113621507</v>
      </c>
      <c r="AN32" s="61">
        <f>IFERROR(Opttax!AM32/GAMSopt!AM32,"")</f>
        <v>0.99999998989617489</v>
      </c>
      <c r="AO32" s="61">
        <f>IFERROR(Opttax!AN32/GAMSopt!AN32,"")</f>
        <v>0.99999999296273723</v>
      </c>
      <c r="AP32" s="61">
        <f>IFERROR(Opttax!AO32/GAMSopt!AO32,"")</f>
        <v>0.99999999346977309</v>
      </c>
      <c r="AQ32" s="61">
        <f>IFERROR(Opttax!AP32/GAMSopt!AP32,"")</f>
        <v>1.000000009574308</v>
      </c>
      <c r="AR32" s="61">
        <f>IFERROR(Opttax!AQ32/GAMSopt!AQ32,"")</f>
        <v>1.0000000108867602</v>
      </c>
      <c r="AS32" s="61">
        <f>IFERROR(Opttax!AR32/GAMSopt!AR32,"")</f>
        <v>1.0000000128200037</v>
      </c>
      <c r="AT32" s="61">
        <f>IFERROR(Opttax!AS32/GAMSopt!AS32,"")</f>
        <v>1.0000000114122327</v>
      </c>
      <c r="AU32" s="61">
        <f>IFERROR(Opttax!AT32/GAMSopt!AT32,"")</f>
        <v>1.0000000154015352</v>
      </c>
      <c r="AV32" s="61">
        <f>IFERROR(Opttax!AU32/GAMSopt!AU32,"")</f>
        <v>1.0000000027949292</v>
      </c>
      <c r="AW32" s="61">
        <f>IFERROR(Opttax!AV32/GAMSopt!AV32,"")</f>
        <v>1.0000000074490336</v>
      </c>
      <c r="AX32" s="61">
        <f>IFERROR(Opttax!AW32/GAMSopt!AW32,"")</f>
        <v>0.99999998782970168</v>
      </c>
      <c r="AY32" s="61">
        <f>IFERROR(Opttax!AX32/GAMSopt!AX32,"")</f>
        <v>0.99999998772802112</v>
      </c>
      <c r="AZ32" s="61">
        <f>IFERROR(Opttax!AY32/GAMSopt!AY32,"")</f>
        <v>0.99999999966656095</v>
      </c>
      <c r="BA32" s="61">
        <f>IFERROR(Opttax!AZ32/GAMSopt!AZ32,"")</f>
        <v>0.99999998847113658</v>
      </c>
      <c r="BB32" s="61">
        <f>IFERROR(Opttax!BA32/GAMSopt!BA32,"")</f>
        <v>0.99999999473072232</v>
      </c>
      <c r="BC32" s="61">
        <f>IFERROR(Opttax!BB32/GAMSopt!BB32,"")</f>
        <v>1.0000000086712169</v>
      </c>
      <c r="BD32" s="61">
        <f>IFERROR(Opttax!BC32/GAMSopt!BC32,"")</f>
        <v>1.000000010749901</v>
      </c>
      <c r="BE32" s="61">
        <f>IFERROR(Opttax!BD32/GAMSopt!BD32,"")</f>
        <v>1.000000005558993</v>
      </c>
      <c r="BF32" s="61">
        <f>IFERROR(Opttax!BE32/GAMSopt!BE32,"")</f>
        <v>1.0000000281140906</v>
      </c>
      <c r="BG32" s="61">
        <f>IFERROR(Opttax!BF32/GAMSopt!BF32,"")</f>
        <v>1.0000000227084294</v>
      </c>
      <c r="BH32" s="61">
        <f>IFERROR(Opttax!BG32/GAMSopt!BG32,"")</f>
        <v>0.99999997537534457</v>
      </c>
      <c r="BI32" s="61">
        <f>IFERROR(Opttax!BH32/GAMSopt!BH32,"")</f>
        <v>1.0000000128614146</v>
      </c>
      <c r="BJ32" s="61">
        <f>IFERROR(Opttax!BI32/GAMSopt!BI32,"")</f>
        <v>0.99999999995874322</v>
      </c>
    </row>
    <row r="33" spans="1:62" x14ac:dyDescent="0.25">
      <c r="A33" t="str">
        <f>Opttax!A33</f>
        <v xml:space="preserve">   Price of backstop technology (1000$ per tC)</v>
      </c>
      <c r="B33" t="str">
        <f>GAMSopt!A33</f>
        <v xml:space="preserve"> Price of Backstop Technology (1000 USD per ton C)</v>
      </c>
      <c r="C33" s="61">
        <f>IFERROR(Opttax!B33/GAMSopt!B33,"")</f>
        <v>1</v>
      </c>
      <c r="D33" s="61" t="str">
        <f>IFERROR(Opttax!C33/GAMSopt!C33,"")</f>
        <v/>
      </c>
      <c r="E33" s="61" t="str">
        <f>IFERROR(Opttax!D33/GAMSopt!D33,"")</f>
        <v/>
      </c>
      <c r="F33" s="61" t="str">
        <f>IFERROR(Opttax!E33/GAMSopt!E33,"")</f>
        <v/>
      </c>
      <c r="G33" s="61" t="str">
        <f>IFERROR(Opttax!F33/GAMSopt!F33,"")</f>
        <v/>
      </c>
      <c r="H33" s="61" t="str">
        <f>IFERROR(Opttax!G33/GAMSopt!G33,"")</f>
        <v/>
      </c>
      <c r="I33" s="61" t="str">
        <f>IFERROR(Opttax!H33/GAMSopt!H33,"")</f>
        <v/>
      </c>
      <c r="J33" s="61" t="str">
        <f>IFERROR(Opttax!I33/GAMSopt!I33,"")</f>
        <v/>
      </c>
      <c r="K33" s="61" t="str">
        <f>IFERROR(Opttax!J33/GAMSopt!J33,"")</f>
        <v/>
      </c>
      <c r="L33" s="61" t="str">
        <f>IFERROR(Opttax!K33/GAMSopt!K33,"")</f>
        <v/>
      </c>
      <c r="M33" s="61" t="str">
        <f>IFERROR(Opttax!L33/GAMSopt!L33,"")</f>
        <v/>
      </c>
      <c r="N33" s="61" t="str">
        <f>IFERROR(Opttax!M33/GAMSopt!M33,"")</f>
        <v/>
      </c>
      <c r="O33" s="61" t="str">
        <f>IFERROR(Opttax!N33/GAMSopt!N33,"")</f>
        <v/>
      </c>
      <c r="P33" s="61" t="str">
        <f>IFERROR(Opttax!O33/GAMSopt!O33,"")</f>
        <v/>
      </c>
      <c r="Q33" s="61" t="str">
        <f>IFERROR(Opttax!P33/GAMSopt!P33,"")</f>
        <v/>
      </c>
      <c r="R33" s="61" t="str">
        <f>IFERROR(Opttax!Q33/GAMSopt!Q33,"")</f>
        <v/>
      </c>
      <c r="S33" s="61" t="str">
        <f>IFERROR(Opttax!R33/GAMSopt!R33,"")</f>
        <v/>
      </c>
      <c r="T33" s="61" t="str">
        <f>IFERROR(Opttax!S33/GAMSopt!S33,"")</f>
        <v/>
      </c>
      <c r="U33" s="61" t="str">
        <f>IFERROR(Opttax!T33/GAMSopt!T33,"")</f>
        <v/>
      </c>
      <c r="V33" s="61" t="str">
        <f>IFERROR(Opttax!U33/GAMSopt!U33,"")</f>
        <v/>
      </c>
      <c r="W33" s="61" t="str">
        <f>IFERROR(Opttax!V33/GAMSopt!V33,"")</f>
        <v/>
      </c>
      <c r="X33" s="61" t="str">
        <f>IFERROR(Opttax!W33/GAMSopt!W33,"")</f>
        <v/>
      </c>
      <c r="Y33" s="61" t="str">
        <f>IFERROR(Opttax!X33/GAMSopt!X33,"")</f>
        <v/>
      </c>
      <c r="Z33" s="61" t="str">
        <f>IFERROR(Opttax!Y33/GAMSopt!Y33,"")</f>
        <v/>
      </c>
      <c r="AA33" s="61" t="str">
        <f>IFERROR(Opttax!Z33/GAMSopt!Z33,"")</f>
        <v/>
      </c>
      <c r="AB33" s="61" t="str">
        <f>IFERROR(Opttax!AA33/GAMSopt!AA33,"")</f>
        <v/>
      </c>
      <c r="AC33" s="61" t="str">
        <f>IFERROR(Opttax!AB33/GAMSopt!AB33,"")</f>
        <v/>
      </c>
      <c r="AD33" s="61" t="str">
        <f>IFERROR(Opttax!AC33/GAMSopt!AC33,"")</f>
        <v/>
      </c>
      <c r="AE33" s="61" t="str">
        <f>IFERROR(Opttax!AD33/GAMSopt!AD33,"")</f>
        <v/>
      </c>
      <c r="AF33" s="61" t="str">
        <f>IFERROR(Opttax!AE33/GAMSopt!AE33,"")</f>
        <v/>
      </c>
      <c r="AG33" s="61" t="str">
        <f>IFERROR(Opttax!AF33/GAMSopt!AF33,"")</f>
        <v/>
      </c>
      <c r="AH33" s="61" t="str">
        <f>IFERROR(Opttax!AG33/GAMSopt!AG33,"")</f>
        <v/>
      </c>
      <c r="AI33" s="61" t="str">
        <f>IFERROR(Opttax!AH33/GAMSopt!AH33,"")</f>
        <v/>
      </c>
      <c r="AJ33" s="61" t="str">
        <f>IFERROR(Opttax!AI33/GAMSopt!AI33,"")</f>
        <v/>
      </c>
      <c r="AK33" s="61" t="str">
        <f>IFERROR(Opttax!AJ33/GAMSopt!AJ33,"")</f>
        <v/>
      </c>
      <c r="AL33" s="61" t="str">
        <f>IFERROR(Opttax!AK33/GAMSopt!AK33,"")</f>
        <v/>
      </c>
      <c r="AM33" s="61" t="str">
        <f>IFERROR(Opttax!AL33/GAMSopt!AL33,"")</f>
        <v/>
      </c>
      <c r="AN33" s="61" t="str">
        <f>IFERROR(Opttax!AM33/GAMSopt!AM33,"")</f>
        <v/>
      </c>
      <c r="AO33" s="61" t="str">
        <f>IFERROR(Opttax!AN33/GAMSopt!AN33,"")</f>
        <v/>
      </c>
      <c r="AP33" s="61" t="str">
        <f>IFERROR(Opttax!AO33/GAMSopt!AO33,"")</f>
        <v/>
      </c>
      <c r="AQ33" s="61" t="str">
        <f>IFERROR(Opttax!AP33/GAMSopt!AP33,"")</f>
        <v/>
      </c>
      <c r="AR33" s="61" t="str">
        <f>IFERROR(Opttax!AQ33/GAMSopt!AQ33,"")</f>
        <v/>
      </c>
      <c r="AS33" s="61" t="str">
        <f>IFERROR(Opttax!AR33/GAMSopt!AR33,"")</f>
        <v/>
      </c>
      <c r="AT33" s="61" t="str">
        <f>IFERROR(Opttax!AS33/GAMSopt!AS33,"")</f>
        <v/>
      </c>
      <c r="AU33" s="61" t="str">
        <f>IFERROR(Opttax!AT33/GAMSopt!AT33,"")</f>
        <v/>
      </c>
      <c r="AV33" s="61" t="str">
        <f>IFERROR(Opttax!AU33/GAMSopt!AU33,"")</f>
        <v/>
      </c>
      <c r="AW33" s="61" t="str">
        <f>IFERROR(Opttax!AV33/GAMSopt!AV33,"")</f>
        <v/>
      </c>
      <c r="AX33" s="61" t="str">
        <f>IFERROR(Opttax!AW33/GAMSopt!AW33,"")</f>
        <v/>
      </c>
      <c r="AY33" s="61" t="str">
        <f>IFERROR(Opttax!AX33/GAMSopt!AX33,"")</f>
        <v/>
      </c>
      <c r="AZ33" s="61" t="str">
        <f>IFERROR(Opttax!AY33/GAMSopt!AY33,"")</f>
        <v/>
      </c>
      <c r="BA33" s="61" t="str">
        <f>IFERROR(Opttax!AZ33/GAMSopt!AZ33,"")</f>
        <v/>
      </c>
      <c r="BB33" s="61" t="str">
        <f>IFERROR(Opttax!BA33/GAMSopt!BA33,"")</f>
        <v/>
      </c>
      <c r="BC33" s="61" t="str">
        <f>IFERROR(Opttax!BB33/GAMSopt!BB33,"")</f>
        <v/>
      </c>
      <c r="BD33" s="61" t="str">
        <f>IFERROR(Opttax!BC33/GAMSopt!BC33,"")</f>
        <v/>
      </c>
      <c r="BE33" s="61" t="str">
        <f>IFERROR(Opttax!BD33/GAMSopt!BD33,"")</f>
        <v/>
      </c>
      <c r="BF33" s="61" t="str">
        <f>IFERROR(Opttax!BE33/GAMSopt!BE33,"")</f>
        <v/>
      </c>
      <c r="BG33" s="61" t="str">
        <f>IFERROR(Opttax!BF33/GAMSopt!BF33,"")</f>
        <v/>
      </c>
      <c r="BH33" s="61" t="str">
        <f>IFERROR(Opttax!BG33/GAMSopt!BG33,"")</f>
        <v/>
      </c>
      <c r="BI33" s="61" t="str">
        <f>IFERROR(Opttax!BH33/GAMSopt!BH33,"")</f>
        <v/>
      </c>
      <c r="BJ33" s="61" t="str">
        <f>IFERROR(Opttax!BI33/GAMSopt!BI33,"")</f>
        <v/>
      </c>
    </row>
    <row r="34" spans="1:62" x14ac:dyDescent="0.25">
      <c r="A34" t="str">
        <f>Opttax!A34</f>
        <v>Backstop price (1000$ per ton CO2)</v>
      </c>
      <c r="B34" t="str">
        <f>GAMSopt!A34</f>
        <v xml:space="preserve"> Backstop Price (1000 USD per ton CO2)</v>
      </c>
      <c r="C34" s="61">
        <f>IFERROR(Opttax!B34/GAMSopt!B34,"")</f>
        <v>1</v>
      </c>
      <c r="D34" s="61">
        <f>IFERROR(Opttax!C34/GAMSopt!C34,"")</f>
        <v>1</v>
      </c>
      <c r="E34" s="61">
        <f>IFERROR(Opttax!D34/GAMSopt!D34,"")</f>
        <v>1</v>
      </c>
      <c r="F34" s="61">
        <f>IFERROR(Opttax!E34/GAMSopt!E34,"")</f>
        <v>0.99999999999999978</v>
      </c>
      <c r="G34" s="61">
        <f>IFERROR(Opttax!F34/GAMSopt!F34,"")</f>
        <v>0.99999999999999978</v>
      </c>
      <c r="H34" s="61">
        <f>IFERROR(Opttax!G34/GAMSopt!G34,"")</f>
        <v>1.0000000000000824</v>
      </c>
      <c r="I34" s="61">
        <f>IFERROR(Opttax!H34/GAMSopt!H34,"")</f>
        <v>1.0000000000001161</v>
      </c>
      <c r="J34" s="61">
        <f>IFERROR(Opttax!I34/GAMSopt!I34,"")</f>
        <v>1.0000000000000555</v>
      </c>
      <c r="K34" s="61">
        <f>IFERROR(Opttax!J34/GAMSopt!J34,"")</f>
        <v>1.0000000000000642</v>
      </c>
      <c r="L34" s="61">
        <f>IFERROR(Opttax!K34/GAMSopt!K34,"")</f>
        <v>1.0000000000000824</v>
      </c>
      <c r="M34" s="61">
        <f>IFERROR(Opttax!L34/GAMSopt!L34,"")</f>
        <v>1.0000000000000542</v>
      </c>
      <c r="N34" s="61">
        <f>IFERROR(Opttax!M34/GAMSopt!M34,"")</f>
        <v>1.0000000000001885</v>
      </c>
      <c r="O34" s="61">
        <f>IFERROR(Opttax!N34/GAMSopt!N34,"")</f>
        <v>0.99999999999987355</v>
      </c>
      <c r="P34" s="61">
        <f>IFERROR(Opttax!O34/GAMSopt!O34,"")</f>
        <v>0.99999999999983302</v>
      </c>
      <c r="Q34" s="61">
        <f>IFERROR(Opttax!P34/GAMSopt!P34,"")</f>
        <v>1.0000000000000091</v>
      </c>
      <c r="R34" s="61">
        <f>IFERROR(Opttax!Q34/GAMSopt!Q34,"")</f>
        <v>0.99999999999995592</v>
      </c>
      <c r="S34" s="61">
        <f>IFERROR(Opttax!R34/GAMSopt!R34,"")</f>
        <v>1.0000000000001739</v>
      </c>
      <c r="T34" s="61">
        <f>IFERROR(Opttax!S34/GAMSopt!S34,"")</f>
        <v>0.99999999999993916</v>
      </c>
      <c r="U34" s="61">
        <f>IFERROR(Opttax!T34/GAMSopt!T34,"")</f>
        <v>1.0000000000002027</v>
      </c>
      <c r="V34" s="61">
        <f>IFERROR(Opttax!U34/GAMSopt!U34,"")</f>
        <v>1.0000000000000382</v>
      </c>
      <c r="W34" s="61">
        <f>IFERROR(Opttax!V34/GAMSopt!V34,"")</f>
        <v>0.99999999999985734</v>
      </c>
      <c r="X34" s="61">
        <f>IFERROR(Opttax!W34/GAMSopt!W34,"")</f>
        <v>0.99999999999993139</v>
      </c>
      <c r="Y34" s="61">
        <f>IFERROR(Opttax!X34/GAMSopt!X34,"")</f>
        <v>1.0000000000002487</v>
      </c>
      <c r="Z34" s="61">
        <f>IFERROR(Opttax!Y34/GAMSopt!Y34,"")</f>
        <v>0.9999999999998842</v>
      </c>
      <c r="AA34" s="61">
        <f>IFERROR(Opttax!Z34/GAMSopt!Z34,"")</f>
        <v>1.0000000000002578</v>
      </c>
      <c r="AB34" s="61">
        <f>IFERROR(Opttax!AA34/GAMSopt!AA34,"")</f>
        <v>1.0000000000002167</v>
      </c>
      <c r="AC34" s="61">
        <f>IFERROR(Opttax!AB34/GAMSopt!AB34,"")</f>
        <v>0.99999999999997813</v>
      </c>
      <c r="AD34" s="61">
        <f>IFERROR(Opttax!AC34/GAMSopt!AC34,"")</f>
        <v>1.0000000000002371</v>
      </c>
      <c r="AE34" s="61">
        <f>IFERROR(Opttax!AD34/GAMSopt!AD34,"")</f>
        <v>1.0000000000000451</v>
      </c>
      <c r="AF34" s="61">
        <f>IFERROR(Opttax!AE34/GAMSopt!AE34,"")</f>
        <v>0.99999999999989364</v>
      </c>
      <c r="AG34" s="61">
        <f>IFERROR(Opttax!AF34/GAMSopt!AF34,"")</f>
        <v>0.9999999999999557</v>
      </c>
      <c r="AH34" s="61">
        <f>IFERROR(Opttax!AG34/GAMSopt!AG34,"")</f>
        <v>0.99999999999993971</v>
      </c>
      <c r="AI34" s="61">
        <f>IFERROR(Opttax!AH34/GAMSopt!AH34,"")</f>
        <v>1.0000000000001195</v>
      </c>
      <c r="AJ34" s="61">
        <f>IFERROR(Opttax!AI34/GAMSopt!AI34,"")</f>
        <v>0.9999999999998177</v>
      </c>
      <c r="AK34" s="61">
        <f>IFERROR(Opttax!AJ34/GAMSopt!AJ34,"")</f>
        <v>1.0000000000000238</v>
      </c>
      <c r="AL34" s="61">
        <f>IFERROR(Opttax!AK34/GAMSopt!AK34,"")</f>
        <v>1.0000000000000944</v>
      </c>
      <c r="AM34" s="61">
        <f>IFERROR(Opttax!AL34/GAMSopt!AL34,"")</f>
        <v>0.99999999999967848</v>
      </c>
      <c r="AN34" s="61">
        <f>IFERROR(Opttax!AM34/GAMSopt!AM34,"")</f>
        <v>1.0000000000003089</v>
      </c>
      <c r="AO34" s="61">
        <f>IFERROR(Opttax!AN34/GAMSopt!AN34,"")</f>
        <v>1.0000000000000426</v>
      </c>
      <c r="AP34" s="61">
        <f>IFERROR(Opttax!AO34/GAMSopt!AO34,"")</f>
        <v>0.99999999999990596</v>
      </c>
      <c r="AQ34" s="61">
        <f>IFERROR(Opttax!AP34/GAMSopt!AP34,"")</f>
        <v>1.000000000000246</v>
      </c>
      <c r="AR34" s="61">
        <f>IFERROR(Opttax!AQ34/GAMSopt!AQ34,"")</f>
        <v>0.99999999999995881</v>
      </c>
      <c r="AS34" s="61">
        <f>IFERROR(Opttax!AR34/GAMSopt!AR34,"")</f>
        <v>1.0000000000002955</v>
      </c>
      <c r="AT34" s="61">
        <f>IFERROR(Opttax!AS34/GAMSopt!AS34,"")</f>
        <v>0.99999999999988531</v>
      </c>
      <c r="AU34" s="61">
        <f>IFERROR(Opttax!AT34/GAMSopt!AT34,"")</f>
        <v>1.0000000000003944</v>
      </c>
      <c r="AV34" s="61">
        <f>IFERROR(Opttax!AU34/GAMSopt!AU34,"")</f>
        <v>1.0000000000002582</v>
      </c>
      <c r="AW34" s="61">
        <f>IFERROR(Opttax!AV34/GAMSopt!AV34,"")</f>
        <v>0.99999999999958267</v>
      </c>
      <c r="AX34" s="61">
        <f>IFERROR(Opttax!AW34/GAMSopt!AW34,"")</f>
        <v>0.9999999999995588</v>
      </c>
      <c r="AY34" s="61">
        <f>IFERROR(Opttax!AX34/GAMSopt!AX34,"")</f>
        <v>0.99999999999980382</v>
      </c>
      <c r="AZ34" s="61">
        <f>IFERROR(Opttax!AY34/GAMSopt!AY34,"")</f>
        <v>1.0000000000000551</v>
      </c>
      <c r="BA34" s="61">
        <f>IFERROR(Opttax!AZ34/GAMSopt!AZ34,"")</f>
        <v>0.99999999999974587</v>
      </c>
      <c r="BB34" s="61">
        <f>IFERROR(Opttax!BA34/GAMSopt!BA34,"")</f>
        <v>1.0000000000004594</v>
      </c>
      <c r="BC34" s="61">
        <f>IFERROR(Opttax!BB34/GAMSopt!BB34,"")</f>
        <v>1.0000000000001612</v>
      </c>
      <c r="BD34" s="61">
        <f>IFERROR(Opttax!BC34/GAMSopt!BC34,"")</f>
        <v>1.0000000000004392</v>
      </c>
      <c r="BE34" s="61">
        <f>IFERROR(Opttax!BD34/GAMSopt!BD34,"")</f>
        <v>1.0000000000002112</v>
      </c>
      <c r="BF34" s="61">
        <f>IFERROR(Opttax!BE34/GAMSopt!BE34,"")</f>
        <v>1.0000000000000062</v>
      </c>
      <c r="BG34" s="61">
        <f>IFERROR(Opttax!BF34/GAMSopt!BF34,"")</f>
        <v>0.99999999999952627</v>
      </c>
      <c r="BH34" s="61">
        <f>IFERROR(Opttax!BG34/GAMSopt!BG34,"")</f>
        <v>0.99999999999961853</v>
      </c>
      <c r="BI34" s="61">
        <f>IFERROR(Opttax!BH34/GAMSopt!BH34,"")</f>
        <v>0.99999999999968159</v>
      </c>
      <c r="BJ34" s="61">
        <f>IFERROR(Opttax!BI34/GAMSopt!BI34,"")</f>
        <v>1.0000000000004907</v>
      </c>
    </row>
    <row r="35" spans="1:62" x14ac:dyDescent="0.25">
      <c r="A35" t="str">
        <f>Opttax!A35</f>
        <v xml:space="preserve">   Ratio of asymptotic to initial backstop price</v>
      </c>
      <c r="B35" t="str">
        <f>GAMSopt!A35</f>
        <v>Ratio of Asymptotic to Initial Backstop Price</v>
      </c>
      <c r="C35" s="61" t="str">
        <f>IFERROR(Opttax!B35/GAMSopt!B35,"")</f>
        <v/>
      </c>
      <c r="D35" s="61" t="str">
        <f>IFERROR(Opttax!C35/GAMSopt!C35,"")</f>
        <v/>
      </c>
      <c r="E35" s="61" t="str">
        <f>IFERROR(Opttax!D35/GAMSopt!D35,"")</f>
        <v/>
      </c>
      <c r="F35" s="61" t="str">
        <f>IFERROR(Opttax!E35/GAMSopt!E35,"")</f>
        <v/>
      </c>
      <c r="G35" s="61" t="str">
        <f>IFERROR(Opttax!F35/GAMSopt!F35,"")</f>
        <v/>
      </c>
      <c r="H35" s="61" t="str">
        <f>IFERROR(Opttax!G35/GAMSopt!G35,"")</f>
        <v/>
      </c>
      <c r="I35" s="61" t="str">
        <f>IFERROR(Opttax!H35/GAMSopt!H35,"")</f>
        <v/>
      </c>
      <c r="J35" s="61" t="str">
        <f>IFERROR(Opttax!I35/GAMSopt!I35,"")</f>
        <v/>
      </c>
      <c r="K35" s="61" t="str">
        <f>IFERROR(Opttax!J35/GAMSopt!J35,"")</f>
        <v/>
      </c>
      <c r="L35" s="61" t="str">
        <f>IFERROR(Opttax!K35/GAMSopt!K35,"")</f>
        <v/>
      </c>
      <c r="M35" s="61" t="str">
        <f>IFERROR(Opttax!L35/GAMSopt!L35,"")</f>
        <v/>
      </c>
      <c r="N35" s="61" t="str">
        <f>IFERROR(Opttax!M35/GAMSopt!M35,"")</f>
        <v/>
      </c>
      <c r="O35" s="61" t="str">
        <f>IFERROR(Opttax!N35/GAMSopt!N35,"")</f>
        <v/>
      </c>
      <c r="P35" s="61" t="str">
        <f>IFERROR(Opttax!O35/GAMSopt!O35,"")</f>
        <v/>
      </c>
      <c r="Q35" s="61" t="str">
        <f>IFERROR(Opttax!P35/GAMSopt!P35,"")</f>
        <v/>
      </c>
      <c r="R35" s="61" t="str">
        <f>IFERROR(Opttax!Q35/GAMSopt!Q35,"")</f>
        <v/>
      </c>
      <c r="S35" s="61" t="str">
        <f>IFERROR(Opttax!R35/GAMSopt!R35,"")</f>
        <v/>
      </c>
      <c r="T35" s="61" t="str">
        <f>IFERROR(Opttax!S35/GAMSopt!S35,"")</f>
        <v/>
      </c>
      <c r="U35" s="61" t="str">
        <f>IFERROR(Opttax!T35/GAMSopt!T35,"")</f>
        <v/>
      </c>
      <c r="V35" s="61" t="str">
        <f>IFERROR(Opttax!U35/GAMSopt!U35,"")</f>
        <v/>
      </c>
      <c r="W35" s="61" t="str">
        <f>IFERROR(Opttax!V35/GAMSopt!V35,"")</f>
        <v/>
      </c>
      <c r="X35" s="61" t="str">
        <f>IFERROR(Opttax!W35/GAMSopt!W35,"")</f>
        <v/>
      </c>
      <c r="Y35" s="61" t="str">
        <f>IFERROR(Opttax!X35/GAMSopt!X35,"")</f>
        <v/>
      </c>
      <c r="Z35" s="61" t="str">
        <f>IFERROR(Opttax!Y35/GAMSopt!Y35,"")</f>
        <v/>
      </c>
      <c r="AA35" s="61" t="str">
        <f>IFERROR(Opttax!Z35/GAMSopt!Z35,"")</f>
        <v/>
      </c>
      <c r="AB35" s="61" t="str">
        <f>IFERROR(Opttax!AA35/GAMSopt!AA35,"")</f>
        <v/>
      </c>
      <c r="AC35" s="61" t="str">
        <f>IFERROR(Opttax!AB35/GAMSopt!AB35,"")</f>
        <v/>
      </c>
      <c r="AD35" s="61" t="str">
        <f>IFERROR(Opttax!AC35/GAMSopt!AC35,"")</f>
        <v/>
      </c>
      <c r="AE35" s="61" t="str">
        <f>IFERROR(Opttax!AD35/GAMSopt!AD35,"")</f>
        <v/>
      </c>
      <c r="AF35" s="61" t="str">
        <f>IFERROR(Opttax!AE35/GAMSopt!AE35,"")</f>
        <v/>
      </c>
      <c r="AG35" s="61" t="str">
        <f>IFERROR(Opttax!AF35/GAMSopt!AF35,"")</f>
        <v/>
      </c>
      <c r="AH35" s="61" t="str">
        <f>IFERROR(Opttax!AG35/GAMSopt!AG35,"")</f>
        <v/>
      </c>
      <c r="AI35" s="61" t="str">
        <f>IFERROR(Opttax!AH35/GAMSopt!AH35,"")</f>
        <v/>
      </c>
      <c r="AJ35" s="61" t="str">
        <f>IFERROR(Opttax!AI35/GAMSopt!AI35,"")</f>
        <v/>
      </c>
      <c r="AK35" s="61" t="str">
        <f>IFERROR(Opttax!AJ35/GAMSopt!AJ35,"")</f>
        <v/>
      </c>
      <c r="AL35" s="61" t="str">
        <f>IFERROR(Opttax!AK35/GAMSopt!AK35,"")</f>
        <v/>
      </c>
      <c r="AM35" s="61" t="str">
        <f>IFERROR(Opttax!AL35/GAMSopt!AL35,"")</f>
        <v/>
      </c>
      <c r="AN35" s="61" t="str">
        <f>IFERROR(Opttax!AM35/GAMSopt!AM35,"")</f>
        <v/>
      </c>
      <c r="AO35" s="61" t="str">
        <f>IFERROR(Opttax!AN35/GAMSopt!AN35,"")</f>
        <v/>
      </c>
      <c r="AP35" s="61" t="str">
        <f>IFERROR(Opttax!AO35/GAMSopt!AO35,"")</f>
        <v/>
      </c>
      <c r="AQ35" s="61" t="str">
        <f>IFERROR(Opttax!AP35/GAMSopt!AP35,"")</f>
        <v/>
      </c>
      <c r="AR35" s="61" t="str">
        <f>IFERROR(Opttax!AQ35/GAMSopt!AQ35,"")</f>
        <v/>
      </c>
      <c r="AS35" s="61" t="str">
        <f>IFERROR(Opttax!AR35/GAMSopt!AR35,"")</f>
        <v/>
      </c>
      <c r="AT35" s="61" t="str">
        <f>IFERROR(Opttax!AS35/GAMSopt!AS35,"")</f>
        <v/>
      </c>
      <c r="AU35" s="61" t="str">
        <f>IFERROR(Opttax!AT35/GAMSopt!AT35,"")</f>
        <v/>
      </c>
      <c r="AV35" s="61" t="str">
        <f>IFERROR(Opttax!AU35/GAMSopt!AU35,"")</f>
        <v/>
      </c>
      <c r="AW35" s="61" t="str">
        <f>IFERROR(Opttax!AV35/GAMSopt!AV35,"")</f>
        <v/>
      </c>
      <c r="AX35" s="61" t="str">
        <f>IFERROR(Opttax!AW35/GAMSopt!AW35,"")</f>
        <v/>
      </c>
      <c r="AY35" s="61" t="str">
        <f>IFERROR(Opttax!AX35/GAMSopt!AX35,"")</f>
        <v/>
      </c>
      <c r="AZ35" s="61" t="str">
        <f>IFERROR(Opttax!AY35/GAMSopt!AY35,"")</f>
        <v/>
      </c>
      <c r="BA35" s="61" t="str">
        <f>IFERROR(Opttax!AZ35/GAMSopt!AZ35,"")</f>
        <v/>
      </c>
      <c r="BB35" s="61" t="str">
        <f>IFERROR(Opttax!BA35/GAMSopt!BA35,"")</f>
        <v/>
      </c>
      <c r="BC35" s="61" t="str">
        <f>IFERROR(Opttax!BB35/GAMSopt!BB35,"")</f>
        <v/>
      </c>
      <c r="BD35" s="61" t="str">
        <f>IFERROR(Opttax!BC35/GAMSopt!BC35,"")</f>
        <v/>
      </c>
      <c r="BE35" s="61" t="str">
        <f>IFERROR(Opttax!BD35/GAMSopt!BD35,"")</f>
        <v/>
      </c>
      <c r="BF35" s="61" t="str">
        <f>IFERROR(Opttax!BE35/GAMSopt!BE35,"")</f>
        <v/>
      </c>
      <c r="BG35" s="61" t="str">
        <f>IFERROR(Opttax!BF35/GAMSopt!BF35,"")</f>
        <v/>
      </c>
      <c r="BH35" s="61" t="str">
        <f>IFERROR(Opttax!BG35/GAMSopt!BG35,"")</f>
        <v/>
      </c>
      <c r="BI35" s="61" t="str">
        <f>IFERROR(Opttax!BH35/GAMSopt!BH35,"")</f>
        <v/>
      </c>
      <c r="BJ35" s="61" t="str">
        <f>IFERROR(Opttax!BI35/GAMSopt!BI35,"")</f>
        <v/>
      </c>
    </row>
    <row r="36" spans="1:62" x14ac:dyDescent="0.25">
      <c r="A36" t="str">
        <f>Opttax!A36</f>
        <v xml:space="preserve">   Decline rate of backstop price (per half-decade)</v>
      </c>
      <c r="B36" t="str">
        <f>GAMSopt!A36</f>
        <v>Decline Rate of Backstop Price (per period)</v>
      </c>
      <c r="C36" s="61" t="str">
        <f>IFERROR(Opttax!B36/GAMSopt!B36,"")</f>
        <v/>
      </c>
      <c r="D36" s="61" t="str">
        <f>IFERROR(Opttax!C36/GAMSopt!C36,"")</f>
        <v/>
      </c>
      <c r="E36" s="61" t="str">
        <f>IFERROR(Opttax!D36/GAMSopt!D36,"")</f>
        <v/>
      </c>
      <c r="F36" s="61" t="str">
        <f>IFERROR(Opttax!E36/GAMSopt!E36,"")</f>
        <v/>
      </c>
      <c r="G36" s="61" t="str">
        <f>IFERROR(Opttax!F36/GAMSopt!F36,"")</f>
        <v/>
      </c>
      <c r="H36" s="61" t="str">
        <f>IFERROR(Opttax!G36/GAMSopt!G36,"")</f>
        <v/>
      </c>
      <c r="I36" s="61" t="str">
        <f>IFERROR(Opttax!H36/GAMSopt!H36,"")</f>
        <v/>
      </c>
      <c r="J36" s="61" t="str">
        <f>IFERROR(Opttax!I36/GAMSopt!I36,"")</f>
        <v/>
      </c>
      <c r="K36" s="61" t="str">
        <f>IFERROR(Opttax!J36/GAMSopt!J36,"")</f>
        <v/>
      </c>
      <c r="L36" s="61" t="str">
        <f>IFERROR(Opttax!K36/GAMSopt!K36,"")</f>
        <v/>
      </c>
      <c r="M36" s="61" t="str">
        <f>IFERROR(Opttax!L36/GAMSopt!L36,"")</f>
        <v/>
      </c>
      <c r="N36" s="61" t="str">
        <f>IFERROR(Opttax!M36/GAMSopt!M36,"")</f>
        <v/>
      </c>
      <c r="O36" s="61" t="str">
        <f>IFERROR(Opttax!N36/GAMSopt!N36,"")</f>
        <v/>
      </c>
      <c r="P36" s="61" t="str">
        <f>IFERROR(Opttax!O36/GAMSopt!O36,"")</f>
        <v/>
      </c>
      <c r="Q36" s="61" t="str">
        <f>IFERROR(Opttax!P36/GAMSopt!P36,"")</f>
        <v/>
      </c>
      <c r="R36" s="61" t="str">
        <f>IFERROR(Opttax!Q36/GAMSopt!Q36,"")</f>
        <v/>
      </c>
      <c r="S36" s="61" t="str">
        <f>IFERROR(Opttax!R36/GAMSopt!R36,"")</f>
        <v/>
      </c>
      <c r="T36" s="61" t="str">
        <f>IFERROR(Opttax!S36/GAMSopt!S36,"")</f>
        <v/>
      </c>
      <c r="U36" s="61" t="str">
        <f>IFERROR(Opttax!T36/GAMSopt!T36,"")</f>
        <v/>
      </c>
      <c r="V36" s="61" t="str">
        <f>IFERROR(Opttax!U36/GAMSopt!U36,"")</f>
        <v/>
      </c>
      <c r="W36" s="61" t="str">
        <f>IFERROR(Opttax!V36/GAMSopt!V36,"")</f>
        <v/>
      </c>
      <c r="X36" s="61" t="str">
        <f>IFERROR(Opttax!W36/GAMSopt!W36,"")</f>
        <v/>
      </c>
      <c r="Y36" s="61" t="str">
        <f>IFERROR(Opttax!X36/GAMSopt!X36,"")</f>
        <v/>
      </c>
      <c r="Z36" s="61" t="str">
        <f>IFERROR(Opttax!Y36/GAMSopt!Y36,"")</f>
        <v/>
      </c>
      <c r="AA36" s="61" t="str">
        <f>IFERROR(Opttax!Z36/GAMSopt!Z36,"")</f>
        <v/>
      </c>
      <c r="AB36" s="61" t="str">
        <f>IFERROR(Opttax!AA36/GAMSopt!AA36,"")</f>
        <v/>
      </c>
      <c r="AC36" s="61" t="str">
        <f>IFERROR(Opttax!AB36/GAMSopt!AB36,"")</f>
        <v/>
      </c>
      <c r="AD36" s="61" t="str">
        <f>IFERROR(Opttax!AC36/GAMSopt!AC36,"")</f>
        <v/>
      </c>
      <c r="AE36" s="61" t="str">
        <f>IFERROR(Opttax!AD36/GAMSopt!AD36,"")</f>
        <v/>
      </c>
      <c r="AF36" s="61" t="str">
        <f>IFERROR(Opttax!AE36/GAMSopt!AE36,"")</f>
        <v/>
      </c>
      <c r="AG36" s="61" t="str">
        <f>IFERROR(Opttax!AF36/GAMSopt!AF36,"")</f>
        <v/>
      </c>
      <c r="AH36" s="61" t="str">
        <f>IFERROR(Opttax!AG36/GAMSopt!AG36,"")</f>
        <v/>
      </c>
      <c r="AI36" s="61" t="str">
        <f>IFERROR(Opttax!AH36/GAMSopt!AH36,"")</f>
        <v/>
      </c>
      <c r="AJ36" s="61" t="str">
        <f>IFERROR(Opttax!AI36/GAMSopt!AI36,"")</f>
        <v/>
      </c>
      <c r="AK36" s="61" t="str">
        <f>IFERROR(Opttax!AJ36/GAMSopt!AJ36,"")</f>
        <v/>
      </c>
      <c r="AL36" s="61" t="str">
        <f>IFERROR(Opttax!AK36/GAMSopt!AK36,"")</f>
        <v/>
      </c>
      <c r="AM36" s="61" t="str">
        <f>IFERROR(Opttax!AL36/GAMSopt!AL36,"")</f>
        <v/>
      </c>
      <c r="AN36" s="61" t="str">
        <f>IFERROR(Opttax!AM36/GAMSopt!AM36,"")</f>
        <v/>
      </c>
      <c r="AO36" s="61" t="str">
        <f>IFERROR(Opttax!AN36/GAMSopt!AN36,"")</f>
        <v/>
      </c>
      <c r="AP36" s="61" t="str">
        <f>IFERROR(Opttax!AO36/GAMSopt!AO36,"")</f>
        <v/>
      </c>
      <c r="AQ36" s="61" t="str">
        <f>IFERROR(Opttax!AP36/GAMSopt!AP36,"")</f>
        <v/>
      </c>
      <c r="AR36" s="61" t="str">
        <f>IFERROR(Opttax!AQ36/GAMSopt!AQ36,"")</f>
        <v/>
      </c>
      <c r="AS36" s="61" t="str">
        <f>IFERROR(Opttax!AR36/GAMSopt!AR36,"")</f>
        <v/>
      </c>
      <c r="AT36" s="61" t="str">
        <f>IFERROR(Opttax!AS36/GAMSopt!AS36,"")</f>
        <v/>
      </c>
      <c r="AU36" s="61" t="str">
        <f>IFERROR(Opttax!AT36/GAMSopt!AT36,"")</f>
        <v/>
      </c>
      <c r="AV36" s="61" t="str">
        <f>IFERROR(Opttax!AU36/GAMSopt!AU36,"")</f>
        <v/>
      </c>
      <c r="AW36" s="61" t="str">
        <f>IFERROR(Opttax!AV36/GAMSopt!AV36,"")</f>
        <v/>
      </c>
      <c r="AX36" s="61" t="str">
        <f>IFERROR(Opttax!AW36/GAMSopt!AW36,"")</f>
        <v/>
      </c>
      <c r="AY36" s="61" t="str">
        <f>IFERROR(Opttax!AX36/GAMSopt!AX36,"")</f>
        <v/>
      </c>
      <c r="AZ36" s="61" t="str">
        <f>IFERROR(Opttax!AY36/GAMSopt!AY36,"")</f>
        <v/>
      </c>
      <c r="BA36" s="61" t="str">
        <f>IFERROR(Opttax!AZ36/GAMSopt!AZ36,"")</f>
        <v/>
      </c>
      <c r="BB36" s="61" t="str">
        <f>IFERROR(Opttax!BA36/GAMSopt!BA36,"")</f>
        <v/>
      </c>
      <c r="BC36" s="61" t="str">
        <f>IFERROR(Opttax!BB36/GAMSopt!BB36,"")</f>
        <v/>
      </c>
      <c r="BD36" s="61" t="str">
        <f>IFERROR(Opttax!BC36/GAMSopt!BC36,"")</f>
        <v/>
      </c>
      <c r="BE36" s="61" t="str">
        <f>IFERROR(Opttax!BD36/GAMSopt!BD36,"")</f>
        <v/>
      </c>
      <c r="BF36" s="61" t="str">
        <f>IFERROR(Opttax!BE36/GAMSopt!BE36,"")</f>
        <v/>
      </c>
      <c r="BG36" s="61" t="str">
        <f>IFERROR(Opttax!BF36/GAMSopt!BF36,"")</f>
        <v/>
      </c>
      <c r="BH36" s="61" t="str">
        <f>IFERROR(Opttax!BG36/GAMSopt!BG36,"")</f>
        <v/>
      </c>
      <c r="BI36" s="61" t="str">
        <f>IFERROR(Opttax!BH36/GAMSopt!BH36,"")</f>
        <v/>
      </c>
      <c r="BJ36" s="61" t="str">
        <f>IFERROR(Opttax!BI36/GAMSopt!BI36,"")</f>
        <v/>
      </c>
    </row>
    <row r="37" spans="1:62" x14ac:dyDescent="0.25">
      <c r="A37" t="str">
        <f>Opttax!A37</f>
        <v xml:space="preserve">   Upper limit of control rate after 2150</v>
      </c>
      <c r="B37" t="str">
        <f>GAMSopt!A37</f>
        <v>Upper limit of Control Rate</v>
      </c>
      <c r="C37" s="61">
        <f>IFERROR(Opttax!B37/GAMSopt!B37,"")</f>
        <v>1</v>
      </c>
      <c r="D37" s="61" t="str">
        <f>IFERROR(Opttax!C37/GAMSopt!C37,"")</f>
        <v/>
      </c>
      <c r="E37" s="61" t="str">
        <f>IFERROR(Opttax!D37/GAMSopt!D37,"")</f>
        <v/>
      </c>
      <c r="F37" s="61" t="str">
        <f>IFERROR(Opttax!E37/GAMSopt!E37,"")</f>
        <v/>
      </c>
      <c r="G37" s="61" t="str">
        <f>IFERROR(Opttax!F37/GAMSopt!F37,"")</f>
        <v/>
      </c>
      <c r="H37" s="61" t="str">
        <f>IFERROR(Opttax!G37/GAMSopt!G37,"")</f>
        <v/>
      </c>
      <c r="I37" s="61" t="str">
        <f>IFERROR(Opttax!H37/GAMSopt!H37,"")</f>
        <v/>
      </c>
      <c r="J37" s="61" t="str">
        <f>IFERROR(Opttax!I37/GAMSopt!I37,"")</f>
        <v/>
      </c>
      <c r="K37" s="61" t="str">
        <f>IFERROR(Opttax!J37/GAMSopt!J37,"")</f>
        <v/>
      </c>
      <c r="L37" s="61" t="str">
        <f>IFERROR(Opttax!K37/GAMSopt!K37,"")</f>
        <v/>
      </c>
      <c r="M37" s="61" t="str">
        <f>IFERROR(Opttax!L37/GAMSopt!L37,"")</f>
        <v/>
      </c>
      <c r="N37" s="61" t="str">
        <f>IFERROR(Opttax!M37/GAMSopt!M37,"")</f>
        <v/>
      </c>
      <c r="O37" s="61" t="str">
        <f>IFERROR(Opttax!N37/GAMSopt!N37,"")</f>
        <v/>
      </c>
      <c r="P37" s="61" t="str">
        <f>IFERROR(Opttax!O37/GAMSopt!O37,"")</f>
        <v/>
      </c>
      <c r="Q37" s="61" t="str">
        <f>IFERROR(Opttax!P37/GAMSopt!P37,"")</f>
        <v/>
      </c>
      <c r="R37" s="61" t="str">
        <f>IFERROR(Opttax!Q37/GAMSopt!Q37,"")</f>
        <v/>
      </c>
      <c r="S37" s="61" t="str">
        <f>IFERROR(Opttax!R37/GAMSopt!R37,"")</f>
        <v/>
      </c>
      <c r="T37" s="61" t="str">
        <f>IFERROR(Opttax!S37/GAMSopt!S37,"")</f>
        <v/>
      </c>
      <c r="U37" s="61" t="str">
        <f>IFERROR(Opttax!T37/GAMSopt!T37,"")</f>
        <v/>
      </c>
      <c r="V37" s="61" t="str">
        <f>IFERROR(Opttax!U37/GAMSopt!U37,"")</f>
        <v/>
      </c>
      <c r="W37" s="61" t="str">
        <f>IFERROR(Opttax!V37/GAMSopt!V37,"")</f>
        <v/>
      </c>
      <c r="X37" s="61" t="str">
        <f>IFERROR(Opttax!W37/GAMSopt!W37,"")</f>
        <v/>
      </c>
      <c r="Y37" s="61" t="str">
        <f>IFERROR(Opttax!X37/GAMSopt!X37,"")</f>
        <v/>
      </c>
      <c r="Z37" s="61" t="str">
        <f>IFERROR(Opttax!Y37/GAMSopt!Y37,"")</f>
        <v/>
      </c>
      <c r="AA37" s="61" t="str">
        <f>IFERROR(Opttax!Z37/GAMSopt!Z37,"")</f>
        <v/>
      </c>
      <c r="AB37" s="61" t="str">
        <f>IFERROR(Opttax!AA37/GAMSopt!AA37,"")</f>
        <v/>
      </c>
      <c r="AC37" s="61" t="str">
        <f>IFERROR(Opttax!AB37/GAMSopt!AB37,"")</f>
        <v/>
      </c>
      <c r="AD37" s="61" t="str">
        <f>IFERROR(Opttax!AC37/GAMSopt!AC37,"")</f>
        <v/>
      </c>
      <c r="AE37" s="61" t="str">
        <f>IFERROR(Opttax!AD37/GAMSopt!AD37,"")</f>
        <v/>
      </c>
      <c r="AF37" s="61" t="str">
        <f>IFERROR(Opttax!AE37/GAMSopt!AE37,"")</f>
        <v/>
      </c>
      <c r="AG37" s="61" t="str">
        <f>IFERROR(Opttax!AF37/GAMSopt!AF37,"")</f>
        <v/>
      </c>
      <c r="AH37" s="61" t="str">
        <f>IFERROR(Opttax!AG37/GAMSopt!AG37,"")</f>
        <v/>
      </c>
      <c r="AI37" s="61" t="str">
        <f>IFERROR(Opttax!AH37/GAMSopt!AH37,"")</f>
        <v/>
      </c>
      <c r="AJ37" s="61" t="str">
        <f>IFERROR(Opttax!AI37/GAMSopt!AI37,"")</f>
        <v/>
      </c>
      <c r="AK37" s="61" t="str">
        <f>IFERROR(Opttax!AJ37/GAMSopt!AJ37,"")</f>
        <v/>
      </c>
      <c r="AL37" s="61" t="str">
        <f>IFERROR(Opttax!AK37/GAMSopt!AK37,"")</f>
        <v/>
      </c>
      <c r="AM37" s="61" t="str">
        <f>IFERROR(Opttax!AL37/GAMSopt!AL37,"")</f>
        <v/>
      </c>
      <c r="AN37" s="61" t="str">
        <f>IFERROR(Opttax!AM37/GAMSopt!AM37,"")</f>
        <v/>
      </c>
      <c r="AO37" s="61" t="str">
        <f>IFERROR(Opttax!AN37/GAMSopt!AN37,"")</f>
        <v/>
      </c>
      <c r="AP37" s="61" t="str">
        <f>IFERROR(Opttax!AO37/GAMSopt!AO37,"")</f>
        <v/>
      </c>
      <c r="AQ37" s="61" t="str">
        <f>IFERROR(Opttax!AP37/GAMSopt!AP37,"")</f>
        <v/>
      </c>
      <c r="AR37" s="61" t="str">
        <f>IFERROR(Opttax!AQ37/GAMSopt!AQ37,"")</f>
        <v/>
      </c>
      <c r="AS37" s="61" t="str">
        <f>IFERROR(Opttax!AR37/GAMSopt!AR37,"")</f>
        <v/>
      </c>
      <c r="AT37" s="61" t="str">
        <f>IFERROR(Opttax!AS37/GAMSopt!AS37,"")</f>
        <v/>
      </c>
      <c r="AU37" s="61" t="str">
        <f>IFERROR(Opttax!AT37/GAMSopt!AT37,"")</f>
        <v/>
      </c>
      <c r="AV37" s="61" t="str">
        <f>IFERROR(Opttax!AU37/GAMSopt!AU37,"")</f>
        <v/>
      </c>
      <c r="AW37" s="61" t="str">
        <f>IFERROR(Opttax!AV37/GAMSopt!AV37,"")</f>
        <v/>
      </c>
      <c r="AX37" s="61" t="str">
        <f>IFERROR(Opttax!AW37/GAMSopt!AW37,"")</f>
        <v/>
      </c>
      <c r="AY37" s="61" t="str">
        <f>IFERROR(Opttax!AX37/GAMSopt!AX37,"")</f>
        <v/>
      </c>
      <c r="AZ37" s="61" t="str">
        <f>IFERROR(Opttax!AY37/GAMSopt!AY37,"")</f>
        <v/>
      </c>
      <c r="BA37" s="61" t="str">
        <f>IFERROR(Opttax!AZ37/GAMSopt!AZ37,"")</f>
        <v/>
      </c>
      <c r="BB37" s="61" t="str">
        <f>IFERROR(Opttax!BA37/GAMSopt!BA37,"")</f>
        <v/>
      </c>
      <c r="BC37" s="61" t="str">
        <f>IFERROR(Opttax!BB37/GAMSopt!BB37,"")</f>
        <v/>
      </c>
      <c r="BD37" s="61" t="str">
        <f>IFERROR(Opttax!BC37/GAMSopt!BC37,"")</f>
        <v/>
      </c>
      <c r="BE37" s="61" t="str">
        <f>IFERROR(Opttax!BD37/GAMSopt!BD37,"")</f>
        <v/>
      </c>
      <c r="BF37" s="61" t="str">
        <f>IFERROR(Opttax!BE37/GAMSopt!BE37,"")</f>
        <v/>
      </c>
      <c r="BG37" s="61" t="str">
        <f>IFERROR(Opttax!BF37/GAMSopt!BF37,"")</f>
        <v/>
      </c>
      <c r="BH37" s="61" t="str">
        <f>IFERROR(Opttax!BG37/GAMSopt!BG37,"")</f>
        <v/>
      </c>
      <c r="BI37" s="61" t="str">
        <f>IFERROR(Opttax!BH37/GAMSopt!BH37,"")</f>
        <v/>
      </c>
      <c r="BJ37" s="61" t="str">
        <f>IFERROR(Opttax!BI37/GAMSopt!BI37,"")</f>
        <v/>
      </c>
    </row>
    <row r="38" spans="1:62" x14ac:dyDescent="0.25">
      <c r="A38" t="str">
        <f>Opttax!A38</f>
        <v>Backstop competitive year (pback declines rapidly for periods beyond)</v>
      </c>
      <c r="B38" t="str">
        <f>GAMSopt!A38</f>
        <v>Backstop Competitive Year (Henceforth pBack declines rapidly)</v>
      </c>
      <c r="C38" s="61" t="str">
        <f>IFERROR(Opttax!B38/GAMSopt!B38,"")</f>
        <v/>
      </c>
      <c r="D38" s="61" t="str">
        <f>IFERROR(Opttax!C38/GAMSopt!C38,"")</f>
        <v/>
      </c>
      <c r="E38" s="61" t="str">
        <f>IFERROR(Opttax!D38/GAMSopt!D38,"")</f>
        <v/>
      </c>
      <c r="F38" s="61" t="str">
        <f>IFERROR(Opttax!E38/GAMSopt!E38,"")</f>
        <v/>
      </c>
      <c r="G38" s="61" t="str">
        <f>IFERROR(Opttax!F38/GAMSopt!F38,"")</f>
        <v/>
      </c>
      <c r="H38" s="61" t="str">
        <f>IFERROR(Opttax!G38/GAMSopt!G38,"")</f>
        <v/>
      </c>
      <c r="I38" s="61" t="str">
        <f>IFERROR(Opttax!H38/GAMSopt!H38,"")</f>
        <v/>
      </c>
      <c r="J38" s="61" t="str">
        <f>IFERROR(Opttax!I38/GAMSopt!I38,"")</f>
        <v/>
      </c>
      <c r="K38" s="61" t="str">
        <f>IFERROR(Opttax!J38/GAMSopt!J38,"")</f>
        <v/>
      </c>
      <c r="L38" s="61" t="str">
        <f>IFERROR(Opttax!K38/GAMSopt!K38,"")</f>
        <v/>
      </c>
      <c r="M38" s="61" t="str">
        <f>IFERROR(Opttax!L38/GAMSopt!L38,"")</f>
        <v/>
      </c>
      <c r="N38" s="61" t="str">
        <f>IFERROR(Opttax!M38/GAMSopt!M38,"")</f>
        <v/>
      </c>
      <c r="O38" s="61" t="str">
        <f>IFERROR(Opttax!N38/GAMSopt!N38,"")</f>
        <v/>
      </c>
      <c r="P38" s="61" t="str">
        <f>IFERROR(Opttax!O38/GAMSopt!O38,"")</f>
        <v/>
      </c>
      <c r="Q38" s="61" t="str">
        <f>IFERROR(Opttax!P38/GAMSopt!P38,"")</f>
        <v/>
      </c>
      <c r="R38" s="61" t="str">
        <f>IFERROR(Opttax!Q38/GAMSopt!Q38,"")</f>
        <v/>
      </c>
      <c r="S38" s="61" t="str">
        <f>IFERROR(Opttax!R38/GAMSopt!R38,"")</f>
        <v/>
      </c>
      <c r="T38" s="61" t="str">
        <f>IFERROR(Opttax!S38/GAMSopt!S38,"")</f>
        <v/>
      </c>
      <c r="U38" s="61" t="str">
        <f>IFERROR(Opttax!T38/GAMSopt!T38,"")</f>
        <v/>
      </c>
      <c r="V38" s="61" t="str">
        <f>IFERROR(Opttax!U38/GAMSopt!U38,"")</f>
        <v/>
      </c>
      <c r="W38" s="61" t="str">
        <f>IFERROR(Opttax!V38/GAMSopt!V38,"")</f>
        <v/>
      </c>
      <c r="X38" s="61" t="str">
        <f>IFERROR(Opttax!W38/GAMSopt!W38,"")</f>
        <v/>
      </c>
      <c r="Y38" s="61" t="str">
        <f>IFERROR(Opttax!X38/GAMSopt!X38,"")</f>
        <v/>
      </c>
      <c r="Z38" s="61" t="str">
        <f>IFERROR(Opttax!Y38/GAMSopt!Y38,"")</f>
        <v/>
      </c>
      <c r="AA38" s="61" t="str">
        <f>IFERROR(Opttax!Z38/GAMSopt!Z38,"")</f>
        <v/>
      </c>
      <c r="AB38" s="61" t="str">
        <f>IFERROR(Opttax!AA38/GAMSopt!AA38,"")</f>
        <v/>
      </c>
      <c r="AC38" s="61" t="str">
        <f>IFERROR(Opttax!AB38/GAMSopt!AB38,"")</f>
        <v/>
      </c>
      <c r="AD38" s="61" t="str">
        <f>IFERROR(Opttax!AC38/GAMSopt!AC38,"")</f>
        <v/>
      </c>
      <c r="AE38" s="61" t="str">
        <f>IFERROR(Opttax!AD38/GAMSopt!AD38,"")</f>
        <v/>
      </c>
      <c r="AF38" s="61" t="str">
        <f>IFERROR(Opttax!AE38/GAMSopt!AE38,"")</f>
        <v/>
      </c>
      <c r="AG38" s="61" t="str">
        <f>IFERROR(Opttax!AF38/GAMSopt!AF38,"")</f>
        <v/>
      </c>
      <c r="AH38" s="61" t="str">
        <f>IFERROR(Opttax!AG38/GAMSopt!AG38,"")</f>
        <v/>
      </c>
      <c r="AI38" s="61" t="str">
        <f>IFERROR(Opttax!AH38/GAMSopt!AH38,"")</f>
        <v/>
      </c>
      <c r="AJ38" s="61" t="str">
        <f>IFERROR(Opttax!AI38/GAMSopt!AI38,"")</f>
        <v/>
      </c>
      <c r="AK38" s="61" t="str">
        <f>IFERROR(Opttax!AJ38/GAMSopt!AJ38,"")</f>
        <v/>
      </c>
      <c r="AL38" s="61" t="str">
        <f>IFERROR(Opttax!AK38/GAMSopt!AK38,"")</f>
        <v/>
      </c>
      <c r="AM38" s="61" t="str">
        <f>IFERROR(Opttax!AL38/GAMSopt!AL38,"")</f>
        <v/>
      </c>
      <c r="AN38" s="61" t="str">
        <f>IFERROR(Opttax!AM38/GAMSopt!AM38,"")</f>
        <v/>
      </c>
      <c r="AO38" s="61" t="str">
        <f>IFERROR(Opttax!AN38/GAMSopt!AN38,"")</f>
        <v/>
      </c>
      <c r="AP38" s="61" t="str">
        <f>IFERROR(Opttax!AO38/GAMSopt!AO38,"")</f>
        <v/>
      </c>
      <c r="AQ38" s="61" t="str">
        <f>IFERROR(Opttax!AP38/GAMSopt!AP38,"")</f>
        <v/>
      </c>
      <c r="AR38" s="61" t="str">
        <f>IFERROR(Opttax!AQ38/GAMSopt!AQ38,"")</f>
        <v/>
      </c>
      <c r="AS38" s="61" t="str">
        <f>IFERROR(Opttax!AR38/GAMSopt!AR38,"")</f>
        <v/>
      </c>
      <c r="AT38" s="61" t="str">
        <f>IFERROR(Opttax!AS38/GAMSopt!AS38,"")</f>
        <v/>
      </c>
      <c r="AU38" s="61" t="str">
        <f>IFERROR(Opttax!AT38/GAMSopt!AT38,"")</f>
        <v/>
      </c>
      <c r="AV38" s="61" t="str">
        <f>IFERROR(Opttax!AU38/GAMSopt!AU38,"")</f>
        <v/>
      </c>
      <c r="AW38" s="61" t="str">
        <f>IFERROR(Opttax!AV38/GAMSopt!AV38,"")</f>
        <v/>
      </c>
      <c r="AX38" s="61" t="str">
        <f>IFERROR(Opttax!AW38/GAMSopt!AW38,"")</f>
        <v/>
      </c>
      <c r="AY38" s="61" t="str">
        <f>IFERROR(Opttax!AX38/GAMSopt!AX38,"")</f>
        <v/>
      </c>
      <c r="AZ38" s="61" t="str">
        <f>IFERROR(Opttax!AY38/GAMSopt!AY38,"")</f>
        <v/>
      </c>
      <c r="BA38" s="61" t="str">
        <f>IFERROR(Opttax!AZ38/GAMSopt!AZ38,"")</f>
        <v/>
      </c>
      <c r="BB38" s="61" t="str">
        <f>IFERROR(Opttax!BA38/GAMSopt!BA38,"")</f>
        <v/>
      </c>
      <c r="BC38" s="61" t="str">
        <f>IFERROR(Opttax!BB38/GAMSopt!BB38,"")</f>
        <v/>
      </c>
      <c r="BD38" s="61" t="str">
        <f>IFERROR(Opttax!BC38/GAMSopt!BC38,"")</f>
        <v/>
      </c>
      <c r="BE38" s="61" t="str">
        <f>IFERROR(Opttax!BD38/GAMSopt!BD38,"")</f>
        <v/>
      </c>
      <c r="BF38" s="61" t="str">
        <f>IFERROR(Opttax!BE38/GAMSopt!BE38,"")</f>
        <v/>
      </c>
      <c r="BG38" s="61" t="str">
        <f>IFERROR(Opttax!BF38/GAMSopt!BF38,"")</f>
        <v/>
      </c>
      <c r="BH38" s="61" t="str">
        <f>IFERROR(Opttax!BG38/GAMSopt!BG38,"")</f>
        <v/>
      </c>
      <c r="BI38" s="61" t="str">
        <f>IFERROR(Opttax!BH38/GAMSopt!BH38,"")</f>
        <v/>
      </c>
      <c r="BJ38" s="61" t="str">
        <f>IFERROR(Opttax!BI38/GAMSopt!BI38,"")</f>
        <v/>
      </c>
    </row>
    <row r="39" spans="1:62" x14ac:dyDescent="0.25">
      <c r="A39" t="str">
        <f>Opttax!A39</f>
        <v>Exponent of control cost function</v>
      </c>
      <c r="B39" t="str">
        <f>GAMSopt!A39</f>
        <v>Exponent of control cost function</v>
      </c>
      <c r="C39" s="61">
        <f>IFERROR(Opttax!B39/GAMSopt!B39,"")</f>
        <v>1</v>
      </c>
      <c r="D39" s="61" t="str">
        <f>IFERROR(Opttax!C39/GAMSopt!C39,"")</f>
        <v/>
      </c>
      <c r="E39" s="61" t="str">
        <f>IFERROR(Opttax!D39/GAMSopt!D39,"")</f>
        <v/>
      </c>
      <c r="F39" s="61" t="str">
        <f>IFERROR(Opttax!E39/GAMSopt!E39,"")</f>
        <v/>
      </c>
      <c r="G39" s="61" t="str">
        <f>IFERROR(Opttax!F39/GAMSopt!F39,"")</f>
        <v/>
      </c>
      <c r="H39" s="61" t="str">
        <f>IFERROR(Opttax!G39/GAMSopt!G39,"")</f>
        <v/>
      </c>
      <c r="I39" s="61" t="str">
        <f>IFERROR(Opttax!H39/GAMSopt!H39,"")</f>
        <v/>
      </c>
      <c r="J39" s="61" t="str">
        <f>IFERROR(Opttax!I39/GAMSopt!I39,"")</f>
        <v/>
      </c>
      <c r="K39" s="61" t="str">
        <f>IFERROR(Opttax!J39/GAMSopt!J39,"")</f>
        <v/>
      </c>
      <c r="L39" s="61" t="str">
        <f>IFERROR(Opttax!K39/GAMSopt!K39,"")</f>
        <v/>
      </c>
      <c r="M39" s="61" t="str">
        <f>IFERROR(Opttax!L39/GAMSopt!L39,"")</f>
        <v/>
      </c>
      <c r="N39" s="61" t="str">
        <f>IFERROR(Opttax!M39/GAMSopt!M39,"")</f>
        <v/>
      </c>
      <c r="O39" s="61" t="str">
        <f>IFERROR(Opttax!N39/GAMSopt!N39,"")</f>
        <v/>
      </c>
      <c r="P39" s="61" t="str">
        <f>IFERROR(Opttax!O39/GAMSopt!O39,"")</f>
        <v/>
      </c>
      <c r="Q39" s="61" t="str">
        <f>IFERROR(Opttax!P39/GAMSopt!P39,"")</f>
        <v/>
      </c>
      <c r="R39" s="61" t="str">
        <f>IFERROR(Opttax!Q39/GAMSopt!Q39,"")</f>
        <v/>
      </c>
      <c r="S39" s="61" t="str">
        <f>IFERROR(Opttax!R39/GAMSopt!R39,"")</f>
        <v/>
      </c>
      <c r="T39" s="61" t="str">
        <f>IFERROR(Opttax!S39/GAMSopt!S39,"")</f>
        <v/>
      </c>
      <c r="U39" s="61" t="str">
        <f>IFERROR(Opttax!T39/GAMSopt!T39,"")</f>
        <v/>
      </c>
      <c r="V39" s="61" t="str">
        <f>IFERROR(Opttax!U39/GAMSopt!U39,"")</f>
        <v/>
      </c>
      <c r="W39" s="61" t="str">
        <f>IFERROR(Opttax!V39/GAMSopt!V39,"")</f>
        <v/>
      </c>
      <c r="X39" s="61" t="str">
        <f>IFERROR(Opttax!W39/GAMSopt!W39,"")</f>
        <v/>
      </c>
      <c r="Y39" s="61" t="str">
        <f>IFERROR(Opttax!X39/GAMSopt!X39,"")</f>
        <v/>
      </c>
      <c r="Z39" s="61" t="str">
        <f>IFERROR(Opttax!Y39/GAMSopt!Y39,"")</f>
        <v/>
      </c>
      <c r="AA39" s="61" t="str">
        <f>IFERROR(Opttax!Z39/GAMSopt!Z39,"")</f>
        <v/>
      </c>
      <c r="AB39" s="61" t="str">
        <f>IFERROR(Opttax!AA39/GAMSopt!AA39,"")</f>
        <v/>
      </c>
      <c r="AC39" s="61" t="str">
        <f>IFERROR(Opttax!AB39/GAMSopt!AB39,"")</f>
        <v/>
      </c>
      <c r="AD39" s="61" t="str">
        <f>IFERROR(Opttax!AC39/GAMSopt!AC39,"")</f>
        <v/>
      </c>
      <c r="AE39" s="61" t="str">
        <f>IFERROR(Opttax!AD39/GAMSopt!AD39,"")</f>
        <v/>
      </c>
      <c r="AF39" s="61" t="str">
        <f>IFERROR(Opttax!AE39/GAMSopt!AE39,"")</f>
        <v/>
      </c>
      <c r="AG39" s="61" t="str">
        <f>IFERROR(Opttax!AF39/GAMSopt!AF39,"")</f>
        <v/>
      </c>
      <c r="AH39" s="61" t="str">
        <f>IFERROR(Opttax!AG39/GAMSopt!AG39,"")</f>
        <v/>
      </c>
      <c r="AI39" s="61" t="str">
        <f>IFERROR(Opttax!AH39/GAMSopt!AH39,"")</f>
        <v/>
      </c>
      <c r="AJ39" s="61" t="str">
        <f>IFERROR(Opttax!AI39/GAMSopt!AI39,"")</f>
        <v/>
      </c>
      <c r="AK39" s="61" t="str">
        <f>IFERROR(Opttax!AJ39/GAMSopt!AJ39,"")</f>
        <v/>
      </c>
      <c r="AL39" s="61" t="str">
        <f>IFERROR(Opttax!AK39/GAMSopt!AK39,"")</f>
        <v/>
      </c>
      <c r="AM39" s="61" t="str">
        <f>IFERROR(Opttax!AL39/GAMSopt!AL39,"")</f>
        <v/>
      </c>
      <c r="AN39" s="61" t="str">
        <f>IFERROR(Opttax!AM39/GAMSopt!AM39,"")</f>
        <v/>
      </c>
      <c r="AO39" s="61" t="str">
        <f>IFERROR(Opttax!AN39/GAMSopt!AN39,"")</f>
        <v/>
      </c>
      <c r="AP39" s="61" t="str">
        <f>IFERROR(Opttax!AO39/GAMSopt!AO39,"")</f>
        <v/>
      </c>
      <c r="AQ39" s="61" t="str">
        <f>IFERROR(Opttax!AP39/GAMSopt!AP39,"")</f>
        <v/>
      </c>
      <c r="AR39" s="61" t="str">
        <f>IFERROR(Opttax!AQ39/GAMSopt!AQ39,"")</f>
        <v/>
      </c>
      <c r="AS39" s="61" t="str">
        <f>IFERROR(Opttax!AR39/GAMSopt!AR39,"")</f>
        <v/>
      </c>
      <c r="AT39" s="61" t="str">
        <f>IFERROR(Opttax!AS39/GAMSopt!AS39,"")</f>
        <v/>
      </c>
      <c r="AU39" s="61" t="str">
        <f>IFERROR(Opttax!AT39/GAMSopt!AT39,"")</f>
        <v/>
      </c>
      <c r="AV39" s="61" t="str">
        <f>IFERROR(Opttax!AU39/GAMSopt!AU39,"")</f>
        <v/>
      </c>
      <c r="AW39" s="61" t="str">
        <f>IFERROR(Opttax!AV39/GAMSopt!AV39,"")</f>
        <v/>
      </c>
      <c r="AX39" s="61" t="str">
        <f>IFERROR(Opttax!AW39/GAMSopt!AW39,"")</f>
        <v/>
      </c>
      <c r="AY39" s="61" t="str">
        <f>IFERROR(Opttax!AX39/GAMSopt!AX39,"")</f>
        <v/>
      </c>
      <c r="AZ39" s="61" t="str">
        <f>IFERROR(Opttax!AY39/GAMSopt!AY39,"")</f>
        <v/>
      </c>
      <c r="BA39" s="61" t="str">
        <f>IFERROR(Opttax!AZ39/GAMSopt!AZ39,"")</f>
        <v/>
      </c>
      <c r="BB39" s="61" t="str">
        <f>IFERROR(Opttax!BA39/GAMSopt!BA39,"")</f>
        <v/>
      </c>
      <c r="BC39" s="61" t="str">
        <f>IFERROR(Opttax!BB39/GAMSopt!BB39,"")</f>
        <v/>
      </c>
      <c r="BD39" s="61" t="str">
        <f>IFERROR(Opttax!BC39/GAMSopt!BC39,"")</f>
        <v/>
      </c>
      <c r="BE39" s="61" t="str">
        <f>IFERROR(Opttax!BD39/GAMSopt!BD39,"")</f>
        <v/>
      </c>
      <c r="BF39" s="61" t="str">
        <f>IFERROR(Opttax!BE39/GAMSopt!BE39,"")</f>
        <v/>
      </c>
      <c r="BG39" s="61" t="str">
        <f>IFERROR(Opttax!BF39/GAMSopt!BF39,"")</f>
        <v/>
      </c>
      <c r="BH39" s="61" t="str">
        <f>IFERROR(Opttax!BG39/GAMSopt!BG39,"")</f>
        <v/>
      </c>
      <c r="BI39" s="61" t="str">
        <f>IFERROR(Opttax!BH39/GAMSopt!BH39,"")</f>
        <v/>
      </c>
      <c r="BJ39" s="61" t="str">
        <f>IFERROR(Opttax!BI39/GAMSopt!BI39,"")</f>
        <v/>
      </c>
    </row>
    <row r="40" spans="1:62" x14ac:dyDescent="0.25">
      <c r="A40" t="str">
        <f>Opttax!A40</f>
        <v>EMISSIONS</v>
      </c>
      <c r="B40" t="str">
        <f>GAMSopt!A40</f>
        <v>* EMISSIONS</v>
      </c>
      <c r="C40" s="61" t="str">
        <f>IFERROR(Opttax!B40/GAMSopt!B40,"")</f>
        <v/>
      </c>
      <c r="D40" s="61" t="str">
        <f>IFERROR(Opttax!C40/GAMSopt!C40,"")</f>
        <v/>
      </c>
      <c r="E40" s="61" t="str">
        <f>IFERROR(Opttax!D40/GAMSopt!D40,"")</f>
        <v/>
      </c>
      <c r="F40" s="61" t="str">
        <f>IFERROR(Opttax!E40/GAMSopt!E40,"")</f>
        <v/>
      </c>
      <c r="G40" s="61" t="str">
        <f>IFERROR(Opttax!F40/GAMSopt!F40,"")</f>
        <v/>
      </c>
      <c r="H40" s="61" t="str">
        <f>IFERROR(Opttax!G40/GAMSopt!G40,"")</f>
        <v/>
      </c>
      <c r="I40" s="61" t="str">
        <f>IFERROR(Opttax!H40/GAMSopt!H40,"")</f>
        <v/>
      </c>
      <c r="J40" s="61" t="str">
        <f>IFERROR(Opttax!I40/GAMSopt!I40,"")</f>
        <v/>
      </c>
      <c r="K40" s="61" t="str">
        <f>IFERROR(Opttax!J40/GAMSopt!J40,"")</f>
        <v/>
      </c>
      <c r="L40" s="61" t="str">
        <f>IFERROR(Opttax!K40/GAMSopt!K40,"")</f>
        <v/>
      </c>
      <c r="M40" s="61" t="str">
        <f>IFERROR(Opttax!L40/GAMSopt!L40,"")</f>
        <v/>
      </c>
      <c r="N40" s="61" t="str">
        <f>IFERROR(Opttax!M40/GAMSopt!M40,"")</f>
        <v/>
      </c>
      <c r="O40" s="61" t="str">
        <f>IFERROR(Opttax!N40/GAMSopt!N40,"")</f>
        <v/>
      </c>
      <c r="P40" s="61" t="str">
        <f>IFERROR(Opttax!O40/GAMSopt!O40,"")</f>
        <v/>
      </c>
      <c r="Q40" s="61" t="str">
        <f>IFERROR(Opttax!P40/GAMSopt!P40,"")</f>
        <v/>
      </c>
      <c r="R40" s="61" t="str">
        <f>IFERROR(Opttax!Q40/GAMSopt!Q40,"")</f>
        <v/>
      </c>
      <c r="S40" s="61" t="str">
        <f>IFERROR(Opttax!R40/GAMSopt!R40,"")</f>
        <v/>
      </c>
      <c r="T40" s="61" t="str">
        <f>IFERROR(Opttax!S40/GAMSopt!S40,"")</f>
        <v/>
      </c>
      <c r="U40" s="61" t="str">
        <f>IFERROR(Opttax!T40/GAMSopt!T40,"")</f>
        <v/>
      </c>
      <c r="V40" s="61" t="str">
        <f>IFERROR(Opttax!U40/GAMSopt!U40,"")</f>
        <v/>
      </c>
      <c r="W40" s="61" t="str">
        <f>IFERROR(Opttax!V40/GAMSopt!V40,"")</f>
        <v/>
      </c>
      <c r="X40" s="61" t="str">
        <f>IFERROR(Opttax!W40/GAMSopt!W40,"")</f>
        <v/>
      </c>
      <c r="Y40" s="61" t="str">
        <f>IFERROR(Opttax!X40/GAMSopt!X40,"")</f>
        <v/>
      </c>
      <c r="Z40" s="61" t="str">
        <f>IFERROR(Opttax!Y40/GAMSopt!Y40,"")</f>
        <v/>
      </c>
      <c r="AA40" s="61" t="str">
        <f>IFERROR(Opttax!Z40/GAMSopt!Z40,"")</f>
        <v/>
      </c>
      <c r="AB40" s="61" t="str">
        <f>IFERROR(Opttax!AA40/GAMSopt!AA40,"")</f>
        <v/>
      </c>
      <c r="AC40" s="61" t="str">
        <f>IFERROR(Opttax!AB40/GAMSopt!AB40,"")</f>
        <v/>
      </c>
      <c r="AD40" s="61" t="str">
        <f>IFERROR(Opttax!AC40/GAMSopt!AC40,"")</f>
        <v/>
      </c>
      <c r="AE40" s="61" t="str">
        <f>IFERROR(Opttax!AD40/GAMSopt!AD40,"")</f>
        <v/>
      </c>
      <c r="AF40" s="61" t="str">
        <f>IFERROR(Opttax!AE40/GAMSopt!AE40,"")</f>
        <v/>
      </c>
      <c r="AG40" s="61" t="str">
        <f>IFERROR(Opttax!AF40/GAMSopt!AF40,"")</f>
        <v/>
      </c>
      <c r="AH40" s="61" t="str">
        <f>IFERROR(Opttax!AG40/GAMSopt!AG40,"")</f>
        <v/>
      </c>
      <c r="AI40" s="61" t="str">
        <f>IFERROR(Opttax!AH40/GAMSopt!AH40,"")</f>
        <v/>
      </c>
      <c r="AJ40" s="61" t="str">
        <f>IFERROR(Opttax!AI40/GAMSopt!AI40,"")</f>
        <v/>
      </c>
      <c r="AK40" s="61" t="str">
        <f>IFERROR(Opttax!AJ40/GAMSopt!AJ40,"")</f>
        <v/>
      </c>
      <c r="AL40" s="61" t="str">
        <f>IFERROR(Opttax!AK40/GAMSopt!AK40,"")</f>
        <v/>
      </c>
      <c r="AM40" s="61" t="str">
        <f>IFERROR(Opttax!AL40/GAMSopt!AL40,"")</f>
        <v/>
      </c>
      <c r="AN40" s="61" t="str">
        <f>IFERROR(Opttax!AM40/GAMSopt!AM40,"")</f>
        <v/>
      </c>
      <c r="AO40" s="61" t="str">
        <f>IFERROR(Opttax!AN40/GAMSopt!AN40,"")</f>
        <v/>
      </c>
      <c r="AP40" s="61" t="str">
        <f>IFERROR(Opttax!AO40/GAMSopt!AO40,"")</f>
        <v/>
      </c>
      <c r="AQ40" s="61" t="str">
        <f>IFERROR(Opttax!AP40/GAMSopt!AP40,"")</f>
        <v/>
      </c>
      <c r="AR40" s="61" t="str">
        <f>IFERROR(Opttax!AQ40/GAMSopt!AQ40,"")</f>
        <v/>
      </c>
      <c r="AS40" s="61" t="str">
        <f>IFERROR(Opttax!AR40/GAMSopt!AR40,"")</f>
        <v/>
      </c>
      <c r="AT40" s="61" t="str">
        <f>IFERROR(Opttax!AS40/GAMSopt!AS40,"")</f>
        <v/>
      </c>
      <c r="AU40" s="61" t="str">
        <f>IFERROR(Opttax!AT40/GAMSopt!AT40,"")</f>
        <v/>
      </c>
      <c r="AV40" s="61" t="str">
        <f>IFERROR(Opttax!AU40/GAMSopt!AU40,"")</f>
        <v/>
      </c>
      <c r="AW40" s="61" t="str">
        <f>IFERROR(Opttax!AV40/GAMSopt!AV40,"")</f>
        <v/>
      </c>
      <c r="AX40" s="61" t="str">
        <f>IFERROR(Opttax!AW40/GAMSopt!AW40,"")</f>
        <v/>
      </c>
      <c r="AY40" s="61" t="str">
        <f>IFERROR(Opttax!AX40/GAMSopt!AX40,"")</f>
        <v/>
      </c>
      <c r="AZ40" s="61" t="str">
        <f>IFERROR(Opttax!AY40/GAMSopt!AY40,"")</f>
        <v/>
      </c>
      <c r="BA40" s="61" t="str">
        <f>IFERROR(Opttax!AZ40/GAMSopt!AZ40,"")</f>
        <v/>
      </c>
      <c r="BB40" s="61" t="str">
        <f>IFERROR(Opttax!BA40/GAMSopt!BA40,"")</f>
        <v/>
      </c>
      <c r="BC40" s="61" t="str">
        <f>IFERROR(Opttax!BB40/GAMSopt!BB40,"")</f>
        <v/>
      </c>
      <c r="BD40" s="61" t="str">
        <f>IFERROR(Opttax!BC40/GAMSopt!BC40,"")</f>
        <v/>
      </c>
      <c r="BE40" s="61" t="str">
        <f>IFERROR(Opttax!BD40/GAMSopt!BD40,"")</f>
        <v/>
      </c>
      <c r="BF40" s="61" t="str">
        <f>IFERROR(Opttax!BE40/GAMSopt!BE40,"")</f>
        <v/>
      </c>
      <c r="BG40" s="61" t="str">
        <f>IFERROR(Opttax!BF40/GAMSopt!BF40,"")</f>
        <v/>
      </c>
      <c r="BH40" s="61" t="str">
        <f>IFERROR(Opttax!BG40/GAMSopt!BG40,"")</f>
        <v/>
      </c>
      <c r="BI40" s="61" t="str">
        <f>IFERROR(Opttax!BH40/GAMSopt!BH40,"")</f>
        <v/>
      </c>
      <c r="BJ40" s="61" t="str">
        <f>IFERROR(Opttax!BI40/GAMSopt!BI40,"")</f>
        <v/>
      </c>
    </row>
    <row r="41" spans="1:62" x14ac:dyDescent="0.25">
      <c r="A41" t="str">
        <f>Opttax!A41</f>
        <v>Sigma (industrial, MTCO2/$1000 2000 US$)</v>
      </c>
      <c r="B41" t="str">
        <f>GAMSopt!A41</f>
        <v>Sigma (Industrial MTCO2 per 1000 USD [2000]</v>
      </c>
      <c r="C41" s="61">
        <f>IFERROR(Opttax!B41/GAMSopt!B41,"")</f>
        <v>1</v>
      </c>
      <c r="D41" s="61">
        <f>IFERROR(Opttax!C41/GAMSopt!C41,"")</f>
        <v>1.0000000000351992</v>
      </c>
      <c r="E41" s="61">
        <f>IFERROR(Opttax!D41/GAMSopt!D41,"")</f>
        <v>1.0000000000164553</v>
      </c>
      <c r="F41" s="61">
        <f>IFERROR(Opttax!E41/GAMSopt!E41,"")</f>
        <v>1.0000000000043765</v>
      </c>
      <c r="G41" s="61">
        <f>IFERROR(Opttax!F41/GAMSopt!F41,"")</f>
        <v>0.99999999998713818</v>
      </c>
      <c r="H41" s="61">
        <f>IFERROR(Opttax!G41/GAMSopt!G41,"")</f>
        <v>0.99999999995790234</v>
      </c>
      <c r="I41" s="61">
        <f>IFERROR(Opttax!H41/GAMSopt!H41,"")</f>
        <v>1.0000000001313749</v>
      </c>
      <c r="J41" s="61">
        <f>IFERROR(Opttax!I41/GAMSopt!I41,"")</f>
        <v>1.0000000000109492</v>
      </c>
      <c r="K41" s="61">
        <f>IFERROR(Opttax!J41/GAMSopt!J41,"")</f>
        <v>0.99999999995140165</v>
      </c>
      <c r="L41" s="61">
        <f>IFERROR(Opttax!K41/GAMSopt!K41,"")</f>
        <v>0.9999999999450252</v>
      </c>
      <c r="M41" s="61">
        <f>IFERROR(Opttax!L41/GAMSopt!L41,"")</f>
        <v>0.99999999998636147</v>
      </c>
      <c r="N41" s="61">
        <f>IFERROR(Opttax!M41/GAMSopt!M41,"")</f>
        <v>1.0000000001751563</v>
      </c>
      <c r="O41" s="61">
        <f>IFERROR(Opttax!N41/GAMSopt!N41,"")</f>
        <v>1.0000000001227862</v>
      </c>
      <c r="P41" s="61">
        <f>IFERROR(Opttax!O41/GAMSopt!O41,"")</f>
        <v>1.0000000000970806</v>
      </c>
      <c r="Q41" s="61">
        <f>IFERROR(Opttax!P41/GAMSopt!P41,"")</f>
        <v>1.0000000000622766</v>
      </c>
      <c r="R41" s="61">
        <f>IFERROR(Opttax!Q41/GAMSopt!Q41,"")</f>
        <v>1.0000000000773472</v>
      </c>
      <c r="S41" s="61">
        <f>IFERROR(Opttax!R41/GAMSopt!R41,"")</f>
        <v>1.000000000155195</v>
      </c>
      <c r="T41" s="61">
        <f>IFERROR(Opttax!S41/GAMSopt!S41,"")</f>
        <v>0.99999999999392797</v>
      </c>
      <c r="U41" s="61">
        <f>IFERROR(Opttax!T41/GAMSopt!T41,"")</f>
        <v>0.9999999998532636</v>
      </c>
      <c r="V41" s="61">
        <f>IFERROR(Opttax!U41/GAMSopt!U41,"")</f>
        <v>1.0000000000430098</v>
      </c>
      <c r="W41" s="61">
        <f>IFERROR(Opttax!V41/GAMSopt!V41,"")</f>
        <v>0.99999999994358135</v>
      </c>
      <c r="X41" s="61">
        <f>IFERROR(Opttax!W41/GAMSopt!W41,"")</f>
        <v>1.0000000001104716</v>
      </c>
      <c r="Y41" s="61">
        <f>IFERROR(Opttax!X41/GAMSopt!X41,"")</f>
        <v>1.0000000001382767</v>
      </c>
      <c r="Z41" s="61">
        <f>IFERROR(Opttax!Y41/GAMSopt!Y41,"")</f>
        <v>1.0000000001223723</v>
      </c>
      <c r="AA41" s="61">
        <f>IFERROR(Opttax!Z41/GAMSopt!Z41,"")</f>
        <v>0.99999999992558353</v>
      </c>
      <c r="AB41" s="61">
        <f>IFERROR(Opttax!AA41/GAMSopt!AA41,"")</f>
        <v>1.0000000001239604</v>
      </c>
      <c r="AC41" s="61">
        <f>IFERROR(Opttax!AB41/GAMSopt!AB41,"")</f>
        <v>0.99999999972792275</v>
      </c>
      <c r="AD41" s="61">
        <f>IFERROR(Opttax!AC41/GAMSopt!AC41,"")</f>
        <v>1.0000000002242626</v>
      </c>
      <c r="AE41" s="61">
        <f>IFERROR(Opttax!AD41/GAMSopt!AD41,"")</f>
        <v>1.0000000002608429</v>
      </c>
      <c r="AF41" s="61">
        <f>IFERROR(Opttax!AE41/GAMSopt!AE41,"")</f>
        <v>1.0000000003507692</v>
      </c>
      <c r="AG41" s="61">
        <f>IFERROR(Opttax!AF41/GAMSopt!AF41,"")</f>
        <v>0.99999999970095466</v>
      </c>
      <c r="AH41" s="61">
        <f>IFERROR(Opttax!AG41/GAMSopt!AG41,"")</f>
        <v>0.99999999965976805</v>
      </c>
      <c r="AI41" s="61">
        <f>IFERROR(Opttax!AH41/GAMSopt!AH41,"")</f>
        <v>1.0000000003321425</v>
      </c>
      <c r="AJ41" s="61">
        <f>IFERROR(Opttax!AI41/GAMSopt!AI41,"")</f>
        <v>1.0000000004015324</v>
      </c>
      <c r="AK41" s="61">
        <f>IFERROR(Opttax!AJ41/GAMSopt!AJ41,"")</f>
        <v>1.0000000002748513</v>
      </c>
      <c r="AL41" s="61">
        <f>IFERROR(Opttax!AK41/GAMSopt!AK41,"")</f>
        <v>1.0000000004380083</v>
      </c>
      <c r="AM41" s="61">
        <f>IFERROR(Opttax!AL41/GAMSopt!AL41,"")</f>
        <v>1.0000000002076106</v>
      </c>
      <c r="AN41" s="61">
        <f>IFERROR(Opttax!AM41/GAMSopt!AM41,"")</f>
        <v>1.0000000002942049</v>
      </c>
      <c r="AO41" s="61">
        <f>IFERROR(Opttax!AN41/GAMSopt!AN41,"")</f>
        <v>1.0000000004252472</v>
      </c>
      <c r="AP41" s="61">
        <f>IFERROR(Opttax!AO41/GAMSopt!AO41,"")</f>
        <v>0.99999999957793839</v>
      </c>
      <c r="AQ41" s="61">
        <f>IFERROR(Opttax!AP41/GAMSopt!AP41,"")</f>
        <v>1.0000000003480989</v>
      </c>
      <c r="AR41" s="61">
        <f>IFERROR(Opttax!AQ41/GAMSopt!AQ41,"")</f>
        <v>0.99999999959625352</v>
      </c>
      <c r="AS41" s="61">
        <f>IFERROR(Opttax!AR41/GAMSopt!AR41,"")</f>
        <v>0.99999999982919796</v>
      </c>
      <c r="AT41" s="61">
        <f>IFERROR(Opttax!AS41/GAMSopt!AS41,"")</f>
        <v>1.00000000066652</v>
      </c>
      <c r="AU41" s="61">
        <f>IFERROR(Opttax!AT41/GAMSopt!AT41,"")</f>
        <v>0.9999999996820581</v>
      </c>
      <c r="AV41" s="61">
        <f>IFERROR(Opttax!AU41/GAMSopt!AU41,"")</f>
        <v>1.0000000001740084</v>
      </c>
      <c r="AW41" s="61">
        <f>IFERROR(Opttax!AV41/GAMSopt!AV41,"")</f>
        <v>1.0000000007495935</v>
      </c>
      <c r="AX41" s="61">
        <f>IFERROR(Opttax!AW41/GAMSopt!AW41,"")</f>
        <v>1.0000000000869329</v>
      </c>
      <c r="AY41" s="61">
        <f>IFERROR(Opttax!AX41/GAMSopt!AX41,"")</f>
        <v>1.0000000002172638</v>
      </c>
      <c r="AZ41" s="61">
        <f>IFERROR(Opttax!AY41/GAMSopt!AY41,"")</f>
        <v>1.0000000000558031</v>
      </c>
      <c r="BA41" s="61">
        <f>IFERROR(Opttax!AZ41/GAMSopt!AZ41,"")</f>
        <v>1.0000000002275473</v>
      </c>
      <c r="BB41" s="61">
        <f>IFERROR(Opttax!BA41/GAMSopt!BA41,"")</f>
        <v>1.0000000005578913</v>
      </c>
      <c r="BC41" s="61">
        <f>IFERROR(Opttax!BB41/GAMSopt!BB41,"")</f>
        <v>0.99999999953748309</v>
      </c>
      <c r="BD41" s="61">
        <f>IFERROR(Opttax!BC41/GAMSopt!BC41,"")</f>
        <v>1.0000000009441323</v>
      </c>
      <c r="BE41" s="61">
        <f>IFERROR(Opttax!BD41/GAMSopt!BD41,"")</f>
        <v>0.99999999925611682</v>
      </c>
      <c r="BF41" s="61">
        <f>IFERROR(Opttax!BE41/GAMSopt!BE41,"")</f>
        <v>0.99999999966896491</v>
      </c>
      <c r="BG41" s="61">
        <f>IFERROR(Opttax!BF41/GAMSopt!BF41,"")</f>
        <v>0.9999999994769011</v>
      </c>
      <c r="BH41" s="61">
        <f>IFERROR(Opttax!BG41/GAMSopt!BG41,"")</f>
        <v>0.99999999962806563</v>
      </c>
      <c r="BI41" s="61">
        <f>IFERROR(Opttax!BH41/GAMSopt!BH41,"")</f>
        <v>0.99999999977135223</v>
      </c>
      <c r="BJ41" s="61">
        <f>IFERROR(Opttax!BI41/GAMSopt!BI41,"")</f>
        <v>0.99999999933756889</v>
      </c>
    </row>
    <row r="42" spans="1:62" x14ac:dyDescent="0.25">
      <c r="A42" t="str">
        <f>Opttax!A42</f>
        <v xml:space="preserve">      Sigma, 2010</v>
      </c>
      <c r="B42" t="str">
        <f>GAMSopt!A42</f>
        <v>Initial Sigma</v>
      </c>
      <c r="C42" s="61">
        <f>IFERROR(Opttax!B42/GAMSopt!B42,"")</f>
        <v>1</v>
      </c>
      <c r="D42" s="61" t="str">
        <f>IFERROR(Opttax!C42/GAMSopt!C42,"")</f>
        <v/>
      </c>
      <c r="E42" s="61" t="str">
        <f>IFERROR(Opttax!D42/GAMSopt!D42,"")</f>
        <v/>
      </c>
      <c r="F42" s="61" t="str">
        <f>IFERROR(Opttax!E42/GAMSopt!E42,"")</f>
        <v/>
      </c>
      <c r="G42" s="61" t="str">
        <f>IFERROR(Opttax!F42/GAMSopt!F42,"")</f>
        <v/>
      </c>
      <c r="H42" s="61" t="str">
        <f>IFERROR(Opttax!G42/GAMSopt!G42,"")</f>
        <v/>
      </c>
      <c r="I42" s="61" t="str">
        <f>IFERROR(Opttax!H42/GAMSopt!H42,"")</f>
        <v/>
      </c>
      <c r="J42" s="61" t="str">
        <f>IFERROR(Opttax!I42/GAMSopt!I42,"")</f>
        <v/>
      </c>
      <c r="K42" s="61" t="str">
        <f>IFERROR(Opttax!J42/GAMSopt!J42,"")</f>
        <v/>
      </c>
      <c r="L42" s="61" t="str">
        <f>IFERROR(Opttax!K42/GAMSopt!K42,"")</f>
        <v/>
      </c>
      <c r="M42" s="61" t="str">
        <f>IFERROR(Opttax!L42/GAMSopt!L42,"")</f>
        <v/>
      </c>
      <c r="N42" s="61" t="str">
        <f>IFERROR(Opttax!M42/GAMSopt!M42,"")</f>
        <v/>
      </c>
      <c r="O42" s="61" t="str">
        <f>IFERROR(Opttax!N42/GAMSopt!N42,"")</f>
        <v/>
      </c>
      <c r="P42" s="61" t="str">
        <f>IFERROR(Opttax!O42/GAMSopt!O42,"")</f>
        <v/>
      </c>
      <c r="Q42" s="61" t="str">
        <f>IFERROR(Opttax!P42/GAMSopt!P42,"")</f>
        <v/>
      </c>
      <c r="R42" s="61" t="str">
        <f>IFERROR(Opttax!Q42/GAMSopt!Q42,"")</f>
        <v/>
      </c>
      <c r="S42" s="61" t="str">
        <f>IFERROR(Opttax!R42/GAMSopt!R42,"")</f>
        <v/>
      </c>
      <c r="T42" s="61" t="str">
        <f>IFERROR(Opttax!S42/GAMSopt!S42,"")</f>
        <v/>
      </c>
      <c r="U42" s="61" t="str">
        <f>IFERROR(Opttax!T42/GAMSopt!T42,"")</f>
        <v/>
      </c>
      <c r="V42" s="61" t="str">
        <f>IFERROR(Opttax!U42/GAMSopt!U42,"")</f>
        <v/>
      </c>
      <c r="W42" s="61" t="str">
        <f>IFERROR(Opttax!V42/GAMSopt!V42,"")</f>
        <v/>
      </c>
      <c r="X42" s="61" t="str">
        <f>IFERROR(Opttax!W42/GAMSopt!W42,"")</f>
        <v/>
      </c>
      <c r="Y42" s="61" t="str">
        <f>IFERROR(Opttax!X42/GAMSopt!X42,"")</f>
        <v/>
      </c>
      <c r="Z42" s="61" t="str">
        <f>IFERROR(Opttax!Y42/GAMSopt!Y42,"")</f>
        <v/>
      </c>
      <c r="AA42" s="61" t="str">
        <f>IFERROR(Opttax!Z42/GAMSopt!Z42,"")</f>
        <v/>
      </c>
      <c r="AB42" s="61" t="str">
        <f>IFERROR(Opttax!AA42/GAMSopt!AA42,"")</f>
        <v/>
      </c>
      <c r="AC42" s="61" t="str">
        <f>IFERROR(Opttax!AB42/GAMSopt!AB42,"")</f>
        <v/>
      </c>
      <c r="AD42" s="61" t="str">
        <f>IFERROR(Opttax!AC42/GAMSopt!AC42,"")</f>
        <v/>
      </c>
      <c r="AE42" s="61" t="str">
        <f>IFERROR(Opttax!AD42/GAMSopt!AD42,"")</f>
        <v/>
      </c>
      <c r="AF42" s="61" t="str">
        <f>IFERROR(Opttax!AE42/GAMSopt!AE42,"")</f>
        <v/>
      </c>
      <c r="AG42" s="61" t="str">
        <f>IFERROR(Opttax!AF42/GAMSopt!AF42,"")</f>
        <v/>
      </c>
      <c r="AH42" s="61" t="str">
        <f>IFERROR(Opttax!AG42/GAMSopt!AG42,"")</f>
        <v/>
      </c>
      <c r="AI42" s="61" t="str">
        <f>IFERROR(Opttax!AH42/GAMSopt!AH42,"")</f>
        <v/>
      </c>
      <c r="AJ42" s="61" t="str">
        <f>IFERROR(Opttax!AI42/GAMSopt!AI42,"")</f>
        <v/>
      </c>
      <c r="AK42" s="61" t="str">
        <f>IFERROR(Opttax!AJ42/GAMSopt!AJ42,"")</f>
        <v/>
      </c>
      <c r="AL42" s="61" t="str">
        <f>IFERROR(Opttax!AK42/GAMSopt!AK42,"")</f>
        <v/>
      </c>
      <c r="AM42" s="61" t="str">
        <f>IFERROR(Opttax!AL42/GAMSopt!AL42,"")</f>
        <v/>
      </c>
      <c r="AN42" s="61" t="str">
        <f>IFERROR(Opttax!AM42/GAMSopt!AM42,"")</f>
        <v/>
      </c>
      <c r="AO42" s="61" t="str">
        <f>IFERROR(Opttax!AN42/GAMSopt!AN42,"")</f>
        <v/>
      </c>
      <c r="AP42" s="61" t="str">
        <f>IFERROR(Opttax!AO42/GAMSopt!AO42,"")</f>
        <v/>
      </c>
      <c r="AQ42" s="61" t="str">
        <f>IFERROR(Opttax!AP42/GAMSopt!AP42,"")</f>
        <v/>
      </c>
      <c r="AR42" s="61" t="str">
        <f>IFERROR(Opttax!AQ42/GAMSopt!AQ42,"")</f>
        <v/>
      </c>
      <c r="AS42" s="61" t="str">
        <f>IFERROR(Opttax!AR42/GAMSopt!AR42,"")</f>
        <v/>
      </c>
      <c r="AT42" s="61" t="str">
        <f>IFERROR(Opttax!AS42/GAMSopt!AS42,"")</f>
        <v/>
      </c>
      <c r="AU42" s="61" t="str">
        <f>IFERROR(Opttax!AT42/GAMSopt!AT42,"")</f>
        <v/>
      </c>
      <c r="AV42" s="61" t="str">
        <f>IFERROR(Opttax!AU42/GAMSopt!AU42,"")</f>
        <v/>
      </c>
      <c r="AW42" s="61" t="str">
        <f>IFERROR(Opttax!AV42/GAMSopt!AV42,"")</f>
        <v/>
      </c>
      <c r="AX42" s="61" t="str">
        <f>IFERROR(Opttax!AW42/GAMSopt!AW42,"")</f>
        <v/>
      </c>
      <c r="AY42" s="61" t="str">
        <f>IFERROR(Opttax!AX42/GAMSopt!AX42,"")</f>
        <v/>
      </c>
      <c r="AZ42" s="61" t="str">
        <f>IFERROR(Opttax!AY42/GAMSopt!AY42,"")</f>
        <v/>
      </c>
      <c r="BA42" s="61" t="str">
        <f>IFERROR(Opttax!AZ42/GAMSopt!AZ42,"")</f>
        <v/>
      </c>
      <c r="BB42" s="61" t="str">
        <f>IFERROR(Opttax!BA42/GAMSopt!BA42,"")</f>
        <v/>
      </c>
      <c r="BC42" s="61" t="str">
        <f>IFERROR(Opttax!BB42/GAMSopt!BB42,"")</f>
        <v/>
      </c>
      <c r="BD42" s="61" t="str">
        <f>IFERROR(Opttax!BC42/GAMSopt!BC42,"")</f>
        <v/>
      </c>
      <c r="BE42" s="61" t="str">
        <f>IFERROR(Opttax!BD42/GAMSopt!BD42,"")</f>
        <v/>
      </c>
      <c r="BF42" s="61" t="str">
        <f>IFERROR(Opttax!BE42/GAMSopt!BE42,"")</f>
        <v/>
      </c>
      <c r="BG42" s="61" t="str">
        <f>IFERROR(Opttax!BF42/GAMSopt!BF42,"")</f>
        <v/>
      </c>
      <c r="BH42" s="61" t="str">
        <f>IFERROR(Opttax!BG42/GAMSopt!BG42,"")</f>
        <v/>
      </c>
      <c r="BI42" s="61" t="str">
        <f>IFERROR(Opttax!BH42/GAMSopt!BH42,"")</f>
        <v/>
      </c>
      <c r="BJ42" s="61" t="str">
        <f>IFERROR(Opttax!BI42/GAMSopt!BI42,"")</f>
        <v/>
      </c>
    </row>
    <row r="43" spans="1:62" x14ac:dyDescent="0.25">
      <c r="A43" t="str">
        <f>Opttax!A43</f>
        <v xml:space="preserve">     Growth rate of sigma (per year, log)</v>
      </c>
      <c r="B43" t="str">
        <f>GAMSopt!A43</f>
        <v>Growth Rate of Sigma</v>
      </c>
      <c r="C43" s="61">
        <f>IFERROR(Opttax!B43/GAMSopt!B43,"")</f>
        <v>1</v>
      </c>
      <c r="D43" s="61">
        <f>IFERROR(Opttax!C43/GAMSopt!C43,"")</f>
        <v>1.000000000005024</v>
      </c>
      <c r="E43" s="61">
        <f>IFERROR(Opttax!D43/GAMSopt!D43,"")</f>
        <v>1.0000000002118572</v>
      </c>
      <c r="F43" s="61">
        <f>IFERROR(Opttax!E43/GAMSopt!E43,"")</f>
        <v>0.99999999630699299</v>
      </c>
      <c r="G43" s="61">
        <f>IFERROR(Opttax!F43/GAMSopt!F43,"")</f>
        <v>1.0000000049271474</v>
      </c>
      <c r="H43" s="61">
        <f>IFERROR(Opttax!G43/GAMSopt!G43,"")</f>
        <v>1.0000000026628246</v>
      </c>
      <c r="I43" s="61">
        <f>IFERROR(Opttax!H43/GAMSopt!H43,"")</f>
        <v>0.99999999717969201</v>
      </c>
      <c r="J43" s="61">
        <f>IFERROR(Opttax!I43/GAMSopt!I43,"")</f>
        <v>0.99999999693138908</v>
      </c>
      <c r="K43" s="61">
        <f>IFERROR(Opttax!J43/GAMSopt!J43,"")</f>
        <v>1.0000000007658563</v>
      </c>
      <c r="L43" s="61">
        <f>IFERROR(Opttax!K43/GAMSopt!K43,"")</f>
        <v>0.9999999976791687</v>
      </c>
      <c r="M43" s="61">
        <f>IFERROR(Opttax!L43/GAMSopt!L43,"")</f>
        <v>0.99999999810454387</v>
      </c>
      <c r="N43" s="61">
        <f>IFERROR(Opttax!M43/GAMSopt!M43,"")</f>
        <v>1.0000000027523928</v>
      </c>
      <c r="O43" s="61">
        <f>IFERROR(Opttax!N43/GAMSopt!N43,"")</f>
        <v>1.0000000023607123</v>
      </c>
      <c r="P43" s="61">
        <f>IFERROR(Opttax!O43/GAMSopt!O43,"")</f>
        <v>0.99999999878555468</v>
      </c>
      <c r="Q43" s="61">
        <f>IFERROR(Opttax!P43/GAMSopt!P43,"")</f>
        <v>1.0000000052789766</v>
      </c>
      <c r="R43" s="61">
        <f>IFERROR(Opttax!Q43/GAMSopt!Q43,"")</f>
        <v>1.0000000036541661</v>
      </c>
      <c r="S43" s="61">
        <f>IFERROR(Opttax!R43/GAMSopt!R43,"")</f>
        <v>0.99999999765712067</v>
      </c>
      <c r="T43" s="61">
        <f>IFERROR(Opttax!S43/GAMSopt!S43,"")</f>
        <v>1.0000000026303963</v>
      </c>
      <c r="U43" s="61">
        <f>IFERROR(Opttax!T43/GAMSopt!T43,"")</f>
        <v>1.0000000020308266</v>
      </c>
      <c r="V43" s="61">
        <f>IFERROR(Opttax!U43/GAMSopt!U43,"")</f>
        <v>1.0000000016085027</v>
      </c>
      <c r="W43" s="61">
        <f>IFERROR(Opttax!V43/GAMSopt!V43,"")</f>
        <v>0.99999999680999585</v>
      </c>
      <c r="X43" s="61">
        <f>IFERROR(Opttax!W43/GAMSopt!W43,"")</f>
        <v>0.9999999947307493</v>
      </c>
      <c r="Y43" s="61">
        <f>IFERROR(Opttax!X43/GAMSopt!X43,"")</f>
        <v>1.0000000032417531</v>
      </c>
      <c r="Z43" s="61">
        <f>IFERROR(Opttax!Y43/GAMSopt!Y43,"")</f>
        <v>0.99999999734589007</v>
      </c>
      <c r="AA43" s="61">
        <f>IFERROR(Opttax!Z43/GAMSopt!Z43,"")</f>
        <v>0.99999999727813149</v>
      </c>
      <c r="AB43" s="61">
        <f>IFERROR(Opttax!AA43/GAMSopt!AA43,"")</f>
        <v>1.0000000016497079</v>
      </c>
      <c r="AC43" s="61">
        <f>IFERROR(Opttax!AB43/GAMSopt!AB43,"")</f>
        <v>0.99999999828663644</v>
      </c>
      <c r="AD43" s="61">
        <f>IFERROR(Opttax!AC43/GAMSopt!AC43,"")</f>
        <v>0.99999999829488484</v>
      </c>
      <c r="AE43" s="61">
        <f>IFERROR(Opttax!AD43/GAMSopt!AD43,"")</f>
        <v>1.0000000021333855</v>
      </c>
      <c r="AF43" s="61">
        <f>IFERROR(Opttax!AE43/GAMSopt!AE43,"")</f>
        <v>0.99999999934108408</v>
      </c>
      <c r="AG43" s="61">
        <f>IFERROR(Opttax!AF43/GAMSopt!AF43,"")</f>
        <v>1.0000000031174781</v>
      </c>
      <c r="AH43" s="61">
        <f>IFERROR(Opttax!AG43/GAMSopt!AG43,"")</f>
        <v>1.0000000042054329</v>
      </c>
      <c r="AI43" s="61">
        <f>IFERROR(Opttax!AH43/GAMSopt!AH43,"")</f>
        <v>1.0000000055297205</v>
      </c>
      <c r="AJ43" s="61">
        <f>IFERROR(Opttax!AI43/GAMSopt!AI43,"")</f>
        <v>0.99999999891183988</v>
      </c>
      <c r="AK43" s="61">
        <f>IFERROR(Opttax!AJ43/GAMSopt!AJ43,"")</f>
        <v>1.0000000003498566</v>
      </c>
      <c r="AL43" s="61">
        <f>IFERROR(Opttax!AK43/GAMSopt!AK43,"")</f>
        <v>1.0000000029695015</v>
      </c>
      <c r="AM43" s="61">
        <f>IFERROR(Opttax!AL43/GAMSopt!AL43,"")</f>
        <v>1.0000000003899372</v>
      </c>
      <c r="AN43" s="61">
        <f>IFERROR(Opttax!AM43/GAMSopt!AM43,"")</f>
        <v>0.9999999987679995</v>
      </c>
      <c r="AO43" s="61">
        <f>IFERROR(Opttax!AN43/GAMSopt!AN43,"")</f>
        <v>1.0000000050173674</v>
      </c>
      <c r="AP43" s="61">
        <f>IFERROR(Opttax!AO43/GAMSopt!AO43,"")</f>
        <v>1.0000000025142246</v>
      </c>
      <c r="AQ43" s="61">
        <f>IFERROR(Opttax!AP43/GAMSopt!AP43,"")</f>
        <v>0.99999999936314143</v>
      </c>
      <c r="AR43" s="61">
        <f>IFERROR(Opttax!AQ43/GAMSopt!AQ43,"")</f>
        <v>1.0000000044651411</v>
      </c>
      <c r="AS43" s="61">
        <f>IFERROR(Opttax!AR43/GAMSopt!AR43,"")</f>
        <v>1.0000000028562983</v>
      </c>
      <c r="AT43" s="61">
        <f>IFERROR(Opttax!AS43/GAMSopt!AS43,"")</f>
        <v>1.0000000047037187</v>
      </c>
      <c r="AU43" s="61">
        <f>IFERROR(Opttax!AT43/GAMSopt!AT43,"")</f>
        <v>0.9999999960877507</v>
      </c>
      <c r="AV43" s="61">
        <f>IFERROR(Opttax!AU43/GAMSopt!AU43,"")</f>
        <v>1.0000000010154522</v>
      </c>
      <c r="AW43" s="61">
        <f>IFERROR(Opttax!AV43/GAMSopt!AV43,"")</f>
        <v>0.9999999942598039</v>
      </c>
      <c r="AX43" s="61">
        <f>IFERROR(Opttax!AW43/GAMSopt!AW43,"")</f>
        <v>1.0000000013205321</v>
      </c>
      <c r="AY43" s="61">
        <f>IFERROR(Opttax!AX43/GAMSopt!AX43,"")</f>
        <v>0.99999999798713624</v>
      </c>
      <c r="AZ43" s="61">
        <f>IFERROR(Opttax!AY43/GAMSopt!AY43,"")</f>
        <v>0.99999999852725019</v>
      </c>
      <c r="BA43" s="61">
        <f>IFERROR(Opttax!AZ43/GAMSopt!AZ43,"")</f>
        <v>1.0000000052869822</v>
      </c>
      <c r="BB43" s="61">
        <f>IFERROR(Opttax!BA43/GAMSopt!BA43,"")</f>
        <v>0.99999999547894403</v>
      </c>
      <c r="BC43" s="61">
        <f>IFERROR(Opttax!BB43/GAMSopt!BB43,"")</f>
        <v>0.99999999837419429</v>
      </c>
      <c r="BD43" s="61">
        <f>IFERROR(Opttax!BC43/GAMSopt!BC43,"")</f>
        <v>1.0000000053579143</v>
      </c>
      <c r="BE43" s="61">
        <f>IFERROR(Opttax!BD43/GAMSopt!BD43,"")</f>
        <v>0.9999999951716857</v>
      </c>
      <c r="BF43" s="61">
        <f>IFERROR(Opttax!BE43/GAMSopt!BE43,"")</f>
        <v>0.99999999943105333</v>
      </c>
      <c r="BG43" s="61">
        <f>IFERROR(Opttax!BF43/GAMSopt!BF43,"")</f>
        <v>0.99999999808831241</v>
      </c>
      <c r="BH43" s="61">
        <f>IFERROR(Opttax!BG43/GAMSopt!BG43,"")</f>
        <v>0.99999999792299799</v>
      </c>
      <c r="BI43" s="61">
        <f>IFERROR(Opttax!BH43/GAMSopt!BH43,"")</f>
        <v>1.0000000064840429</v>
      </c>
      <c r="BJ43" s="61">
        <f>IFERROR(Opttax!BI43/GAMSopt!BI43,"")</f>
        <v>0</v>
      </c>
    </row>
    <row r="44" spans="1:62" x14ac:dyDescent="0.25">
      <c r="A44" t="str">
        <f>Opttax!A44</f>
        <v>Carbon emissions from land use change (GTCO2 per year)</v>
      </c>
      <c r="B44" t="str">
        <f>GAMSopt!A44</f>
        <v>Carbon Emissions from Land Use Change</v>
      </c>
      <c r="C44" s="61">
        <f>IFERROR(Opttax!B44/GAMSopt!B44,"")</f>
        <v>1</v>
      </c>
      <c r="D44" s="61">
        <f>IFERROR(Opttax!C44/GAMSopt!C44,"")</f>
        <v>1</v>
      </c>
      <c r="E44" s="61">
        <f>IFERROR(Opttax!D44/GAMSopt!D44,"")</f>
        <v>1</v>
      </c>
      <c r="F44" s="61">
        <f>IFERROR(Opttax!E44/GAMSopt!E44,"")</f>
        <v>1.0000000000000002</v>
      </c>
      <c r="G44" s="61">
        <f>IFERROR(Opttax!F44/GAMSopt!F44,"")</f>
        <v>1.0000000000000002</v>
      </c>
      <c r="H44" s="61">
        <f>IFERROR(Opttax!G44/GAMSopt!G44,"")</f>
        <v>1.0000000000000002</v>
      </c>
      <c r="I44" s="61">
        <f>IFERROR(Opttax!H44/GAMSopt!H44,"")</f>
        <v>1.0000000000000002</v>
      </c>
      <c r="J44" s="61">
        <f>IFERROR(Opttax!I44/GAMSopt!I44,"")</f>
        <v>1.0000000000000002</v>
      </c>
      <c r="K44" s="61">
        <f>IFERROR(Opttax!J44/GAMSopt!J44,"")</f>
        <v>1.0000000000000004</v>
      </c>
      <c r="L44" s="61">
        <f>IFERROR(Opttax!K44/GAMSopt!K44,"")</f>
        <v>1.0000000000000004</v>
      </c>
      <c r="M44" s="61">
        <f>IFERROR(Opttax!L44/GAMSopt!L44,"")</f>
        <v>1.0000000000564442</v>
      </c>
      <c r="N44" s="61">
        <f>IFERROR(Opttax!M44/GAMSopt!M44,"")</f>
        <v>1.0000000001269991</v>
      </c>
      <c r="O44" s="61">
        <f>IFERROR(Opttax!N44/GAMSopt!N44,"")</f>
        <v>1.0000000001269991</v>
      </c>
      <c r="P44" s="61">
        <f>IFERROR(Opttax!O44/GAMSopt!O44,"")</f>
        <v>0.99999999990651567</v>
      </c>
      <c r="Q44" s="61">
        <f>IFERROR(Opttax!P44/GAMSopt!P44,"")</f>
        <v>0.99999999976871345</v>
      </c>
      <c r="R44" s="61">
        <f>IFERROR(Opttax!Q44/GAMSopt!Q44,"")</f>
        <v>0.99999999994096622</v>
      </c>
      <c r="S44" s="61">
        <f>IFERROR(Opttax!R44/GAMSopt!R44,"")</f>
        <v>1.0000000001562821</v>
      </c>
      <c r="T44" s="61">
        <f>IFERROR(Opttax!S44/GAMSopt!S44,"")</f>
        <v>0.9999999993488472</v>
      </c>
      <c r="U44" s="61">
        <f>IFERROR(Opttax!T44/GAMSopt!T44,"")</f>
        <v>0.99999999968527853</v>
      </c>
      <c r="V44" s="61">
        <f>IFERROR(Opttax!U44/GAMSopt!U44,"")</f>
        <v>0.99999999926473959</v>
      </c>
      <c r="W44" s="61">
        <f>IFERROR(Opttax!V44/GAMSopt!V44,"")</f>
        <v>0.99999999873906598</v>
      </c>
      <c r="X44" s="61">
        <f>IFERROR(Opttax!W44/GAMSopt!W44,"")</f>
        <v>1.0000000007103427</v>
      </c>
      <c r="Y44" s="61">
        <f>IFERROR(Opttax!X44/GAMSopt!X44,"")</f>
        <v>0.99999999906761217</v>
      </c>
      <c r="Z44" s="61">
        <f>IFERROR(Opttax!Y44/GAMSopt!Y44,"")</f>
        <v>1.000000002147732</v>
      </c>
      <c r="AA44" s="61">
        <f>IFERROR(Opttax!Z44/GAMSopt!Z44,"")</f>
        <v>0.99999999958096553</v>
      </c>
      <c r="AB44" s="61">
        <f>IFERROR(Opttax!AA44/GAMSopt!AA44,"")</f>
        <v>1.0000000011851946</v>
      </c>
      <c r="AC44" s="61">
        <f>IFERROR(Opttax!AB44/GAMSopt!AB44,"")</f>
        <v>1.0000000011851948</v>
      </c>
      <c r="AD44" s="61">
        <f>IFERROR(Opttax!AC44/GAMSopt!AC44,"")</f>
        <v>1.0000000011851946</v>
      </c>
      <c r="AE44" s="61">
        <f>IFERROR(Opttax!AD44/GAMSopt!AD44,"")</f>
        <v>1.0000000043184549</v>
      </c>
      <c r="AF44" s="61">
        <f>IFERROR(Opttax!AE44/GAMSopt!AE44,"")</f>
        <v>0.99999999256873018</v>
      </c>
      <c r="AG44" s="61">
        <f>IFERROR(Opttax!AF44/GAMSopt!AF44,"")</f>
        <v>1.0000000072558861</v>
      </c>
      <c r="AH44" s="61">
        <f>IFERROR(Opttax!AG44/GAMSopt!AG44,"")</f>
        <v>1.0000000011362378</v>
      </c>
      <c r="AI44" s="61">
        <f>IFERROR(Opttax!AH44/GAMSopt!AH44,"")</f>
        <v>0.99999998583711747</v>
      </c>
      <c r="AJ44" s="61">
        <f>IFERROR(Opttax!AI44/GAMSopt!AI44,"")</f>
        <v>0.99999999539906759</v>
      </c>
      <c r="AK44" s="61">
        <f>IFERROR(Opttax!AJ44/GAMSopt!AJ44,"")</f>
        <v>0.9999999953990677</v>
      </c>
      <c r="AL44" s="61">
        <f>IFERROR(Opttax!AK44/GAMSopt!AK44,"")</f>
        <v>1.0000000252801633</v>
      </c>
      <c r="AM44" s="61">
        <f>IFERROR(Opttax!AL44/GAMSopt!AL44,"")</f>
        <v>1.0000000252801633</v>
      </c>
      <c r="AN44" s="61">
        <f>IFERROR(Opttax!AM44/GAMSopt!AM44,"")</f>
        <v>0.99999997859095224</v>
      </c>
      <c r="AO44" s="61">
        <f>IFERROR(Opttax!AN44/GAMSopt!AN44,"")</f>
        <v>0.99999997859095235</v>
      </c>
      <c r="AP44" s="61">
        <f>IFERROR(Opttax!AO44/GAMSopt!AO44,"")</f>
        <v>1.0000000880187974</v>
      </c>
      <c r="AQ44" s="61">
        <f>IFERROR(Opttax!AP44/GAMSopt!AP44,"")</f>
        <v>1.0000000880187976</v>
      </c>
      <c r="AR44" s="61">
        <f>IFERROR(Opttax!AQ44/GAMSopt!AQ44,"")</f>
        <v>0.99999997403145946</v>
      </c>
      <c r="AS44" s="61">
        <f>IFERROR(Opttax!AR44/GAMSopt!AR44,"")</f>
        <v>0.99999983154732353</v>
      </c>
      <c r="AT44" s="61">
        <f>IFERROR(Opttax!AS44/GAMSopt!AS44,"")</f>
        <v>0.99999983154732364</v>
      </c>
      <c r="AU44" s="61">
        <f>IFERROR(Opttax!AT44/GAMSopt!AT44,"")</f>
        <v>0.99999994286305149</v>
      </c>
      <c r="AV44" s="61">
        <f>IFERROR(Opttax!AU44/GAMSopt!AU44,"")</f>
        <v>0.99999980371839559</v>
      </c>
      <c r="AW44" s="61">
        <f>IFERROR(Opttax!AV44/GAMSopt!AV44,"")</f>
        <v>1.000000151580108</v>
      </c>
      <c r="AX44" s="61">
        <f>IFERROR(Opttax!AW44/GAMSopt!AW44,"")</f>
        <v>0.99999971675300536</v>
      </c>
      <c r="AY44" s="61">
        <f>IFERROR(Opttax!AX44/GAMSopt!AX44,"")</f>
        <v>0.99999944498625837</v>
      </c>
      <c r="AZ44" s="61">
        <f>IFERROR(Opttax!AY44/GAMSopt!AY44,"")</f>
        <v>0.99999944498625848</v>
      </c>
      <c r="BA44" s="61">
        <f>IFERROR(Opttax!AZ44/GAMSopt!AZ44,"")</f>
        <v>0.99999944498625859</v>
      </c>
      <c r="BB44" s="61">
        <f>IFERROR(Opttax!BA44/GAMSopt!BA44,"")</f>
        <v>1.0000010373716453</v>
      </c>
      <c r="BC44" s="61">
        <f>IFERROR(Opttax!BB44/GAMSopt!BB44,"")</f>
        <v>0.9999990468907044</v>
      </c>
      <c r="BD44" s="61">
        <f>IFERROR(Opttax!BC44/GAMSopt!BC44,"")</f>
        <v>0.9999990468907044</v>
      </c>
      <c r="BE44" s="61">
        <f>IFERROR(Opttax!BD44/GAMSopt!BD44,"")</f>
        <v>1.0000011203085233</v>
      </c>
      <c r="BF44" s="61">
        <f>IFERROR(Opttax!BE44/GAMSopt!BE44,"")</f>
        <v>0.99999723265716622</v>
      </c>
      <c r="BG44" s="61">
        <f>IFERROR(Opttax!BF44/GAMSopt!BF44,"")</f>
        <v>0.99999723265716634</v>
      </c>
      <c r="BH44" s="61">
        <f>IFERROR(Opttax!BG44/GAMSopt!BG44,"")</f>
        <v>1.0000012822946525</v>
      </c>
      <c r="BI44" s="61">
        <f>IFERROR(Opttax!BH44/GAMSopt!BH44,"")</f>
        <v>1.0000038133347373</v>
      </c>
      <c r="BJ44" s="61">
        <f>IFERROR(Opttax!BI44/GAMSopt!BI44,"")</f>
        <v>1.0000069771528606</v>
      </c>
    </row>
    <row r="45" spans="1:62" x14ac:dyDescent="0.25">
      <c r="A45" t="str">
        <f>Opttax!A45</f>
        <v xml:space="preserve">      CO2 emissions, land use (GTCO2 per year, 2010)</v>
      </c>
      <c r="B45" t="str">
        <f>GAMSopt!A45</f>
        <v>Initial Carbon Emissions from Land</v>
      </c>
      <c r="C45" s="61">
        <f>IFERROR(Opttax!B45/GAMSopt!B45,"")</f>
        <v>1</v>
      </c>
      <c r="D45" s="61" t="str">
        <f>IFERROR(Opttax!C45/GAMSopt!C45,"")</f>
        <v/>
      </c>
      <c r="E45" s="61" t="str">
        <f>IFERROR(Opttax!D45/GAMSopt!D45,"")</f>
        <v/>
      </c>
      <c r="F45" s="61" t="str">
        <f>IFERROR(Opttax!E45/GAMSopt!E45,"")</f>
        <v/>
      </c>
      <c r="G45" s="61" t="str">
        <f>IFERROR(Opttax!F45/GAMSopt!F45,"")</f>
        <v/>
      </c>
      <c r="H45" s="61" t="str">
        <f>IFERROR(Opttax!G45/GAMSopt!G45,"")</f>
        <v/>
      </c>
      <c r="I45" s="61" t="str">
        <f>IFERROR(Opttax!H45/GAMSopt!H45,"")</f>
        <v/>
      </c>
      <c r="J45" s="61" t="str">
        <f>IFERROR(Opttax!I45/GAMSopt!I45,"")</f>
        <v/>
      </c>
      <c r="K45" s="61" t="str">
        <f>IFERROR(Opttax!J45/GAMSopt!J45,"")</f>
        <v/>
      </c>
      <c r="L45" s="61" t="str">
        <f>IFERROR(Opttax!K45/GAMSopt!K45,"")</f>
        <v/>
      </c>
      <c r="M45" s="61" t="str">
        <f>IFERROR(Opttax!L45/GAMSopt!L45,"")</f>
        <v/>
      </c>
      <c r="N45" s="61" t="str">
        <f>IFERROR(Opttax!M45/GAMSopt!M45,"")</f>
        <v/>
      </c>
      <c r="O45" s="61" t="str">
        <f>IFERROR(Opttax!N45/GAMSopt!N45,"")</f>
        <v/>
      </c>
      <c r="P45" s="61" t="str">
        <f>IFERROR(Opttax!O45/GAMSopt!O45,"")</f>
        <v/>
      </c>
      <c r="Q45" s="61" t="str">
        <f>IFERROR(Opttax!P45/GAMSopt!P45,"")</f>
        <v/>
      </c>
      <c r="R45" s="61" t="str">
        <f>IFERROR(Opttax!Q45/GAMSopt!Q45,"")</f>
        <v/>
      </c>
      <c r="S45" s="61" t="str">
        <f>IFERROR(Opttax!R45/GAMSopt!R45,"")</f>
        <v/>
      </c>
      <c r="T45" s="61" t="str">
        <f>IFERROR(Opttax!S45/GAMSopt!S45,"")</f>
        <v/>
      </c>
      <c r="U45" s="61" t="str">
        <f>IFERROR(Opttax!T45/GAMSopt!T45,"")</f>
        <v/>
      </c>
      <c r="V45" s="61" t="str">
        <f>IFERROR(Opttax!U45/GAMSopt!U45,"")</f>
        <v/>
      </c>
      <c r="W45" s="61" t="str">
        <f>IFERROR(Opttax!V45/GAMSopt!V45,"")</f>
        <v/>
      </c>
      <c r="X45" s="61" t="str">
        <f>IFERROR(Opttax!W45/GAMSopt!W45,"")</f>
        <v/>
      </c>
      <c r="Y45" s="61" t="str">
        <f>IFERROR(Opttax!X45/GAMSopt!X45,"")</f>
        <v/>
      </c>
      <c r="Z45" s="61" t="str">
        <f>IFERROR(Opttax!Y45/GAMSopt!Y45,"")</f>
        <v/>
      </c>
      <c r="AA45" s="61" t="str">
        <f>IFERROR(Opttax!Z45/GAMSopt!Z45,"")</f>
        <v/>
      </c>
      <c r="AB45" s="61" t="str">
        <f>IFERROR(Opttax!AA45/GAMSopt!AA45,"")</f>
        <v/>
      </c>
      <c r="AC45" s="61" t="str">
        <f>IFERROR(Opttax!AB45/GAMSopt!AB45,"")</f>
        <v/>
      </c>
      <c r="AD45" s="61" t="str">
        <f>IFERROR(Opttax!AC45/GAMSopt!AC45,"")</f>
        <v/>
      </c>
      <c r="AE45" s="61" t="str">
        <f>IFERROR(Opttax!AD45/GAMSopt!AD45,"")</f>
        <v/>
      </c>
      <c r="AF45" s="61" t="str">
        <f>IFERROR(Opttax!AE45/GAMSopt!AE45,"")</f>
        <v/>
      </c>
      <c r="AG45" s="61" t="str">
        <f>IFERROR(Opttax!AF45/GAMSopt!AF45,"")</f>
        <v/>
      </c>
      <c r="AH45" s="61" t="str">
        <f>IFERROR(Opttax!AG45/GAMSopt!AG45,"")</f>
        <v/>
      </c>
      <c r="AI45" s="61" t="str">
        <f>IFERROR(Opttax!AH45/GAMSopt!AH45,"")</f>
        <v/>
      </c>
      <c r="AJ45" s="61" t="str">
        <f>IFERROR(Opttax!AI45/GAMSopt!AI45,"")</f>
        <v/>
      </c>
      <c r="AK45" s="61" t="str">
        <f>IFERROR(Opttax!AJ45/GAMSopt!AJ45,"")</f>
        <v/>
      </c>
      <c r="AL45" s="61" t="str">
        <f>IFERROR(Opttax!AK45/GAMSopt!AK45,"")</f>
        <v/>
      </c>
      <c r="AM45" s="61" t="str">
        <f>IFERROR(Opttax!AL45/GAMSopt!AL45,"")</f>
        <v/>
      </c>
      <c r="AN45" s="61" t="str">
        <f>IFERROR(Opttax!AM45/GAMSopt!AM45,"")</f>
        <v/>
      </c>
      <c r="AO45" s="61" t="str">
        <f>IFERROR(Opttax!AN45/GAMSopt!AN45,"")</f>
        <v/>
      </c>
      <c r="AP45" s="61" t="str">
        <f>IFERROR(Opttax!AO45/GAMSopt!AO45,"")</f>
        <v/>
      </c>
      <c r="AQ45" s="61" t="str">
        <f>IFERROR(Opttax!AP45/GAMSopt!AP45,"")</f>
        <v/>
      </c>
      <c r="AR45" s="61" t="str">
        <f>IFERROR(Opttax!AQ45/GAMSopt!AQ45,"")</f>
        <v/>
      </c>
      <c r="AS45" s="61" t="str">
        <f>IFERROR(Opttax!AR45/GAMSopt!AR45,"")</f>
        <v/>
      </c>
      <c r="AT45" s="61" t="str">
        <f>IFERROR(Opttax!AS45/GAMSopt!AS45,"")</f>
        <v/>
      </c>
      <c r="AU45" s="61" t="str">
        <f>IFERROR(Opttax!AT45/GAMSopt!AT45,"")</f>
        <v/>
      </c>
      <c r="AV45" s="61" t="str">
        <f>IFERROR(Opttax!AU45/GAMSopt!AU45,"")</f>
        <v/>
      </c>
      <c r="AW45" s="61" t="str">
        <f>IFERROR(Opttax!AV45/GAMSopt!AV45,"")</f>
        <v/>
      </c>
      <c r="AX45" s="61" t="str">
        <f>IFERROR(Opttax!AW45/GAMSopt!AW45,"")</f>
        <v/>
      </c>
      <c r="AY45" s="61" t="str">
        <f>IFERROR(Opttax!AX45/GAMSopt!AX45,"")</f>
        <v/>
      </c>
      <c r="AZ45" s="61" t="str">
        <f>IFERROR(Opttax!AY45/GAMSopt!AY45,"")</f>
        <v/>
      </c>
      <c r="BA45" s="61" t="str">
        <f>IFERROR(Opttax!AZ45/GAMSopt!AZ45,"")</f>
        <v/>
      </c>
      <c r="BB45" s="61" t="str">
        <f>IFERROR(Opttax!BA45/GAMSopt!BA45,"")</f>
        <v/>
      </c>
      <c r="BC45" s="61" t="str">
        <f>IFERROR(Opttax!BB45/GAMSopt!BB45,"")</f>
        <v/>
      </c>
      <c r="BD45" s="61" t="str">
        <f>IFERROR(Opttax!BC45/GAMSopt!BC45,"")</f>
        <v/>
      </c>
      <c r="BE45" s="61" t="str">
        <f>IFERROR(Opttax!BD45/GAMSopt!BD45,"")</f>
        <v/>
      </c>
      <c r="BF45" s="61" t="str">
        <f>IFERROR(Opttax!BE45/GAMSopt!BE45,"")</f>
        <v/>
      </c>
      <c r="BG45" s="61" t="str">
        <f>IFERROR(Opttax!BF45/GAMSopt!BF45,"")</f>
        <v/>
      </c>
      <c r="BH45" s="61" t="str">
        <f>IFERROR(Opttax!BG45/GAMSopt!BG45,"")</f>
        <v/>
      </c>
      <c r="BI45" s="61" t="str">
        <f>IFERROR(Opttax!BH45/GAMSopt!BH45,"")</f>
        <v/>
      </c>
      <c r="BJ45" s="61" t="str">
        <f>IFERROR(Opttax!BI45/GAMSopt!BI45,"")</f>
        <v/>
      </c>
    </row>
    <row r="46" spans="1:62" x14ac:dyDescent="0.25">
      <c r="A46" t="str">
        <f>Opttax!A46</f>
        <v>PARTICIPATION</v>
      </c>
      <c r="B46" t="str">
        <f>GAMSopt!A46</f>
        <v>* PARTICIPATION</v>
      </c>
      <c r="C46" s="61" t="str">
        <f>IFERROR(Opttax!B46/GAMSopt!B46,"")</f>
        <v/>
      </c>
      <c r="D46" s="61" t="str">
        <f>IFERROR(Opttax!C46/GAMSopt!C46,"")</f>
        <v/>
      </c>
      <c r="E46" s="61" t="str">
        <f>IFERROR(Opttax!D46/GAMSopt!D46,"")</f>
        <v/>
      </c>
      <c r="F46" s="61" t="str">
        <f>IFERROR(Opttax!E46/GAMSopt!E46,"")</f>
        <v/>
      </c>
      <c r="G46" s="61" t="str">
        <f>IFERROR(Opttax!F46/GAMSopt!F46,"")</f>
        <v/>
      </c>
      <c r="H46" s="61" t="str">
        <f>IFERROR(Opttax!G46/GAMSopt!G46,"")</f>
        <v/>
      </c>
      <c r="I46" s="61" t="str">
        <f>IFERROR(Opttax!H46/GAMSopt!H46,"")</f>
        <v/>
      </c>
      <c r="J46" s="61" t="str">
        <f>IFERROR(Opttax!I46/GAMSopt!I46,"")</f>
        <v/>
      </c>
      <c r="K46" s="61" t="str">
        <f>IFERROR(Opttax!J46/GAMSopt!J46,"")</f>
        <v/>
      </c>
      <c r="L46" s="61" t="str">
        <f>IFERROR(Opttax!K46/GAMSopt!K46,"")</f>
        <v/>
      </c>
      <c r="M46" s="61" t="str">
        <f>IFERROR(Opttax!L46/GAMSopt!L46,"")</f>
        <v/>
      </c>
      <c r="N46" s="61" t="str">
        <f>IFERROR(Opttax!M46/GAMSopt!M46,"")</f>
        <v/>
      </c>
      <c r="O46" s="61" t="str">
        <f>IFERROR(Opttax!N46/GAMSopt!N46,"")</f>
        <v/>
      </c>
      <c r="P46" s="61" t="str">
        <f>IFERROR(Opttax!O46/GAMSopt!O46,"")</f>
        <v/>
      </c>
      <c r="Q46" s="61" t="str">
        <f>IFERROR(Opttax!P46/GAMSopt!P46,"")</f>
        <v/>
      </c>
      <c r="R46" s="61" t="str">
        <f>IFERROR(Opttax!Q46/GAMSopt!Q46,"")</f>
        <v/>
      </c>
      <c r="S46" s="61" t="str">
        <f>IFERROR(Opttax!R46/GAMSopt!R46,"")</f>
        <v/>
      </c>
      <c r="T46" s="61" t="str">
        <f>IFERROR(Opttax!S46/GAMSopt!S46,"")</f>
        <v/>
      </c>
      <c r="U46" s="61" t="str">
        <f>IFERROR(Opttax!T46/GAMSopt!T46,"")</f>
        <v/>
      </c>
      <c r="V46" s="61" t="str">
        <f>IFERROR(Opttax!U46/GAMSopt!U46,"")</f>
        <v/>
      </c>
      <c r="W46" s="61" t="str">
        <f>IFERROR(Opttax!V46/GAMSopt!V46,"")</f>
        <v/>
      </c>
      <c r="X46" s="61" t="str">
        <f>IFERROR(Opttax!W46/GAMSopt!W46,"")</f>
        <v/>
      </c>
      <c r="Y46" s="61" t="str">
        <f>IFERROR(Opttax!X46/GAMSopt!X46,"")</f>
        <v/>
      </c>
      <c r="Z46" s="61" t="str">
        <f>IFERROR(Opttax!Y46/GAMSopt!Y46,"")</f>
        <v/>
      </c>
      <c r="AA46" s="61" t="str">
        <f>IFERROR(Opttax!Z46/GAMSopt!Z46,"")</f>
        <v/>
      </c>
      <c r="AB46" s="61" t="str">
        <f>IFERROR(Opttax!AA46/GAMSopt!AA46,"")</f>
        <v/>
      </c>
      <c r="AC46" s="61" t="str">
        <f>IFERROR(Opttax!AB46/GAMSopt!AB46,"")</f>
        <v/>
      </c>
      <c r="AD46" s="61" t="str">
        <f>IFERROR(Opttax!AC46/GAMSopt!AC46,"")</f>
        <v/>
      </c>
      <c r="AE46" s="61" t="str">
        <f>IFERROR(Opttax!AD46/GAMSopt!AD46,"")</f>
        <v/>
      </c>
      <c r="AF46" s="61" t="str">
        <f>IFERROR(Opttax!AE46/GAMSopt!AE46,"")</f>
        <v/>
      </c>
      <c r="AG46" s="61" t="str">
        <f>IFERROR(Opttax!AF46/GAMSopt!AF46,"")</f>
        <v/>
      </c>
      <c r="AH46" s="61" t="str">
        <f>IFERROR(Opttax!AG46/GAMSopt!AG46,"")</f>
        <v/>
      </c>
      <c r="AI46" s="61" t="str">
        <f>IFERROR(Opttax!AH46/GAMSopt!AH46,"")</f>
        <v/>
      </c>
      <c r="AJ46" s="61" t="str">
        <f>IFERROR(Opttax!AI46/GAMSopt!AI46,"")</f>
        <v/>
      </c>
      <c r="AK46" s="61" t="str">
        <f>IFERROR(Opttax!AJ46/GAMSopt!AJ46,"")</f>
        <v/>
      </c>
      <c r="AL46" s="61" t="str">
        <f>IFERROR(Opttax!AK46/GAMSopt!AK46,"")</f>
        <v/>
      </c>
      <c r="AM46" s="61" t="str">
        <f>IFERROR(Opttax!AL46/GAMSopt!AL46,"")</f>
        <v/>
      </c>
      <c r="AN46" s="61" t="str">
        <f>IFERROR(Opttax!AM46/GAMSopt!AM46,"")</f>
        <v/>
      </c>
      <c r="AO46" s="61" t="str">
        <f>IFERROR(Opttax!AN46/GAMSopt!AN46,"")</f>
        <v/>
      </c>
      <c r="AP46" s="61" t="str">
        <f>IFERROR(Opttax!AO46/GAMSopt!AO46,"")</f>
        <v/>
      </c>
      <c r="AQ46" s="61" t="str">
        <f>IFERROR(Opttax!AP46/GAMSopt!AP46,"")</f>
        <v/>
      </c>
      <c r="AR46" s="61" t="str">
        <f>IFERROR(Opttax!AQ46/GAMSopt!AQ46,"")</f>
        <v/>
      </c>
      <c r="AS46" s="61" t="str">
        <f>IFERROR(Opttax!AR46/GAMSopt!AR46,"")</f>
        <v/>
      </c>
      <c r="AT46" s="61" t="str">
        <f>IFERROR(Opttax!AS46/GAMSopt!AS46,"")</f>
        <v/>
      </c>
      <c r="AU46" s="61" t="str">
        <f>IFERROR(Opttax!AT46/GAMSopt!AT46,"")</f>
        <v/>
      </c>
      <c r="AV46" s="61" t="str">
        <f>IFERROR(Opttax!AU46/GAMSopt!AU46,"")</f>
        <v/>
      </c>
      <c r="AW46" s="61" t="str">
        <f>IFERROR(Opttax!AV46/GAMSopt!AV46,"")</f>
        <v/>
      </c>
      <c r="AX46" s="61" t="str">
        <f>IFERROR(Opttax!AW46/GAMSopt!AW46,"")</f>
        <v/>
      </c>
      <c r="AY46" s="61" t="str">
        <f>IFERROR(Opttax!AX46/GAMSopt!AX46,"")</f>
        <v/>
      </c>
      <c r="AZ46" s="61" t="str">
        <f>IFERROR(Opttax!AY46/GAMSopt!AY46,"")</f>
        <v/>
      </c>
      <c r="BA46" s="61" t="str">
        <f>IFERROR(Opttax!AZ46/GAMSopt!AZ46,"")</f>
        <v/>
      </c>
      <c r="BB46" s="61" t="str">
        <f>IFERROR(Opttax!BA46/GAMSopt!BA46,"")</f>
        <v/>
      </c>
      <c r="BC46" s="61" t="str">
        <f>IFERROR(Opttax!BB46/GAMSopt!BB46,"")</f>
        <v/>
      </c>
      <c r="BD46" s="61" t="str">
        <f>IFERROR(Opttax!BC46/GAMSopt!BC46,"")</f>
        <v/>
      </c>
      <c r="BE46" s="61" t="str">
        <f>IFERROR(Opttax!BD46/GAMSopt!BD46,"")</f>
        <v/>
      </c>
      <c r="BF46" s="61" t="str">
        <f>IFERROR(Opttax!BE46/GAMSopt!BE46,"")</f>
        <v/>
      </c>
      <c r="BG46" s="61" t="str">
        <f>IFERROR(Opttax!BF46/GAMSopt!BF46,"")</f>
        <v/>
      </c>
      <c r="BH46" s="61" t="str">
        <f>IFERROR(Opttax!BG46/GAMSopt!BG46,"")</f>
        <v/>
      </c>
      <c r="BI46" s="61" t="str">
        <f>IFERROR(Opttax!BH46/GAMSopt!BH46,"")</f>
        <v/>
      </c>
      <c r="BJ46" s="61" t="str">
        <f>IFERROR(Opttax!BI46/GAMSopt!BI46,"")</f>
        <v/>
      </c>
    </row>
    <row r="47" spans="1:62" x14ac:dyDescent="0.25">
      <c r="A47" t="str">
        <f>Opttax!A47</f>
        <v>All immediate</v>
      </c>
      <c r="B47" t="str">
        <f>GAMSopt!A47</f>
        <v>Proportion of World in Participation</v>
      </c>
      <c r="C47" s="61">
        <f>IFERROR(Opttax!B47/GAMSopt!B47,"")</f>
        <v>1</v>
      </c>
      <c r="D47" s="61">
        <f>IFERROR(Opttax!C47/GAMSopt!C47,"")</f>
        <v>1</v>
      </c>
      <c r="E47" s="61">
        <f>IFERROR(Opttax!D47/GAMSopt!D47,"")</f>
        <v>1</v>
      </c>
      <c r="F47" s="61">
        <f>IFERROR(Opttax!E47/GAMSopt!E47,"")</f>
        <v>1</v>
      </c>
      <c r="G47" s="61">
        <f>IFERROR(Opttax!F47/GAMSopt!F47,"")</f>
        <v>1</v>
      </c>
      <c r="H47" s="61">
        <f>IFERROR(Opttax!G47/GAMSopt!G47,"")</f>
        <v>1</v>
      </c>
      <c r="I47" s="61">
        <f>IFERROR(Opttax!H47/GAMSopt!H47,"")</f>
        <v>1</v>
      </c>
      <c r="J47" s="61">
        <f>IFERROR(Opttax!I47/GAMSopt!I47,"")</f>
        <v>1</v>
      </c>
      <c r="K47" s="61">
        <f>IFERROR(Opttax!J47/GAMSopt!J47,"")</f>
        <v>1</v>
      </c>
      <c r="L47" s="61">
        <f>IFERROR(Opttax!K47/GAMSopt!K47,"")</f>
        <v>1</v>
      </c>
      <c r="M47" s="61">
        <f>IFERROR(Opttax!L47/GAMSopt!L47,"")</f>
        <v>1</v>
      </c>
      <c r="N47" s="61">
        <f>IFERROR(Opttax!M47/GAMSopt!M47,"")</f>
        <v>1</v>
      </c>
      <c r="O47" s="61">
        <f>IFERROR(Opttax!N47/GAMSopt!N47,"")</f>
        <v>1</v>
      </c>
      <c r="P47" s="61">
        <f>IFERROR(Opttax!O47/GAMSopt!O47,"")</f>
        <v>1</v>
      </c>
      <c r="Q47" s="61">
        <f>IFERROR(Opttax!P47/GAMSopt!P47,"")</f>
        <v>1</v>
      </c>
      <c r="R47" s="61">
        <f>IFERROR(Opttax!Q47/GAMSopt!Q47,"")</f>
        <v>1</v>
      </c>
      <c r="S47" s="61">
        <f>IFERROR(Opttax!R47/GAMSopt!R47,"")</f>
        <v>1</v>
      </c>
      <c r="T47" s="61">
        <f>IFERROR(Opttax!S47/GAMSopt!S47,"")</f>
        <v>1</v>
      </c>
      <c r="U47" s="61">
        <f>IFERROR(Opttax!T47/GAMSopt!T47,"")</f>
        <v>1</v>
      </c>
      <c r="V47" s="61">
        <f>IFERROR(Opttax!U47/GAMSopt!U47,"")</f>
        <v>1</v>
      </c>
      <c r="W47" s="61">
        <f>IFERROR(Opttax!V47/GAMSopt!V47,"")</f>
        <v>1</v>
      </c>
      <c r="X47" s="61">
        <f>IFERROR(Opttax!W47/GAMSopt!W47,"")</f>
        <v>1</v>
      </c>
      <c r="Y47" s="61">
        <f>IFERROR(Opttax!X47/GAMSopt!X47,"")</f>
        <v>1</v>
      </c>
      <c r="Z47" s="61">
        <f>IFERROR(Opttax!Y47/GAMSopt!Y47,"")</f>
        <v>1</v>
      </c>
      <c r="AA47" s="61">
        <f>IFERROR(Opttax!Z47/GAMSopt!Z47,"")</f>
        <v>1</v>
      </c>
      <c r="AB47" s="61">
        <f>IFERROR(Opttax!AA47/GAMSopt!AA47,"")</f>
        <v>1</v>
      </c>
      <c r="AC47" s="61">
        <f>IFERROR(Opttax!AB47/GAMSopt!AB47,"")</f>
        <v>1</v>
      </c>
      <c r="AD47" s="61">
        <f>IFERROR(Opttax!AC47/GAMSopt!AC47,"")</f>
        <v>1</v>
      </c>
      <c r="AE47" s="61">
        <f>IFERROR(Opttax!AD47/GAMSopt!AD47,"")</f>
        <v>1</v>
      </c>
      <c r="AF47" s="61">
        <f>IFERROR(Opttax!AE47/GAMSopt!AE47,"")</f>
        <v>1</v>
      </c>
      <c r="AG47" s="61">
        <f>IFERROR(Opttax!AF47/GAMSopt!AF47,"")</f>
        <v>1</v>
      </c>
      <c r="AH47" s="61">
        <f>IFERROR(Opttax!AG47/GAMSopt!AG47,"")</f>
        <v>1</v>
      </c>
      <c r="AI47" s="61">
        <f>IFERROR(Opttax!AH47/GAMSopt!AH47,"")</f>
        <v>1</v>
      </c>
      <c r="AJ47" s="61">
        <f>IFERROR(Opttax!AI47/GAMSopt!AI47,"")</f>
        <v>1</v>
      </c>
      <c r="AK47" s="61">
        <f>IFERROR(Opttax!AJ47/GAMSopt!AJ47,"")</f>
        <v>1</v>
      </c>
      <c r="AL47" s="61">
        <f>IFERROR(Opttax!AK47/GAMSopt!AK47,"")</f>
        <v>1</v>
      </c>
      <c r="AM47" s="61">
        <f>IFERROR(Opttax!AL47/GAMSopt!AL47,"")</f>
        <v>1</v>
      </c>
      <c r="AN47" s="61">
        <f>IFERROR(Opttax!AM47/GAMSopt!AM47,"")</f>
        <v>1</v>
      </c>
      <c r="AO47" s="61">
        <f>IFERROR(Opttax!AN47/GAMSopt!AN47,"")</f>
        <v>1</v>
      </c>
      <c r="AP47" s="61">
        <f>IFERROR(Opttax!AO47/GAMSopt!AO47,"")</f>
        <v>1</v>
      </c>
      <c r="AQ47" s="61">
        <f>IFERROR(Opttax!AP47/GAMSopt!AP47,"")</f>
        <v>1</v>
      </c>
      <c r="AR47" s="61">
        <f>IFERROR(Opttax!AQ47/GAMSopt!AQ47,"")</f>
        <v>1</v>
      </c>
      <c r="AS47" s="61">
        <f>IFERROR(Opttax!AR47/GAMSopt!AR47,"")</f>
        <v>1</v>
      </c>
      <c r="AT47" s="61">
        <f>IFERROR(Opttax!AS47/GAMSopt!AS47,"")</f>
        <v>1</v>
      </c>
      <c r="AU47" s="61">
        <f>IFERROR(Opttax!AT47/GAMSopt!AT47,"")</f>
        <v>1</v>
      </c>
      <c r="AV47" s="61">
        <f>IFERROR(Opttax!AU47/GAMSopt!AU47,"")</f>
        <v>1</v>
      </c>
      <c r="AW47" s="61">
        <f>IFERROR(Opttax!AV47/GAMSopt!AV47,"")</f>
        <v>1</v>
      </c>
      <c r="AX47" s="61">
        <f>IFERROR(Opttax!AW47/GAMSopt!AW47,"")</f>
        <v>1</v>
      </c>
      <c r="AY47" s="61">
        <f>IFERROR(Opttax!AX47/GAMSopt!AX47,"")</f>
        <v>1</v>
      </c>
      <c r="AZ47" s="61">
        <f>IFERROR(Opttax!AY47/GAMSopt!AY47,"")</f>
        <v>1</v>
      </c>
      <c r="BA47" s="61">
        <f>IFERROR(Opttax!AZ47/GAMSopt!AZ47,"")</f>
        <v>1</v>
      </c>
      <c r="BB47" s="61">
        <f>IFERROR(Opttax!BA47/GAMSopt!BA47,"")</f>
        <v>1</v>
      </c>
      <c r="BC47" s="61">
        <f>IFERROR(Opttax!BB47/GAMSopt!BB47,"")</f>
        <v>1</v>
      </c>
      <c r="BD47" s="61">
        <f>IFERROR(Opttax!BC47/GAMSopt!BC47,"")</f>
        <v>1</v>
      </c>
      <c r="BE47" s="61">
        <f>IFERROR(Opttax!BD47/GAMSopt!BD47,"")</f>
        <v>1</v>
      </c>
      <c r="BF47" s="61">
        <f>IFERROR(Opttax!BE47/GAMSopt!BE47,"")</f>
        <v>1</v>
      </c>
      <c r="BG47" s="61">
        <f>IFERROR(Opttax!BF47/GAMSopt!BF47,"")</f>
        <v>1</v>
      </c>
      <c r="BH47" s="61">
        <f>IFERROR(Opttax!BG47/GAMSopt!BG47,"")</f>
        <v>1</v>
      </c>
      <c r="BI47" s="61">
        <f>IFERROR(Opttax!BH47/GAMSopt!BH47,"")</f>
        <v>1</v>
      </c>
      <c r="BJ47" s="61">
        <f>IFERROR(Opttax!BI47/GAMSopt!BI47,"")</f>
        <v>1</v>
      </c>
    </row>
    <row r="48" spans="1:62" x14ac:dyDescent="0.25">
      <c r="A48" t="str">
        <f>Opttax!A48</f>
        <v>SCALING</v>
      </c>
      <c r="B48" t="str">
        <f>GAMSopt!A48</f>
        <v>* SCALING</v>
      </c>
      <c r="C48" s="61" t="str">
        <f>IFERROR(Opttax!B48/GAMSopt!B48,"")</f>
        <v/>
      </c>
      <c r="D48" s="61" t="str">
        <f>IFERROR(Opttax!C48/GAMSopt!C48,"")</f>
        <v/>
      </c>
      <c r="E48" s="61" t="str">
        <f>IFERROR(Opttax!D48/GAMSopt!D48,"")</f>
        <v/>
      </c>
      <c r="F48" s="61" t="str">
        <f>IFERROR(Opttax!E48/GAMSopt!E48,"")</f>
        <v/>
      </c>
      <c r="G48" s="61" t="str">
        <f>IFERROR(Opttax!F48/GAMSopt!F48,"")</f>
        <v/>
      </c>
      <c r="H48" s="61" t="str">
        <f>IFERROR(Opttax!G48/GAMSopt!G48,"")</f>
        <v/>
      </c>
      <c r="I48" s="61" t="str">
        <f>IFERROR(Opttax!H48/GAMSopt!H48,"")</f>
        <v/>
      </c>
      <c r="J48" s="61" t="str">
        <f>IFERROR(Opttax!I48/GAMSopt!I48,"")</f>
        <v/>
      </c>
      <c r="K48" s="61" t="str">
        <f>IFERROR(Opttax!J48/GAMSopt!J48,"")</f>
        <v/>
      </c>
      <c r="L48" s="61" t="str">
        <f>IFERROR(Opttax!K48/GAMSopt!K48,"")</f>
        <v/>
      </c>
      <c r="M48" s="61" t="str">
        <f>IFERROR(Opttax!L48/GAMSopt!L48,"")</f>
        <v/>
      </c>
      <c r="N48" s="61" t="str">
        <f>IFERROR(Opttax!M48/GAMSopt!M48,"")</f>
        <v/>
      </c>
      <c r="O48" s="61" t="str">
        <f>IFERROR(Opttax!N48/GAMSopt!N48,"")</f>
        <v/>
      </c>
      <c r="P48" s="61" t="str">
        <f>IFERROR(Opttax!O48/GAMSopt!O48,"")</f>
        <v/>
      </c>
      <c r="Q48" s="61" t="str">
        <f>IFERROR(Opttax!P48/GAMSopt!P48,"")</f>
        <v/>
      </c>
      <c r="R48" s="61" t="str">
        <f>IFERROR(Opttax!Q48/GAMSopt!Q48,"")</f>
        <v/>
      </c>
      <c r="S48" s="61" t="str">
        <f>IFERROR(Opttax!R48/GAMSopt!R48,"")</f>
        <v/>
      </c>
      <c r="T48" s="61" t="str">
        <f>IFERROR(Opttax!S48/GAMSopt!S48,"")</f>
        <v/>
      </c>
      <c r="U48" s="61" t="str">
        <f>IFERROR(Opttax!T48/GAMSopt!T48,"")</f>
        <v/>
      </c>
      <c r="V48" s="61" t="str">
        <f>IFERROR(Opttax!U48/GAMSopt!U48,"")</f>
        <v/>
      </c>
      <c r="W48" s="61" t="str">
        <f>IFERROR(Opttax!V48/GAMSopt!V48,"")</f>
        <v/>
      </c>
      <c r="X48" s="61" t="str">
        <f>IFERROR(Opttax!W48/GAMSopt!W48,"")</f>
        <v/>
      </c>
      <c r="Y48" s="61" t="str">
        <f>IFERROR(Opttax!X48/GAMSopt!X48,"")</f>
        <v/>
      </c>
      <c r="Z48" s="61" t="str">
        <f>IFERROR(Opttax!Y48/GAMSopt!Y48,"")</f>
        <v/>
      </c>
      <c r="AA48" s="61" t="str">
        <f>IFERROR(Opttax!Z48/GAMSopt!Z48,"")</f>
        <v/>
      </c>
      <c r="AB48" s="61" t="str">
        <f>IFERROR(Opttax!AA48/GAMSopt!AA48,"")</f>
        <v/>
      </c>
      <c r="AC48" s="61" t="str">
        <f>IFERROR(Opttax!AB48/GAMSopt!AB48,"")</f>
        <v/>
      </c>
      <c r="AD48" s="61" t="str">
        <f>IFERROR(Opttax!AC48/GAMSopt!AC48,"")</f>
        <v/>
      </c>
      <c r="AE48" s="61" t="str">
        <f>IFERROR(Opttax!AD48/GAMSopt!AD48,"")</f>
        <v/>
      </c>
      <c r="AF48" s="61" t="str">
        <f>IFERROR(Opttax!AE48/GAMSopt!AE48,"")</f>
        <v/>
      </c>
      <c r="AG48" s="61" t="str">
        <f>IFERROR(Opttax!AF48/GAMSopt!AF48,"")</f>
        <v/>
      </c>
      <c r="AH48" s="61" t="str">
        <f>IFERROR(Opttax!AG48/GAMSopt!AG48,"")</f>
        <v/>
      </c>
      <c r="AI48" s="61" t="str">
        <f>IFERROR(Opttax!AH48/GAMSopt!AH48,"")</f>
        <v/>
      </c>
      <c r="AJ48" s="61" t="str">
        <f>IFERROR(Opttax!AI48/GAMSopt!AI48,"")</f>
        <v/>
      </c>
      <c r="AK48" s="61" t="str">
        <f>IFERROR(Opttax!AJ48/GAMSopt!AJ48,"")</f>
        <v/>
      </c>
      <c r="AL48" s="61" t="str">
        <f>IFERROR(Opttax!AK48/GAMSopt!AK48,"")</f>
        <v/>
      </c>
      <c r="AM48" s="61" t="str">
        <f>IFERROR(Opttax!AL48/GAMSopt!AL48,"")</f>
        <v/>
      </c>
      <c r="AN48" s="61" t="str">
        <f>IFERROR(Opttax!AM48/GAMSopt!AM48,"")</f>
        <v/>
      </c>
      <c r="AO48" s="61" t="str">
        <f>IFERROR(Opttax!AN48/GAMSopt!AN48,"")</f>
        <v/>
      </c>
      <c r="AP48" s="61" t="str">
        <f>IFERROR(Opttax!AO48/GAMSopt!AO48,"")</f>
        <v/>
      </c>
      <c r="AQ48" s="61" t="str">
        <f>IFERROR(Opttax!AP48/GAMSopt!AP48,"")</f>
        <v/>
      </c>
      <c r="AR48" s="61" t="str">
        <f>IFERROR(Opttax!AQ48/GAMSopt!AQ48,"")</f>
        <v/>
      </c>
      <c r="AS48" s="61" t="str">
        <f>IFERROR(Opttax!AR48/GAMSopt!AR48,"")</f>
        <v/>
      </c>
      <c r="AT48" s="61" t="str">
        <f>IFERROR(Opttax!AS48/GAMSopt!AS48,"")</f>
        <v/>
      </c>
      <c r="AU48" s="61" t="str">
        <f>IFERROR(Opttax!AT48/GAMSopt!AT48,"")</f>
        <v/>
      </c>
      <c r="AV48" s="61" t="str">
        <f>IFERROR(Opttax!AU48/GAMSopt!AU48,"")</f>
        <v/>
      </c>
      <c r="AW48" s="61" t="str">
        <f>IFERROR(Opttax!AV48/GAMSopt!AV48,"")</f>
        <v/>
      </c>
      <c r="AX48" s="61" t="str">
        <f>IFERROR(Opttax!AW48/GAMSopt!AW48,"")</f>
        <v/>
      </c>
      <c r="AY48" s="61" t="str">
        <f>IFERROR(Opttax!AX48/GAMSopt!AX48,"")</f>
        <v/>
      </c>
      <c r="AZ48" s="61" t="str">
        <f>IFERROR(Opttax!AY48/GAMSopt!AY48,"")</f>
        <v/>
      </c>
      <c r="BA48" s="61" t="str">
        <f>IFERROR(Opttax!AZ48/GAMSopt!AZ48,"")</f>
        <v/>
      </c>
      <c r="BB48" s="61" t="str">
        <f>IFERROR(Opttax!BA48/GAMSopt!BA48,"")</f>
        <v/>
      </c>
      <c r="BC48" s="61" t="str">
        <f>IFERROR(Opttax!BB48/GAMSopt!BB48,"")</f>
        <v/>
      </c>
      <c r="BD48" s="61" t="str">
        <f>IFERROR(Opttax!BC48/GAMSopt!BC48,"")</f>
        <v/>
      </c>
      <c r="BE48" s="61" t="str">
        <f>IFERROR(Opttax!BD48/GAMSopt!BD48,"")</f>
        <v/>
      </c>
      <c r="BF48" s="61" t="str">
        <f>IFERROR(Opttax!BE48/GAMSopt!BE48,"")</f>
        <v/>
      </c>
      <c r="BG48" s="61" t="str">
        <f>IFERROR(Opttax!BF48/GAMSopt!BF48,"")</f>
        <v/>
      </c>
      <c r="BH48" s="61" t="str">
        <f>IFERROR(Opttax!BG48/GAMSopt!BG48,"")</f>
        <v/>
      </c>
      <c r="BI48" s="61" t="str">
        <f>IFERROR(Opttax!BH48/GAMSopt!BH48,"")</f>
        <v/>
      </c>
      <c r="BJ48" s="61" t="str">
        <f>IFERROR(Opttax!BI48/GAMSopt!BI48,"")</f>
        <v/>
      </c>
    </row>
    <row r="49" spans="1:62" x14ac:dyDescent="0.25">
      <c r="A49" t="str">
        <f>Opttax!A49</f>
        <v>Multiplicative scaling coefficient in utility function</v>
      </c>
      <c r="B49" t="str">
        <f>GAMSopt!A49</f>
        <v>Multiplicative Scaling Coefficient in Utility Function</v>
      </c>
      <c r="C49" s="61">
        <f>IFERROR(Opttax!B49/GAMSopt!B49,"")</f>
        <v>1</v>
      </c>
      <c r="D49" s="61" t="str">
        <f>IFERROR(Opttax!C49/GAMSopt!C49,"")</f>
        <v/>
      </c>
      <c r="E49" s="61" t="str">
        <f>IFERROR(Opttax!D49/GAMSopt!D49,"")</f>
        <v/>
      </c>
      <c r="F49" s="61" t="str">
        <f>IFERROR(Opttax!E49/GAMSopt!E49,"")</f>
        <v/>
      </c>
      <c r="G49" s="61" t="str">
        <f>IFERROR(Opttax!F49/GAMSopt!F49,"")</f>
        <v/>
      </c>
      <c r="H49" s="61" t="str">
        <f>IFERROR(Opttax!G49/GAMSopt!G49,"")</f>
        <v/>
      </c>
      <c r="I49" s="61" t="str">
        <f>IFERROR(Opttax!H49/GAMSopt!H49,"")</f>
        <v/>
      </c>
      <c r="J49" s="61" t="str">
        <f>IFERROR(Opttax!I49/GAMSopt!I49,"")</f>
        <v/>
      </c>
      <c r="K49" s="61" t="str">
        <f>IFERROR(Opttax!J49/GAMSopt!J49,"")</f>
        <v/>
      </c>
      <c r="L49" s="61" t="str">
        <f>IFERROR(Opttax!K49/GAMSopt!K49,"")</f>
        <v/>
      </c>
      <c r="M49" s="61" t="str">
        <f>IFERROR(Opttax!L49/GAMSopt!L49,"")</f>
        <v/>
      </c>
      <c r="N49" s="61" t="str">
        <f>IFERROR(Opttax!M49/GAMSopt!M49,"")</f>
        <v/>
      </c>
      <c r="O49" s="61" t="str">
        <f>IFERROR(Opttax!N49/GAMSopt!N49,"")</f>
        <v/>
      </c>
      <c r="P49" s="61" t="str">
        <f>IFERROR(Opttax!O49/GAMSopt!O49,"")</f>
        <v/>
      </c>
      <c r="Q49" s="61" t="str">
        <f>IFERROR(Opttax!P49/GAMSopt!P49,"")</f>
        <v/>
      </c>
      <c r="R49" s="61" t="str">
        <f>IFERROR(Opttax!Q49/GAMSopt!Q49,"")</f>
        <v/>
      </c>
      <c r="S49" s="61" t="str">
        <f>IFERROR(Opttax!R49/GAMSopt!R49,"")</f>
        <v/>
      </c>
      <c r="T49" s="61" t="str">
        <f>IFERROR(Opttax!S49/GAMSopt!S49,"")</f>
        <v/>
      </c>
      <c r="U49" s="61" t="str">
        <f>IFERROR(Opttax!T49/GAMSopt!T49,"")</f>
        <v/>
      </c>
      <c r="V49" s="61" t="str">
        <f>IFERROR(Opttax!U49/GAMSopt!U49,"")</f>
        <v/>
      </c>
      <c r="W49" s="61" t="str">
        <f>IFERROR(Opttax!V49/GAMSopt!V49,"")</f>
        <v/>
      </c>
      <c r="X49" s="61" t="str">
        <f>IFERROR(Opttax!W49/GAMSopt!W49,"")</f>
        <v/>
      </c>
      <c r="Y49" s="61" t="str">
        <f>IFERROR(Opttax!X49/GAMSopt!X49,"")</f>
        <v/>
      </c>
      <c r="Z49" s="61" t="str">
        <f>IFERROR(Opttax!Y49/GAMSopt!Y49,"")</f>
        <v/>
      </c>
      <c r="AA49" s="61" t="str">
        <f>IFERROR(Opttax!Z49/GAMSopt!Z49,"")</f>
        <v/>
      </c>
      <c r="AB49" s="61" t="str">
        <f>IFERROR(Opttax!AA49/GAMSopt!AA49,"")</f>
        <v/>
      </c>
      <c r="AC49" s="61" t="str">
        <f>IFERROR(Opttax!AB49/GAMSopt!AB49,"")</f>
        <v/>
      </c>
      <c r="AD49" s="61" t="str">
        <f>IFERROR(Opttax!AC49/GAMSopt!AC49,"")</f>
        <v/>
      </c>
      <c r="AE49" s="61" t="str">
        <f>IFERROR(Opttax!AD49/GAMSopt!AD49,"")</f>
        <v/>
      </c>
      <c r="AF49" s="61" t="str">
        <f>IFERROR(Opttax!AE49/GAMSopt!AE49,"")</f>
        <v/>
      </c>
      <c r="AG49" s="61" t="str">
        <f>IFERROR(Opttax!AF49/GAMSopt!AF49,"")</f>
        <v/>
      </c>
      <c r="AH49" s="61" t="str">
        <f>IFERROR(Opttax!AG49/GAMSopt!AG49,"")</f>
        <v/>
      </c>
      <c r="AI49" s="61" t="str">
        <f>IFERROR(Opttax!AH49/GAMSopt!AH49,"")</f>
        <v/>
      </c>
      <c r="AJ49" s="61" t="str">
        <f>IFERROR(Opttax!AI49/GAMSopt!AI49,"")</f>
        <v/>
      </c>
      <c r="AK49" s="61" t="str">
        <f>IFERROR(Opttax!AJ49/GAMSopt!AJ49,"")</f>
        <v/>
      </c>
      <c r="AL49" s="61" t="str">
        <f>IFERROR(Opttax!AK49/GAMSopt!AK49,"")</f>
        <v/>
      </c>
      <c r="AM49" s="61" t="str">
        <f>IFERROR(Opttax!AL49/GAMSopt!AL49,"")</f>
        <v/>
      </c>
      <c r="AN49" s="61" t="str">
        <f>IFERROR(Opttax!AM49/GAMSopt!AM49,"")</f>
        <v/>
      </c>
      <c r="AO49" s="61" t="str">
        <f>IFERROR(Opttax!AN49/GAMSopt!AN49,"")</f>
        <v/>
      </c>
      <c r="AP49" s="61" t="str">
        <f>IFERROR(Opttax!AO49/GAMSopt!AO49,"")</f>
        <v/>
      </c>
      <c r="AQ49" s="61" t="str">
        <f>IFERROR(Opttax!AP49/GAMSopt!AP49,"")</f>
        <v/>
      </c>
      <c r="AR49" s="61" t="str">
        <f>IFERROR(Opttax!AQ49/GAMSopt!AQ49,"")</f>
        <v/>
      </c>
      <c r="AS49" s="61" t="str">
        <f>IFERROR(Opttax!AR49/GAMSopt!AR49,"")</f>
        <v/>
      </c>
      <c r="AT49" s="61" t="str">
        <f>IFERROR(Opttax!AS49/GAMSopt!AS49,"")</f>
        <v/>
      </c>
      <c r="AU49" s="61" t="str">
        <f>IFERROR(Opttax!AT49/GAMSopt!AT49,"")</f>
        <v/>
      </c>
      <c r="AV49" s="61" t="str">
        <f>IFERROR(Opttax!AU49/GAMSopt!AU49,"")</f>
        <v/>
      </c>
      <c r="AW49" s="61" t="str">
        <f>IFERROR(Opttax!AV49/GAMSopt!AV49,"")</f>
        <v/>
      </c>
      <c r="AX49" s="61" t="str">
        <f>IFERROR(Opttax!AW49/GAMSopt!AW49,"")</f>
        <v/>
      </c>
      <c r="AY49" s="61" t="str">
        <f>IFERROR(Opttax!AX49/GAMSopt!AX49,"")</f>
        <v/>
      </c>
      <c r="AZ49" s="61" t="str">
        <f>IFERROR(Opttax!AY49/GAMSopt!AY49,"")</f>
        <v/>
      </c>
      <c r="BA49" s="61" t="str">
        <f>IFERROR(Opttax!AZ49/GAMSopt!AZ49,"")</f>
        <v/>
      </c>
      <c r="BB49" s="61" t="str">
        <f>IFERROR(Opttax!BA49/GAMSopt!BA49,"")</f>
        <v/>
      </c>
      <c r="BC49" s="61" t="str">
        <f>IFERROR(Opttax!BB49/GAMSopt!BB49,"")</f>
        <v/>
      </c>
      <c r="BD49" s="61" t="str">
        <f>IFERROR(Opttax!BC49/GAMSopt!BC49,"")</f>
        <v/>
      </c>
      <c r="BE49" s="61" t="str">
        <f>IFERROR(Opttax!BD49/GAMSopt!BD49,"")</f>
        <v/>
      </c>
      <c r="BF49" s="61" t="str">
        <f>IFERROR(Opttax!BE49/GAMSopt!BE49,"")</f>
        <v/>
      </c>
      <c r="BG49" s="61" t="str">
        <f>IFERROR(Opttax!BF49/GAMSopt!BF49,"")</f>
        <v/>
      </c>
      <c r="BH49" s="61" t="str">
        <f>IFERROR(Opttax!BG49/GAMSopt!BG49,"")</f>
        <v/>
      </c>
      <c r="BI49" s="61" t="str">
        <f>IFERROR(Opttax!BH49/GAMSopt!BH49,"")</f>
        <v/>
      </c>
      <c r="BJ49" s="61" t="str">
        <f>IFERROR(Opttax!BI49/GAMSopt!BI49,"")</f>
        <v/>
      </c>
    </row>
    <row r="50" spans="1:62" x14ac:dyDescent="0.25">
      <c r="A50" t="str">
        <f>Opttax!A50</f>
        <v>Additive scaling coefficient in utility function</v>
      </c>
      <c r="B50" t="str">
        <f>GAMSopt!A50</f>
        <v>Additive Scaling Coefficient in Utility Function</v>
      </c>
      <c r="C50" s="61">
        <f>IFERROR(Opttax!B50/GAMSopt!B50,"")</f>
        <v>1</v>
      </c>
      <c r="D50" s="61" t="str">
        <f>IFERROR(Opttax!C50/GAMSopt!C50,"")</f>
        <v/>
      </c>
      <c r="E50" s="61" t="str">
        <f>IFERROR(Opttax!D50/GAMSopt!D50,"")</f>
        <v/>
      </c>
      <c r="F50" s="61" t="str">
        <f>IFERROR(Opttax!E50/GAMSopt!E50,"")</f>
        <v/>
      </c>
      <c r="G50" s="61" t="str">
        <f>IFERROR(Opttax!F50/GAMSopt!F50,"")</f>
        <v/>
      </c>
      <c r="H50" s="61" t="str">
        <f>IFERROR(Opttax!G50/GAMSopt!G50,"")</f>
        <v/>
      </c>
      <c r="I50" s="61" t="str">
        <f>IFERROR(Opttax!H50/GAMSopt!H50,"")</f>
        <v/>
      </c>
      <c r="J50" s="61" t="str">
        <f>IFERROR(Opttax!I50/GAMSopt!I50,"")</f>
        <v/>
      </c>
      <c r="K50" s="61" t="str">
        <f>IFERROR(Opttax!J50/GAMSopt!J50,"")</f>
        <v/>
      </c>
      <c r="L50" s="61" t="str">
        <f>IFERROR(Opttax!K50/GAMSopt!K50,"")</f>
        <v/>
      </c>
      <c r="M50" s="61" t="str">
        <f>IFERROR(Opttax!L50/GAMSopt!L50,"")</f>
        <v/>
      </c>
      <c r="N50" s="61" t="str">
        <f>IFERROR(Opttax!M50/GAMSopt!M50,"")</f>
        <v/>
      </c>
      <c r="O50" s="61" t="str">
        <f>IFERROR(Opttax!N50/GAMSopt!N50,"")</f>
        <v/>
      </c>
      <c r="P50" s="61" t="str">
        <f>IFERROR(Opttax!O50/GAMSopt!O50,"")</f>
        <v/>
      </c>
      <c r="Q50" s="61" t="str">
        <f>IFERROR(Opttax!P50/GAMSopt!P50,"")</f>
        <v/>
      </c>
      <c r="R50" s="61" t="str">
        <f>IFERROR(Opttax!Q50/GAMSopt!Q50,"")</f>
        <v/>
      </c>
      <c r="S50" s="61" t="str">
        <f>IFERROR(Opttax!R50/GAMSopt!R50,"")</f>
        <v/>
      </c>
      <c r="T50" s="61" t="str">
        <f>IFERROR(Opttax!S50/GAMSopt!S50,"")</f>
        <v/>
      </c>
      <c r="U50" s="61" t="str">
        <f>IFERROR(Opttax!T50/GAMSopt!T50,"")</f>
        <v/>
      </c>
      <c r="V50" s="61" t="str">
        <f>IFERROR(Opttax!U50/GAMSopt!U50,"")</f>
        <v/>
      </c>
      <c r="W50" s="61" t="str">
        <f>IFERROR(Opttax!V50/GAMSopt!V50,"")</f>
        <v/>
      </c>
      <c r="X50" s="61" t="str">
        <f>IFERROR(Opttax!W50/GAMSopt!W50,"")</f>
        <v/>
      </c>
      <c r="Y50" s="61" t="str">
        <f>IFERROR(Opttax!X50/GAMSopt!X50,"")</f>
        <v/>
      </c>
      <c r="Z50" s="61" t="str">
        <f>IFERROR(Opttax!Y50/GAMSopt!Y50,"")</f>
        <v/>
      </c>
      <c r="AA50" s="61" t="str">
        <f>IFERROR(Opttax!Z50/GAMSopt!Z50,"")</f>
        <v/>
      </c>
      <c r="AB50" s="61" t="str">
        <f>IFERROR(Opttax!AA50/GAMSopt!AA50,"")</f>
        <v/>
      </c>
      <c r="AC50" s="61" t="str">
        <f>IFERROR(Opttax!AB50/GAMSopt!AB50,"")</f>
        <v/>
      </c>
      <c r="AD50" s="61" t="str">
        <f>IFERROR(Opttax!AC50/GAMSopt!AC50,"")</f>
        <v/>
      </c>
      <c r="AE50" s="61" t="str">
        <f>IFERROR(Opttax!AD50/GAMSopt!AD50,"")</f>
        <v/>
      </c>
      <c r="AF50" s="61" t="str">
        <f>IFERROR(Opttax!AE50/GAMSopt!AE50,"")</f>
        <v/>
      </c>
      <c r="AG50" s="61" t="str">
        <f>IFERROR(Opttax!AF50/GAMSopt!AF50,"")</f>
        <v/>
      </c>
      <c r="AH50" s="61" t="str">
        <f>IFERROR(Opttax!AG50/GAMSopt!AG50,"")</f>
        <v/>
      </c>
      <c r="AI50" s="61" t="str">
        <f>IFERROR(Opttax!AH50/GAMSopt!AH50,"")</f>
        <v/>
      </c>
      <c r="AJ50" s="61" t="str">
        <f>IFERROR(Opttax!AI50/GAMSopt!AI50,"")</f>
        <v/>
      </c>
      <c r="AK50" s="61" t="str">
        <f>IFERROR(Opttax!AJ50/GAMSopt!AJ50,"")</f>
        <v/>
      </c>
      <c r="AL50" s="61" t="str">
        <f>IFERROR(Opttax!AK50/GAMSopt!AK50,"")</f>
        <v/>
      </c>
      <c r="AM50" s="61" t="str">
        <f>IFERROR(Opttax!AL50/GAMSopt!AL50,"")</f>
        <v/>
      </c>
      <c r="AN50" s="61" t="str">
        <f>IFERROR(Opttax!AM50/GAMSopt!AM50,"")</f>
        <v/>
      </c>
      <c r="AO50" s="61" t="str">
        <f>IFERROR(Opttax!AN50/GAMSopt!AN50,"")</f>
        <v/>
      </c>
      <c r="AP50" s="61" t="str">
        <f>IFERROR(Opttax!AO50/GAMSopt!AO50,"")</f>
        <v/>
      </c>
      <c r="AQ50" s="61" t="str">
        <f>IFERROR(Opttax!AP50/GAMSopt!AP50,"")</f>
        <v/>
      </c>
      <c r="AR50" s="61" t="str">
        <f>IFERROR(Opttax!AQ50/GAMSopt!AQ50,"")</f>
        <v/>
      </c>
      <c r="AS50" s="61" t="str">
        <f>IFERROR(Opttax!AR50/GAMSopt!AR50,"")</f>
        <v/>
      </c>
      <c r="AT50" s="61" t="str">
        <f>IFERROR(Opttax!AS50/GAMSopt!AS50,"")</f>
        <v/>
      </c>
      <c r="AU50" s="61" t="str">
        <f>IFERROR(Opttax!AT50/GAMSopt!AT50,"")</f>
        <v/>
      </c>
      <c r="AV50" s="61" t="str">
        <f>IFERROR(Opttax!AU50/GAMSopt!AU50,"")</f>
        <v/>
      </c>
      <c r="AW50" s="61" t="str">
        <f>IFERROR(Opttax!AV50/GAMSopt!AV50,"")</f>
        <v/>
      </c>
      <c r="AX50" s="61" t="str">
        <f>IFERROR(Opttax!AW50/GAMSopt!AW50,"")</f>
        <v/>
      </c>
      <c r="AY50" s="61" t="str">
        <f>IFERROR(Opttax!AX50/GAMSopt!AX50,"")</f>
        <v/>
      </c>
      <c r="AZ50" s="61" t="str">
        <f>IFERROR(Opttax!AY50/GAMSopt!AY50,"")</f>
        <v/>
      </c>
      <c r="BA50" s="61" t="str">
        <f>IFERROR(Opttax!AZ50/GAMSopt!AZ50,"")</f>
        <v/>
      </c>
      <c r="BB50" s="61" t="str">
        <f>IFERROR(Opttax!BA50/GAMSopt!BA50,"")</f>
        <v/>
      </c>
      <c r="BC50" s="61" t="str">
        <f>IFERROR(Opttax!BB50/GAMSopt!BB50,"")</f>
        <v/>
      </c>
      <c r="BD50" s="61" t="str">
        <f>IFERROR(Opttax!BC50/GAMSopt!BC50,"")</f>
        <v/>
      </c>
      <c r="BE50" s="61" t="str">
        <f>IFERROR(Opttax!BD50/GAMSopt!BD50,"")</f>
        <v/>
      </c>
      <c r="BF50" s="61" t="str">
        <f>IFERROR(Opttax!BE50/GAMSopt!BE50,"")</f>
        <v/>
      </c>
      <c r="BG50" s="61" t="str">
        <f>IFERROR(Opttax!BF50/GAMSopt!BF50,"")</f>
        <v/>
      </c>
      <c r="BH50" s="61" t="str">
        <f>IFERROR(Opttax!BG50/GAMSopt!BG50,"")</f>
        <v/>
      </c>
      <c r="BI50" s="61" t="str">
        <f>IFERROR(Opttax!BH50/GAMSopt!BH50,"")</f>
        <v/>
      </c>
      <c r="BJ50" s="61" t="str">
        <f>IFERROR(Opttax!BI50/GAMSopt!BI50,"")</f>
        <v/>
      </c>
    </row>
    <row r="51" spans="1:62" x14ac:dyDescent="0.25">
      <c r="A51" t="str">
        <f>Opttax!A51</f>
        <v>Hotelling on (1) or off(0)</v>
      </c>
      <c r="B51" t="str">
        <f>GAMSopt!A51</f>
        <v>Hotelling</v>
      </c>
      <c r="C51" s="61" t="str">
        <f>IFERROR(Opttax!B51/GAMSopt!B51,"")</f>
        <v/>
      </c>
      <c r="D51" s="61" t="str">
        <f>IFERROR(Opttax!C51/GAMSopt!C51,"")</f>
        <v/>
      </c>
      <c r="E51" s="61" t="str">
        <f>IFERROR(Opttax!D51/GAMSopt!D51,"")</f>
        <v/>
      </c>
      <c r="F51" s="61" t="str">
        <f>IFERROR(Opttax!E51/GAMSopt!E51,"")</f>
        <v/>
      </c>
      <c r="G51" s="61" t="str">
        <f>IFERROR(Opttax!F51/GAMSopt!F51,"")</f>
        <v/>
      </c>
      <c r="H51" s="61" t="str">
        <f>IFERROR(Opttax!G51/GAMSopt!G51,"")</f>
        <v/>
      </c>
      <c r="I51" s="61" t="str">
        <f>IFERROR(Opttax!H51/GAMSopt!H51,"")</f>
        <v/>
      </c>
      <c r="J51" s="61" t="str">
        <f>IFERROR(Opttax!I51/GAMSopt!I51,"")</f>
        <v/>
      </c>
      <c r="K51" s="61" t="str">
        <f>IFERROR(Opttax!J51/GAMSopt!J51,"")</f>
        <v/>
      </c>
      <c r="L51" s="61" t="str">
        <f>IFERROR(Opttax!K51/GAMSopt!K51,"")</f>
        <v/>
      </c>
      <c r="M51" s="61" t="str">
        <f>IFERROR(Opttax!L51/GAMSopt!L51,"")</f>
        <v/>
      </c>
      <c r="N51" s="61" t="str">
        <f>IFERROR(Opttax!M51/GAMSopt!M51,"")</f>
        <v/>
      </c>
      <c r="O51" s="61" t="str">
        <f>IFERROR(Opttax!N51/GAMSopt!N51,"")</f>
        <v/>
      </c>
      <c r="P51" s="61" t="str">
        <f>IFERROR(Opttax!O51/GAMSopt!O51,"")</f>
        <v/>
      </c>
      <c r="Q51" s="61" t="str">
        <f>IFERROR(Opttax!P51/GAMSopt!P51,"")</f>
        <v/>
      </c>
      <c r="R51" s="61" t="str">
        <f>IFERROR(Opttax!Q51/GAMSopt!Q51,"")</f>
        <v/>
      </c>
      <c r="S51" s="61" t="str">
        <f>IFERROR(Opttax!R51/GAMSopt!R51,"")</f>
        <v/>
      </c>
      <c r="T51" s="61" t="str">
        <f>IFERROR(Opttax!S51/GAMSopt!S51,"")</f>
        <v/>
      </c>
      <c r="U51" s="61" t="str">
        <f>IFERROR(Opttax!T51/GAMSopt!T51,"")</f>
        <v/>
      </c>
      <c r="V51" s="61" t="str">
        <f>IFERROR(Opttax!U51/GAMSopt!U51,"")</f>
        <v/>
      </c>
      <c r="W51" s="61" t="str">
        <f>IFERROR(Opttax!V51/GAMSopt!V51,"")</f>
        <v/>
      </c>
      <c r="X51" s="61" t="str">
        <f>IFERROR(Opttax!W51/GAMSopt!W51,"")</f>
        <v/>
      </c>
      <c r="Y51" s="61" t="str">
        <f>IFERROR(Opttax!X51/GAMSopt!X51,"")</f>
        <v/>
      </c>
      <c r="Z51" s="61" t="str">
        <f>IFERROR(Opttax!Y51/GAMSopt!Y51,"")</f>
        <v/>
      </c>
      <c r="AA51" s="61" t="str">
        <f>IFERROR(Opttax!Z51/GAMSopt!Z51,"")</f>
        <v/>
      </c>
      <c r="AB51" s="61" t="str">
        <f>IFERROR(Opttax!AA51/GAMSopt!AA51,"")</f>
        <v/>
      </c>
      <c r="AC51" s="61" t="str">
        <f>IFERROR(Opttax!AB51/GAMSopt!AB51,"")</f>
        <v/>
      </c>
      <c r="AD51" s="61" t="str">
        <f>IFERROR(Opttax!AC51/GAMSopt!AC51,"")</f>
        <v/>
      </c>
      <c r="AE51" s="61" t="str">
        <f>IFERROR(Opttax!AD51/GAMSopt!AD51,"")</f>
        <v/>
      </c>
      <c r="AF51" s="61" t="str">
        <f>IFERROR(Opttax!AE51/GAMSopt!AE51,"")</f>
        <v/>
      </c>
      <c r="AG51" s="61" t="str">
        <f>IFERROR(Opttax!AF51/GAMSopt!AF51,"")</f>
        <v/>
      </c>
      <c r="AH51" s="61" t="str">
        <f>IFERROR(Opttax!AG51/GAMSopt!AG51,"")</f>
        <v/>
      </c>
      <c r="AI51" s="61" t="str">
        <f>IFERROR(Opttax!AH51/GAMSopt!AH51,"")</f>
        <v/>
      </c>
      <c r="AJ51" s="61" t="str">
        <f>IFERROR(Opttax!AI51/GAMSopt!AI51,"")</f>
        <v/>
      </c>
      <c r="AK51" s="61" t="str">
        <f>IFERROR(Opttax!AJ51/GAMSopt!AJ51,"")</f>
        <v/>
      </c>
      <c r="AL51" s="61" t="str">
        <f>IFERROR(Opttax!AK51/GAMSopt!AK51,"")</f>
        <v/>
      </c>
      <c r="AM51" s="61" t="str">
        <f>IFERROR(Opttax!AL51/GAMSopt!AL51,"")</f>
        <v/>
      </c>
      <c r="AN51" s="61" t="str">
        <f>IFERROR(Opttax!AM51/GAMSopt!AM51,"")</f>
        <v/>
      </c>
      <c r="AO51" s="61" t="str">
        <f>IFERROR(Opttax!AN51/GAMSopt!AN51,"")</f>
        <v/>
      </c>
      <c r="AP51" s="61" t="str">
        <f>IFERROR(Opttax!AO51/GAMSopt!AO51,"")</f>
        <v/>
      </c>
      <c r="AQ51" s="61" t="str">
        <f>IFERROR(Opttax!AP51/GAMSopt!AP51,"")</f>
        <v/>
      </c>
      <c r="AR51" s="61" t="str">
        <f>IFERROR(Opttax!AQ51/GAMSopt!AQ51,"")</f>
        <v/>
      </c>
      <c r="AS51" s="61" t="str">
        <f>IFERROR(Opttax!AR51/GAMSopt!AR51,"")</f>
        <v/>
      </c>
      <c r="AT51" s="61" t="str">
        <f>IFERROR(Opttax!AS51/GAMSopt!AS51,"")</f>
        <v/>
      </c>
      <c r="AU51" s="61" t="str">
        <f>IFERROR(Opttax!AT51/GAMSopt!AT51,"")</f>
        <v/>
      </c>
      <c r="AV51" s="61" t="str">
        <f>IFERROR(Opttax!AU51/GAMSopt!AU51,"")</f>
        <v/>
      </c>
      <c r="AW51" s="61" t="str">
        <f>IFERROR(Opttax!AV51/GAMSopt!AV51,"")</f>
        <v/>
      </c>
      <c r="AX51" s="61" t="str">
        <f>IFERROR(Opttax!AW51/GAMSopt!AW51,"")</f>
        <v/>
      </c>
      <c r="AY51" s="61" t="str">
        <f>IFERROR(Opttax!AX51/GAMSopt!AX51,"")</f>
        <v/>
      </c>
      <c r="AZ51" s="61" t="str">
        <f>IFERROR(Opttax!AY51/GAMSopt!AY51,"")</f>
        <v/>
      </c>
      <c r="BA51" s="61" t="str">
        <f>IFERROR(Opttax!AZ51/GAMSopt!AZ51,"")</f>
        <v/>
      </c>
      <c r="BB51" s="61" t="str">
        <f>IFERROR(Opttax!BA51/GAMSopt!BA51,"")</f>
        <v/>
      </c>
      <c r="BC51" s="61" t="str">
        <f>IFERROR(Opttax!BB51/GAMSopt!BB51,"")</f>
        <v/>
      </c>
      <c r="BD51" s="61" t="str">
        <f>IFERROR(Opttax!BC51/GAMSopt!BC51,"")</f>
        <v/>
      </c>
      <c r="BE51" s="61" t="str">
        <f>IFERROR(Opttax!BD51/GAMSopt!BD51,"")</f>
        <v/>
      </c>
      <c r="BF51" s="61" t="str">
        <f>IFERROR(Opttax!BE51/GAMSopt!BE51,"")</f>
        <v/>
      </c>
      <c r="BG51" s="61" t="str">
        <f>IFERROR(Opttax!BF51/GAMSopt!BF51,"")</f>
        <v/>
      </c>
      <c r="BH51" s="61" t="str">
        <f>IFERROR(Opttax!BG51/GAMSopt!BG51,"")</f>
        <v/>
      </c>
      <c r="BI51" s="61" t="str">
        <f>IFERROR(Opttax!BH51/GAMSopt!BH51,"")</f>
        <v/>
      </c>
      <c r="BJ51" s="61" t="str">
        <f>IFERROR(Opttax!BI51/GAMSopt!BI51,"")</f>
        <v/>
      </c>
    </row>
    <row r="52" spans="1:62" x14ac:dyDescent="0.25">
      <c r="A52" t="str">
        <f>Opttax!A52</f>
        <v>POPULATION</v>
      </c>
      <c r="B52" t="str">
        <f>GAMSopt!A52</f>
        <v>* POPULATION</v>
      </c>
      <c r="C52" s="61" t="str">
        <f>IFERROR(Opttax!B52/GAMSopt!B52,"")</f>
        <v/>
      </c>
      <c r="D52" s="61" t="str">
        <f>IFERROR(Opttax!C52/GAMSopt!C52,"")</f>
        <v/>
      </c>
      <c r="E52" s="61" t="str">
        <f>IFERROR(Opttax!D52/GAMSopt!D52,"")</f>
        <v/>
      </c>
      <c r="F52" s="61" t="str">
        <f>IFERROR(Opttax!E52/GAMSopt!E52,"")</f>
        <v/>
      </c>
      <c r="G52" s="61" t="str">
        <f>IFERROR(Opttax!F52/GAMSopt!F52,"")</f>
        <v/>
      </c>
      <c r="H52" s="61" t="str">
        <f>IFERROR(Opttax!G52/GAMSopt!G52,"")</f>
        <v/>
      </c>
      <c r="I52" s="61" t="str">
        <f>IFERROR(Opttax!H52/GAMSopt!H52,"")</f>
        <v/>
      </c>
      <c r="J52" s="61" t="str">
        <f>IFERROR(Opttax!I52/GAMSopt!I52,"")</f>
        <v/>
      </c>
      <c r="K52" s="61" t="str">
        <f>IFERROR(Opttax!J52/GAMSopt!J52,"")</f>
        <v/>
      </c>
      <c r="L52" s="61" t="str">
        <f>IFERROR(Opttax!K52/GAMSopt!K52,"")</f>
        <v/>
      </c>
      <c r="M52" s="61" t="str">
        <f>IFERROR(Opttax!L52/GAMSopt!L52,"")</f>
        <v/>
      </c>
      <c r="N52" s="61" t="str">
        <f>IFERROR(Opttax!M52/GAMSopt!M52,"")</f>
        <v/>
      </c>
      <c r="O52" s="61" t="str">
        <f>IFERROR(Opttax!N52/GAMSopt!N52,"")</f>
        <v/>
      </c>
      <c r="P52" s="61" t="str">
        <f>IFERROR(Opttax!O52/GAMSopt!O52,"")</f>
        <v/>
      </c>
      <c r="Q52" s="61" t="str">
        <f>IFERROR(Opttax!P52/GAMSopt!P52,"")</f>
        <v/>
      </c>
      <c r="R52" s="61" t="str">
        <f>IFERROR(Opttax!Q52/GAMSopt!Q52,"")</f>
        <v/>
      </c>
      <c r="S52" s="61" t="str">
        <f>IFERROR(Opttax!R52/GAMSopt!R52,"")</f>
        <v/>
      </c>
      <c r="T52" s="61" t="str">
        <f>IFERROR(Opttax!S52/GAMSopt!S52,"")</f>
        <v/>
      </c>
      <c r="U52" s="61" t="str">
        <f>IFERROR(Opttax!T52/GAMSopt!T52,"")</f>
        <v/>
      </c>
      <c r="V52" s="61" t="str">
        <f>IFERROR(Opttax!U52/GAMSopt!U52,"")</f>
        <v/>
      </c>
      <c r="W52" s="61" t="str">
        <f>IFERROR(Opttax!V52/GAMSopt!V52,"")</f>
        <v/>
      </c>
      <c r="X52" s="61" t="str">
        <f>IFERROR(Opttax!W52/GAMSopt!W52,"")</f>
        <v/>
      </c>
      <c r="Y52" s="61" t="str">
        <f>IFERROR(Opttax!X52/GAMSopt!X52,"")</f>
        <v/>
      </c>
      <c r="Z52" s="61" t="str">
        <f>IFERROR(Opttax!Y52/GAMSopt!Y52,"")</f>
        <v/>
      </c>
      <c r="AA52" s="61" t="str">
        <f>IFERROR(Opttax!Z52/GAMSopt!Z52,"")</f>
        <v/>
      </c>
      <c r="AB52" s="61" t="str">
        <f>IFERROR(Opttax!AA52/GAMSopt!AA52,"")</f>
        <v/>
      </c>
      <c r="AC52" s="61" t="str">
        <f>IFERROR(Opttax!AB52/GAMSopt!AB52,"")</f>
        <v/>
      </c>
      <c r="AD52" s="61" t="str">
        <f>IFERROR(Opttax!AC52/GAMSopt!AC52,"")</f>
        <v/>
      </c>
      <c r="AE52" s="61" t="str">
        <f>IFERROR(Opttax!AD52/GAMSopt!AD52,"")</f>
        <v/>
      </c>
      <c r="AF52" s="61" t="str">
        <f>IFERROR(Opttax!AE52/GAMSopt!AE52,"")</f>
        <v/>
      </c>
      <c r="AG52" s="61" t="str">
        <f>IFERROR(Opttax!AF52/GAMSopt!AF52,"")</f>
        <v/>
      </c>
      <c r="AH52" s="61" t="str">
        <f>IFERROR(Opttax!AG52/GAMSopt!AG52,"")</f>
        <v/>
      </c>
      <c r="AI52" s="61" t="str">
        <f>IFERROR(Opttax!AH52/GAMSopt!AH52,"")</f>
        <v/>
      </c>
      <c r="AJ52" s="61" t="str">
        <f>IFERROR(Opttax!AI52/GAMSopt!AI52,"")</f>
        <v/>
      </c>
      <c r="AK52" s="61" t="str">
        <f>IFERROR(Opttax!AJ52/GAMSopt!AJ52,"")</f>
        <v/>
      </c>
      <c r="AL52" s="61" t="str">
        <f>IFERROR(Opttax!AK52/GAMSopt!AK52,"")</f>
        <v/>
      </c>
      <c r="AM52" s="61" t="str">
        <f>IFERROR(Opttax!AL52/GAMSopt!AL52,"")</f>
        <v/>
      </c>
      <c r="AN52" s="61" t="str">
        <f>IFERROR(Opttax!AM52/GAMSopt!AM52,"")</f>
        <v/>
      </c>
      <c r="AO52" s="61" t="str">
        <f>IFERROR(Opttax!AN52/GAMSopt!AN52,"")</f>
        <v/>
      </c>
      <c r="AP52" s="61" t="str">
        <f>IFERROR(Opttax!AO52/GAMSopt!AO52,"")</f>
        <v/>
      </c>
      <c r="AQ52" s="61" t="str">
        <f>IFERROR(Opttax!AP52/GAMSopt!AP52,"")</f>
        <v/>
      </c>
      <c r="AR52" s="61" t="str">
        <f>IFERROR(Opttax!AQ52/GAMSopt!AQ52,"")</f>
        <v/>
      </c>
      <c r="AS52" s="61" t="str">
        <f>IFERROR(Opttax!AR52/GAMSopt!AR52,"")</f>
        <v/>
      </c>
      <c r="AT52" s="61" t="str">
        <f>IFERROR(Opttax!AS52/GAMSopt!AS52,"")</f>
        <v/>
      </c>
      <c r="AU52" s="61" t="str">
        <f>IFERROR(Opttax!AT52/GAMSopt!AT52,"")</f>
        <v/>
      </c>
      <c r="AV52" s="61" t="str">
        <f>IFERROR(Opttax!AU52/GAMSopt!AU52,"")</f>
        <v/>
      </c>
      <c r="AW52" s="61" t="str">
        <f>IFERROR(Opttax!AV52/GAMSopt!AV52,"")</f>
        <v/>
      </c>
      <c r="AX52" s="61" t="str">
        <f>IFERROR(Opttax!AW52/GAMSopt!AW52,"")</f>
        <v/>
      </c>
      <c r="AY52" s="61" t="str">
        <f>IFERROR(Opttax!AX52/GAMSopt!AX52,"")</f>
        <v/>
      </c>
      <c r="AZ52" s="61" t="str">
        <f>IFERROR(Opttax!AY52/GAMSopt!AY52,"")</f>
        <v/>
      </c>
      <c r="BA52" s="61" t="str">
        <f>IFERROR(Opttax!AZ52/GAMSopt!AZ52,"")</f>
        <v/>
      </c>
      <c r="BB52" s="61" t="str">
        <f>IFERROR(Opttax!BA52/GAMSopt!BA52,"")</f>
        <v/>
      </c>
      <c r="BC52" s="61" t="str">
        <f>IFERROR(Opttax!BB52/GAMSopt!BB52,"")</f>
        <v/>
      </c>
      <c r="BD52" s="61" t="str">
        <f>IFERROR(Opttax!BC52/GAMSopt!BC52,"")</f>
        <v/>
      </c>
      <c r="BE52" s="61" t="str">
        <f>IFERROR(Opttax!BD52/GAMSopt!BD52,"")</f>
        <v/>
      </c>
      <c r="BF52" s="61" t="str">
        <f>IFERROR(Opttax!BE52/GAMSopt!BE52,"")</f>
        <v/>
      </c>
      <c r="BG52" s="61" t="str">
        <f>IFERROR(Opttax!BF52/GAMSopt!BF52,"")</f>
        <v/>
      </c>
      <c r="BH52" s="61" t="str">
        <f>IFERROR(Opttax!BG52/GAMSopt!BG52,"")</f>
        <v/>
      </c>
      <c r="BI52" s="61" t="str">
        <f>IFERROR(Opttax!BH52/GAMSopt!BH52,"")</f>
        <v/>
      </c>
      <c r="BJ52" s="61" t="str">
        <f>IFERROR(Opttax!BI52/GAMSopt!BI52,"")</f>
        <v/>
      </c>
    </row>
    <row r="53" spans="1:62" x14ac:dyDescent="0.25">
      <c r="A53" t="str">
        <f>Opttax!A53</f>
        <v>Population (millions)</v>
      </c>
      <c r="B53" t="str">
        <f>GAMSopt!A53</f>
        <v>Population (millions)</v>
      </c>
      <c r="C53" s="61">
        <f>IFERROR(Opttax!B53/GAMSopt!B53,"")</f>
        <v>1</v>
      </c>
      <c r="D53" s="61">
        <f>IFERROR(Opttax!C53/GAMSopt!C53,"")</f>
        <v>1</v>
      </c>
      <c r="E53" s="61">
        <f>IFERROR(Opttax!D53/GAMSopt!D53,"")</f>
        <v>0.98559748630363619</v>
      </c>
      <c r="F53" s="61">
        <f>IFERROR(Opttax!E53/GAMSopt!E53,"")</f>
        <v>0.98410249214688739</v>
      </c>
      <c r="G53" s="61">
        <f>IFERROR(Opttax!F53/GAMSopt!F53,"")</f>
        <v>0.9822227043724332</v>
      </c>
      <c r="H53" s="61">
        <f>IFERROR(Opttax!G53/GAMSopt!G53,"")</f>
        <v>0.97988748926970959</v>
      </c>
      <c r="I53" s="61">
        <f>IFERROR(Opttax!H53/GAMSopt!H53,"")</f>
        <v>0.97700850005757955</v>
      </c>
      <c r="J53" s="61">
        <f>IFERROR(Opttax!I53/GAMSopt!I53,"")</f>
        <v>0.97347760970287689</v>
      </c>
      <c r="K53" s="61">
        <f>IFERROR(Opttax!J53/GAMSopt!J53,"")</f>
        <v>0.96916457638656728</v>
      </c>
      <c r="L53" s="61">
        <f>IFERROR(Opttax!K53/GAMSopt!K53,"")</f>
        <v>0.96391466449806995</v>
      </c>
      <c r="M53" s="61">
        <f>IFERROR(Opttax!L53/GAMSopt!L53,"")</f>
        <v>0.95754649143615522</v>
      </c>
      <c r="N53" s="61">
        <f>IFERROR(Opttax!M53/GAMSopt!M53,"")</f>
        <v>0.94985044321082934</v>
      </c>
      <c r="O53" s="61">
        <f>IFERROR(Opttax!N53/GAMSopt!N53,"")</f>
        <v>0.94058809304611979</v>
      </c>
      <c r="P53" s="61">
        <f>IFERROR(Opttax!O53/GAMSopt!O53,"")</f>
        <v>0.92949315845336222</v>
      </c>
      <c r="Q53" s="61">
        <f>IFERROR(Opttax!P53/GAMSopt!P53,"")</f>
        <v>0.91627463107000873</v>
      </c>
      <c r="R53" s="61">
        <f>IFERROR(Opttax!Q53/GAMSopt!Q53,"")</f>
        <v>0.90062279114128219</v>
      </c>
      <c r="S53" s="61">
        <f>IFERROR(Opttax!R53/GAMSopt!R53,"")</f>
        <v>0.88221884794976435</v>
      </c>
      <c r="T53" s="61">
        <f>IFERROR(Opttax!S53/GAMSopt!S53,"")</f>
        <v>0.86074889285439793</v>
      </c>
      <c r="U53" s="61">
        <f>IFERROR(Opttax!T53/GAMSopt!T53,"")</f>
        <v>0.83592266908549751</v>
      </c>
      <c r="V53" s="61">
        <f>IFERROR(Opttax!U53/GAMSopt!U53,"")</f>
        <v>0.80796835929624633</v>
      </c>
      <c r="W53" s="61">
        <f>IFERROR(Opttax!V53/GAMSopt!V53,"")</f>
        <v>0.77687303476527847</v>
      </c>
      <c r="X53" s="61">
        <f>IFERROR(Opttax!W53/GAMSopt!W53,"")</f>
        <v>0.74273996065716363</v>
      </c>
      <c r="Y53" s="61">
        <f>IFERROR(Opttax!X53/GAMSopt!X53,"")</f>
        <v>0.70580881134745521</v>
      </c>
      <c r="Z53" s="61">
        <f>IFERROR(Opttax!Y53/GAMSopt!Y53,"")</f>
        <v>0.66646958418772406</v>
      </c>
      <c r="AA53" s="61">
        <f>IFERROR(Opttax!Z53/GAMSopt!Z53,"")</f>
        <v>0.62526678886616693</v>
      </c>
      <c r="AB53" s="61">
        <f>IFERROR(Opttax!AA53/GAMSopt!AA53,"")</f>
        <v>0.58289082191286679</v>
      </c>
      <c r="AC53" s="61">
        <f>IFERROR(Opttax!AB53/GAMSopt!AB53,"")</f>
        <v>0.54015447118715698</v>
      </c>
      <c r="AD53" s="61">
        <f>IFERROR(Opttax!AC53/GAMSopt!AC53,"")</f>
        <v>0.49795426893579681</v>
      </c>
      <c r="AE53" s="61">
        <f>IFERROR(Opttax!AD53/GAMSopt!AD53,"")</f>
        <v>0.45721876454885191</v>
      </c>
      <c r="AF53" s="61">
        <f>IFERROR(Opttax!AE53/GAMSopt!AE53,"")</f>
        <v>0.4188483309470355</v>
      </c>
      <c r="AG53" s="61">
        <f>IFERROR(Opttax!AF53/GAMSopt!AF53,"")</f>
        <v>0.38365327636152491</v>
      </c>
      <c r="AH53" s="61">
        <f>IFERROR(Opttax!AG53/GAMSopt!AG53,"")</f>
        <v>0.35229817928898471</v>
      </c>
      <c r="AI53" s="61">
        <f>IFERROR(Opttax!AH53/GAMSopt!AH53,"")</f>
        <v>1</v>
      </c>
      <c r="AJ53" s="61">
        <f>IFERROR(Opttax!AI53/GAMSopt!AI53,"")</f>
        <v>1</v>
      </c>
      <c r="AK53" s="61">
        <f>IFERROR(Opttax!AJ53/GAMSopt!AJ53,"")</f>
        <v>1</v>
      </c>
      <c r="AL53" s="61">
        <f>IFERROR(Opttax!AK53/GAMSopt!AK53,"")</f>
        <v>1</v>
      </c>
      <c r="AM53" s="61">
        <f>IFERROR(Opttax!AL53/GAMSopt!AL53,"")</f>
        <v>1</v>
      </c>
      <c r="AN53" s="61">
        <f>IFERROR(Opttax!AM53/GAMSopt!AM53,"")</f>
        <v>1</v>
      </c>
      <c r="AO53" s="61">
        <f>IFERROR(Opttax!AN53/GAMSopt!AN53,"")</f>
        <v>1</v>
      </c>
      <c r="AP53" s="61">
        <f>IFERROR(Opttax!AO53/GAMSopt!AO53,"")</f>
        <v>1</v>
      </c>
      <c r="AQ53" s="61">
        <f>IFERROR(Opttax!AP53/GAMSopt!AP53,"")</f>
        <v>1</v>
      </c>
      <c r="AR53" s="61">
        <f>IFERROR(Opttax!AQ53/GAMSopt!AQ53,"")</f>
        <v>1</v>
      </c>
      <c r="AS53" s="61">
        <f>IFERROR(Opttax!AR53/GAMSopt!AR53,"")</f>
        <v>1</v>
      </c>
      <c r="AT53" s="61">
        <f>IFERROR(Opttax!AS53/GAMSopt!AS53,"")</f>
        <v>1</v>
      </c>
      <c r="AU53" s="61">
        <f>IFERROR(Opttax!AT53/GAMSopt!AT53,"")</f>
        <v>1</v>
      </c>
      <c r="AV53" s="61">
        <f>IFERROR(Opttax!AU53/GAMSopt!AU53,"")</f>
        <v>1</v>
      </c>
      <c r="AW53" s="61">
        <f>IFERROR(Opttax!AV53/GAMSopt!AV53,"")</f>
        <v>1</v>
      </c>
      <c r="AX53" s="61">
        <f>IFERROR(Opttax!AW53/GAMSopt!AW53,"")</f>
        <v>1</v>
      </c>
      <c r="AY53" s="61">
        <f>IFERROR(Opttax!AX53/GAMSopt!AX53,"")</f>
        <v>1</v>
      </c>
      <c r="AZ53" s="61">
        <f>IFERROR(Opttax!AY53/GAMSopt!AY53,"")</f>
        <v>1</v>
      </c>
      <c r="BA53" s="61">
        <f>IFERROR(Opttax!AZ53/GAMSopt!AZ53,"")</f>
        <v>1</v>
      </c>
      <c r="BB53" s="61">
        <f>IFERROR(Opttax!BA53/GAMSopt!BA53,"")</f>
        <v>1</v>
      </c>
      <c r="BC53" s="61">
        <f>IFERROR(Opttax!BB53/GAMSopt!BB53,"")</f>
        <v>1</v>
      </c>
      <c r="BD53" s="61">
        <f>IFERROR(Opttax!BC53/GAMSopt!BC53,"")</f>
        <v>1</v>
      </c>
      <c r="BE53" s="61">
        <f>IFERROR(Opttax!BD53/GAMSopt!BD53,"")</f>
        <v>1</v>
      </c>
      <c r="BF53" s="61">
        <f>IFERROR(Opttax!BE53/GAMSopt!BE53,"")</f>
        <v>1</v>
      </c>
      <c r="BG53" s="61">
        <f>IFERROR(Opttax!BF53/GAMSopt!BF53,"")</f>
        <v>1</v>
      </c>
      <c r="BH53" s="61">
        <f>IFERROR(Opttax!BG53/GAMSopt!BG53,"")</f>
        <v>1</v>
      </c>
      <c r="BI53" s="61">
        <f>IFERROR(Opttax!BH53/GAMSopt!BH53,"")</f>
        <v>1</v>
      </c>
      <c r="BJ53" s="61">
        <f>IFERROR(Opttax!BI53/GAMSopt!BI53,"")</f>
        <v>1</v>
      </c>
    </row>
    <row r="54" spans="1:62" x14ac:dyDescent="0.25">
      <c r="A54" t="str">
        <f>Opttax!A54</f>
        <v xml:space="preserve">     Rate of pop growth (per half-decade)</v>
      </c>
      <c r="B54" t="str">
        <f>GAMSopt!A54</f>
        <v>Rate of Population Growth (per period)</v>
      </c>
      <c r="C54" s="61" t="str">
        <f>IFERROR(Opttax!B54/GAMSopt!B54,"")</f>
        <v/>
      </c>
      <c r="D54" s="61" t="str">
        <f>IFERROR(Opttax!C54/GAMSopt!C54,"")</f>
        <v/>
      </c>
      <c r="E54" s="61" t="str">
        <f>IFERROR(Opttax!D54/GAMSopt!D54,"")</f>
        <v/>
      </c>
      <c r="F54" s="61" t="str">
        <f>IFERROR(Opttax!E54/GAMSopt!E54,"")</f>
        <v/>
      </c>
      <c r="G54" s="61" t="str">
        <f>IFERROR(Opttax!F54/GAMSopt!F54,"")</f>
        <v/>
      </c>
      <c r="H54" s="61" t="str">
        <f>IFERROR(Opttax!G54/GAMSopt!G54,"")</f>
        <v/>
      </c>
      <c r="I54" s="61" t="str">
        <f>IFERROR(Opttax!H54/GAMSopt!H54,"")</f>
        <v/>
      </c>
      <c r="J54" s="61" t="str">
        <f>IFERROR(Opttax!I54/GAMSopt!I54,"")</f>
        <v/>
      </c>
      <c r="K54" s="61" t="str">
        <f>IFERROR(Opttax!J54/GAMSopt!J54,"")</f>
        <v/>
      </c>
      <c r="L54" s="61" t="str">
        <f>IFERROR(Opttax!K54/GAMSopt!K54,"")</f>
        <v/>
      </c>
      <c r="M54" s="61" t="str">
        <f>IFERROR(Opttax!L54/GAMSopt!L54,"")</f>
        <v/>
      </c>
      <c r="N54" s="61" t="str">
        <f>IFERROR(Opttax!M54/GAMSopt!M54,"")</f>
        <v/>
      </c>
      <c r="O54" s="61" t="str">
        <f>IFERROR(Opttax!N54/GAMSopt!N54,"")</f>
        <v/>
      </c>
      <c r="P54" s="61" t="str">
        <f>IFERROR(Opttax!O54/GAMSopt!O54,"")</f>
        <v/>
      </c>
      <c r="Q54" s="61" t="str">
        <f>IFERROR(Opttax!P54/GAMSopt!P54,"")</f>
        <v/>
      </c>
      <c r="R54" s="61" t="str">
        <f>IFERROR(Opttax!Q54/GAMSopt!Q54,"")</f>
        <v/>
      </c>
      <c r="S54" s="61" t="str">
        <f>IFERROR(Opttax!R54/GAMSopt!R54,"")</f>
        <v/>
      </c>
      <c r="T54" s="61" t="str">
        <f>IFERROR(Opttax!S54/GAMSopt!S54,"")</f>
        <v/>
      </c>
      <c r="U54" s="61" t="str">
        <f>IFERROR(Opttax!T54/GAMSopt!T54,"")</f>
        <v/>
      </c>
      <c r="V54" s="61" t="str">
        <f>IFERROR(Opttax!U54/GAMSopt!U54,"")</f>
        <v/>
      </c>
      <c r="W54" s="61" t="str">
        <f>IFERROR(Opttax!V54/GAMSopt!V54,"")</f>
        <v/>
      </c>
      <c r="X54" s="61" t="str">
        <f>IFERROR(Opttax!W54/GAMSopt!W54,"")</f>
        <v/>
      </c>
      <c r="Y54" s="61" t="str">
        <f>IFERROR(Opttax!X54/GAMSopt!X54,"")</f>
        <v/>
      </c>
      <c r="Z54" s="61" t="str">
        <f>IFERROR(Opttax!Y54/GAMSopt!Y54,"")</f>
        <v/>
      </c>
      <c r="AA54" s="61" t="str">
        <f>IFERROR(Opttax!Z54/GAMSopt!Z54,"")</f>
        <v/>
      </c>
      <c r="AB54" s="61" t="str">
        <f>IFERROR(Opttax!AA54/GAMSopt!AA54,"")</f>
        <v/>
      </c>
      <c r="AC54" s="61" t="str">
        <f>IFERROR(Opttax!AB54/GAMSopt!AB54,"")</f>
        <v/>
      </c>
      <c r="AD54" s="61" t="str">
        <f>IFERROR(Opttax!AC54/GAMSopt!AC54,"")</f>
        <v/>
      </c>
      <c r="AE54" s="61" t="str">
        <f>IFERROR(Opttax!AD54/GAMSopt!AD54,"")</f>
        <v/>
      </c>
      <c r="AF54" s="61" t="str">
        <f>IFERROR(Opttax!AE54/GAMSopt!AE54,"")</f>
        <v/>
      </c>
      <c r="AG54" s="61" t="str">
        <f>IFERROR(Opttax!AF54/GAMSopt!AF54,"")</f>
        <v/>
      </c>
      <c r="AH54" s="61" t="str">
        <f>IFERROR(Opttax!AG54/GAMSopt!AG54,"")</f>
        <v/>
      </c>
      <c r="AI54" s="61" t="str">
        <f>IFERROR(Opttax!AH54/GAMSopt!AH54,"")</f>
        <v/>
      </c>
      <c r="AJ54" s="61" t="str">
        <f>IFERROR(Opttax!AI54/GAMSopt!AI54,"")</f>
        <v/>
      </c>
      <c r="AK54" s="61" t="str">
        <f>IFERROR(Opttax!AJ54/GAMSopt!AJ54,"")</f>
        <v/>
      </c>
      <c r="AL54" s="61" t="str">
        <f>IFERROR(Opttax!AK54/GAMSopt!AK54,"")</f>
        <v/>
      </c>
      <c r="AM54" s="61" t="str">
        <f>IFERROR(Opttax!AL54/GAMSopt!AL54,"")</f>
        <v/>
      </c>
      <c r="AN54" s="61" t="str">
        <f>IFERROR(Opttax!AM54/GAMSopt!AM54,"")</f>
        <v/>
      </c>
      <c r="AO54" s="61" t="str">
        <f>IFERROR(Opttax!AN54/GAMSopt!AN54,"")</f>
        <v/>
      </c>
      <c r="AP54" s="61" t="str">
        <f>IFERROR(Opttax!AO54/GAMSopt!AO54,"")</f>
        <v/>
      </c>
      <c r="AQ54" s="61" t="str">
        <f>IFERROR(Opttax!AP54/GAMSopt!AP54,"")</f>
        <v/>
      </c>
      <c r="AR54" s="61" t="str">
        <f>IFERROR(Opttax!AQ54/GAMSopt!AQ54,"")</f>
        <v/>
      </c>
      <c r="AS54" s="61" t="str">
        <f>IFERROR(Opttax!AR54/GAMSopt!AR54,"")</f>
        <v/>
      </c>
      <c r="AT54" s="61" t="str">
        <f>IFERROR(Opttax!AS54/GAMSopt!AS54,"")</f>
        <v/>
      </c>
      <c r="AU54" s="61" t="str">
        <f>IFERROR(Opttax!AT54/GAMSopt!AT54,"")</f>
        <v/>
      </c>
      <c r="AV54" s="61" t="str">
        <f>IFERROR(Opttax!AU54/GAMSopt!AU54,"")</f>
        <v/>
      </c>
      <c r="AW54" s="61" t="str">
        <f>IFERROR(Opttax!AV54/GAMSopt!AV54,"")</f>
        <v/>
      </c>
      <c r="AX54" s="61" t="str">
        <f>IFERROR(Opttax!AW54/GAMSopt!AW54,"")</f>
        <v/>
      </c>
      <c r="AY54" s="61" t="str">
        <f>IFERROR(Opttax!AX54/GAMSopt!AX54,"")</f>
        <v/>
      </c>
      <c r="AZ54" s="61" t="str">
        <f>IFERROR(Opttax!AY54/GAMSopt!AY54,"")</f>
        <v/>
      </c>
      <c r="BA54" s="61" t="str">
        <f>IFERROR(Opttax!AZ54/GAMSopt!AZ54,"")</f>
        <v/>
      </c>
      <c r="BB54" s="61" t="str">
        <f>IFERROR(Opttax!BA54/GAMSopt!BA54,"")</f>
        <v/>
      </c>
      <c r="BC54" s="61" t="str">
        <f>IFERROR(Opttax!BB54/GAMSopt!BB54,"")</f>
        <v/>
      </c>
      <c r="BD54" s="61" t="str">
        <f>IFERROR(Opttax!BC54/GAMSopt!BC54,"")</f>
        <v/>
      </c>
      <c r="BE54" s="61" t="str">
        <f>IFERROR(Opttax!BD54/GAMSopt!BD54,"")</f>
        <v/>
      </c>
      <c r="BF54" s="61" t="str">
        <f>IFERROR(Opttax!BE54/GAMSopt!BE54,"")</f>
        <v/>
      </c>
      <c r="BG54" s="61" t="str">
        <f>IFERROR(Opttax!BF54/GAMSopt!BF54,"")</f>
        <v/>
      </c>
      <c r="BH54" s="61" t="str">
        <f>IFERROR(Opttax!BG54/GAMSopt!BG54,"")</f>
        <v/>
      </c>
      <c r="BI54" s="61" t="str">
        <f>IFERROR(Opttax!BH54/GAMSopt!BH54,"")</f>
        <v/>
      </c>
      <c r="BJ54" s="61" t="str">
        <f>IFERROR(Opttax!BI54/GAMSopt!BI54,"")</f>
        <v/>
      </c>
    </row>
    <row r="55" spans="1:62" x14ac:dyDescent="0.25">
      <c r="A55" t="str">
        <f>Opttax!A55</f>
        <v>Global parameters</v>
      </c>
      <c r="B55" t="str">
        <f>GAMSopt!A55</f>
        <v>** Global Parameters</v>
      </c>
      <c r="C55" s="61" t="str">
        <f>IFERROR(Opttax!B55/GAMSopt!B55,"")</f>
        <v/>
      </c>
      <c r="D55" s="61" t="str">
        <f>IFERROR(Opttax!C55/GAMSopt!C55,"")</f>
        <v/>
      </c>
      <c r="E55" s="61" t="str">
        <f>IFERROR(Opttax!D55/GAMSopt!D55,"")</f>
        <v/>
      </c>
      <c r="F55" s="61" t="str">
        <f>IFERROR(Opttax!E55/GAMSopt!E55,"")</f>
        <v/>
      </c>
      <c r="G55" s="61" t="str">
        <f>IFERROR(Opttax!F55/GAMSopt!F55,"")</f>
        <v/>
      </c>
      <c r="H55" s="61" t="str">
        <f>IFERROR(Opttax!G55/GAMSopt!G55,"")</f>
        <v/>
      </c>
      <c r="I55" s="61" t="str">
        <f>IFERROR(Opttax!H55/GAMSopt!H55,"")</f>
        <v/>
      </c>
      <c r="J55" s="61" t="str">
        <f>IFERROR(Opttax!I55/GAMSopt!I55,"")</f>
        <v/>
      </c>
      <c r="K55" s="61" t="str">
        <f>IFERROR(Opttax!J55/GAMSopt!J55,"")</f>
        <v/>
      </c>
      <c r="L55" s="61" t="str">
        <f>IFERROR(Opttax!K55/GAMSopt!K55,"")</f>
        <v/>
      </c>
      <c r="M55" s="61" t="str">
        <f>IFERROR(Opttax!L55/GAMSopt!L55,"")</f>
        <v/>
      </c>
      <c r="N55" s="61" t="str">
        <f>IFERROR(Opttax!M55/GAMSopt!M55,"")</f>
        <v/>
      </c>
      <c r="O55" s="61" t="str">
        <f>IFERROR(Opttax!N55/GAMSopt!N55,"")</f>
        <v/>
      </c>
      <c r="P55" s="61" t="str">
        <f>IFERROR(Opttax!O55/GAMSopt!O55,"")</f>
        <v/>
      </c>
      <c r="Q55" s="61" t="str">
        <f>IFERROR(Opttax!P55/GAMSopt!P55,"")</f>
        <v/>
      </c>
      <c r="R55" s="61" t="str">
        <f>IFERROR(Opttax!Q55/GAMSopt!Q55,"")</f>
        <v/>
      </c>
      <c r="S55" s="61" t="str">
        <f>IFERROR(Opttax!R55/GAMSopt!R55,"")</f>
        <v/>
      </c>
      <c r="T55" s="61" t="str">
        <f>IFERROR(Opttax!S55/GAMSopt!S55,"")</f>
        <v/>
      </c>
      <c r="U55" s="61" t="str">
        <f>IFERROR(Opttax!T55/GAMSopt!T55,"")</f>
        <v/>
      </c>
      <c r="V55" s="61" t="str">
        <f>IFERROR(Opttax!U55/GAMSopt!U55,"")</f>
        <v/>
      </c>
      <c r="W55" s="61" t="str">
        <f>IFERROR(Opttax!V55/GAMSopt!V55,"")</f>
        <v/>
      </c>
      <c r="X55" s="61" t="str">
        <f>IFERROR(Opttax!W55/GAMSopt!W55,"")</f>
        <v/>
      </c>
      <c r="Y55" s="61" t="str">
        <f>IFERROR(Opttax!X55/GAMSopt!X55,"")</f>
        <v/>
      </c>
      <c r="Z55" s="61" t="str">
        <f>IFERROR(Opttax!Y55/GAMSopt!Y55,"")</f>
        <v/>
      </c>
      <c r="AA55" s="61" t="str">
        <f>IFERROR(Opttax!Z55/GAMSopt!Z55,"")</f>
        <v/>
      </c>
      <c r="AB55" s="61" t="str">
        <f>IFERROR(Opttax!AA55/GAMSopt!AA55,"")</f>
        <v/>
      </c>
      <c r="AC55" s="61" t="str">
        <f>IFERROR(Opttax!AB55/GAMSopt!AB55,"")</f>
        <v/>
      </c>
      <c r="AD55" s="61" t="str">
        <f>IFERROR(Opttax!AC55/GAMSopt!AC55,"")</f>
        <v/>
      </c>
      <c r="AE55" s="61" t="str">
        <f>IFERROR(Opttax!AD55/GAMSopt!AD55,"")</f>
        <v/>
      </c>
      <c r="AF55" s="61" t="str">
        <f>IFERROR(Opttax!AE55/GAMSopt!AE55,"")</f>
        <v/>
      </c>
      <c r="AG55" s="61" t="str">
        <f>IFERROR(Opttax!AF55/GAMSopt!AF55,"")</f>
        <v/>
      </c>
      <c r="AH55" s="61" t="str">
        <f>IFERROR(Opttax!AG55/GAMSopt!AG55,"")</f>
        <v/>
      </c>
      <c r="AI55" s="61" t="str">
        <f>IFERROR(Opttax!AH55/GAMSopt!AH55,"")</f>
        <v/>
      </c>
      <c r="AJ55" s="61" t="str">
        <f>IFERROR(Opttax!AI55/GAMSopt!AI55,"")</f>
        <v/>
      </c>
      <c r="AK55" s="61" t="str">
        <f>IFERROR(Opttax!AJ55/GAMSopt!AJ55,"")</f>
        <v/>
      </c>
      <c r="AL55" s="61" t="str">
        <f>IFERROR(Opttax!AK55/GAMSopt!AK55,"")</f>
        <v/>
      </c>
      <c r="AM55" s="61" t="str">
        <f>IFERROR(Opttax!AL55/GAMSopt!AL55,"")</f>
        <v/>
      </c>
      <c r="AN55" s="61" t="str">
        <f>IFERROR(Opttax!AM55/GAMSopt!AM55,"")</f>
        <v/>
      </c>
      <c r="AO55" s="61" t="str">
        <f>IFERROR(Opttax!AN55/GAMSopt!AN55,"")</f>
        <v/>
      </c>
      <c r="AP55" s="61" t="str">
        <f>IFERROR(Opttax!AO55/GAMSopt!AO55,"")</f>
        <v/>
      </c>
      <c r="AQ55" s="61" t="str">
        <f>IFERROR(Opttax!AP55/GAMSopt!AP55,"")</f>
        <v/>
      </c>
      <c r="AR55" s="61" t="str">
        <f>IFERROR(Opttax!AQ55/GAMSopt!AQ55,"")</f>
        <v/>
      </c>
      <c r="AS55" s="61" t="str">
        <f>IFERROR(Opttax!AR55/GAMSopt!AR55,"")</f>
        <v/>
      </c>
      <c r="AT55" s="61" t="str">
        <f>IFERROR(Opttax!AS55/GAMSopt!AS55,"")</f>
        <v/>
      </c>
      <c r="AU55" s="61" t="str">
        <f>IFERROR(Opttax!AT55/GAMSopt!AT55,"")</f>
        <v/>
      </c>
      <c r="AV55" s="61" t="str">
        <f>IFERROR(Opttax!AU55/GAMSopt!AU55,"")</f>
        <v/>
      </c>
      <c r="AW55" s="61" t="str">
        <f>IFERROR(Opttax!AV55/GAMSopt!AV55,"")</f>
        <v/>
      </c>
      <c r="AX55" s="61" t="str">
        <f>IFERROR(Opttax!AW55/GAMSopt!AW55,"")</f>
        <v/>
      </c>
      <c r="AY55" s="61" t="str">
        <f>IFERROR(Opttax!AX55/GAMSopt!AX55,"")</f>
        <v/>
      </c>
      <c r="AZ55" s="61" t="str">
        <f>IFERROR(Opttax!AY55/GAMSopt!AY55,"")</f>
        <v/>
      </c>
      <c r="BA55" s="61" t="str">
        <f>IFERROR(Opttax!AZ55/GAMSopt!AZ55,"")</f>
        <v/>
      </c>
      <c r="BB55" s="61" t="str">
        <f>IFERROR(Opttax!BA55/GAMSopt!BA55,"")</f>
        <v/>
      </c>
      <c r="BC55" s="61" t="str">
        <f>IFERROR(Opttax!BB55/GAMSopt!BB55,"")</f>
        <v/>
      </c>
      <c r="BD55" s="61" t="str">
        <f>IFERROR(Opttax!BC55/GAMSopt!BC55,"")</f>
        <v/>
      </c>
      <c r="BE55" s="61" t="str">
        <f>IFERROR(Opttax!BD55/GAMSopt!BD55,"")</f>
        <v/>
      </c>
      <c r="BF55" s="61" t="str">
        <f>IFERROR(Opttax!BE55/GAMSopt!BE55,"")</f>
        <v/>
      </c>
      <c r="BG55" s="61" t="str">
        <f>IFERROR(Opttax!BF55/GAMSopt!BF55,"")</f>
        <v/>
      </c>
      <c r="BH55" s="61" t="str">
        <f>IFERROR(Opttax!BG55/GAMSopt!BG55,"")</f>
        <v/>
      </c>
      <c r="BI55" s="61" t="str">
        <f>IFERROR(Opttax!BH55/GAMSopt!BH55,"")</f>
        <v/>
      </c>
      <c r="BJ55" s="61" t="str">
        <f>IFERROR(Opttax!BI55/GAMSopt!BI55,"")</f>
        <v/>
      </c>
    </row>
    <row r="56" spans="1:62" x14ac:dyDescent="0.25">
      <c r="A56" t="str">
        <f>Opttax!A56</f>
        <v>CARBON LIMITS</v>
      </c>
      <c r="B56" t="str">
        <f>GAMSopt!A56</f>
        <v>* CARBON LIMITS</v>
      </c>
      <c r="C56" s="61" t="str">
        <f>IFERROR(Opttax!B56/GAMSopt!B56,"")</f>
        <v/>
      </c>
      <c r="D56" s="61" t="str">
        <f>IFERROR(Opttax!C56/GAMSopt!C56,"")</f>
        <v/>
      </c>
      <c r="E56" s="61" t="str">
        <f>IFERROR(Opttax!D56/GAMSopt!D56,"")</f>
        <v/>
      </c>
      <c r="F56" s="61" t="str">
        <f>IFERROR(Opttax!E56/GAMSopt!E56,"")</f>
        <v/>
      </c>
      <c r="G56" s="61" t="str">
        <f>IFERROR(Opttax!F56/GAMSopt!F56,"")</f>
        <v/>
      </c>
      <c r="H56" s="61" t="str">
        <f>IFERROR(Opttax!G56/GAMSopt!G56,"")</f>
        <v/>
      </c>
      <c r="I56" s="61" t="str">
        <f>IFERROR(Opttax!H56/GAMSopt!H56,"")</f>
        <v/>
      </c>
      <c r="J56" s="61" t="str">
        <f>IFERROR(Opttax!I56/GAMSopt!I56,"")</f>
        <v/>
      </c>
      <c r="K56" s="61" t="str">
        <f>IFERROR(Opttax!J56/GAMSopt!J56,"")</f>
        <v/>
      </c>
      <c r="L56" s="61" t="str">
        <f>IFERROR(Opttax!K56/GAMSopt!K56,"")</f>
        <v/>
      </c>
      <c r="M56" s="61" t="str">
        <f>IFERROR(Opttax!L56/GAMSopt!L56,"")</f>
        <v/>
      </c>
      <c r="N56" s="61" t="str">
        <f>IFERROR(Opttax!M56/GAMSopt!M56,"")</f>
        <v/>
      </c>
      <c r="O56" s="61" t="str">
        <f>IFERROR(Opttax!N56/GAMSopt!N56,"")</f>
        <v/>
      </c>
      <c r="P56" s="61" t="str">
        <f>IFERROR(Opttax!O56/GAMSopt!O56,"")</f>
        <v/>
      </c>
      <c r="Q56" s="61" t="str">
        <f>IFERROR(Opttax!P56/GAMSopt!P56,"")</f>
        <v/>
      </c>
      <c r="R56" s="61" t="str">
        <f>IFERROR(Opttax!Q56/GAMSopt!Q56,"")</f>
        <v/>
      </c>
      <c r="S56" s="61" t="str">
        <f>IFERROR(Opttax!R56/GAMSopt!R56,"")</f>
        <v/>
      </c>
      <c r="T56" s="61" t="str">
        <f>IFERROR(Opttax!S56/GAMSopt!S56,"")</f>
        <v/>
      </c>
      <c r="U56" s="61" t="str">
        <f>IFERROR(Opttax!T56/GAMSopt!T56,"")</f>
        <v/>
      </c>
      <c r="V56" s="61" t="str">
        <f>IFERROR(Opttax!U56/GAMSopt!U56,"")</f>
        <v/>
      </c>
      <c r="W56" s="61" t="str">
        <f>IFERROR(Opttax!V56/GAMSopt!V56,"")</f>
        <v/>
      </c>
      <c r="X56" s="61" t="str">
        <f>IFERROR(Opttax!W56/GAMSopt!W56,"")</f>
        <v/>
      </c>
      <c r="Y56" s="61" t="str">
        <f>IFERROR(Opttax!X56/GAMSopt!X56,"")</f>
        <v/>
      </c>
      <c r="Z56" s="61" t="str">
        <f>IFERROR(Opttax!Y56/GAMSopt!Y56,"")</f>
        <v/>
      </c>
      <c r="AA56" s="61" t="str">
        <f>IFERROR(Opttax!Z56/GAMSopt!Z56,"")</f>
        <v/>
      </c>
      <c r="AB56" s="61" t="str">
        <f>IFERROR(Opttax!AA56/GAMSopt!AA56,"")</f>
        <v/>
      </c>
      <c r="AC56" s="61" t="str">
        <f>IFERROR(Opttax!AB56/GAMSopt!AB56,"")</f>
        <v/>
      </c>
      <c r="AD56" s="61" t="str">
        <f>IFERROR(Opttax!AC56/GAMSopt!AC56,"")</f>
        <v/>
      </c>
      <c r="AE56" s="61" t="str">
        <f>IFERROR(Opttax!AD56/GAMSopt!AD56,"")</f>
        <v/>
      </c>
      <c r="AF56" s="61" t="str">
        <f>IFERROR(Opttax!AE56/GAMSopt!AE56,"")</f>
        <v/>
      </c>
      <c r="AG56" s="61" t="str">
        <f>IFERROR(Opttax!AF56/GAMSopt!AF56,"")</f>
        <v/>
      </c>
      <c r="AH56" s="61" t="str">
        <f>IFERROR(Opttax!AG56/GAMSopt!AG56,"")</f>
        <v/>
      </c>
      <c r="AI56" s="61" t="str">
        <f>IFERROR(Opttax!AH56/GAMSopt!AH56,"")</f>
        <v/>
      </c>
      <c r="AJ56" s="61" t="str">
        <f>IFERROR(Opttax!AI56/GAMSopt!AI56,"")</f>
        <v/>
      </c>
      <c r="AK56" s="61" t="str">
        <f>IFERROR(Opttax!AJ56/GAMSopt!AJ56,"")</f>
        <v/>
      </c>
      <c r="AL56" s="61" t="str">
        <f>IFERROR(Opttax!AK56/GAMSopt!AK56,"")</f>
        <v/>
      </c>
      <c r="AM56" s="61" t="str">
        <f>IFERROR(Opttax!AL56/GAMSopt!AL56,"")</f>
        <v/>
      </c>
      <c r="AN56" s="61" t="str">
        <f>IFERROR(Opttax!AM56/GAMSopt!AM56,"")</f>
        <v/>
      </c>
      <c r="AO56" s="61" t="str">
        <f>IFERROR(Opttax!AN56/GAMSopt!AN56,"")</f>
        <v/>
      </c>
      <c r="AP56" s="61" t="str">
        <f>IFERROR(Opttax!AO56/GAMSopt!AO56,"")</f>
        <v/>
      </c>
      <c r="AQ56" s="61" t="str">
        <f>IFERROR(Opttax!AP56/GAMSopt!AP56,"")</f>
        <v/>
      </c>
      <c r="AR56" s="61" t="str">
        <f>IFERROR(Opttax!AQ56/GAMSopt!AQ56,"")</f>
        <v/>
      </c>
      <c r="AS56" s="61" t="str">
        <f>IFERROR(Opttax!AR56/GAMSopt!AR56,"")</f>
        <v/>
      </c>
      <c r="AT56" s="61" t="str">
        <f>IFERROR(Opttax!AS56/GAMSopt!AS56,"")</f>
        <v/>
      </c>
      <c r="AU56" s="61" t="str">
        <f>IFERROR(Opttax!AT56/GAMSopt!AT56,"")</f>
        <v/>
      </c>
      <c r="AV56" s="61" t="str">
        <f>IFERROR(Opttax!AU56/GAMSopt!AU56,"")</f>
        <v/>
      </c>
      <c r="AW56" s="61" t="str">
        <f>IFERROR(Opttax!AV56/GAMSopt!AV56,"")</f>
        <v/>
      </c>
      <c r="AX56" s="61" t="str">
        <f>IFERROR(Opttax!AW56/GAMSopt!AW56,"")</f>
        <v/>
      </c>
      <c r="AY56" s="61" t="str">
        <f>IFERROR(Opttax!AX56/GAMSopt!AX56,"")</f>
        <v/>
      </c>
      <c r="AZ56" s="61" t="str">
        <f>IFERROR(Opttax!AY56/GAMSopt!AY56,"")</f>
        <v/>
      </c>
      <c r="BA56" s="61" t="str">
        <f>IFERROR(Opttax!AZ56/GAMSopt!AZ56,"")</f>
        <v/>
      </c>
      <c r="BB56" s="61" t="str">
        <f>IFERROR(Opttax!BA56/GAMSopt!BA56,"")</f>
        <v/>
      </c>
      <c r="BC56" s="61" t="str">
        <f>IFERROR(Opttax!BB56/GAMSopt!BB56,"")</f>
        <v/>
      </c>
      <c r="BD56" s="61" t="str">
        <f>IFERROR(Opttax!BC56/GAMSopt!BC56,"")</f>
        <v/>
      </c>
      <c r="BE56" s="61" t="str">
        <f>IFERROR(Opttax!BD56/GAMSopt!BD56,"")</f>
        <v/>
      </c>
      <c r="BF56" s="61" t="str">
        <f>IFERROR(Opttax!BE56/GAMSopt!BE56,"")</f>
        <v/>
      </c>
      <c r="BG56" s="61" t="str">
        <f>IFERROR(Opttax!BF56/GAMSopt!BF56,"")</f>
        <v/>
      </c>
      <c r="BH56" s="61" t="str">
        <f>IFERROR(Opttax!BG56/GAMSopt!BG56,"")</f>
        <v/>
      </c>
      <c r="BI56" s="61" t="str">
        <f>IFERROR(Opttax!BH56/GAMSopt!BH56,"")</f>
        <v/>
      </c>
      <c r="BJ56" s="61" t="str">
        <f>IFERROR(Opttax!BI56/GAMSopt!BI56,"")</f>
        <v/>
      </c>
    </row>
    <row r="57" spans="1:62" x14ac:dyDescent="0.25">
      <c r="A57" t="str">
        <f>Opttax!A57</f>
        <v>Maximum carbon resources (GtC)</v>
      </c>
      <c r="B57" t="str">
        <f>GAMSopt!A57</f>
        <v>Maximum Carbon Resources (GtC)</v>
      </c>
      <c r="C57" s="61">
        <f>IFERROR(Opttax!B57/GAMSopt!B57,"")</f>
        <v>1</v>
      </c>
      <c r="D57" s="61" t="str">
        <f>IFERROR(Opttax!C57/GAMSopt!C57,"")</f>
        <v/>
      </c>
      <c r="E57" s="61" t="str">
        <f>IFERROR(Opttax!D57/GAMSopt!D57,"")</f>
        <v/>
      </c>
      <c r="F57" s="61" t="str">
        <f>IFERROR(Opttax!E57/GAMSopt!E57,"")</f>
        <v/>
      </c>
      <c r="G57" s="61" t="str">
        <f>IFERROR(Opttax!F57/GAMSopt!F57,"")</f>
        <v/>
      </c>
      <c r="H57" s="61" t="str">
        <f>IFERROR(Opttax!G57/GAMSopt!G57,"")</f>
        <v/>
      </c>
      <c r="I57" s="61" t="str">
        <f>IFERROR(Opttax!H57/GAMSopt!H57,"")</f>
        <v/>
      </c>
      <c r="J57" s="61" t="str">
        <f>IFERROR(Opttax!I57/GAMSopt!I57,"")</f>
        <v/>
      </c>
      <c r="K57" s="61" t="str">
        <f>IFERROR(Opttax!J57/GAMSopt!J57,"")</f>
        <v/>
      </c>
      <c r="L57" s="61" t="str">
        <f>IFERROR(Opttax!K57/GAMSopt!K57,"")</f>
        <v/>
      </c>
      <c r="M57" s="61" t="str">
        <f>IFERROR(Opttax!L57/GAMSopt!L57,"")</f>
        <v/>
      </c>
      <c r="N57" s="61" t="str">
        <f>IFERROR(Opttax!M57/GAMSopt!M57,"")</f>
        <v/>
      </c>
      <c r="O57" s="61" t="str">
        <f>IFERROR(Opttax!N57/GAMSopt!N57,"")</f>
        <v/>
      </c>
      <c r="P57" s="61" t="str">
        <f>IFERROR(Opttax!O57/GAMSopt!O57,"")</f>
        <v/>
      </c>
      <c r="Q57" s="61" t="str">
        <f>IFERROR(Opttax!P57/GAMSopt!P57,"")</f>
        <v/>
      </c>
      <c r="R57" s="61" t="str">
        <f>IFERROR(Opttax!Q57/GAMSopt!Q57,"")</f>
        <v/>
      </c>
      <c r="S57" s="61" t="str">
        <f>IFERROR(Opttax!R57/GAMSopt!R57,"")</f>
        <v/>
      </c>
      <c r="T57" s="61" t="str">
        <f>IFERROR(Opttax!S57/GAMSopt!S57,"")</f>
        <v/>
      </c>
      <c r="U57" s="61" t="str">
        <f>IFERROR(Opttax!T57/GAMSopt!T57,"")</f>
        <v/>
      </c>
      <c r="V57" s="61" t="str">
        <f>IFERROR(Opttax!U57/GAMSopt!U57,"")</f>
        <v/>
      </c>
      <c r="W57" s="61" t="str">
        <f>IFERROR(Opttax!V57/GAMSopt!V57,"")</f>
        <v/>
      </c>
      <c r="X57" s="61" t="str">
        <f>IFERROR(Opttax!W57/GAMSopt!W57,"")</f>
        <v/>
      </c>
      <c r="Y57" s="61" t="str">
        <f>IFERROR(Opttax!X57/GAMSopt!X57,"")</f>
        <v/>
      </c>
      <c r="Z57" s="61" t="str">
        <f>IFERROR(Opttax!Y57/GAMSopt!Y57,"")</f>
        <v/>
      </c>
      <c r="AA57" s="61" t="str">
        <f>IFERROR(Opttax!Z57/GAMSopt!Z57,"")</f>
        <v/>
      </c>
      <c r="AB57" s="61" t="str">
        <f>IFERROR(Opttax!AA57/GAMSopt!AA57,"")</f>
        <v/>
      </c>
      <c r="AC57" s="61" t="str">
        <f>IFERROR(Opttax!AB57/GAMSopt!AB57,"")</f>
        <v/>
      </c>
      <c r="AD57" s="61" t="str">
        <f>IFERROR(Opttax!AC57/GAMSopt!AC57,"")</f>
        <v/>
      </c>
      <c r="AE57" s="61" t="str">
        <f>IFERROR(Opttax!AD57/GAMSopt!AD57,"")</f>
        <v/>
      </c>
      <c r="AF57" s="61" t="str">
        <f>IFERROR(Opttax!AE57/GAMSopt!AE57,"")</f>
        <v/>
      </c>
      <c r="AG57" s="61" t="str">
        <f>IFERROR(Opttax!AF57/GAMSopt!AF57,"")</f>
        <v/>
      </c>
      <c r="AH57" s="61" t="str">
        <f>IFERROR(Opttax!AG57/GAMSopt!AG57,"")</f>
        <v/>
      </c>
      <c r="AI57" s="61" t="str">
        <f>IFERROR(Opttax!AH57/GAMSopt!AH57,"")</f>
        <v/>
      </c>
      <c r="AJ57" s="61" t="str">
        <f>IFERROR(Opttax!AI57/GAMSopt!AI57,"")</f>
        <v/>
      </c>
      <c r="AK57" s="61" t="str">
        <f>IFERROR(Opttax!AJ57/GAMSopt!AJ57,"")</f>
        <v/>
      </c>
      <c r="AL57" s="61" t="str">
        <f>IFERROR(Opttax!AK57/GAMSopt!AK57,"")</f>
        <v/>
      </c>
      <c r="AM57" s="61" t="str">
        <f>IFERROR(Opttax!AL57/GAMSopt!AL57,"")</f>
        <v/>
      </c>
      <c r="AN57" s="61" t="str">
        <f>IFERROR(Opttax!AM57/GAMSopt!AM57,"")</f>
        <v/>
      </c>
      <c r="AO57" s="61" t="str">
        <f>IFERROR(Opttax!AN57/GAMSopt!AN57,"")</f>
        <v/>
      </c>
      <c r="AP57" s="61" t="str">
        <f>IFERROR(Opttax!AO57/GAMSopt!AO57,"")</f>
        <v/>
      </c>
      <c r="AQ57" s="61" t="str">
        <f>IFERROR(Opttax!AP57/GAMSopt!AP57,"")</f>
        <v/>
      </c>
      <c r="AR57" s="61" t="str">
        <f>IFERROR(Opttax!AQ57/GAMSopt!AQ57,"")</f>
        <v/>
      </c>
      <c r="AS57" s="61" t="str">
        <f>IFERROR(Opttax!AR57/GAMSopt!AR57,"")</f>
        <v/>
      </c>
      <c r="AT57" s="61" t="str">
        <f>IFERROR(Opttax!AS57/GAMSopt!AS57,"")</f>
        <v/>
      </c>
      <c r="AU57" s="61" t="str">
        <f>IFERROR(Opttax!AT57/GAMSopt!AT57,"")</f>
        <v/>
      </c>
      <c r="AV57" s="61" t="str">
        <f>IFERROR(Opttax!AU57/GAMSopt!AU57,"")</f>
        <v/>
      </c>
      <c r="AW57" s="61" t="str">
        <f>IFERROR(Opttax!AV57/GAMSopt!AV57,"")</f>
        <v/>
      </c>
      <c r="AX57" s="61" t="str">
        <f>IFERROR(Opttax!AW57/GAMSopt!AW57,"")</f>
        <v/>
      </c>
      <c r="AY57" s="61" t="str">
        <f>IFERROR(Opttax!AX57/GAMSopt!AX57,"")</f>
        <v/>
      </c>
      <c r="AZ57" s="61" t="str">
        <f>IFERROR(Opttax!AY57/GAMSopt!AY57,"")</f>
        <v/>
      </c>
      <c r="BA57" s="61" t="str">
        <f>IFERROR(Opttax!AZ57/GAMSopt!AZ57,"")</f>
        <v/>
      </c>
      <c r="BB57" s="61" t="str">
        <f>IFERROR(Opttax!BA57/GAMSopt!BA57,"")</f>
        <v/>
      </c>
      <c r="BC57" s="61" t="str">
        <f>IFERROR(Opttax!BB57/GAMSopt!BB57,"")</f>
        <v/>
      </c>
      <c r="BD57" s="61" t="str">
        <f>IFERROR(Opttax!BC57/GAMSopt!BC57,"")</f>
        <v/>
      </c>
      <c r="BE57" s="61" t="str">
        <f>IFERROR(Opttax!BD57/GAMSopt!BD57,"")</f>
        <v/>
      </c>
      <c r="BF57" s="61" t="str">
        <f>IFERROR(Opttax!BE57/GAMSopt!BE57,"")</f>
        <v/>
      </c>
      <c r="BG57" s="61" t="str">
        <f>IFERROR(Opttax!BF57/GAMSopt!BF57,"")</f>
        <v/>
      </c>
      <c r="BH57" s="61" t="str">
        <f>IFERROR(Opttax!BG57/GAMSopt!BG57,"")</f>
        <v/>
      </c>
      <c r="BI57" s="61" t="str">
        <f>IFERROR(Opttax!BH57/GAMSopt!BH57,"")</f>
        <v/>
      </c>
      <c r="BJ57" s="61" t="str">
        <f>IFERROR(Opttax!BI57/GAMSopt!BI57,"")</f>
        <v/>
      </c>
    </row>
    <row r="58" spans="1:62" x14ac:dyDescent="0.25">
      <c r="A58" t="str">
        <f>Opttax!A58</f>
        <v>CARBON CYCLE INITIAL CONDITIONS</v>
      </c>
      <c r="B58" t="str">
        <f>GAMSopt!A58</f>
        <v>* CARBON CYCLE INITIAL CONDITIONS</v>
      </c>
      <c r="C58" s="61" t="str">
        <f>IFERROR(Opttax!B58/GAMSopt!B58,"")</f>
        <v/>
      </c>
      <c r="D58" s="61" t="str">
        <f>IFERROR(Opttax!C58/GAMSopt!C58,"")</f>
        <v/>
      </c>
      <c r="E58" s="61" t="str">
        <f>IFERROR(Opttax!D58/GAMSopt!D58,"")</f>
        <v/>
      </c>
      <c r="F58" s="61" t="str">
        <f>IFERROR(Opttax!E58/GAMSopt!E58,"")</f>
        <v/>
      </c>
      <c r="G58" s="61" t="str">
        <f>IFERROR(Opttax!F58/GAMSopt!F58,"")</f>
        <v/>
      </c>
      <c r="H58" s="61" t="str">
        <f>IFERROR(Opttax!G58/GAMSopt!G58,"")</f>
        <v/>
      </c>
      <c r="I58" s="61" t="str">
        <f>IFERROR(Opttax!H58/GAMSopt!H58,"")</f>
        <v/>
      </c>
      <c r="J58" s="61" t="str">
        <f>IFERROR(Opttax!I58/GAMSopt!I58,"")</f>
        <v/>
      </c>
      <c r="K58" s="61" t="str">
        <f>IFERROR(Opttax!J58/GAMSopt!J58,"")</f>
        <v/>
      </c>
      <c r="L58" s="61" t="str">
        <f>IFERROR(Opttax!K58/GAMSopt!K58,"")</f>
        <v/>
      </c>
      <c r="M58" s="61" t="str">
        <f>IFERROR(Opttax!L58/GAMSopt!L58,"")</f>
        <v/>
      </c>
      <c r="N58" s="61" t="str">
        <f>IFERROR(Opttax!M58/GAMSopt!M58,"")</f>
        <v/>
      </c>
      <c r="O58" s="61" t="str">
        <f>IFERROR(Opttax!N58/GAMSopt!N58,"")</f>
        <v/>
      </c>
      <c r="P58" s="61" t="str">
        <f>IFERROR(Opttax!O58/GAMSopt!O58,"")</f>
        <v/>
      </c>
      <c r="Q58" s="61" t="str">
        <f>IFERROR(Opttax!P58/GAMSopt!P58,"")</f>
        <v/>
      </c>
      <c r="R58" s="61" t="str">
        <f>IFERROR(Opttax!Q58/GAMSopt!Q58,"")</f>
        <v/>
      </c>
      <c r="S58" s="61" t="str">
        <f>IFERROR(Opttax!R58/GAMSopt!R58,"")</f>
        <v/>
      </c>
      <c r="T58" s="61" t="str">
        <f>IFERROR(Opttax!S58/GAMSopt!S58,"")</f>
        <v/>
      </c>
      <c r="U58" s="61" t="str">
        <f>IFERROR(Opttax!T58/GAMSopt!T58,"")</f>
        <v/>
      </c>
      <c r="V58" s="61" t="str">
        <f>IFERROR(Opttax!U58/GAMSopt!U58,"")</f>
        <v/>
      </c>
      <c r="W58" s="61" t="str">
        <f>IFERROR(Opttax!V58/GAMSopt!V58,"")</f>
        <v/>
      </c>
      <c r="X58" s="61" t="str">
        <f>IFERROR(Opttax!W58/GAMSopt!W58,"")</f>
        <v/>
      </c>
      <c r="Y58" s="61" t="str">
        <f>IFERROR(Opttax!X58/GAMSopt!X58,"")</f>
        <v/>
      </c>
      <c r="Z58" s="61" t="str">
        <f>IFERROR(Opttax!Y58/GAMSopt!Y58,"")</f>
        <v/>
      </c>
      <c r="AA58" s="61" t="str">
        <f>IFERROR(Opttax!Z58/GAMSopt!Z58,"")</f>
        <v/>
      </c>
      <c r="AB58" s="61" t="str">
        <f>IFERROR(Opttax!AA58/GAMSopt!AA58,"")</f>
        <v/>
      </c>
      <c r="AC58" s="61" t="str">
        <f>IFERROR(Opttax!AB58/GAMSopt!AB58,"")</f>
        <v/>
      </c>
      <c r="AD58" s="61" t="str">
        <f>IFERROR(Opttax!AC58/GAMSopt!AC58,"")</f>
        <v/>
      </c>
      <c r="AE58" s="61" t="str">
        <f>IFERROR(Opttax!AD58/GAMSopt!AD58,"")</f>
        <v/>
      </c>
      <c r="AF58" s="61" t="str">
        <f>IFERROR(Opttax!AE58/GAMSopt!AE58,"")</f>
        <v/>
      </c>
      <c r="AG58" s="61" t="str">
        <f>IFERROR(Opttax!AF58/GAMSopt!AF58,"")</f>
        <v/>
      </c>
      <c r="AH58" s="61" t="str">
        <f>IFERROR(Opttax!AG58/GAMSopt!AG58,"")</f>
        <v/>
      </c>
      <c r="AI58" s="61" t="str">
        <f>IFERROR(Opttax!AH58/GAMSopt!AH58,"")</f>
        <v/>
      </c>
      <c r="AJ58" s="61" t="str">
        <f>IFERROR(Opttax!AI58/GAMSopt!AI58,"")</f>
        <v/>
      </c>
      <c r="AK58" s="61" t="str">
        <f>IFERROR(Opttax!AJ58/GAMSopt!AJ58,"")</f>
        <v/>
      </c>
      <c r="AL58" s="61" t="str">
        <f>IFERROR(Opttax!AK58/GAMSopt!AK58,"")</f>
        <v/>
      </c>
      <c r="AM58" s="61" t="str">
        <f>IFERROR(Opttax!AL58/GAMSopt!AL58,"")</f>
        <v/>
      </c>
      <c r="AN58" s="61" t="str">
        <f>IFERROR(Opttax!AM58/GAMSopt!AM58,"")</f>
        <v/>
      </c>
      <c r="AO58" s="61" t="str">
        <f>IFERROR(Opttax!AN58/GAMSopt!AN58,"")</f>
        <v/>
      </c>
      <c r="AP58" s="61" t="str">
        <f>IFERROR(Opttax!AO58/GAMSopt!AO58,"")</f>
        <v/>
      </c>
      <c r="AQ58" s="61" t="str">
        <f>IFERROR(Opttax!AP58/GAMSopt!AP58,"")</f>
        <v/>
      </c>
      <c r="AR58" s="61" t="str">
        <f>IFERROR(Opttax!AQ58/GAMSopt!AQ58,"")</f>
        <v/>
      </c>
      <c r="AS58" s="61" t="str">
        <f>IFERROR(Opttax!AR58/GAMSopt!AR58,"")</f>
        <v/>
      </c>
      <c r="AT58" s="61" t="str">
        <f>IFERROR(Opttax!AS58/GAMSopt!AS58,"")</f>
        <v/>
      </c>
      <c r="AU58" s="61" t="str">
        <f>IFERROR(Opttax!AT58/GAMSopt!AT58,"")</f>
        <v/>
      </c>
      <c r="AV58" s="61" t="str">
        <f>IFERROR(Opttax!AU58/GAMSopt!AU58,"")</f>
        <v/>
      </c>
      <c r="AW58" s="61" t="str">
        <f>IFERROR(Opttax!AV58/GAMSopt!AV58,"")</f>
        <v/>
      </c>
      <c r="AX58" s="61" t="str">
        <f>IFERROR(Opttax!AW58/GAMSopt!AW58,"")</f>
        <v/>
      </c>
      <c r="AY58" s="61" t="str">
        <f>IFERROR(Opttax!AX58/GAMSopt!AX58,"")</f>
        <v/>
      </c>
      <c r="AZ58" s="61" t="str">
        <f>IFERROR(Opttax!AY58/GAMSopt!AY58,"")</f>
        <v/>
      </c>
      <c r="BA58" s="61" t="str">
        <f>IFERROR(Opttax!AZ58/GAMSopt!AZ58,"")</f>
        <v/>
      </c>
      <c r="BB58" s="61" t="str">
        <f>IFERROR(Opttax!BA58/GAMSopt!BA58,"")</f>
        <v/>
      </c>
      <c r="BC58" s="61" t="str">
        <f>IFERROR(Opttax!BB58/GAMSopt!BB58,"")</f>
        <v/>
      </c>
      <c r="BD58" s="61" t="str">
        <f>IFERROR(Opttax!BC58/GAMSopt!BC58,"")</f>
        <v/>
      </c>
      <c r="BE58" s="61" t="str">
        <f>IFERROR(Opttax!BD58/GAMSopt!BD58,"")</f>
        <v/>
      </c>
      <c r="BF58" s="61" t="str">
        <f>IFERROR(Opttax!BE58/GAMSopt!BE58,"")</f>
        <v/>
      </c>
      <c r="BG58" s="61" t="str">
        <f>IFERROR(Opttax!BF58/GAMSopt!BF58,"")</f>
        <v/>
      </c>
      <c r="BH58" s="61" t="str">
        <f>IFERROR(Opttax!BG58/GAMSopt!BG58,"")</f>
        <v/>
      </c>
      <c r="BI58" s="61" t="str">
        <f>IFERROR(Opttax!BH58/GAMSopt!BH58,"")</f>
        <v/>
      </c>
      <c r="BJ58" s="61" t="str">
        <f>IFERROR(Opttax!BI58/GAMSopt!BI58,"")</f>
        <v/>
      </c>
    </row>
    <row r="59" spans="1:62" x14ac:dyDescent="0.25">
      <c r="A59" t="str">
        <f>Opttax!A59</f>
        <v>Initial atmospheric concentration of CO2 (GTC), 2010</v>
      </c>
      <c r="B59" t="str">
        <f>GAMSopt!A59</f>
        <v>Initial Concentration of CO2 (GtC)..</v>
      </c>
      <c r="C59" s="61" t="str">
        <f>IFERROR(Opttax!B59/GAMSopt!B59,"")</f>
        <v/>
      </c>
      <c r="D59" s="61" t="str">
        <f>IFERROR(Opttax!C59/GAMSopt!C59,"")</f>
        <v/>
      </c>
      <c r="E59" s="61" t="str">
        <f>IFERROR(Opttax!D59/GAMSopt!D59,"")</f>
        <v/>
      </c>
      <c r="F59" s="61" t="str">
        <f>IFERROR(Opttax!E59/GAMSopt!E59,"")</f>
        <v/>
      </c>
      <c r="G59" s="61" t="str">
        <f>IFERROR(Opttax!F59/GAMSopt!F59,"")</f>
        <v/>
      </c>
      <c r="H59" s="61" t="str">
        <f>IFERROR(Opttax!G59/GAMSopt!G59,"")</f>
        <v/>
      </c>
      <c r="I59" s="61" t="str">
        <f>IFERROR(Opttax!H59/GAMSopt!H59,"")</f>
        <v/>
      </c>
      <c r="J59" s="61" t="str">
        <f>IFERROR(Opttax!I59/GAMSopt!I59,"")</f>
        <v/>
      </c>
      <c r="K59" s="61" t="str">
        <f>IFERROR(Opttax!J59/GAMSopt!J59,"")</f>
        <v/>
      </c>
      <c r="L59" s="61" t="str">
        <f>IFERROR(Opttax!K59/GAMSopt!K59,"")</f>
        <v/>
      </c>
      <c r="M59" s="61" t="str">
        <f>IFERROR(Opttax!L59/GAMSopt!L59,"")</f>
        <v/>
      </c>
      <c r="N59" s="61" t="str">
        <f>IFERROR(Opttax!M59/GAMSopt!M59,"")</f>
        <v/>
      </c>
      <c r="O59" s="61" t="str">
        <f>IFERROR(Opttax!N59/GAMSopt!N59,"")</f>
        <v/>
      </c>
      <c r="P59" s="61" t="str">
        <f>IFERROR(Opttax!O59/GAMSopt!O59,"")</f>
        <v/>
      </c>
      <c r="Q59" s="61" t="str">
        <f>IFERROR(Opttax!P59/GAMSopt!P59,"")</f>
        <v/>
      </c>
      <c r="R59" s="61" t="str">
        <f>IFERROR(Opttax!Q59/GAMSopt!Q59,"")</f>
        <v/>
      </c>
      <c r="S59" s="61" t="str">
        <f>IFERROR(Opttax!R59/GAMSopt!R59,"")</f>
        <v/>
      </c>
      <c r="T59" s="61" t="str">
        <f>IFERROR(Opttax!S59/GAMSopt!S59,"")</f>
        <v/>
      </c>
      <c r="U59" s="61" t="str">
        <f>IFERROR(Opttax!T59/GAMSopt!T59,"")</f>
        <v/>
      </c>
      <c r="V59" s="61" t="str">
        <f>IFERROR(Opttax!U59/GAMSopt!U59,"")</f>
        <v/>
      </c>
      <c r="W59" s="61" t="str">
        <f>IFERROR(Opttax!V59/GAMSopt!V59,"")</f>
        <v/>
      </c>
      <c r="X59" s="61" t="str">
        <f>IFERROR(Opttax!W59/GAMSopt!W59,"")</f>
        <v/>
      </c>
      <c r="Y59" s="61" t="str">
        <f>IFERROR(Opttax!X59/GAMSopt!X59,"")</f>
        <v/>
      </c>
      <c r="Z59" s="61" t="str">
        <f>IFERROR(Opttax!Y59/GAMSopt!Y59,"")</f>
        <v/>
      </c>
      <c r="AA59" s="61" t="str">
        <f>IFERROR(Opttax!Z59/GAMSopt!Z59,"")</f>
        <v/>
      </c>
      <c r="AB59" s="61" t="str">
        <f>IFERROR(Opttax!AA59/GAMSopt!AA59,"")</f>
        <v/>
      </c>
      <c r="AC59" s="61" t="str">
        <f>IFERROR(Opttax!AB59/GAMSopt!AB59,"")</f>
        <v/>
      </c>
      <c r="AD59" s="61" t="str">
        <f>IFERROR(Opttax!AC59/GAMSopt!AC59,"")</f>
        <v/>
      </c>
      <c r="AE59" s="61" t="str">
        <f>IFERROR(Opttax!AD59/GAMSopt!AD59,"")</f>
        <v/>
      </c>
      <c r="AF59" s="61" t="str">
        <f>IFERROR(Opttax!AE59/GAMSopt!AE59,"")</f>
        <v/>
      </c>
      <c r="AG59" s="61" t="str">
        <f>IFERROR(Opttax!AF59/GAMSopt!AF59,"")</f>
        <v/>
      </c>
      <c r="AH59" s="61" t="str">
        <f>IFERROR(Opttax!AG59/GAMSopt!AG59,"")</f>
        <v/>
      </c>
      <c r="AI59" s="61" t="str">
        <f>IFERROR(Opttax!AH59/GAMSopt!AH59,"")</f>
        <v/>
      </c>
      <c r="AJ59" s="61" t="str">
        <f>IFERROR(Opttax!AI59/GAMSopt!AI59,"")</f>
        <v/>
      </c>
      <c r="AK59" s="61" t="str">
        <f>IFERROR(Opttax!AJ59/GAMSopt!AJ59,"")</f>
        <v/>
      </c>
      <c r="AL59" s="61" t="str">
        <f>IFERROR(Opttax!AK59/GAMSopt!AK59,"")</f>
        <v/>
      </c>
      <c r="AM59" s="61" t="str">
        <f>IFERROR(Opttax!AL59/GAMSopt!AL59,"")</f>
        <v/>
      </c>
      <c r="AN59" s="61" t="str">
        <f>IFERROR(Opttax!AM59/GAMSopt!AM59,"")</f>
        <v/>
      </c>
      <c r="AO59" s="61" t="str">
        <f>IFERROR(Opttax!AN59/GAMSopt!AN59,"")</f>
        <v/>
      </c>
      <c r="AP59" s="61" t="str">
        <f>IFERROR(Opttax!AO59/GAMSopt!AO59,"")</f>
        <v/>
      </c>
      <c r="AQ59" s="61" t="str">
        <f>IFERROR(Opttax!AP59/GAMSopt!AP59,"")</f>
        <v/>
      </c>
      <c r="AR59" s="61" t="str">
        <f>IFERROR(Opttax!AQ59/GAMSopt!AQ59,"")</f>
        <v/>
      </c>
      <c r="AS59" s="61" t="str">
        <f>IFERROR(Opttax!AR59/GAMSopt!AR59,"")</f>
        <v/>
      </c>
      <c r="AT59" s="61" t="str">
        <f>IFERROR(Opttax!AS59/GAMSopt!AS59,"")</f>
        <v/>
      </c>
      <c r="AU59" s="61" t="str">
        <f>IFERROR(Opttax!AT59/GAMSopt!AT59,"")</f>
        <v/>
      </c>
      <c r="AV59" s="61" t="str">
        <f>IFERROR(Opttax!AU59/GAMSopt!AU59,"")</f>
        <v/>
      </c>
      <c r="AW59" s="61" t="str">
        <f>IFERROR(Opttax!AV59/GAMSopt!AV59,"")</f>
        <v/>
      </c>
      <c r="AX59" s="61" t="str">
        <f>IFERROR(Opttax!AW59/GAMSopt!AW59,"")</f>
        <v/>
      </c>
      <c r="AY59" s="61" t="str">
        <f>IFERROR(Opttax!AX59/GAMSopt!AX59,"")</f>
        <v/>
      </c>
      <c r="AZ59" s="61" t="str">
        <f>IFERROR(Opttax!AY59/GAMSopt!AY59,"")</f>
        <v/>
      </c>
      <c r="BA59" s="61" t="str">
        <f>IFERROR(Opttax!AZ59/GAMSopt!AZ59,"")</f>
        <v/>
      </c>
      <c r="BB59" s="61" t="str">
        <f>IFERROR(Opttax!BA59/GAMSopt!BA59,"")</f>
        <v/>
      </c>
      <c r="BC59" s="61" t="str">
        <f>IFERROR(Opttax!BB59/GAMSopt!BB59,"")</f>
        <v/>
      </c>
      <c r="BD59" s="61" t="str">
        <f>IFERROR(Opttax!BC59/GAMSopt!BC59,"")</f>
        <v/>
      </c>
      <c r="BE59" s="61" t="str">
        <f>IFERROR(Opttax!BD59/GAMSopt!BD59,"")</f>
        <v/>
      </c>
      <c r="BF59" s="61" t="str">
        <f>IFERROR(Opttax!BE59/GAMSopt!BE59,"")</f>
        <v/>
      </c>
      <c r="BG59" s="61" t="str">
        <f>IFERROR(Opttax!BF59/GAMSopt!BF59,"")</f>
        <v/>
      </c>
      <c r="BH59" s="61" t="str">
        <f>IFERROR(Opttax!BG59/GAMSopt!BG59,"")</f>
        <v/>
      </c>
      <c r="BI59" s="61" t="str">
        <f>IFERROR(Opttax!BH59/GAMSopt!BH59,"")</f>
        <v/>
      </c>
      <c r="BJ59" s="61" t="str">
        <f>IFERROR(Opttax!BI59/GAMSopt!BI59,"")</f>
        <v/>
      </c>
    </row>
    <row r="60" spans="1:62" x14ac:dyDescent="0.25">
      <c r="A60" t="str">
        <f>Opttax!A60</f>
        <v xml:space="preserve">  At end 2010</v>
      </c>
      <c r="B60" t="str">
        <f>GAMSopt!A60</f>
        <v>...Atmospheric, Year 2007</v>
      </c>
      <c r="C60" s="61">
        <f>IFERROR(Opttax!B60/GAMSopt!B60,"")</f>
        <v>1</v>
      </c>
      <c r="D60" s="61" t="str">
        <f>IFERROR(Opttax!C60/GAMSopt!C60,"")</f>
        <v/>
      </c>
      <c r="E60" s="61" t="str">
        <f>IFERROR(Opttax!D60/GAMSopt!D60,"")</f>
        <v/>
      </c>
      <c r="F60" s="61" t="str">
        <f>IFERROR(Opttax!E60/GAMSopt!E60,"")</f>
        <v/>
      </c>
      <c r="G60" s="61" t="str">
        <f>IFERROR(Opttax!F60/GAMSopt!F60,"")</f>
        <v/>
      </c>
      <c r="H60" s="61" t="str">
        <f>IFERROR(Opttax!G60/GAMSopt!G60,"")</f>
        <v/>
      </c>
      <c r="I60" s="61" t="str">
        <f>IFERROR(Opttax!H60/GAMSopt!H60,"")</f>
        <v/>
      </c>
      <c r="J60" s="61" t="str">
        <f>IFERROR(Opttax!I60/GAMSopt!I60,"")</f>
        <v/>
      </c>
      <c r="K60" s="61" t="str">
        <f>IFERROR(Opttax!J60/GAMSopt!J60,"")</f>
        <v/>
      </c>
      <c r="L60" s="61" t="str">
        <f>IFERROR(Opttax!K60/GAMSopt!K60,"")</f>
        <v/>
      </c>
      <c r="M60" s="61" t="str">
        <f>IFERROR(Opttax!L60/GAMSopt!L60,"")</f>
        <v/>
      </c>
      <c r="N60" s="61" t="str">
        <f>IFERROR(Opttax!M60/GAMSopt!M60,"")</f>
        <v/>
      </c>
      <c r="O60" s="61" t="str">
        <f>IFERROR(Opttax!N60/GAMSopt!N60,"")</f>
        <v/>
      </c>
      <c r="P60" s="61" t="str">
        <f>IFERROR(Opttax!O60/GAMSopt!O60,"")</f>
        <v/>
      </c>
      <c r="Q60" s="61" t="str">
        <f>IFERROR(Opttax!P60/GAMSopt!P60,"")</f>
        <v/>
      </c>
      <c r="R60" s="61" t="str">
        <f>IFERROR(Opttax!Q60/GAMSopt!Q60,"")</f>
        <v/>
      </c>
      <c r="S60" s="61" t="str">
        <f>IFERROR(Opttax!R60/GAMSopt!R60,"")</f>
        <v/>
      </c>
      <c r="T60" s="61" t="str">
        <f>IFERROR(Opttax!S60/GAMSopt!S60,"")</f>
        <v/>
      </c>
      <c r="U60" s="61" t="str">
        <f>IFERROR(Opttax!T60/GAMSopt!T60,"")</f>
        <v/>
      </c>
      <c r="V60" s="61" t="str">
        <f>IFERROR(Opttax!U60/GAMSopt!U60,"")</f>
        <v/>
      </c>
      <c r="W60" s="61" t="str">
        <f>IFERROR(Opttax!V60/GAMSopt!V60,"")</f>
        <v/>
      </c>
      <c r="X60" s="61" t="str">
        <f>IFERROR(Opttax!W60/GAMSopt!W60,"")</f>
        <v/>
      </c>
      <c r="Y60" s="61" t="str">
        <f>IFERROR(Opttax!X60/GAMSopt!X60,"")</f>
        <v/>
      </c>
      <c r="Z60" s="61" t="str">
        <f>IFERROR(Opttax!Y60/GAMSopt!Y60,"")</f>
        <v/>
      </c>
      <c r="AA60" s="61" t="str">
        <f>IFERROR(Opttax!Z60/GAMSopt!Z60,"")</f>
        <v/>
      </c>
      <c r="AB60" s="61" t="str">
        <f>IFERROR(Opttax!AA60/GAMSopt!AA60,"")</f>
        <v/>
      </c>
      <c r="AC60" s="61" t="str">
        <f>IFERROR(Opttax!AB60/GAMSopt!AB60,"")</f>
        <v/>
      </c>
      <c r="AD60" s="61" t="str">
        <f>IFERROR(Opttax!AC60/GAMSopt!AC60,"")</f>
        <v/>
      </c>
      <c r="AE60" s="61" t="str">
        <f>IFERROR(Opttax!AD60/GAMSopt!AD60,"")</f>
        <v/>
      </c>
      <c r="AF60" s="61" t="str">
        <f>IFERROR(Opttax!AE60/GAMSopt!AE60,"")</f>
        <v/>
      </c>
      <c r="AG60" s="61" t="str">
        <f>IFERROR(Opttax!AF60/GAMSopt!AF60,"")</f>
        <v/>
      </c>
      <c r="AH60" s="61" t="str">
        <f>IFERROR(Opttax!AG60/GAMSopt!AG60,"")</f>
        <v/>
      </c>
      <c r="AI60" s="61" t="str">
        <f>IFERROR(Opttax!AH60/GAMSopt!AH60,"")</f>
        <v/>
      </c>
      <c r="AJ60" s="61" t="str">
        <f>IFERROR(Opttax!AI60/GAMSopt!AI60,"")</f>
        <v/>
      </c>
      <c r="AK60" s="61" t="str">
        <f>IFERROR(Opttax!AJ60/GAMSopt!AJ60,"")</f>
        <v/>
      </c>
      <c r="AL60" s="61" t="str">
        <f>IFERROR(Opttax!AK60/GAMSopt!AK60,"")</f>
        <v/>
      </c>
      <c r="AM60" s="61" t="str">
        <f>IFERROR(Opttax!AL60/GAMSopt!AL60,"")</f>
        <v/>
      </c>
      <c r="AN60" s="61" t="str">
        <f>IFERROR(Opttax!AM60/GAMSopt!AM60,"")</f>
        <v/>
      </c>
      <c r="AO60" s="61" t="str">
        <f>IFERROR(Opttax!AN60/GAMSopt!AN60,"")</f>
        <v/>
      </c>
      <c r="AP60" s="61" t="str">
        <f>IFERROR(Opttax!AO60/GAMSopt!AO60,"")</f>
        <v/>
      </c>
      <c r="AQ60" s="61" t="str">
        <f>IFERROR(Opttax!AP60/GAMSopt!AP60,"")</f>
        <v/>
      </c>
      <c r="AR60" s="61" t="str">
        <f>IFERROR(Opttax!AQ60/GAMSopt!AQ60,"")</f>
        <v/>
      </c>
      <c r="AS60" s="61" t="str">
        <f>IFERROR(Opttax!AR60/GAMSopt!AR60,"")</f>
        <v/>
      </c>
      <c r="AT60" s="61" t="str">
        <f>IFERROR(Opttax!AS60/GAMSopt!AS60,"")</f>
        <v/>
      </c>
      <c r="AU60" s="61" t="str">
        <f>IFERROR(Opttax!AT60/GAMSopt!AT60,"")</f>
        <v/>
      </c>
      <c r="AV60" s="61" t="str">
        <f>IFERROR(Opttax!AU60/GAMSopt!AU60,"")</f>
        <v/>
      </c>
      <c r="AW60" s="61" t="str">
        <f>IFERROR(Opttax!AV60/GAMSopt!AV60,"")</f>
        <v/>
      </c>
      <c r="AX60" s="61" t="str">
        <f>IFERROR(Opttax!AW60/GAMSopt!AW60,"")</f>
        <v/>
      </c>
      <c r="AY60" s="61" t="str">
        <f>IFERROR(Opttax!AX60/GAMSopt!AX60,"")</f>
        <v/>
      </c>
      <c r="AZ60" s="61" t="str">
        <f>IFERROR(Opttax!AY60/GAMSopt!AY60,"")</f>
        <v/>
      </c>
      <c r="BA60" s="61" t="str">
        <f>IFERROR(Opttax!AZ60/GAMSopt!AZ60,"")</f>
        <v/>
      </c>
      <c r="BB60" s="61" t="str">
        <f>IFERROR(Opttax!BA60/GAMSopt!BA60,"")</f>
        <v/>
      </c>
      <c r="BC60" s="61" t="str">
        <f>IFERROR(Opttax!BB60/GAMSopt!BB60,"")</f>
        <v/>
      </c>
      <c r="BD60" s="61" t="str">
        <f>IFERROR(Opttax!BC60/GAMSopt!BC60,"")</f>
        <v/>
      </c>
      <c r="BE60" s="61" t="str">
        <f>IFERROR(Opttax!BD60/GAMSopt!BD60,"")</f>
        <v/>
      </c>
      <c r="BF60" s="61" t="str">
        <f>IFERROR(Opttax!BE60/GAMSopt!BE60,"")</f>
        <v/>
      </c>
      <c r="BG60" s="61" t="str">
        <f>IFERROR(Opttax!BF60/GAMSopt!BF60,"")</f>
        <v/>
      </c>
      <c r="BH60" s="61" t="str">
        <f>IFERROR(Opttax!BG60/GAMSopt!BG60,"")</f>
        <v/>
      </c>
      <c r="BI60" s="61" t="str">
        <f>IFERROR(Opttax!BH60/GAMSopt!BH60,"")</f>
        <v/>
      </c>
      <c r="BJ60" s="61" t="str">
        <f>IFERROR(Opttax!BI60/GAMSopt!BI60,"")</f>
        <v/>
      </c>
    </row>
    <row r="61" spans="1:62" x14ac:dyDescent="0.25">
      <c r="A61">
        <f>Opttax!A61</f>
        <v>0</v>
      </c>
      <c r="B61" t="str">
        <f>GAMSopt!A61</f>
        <v>...Atmospheric, Year 2012</v>
      </c>
      <c r="C61" s="61" t="str">
        <f>IFERROR(Opttax!B61/GAMSopt!B61,"")</f>
        <v/>
      </c>
      <c r="D61" s="61" t="str">
        <f>IFERROR(Opttax!C61/GAMSopt!C61,"")</f>
        <v/>
      </c>
      <c r="E61" s="61" t="str">
        <f>IFERROR(Opttax!D61/GAMSopt!D61,"")</f>
        <v/>
      </c>
      <c r="F61" s="61" t="str">
        <f>IFERROR(Opttax!E61/GAMSopt!E61,"")</f>
        <v/>
      </c>
      <c r="G61" s="61" t="str">
        <f>IFERROR(Opttax!F61/GAMSopt!F61,"")</f>
        <v/>
      </c>
      <c r="H61" s="61" t="str">
        <f>IFERROR(Opttax!G61/GAMSopt!G61,"")</f>
        <v/>
      </c>
      <c r="I61" s="61" t="str">
        <f>IFERROR(Opttax!H61/GAMSopt!H61,"")</f>
        <v/>
      </c>
      <c r="J61" s="61" t="str">
        <f>IFERROR(Opttax!I61/GAMSopt!I61,"")</f>
        <v/>
      </c>
      <c r="K61" s="61" t="str">
        <f>IFERROR(Opttax!J61/GAMSopt!J61,"")</f>
        <v/>
      </c>
      <c r="L61" s="61" t="str">
        <f>IFERROR(Opttax!K61/GAMSopt!K61,"")</f>
        <v/>
      </c>
      <c r="M61" s="61" t="str">
        <f>IFERROR(Opttax!L61/GAMSopt!L61,"")</f>
        <v/>
      </c>
      <c r="N61" s="61" t="str">
        <f>IFERROR(Opttax!M61/GAMSopt!M61,"")</f>
        <v/>
      </c>
      <c r="O61" s="61" t="str">
        <f>IFERROR(Opttax!N61/GAMSopt!N61,"")</f>
        <v/>
      </c>
      <c r="P61" s="61" t="str">
        <f>IFERROR(Opttax!O61/GAMSopt!O61,"")</f>
        <v/>
      </c>
      <c r="Q61" s="61" t="str">
        <f>IFERROR(Opttax!P61/GAMSopt!P61,"")</f>
        <v/>
      </c>
      <c r="R61" s="61" t="str">
        <f>IFERROR(Opttax!Q61/GAMSopt!Q61,"")</f>
        <v/>
      </c>
      <c r="S61" s="61" t="str">
        <f>IFERROR(Opttax!R61/GAMSopt!R61,"")</f>
        <v/>
      </c>
      <c r="T61" s="61" t="str">
        <f>IFERROR(Opttax!S61/GAMSopt!S61,"")</f>
        <v/>
      </c>
      <c r="U61" s="61" t="str">
        <f>IFERROR(Opttax!T61/GAMSopt!T61,"")</f>
        <v/>
      </c>
      <c r="V61" s="61" t="str">
        <f>IFERROR(Opttax!U61/GAMSopt!U61,"")</f>
        <v/>
      </c>
      <c r="W61" s="61" t="str">
        <f>IFERROR(Opttax!V61/GAMSopt!V61,"")</f>
        <v/>
      </c>
      <c r="X61" s="61" t="str">
        <f>IFERROR(Opttax!W61/GAMSopt!W61,"")</f>
        <v/>
      </c>
      <c r="Y61" s="61" t="str">
        <f>IFERROR(Opttax!X61/GAMSopt!X61,"")</f>
        <v/>
      </c>
      <c r="Z61" s="61" t="str">
        <f>IFERROR(Opttax!Y61/GAMSopt!Y61,"")</f>
        <v/>
      </c>
      <c r="AA61" s="61" t="str">
        <f>IFERROR(Opttax!Z61/GAMSopt!Z61,"")</f>
        <v/>
      </c>
      <c r="AB61" s="61" t="str">
        <f>IFERROR(Opttax!AA61/GAMSopt!AA61,"")</f>
        <v/>
      </c>
      <c r="AC61" s="61" t="str">
        <f>IFERROR(Opttax!AB61/GAMSopt!AB61,"")</f>
        <v/>
      </c>
      <c r="AD61" s="61" t="str">
        <f>IFERROR(Opttax!AC61/GAMSopt!AC61,"")</f>
        <v/>
      </c>
      <c r="AE61" s="61" t="str">
        <f>IFERROR(Opttax!AD61/GAMSopt!AD61,"")</f>
        <v/>
      </c>
      <c r="AF61" s="61" t="str">
        <f>IFERROR(Opttax!AE61/GAMSopt!AE61,"")</f>
        <v/>
      </c>
      <c r="AG61" s="61" t="str">
        <f>IFERROR(Opttax!AF61/GAMSopt!AF61,"")</f>
        <v/>
      </c>
      <c r="AH61" s="61" t="str">
        <f>IFERROR(Opttax!AG61/GAMSopt!AG61,"")</f>
        <v/>
      </c>
      <c r="AI61" s="61" t="str">
        <f>IFERROR(Opttax!AH61/GAMSopt!AH61,"")</f>
        <v/>
      </c>
      <c r="AJ61" s="61" t="str">
        <f>IFERROR(Opttax!AI61/GAMSopt!AI61,"")</f>
        <v/>
      </c>
      <c r="AK61" s="61" t="str">
        <f>IFERROR(Opttax!AJ61/GAMSopt!AJ61,"")</f>
        <v/>
      </c>
      <c r="AL61" s="61" t="str">
        <f>IFERROR(Opttax!AK61/GAMSopt!AK61,"")</f>
        <v/>
      </c>
      <c r="AM61" s="61" t="str">
        <f>IFERROR(Opttax!AL61/GAMSopt!AL61,"")</f>
        <v/>
      </c>
      <c r="AN61" s="61" t="str">
        <f>IFERROR(Opttax!AM61/GAMSopt!AM61,"")</f>
        <v/>
      </c>
      <c r="AO61" s="61" t="str">
        <f>IFERROR(Opttax!AN61/GAMSopt!AN61,"")</f>
        <v/>
      </c>
      <c r="AP61" s="61" t="str">
        <f>IFERROR(Opttax!AO61/GAMSopt!AO61,"")</f>
        <v/>
      </c>
      <c r="AQ61" s="61" t="str">
        <f>IFERROR(Opttax!AP61/GAMSopt!AP61,"")</f>
        <v/>
      </c>
      <c r="AR61" s="61" t="str">
        <f>IFERROR(Opttax!AQ61/GAMSopt!AQ61,"")</f>
        <v/>
      </c>
      <c r="AS61" s="61" t="str">
        <f>IFERROR(Opttax!AR61/GAMSopt!AR61,"")</f>
        <v/>
      </c>
      <c r="AT61" s="61" t="str">
        <f>IFERROR(Opttax!AS61/GAMSopt!AS61,"")</f>
        <v/>
      </c>
      <c r="AU61" s="61" t="str">
        <f>IFERROR(Opttax!AT61/GAMSopt!AT61,"")</f>
        <v/>
      </c>
      <c r="AV61" s="61" t="str">
        <f>IFERROR(Opttax!AU61/GAMSopt!AU61,"")</f>
        <v/>
      </c>
      <c r="AW61" s="61" t="str">
        <f>IFERROR(Opttax!AV61/GAMSopt!AV61,"")</f>
        <v/>
      </c>
      <c r="AX61" s="61" t="str">
        <f>IFERROR(Opttax!AW61/GAMSopt!AW61,"")</f>
        <v/>
      </c>
      <c r="AY61" s="61" t="str">
        <f>IFERROR(Opttax!AX61/GAMSopt!AX61,"")</f>
        <v/>
      </c>
      <c r="AZ61" s="61" t="str">
        <f>IFERROR(Opttax!AY61/GAMSopt!AY61,"")</f>
        <v/>
      </c>
      <c r="BA61" s="61" t="str">
        <f>IFERROR(Opttax!AZ61/GAMSopt!AZ61,"")</f>
        <v/>
      </c>
      <c r="BB61" s="61" t="str">
        <f>IFERROR(Opttax!BA61/GAMSopt!BA61,"")</f>
        <v/>
      </c>
      <c r="BC61" s="61" t="str">
        <f>IFERROR(Opttax!BB61/GAMSopt!BB61,"")</f>
        <v/>
      </c>
      <c r="BD61" s="61" t="str">
        <f>IFERROR(Opttax!BC61/GAMSopt!BC61,"")</f>
        <v/>
      </c>
      <c r="BE61" s="61" t="str">
        <f>IFERROR(Opttax!BD61/GAMSopt!BD61,"")</f>
        <v/>
      </c>
      <c r="BF61" s="61" t="str">
        <f>IFERROR(Opttax!BE61/GAMSopt!BE61,"")</f>
        <v/>
      </c>
      <c r="BG61" s="61" t="str">
        <f>IFERROR(Opttax!BF61/GAMSopt!BF61,"")</f>
        <v/>
      </c>
      <c r="BH61" s="61" t="str">
        <f>IFERROR(Opttax!BG61/GAMSopt!BG61,"")</f>
        <v/>
      </c>
      <c r="BI61" s="61" t="str">
        <f>IFERROR(Opttax!BH61/GAMSopt!BH61,"")</f>
        <v/>
      </c>
      <c r="BJ61" s="61" t="str">
        <f>IFERROR(Opttax!BI61/GAMSopt!BI61,"")</f>
        <v/>
      </c>
    </row>
    <row r="62" spans="1:62" x14ac:dyDescent="0.25">
      <c r="A62" t="str">
        <f>Opttax!A62</f>
        <v>CO2 in biosphere/shallow oceans (GTC), 2010</v>
      </c>
      <c r="B62" t="str">
        <f>GAMSopt!A62</f>
        <v>...Biosphere and Shallow Oceans, Year 2008</v>
      </c>
      <c r="C62" s="61">
        <f>IFERROR(Opttax!B62/GAMSopt!B62,"")</f>
        <v>1</v>
      </c>
      <c r="D62" s="61" t="str">
        <f>IFERROR(Opttax!C62/GAMSopt!C62,"")</f>
        <v/>
      </c>
      <c r="E62" s="61" t="str">
        <f>IFERROR(Opttax!D62/GAMSopt!D62,"")</f>
        <v/>
      </c>
      <c r="F62" s="61" t="str">
        <f>IFERROR(Opttax!E62/GAMSopt!E62,"")</f>
        <v/>
      </c>
      <c r="G62" s="61" t="str">
        <f>IFERROR(Opttax!F62/GAMSopt!F62,"")</f>
        <v/>
      </c>
      <c r="H62" s="61" t="str">
        <f>IFERROR(Opttax!G62/GAMSopt!G62,"")</f>
        <v/>
      </c>
      <c r="I62" s="61" t="str">
        <f>IFERROR(Opttax!H62/GAMSopt!H62,"")</f>
        <v/>
      </c>
      <c r="J62" s="61" t="str">
        <f>IFERROR(Opttax!I62/GAMSopt!I62,"")</f>
        <v/>
      </c>
      <c r="K62" s="61" t="str">
        <f>IFERROR(Opttax!J62/GAMSopt!J62,"")</f>
        <v/>
      </c>
      <c r="L62" s="61" t="str">
        <f>IFERROR(Opttax!K62/GAMSopt!K62,"")</f>
        <v/>
      </c>
      <c r="M62" s="61" t="str">
        <f>IFERROR(Opttax!L62/GAMSopt!L62,"")</f>
        <v/>
      </c>
      <c r="N62" s="61" t="str">
        <f>IFERROR(Opttax!M62/GAMSopt!M62,"")</f>
        <v/>
      </c>
      <c r="O62" s="61" t="str">
        <f>IFERROR(Opttax!N62/GAMSopt!N62,"")</f>
        <v/>
      </c>
      <c r="P62" s="61" t="str">
        <f>IFERROR(Opttax!O62/GAMSopt!O62,"")</f>
        <v/>
      </c>
      <c r="Q62" s="61" t="str">
        <f>IFERROR(Opttax!P62/GAMSopt!P62,"")</f>
        <v/>
      </c>
      <c r="R62" s="61" t="str">
        <f>IFERROR(Opttax!Q62/GAMSopt!Q62,"")</f>
        <v/>
      </c>
      <c r="S62" s="61" t="str">
        <f>IFERROR(Opttax!R62/GAMSopt!R62,"")</f>
        <v/>
      </c>
      <c r="T62" s="61" t="str">
        <f>IFERROR(Opttax!S62/GAMSopt!S62,"")</f>
        <v/>
      </c>
      <c r="U62" s="61" t="str">
        <f>IFERROR(Opttax!T62/GAMSopt!T62,"")</f>
        <v/>
      </c>
      <c r="V62" s="61" t="str">
        <f>IFERROR(Opttax!U62/GAMSopt!U62,"")</f>
        <v/>
      </c>
      <c r="W62" s="61" t="str">
        <f>IFERROR(Opttax!V62/GAMSopt!V62,"")</f>
        <v/>
      </c>
      <c r="X62" s="61" t="str">
        <f>IFERROR(Opttax!W62/GAMSopt!W62,"")</f>
        <v/>
      </c>
      <c r="Y62" s="61" t="str">
        <f>IFERROR(Opttax!X62/GAMSopt!X62,"")</f>
        <v/>
      </c>
      <c r="Z62" s="61" t="str">
        <f>IFERROR(Opttax!Y62/GAMSopt!Y62,"")</f>
        <v/>
      </c>
      <c r="AA62" s="61" t="str">
        <f>IFERROR(Opttax!Z62/GAMSopt!Z62,"")</f>
        <v/>
      </c>
      <c r="AB62" s="61" t="str">
        <f>IFERROR(Opttax!AA62/GAMSopt!AA62,"")</f>
        <v/>
      </c>
      <c r="AC62" s="61" t="str">
        <f>IFERROR(Opttax!AB62/GAMSopt!AB62,"")</f>
        <v/>
      </c>
      <c r="AD62" s="61" t="str">
        <f>IFERROR(Opttax!AC62/GAMSopt!AC62,"")</f>
        <v/>
      </c>
      <c r="AE62" s="61" t="str">
        <f>IFERROR(Opttax!AD62/GAMSopt!AD62,"")</f>
        <v/>
      </c>
      <c r="AF62" s="61" t="str">
        <f>IFERROR(Opttax!AE62/GAMSopt!AE62,"")</f>
        <v/>
      </c>
      <c r="AG62" s="61" t="str">
        <f>IFERROR(Opttax!AF62/GAMSopt!AF62,"")</f>
        <v/>
      </c>
      <c r="AH62" s="61" t="str">
        <f>IFERROR(Opttax!AG62/GAMSopt!AG62,"")</f>
        <v/>
      </c>
      <c r="AI62" s="61" t="str">
        <f>IFERROR(Opttax!AH62/GAMSopt!AH62,"")</f>
        <v/>
      </c>
      <c r="AJ62" s="61" t="str">
        <f>IFERROR(Opttax!AI62/GAMSopt!AI62,"")</f>
        <v/>
      </c>
      <c r="AK62" s="61" t="str">
        <f>IFERROR(Opttax!AJ62/GAMSopt!AJ62,"")</f>
        <v/>
      </c>
      <c r="AL62" s="61" t="str">
        <f>IFERROR(Opttax!AK62/GAMSopt!AK62,"")</f>
        <v/>
      </c>
      <c r="AM62" s="61" t="str">
        <f>IFERROR(Opttax!AL62/GAMSopt!AL62,"")</f>
        <v/>
      </c>
      <c r="AN62" s="61" t="str">
        <f>IFERROR(Opttax!AM62/GAMSopt!AM62,"")</f>
        <v/>
      </c>
      <c r="AO62" s="61" t="str">
        <f>IFERROR(Opttax!AN62/GAMSopt!AN62,"")</f>
        <v/>
      </c>
      <c r="AP62" s="61" t="str">
        <f>IFERROR(Opttax!AO62/GAMSopt!AO62,"")</f>
        <v/>
      </c>
      <c r="AQ62" s="61" t="str">
        <f>IFERROR(Opttax!AP62/GAMSopt!AP62,"")</f>
        <v/>
      </c>
      <c r="AR62" s="61" t="str">
        <f>IFERROR(Opttax!AQ62/GAMSopt!AQ62,"")</f>
        <v/>
      </c>
      <c r="AS62" s="61" t="str">
        <f>IFERROR(Opttax!AR62/GAMSopt!AR62,"")</f>
        <v/>
      </c>
      <c r="AT62" s="61" t="str">
        <f>IFERROR(Opttax!AS62/GAMSopt!AS62,"")</f>
        <v/>
      </c>
      <c r="AU62" s="61" t="str">
        <f>IFERROR(Opttax!AT62/GAMSopt!AT62,"")</f>
        <v/>
      </c>
      <c r="AV62" s="61" t="str">
        <f>IFERROR(Opttax!AU62/GAMSopt!AU62,"")</f>
        <v/>
      </c>
      <c r="AW62" s="61" t="str">
        <f>IFERROR(Opttax!AV62/GAMSopt!AV62,"")</f>
        <v/>
      </c>
      <c r="AX62" s="61" t="str">
        <f>IFERROR(Opttax!AW62/GAMSopt!AW62,"")</f>
        <v/>
      </c>
      <c r="AY62" s="61" t="str">
        <f>IFERROR(Opttax!AX62/GAMSopt!AX62,"")</f>
        <v/>
      </c>
      <c r="AZ62" s="61" t="str">
        <f>IFERROR(Opttax!AY62/GAMSopt!AY62,"")</f>
        <v/>
      </c>
      <c r="BA62" s="61" t="str">
        <f>IFERROR(Opttax!AZ62/GAMSopt!AZ62,"")</f>
        <v/>
      </c>
      <c r="BB62" s="61" t="str">
        <f>IFERROR(Opttax!BA62/GAMSopt!BA62,"")</f>
        <v/>
      </c>
      <c r="BC62" s="61" t="str">
        <f>IFERROR(Opttax!BB62/GAMSopt!BB62,"")</f>
        <v/>
      </c>
      <c r="BD62" s="61" t="str">
        <f>IFERROR(Opttax!BC62/GAMSopt!BC62,"")</f>
        <v/>
      </c>
      <c r="BE62" s="61" t="str">
        <f>IFERROR(Opttax!BD62/GAMSopt!BD62,"")</f>
        <v/>
      </c>
      <c r="BF62" s="61" t="str">
        <f>IFERROR(Opttax!BE62/GAMSopt!BE62,"")</f>
        <v/>
      </c>
      <c r="BG62" s="61" t="str">
        <f>IFERROR(Opttax!BF62/GAMSopt!BF62,"")</f>
        <v/>
      </c>
      <c r="BH62" s="61" t="str">
        <f>IFERROR(Opttax!BG62/GAMSopt!BG62,"")</f>
        <v/>
      </c>
      <c r="BI62" s="61" t="str">
        <f>IFERROR(Opttax!BH62/GAMSopt!BH62,"")</f>
        <v/>
      </c>
      <c r="BJ62" s="61" t="str">
        <f>IFERROR(Opttax!BI62/GAMSopt!BI62,"")</f>
        <v/>
      </c>
    </row>
    <row r="63" spans="1:62" x14ac:dyDescent="0.25">
      <c r="A63" t="str">
        <f>Opttax!A63</f>
        <v>Initial concentration of CO2 in deep oceans (GTC), 2010</v>
      </c>
      <c r="B63" t="str">
        <f>GAMSopt!A63</f>
        <v>...Deep Oceans, Year 2008</v>
      </c>
      <c r="C63" s="61">
        <f>IFERROR(Opttax!B63/GAMSopt!B63,"")</f>
        <v>1</v>
      </c>
      <c r="D63" s="61" t="str">
        <f>IFERROR(Opttax!C63/GAMSopt!C63,"")</f>
        <v/>
      </c>
      <c r="E63" s="61" t="str">
        <f>IFERROR(Opttax!D63/GAMSopt!D63,"")</f>
        <v/>
      </c>
      <c r="F63" s="61" t="str">
        <f>IFERROR(Opttax!E63/GAMSopt!E63,"")</f>
        <v/>
      </c>
      <c r="G63" s="61" t="str">
        <f>IFERROR(Opttax!F63/GAMSopt!F63,"")</f>
        <v/>
      </c>
      <c r="H63" s="61" t="str">
        <f>IFERROR(Opttax!G63/GAMSopt!G63,"")</f>
        <v/>
      </c>
      <c r="I63" s="61" t="str">
        <f>IFERROR(Opttax!H63/GAMSopt!H63,"")</f>
        <v/>
      </c>
      <c r="J63" s="61" t="str">
        <f>IFERROR(Opttax!I63/GAMSopt!I63,"")</f>
        <v/>
      </c>
      <c r="K63" s="61" t="str">
        <f>IFERROR(Opttax!J63/GAMSopt!J63,"")</f>
        <v/>
      </c>
      <c r="L63" s="61" t="str">
        <f>IFERROR(Opttax!K63/GAMSopt!K63,"")</f>
        <v/>
      </c>
      <c r="M63" s="61" t="str">
        <f>IFERROR(Opttax!L63/GAMSopt!L63,"")</f>
        <v/>
      </c>
      <c r="N63" s="61" t="str">
        <f>IFERROR(Opttax!M63/GAMSopt!M63,"")</f>
        <v/>
      </c>
      <c r="O63" s="61" t="str">
        <f>IFERROR(Opttax!N63/GAMSopt!N63,"")</f>
        <v/>
      </c>
      <c r="P63" s="61" t="str">
        <f>IFERROR(Opttax!O63/GAMSopt!O63,"")</f>
        <v/>
      </c>
      <c r="Q63" s="61" t="str">
        <f>IFERROR(Opttax!P63/GAMSopt!P63,"")</f>
        <v/>
      </c>
      <c r="R63" s="61" t="str">
        <f>IFERROR(Opttax!Q63/GAMSopt!Q63,"")</f>
        <v/>
      </c>
      <c r="S63" s="61" t="str">
        <f>IFERROR(Opttax!R63/GAMSopt!R63,"")</f>
        <v/>
      </c>
      <c r="T63" s="61" t="str">
        <f>IFERROR(Opttax!S63/GAMSopt!S63,"")</f>
        <v/>
      </c>
      <c r="U63" s="61" t="str">
        <f>IFERROR(Opttax!T63/GAMSopt!T63,"")</f>
        <v/>
      </c>
      <c r="V63" s="61" t="str">
        <f>IFERROR(Opttax!U63/GAMSopt!U63,"")</f>
        <v/>
      </c>
      <c r="W63" s="61" t="str">
        <f>IFERROR(Opttax!V63/GAMSopt!V63,"")</f>
        <v/>
      </c>
      <c r="X63" s="61" t="str">
        <f>IFERROR(Opttax!W63/GAMSopt!W63,"")</f>
        <v/>
      </c>
      <c r="Y63" s="61" t="str">
        <f>IFERROR(Opttax!X63/GAMSopt!X63,"")</f>
        <v/>
      </c>
      <c r="Z63" s="61" t="str">
        <f>IFERROR(Opttax!Y63/GAMSopt!Y63,"")</f>
        <v/>
      </c>
      <c r="AA63" s="61" t="str">
        <f>IFERROR(Opttax!Z63/GAMSopt!Z63,"")</f>
        <v/>
      </c>
      <c r="AB63" s="61" t="str">
        <f>IFERROR(Opttax!AA63/GAMSopt!AA63,"")</f>
        <v/>
      </c>
      <c r="AC63" s="61" t="str">
        <f>IFERROR(Opttax!AB63/GAMSopt!AB63,"")</f>
        <v/>
      </c>
      <c r="AD63" s="61" t="str">
        <f>IFERROR(Opttax!AC63/GAMSopt!AC63,"")</f>
        <v/>
      </c>
      <c r="AE63" s="61" t="str">
        <f>IFERROR(Opttax!AD63/GAMSopt!AD63,"")</f>
        <v/>
      </c>
      <c r="AF63" s="61" t="str">
        <f>IFERROR(Opttax!AE63/GAMSopt!AE63,"")</f>
        <v/>
      </c>
      <c r="AG63" s="61" t="str">
        <f>IFERROR(Opttax!AF63/GAMSopt!AF63,"")</f>
        <v/>
      </c>
      <c r="AH63" s="61" t="str">
        <f>IFERROR(Opttax!AG63/GAMSopt!AG63,"")</f>
        <v/>
      </c>
      <c r="AI63" s="61" t="str">
        <f>IFERROR(Opttax!AH63/GAMSopt!AH63,"")</f>
        <v/>
      </c>
      <c r="AJ63" s="61" t="str">
        <f>IFERROR(Opttax!AI63/GAMSopt!AI63,"")</f>
        <v/>
      </c>
      <c r="AK63" s="61" t="str">
        <f>IFERROR(Opttax!AJ63/GAMSopt!AJ63,"")</f>
        <v/>
      </c>
      <c r="AL63" s="61" t="str">
        <f>IFERROR(Opttax!AK63/GAMSopt!AK63,"")</f>
        <v/>
      </c>
      <c r="AM63" s="61" t="str">
        <f>IFERROR(Opttax!AL63/GAMSopt!AL63,"")</f>
        <v/>
      </c>
      <c r="AN63" s="61" t="str">
        <f>IFERROR(Opttax!AM63/GAMSopt!AM63,"")</f>
        <v/>
      </c>
      <c r="AO63" s="61" t="str">
        <f>IFERROR(Opttax!AN63/GAMSopt!AN63,"")</f>
        <v/>
      </c>
      <c r="AP63" s="61" t="str">
        <f>IFERROR(Opttax!AO63/GAMSopt!AO63,"")</f>
        <v/>
      </c>
      <c r="AQ63" s="61" t="str">
        <f>IFERROR(Opttax!AP63/GAMSopt!AP63,"")</f>
        <v/>
      </c>
      <c r="AR63" s="61" t="str">
        <f>IFERROR(Opttax!AQ63/GAMSopt!AQ63,"")</f>
        <v/>
      </c>
      <c r="AS63" s="61" t="str">
        <f>IFERROR(Opttax!AR63/GAMSopt!AR63,"")</f>
        <v/>
      </c>
      <c r="AT63" s="61" t="str">
        <f>IFERROR(Opttax!AS63/GAMSopt!AS63,"")</f>
        <v/>
      </c>
      <c r="AU63" s="61" t="str">
        <f>IFERROR(Opttax!AT63/GAMSopt!AT63,"")</f>
        <v/>
      </c>
      <c r="AV63" s="61" t="str">
        <f>IFERROR(Opttax!AU63/GAMSopt!AU63,"")</f>
        <v/>
      </c>
      <c r="AW63" s="61" t="str">
        <f>IFERROR(Opttax!AV63/GAMSopt!AV63,"")</f>
        <v/>
      </c>
      <c r="AX63" s="61" t="str">
        <f>IFERROR(Opttax!AW63/GAMSopt!AW63,"")</f>
        <v/>
      </c>
      <c r="AY63" s="61" t="str">
        <f>IFERROR(Opttax!AX63/GAMSopt!AX63,"")</f>
        <v/>
      </c>
      <c r="AZ63" s="61" t="str">
        <f>IFERROR(Opttax!AY63/GAMSopt!AY63,"")</f>
        <v/>
      </c>
      <c r="BA63" s="61" t="str">
        <f>IFERROR(Opttax!AZ63/GAMSopt!AZ63,"")</f>
        <v/>
      </c>
      <c r="BB63" s="61" t="str">
        <f>IFERROR(Opttax!BA63/GAMSopt!BA63,"")</f>
        <v/>
      </c>
      <c r="BC63" s="61" t="str">
        <f>IFERROR(Opttax!BB63/GAMSopt!BB63,"")</f>
        <v/>
      </c>
      <c r="BD63" s="61" t="str">
        <f>IFERROR(Opttax!BC63/GAMSopt!BC63,"")</f>
        <v/>
      </c>
      <c r="BE63" s="61" t="str">
        <f>IFERROR(Opttax!BD63/GAMSopt!BD63,"")</f>
        <v/>
      </c>
      <c r="BF63" s="61" t="str">
        <f>IFERROR(Opttax!BE63/GAMSopt!BE63,"")</f>
        <v/>
      </c>
      <c r="BG63" s="61" t="str">
        <f>IFERROR(Opttax!BF63/GAMSopt!BF63,"")</f>
        <v/>
      </c>
      <c r="BH63" s="61" t="str">
        <f>IFERROR(Opttax!BG63/GAMSopt!BG63,"")</f>
        <v/>
      </c>
      <c r="BI63" s="61" t="str">
        <f>IFERROR(Opttax!BH63/GAMSopt!BH63,"")</f>
        <v/>
      </c>
      <c r="BJ63" s="61" t="str">
        <f>IFERROR(Opttax!BI63/GAMSopt!BI63,"")</f>
        <v/>
      </c>
    </row>
    <row r="64" spans="1:62" x14ac:dyDescent="0.25">
      <c r="A64" t="str">
        <f>Opttax!A64</f>
        <v>CARBON CYCLE PARAMETERS (per 5 year period)</v>
      </c>
      <c r="B64" t="str">
        <f>GAMSopt!A64</f>
        <v>* CARBON CYCLE PARAMETERS</v>
      </c>
      <c r="C64" s="61" t="str">
        <f>IFERROR(Opttax!B64/GAMSopt!B64,"")</f>
        <v/>
      </c>
      <c r="D64" s="61" t="str">
        <f>IFERROR(Opttax!C64/GAMSopt!C64,"")</f>
        <v/>
      </c>
      <c r="E64" s="61" t="str">
        <f>IFERROR(Opttax!D64/GAMSopt!D64,"")</f>
        <v/>
      </c>
      <c r="F64" s="61" t="str">
        <f>IFERROR(Opttax!E64/GAMSopt!E64,"")</f>
        <v/>
      </c>
      <c r="G64" s="61" t="str">
        <f>IFERROR(Opttax!F64/GAMSopt!F64,"")</f>
        <v/>
      </c>
      <c r="H64" s="61" t="str">
        <f>IFERROR(Opttax!G64/GAMSopt!G64,"")</f>
        <v/>
      </c>
      <c r="I64" s="61" t="str">
        <f>IFERROR(Opttax!H64/GAMSopt!H64,"")</f>
        <v/>
      </c>
      <c r="J64" s="61" t="str">
        <f>IFERROR(Opttax!I64/GAMSopt!I64,"")</f>
        <v/>
      </c>
      <c r="K64" s="61" t="str">
        <f>IFERROR(Opttax!J64/GAMSopt!J64,"")</f>
        <v/>
      </c>
      <c r="L64" s="61" t="str">
        <f>IFERROR(Opttax!K64/GAMSopt!K64,"")</f>
        <v/>
      </c>
      <c r="M64" s="61" t="str">
        <f>IFERROR(Opttax!L64/GAMSopt!L64,"")</f>
        <v/>
      </c>
      <c r="N64" s="61" t="str">
        <f>IFERROR(Opttax!M64/GAMSopt!M64,"")</f>
        <v/>
      </c>
      <c r="O64" s="61" t="str">
        <f>IFERROR(Opttax!N64/GAMSopt!N64,"")</f>
        <v/>
      </c>
      <c r="P64" s="61" t="str">
        <f>IFERROR(Opttax!O64/GAMSopt!O64,"")</f>
        <v/>
      </c>
      <c r="Q64" s="61" t="str">
        <f>IFERROR(Opttax!P64/GAMSopt!P64,"")</f>
        <v/>
      </c>
      <c r="R64" s="61" t="str">
        <f>IFERROR(Opttax!Q64/GAMSopt!Q64,"")</f>
        <v/>
      </c>
      <c r="S64" s="61" t="str">
        <f>IFERROR(Opttax!R64/GAMSopt!R64,"")</f>
        <v/>
      </c>
      <c r="T64" s="61" t="str">
        <f>IFERROR(Opttax!S64/GAMSopt!S64,"")</f>
        <v/>
      </c>
      <c r="U64" s="61" t="str">
        <f>IFERROR(Opttax!T64/GAMSopt!T64,"")</f>
        <v/>
      </c>
      <c r="V64" s="61" t="str">
        <f>IFERROR(Opttax!U64/GAMSopt!U64,"")</f>
        <v/>
      </c>
      <c r="W64" s="61" t="str">
        <f>IFERROR(Opttax!V64/GAMSopt!V64,"")</f>
        <v/>
      </c>
      <c r="X64" s="61" t="str">
        <f>IFERROR(Opttax!W64/GAMSopt!W64,"")</f>
        <v/>
      </c>
      <c r="Y64" s="61" t="str">
        <f>IFERROR(Opttax!X64/GAMSopt!X64,"")</f>
        <v/>
      </c>
      <c r="Z64" s="61" t="str">
        <f>IFERROR(Opttax!Y64/GAMSopt!Y64,"")</f>
        <v/>
      </c>
      <c r="AA64" s="61" t="str">
        <f>IFERROR(Opttax!Z64/GAMSopt!Z64,"")</f>
        <v/>
      </c>
      <c r="AB64" s="61" t="str">
        <f>IFERROR(Opttax!AA64/GAMSopt!AA64,"")</f>
        <v/>
      </c>
      <c r="AC64" s="61" t="str">
        <f>IFERROR(Opttax!AB64/GAMSopt!AB64,"")</f>
        <v/>
      </c>
      <c r="AD64" s="61" t="str">
        <f>IFERROR(Opttax!AC64/GAMSopt!AC64,"")</f>
        <v/>
      </c>
      <c r="AE64" s="61" t="str">
        <f>IFERROR(Opttax!AD64/GAMSopt!AD64,"")</f>
        <v/>
      </c>
      <c r="AF64" s="61" t="str">
        <f>IFERROR(Opttax!AE64/GAMSopt!AE64,"")</f>
        <v/>
      </c>
      <c r="AG64" s="61" t="str">
        <f>IFERROR(Opttax!AF64/GAMSopt!AF64,"")</f>
        <v/>
      </c>
      <c r="AH64" s="61" t="str">
        <f>IFERROR(Opttax!AG64/GAMSopt!AG64,"")</f>
        <v/>
      </c>
      <c r="AI64" s="61" t="str">
        <f>IFERROR(Opttax!AH64/GAMSopt!AH64,"")</f>
        <v/>
      </c>
      <c r="AJ64" s="61" t="str">
        <f>IFERROR(Opttax!AI64/GAMSopt!AI64,"")</f>
        <v/>
      </c>
      <c r="AK64" s="61" t="str">
        <f>IFERROR(Opttax!AJ64/GAMSopt!AJ64,"")</f>
        <v/>
      </c>
      <c r="AL64" s="61" t="str">
        <f>IFERROR(Opttax!AK64/GAMSopt!AK64,"")</f>
        <v/>
      </c>
      <c r="AM64" s="61" t="str">
        <f>IFERROR(Opttax!AL64/GAMSopt!AL64,"")</f>
        <v/>
      </c>
      <c r="AN64" s="61" t="str">
        <f>IFERROR(Opttax!AM64/GAMSopt!AM64,"")</f>
        <v/>
      </c>
      <c r="AO64" s="61" t="str">
        <f>IFERROR(Opttax!AN64/GAMSopt!AN64,"")</f>
        <v/>
      </c>
      <c r="AP64" s="61" t="str">
        <f>IFERROR(Opttax!AO64/GAMSopt!AO64,"")</f>
        <v/>
      </c>
      <c r="AQ64" s="61" t="str">
        <f>IFERROR(Opttax!AP64/GAMSopt!AP64,"")</f>
        <v/>
      </c>
      <c r="AR64" s="61" t="str">
        <f>IFERROR(Opttax!AQ64/GAMSopt!AQ64,"")</f>
        <v/>
      </c>
      <c r="AS64" s="61" t="str">
        <f>IFERROR(Opttax!AR64/GAMSopt!AR64,"")</f>
        <v/>
      </c>
      <c r="AT64" s="61" t="str">
        <f>IFERROR(Opttax!AS64/GAMSopt!AS64,"")</f>
        <v/>
      </c>
      <c r="AU64" s="61" t="str">
        <f>IFERROR(Opttax!AT64/GAMSopt!AT64,"")</f>
        <v/>
      </c>
      <c r="AV64" s="61" t="str">
        <f>IFERROR(Opttax!AU64/GAMSopt!AU64,"")</f>
        <v/>
      </c>
      <c r="AW64" s="61" t="str">
        <f>IFERROR(Opttax!AV64/GAMSopt!AV64,"")</f>
        <v/>
      </c>
      <c r="AX64" s="61" t="str">
        <f>IFERROR(Opttax!AW64/GAMSopt!AW64,"")</f>
        <v/>
      </c>
      <c r="AY64" s="61" t="str">
        <f>IFERROR(Opttax!AX64/GAMSopt!AX64,"")</f>
        <v/>
      </c>
      <c r="AZ64" s="61" t="str">
        <f>IFERROR(Opttax!AY64/GAMSopt!AY64,"")</f>
        <v/>
      </c>
      <c r="BA64" s="61" t="str">
        <f>IFERROR(Opttax!AZ64/GAMSopt!AZ64,"")</f>
        <v/>
      </c>
      <c r="BB64" s="61" t="str">
        <f>IFERROR(Opttax!BA64/GAMSopt!BA64,"")</f>
        <v/>
      </c>
      <c r="BC64" s="61" t="str">
        <f>IFERROR(Opttax!BB64/GAMSopt!BB64,"")</f>
        <v/>
      </c>
      <c r="BD64" s="61" t="str">
        <f>IFERROR(Opttax!BC64/GAMSopt!BC64,"")</f>
        <v/>
      </c>
      <c r="BE64" s="61" t="str">
        <f>IFERROR(Opttax!BD64/GAMSopt!BD64,"")</f>
        <v/>
      </c>
      <c r="BF64" s="61" t="str">
        <f>IFERROR(Opttax!BE64/GAMSopt!BE64,"")</f>
        <v/>
      </c>
      <c r="BG64" s="61" t="str">
        <f>IFERROR(Opttax!BF64/GAMSopt!BF64,"")</f>
        <v/>
      </c>
      <c r="BH64" s="61" t="str">
        <f>IFERROR(Opttax!BG64/GAMSopt!BG64,"")</f>
        <v/>
      </c>
      <c r="BI64" s="61" t="str">
        <f>IFERROR(Opttax!BH64/GAMSopt!BH64,"")</f>
        <v/>
      </c>
      <c r="BJ64" s="61" t="str">
        <f>IFERROR(Opttax!BI64/GAMSopt!BI64,"")</f>
        <v/>
      </c>
    </row>
    <row r="65" spans="1:62" x14ac:dyDescent="0.25">
      <c r="A65" t="str">
        <f>Opttax!A65</f>
        <v xml:space="preserve">      Atmosphere to atmosphere (b11)</v>
      </c>
      <c r="B65" t="str">
        <f>GAMSopt!A65</f>
        <v>AtA b11</v>
      </c>
      <c r="C65" s="61">
        <f>IFERROR(Opttax!B65/GAMSopt!B65,"")</f>
        <v>1</v>
      </c>
      <c r="D65" s="61" t="str">
        <f>IFERROR(Opttax!C65/GAMSopt!C65,"")</f>
        <v/>
      </c>
      <c r="E65" s="61" t="str">
        <f>IFERROR(Opttax!D65/GAMSopt!D65,"")</f>
        <v/>
      </c>
      <c r="F65" s="61" t="str">
        <f>IFERROR(Opttax!E65/GAMSopt!E65,"")</f>
        <v/>
      </c>
      <c r="G65" s="61" t="str">
        <f>IFERROR(Opttax!F65/GAMSopt!F65,"")</f>
        <v/>
      </c>
      <c r="H65" s="61" t="str">
        <f>IFERROR(Opttax!G65/GAMSopt!G65,"")</f>
        <v/>
      </c>
      <c r="I65" s="61" t="str">
        <f>IFERROR(Opttax!H65/GAMSopt!H65,"")</f>
        <v/>
      </c>
      <c r="J65" s="61" t="str">
        <f>IFERROR(Opttax!I65/GAMSopt!I65,"")</f>
        <v/>
      </c>
      <c r="K65" s="61" t="str">
        <f>IFERROR(Opttax!J65/GAMSopt!J65,"")</f>
        <v/>
      </c>
      <c r="L65" s="61" t="str">
        <f>IFERROR(Opttax!K65/GAMSopt!K65,"")</f>
        <v/>
      </c>
      <c r="M65" s="61" t="str">
        <f>IFERROR(Opttax!L65/GAMSopt!L65,"")</f>
        <v/>
      </c>
      <c r="N65" s="61" t="str">
        <f>IFERROR(Opttax!M65/GAMSopt!M65,"")</f>
        <v/>
      </c>
      <c r="O65" s="61" t="str">
        <f>IFERROR(Opttax!N65/GAMSopt!N65,"")</f>
        <v/>
      </c>
      <c r="P65" s="61" t="str">
        <f>IFERROR(Opttax!O65/GAMSopt!O65,"")</f>
        <v/>
      </c>
      <c r="Q65" s="61" t="str">
        <f>IFERROR(Opttax!P65/GAMSopt!P65,"")</f>
        <v/>
      </c>
      <c r="R65" s="61" t="str">
        <f>IFERROR(Opttax!Q65/GAMSopt!Q65,"")</f>
        <v/>
      </c>
      <c r="S65" s="61" t="str">
        <f>IFERROR(Opttax!R65/GAMSopt!R65,"")</f>
        <v/>
      </c>
      <c r="T65" s="61" t="str">
        <f>IFERROR(Opttax!S65/GAMSopt!S65,"")</f>
        <v/>
      </c>
      <c r="U65" s="61" t="str">
        <f>IFERROR(Opttax!T65/GAMSopt!T65,"")</f>
        <v/>
      </c>
      <c r="V65" s="61" t="str">
        <f>IFERROR(Opttax!U65/GAMSopt!U65,"")</f>
        <v/>
      </c>
      <c r="W65" s="61" t="str">
        <f>IFERROR(Opttax!V65/GAMSopt!V65,"")</f>
        <v/>
      </c>
      <c r="X65" s="61" t="str">
        <f>IFERROR(Opttax!W65/GAMSopt!W65,"")</f>
        <v/>
      </c>
      <c r="Y65" s="61" t="str">
        <f>IFERROR(Opttax!X65/GAMSopt!X65,"")</f>
        <v/>
      </c>
      <c r="Z65" s="61" t="str">
        <f>IFERROR(Opttax!Y65/GAMSopt!Y65,"")</f>
        <v/>
      </c>
      <c r="AA65" s="61" t="str">
        <f>IFERROR(Opttax!Z65/GAMSopt!Z65,"")</f>
        <v/>
      </c>
      <c r="AB65" s="61" t="str">
        <f>IFERROR(Opttax!AA65/GAMSopt!AA65,"")</f>
        <v/>
      </c>
      <c r="AC65" s="61" t="str">
        <f>IFERROR(Opttax!AB65/GAMSopt!AB65,"")</f>
        <v/>
      </c>
      <c r="AD65" s="61" t="str">
        <f>IFERROR(Opttax!AC65/GAMSopt!AC65,"")</f>
        <v/>
      </c>
      <c r="AE65" s="61" t="str">
        <f>IFERROR(Opttax!AD65/GAMSopt!AD65,"")</f>
        <v/>
      </c>
      <c r="AF65" s="61" t="str">
        <f>IFERROR(Opttax!AE65/GAMSopt!AE65,"")</f>
        <v/>
      </c>
      <c r="AG65" s="61" t="str">
        <f>IFERROR(Opttax!AF65/GAMSopt!AF65,"")</f>
        <v/>
      </c>
      <c r="AH65" s="61" t="str">
        <f>IFERROR(Opttax!AG65/GAMSopt!AG65,"")</f>
        <v/>
      </c>
      <c r="AI65" s="61" t="str">
        <f>IFERROR(Opttax!AH65/GAMSopt!AH65,"")</f>
        <v/>
      </c>
      <c r="AJ65" s="61" t="str">
        <f>IFERROR(Opttax!AI65/GAMSopt!AI65,"")</f>
        <v/>
      </c>
      <c r="AK65" s="61" t="str">
        <f>IFERROR(Opttax!AJ65/GAMSopt!AJ65,"")</f>
        <v/>
      </c>
      <c r="AL65" s="61" t="str">
        <f>IFERROR(Opttax!AK65/GAMSopt!AK65,"")</f>
        <v/>
      </c>
      <c r="AM65" s="61" t="str">
        <f>IFERROR(Opttax!AL65/GAMSopt!AL65,"")</f>
        <v/>
      </c>
      <c r="AN65" s="61" t="str">
        <f>IFERROR(Opttax!AM65/GAMSopt!AM65,"")</f>
        <v/>
      </c>
      <c r="AO65" s="61" t="str">
        <f>IFERROR(Opttax!AN65/GAMSopt!AN65,"")</f>
        <v/>
      </c>
      <c r="AP65" s="61" t="str">
        <f>IFERROR(Opttax!AO65/GAMSopt!AO65,"")</f>
        <v/>
      </c>
      <c r="AQ65" s="61" t="str">
        <f>IFERROR(Opttax!AP65/GAMSopt!AP65,"")</f>
        <v/>
      </c>
      <c r="AR65" s="61" t="str">
        <f>IFERROR(Opttax!AQ65/GAMSopt!AQ65,"")</f>
        <v/>
      </c>
      <c r="AS65" s="61" t="str">
        <f>IFERROR(Opttax!AR65/GAMSopt!AR65,"")</f>
        <v/>
      </c>
      <c r="AT65" s="61" t="str">
        <f>IFERROR(Opttax!AS65/GAMSopt!AS65,"")</f>
        <v/>
      </c>
      <c r="AU65" s="61" t="str">
        <f>IFERROR(Opttax!AT65/GAMSopt!AT65,"")</f>
        <v/>
      </c>
      <c r="AV65" s="61" t="str">
        <f>IFERROR(Opttax!AU65/GAMSopt!AU65,"")</f>
        <v/>
      </c>
      <c r="AW65" s="61" t="str">
        <f>IFERROR(Opttax!AV65/GAMSopt!AV65,"")</f>
        <v/>
      </c>
      <c r="AX65" s="61" t="str">
        <f>IFERROR(Opttax!AW65/GAMSopt!AW65,"")</f>
        <v/>
      </c>
      <c r="AY65" s="61" t="str">
        <f>IFERROR(Opttax!AX65/GAMSopt!AX65,"")</f>
        <v/>
      </c>
      <c r="AZ65" s="61" t="str">
        <f>IFERROR(Opttax!AY65/GAMSopt!AY65,"")</f>
        <v/>
      </c>
      <c r="BA65" s="61" t="str">
        <f>IFERROR(Opttax!AZ65/GAMSopt!AZ65,"")</f>
        <v/>
      </c>
      <c r="BB65" s="61" t="str">
        <f>IFERROR(Opttax!BA65/GAMSopt!BA65,"")</f>
        <v/>
      </c>
      <c r="BC65" s="61" t="str">
        <f>IFERROR(Opttax!BB65/GAMSopt!BB65,"")</f>
        <v/>
      </c>
      <c r="BD65" s="61" t="str">
        <f>IFERROR(Opttax!BC65/GAMSopt!BC65,"")</f>
        <v/>
      </c>
      <c r="BE65" s="61" t="str">
        <f>IFERROR(Opttax!BD65/GAMSopt!BD65,"")</f>
        <v/>
      </c>
      <c r="BF65" s="61" t="str">
        <f>IFERROR(Opttax!BE65/GAMSopt!BE65,"")</f>
        <v/>
      </c>
      <c r="BG65" s="61" t="str">
        <f>IFERROR(Opttax!BF65/GAMSopt!BF65,"")</f>
        <v/>
      </c>
      <c r="BH65" s="61" t="str">
        <f>IFERROR(Opttax!BG65/GAMSopt!BG65,"")</f>
        <v/>
      </c>
      <c r="BI65" s="61" t="str">
        <f>IFERROR(Opttax!BH65/GAMSopt!BH65,"")</f>
        <v/>
      </c>
      <c r="BJ65" s="61" t="str">
        <f>IFERROR(Opttax!BI65/GAMSopt!BI65,"")</f>
        <v/>
      </c>
    </row>
    <row r="66" spans="1:62" x14ac:dyDescent="0.25">
      <c r="A66" t="str">
        <f>Opttax!A66</f>
        <v xml:space="preserve">       Biosphere/shallow oceans to atmosphere (b21)</v>
      </c>
      <c r="B66" t="str">
        <f>GAMSopt!A66</f>
        <v>BtA b21</v>
      </c>
      <c r="C66" s="61">
        <f>IFERROR(Opttax!B66/GAMSopt!B66,"")</f>
        <v>0.99999999971011144</v>
      </c>
      <c r="D66" s="61" t="str">
        <f>IFERROR(Opttax!C66/GAMSopt!C66,"")</f>
        <v/>
      </c>
      <c r="E66" s="61" t="str">
        <f>IFERROR(Opttax!D66/GAMSopt!D66,"")</f>
        <v/>
      </c>
      <c r="F66" s="61" t="str">
        <f>IFERROR(Opttax!E66/GAMSopt!E66,"")</f>
        <v/>
      </c>
      <c r="G66" s="61" t="str">
        <f>IFERROR(Opttax!F66/GAMSopt!F66,"")</f>
        <v/>
      </c>
      <c r="H66" s="61" t="str">
        <f>IFERROR(Opttax!G66/GAMSopt!G66,"")</f>
        <v/>
      </c>
      <c r="I66" s="61" t="str">
        <f>IFERROR(Opttax!H66/GAMSopt!H66,"")</f>
        <v/>
      </c>
      <c r="J66" s="61" t="str">
        <f>IFERROR(Opttax!I66/GAMSopt!I66,"")</f>
        <v/>
      </c>
      <c r="K66" s="61" t="str">
        <f>IFERROR(Opttax!J66/GAMSopt!J66,"")</f>
        <v/>
      </c>
      <c r="L66" s="61" t="str">
        <f>IFERROR(Opttax!K66/GAMSopt!K66,"")</f>
        <v/>
      </c>
      <c r="M66" s="61" t="str">
        <f>IFERROR(Opttax!L66/GAMSopt!L66,"")</f>
        <v/>
      </c>
      <c r="N66" s="61" t="str">
        <f>IFERROR(Opttax!M66/GAMSopt!M66,"")</f>
        <v/>
      </c>
      <c r="O66" s="61" t="str">
        <f>IFERROR(Opttax!N66/GAMSopt!N66,"")</f>
        <v/>
      </c>
      <c r="P66" s="61" t="str">
        <f>IFERROR(Opttax!O66/GAMSopt!O66,"")</f>
        <v/>
      </c>
      <c r="Q66" s="61" t="str">
        <f>IFERROR(Opttax!P66/GAMSopt!P66,"")</f>
        <v/>
      </c>
      <c r="R66" s="61" t="str">
        <f>IFERROR(Opttax!Q66/GAMSopt!Q66,"")</f>
        <v/>
      </c>
      <c r="S66" s="61" t="str">
        <f>IFERROR(Opttax!R66/GAMSopt!R66,"")</f>
        <v/>
      </c>
      <c r="T66" s="61" t="str">
        <f>IFERROR(Opttax!S66/GAMSopt!S66,"")</f>
        <v/>
      </c>
      <c r="U66" s="61" t="str">
        <f>IFERROR(Opttax!T66/GAMSopt!T66,"")</f>
        <v/>
      </c>
      <c r="V66" s="61" t="str">
        <f>IFERROR(Opttax!U66/GAMSopt!U66,"")</f>
        <v/>
      </c>
      <c r="W66" s="61" t="str">
        <f>IFERROR(Opttax!V66/GAMSopt!V66,"")</f>
        <v/>
      </c>
      <c r="X66" s="61" t="str">
        <f>IFERROR(Opttax!W66/GAMSopt!W66,"")</f>
        <v/>
      </c>
      <c r="Y66" s="61" t="str">
        <f>IFERROR(Opttax!X66/GAMSopt!X66,"")</f>
        <v/>
      </c>
      <c r="Z66" s="61" t="str">
        <f>IFERROR(Opttax!Y66/GAMSopt!Y66,"")</f>
        <v/>
      </c>
      <c r="AA66" s="61" t="str">
        <f>IFERROR(Opttax!Z66/GAMSopt!Z66,"")</f>
        <v/>
      </c>
      <c r="AB66" s="61" t="str">
        <f>IFERROR(Opttax!AA66/GAMSopt!AA66,"")</f>
        <v/>
      </c>
      <c r="AC66" s="61" t="str">
        <f>IFERROR(Opttax!AB66/GAMSopt!AB66,"")</f>
        <v/>
      </c>
      <c r="AD66" s="61" t="str">
        <f>IFERROR(Opttax!AC66/GAMSopt!AC66,"")</f>
        <v/>
      </c>
      <c r="AE66" s="61" t="str">
        <f>IFERROR(Opttax!AD66/GAMSopt!AD66,"")</f>
        <v/>
      </c>
      <c r="AF66" s="61" t="str">
        <f>IFERROR(Opttax!AE66/GAMSopt!AE66,"")</f>
        <v/>
      </c>
      <c r="AG66" s="61" t="str">
        <f>IFERROR(Opttax!AF66/GAMSopt!AF66,"")</f>
        <v/>
      </c>
      <c r="AH66" s="61" t="str">
        <f>IFERROR(Opttax!AG66/GAMSopt!AG66,"")</f>
        <v/>
      </c>
      <c r="AI66" s="61" t="str">
        <f>IFERROR(Opttax!AH66/GAMSopt!AH66,"")</f>
        <v/>
      </c>
      <c r="AJ66" s="61" t="str">
        <f>IFERROR(Opttax!AI66/GAMSopt!AI66,"")</f>
        <v/>
      </c>
      <c r="AK66" s="61" t="str">
        <f>IFERROR(Opttax!AJ66/GAMSopt!AJ66,"")</f>
        <v/>
      </c>
      <c r="AL66" s="61" t="str">
        <f>IFERROR(Opttax!AK66/GAMSopt!AK66,"")</f>
        <v/>
      </c>
      <c r="AM66" s="61" t="str">
        <f>IFERROR(Opttax!AL66/GAMSopt!AL66,"")</f>
        <v/>
      </c>
      <c r="AN66" s="61" t="str">
        <f>IFERROR(Opttax!AM66/GAMSopt!AM66,"")</f>
        <v/>
      </c>
      <c r="AO66" s="61" t="str">
        <f>IFERROR(Opttax!AN66/GAMSopt!AN66,"")</f>
        <v/>
      </c>
      <c r="AP66" s="61" t="str">
        <f>IFERROR(Opttax!AO66/GAMSopt!AO66,"")</f>
        <v/>
      </c>
      <c r="AQ66" s="61" t="str">
        <f>IFERROR(Opttax!AP66/GAMSopt!AP66,"")</f>
        <v/>
      </c>
      <c r="AR66" s="61" t="str">
        <f>IFERROR(Opttax!AQ66/GAMSopt!AQ66,"")</f>
        <v/>
      </c>
      <c r="AS66" s="61" t="str">
        <f>IFERROR(Opttax!AR66/GAMSopt!AR66,"")</f>
        <v/>
      </c>
      <c r="AT66" s="61" t="str">
        <f>IFERROR(Opttax!AS66/GAMSopt!AS66,"")</f>
        <v/>
      </c>
      <c r="AU66" s="61" t="str">
        <f>IFERROR(Opttax!AT66/GAMSopt!AT66,"")</f>
        <v/>
      </c>
      <c r="AV66" s="61" t="str">
        <f>IFERROR(Opttax!AU66/GAMSopt!AU66,"")</f>
        <v/>
      </c>
      <c r="AW66" s="61" t="str">
        <f>IFERROR(Opttax!AV66/GAMSopt!AV66,"")</f>
        <v/>
      </c>
      <c r="AX66" s="61" t="str">
        <f>IFERROR(Opttax!AW66/GAMSopt!AW66,"")</f>
        <v/>
      </c>
      <c r="AY66" s="61" t="str">
        <f>IFERROR(Opttax!AX66/GAMSopt!AX66,"")</f>
        <v/>
      </c>
      <c r="AZ66" s="61" t="str">
        <f>IFERROR(Opttax!AY66/GAMSopt!AY66,"")</f>
        <v/>
      </c>
      <c r="BA66" s="61" t="str">
        <f>IFERROR(Opttax!AZ66/GAMSopt!AZ66,"")</f>
        <v/>
      </c>
      <c r="BB66" s="61" t="str">
        <f>IFERROR(Opttax!BA66/GAMSopt!BA66,"")</f>
        <v/>
      </c>
      <c r="BC66" s="61" t="str">
        <f>IFERROR(Opttax!BB66/GAMSopt!BB66,"")</f>
        <v/>
      </c>
      <c r="BD66" s="61" t="str">
        <f>IFERROR(Opttax!BC66/GAMSopt!BC66,"")</f>
        <v/>
      </c>
      <c r="BE66" s="61" t="str">
        <f>IFERROR(Opttax!BD66/GAMSopt!BD66,"")</f>
        <v/>
      </c>
      <c r="BF66" s="61" t="str">
        <f>IFERROR(Opttax!BE66/GAMSopt!BE66,"")</f>
        <v/>
      </c>
      <c r="BG66" s="61" t="str">
        <f>IFERROR(Opttax!BF66/GAMSopt!BF66,"")</f>
        <v/>
      </c>
      <c r="BH66" s="61" t="str">
        <f>IFERROR(Opttax!BG66/GAMSopt!BG66,"")</f>
        <v/>
      </c>
      <c r="BI66" s="61" t="str">
        <f>IFERROR(Opttax!BH66/GAMSopt!BH66,"")</f>
        <v/>
      </c>
      <c r="BJ66" s="61" t="str">
        <f>IFERROR(Opttax!BI66/GAMSopt!BI66,"")</f>
        <v/>
      </c>
    </row>
    <row r="67" spans="1:62" x14ac:dyDescent="0.25">
      <c r="A67" t="str">
        <f>Opttax!A67</f>
        <v xml:space="preserve">      Atmosphere to biosphere/shallow oceans (b12)</v>
      </c>
      <c r="B67" t="str">
        <f>GAMSopt!A67</f>
        <v>AtB b12</v>
      </c>
      <c r="C67" s="61">
        <f>IFERROR(Opttax!B67/GAMSopt!B67,"")</f>
        <v>1.0000000000000002</v>
      </c>
      <c r="D67" s="61" t="str">
        <f>IFERROR(Opttax!C67/GAMSopt!C67,"")</f>
        <v/>
      </c>
      <c r="E67" s="61" t="str">
        <f>IFERROR(Opttax!D67/GAMSopt!D67,"")</f>
        <v/>
      </c>
      <c r="F67" s="61" t="str">
        <f>IFERROR(Opttax!E67/GAMSopt!E67,"")</f>
        <v/>
      </c>
      <c r="G67" s="61" t="str">
        <f>IFERROR(Opttax!F67/GAMSopt!F67,"")</f>
        <v/>
      </c>
      <c r="H67" s="61" t="str">
        <f>IFERROR(Opttax!G67/GAMSopt!G67,"")</f>
        <v/>
      </c>
      <c r="I67" s="61" t="str">
        <f>IFERROR(Opttax!H67/GAMSopt!H67,"")</f>
        <v/>
      </c>
      <c r="J67" s="61" t="str">
        <f>IFERROR(Opttax!I67/GAMSopt!I67,"")</f>
        <v/>
      </c>
      <c r="K67" s="61" t="str">
        <f>IFERROR(Opttax!J67/GAMSopt!J67,"")</f>
        <v/>
      </c>
      <c r="L67" s="61" t="str">
        <f>IFERROR(Opttax!K67/GAMSopt!K67,"")</f>
        <v/>
      </c>
      <c r="M67" s="61" t="str">
        <f>IFERROR(Opttax!L67/GAMSopt!L67,"")</f>
        <v/>
      </c>
      <c r="N67" s="61" t="str">
        <f>IFERROR(Opttax!M67/GAMSopt!M67,"")</f>
        <v/>
      </c>
      <c r="O67" s="61" t="str">
        <f>IFERROR(Opttax!N67/GAMSopt!N67,"")</f>
        <v/>
      </c>
      <c r="P67" s="61" t="str">
        <f>IFERROR(Opttax!O67/GAMSopt!O67,"")</f>
        <v/>
      </c>
      <c r="Q67" s="61" t="str">
        <f>IFERROR(Opttax!P67/GAMSopt!P67,"")</f>
        <v/>
      </c>
      <c r="R67" s="61" t="str">
        <f>IFERROR(Opttax!Q67/GAMSopt!Q67,"")</f>
        <v/>
      </c>
      <c r="S67" s="61" t="str">
        <f>IFERROR(Opttax!R67/GAMSopt!R67,"")</f>
        <v/>
      </c>
      <c r="T67" s="61" t="str">
        <f>IFERROR(Opttax!S67/GAMSopt!S67,"")</f>
        <v/>
      </c>
      <c r="U67" s="61" t="str">
        <f>IFERROR(Opttax!T67/GAMSopt!T67,"")</f>
        <v/>
      </c>
      <c r="V67" s="61" t="str">
        <f>IFERROR(Opttax!U67/GAMSopt!U67,"")</f>
        <v/>
      </c>
      <c r="W67" s="61" t="str">
        <f>IFERROR(Opttax!V67/GAMSopt!V67,"")</f>
        <v/>
      </c>
      <c r="X67" s="61" t="str">
        <f>IFERROR(Opttax!W67/GAMSopt!W67,"")</f>
        <v/>
      </c>
      <c r="Y67" s="61" t="str">
        <f>IFERROR(Opttax!X67/GAMSopt!X67,"")</f>
        <v/>
      </c>
      <c r="Z67" s="61" t="str">
        <f>IFERROR(Opttax!Y67/GAMSopt!Y67,"")</f>
        <v/>
      </c>
      <c r="AA67" s="61" t="str">
        <f>IFERROR(Opttax!Z67/GAMSopt!Z67,"")</f>
        <v/>
      </c>
      <c r="AB67" s="61" t="str">
        <f>IFERROR(Opttax!AA67/GAMSopt!AA67,"")</f>
        <v/>
      </c>
      <c r="AC67" s="61" t="str">
        <f>IFERROR(Opttax!AB67/GAMSopt!AB67,"")</f>
        <v/>
      </c>
      <c r="AD67" s="61" t="str">
        <f>IFERROR(Opttax!AC67/GAMSopt!AC67,"")</f>
        <v/>
      </c>
      <c r="AE67" s="61" t="str">
        <f>IFERROR(Opttax!AD67/GAMSopt!AD67,"")</f>
        <v/>
      </c>
      <c r="AF67" s="61" t="str">
        <f>IFERROR(Opttax!AE67/GAMSopt!AE67,"")</f>
        <v/>
      </c>
      <c r="AG67" s="61" t="str">
        <f>IFERROR(Opttax!AF67/GAMSopt!AF67,"")</f>
        <v/>
      </c>
      <c r="AH67" s="61" t="str">
        <f>IFERROR(Opttax!AG67/GAMSopt!AG67,"")</f>
        <v/>
      </c>
      <c r="AI67" s="61" t="str">
        <f>IFERROR(Opttax!AH67/GAMSopt!AH67,"")</f>
        <v/>
      </c>
      <c r="AJ67" s="61" t="str">
        <f>IFERROR(Opttax!AI67/GAMSopt!AI67,"")</f>
        <v/>
      </c>
      <c r="AK67" s="61" t="str">
        <f>IFERROR(Opttax!AJ67/GAMSopt!AJ67,"")</f>
        <v/>
      </c>
      <c r="AL67" s="61" t="str">
        <f>IFERROR(Opttax!AK67/GAMSopt!AK67,"")</f>
        <v/>
      </c>
      <c r="AM67" s="61" t="str">
        <f>IFERROR(Opttax!AL67/GAMSopt!AL67,"")</f>
        <v/>
      </c>
      <c r="AN67" s="61" t="str">
        <f>IFERROR(Opttax!AM67/GAMSopt!AM67,"")</f>
        <v/>
      </c>
      <c r="AO67" s="61" t="str">
        <f>IFERROR(Opttax!AN67/GAMSopt!AN67,"")</f>
        <v/>
      </c>
      <c r="AP67" s="61" t="str">
        <f>IFERROR(Opttax!AO67/GAMSopt!AO67,"")</f>
        <v/>
      </c>
      <c r="AQ67" s="61" t="str">
        <f>IFERROR(Opttax!AP67/GAMSopt!AP67,"")</f>
        <v/>
      </c>
      <c r="AR67" s="61" t="str">
        <f>IFERROR(Opttax!AQ67/GAMSopt!AQ67,"")</f>
        <v/>
      </c>
      <c r="AS67" s="61" t="str">
        <f>IFERROR(Opttax!AR67/GAMSopt!AR67,"")</f>
        <v/>
      </c>
      <c r="AT67" s="61" t="str">
        <f>IFERROR(Opttax!AS67/GAMSopt!AS67,"")</f>
        <v/>
      </c>
      <c r="AU67" s="61" t="str">
        <f>IFERROR(Opttax!AT67/GAMSopt!AT67,"")</f>
        <v/>
      </c>
      <c r="AV67" s="61" t="str">
        <f>IFERROR(Opttax!AU67/GAMSopt!AU67,"")</f>
        <v/>
      </c>
      <c r="AW67" s="61" t="str">
        <f>IFERROR(Opttax!AV67/GAMSopt!AV67,"")</f>
        <v/>
      </c>
      <c r="AX67" s="61" t="str">
        <f>IFERROR(Opttax!AW67/GAMSopt!AW67,"")</f>
        <v/>
      </c>
      <c r="AY67" s="61" t="str">
        <f>IFERROR(Opttax!AX67/GAMSopt!AX67,"")</f>
        <v/>
      </c>
      <c r="AZ67" s="61" t="str">
        <f>IFERROR(Opttax!AY67/GAMSopt!AY67,"")</f>
        <v/>
      </c>
      <c r="BA67" s="61" t="str">
        <f>IFERROR(Opttax!AZ67/GAMSopt!AZ67,"")</f>
        <v/>
      </c>
      <c r="BB67" s="61" t="str">
        <f>IFERROR(Opttax!BA67/GAMSopt!BA67,"")</f>
        <v/>
      </c>
      <c r="BC67" s="61" t="str">
        <f>IFERROR(Opttax!BB67/GAMSopt!BB67,"")</f>
        <v/>
      </c>
      <c r="BD67" s="61" t="str">
        <f>IFERROR(Opttax!BC67/GAMSopt!BC67,"")</f>
        <v/>
      </c>
      <c r="BE67" s="61" t="str">
        <f>IFERROR(Opttax!BD67/GAMSopt!BD67,"")</f>
        <v/>
      </c>
      <c r="BF67" s="61" t="str">
        <f>IFERROR(Opttax!BE67/GAMSopt!BE67,"")</f>
        <v/>
      </c>
      <c r="BG67" s="61" t="str">
        <f>IFERROR(Opttax!BF67/GAMSopt!BF67,"")</f>
        <v/>
      </c>
      <c r="BH67" s="61" t="str">
        <f>IFERROR(Opttax!BG67/GAMSopt!BG67,"")</f>
        <v/>
      </c>
      <c r="BI67" s="61" t="str">
        <f>IFERROR(Opttax!BH67/GAMSopt!BH67,"")</f>
        <v/>
      </c>
      <c r="BJ67" s="61" t="str">
        <f>IFERROR(Opttax!BI67/GAMSopt!BI67,"")</f>
        <v/>
      </c>
    </row>
    <row r="68" spans="1:62" x14ac:dyDescent="0.25">
      <c r="A68" t="str">
        <f>Opttax!A68</f>
        <v xml:space="preserve">      Biosphere/shallow oceans to B/SO (b22)</v>
      </c>
      <c r="B68" t="str">
        <f>GAMSopt!A68</f>
        <v>BtB b22</v>
      </c>
      <c r="C68" s="61">
        <f>IFERROR(Opttax!B68/GAMSopt!B68,"")</f>
        <v>1.0000000000115841</v>
      </c>
      <c r="D68" s="61" t="str">
        <f>IFERROR(Opttax!C68/GAMSopt!C68,"")</f>
        <v/>
      </c>
      <c r="E68" s="61" t="str">
        <f>IFERROR(Opttax!D68/GAMSopt!D68,"")</f>
        <v/>
      </c>
      <c r="F68" s="61" t="str">
        <f>IFERROR(Opttax!E68/GAMSopt!E68,"")</f>
        <v/>
      </c>
      <c r="G68" s="61" t="str">
        <f>IFERROR(Opttax!F68/GAMSopt!F68,"")</f>
        <v/>
      </c>
      <c r="H68" s="61" t="str">
        <f>IFERROR(Opttax!G68/GAMSopt!G68,"")</f>
        <v/>
      </c>
      <c r="I68" s="61" t="str">
        <f>IFERROR(Opttax!H68/GAMSopt!H68,"")</f>
        <v/>
      </c>
      <c r="J68" s="61" t="str">
        <f>IFERROR(Opttax!I68/GAMSopt!I68,"")</f>
        <v/>
      </c>
      <c r="K68" s="61" t="str">
        <f>IFERROR(Opttax!J68/GAMSopt!J68,"")</f>
        <v/>
      </c>
      <c r="L68" s="61" t="str">
        <f>IFERROR(Opttax!K68/GAMSopt!K68,"")</f>
        <v/>
      </c>
      <c r="M68" s="61" t="str">
        <f>IFERROR(Opttax!L68/GAMSopt!L68,"")</f>
        <v/>
      </c>
      <c r="N68" s="61" t="str">
        <f>IFERROR(Opttax!M68/GAMSopt!M68,"")</f>
        <v/>
      </c>
      <c r="O68" s="61" t="str">
        <f>IFERROR(Opttax!N68/GAMSopt!N68,"")</f>
        <v/>
      </c>
      <c r="P68" s="61" t="str">
        <f>IFERROR(Opttax!O68/GAMSopt!O68,"")</f>
        <v/>
      </c>
      <c r="Q68" s="61" t="str">
        <f>IFERROR(Opttax!P68/GAMSopt!P68,"")</f>
        <v/>
      </c>
      <c r="R68" s="61" t="str">
        <f>IFERROR(Opttax!Q68/GAMSopt!Q68,"")</f>
        <v/>
      </c>
      <c r="S68" s="61" t="str">
        <f>IFERROR(Opttax!R68/GAMSopt!R68,"")</f>
        <v/>
      </c>
      <c r="T68" s="61" t="str">
        <f>IFERROR(Opttax!S68/GAMSopt!S68,"")</f>
        <v/>
      </c>
      <c r="U68" s="61" t="str">
        <f>IFERROR(Opttax!T68/GAMSopt!T68,"")</f>
        <v/>
      </c>
      <c r="V68" s="61" t="str">
        <f>IFERROR(Opttax!U68/GAMSopt!U68,"")</f>
        <v/>
      </c>
      <c r="W68" s="61" t="str">
        <f>IFERROR(Opttax!V68/GAMSopt!V68,"")</f>
        <v/>
      </c>
      <c r="X68" s="61" t="str">
        <f>IFERROR(Opttax!W68/GAMSopt!W68,"")</f>
        <v/>
      </c>
      <c r="Y68" s="61" t="str">
        <f>IFERROR(Opttax!X68/GAMSopt!X68,"")</f>
        <v/>
      </c>
      <c r="Z68" s="61" t="str">
        <f>IFERROR(Opttax!Y68/GAMSopt!Y68,"")</f>
        <v/>
      </c>
      <c r="AA68" s="61" t="str">
        <f>IFERROR(Opttax!Z68/GAMSopt!Z68,"")</f>
        <v/>
      </c>
      <c r="AB68" s="61" t="str">
        <f>IFERROR(Opttax!AA68/GAMSopt!AA68,"")</f>
        <v/>
      </c>
      <c r="AC68" s="61" t="str">
        <f>IFERROR(Opttax!AB68/GAMSopt!AB68,"")</f>
        <v/>
      </c>
      <c r="AD68" s="61" t="str">
        <f>IFERROR(Opttax!AC68/GAMSopt!AC68,"")</f>
        <v/>
      </c>
      <c r="AE68" s="61" t="str">
        <f>IFERROR(Opttax!AD68/GAMSopt!AD68,"")</f>
        <v/>
      </c>
      <c r="AF68" s="61" t="str">
        <f>IFERROR(Opttax!AE68/GAMSopt!AE68,"")</f>
        <v/>
      </c>
      <c r="AG68" s="61" t="str">
        <f>IFERROR(Opttax!AF68/GAMSopt!AF68,"")</f>
        <v/>
      </c>
      <c r="AH68" s="61" t="str">
        <f>IFERROR(Opttax!AG68/GAMSopt!AG68,"")</f>
        <v/>
      </c>
      <c r="AI68" s="61" t="str">
        <f>IFERROR(Opttax!AH68/GAMSopt!AH68,"")</f>
        <v/>
      </c>
      <c r="AJ68" s="61" t="str">
        <f>IFERROR(Opttax!AI68/GAMSopt!AI68,"")</f>
        <v/>
      </c>
      <c r="AK68" s="61" t="str">
        <f>IFERROR(Opttax!AJ68/GAMSopt!AJ68,"")</f>
        <v/>
      </c>
      <c r="AL68" s="61" t="str">
        <f>IFERROR(Opttax!AK68/GAMSopt!AK68,"")</f>
        <v/>
      </c>
      <c r="AM68" s="61" t="str">
        <f>IFERROR(Opttax!AL68/GAMSopt!AL68,"")</f>
        <v/>
      </c>
      <c r="AN68" s="61" t="str">
        <f>IFERROR(Opttax!AM68/GAMSopt!AM68,"")</f>
        <v/>
      </c>
      <c r="AO68" s="61" t="str">
        <f>IFERROR(Opttax!AN68/GAMSopt!AN68,"")</f>
        <v/>
      </c>
      <c r="AP68" s="61" t="str">
        <f>IFERROR(Opttax!AO68/GAMSopt!AO68,"")</f>
        <v/>
      </c>
      <c r="AQ68" s="61" t="str">
        <f>IFERROR(Opttax!AP68/GAMSopt!AP68,"")</f>
        <v/>
      </c>
      <c r="AR68" s="61" t="str">
        <f>IFERROR(Opttax!AQ68/GAMSopt!AQ68,"")</f>
        <v/>
      </c>
      <c r="AS68" s="61" t="str">
        <f>IFERROR(Opttax!AR68/GAMSopt!AR68,"")</f>
        <v/>
      </c>
      <c r="AT68" s="61" t="str">
        <f>IFERROR(Opttax!AS68/GAMSopt!AS68,"")</f>
        <v/>
      </c>
      <c r="AU68" s="61" t="str">
        <f>IFERROR(Opttax!AT68/GAMSopt!AT68,"")</f>
        <v/>
      </c>
      <c r="AV68" s="61" t="str">
        <f>IFERROR(Opttax!AU68/GAMSopt!AU68,"")</f>
        <v/>
      </c>
      <c r="AW68" s="61" t="str">
        <f>IFERROR(Opttax!AV68/GAMSopt!AV68,"")</f>
        <v/>
      </c>
      <c r="AX68" s="61" t="str">
        <f>IFERROR(Opttax!AW68/GAMSopt!AW68,"")</f>
        <v/>
      </c>
      <c r="AY68" s="61" t="str">
        <f>IFERROR(Opttax!AX68/GAMSopt!AX68,"")</f>
        <v/>
      </c>
      <c r="AZ68" s="61" t="str">
        <f>IFERROR(Opttax!AY68/GAMSopt!AY68,"")</f>
        <v/>
      </c>
      <c r="BA68" s="61" t="str">
        <f>IFERROR(Opttax!AZ68/GAMSopt!AZ68,"")</f>
        <v/>
      </c>
      <c r="BB68" s="61" t="str">
        <f>IFERROR(Opttax!BA68/GAMSopt!BA68,"")</f>
        <v/>
      </c>
      <c r="BC68" s="61" t="str">
        <f>IFERROR(Opttax!BB68/GAMSopt!BB68,"")</f>
        <v/>
      </c>
      <c r="BD68" s="61" t="str">
        <f>IFERROR(Opttax!BC68/GAMSopt!BC68,"")</f>
        <v/>
      </c>
      <c r="BE68" s="61" t="str">
        <f>IFERROR(Opttax!BD68/GAMSopt!BD68,"")</f>
        <v/>
      </c>
      <c r="BF68" s="61" t="str">
        <f>IFERROR(Opttax!BE68/GAMSopt!BE68,"")</f>
        <v/>
      </c>
      <c r="BG68" s="61" t="str">
        <f>IFERROR(Opttax!BF68/GAMSopt!BF68,"")</f>
        <v/>
      </c>
      <c r="BH68" s="61" t="str">
        <f>IFERROR(Opttax!BG68/GAMSopt!BG68,"")</f>
        <v/>
      </c>
      <c r="BI68" s="61" t="str">
        <f>IFERROR(Opttax!BH68/GAMSopt!BH68,"")</f>
        <v/>
      </c>
      <c r="BJ68" s="61" t="str">
        <f>IFERROR(Opttax!BI68/GAMSopt!BI68,"")</f>
        <v/>
      </c>
    </row>
    <row r="69" spans="1:62" x14ac:dyDescent="0.25">
      <c r="A69" t="str">
        <f>Opttax!A69</f>
        <v xml:space="preserve">      Deep oceans to biosphere/shallow oceans (b32)</v>
      </c>
      <c r="B69" t="str">
        <f>GAMSopt!A69</f>
        <v>DtB b32</v>
      </c>
      <c r="C69" s="61">
        <f>IFERROR(Opttax!B69/GAMSopt!B69,"")</f>
        <v>1</v>
      </c>
      <c r="D69" s="61" t="str">
        <f>IFERROR(Opttax!C69/GAMSopt!C69,"")</f>
        <v/>
      </c>
      <c r="E69" s="61" t="str">
        <f>IFERROR(Opttax!D69/GAMSopt!D69,"")</f>
        <v/>
      </c>
      <c r="F69" s="61" t="str">
        <f>IFERROR(Opttax!E69/GAMSopt!E69,"")</f>
        <v/>
      </c>
      <c r="G69" s="61" t="str">
        <f>IFERROR(Opttax!F69/GAMSopt!F69,"")</f>
        <v/>
      </c>
      <c r="H69" s="61" t="str">
        <f>IFERROR(Opttax!G69/GAMSopt!G69,"")</f>
        <v/>
      </c>
      <c r="I69" s="61" t="str">
        <f>IFERROR(Opttax!H69/GAMSopt!H69,"")</f>
        <v/>
      </c>
      <c r="J69" s="61" t="str">
        <f>IFERROR(Opttax!I69/GAMSopt!I69,"")</f>
        <v/>
      </c>
      <c r="K69" s="61" t="str">
        <f>IFERROR(Opttax!J69/GAMSopt!J69,"")</f>
        <v/>
      </c>
      <c r="L69" s="61" t="str">
        <f>IFERROR(Opttax!K69/GAMSopt!K69,"")</f>
        <v/>
      </c>
      <c r="M69" s="61" t="str">
        <f>IFERROR(Opttax!L69/GAMSopt!L69,"")</f>
        <v/>
      </c>
      <c r="N69" s="61" t="str">
        <f>IFERROR(Opttax!M69/GAMSopt!M69,"")</f>
        <v/>
      </c>
      <c r="O69" s="61" t="str">
        <f>IFERROR(Opttax!N69/GAMSopt!N69,"")</f>
        <v/>
      </c>
      <c r="P69" s="61" t="str">
        <f>IFERROR(Opttax!O69/GAMSopt!O69,"")</f>
        <v/>
      </c>
      <c r="Q69" s="61" t="str">
        <f>IFERROR(Opttax!P69/GAMSopt!P69,"")</f>
        <v/>
      </c>
      <c r="R69" s="61" t="str">
        <f>IFERROR(Opttax!Q69/GAMSopt!Q69,"")</f>
        <v/>
      </c>
      <c r="S69" s="61" t="str">
        <f>IFERROR(Opttax!R69/GAMSopt!R69,"")</f>
        <v/>
      </c>
      <c r="T69" s="61" t="str">
        <f>IFERROR(Opttax!S69/GAMSopt!S69,"")</f>
        <v/>
      </c>
      <c r="U69" s="61" t="str">
        <f>IFERROR(Opttax!T69/GAMSopt!T69,"")</f>
        <v/>
      </c>
      <c r="V69" s="61" t="str">
        <f>IFERROR(Opttax!U69/GAMSopt!U69,"")</f>
        <v/>
      </c>
      <c r="W69" s="61" t="str">
        <f>IFERROR(Opttax!V69/GAMSopt!V69,"")</f>
        <v/>
      </c>
      <c r="X69" s="61" t="str">
        <f>IFERROR(Opttax!W69/GAMSopt!W69,"")</f>
        <v/>
      </c>
      <c r="Y69" s="61" t="str">
        <f>IFERROR(Opttax!X69/GAMSopt!X69,"")</f>
        <v/>
      </c>
      <c r="Z69" s="61" t="str">
        <f>IFERROR(Opttax!Y69/GAMSopt!Y69,"")</f>
        <v/>
      </c>
      <c r="AA69" s="61" t="str">
        <f>IFERROR(Opttax!Z69/GAMSopt!Z69,"")</f>
        <v/>
      </c>
      <c r="AB69" s="61" t="str">
        <f>IFERROR(Opttax!AA69/GAMSopt!AA69,"")</f>
        <v/>
      </c>
      <c r="AC69" s="61" t="str">
        <f>IFERROR(Opttax!AB69/GAMSopt!AB69,"")</f>
        <v/>
      </c>
      <c r="AD69" s="61" t="str">
        <f>IFERROR(Opttax!AC69/GAMSopt!AC69,"")</f>
        <v/>
      </c>
      <c r="AE69" s="61" t="str">
        <f>IFERROR(Opttax!AD69/GAMSopt!AD69,"")</f>
        <v/>
      </c>
      <c r="AF69" s="61" t="str">
        <f>IFERROR(Opttax!AE69/GAMSopt!AE69,"")</f>
        <v/>
      </c>
      <c r="AG69" s="61" t="str">
        <f>IFERROR(Opttax!AF69/GAMSopt!AF69,"")</f>
        <v/>
      </c>
      <c r="AH69" s="61" t="str">
        <f>IFERROR(Opttax!AG69/GAMSopt!AG69,"")</f>
        <v/>
      </c>
      <c r="AI69" s="61" t="str">
        <f>IFERROR(Opttax!AH69/GAMSopt!AH69,"")</f>
        <v/>
      </c>
      <c r="AJ69" s="61" t="str">
        <f>IFERROR(Opttax!AI69/GAMSopt!AI69,"")</f>
        <v/>
      </c>
      <c r="AK69" s="61" t="str">
        <f>IFERROR(Opttax!AJ69/GAMSopt!AJ69,"")</f>
        <v/>
      </c>
      <c r="AL69" s="61" t="str">
        <f>IFERROR(Opttax!AK69/GAMSopt!AK69,"")</f>
        <v/>
      </c>
      <c r="AM69" s="61" t="str">
        <f>IFERROR(Opttax!AL69/GAMSopt!AL69,"")</f>
        <v/>
      </c>
      <c r="AN69" s="61" t="str">
        <f>IFERROR(Opttax!AM69/GAMSopt!AM69,"")</f>
        <v/>
      </c>
      <c r="AO69" s="61" t="str">
        <f>IFERROR(Opttax!AN69/GAMSopt!AN69,"")</f>
        <v/>
      </c>
      <c r="AP69" s="61" t="str">
        <f>IFERROR(Opttax!AO69/GAMSopt!AO69,"")</f>
        <v/>
      </c>
      <c r="AQ69" s="61" t="str">
        <f>IFERROR(Opttax!AP69/GAMSopt!AP69,"")</f>
        <v/>
      </c>
      <c r="AR69" s="61" t="str">
        <f>IFERROR(Opttax!AQ69/GAMSopt!AQ69,"")</f>
        <v/>
      </c>
      <c r="AS69" s="61" t="str">
        <f>IFERROR(Opttax!AR69/GAMSopt!AR69,"")</f>
        <v/>
      </c>
      <c r="AT69" s="61" t="str">
        <f>IFERROR(Opttax!AS69/GAMSopt!AS69,"")</f>
        <v/>
      </c>
      <c r="AU69" s="61" t="str">
        <f>IFERROR(Opttax!AT69/GAMSopt!AT69,"")</f>
        <v/>
      </c>
      <c r="AV69" s="61" t="str">
        <f>IFERROR(Opttax!AU69/GAMSopt!AU69,"")</f>
        <v/>
      </c>
      <c r="AW69" s="61" t="str">
        <f>IFERROR(Opttax!AV69/GAMSopt!AV69,"")</f>
        <v/>
      </c>
      <c r="AX69" s="61" t="str">
        <f>IFERROR(Opttax!AW69/GAMSopt!AW69,"")</f>
        <v/>
      </c>
      <c r="AY69" s="61" t="str">
        <f>IFERROR(Opttax!AX69/GAMSopt!AX69,"")</f>
        <v/>
      </c>
      <c r="AZ69" s="61" t="str">
        <f>IFERROR(Opttax!AY69/GAMSopt!AY69,"")</f>
        <v/>
      </c>
      <c r="BA69" s="61" t="str">
        <f>IFERROR(Opttax!AZ69/GAMSopt!AZ69,"")</f>
        <v/>
      </c>
      <c r="BB69" s="61" t="str">
        <f>IFERROR(Opttax!BA69/GAMSopt!BA69,"")</f>
        <v/>
      </c>
      <c r="BC69" s="61" t="str">
        <f>IFERROR(Opttax!BB69/GAMSopt!BB69,"")</f>
        <v/>
      </c>
      <c r="BD69" s="61" t="str">
        <f>IFERROR(Opttax!BC69/GAMSopt!BC69,"")</f>
        <v/>
      </c>
      <c r="BE69" s="61" t="str">
        <f>IFERROR(Opttax!BD69/GAMSopt!BD69,"")</f>
        <v/>
      </c>
      <c r="BF69" s="61" t="str">
        <f>IFERROR(Opttax!BE69/GAMSopt!BE69,"")</f>
        <v/>
      </c>
      <c r="BG69" s="61" t="str">
        <f>IFERROR(Opttax!BF69/GAMSopt!BF69,"")</f>
        <v/>
      </c>
      <c r="BH69" s="61" t="str">
        <f>IFERROR(Opttax!BG69/GAMSopt!BG69,"")</f>
        <v/>
      </c>
      <c r="BI69" s="61" t="str">
        <f>IFERROR(Opttax!BH69/GAMSopt!BH69,"")</f>
        <v/>
      </c>
      <c r="BJ69" s="61" t="str">
        <f>IFERROR(Opttax!BI69/GAMSopt!BI69,"")</f>
        <v/>
      </c>
    </row>
    <row r="70" spans="1:62" x14ac:dyDescent="0.25">
      <c r="A70" t="str">
        <f>Opttax!A70</f>
        <v xml:space="preserve">      Biosphere/shallow oceans to deep oceans (b23)</v>
      </c>
      <c r="B70" t="str">
        <f>GAMSopt!A70</f>
        <v>BtD b23</v>
      </c>
      <c r="C70" s="61">
        <f>IFERROR(Opttax!B70/GAMSopt!B70,"")</f>
        <v>1</v>
      </c>
      <c r="D70" s="61" t="str">
        <f>IFERROR(Opttax!C70/GAMSopt!C70,"")</f>
        <v/>
      </c>
      <c r="E70" s="61" t="str">
        <f>IFERROR(Opttax!D70/GAMSopt!D70,"")</f>
        <v/>
      </c>
      <c r="F70" s="61" t="str">
        <f>IFERROR(Opttax!E70/GAMSopt!E70,"")</f>
        <v/>
      </c>
      <c r="G70" s="61" t="str">
        <f>IFERROR(Opttax!F70/GAMSopt!F70,"")</f>
        <v/>
      </c>
      <c r="H70" s="61" t="str">
        <f>IFERROR(Opttax!G70/GAMSopt!G70,"")</f>
        <v/>
      </c>
      <c r="I70" s="61" t="str">
        <f>IFERROR(Opttax!H70/GAMSopt!H70,"")</f>
        <v/>
      </c>
      <c r="J70" s="61" t="str">
        <f>IFERROR(Opttax!I70/GAMSopt!I70,"")</f>
        <v/>
      </c>
      <c r="K70" s="61" t="str">
        <f>IFERROR(Opttax!J70/GAMSopt!J70,"")</f>
        <v/>
      </c>
      <c r="L70" s="61" t="str">
        <f>IFERROR(Opttax!K70/GAMSopt!K70,"")</f>
        <v/>
      </c>
      <c r="M70" s="61" t="str">
        <f>IFERROR(Opttax!L70/GAMSopt!L70,"")</f>
        <v/>
      </c>
      <c r="N70" s="61" t="str">
        <f>IFERROR(Opttax!M70/GAMSopt!M70,"")</f>
        <v/>
      </c>
      <c r="O70" s="61" t="str">
        <f>IFERROR(Opttax!N70/GAMSopt!N70,"")</f>
        <v/>
      </c>
      <c r="P70" s="61" t="str">
        <f>IFERROR(Opttax!O70/GAMSopt!O70,"")</f>
        <v/>
      </c>
      <c r="Q70" s="61" t="str">
        <f>IFERROR(Opttax!P70/GAMSopt!P70,"")</f>
        <v/>
      </c>
      <c r="R70" s="61" t="str">
        <f>IFERROR(Opttax!Q70/GAMSopt!Q70,"")</f>
        <v/>
      </c>
      <c r="S70" s="61" t="str">
        <f>IFERROR(Opttax!R70/GAMSopt!R70,"")</f>
        <v/>
      </c>
      <c r="T70" s="61" t="str">
        <f>IFERROR(Opttax!S70/GAMSopt!S70,"")</f>
        <v/>
      </c>
      <c r="U70" s="61" t="str">
        <f>IFERROR(Opttax!T70/GAMSopt!T70,"")</f>
        <v/>
      </c>
      <c r="V70" s="61" t="str">
        <f>IFERROR(Opttax!U70/GAMSopt!U70,"")</f>
        <v/>
      </c>
      <c r="W70" s="61" t="str">
        <f>IFERROR(Opttax!V70/GAMSopt!V70,"")</f>
        <v/>
      </c>
      <c r="X70" s="61" t="str">
        <f>IFERROR(Opttax!W70/GAMSopt!W70,"")</f>
        <v/>
      </c>
      <c r="Y70" s="61" t="str">
        <f>IFERROR(Opttax!X70/GAMSopt!X70,"")</f>
        <v/>
      </c>
      <c r="Z70" s="61" t="str">
        <f>IFERROR(Opttax!Y70/GAMSopt!Y70,"")</f>
        <v/>
      </c>
      <c r="AA70" s="61" t="str">
        <f>IFERROR(Opttax!Z70/GAMSopt!Z70,"")</f>
        <v/>
      </c>
      <c r="AB70" s="61" t="str">
        <f>IFERROR(Opttax!AA70/GAMSopt!AA70,"")</f>
        <v/>
      </c>
      <c r="AC70" s="61" t="str">
        <f>IFERROR(Opttax!AB70/GAMSopt!AB70,"")</f>
        <v/>
      </c>
      <c r="AD70" s="61" t="str">
        <f>IFERROR(Opttax!AC70/GAMSopt!AC70,"")</f>
        <v/>
      </c>
      <c r="AE70" s="61" t="str">
        <f>IFERROR(Opttax!AD70/GAMSopt!AD70,"")</f>
        <v/>
      </c>
      <c r="AF70" s="61" t="str">
        <f>IFERROR(Opttax!AE70/GAMSopt!AE70,"")</f>
        <v/>
      </c>
      <c r="AG70" s="61" t="str">
        <f>IFERROR(Opttax!AF70/GAMSopt!AF70,"")</f>
        <v/>
      </c>
      <c r="AH70" s="61" t="str">
        <f>IFERROR(Opttax!AG70/GAMSopt!AG70,"")</f>
        <v/>
      </c>
      <c r="AI70" s="61" t="str">
        <f>IFERROR(Opttax!AH70/GAMSopt!AH70,"")</f>
        <v/>
      </c>
      <c r="AJ70" s="61" t="str">
        <f>IFERROR(Opttax!AI70/GAMSopt!AI70,"")</f>
        <v/>
      </c>
      <c r="AK70" s="61" t="str">
        <f>IFERROR(Opttax!AJ70/GAMSopt!AJ70,"")</f>
        <v/>
      </c>
      <c r="AL70" s="61" t="str">
        <f>IFERROR(Opttax!AK70/GAMSopt!AK70,"")</f>
        <v/>
      </c>
      <c r="AM70" s="61" t="str">
        <f>IFERROR(Opttax!AL70/GAMSopt!AL70,"")</f>
        <v/>
      </c>
      <c r="AN70" s="61" t="str">
        <f>IFERROR(Opttax!AM70/GAMSopt!AM70,"")</f>
        <v/>
      </c>
      <c r="AO70" s="61" t="str">
        <f>IFERROR(Opttax!AN70/GAMSopt!AN70,"")</f>
        <v/>
      </c>
      <c r="AP70" s="61" t="str">
        <f>IFERROR(Opttax!AO70/GAMSopt!AO70,"")</f>
        <v/>
      </c>
      <c r="AQ70" s="61" t="str">
        <f>IFERROR(Opttax!AP70/GAMSopt!AP70,"")</f>
        <v/>
      </c>
      <c r="AR70" s="61" t="str">
        <f>IFERROR(Opttax!AQ70/GAMSopt!AQ70,"")</f>
        <v/>
      </c>
      <c r="AS70" s="61" t="str">
        <f>IFERROR(Opttax!AR70/GAMSopt!AR70,"")</f>
        <v/>
      </c>
      <c r="AT70" s="61" t="str">
        <f>IFERROR(Opttax!AS70/GAMSopt!AS70,"")</f>
        <v/>
      </c>
      <c r="AU70" s="61" t="str">
        <f>IFERROR(Opttax!AT70/GAMSopt!AT70,"")</f>
        <v/>
      </c>
      <c r="AV70" s="61" t="str">
        <f>IFERROR(Opttax!AU70/GAMSopt!AU70,"")</f>
        <v/>
      </c>
      <c r="AW70" s="61" t="str">
        <f>IFERROR(Opttax!AV70/GAMSopt!AV70,"")</f>
        <v/>
      </c>
      <c r="AX70" s="61" t="str">
        <f>IFERROR(Opttax!AW70/GAMSopt!AW70,"")</f>
        <v/>
      </c>
      <c r="AY70" s="61" t="str">
        <f>IFERROR(Opttax!AX70/GAMSopt!AX70,"")</f>
        <v/>
      </c>
      <c r="AZ70" s="61" t="str">
        <f>IFERROR(Opttax!AY70/GAMSopt!AY70,"")</f>
        <v/>
      </c>
      <c r="BA70" s="61" t="str">
        <f>IFERROR(Opttax!AZ70/GAMSopt!AZ70,"")</f>
        <v/>
      </c>
      <c r="BB70" s="61" t="str">
        <f>IFERROR(Opttax!BA70/GAMSopt!BA70,"")</f>
        <v/>
      </c>
      <c r="BC70" s="61" t="str">
        <f>IFERROR(Opttax!BB70/GAMSopt!BB70,"")</f>
        <v/>
      </c>
      <c r="BD70" s="61" t="str">
        <f>IFERROR(Opttax!BC70/GAMSopt!BC70,"")</f>
        <v/>
      </c>
      <c r="BE70" s="61" t="str">
        <f>IFERROR(Opttax!BD70/GAMSopt!BD70,"")</f>
        <v/>
      </c>
      <c r="BF70" s="61" t="str">
        <f>IFERROR(Opttax!BE70/GAMSopt!BE70,"")</f>
        <v/>
      </c>
      <c r="BG70" s="61" t="str">
        <f>IFERROR(Opttax!BF70/GAMSopt!BF70,"")</f>
        <v/>
      </c>
      <c r="BH70" s="61" t="str">
        <f>IFERROR(Opttax!BG70/GAMSopt!BG70,"")</f>
        <v/>
      </c>
      <c r="BI70" s="61" t="str">
        <f>IFERROR(Opttax!BH70/GAMSopt!BH70,"")</f>
        <v/>
      </c>
      <c r="BJ70" s="61" t="str">
        <f>IFERROR(Opttax!BI70/GAMSopt!BI70,"")</f>
        <v/>
      </c>
    </row>
    <row r="71" spans="1:62" x14ac:dyDescent="0.25">
      <c r="A71" t="str">
        <f>Opttax!A71</f>
        <v xml:space="preserve">      Deep oceans to deep oceans (b33)</v>
      </c>
      <c r="B71" t="str">
        <f>GAMSopt!A71</f>
        <v>DtD b33</v>
      </c>
      <c r="C71" s="61">
        <f>IFERROR(Opttax!B71/GAMSopt!B71,"")</f>
        <v>1</v>
      </c>
      <c r="D71" s="61" t="str">
        <f>IFERROR(Opttax!C71/GAMSopt!C71,"")</f>
        <v/>
      </c>
      <c r="E71" s="61" t="str">
        <f>IFERROR(Opttax!D71/GAMSopt!D71,"")</f>
        <v/>
      </c>
      <c r="F71" s="61" t="str">
        <f>IFERROR(Opttax!E71/GAMSopt!E71,"")</f>
        <v/>
      </c>
      <c r="G71" s="61" t="str">
        <f>IFERROR(Opttax!F71/GAMSopt!F71,"")</f>
        <v/>
      </c>
      <c r="H71" s="61" t="str">
        <f>IFERROR(Opttax!G71/GAMSopt!G71,"")</f>
        <v/>
      </c>
      <c r="I71" s="61" t="str">
        <f>IFERROR(Opttax!H71/GAMSopt!H71,"")</f>
        <v/>
      </c>
      <c r="J71" s="61" t="str">
        <f>IFERROR(Opttax!I71/GAMSopt!I71,"")</f>
        <v/>
      </c>
      <c r="K71" s="61" t="str">
        <f>IFERROR(Opttax!J71/GAMSopt!J71,"")</f>
        <v/>
      </c>
      <c r="L71" s="61" t="str">
        <f>IFERROR(Opttax!K71/GAMSopt!K71,"")</f>
        <v/>
      </c>
      <c r="M71" s="61" t="str">
        <f>IFERROR(Opttax!L71/GAMSopt!L71,"")</f>
        <v/>
      </c>
      <c r="N71" s="61" t="str">
        <f>IFERROR(Opttax!M71/GAMSopt!M71,"")</f>
        <v/>
      </c>
      <c r="O71" s="61" t="str">
        <f>IFERROR(Opttax!N71/GAMSopt!N71,"")</f>
        <v/>
      </c>
      <c r="P71" s="61" t="str">
        <f>IFERROR(Opttax!O71/GAMSopt!O71,"")</f>
        <v/>
      </c>
      <c r="Q71" s="61" t="str">
        <f>IFERROR(Opttax!P71/GAMSopt!P71,"")</f>
        <v/>
      </c>
      <c r="R71" s="61" t="str">
        <f>IFERROR(Opttax!Q71/GAMSopt!Q71,"")</f>
        <v/>
      </c>
      <c r="S71" s="61" t="str">
        <f>IFERROR(Opttax!R71/GAMSopt!R71,"")</f>
        <v/>
      </c>
      <c r="T71" s="61" t="str">
        <f>IFERROR(Opttax!S71/GAMSopt!S71,"")</f>
        <v/>
      </c>
      <c r="U71" s="61" t="str">
        <f>IFERROR(Opttax!T71/GAMSopt!T71,"")</f>
        <v/>
      </c>
      <c r="V71" s="61" t="str">
        <f>IFERROR(Opttax!U71/GAMSopt!U71,"")</f>
        <v/>
      </c>
      <c r="W71" s="61" t="str">
        <f>IFERROR(Opttax!V71/GAMSopt!V71,"")</f>
        <v/>
      </c>
      <c r="X71" s="61" t="str">
        <f>IFERROR(Opttax!W71/GAMSopt!W71,"")</f>
        <v/>
      </c>
      <c r="Y71" s="61" t="str">
        <f>IFERROR(Opttax!X71/GAMSopt!X71,"")</f>
        <v/>
      </c>
      <c r="Z71" s="61" t="str">
        <f>IFERROR(Opttax!Y71/GAMSopt!Y71,"")</f>
        <v/>
      </c>
      <c r="AA71" s="61" t="str">
        <f>IFERROR(Opttax!Z71/GAMSopt!Z71,"")</f>
        <v/>
      </c>
      <c r="AB71" s="61" t="str">
        <f>IFERROR(Opttax!AA71/GAMSopt!AA71,"")</f>
        <v/>
      </c>
      <c r="AC71" s="61" t="str">
        <f>IFERROR(Opttax!AB71/GAMSopt!AB71,"")</f>
        <v/>
      </c>
      <c r="AD71" s="61" t="str">
        <f>IFERROR(Opttax!AC71/GAMSopt!AC71,"")</f>
        <v/>
      </c>
      <c r="AE71" s="61" t="str">
        <f>IFERROR(Opttax!AD71/GAMSopt!AD71,"")</f>
        <v/>
      </c>
      <c r="AF71" s="61" t="str">
        <f>IFERROR(Opttax!AE71/GAMSopt!AE71,"")</f>
        <v/>
      </c>
      <c r="AG71" s="61" t="str">
        <f>IFERROR(Opttax!AF71/GAMSopt!AF71,"")</f>
        <v/>
      </c>
      <c r="AH71" s="61" t="str">
        <f>IFERROR(Opttax!AG71/GAMSopt!AG71,"")</f>
        <v/>
      </c>
      <c r="AI71" s="61" t="str">
        <f>IFERROR(Opttax!AH71/GAMSopt!AH71,"")</f>
        <v/>
      </c>
      <c r="AJ71" s="61" t="str">
        <f>IFERROR(Opttax!AI71/GAMSopt!AI71,"")</f>
        <v/>
      </c>
      <c r="AK71" s="61" t="str">
        <f>IFERROR(Opttax!AJ71/GAMSopt!AJ71,"")</f>
        <v/>
      </c>
      <c r="AL71" s="61" t="str">
        <f>IFERROR(Opttax!AK71/GAMSopt!AK71,"")</f>
        <v/>
      </c>
      <c r="AM71" s="61" t="str">
        <f>IFERROR(Opttax!AL71/GAMSopt!AL71,"")</f>
        <v/>
      </c>
      <c r="AN71" s="61" t="str">
        <f>IFERROR(Opttax!AM71/GAMSopt!AM71,"")</f>
        <v/>
      </c>
      <c r="AO71" s="61" t="str">
        <f>IFERROR(Opttax!AN71/GAMSopt!AN71,"")</f>
        <v/>
      </c>
      <c r="AP71" s="61" t="str">
        <f>IFERROR(Opttax!AO71/GAMSopt!AO71,"")</f>
        <v/>
      </c>
      <c r="AQ71" s="61" t="str">
        <f>IFERROR(Opttax!AP71/GAMSopt!AP71,"")</f>
        <v/>
      </c>
      <c r="AR71" s="61" t="str">
        <f>IFERROR(Opttax!AQ71/GAMSopt!AQ71,"")</f>
        <v/>
      </c>
      <c r="AS71" s="61" t="str">
        <f>IFERROR(Opttax!AR71/GAMSopt!AR71,"")</f>
        <v/>
      </c>
      <c r="AT71" s="61" t="str">
        <f>IFERROR(Opttax!AS71/GAMSopt!AS71,"")</f>
        <v/>
      </c>
      <c r="AU71" s="61" t="str">
        <f>IFERROR(Opttax!AT71/GAMSopt!AT71,"")</f>
        <v/>
      </c>
      <c r="AV71" s="61" t="str">
        <f>IFERROR(Opttax!AU71/GAMSopt!AU71,"")</f>
        <v/>
      </c>
      <c r="AW71" s="61" t="str">
        <f>IFERROR(Opttax!AV71/GAMSopt!AV71,"")</f>
        <v/>
      </c>
      <c r="AX71" s="61" t="str">
        <f>IFERROR(Opttax!AW71/GAMSopt!AW71,"")</f>
        <v/>
      </c>
      <c r="AY71" s="61" t="str">
        <f>IFERROR(Opttax!AX71/GAMSopt!AX71,"")</f>
        <v/>
      </c>
      <c r="AZ71" s="61" t="str">
        <f>IFERROR(Opttax!AY71/GAMSopt!AY71,"")</f>
        <v/>
      </c>
      <c r="BA71" s="61" t="str">
        <f>IFERROR(Opttax!AZ71/GAMSopt!AZ71,"")</f>
        <v/>
      </c>
      <c r="BB71" s="61" t="str">
        <f>IFERROR(Opttax!BA71/GAMSopt!BA71,"")</f>
        <v/>
      </c>
      <c r="BC71" s="61" t="str">
        <f>IFERROR(Opttax!BB71/GAMSopt!BB71,"")</f>
        <v/>
      </c>
      <c r="BD71" s="61" t="str">
        <f>IFERROR(Opttax!BC71/GAMSopt!BC71,"")</f>
        <v/>
      </c>
      <c r="BE71" s="61" t="str">
        <f>IFERROR(Opttax!BD71/GAMSopt!BD71,"")</f>
        <v/>
      </c>
      <c r="BF71" s="61" t="str">
        <f>IFERROR(Opttax!BE71/GAMSopt!BE71,"")</f>
        <v/>
      </c>
      <c r="BG71" s="61" t="str">
        <f>IFERROR(Opttax!BF71/GAMSopt!BF71,"")</f>
        <v/>
      </c>
      <c r="BH71" s="61" t="str">
        <f>IFERROR(Opttax!BG71/GAMSopt!BG71,"")</f>
        <v/>
      </c>
      <c r="BI71" s="61" t="str">
        <f>IFERROR(Opttax!BH71/GAMSopt!BH71,"")</f>
        <v/>
      </c>
      <c r="BJ71" s="61" t="str">
        <f>IFERROR(Opttax!BI71/GAMSopt!BI71,"")</f>
        <v/>
      </c>
    </row>
    <row r="72" spans="1:62" x14ac:dyDescent="0.25">
      <c r="A72" t="str">
        <f>Opttax!A72</f>
        <v>TEMPERATURE DATA</v>
      </c>
      <c r="B72" t="str">
        <f>GAMSopt!A72</f>
        <v>* TEMPERATURE DATA</v>
      </c>
      <c r="C72" s="61" t="str">
        <f>IFERROR(Opttax!B72/GAMSopt!B72,"")</f>
        <v/>
      </c>
      <c r="D72" s="61" t="str">
        <f>IFERROR(Opttax!C72/GAMSopt!C72,"")</f>
        <v/>
      </c>
      <c r="E72" s="61" t="str">
        <f>IFERROR(Opttax!D72/GAMSopt!D72,"")</f>
        <v/>
      </c>
      <c r="F72" s="61" t="str">
        <f>IFERROR(Opttax!E72/GAMSopt!E72,"")</f>
        <v/>
      </c>
      <c r="G72" s="61" t="str">
        <f>IFERROR(Opttax!F72/GAMSopt!F72,"")</f>
        <v/>
      </c>
      <c r="H72" s="61" t="str">
        <f>IFERROR(Opttax!G72/GAMSopt!G72,"")</f>
        <v/>
      </c>
      <c r="I72" s="61" t="str">
        <f>IFERROR(Opttax!H72/GAMSopt!H72,"")</f>
        <v/>
      </c>
      <c r="J72" s="61" t="str">
        <f>IFERROR(Opttax!I72/GAMSopt!I72,"")</f>
        <v/>
      </c>
      <c r="K72" s="61" t="str">
        <f>IFERROR(Opttax!J72/GAMSopt!J72,"")</f>
        <v/>
      </c>
      <c r="L72" s="61" t="str">
        <f>IFERROR(Opttax!K72/GAMSopt!K72,"")</f>
        <v/>
      </c>
      <c r="M72" s="61" t="str">
        <f>IFERROR(Opttax!L72/GAMSopt!L72,"")</f>
        <v/>
      </c>
      <c r="N72" s="61" t="str">
        <f>IFERROR(Opttax!M72/GAMSopt!M72,"")</f>
        <v/>
      </c>
      <c r="O72" s="61" t="str">
        <f>IFERROR(Opttax!N72/GAMSopt!N72,"")</f>
        <v/>
      </c>
      <c r="P72" s="61" t="str">
        <f>IFERROR(Opttax!O72/GAMSopt!O72,"")</f>
        <v/>
      </c>
      <c r="Q72" s="61" t="str">
        <f>IFERROR(Opttax!P72/GAMSopt!P72,"")</f>
        <v/>
      </c>
      <c r="R72" s="61" t="str">
        <f>IFERROR(Opttax!Q72/GAMSopt!Q72,"")</f>
        <v/>
      </c>
      <c r="S72" s="61" t="str">
        <f>IFERROR(Opttax!R72/GAMSopt!R72,"")</f>
        <v/>
      </c>
      <c r="T72" s="61" t="str">
        <f>IFERROR(Opttax!S72/GAMSopt!S72,"")</f>
        <v/>
      </c>
      <c r="U72" s="61" t="str">
        <f>IFERROR(Opttax!T72/GAMSopt!T72,"")</f>
        <v/>
      </c>
      <c r="V72" s="61" t="str">
        <f>IFERROR(Opttax!U72/GAMSopt!U72,"")</f>
        <v/>
      </c>
      <c r="W72" s="61" t="str">
        <f>IFERROR(Opttax!V72/GAMSopt!V72,"")</f>
        <v/>
      </c>
      <c r="X72" s="61" t="str">
        <f>IFERROR(Opttax!W72/GAMSopt!W72,"")</f>
        <v/>
      </c>
      <c r="Y72" s="61" t="str">
        <f>IFERROR(Opttax!X72/GAMSopt!X72,"")</f>
        <v/>
      </c>
      <c r="Z72" s="61" t="str">
        <f>IFERROR(Opttax!Y72/GAMSopt!Y72,"")</f>
        <v/>
      </c>
      <c r="AA72" s="61" t="str">
        <f>IFERROR(Opttax!Z72/GAMSopt!Z72,"")</f>
        <v/>
      </c>
      <c r="AB72" s="61" t="str">
        <f>IFERROR(Opttax!AA72/GAMSopt!AA72,"")</f>
        <v/>
      </c>
      <c r="AC72" s="61" t="str">
        <f>IFERROR(Opttax!AB72/GAMSopt!AB72,"")</f>
        <v/>
      </c>
      <c r="AD72" s="61" t="str">
        <f>IFERROR(Opttax!AC72/GAMSopt!AC72,"")</f>
        <v/>
      </c>
      <c r="AE72" s="61" t="str">
        <f>IFERROR(Opttax!AD72/GAMSopt!AD72,"")</f>
        <v/>
      </c>
      <c r="AF72" s="61" t="str">
        <f>IFERROR(Opttax!AE72/GAMSopt!AE72,"")</f>
        <v/>
      </c>
      <c r="AG72" s="61" t="str">
        <f>IFERROR(Opttax!AF72/GAMSopt!AF72,"")</f>
        <v/>
      </c>
      <c r="AH72" s="61" t="str">
        <f>IFERROR(Opttax!AG72/GAMSopt!AG72,"")</f>
        <v/>
      </c>
      <c r="AI72" s="61" t="str">
        <f>IFERROR(Opttax!AH72/GAMSopt!AH72,"")</f>
        <v/>
      </c>
      <c r="AJ72" s="61" t="str">
        <f>IFERROR(Opttax!AI72/GAMSopt!AI72,"")</f>
        <v/>
      </c>
      <c r="AK72" s="61" t="str">
        <f>IFERROR(Opttax!AJ72/GAMSopt!AJ72,"")</f>
        <v/>
      </c>
      <c r="AL72" s="61" t="str">
        <f>IFERROR(Opttax!AK72/GAMSopt!AK72,"")</f>
        <v/>
      </c>
      <c r="AM72" s="61" t="str">
        <f>IFERROR(Opttax!AL72/GAMSopt!AL72,"")</f>
        <v/>
      </c>
      <c r="AN72" s="61" t="str">
        <f>IFERROR(Opttax!AM72/GAMSopt!AM72,"")</f>
        <v/>
      </c>
      <c r="AO72" s="61" t="str">
        <f>IFERROR(Opttax!AN72/GAMSopt!AN72,"")</f>
        <v/>
      </c>
      <c r="AP72" s="61" t="str">
        <f>IFERROR(Opttax!AO72/GAMSopt!AO72,"")</f>
        <v/>
      </c>
      <c r="AQ72" s="61" t="str">
        <f>IFERROR(Opttax!AP72/GAMSopt!AP72,"")</f>
        <v/>
      </c>
      <c r="AR72" s="61" t="str">
        <f>IFERROR(Opttax!AQ72/GAMSopt!AQ72,"")</f>
        <v/>
      </c>
      <c r="AS72" s="61" t="str">
        <f>IFERROR(Opttax!AR72/GAMSopt!AR72,"")</f>
        <v/>
      </c>
      <c r="AT72" s="61" t="str">
        <f>IFERROR(Opttax!AS72/GAMSopt!AS72,"")</f>
        <v/>
      </c>
      <c r="AU72" s="61" t="str">
        <f>IFERROR(Opttax!AT72/GAMSopt!AT72,"")</f>
        <v/>
      </c>
      <c r="AV72" s="61" t="str">
        <f>IFERROR(Opttax!AU72/GAMSopt!AU72,"")</f>
        <v/>
      </c>
      <c r="AW72" s="61" t="str">
        <f>IFERROR(Opttax!AV72/GAMSopt!AV72,"")</f>
        <v/>
      </c>
      <c r="AX72" s="61" t="str">
        <f>IFERROR(Opttax!AW72/GAMSopt!AW72,"")</f>
        <v/>
      </c>
      <c r="AY72" s="61" t="str">
        <f>IFERROR(Opttax!AX72/GAMSopt!AX72,"")</f>
        <v/>
      </c>
      <c r="AZ72" s="61" t="str">
        <f>IFERROR(Opttax!AY72/GAMSopt!AY72,"")</f>
        <v/>
      </c>
      <c r="BA72" s="61" t="str">
        <f>IFERROR(Opttax!AZ72/GAMSopt!AZ72,"")</f>
        <v/>
      </c>
      <c r="BB72" s="61" t="str">
        <f>IFERROR(Opttax!BA72/GAMSopt!BA72,"")</f>
        <v/>
      </c>
      <c r="BC72" s="61" t="str">
        <f>IFERROR(Opttax!BB72/GAMSopt!BB72,"")</f>
        <v/>
      </c>
      <c r="BD72" s="61" t="str">
        <f>IFERROR(Opttax!BC72/GAMSopt!BC72,"")</f>
        <v/>
      </c>
      <c r="BE72" s="61" t="str">
        <f>IFERROR(Opttax!BD72/GAMSopt!BD72,"")</f>
        <v/>
      </c>
      <c r="BF72" s="61" t="str">
        <f>IFERROR(Opttax!BE72/GAMSopt!BE72,"")</f>
        <v/>
      </c>
      <c r="BG72" s="61" t="str">
        <f>IFERROR(Opttax!BF72/GAMSopt!BF72,"")</f>
        <v/>
      </c>
      <c r="BH72" s="61" t="str">
        <f>IFERROR(Opttax!BG72/GAMSopt!BG72,"")</f>
        <v/>
      </c>
      <c r="BI72" s="61" t="str">
        <f>IFERROR(Opttax!BH72/GAMSopt!BH72,"")</f>
        <v/>
      </c>
      <c r="BJ72" s="61" t="str">
        <f>IFERROR(Opttax!BI72/GAMSopt!BI72,"")</f>
        <v/>
      </c>
    </row>
    <row r="73" spans="1:62" x14ac:dyDescent="0.25">
      <c r="A73" t="str">
        <f>Opttax!A73</f>
        <v>Exogenous forcing (Watts per square meter)</v>
      </c>
      <c r="B73" t="str">
        <f>GAMSopt!A73</f>
        <v>Exogenous Forcing (Watts per Square Meter)</v>
      </c>
      <c r="C73" s="61">
        <f>IFERROR(Opttax!B73/GAMSopt!B73,"")</f>
        <v>1</v>
      </c>
      <c r="D73" s="61">
        <f>IFERROR(Opttax!C73/GAMSopt!C73,"")</f>
        <v>1</v>
      </c>
      <c r="E73" s="61">
        <f>IFERROR(Opttax!D73/GAMSopt!D73,"")</f>
        <v>1</v>
      </c>
      <c r="F73" s="61">
        <f>IFERROR(Opttax!E73/GAMSopt!E73,"")</f>
        <v>0.99999999999999978</v>
      </c>
      <c r="G73" s="61">
        <f>IFERROR(Opttax!F73/GAMSopt!F73,"")</f>
        <v>1</v>
      </c>
      <c r="H73" s="61">
        <f>IFERROR(Opttax!G73/GAMSopt!G73,"")</f>
        <v>1</v>
      </c>
      <c r="I73" s="61">
        <f>IFERROR(Opttax!H73/GAMSopt!H73,"")</f>
        <v>0.99999999999999989</v>
      </c>
      <c r="J73" s="61">
        <f>IFERROR(Opttax!I73/GAMSopt!I73,"")</f>
        <v>0.99999999999999989</v>
      </c>
      <c r="K73" s="61">
        <f>IFERROR(Opttax!J73/GAMSopt!J73,"")</f>
        <v>0.99999999999999989</v>
      </c>
      <c r="L73" s="61">
        <f>IFERROR(Opttax!K73/GAMSopt!K73,"")</f>
        <v>1</v>
      </c>
      <c r="M73" s="61">
        <f>IFERROR(Opttax!L73/GAMSopt!L73,"")</f>
        <v>0.99999999999999989</v>
      </c>
      <c r="N73" s="61">
        <f>IFERROR(Opttax!M73/GAMSopt!M73,"")</f>
        <v>0.99999999999999978</v>
      </c>
      <c r="O73" s="61">
        <f>IFERROR(Opttax!N73/GAMSopt!N73,"")</f>
        <v>0.99999999999999978</v>
      </c>
      <c r="P73" s="61">
        <f>IFERROR(Opttax!O73/GAMSopt!O73,"")</f>
        <v>1</v>
      </c>
      <c r="Q73" s="61">
        <f>IFERROR(Opttax!P73/GAMSopt!P73,"")</f>
        <v>0.99999999999999978</v>
      </c>
      <c r="R73" s="61">
        <f>IFERROR(Opttax!Q73/GAMSopt!Q73,"")</f>
        <v>0.99999999999999978</v>
      </c>
      <c r="S73" s="61">
        <f>IFERROR(Opttax!R73/GAMSopt!R73,"")</f>
        <v>0.99999999999999978</v>
      </c>
      <c r="T73" s="61">
        <f>IFERROR(Opttax!S73/GAMSopt!S73,"")</f>
        <v>0.99999999999999989</v>
      </c>
      <c r="U73" s="61">
        <f>IFERROR(Opttax!T73/GAMSopt!T73,"")</f>
        <v>1</v>
      </c>
      <c r="V73" s="61">
        <f>IFERROR(Opttax!U73/GAMSopt!U73,"")</f>
        <v>1</v>
      </c>
      <c r="W73" s="61">
        <f>IFERROR(Opttax!V73/GAMSopt!V73,"")</f>
        <v>1</v>
      </c>
      <c r="X73" s="61">
        <f>IFERROR(Opttax!W73/GAMSopt!W73,"")</f>
        <v>1</v>
      </c>
      <c r="Y73" s="61">
        <f>IFERROR(Opttax!X73/GAMSopt!X73,"")</f>
        <v>1</v>
      </c>
      <c r="Z73" s="61">
        <f>IFERROR(Opttax!Y73/GAMSopt!Y73,"")</f>
        <v>1</v>
      </c>
      <c r="AA73" s="61">
        <f>IFERROR(Opttax!Z73/GAMSopt!Z73,"")</f>
        <v>1</v>
      </c>
      <c r="AB73" s="61">
        <f>IFERROR(Opttax!AA73/GAMSopt!AA73,"")</f>
        <v>1</v>
      </c>
      <c r="AC73" s="61">
        <f>IFERROR(Opttax!AB73/GAMSopt!AB73,"")</f>
        <v>1</v>
      </c>
      <c r="AD73" s="61">
        <f>IFERROR(Opttax!AC73/GAMSopt!AC73,"")</f>
        <v>1</v>
      </c>
      <c r="AE73" s="61">
        <f>IFERROR(Opttax!AD73/GAMSopt!AD73,"")</f>
        <v>1</v>
      </c>
      <c r="AF73" s="61">
        <f>IFERROR(Opttax!AE73/GAMSopt!AE73,"")</f>
        <v>1</v>
      </c>
      <c r="AG73" s="61">
        <f>IFERROR(Opttax!AF73/GAMSopt!AF73,"")</f>
        <v>1</v>
      </c>
      <c r="AH73" s="61">
        <f>IFERROR(Opttax!AG73/GAMSopt!AG73,"")</f>
        <v>1</v>
      </c>
      <c r="AI73" s="61">
        <f>IFERROR(Opttax!AH73/GAMSopt!AH73,"")</f>
        <v>1</v>
      </c>
      <c r="AJ73" s="61">
        <f>IFERROR(Opttax!AI73/GAMSopt!AI73,"")</f>
        <v>1</v>
      </c>
      <c r="AK73" s="61">
        <f>IFERROR(Opttax!AJ73/GAMSopt!AJ73,"")</f>
        <v>1</v>
      </c>
      <c r="AL73" s="61">
        <f>IFERROR(Opttax!AK73/GAMSopt!AK73,"")</f>
        <v>1</v>
      </c>
      <c r="AM73" s="61">
        <f>IFERROR(Opttax!AL73/GAMSopt!AL73,"")</f>
        <v>1</v>
      </c>
      <c r="AN73" s="61">
        <f>IFERROR(Opttax!AM73/GAMSopt!AM73,"")</f>
        <v>1</v>
      </c>
      <c r="AO73" s="61">
        <f>IFERROR(Opttax!AN73/GAMSopt!AN73,"")</f>
        <v>1</v>
      </c>
      <c r="AP73" s="61">
        <f>IFERROR(Opttax!AO73/GAMSopt!AO73,"")</f>
        <v>1</v>
      </c>
      <c r="AQ73" s="61">
        <f>IFERROR(Opttax!AP73/GAMSopt!AP73,"")</f>
        <v>1</v>
      </c>
      <c r="AR73" s="61">
        <f>IFERROR(Opttax!AQ73/GAMSopt!AQ73,"")</f>
        <v>1</v>
      </c>
      <c r="AS73" s="61">
        <f>IFERROR(Opttax!AR73/GAMSopt!AR73,"")</f>
        <v>1</v>
      </c>
      <c r="AT73" s="61">
        <f>IFERROR(Opttax!AS73/GAMSopt!AS73,"")</f>
        <v>1</v>
      </c>
      <c r="AU73" s="61">
        <f>IFERROR(Opttax!AT73/GAMSopt!AT73,"")</f>
        <v>1</v>
      </c>
      <c r="AV73" s="61">
        <f>IFERROR(Opttax!AU73/GAMSopt!AU73,"")</f>
        <v>1</v>
      </c>
      <c r="AW73" s="61">
        <f>IFERROR(Opttax!AV73/GAMSopt!AV73,"")</f>
        <v>1</v>
      </c>
      <c r="AX73" s="61">
        <f>IFERROR(Opttax!AW73/GAMSopt!AW73,"")</f>
        <v>1</v>
      </c>
      <c r="AY73" s="61">
        <f>IFERROR(Opttax!AX73/GAMSopt!AX73,"")</f>
        <v>1</v>
      </c>
      <c r="AZ73" s="61">
        <f>IFERROR(Opttax!AY73/GAMSopt!AY73,"")</f>
        <v>1</v>
      </c>
      <c r="BA73" s="61">
        <f>IFERROR(Opttax!AZ73/GAMSopt!AZ73,"")</f>
        <v>1</v>
      </c>
      <c r="BB73" s="61">
        <f>IFERROR(Opttax!BA73/GAMSopt!BA73,"")</f>
        <v>1</v>
      </c>
      <c r="BC73" s="61">
        <f>IFERROR(Opttax!BB73/GAMSopt!BB73,"")</f>
        <v>1</v>
      </c>
      <c r="BD73" s="61">
        <f>IFERROR(Opttax!BC73/GAMSopt!BC73,"")</f>
        <v>1</v>
      </c>
      <c r="BE73" s="61">
        <f>IFERROR(Opttax!BD73/GAMSopt!BD73,"")</f>
        <v>1</v>
      </c>
      <c r="BF73" s="61">
        <f>IFERROR(Opttax!BE73/GAMSopt!BE73,"")</f>
        <v>1</v>
      </c>
      <c r="BG73" s="61">
        <f>IFERROR(Opttax!BF73/GAMSopt!BF73,"")</f>
        <v>1</v>
      </c>
      <c r="BH73" s="61">
        <f>IFERROR(Opttax!BG73/GAMSopt!BG73,"")</f>
        <v>1</v>
      </c>
      <c r="BI73" s="61">
        <f>IFERROR(Opttax!BH73/GAMSopt!BH73,"")</f>
        <v>1</v>
      </c>
      <c r="BJ73" s="61">
        <f>IFERROR(Opttax!BI73/GAMSopt!BI73,"")</f>
        <v>1</v>
      </c>
    </row>
    <row r="74" spans="1:62" x14ac:dyDescent="0.25">
      <c r="A74" t="str">
        <f>Opttax!A74</f>
        <v>2010 forcings, non-CO2 GHG and influences</v>
      </c>
      <c r="B74" t="str">
        <f>GAMSopt!A74</f>
        <v>2000 Forcings, non-CO2 GHG</v>
      </c>
      <c r="C74" s="61">
        <f>IFERROR(Opttax!B74/GAMSopt!B74,"")</f>
        <v>1</v>
      </c>
      <c r="D74" s="61" t="str">
        <f>IFERROR(Opttax!C74/GAMSopt!C74,"")</f>
        <v/>
      </c>
      <c r="E74" s="61" t="str">
        <f>IFERROR(Opttax!D74/GAMSopt!D74,"")</f>
        <v/>
      </c>
      <c r="F74" s="61" t="str">
        <f>IFERROR(Opttax!E74/GAMSopt!E74,"")</f>
        <v/>
      </c>
      <c r="G74" s="61" t="str">
        <f>IFERROR(Opttax!F74/GAMSopt!F74,"")</f>
        <v/>
      </c>
      <c r="H74" s="61" t="str">
        <f>IFERROR(Opttax!G74/GAMSopt!G74,"")</f>
        <v/>
      </c>
      <c r="I74" s="61" t="str">
        <f>IFERROR(Opttax!H74/GAMSopt!H74,"")</f>
        <v/>
      </c>
      <c r="J74" s="61" t="str">
        <f>IFERROR(Opttax!I74/GAMSopt!I74,"")</f>
        <v/>
      </c>
      <c r="K74" s="61" t="str">
        <f>IFERROR(Opttax!J74/GAMSopt!J74,"")</f>
        <v/>
      </c>
      <c r="L74" s="61" t="str">
        <f>IFERROR(Opttax!K74/GAMSopt!K74,"")</f>
        <v/>
      </c>
      <c r="M74" s="61" t="str">
        <f>IFERROR(Opttax!L74/GAMSopt!L74,"")</f>
        <v/>
      </c>
      <c r="N74" s="61" t="str">
        <f>IFERROR(Opttax!M74/GAMSopt!M74,"")</f>
        <v/>
      </c>
      <c r="O74" s="61" t="str">
        <f>IFERROR(Opttax!N74/GAMSopt!N74,"")</f>
        <v/>
      </c>
      <c r="P74" s="61" t="str">
        <f>IFERROR(Opttax!O74/GAMSopt!O74,"")</f>
        <v/>
      </c>
      <c r="Q74" s="61" t="str">
        <f>IFERROR(Opttax!P74/GAMSopt!P74,"")</f>
        <v/>
      </c>
      <c r="R74" s="61" t="str">
        <f>IFERROR(Opttax!Q74/GAMSopt!Q74,"")</f>
        <v/>
      </c>
      <c r="S74" s="61" t="str">
        <f>IFERROR(Opttax!R74/GAMSopt!R74,"")</f>
        <v/>
      </c>
      <c r="T74" s="61" t="str">
        <f>IFERROR(Opttax!S74/GAMSopt!S74,"")</f>
        <v/>
      </c>
      <c r="U74" s="61" t="str">
        <f>IFERROR(Opttax!T74/GAMSopt!T74,"")</f>
        <v/>
      </c>
      <c r="V74" s="61" t="str">
        <f>IFERROR(Opttax!U74/GAMSopt!U74,"")</f>
        <v/>
      </c>
      <c r="W74" s="61" t="str">
        <f>IFERROR(Opttax!V74/GAMSopt!V74,"")</f>
        <v/>
      </c>
      <c r="X74" s="61" t="str">
        <f>IFERROR(Opttax!W74/GAMSopt!W74,"")</f>
        <v/>
      </c>
      <c r="Y74" s="61" t="str">
        <f>IFERROR(Opttax!X74/GAMSopt!X74,"")</f>
        <v/>
      </c>
      <c r="Z74" s="61" t="str">
        <f>IFERROR(Opttax!Y74/GAMSopt!Y74,"")</f>
        <v/>
      </c>
      <c r="AA74" s="61" t="str">
        <f>IFERROR(Opttax!Z74/GAMSopt!Z74,"")</f>
        <v/>
      </c>
      <c r="AB74" s="61" t="str">
        <f>IFERROR(Opttax!AA74/GAMSopt!AA74,"")</f>
        <v/>
      </c>
      <c r="AC74" s="61" t="str">
        <f>IFERROR(Opttax!AB74/GAMSopt!AB74,"")</f>
        <v/>
      </c>
      <c r="AD74" s="61" t="str">
        <f>IFERROR(Opttax!AC74/GAMSopt!AC74,"")</f>
        <v/>
      </c>
      <c r="AE74" s="61" t="str">
        <f>IFERROR(Opttax!AD74/GAMSopt!AD74,"")</f>
        <v/>
      </c>
      <c r="AF74" s="61" t="str">
        <f>IFERROR(Opttax!AE74/GAMSopt!AE74,"")</f>
        <v/>
      </c>
      <c r="AG74" s="61" t="str">
        <f>IFERROR(Opttax!AF74/GAMSopt!AF74,"")</f>
        <v/>
      </c>
      <c r="AH74" s="61" t="str">
        <f>IFERROR(Opttax!AG74/GAMSopt!AG74,"")</f>
        <v/>
      </c>
      <c r="AI74" s="61" t="str">
        <f>IFERROR(Opttax!AH74/GAMSopt!AH74,"")</f>
        <v/>
      </c>
      <c r="AJ74" s="61" t="str">
        <f>IFERROR(Opttax!AI74/GAMSopt!AI74,"")</f>
        <v/>
      </c>
      <c r="AK74" s="61" t="str">
        <f>IFERROR(Opttax!AJ74/GAMSopt!AJ74,"")</f>
        <v/>
      </c>
      <c r="AL74" s="61" t="str">
        <f>IFERROR(Opttax!AK74/GAMSopt!AK74,"")</f>
        <v/>
      </c>
      <c r="AM74" s="61" t="str">
        <f>IFERROR(Opttax!AL74/GAMSopt!AL74,"")</f>
        <v/>
      </c>
      <c r="AN74" s="61" t="str">
        <f>IFERROR(Opttax!AM74/GAMSopt!AM74,"")</f>
        <v/>
      </c>
      <c r="AO74" s="61" t="str">
        <f>IFERROR(Opttax!AN74/GAMSopt!AN74,"")</f>
        <v/>
      </c>
      <c r="AP74" s="61" t="str">
        <f>IFERROR(Opttax!AO74/GAMSopt!AO74,"")</f>
        <v/>
      </c>
      <c r="AQ74" s="61" t="str">
        <f>IFERROR(Opttax!AP74/GAMSopt!AP74,"")</f>
        <v/>
      </c>
      <c r="AR74" s="61" t="str">
        <f>IFERROR(Opttax!AQ74/GAMSopt!AQ74,"")</f>
        <v/>
      </c>
      <c r="AS74" s="61" t="str">
        <f>IFERROR(Opttax!AR74/GAMSopt!AR74,"")</f>
        <v/>
      </c>
      <c r="AT74" s="61" t="str">
        <f>IFERROR(Opttax!AS74/GAMSopt!AS74,"")</f>
        <v/>
      </c>
      <c r="AU74" s="61" t="str">
        <f>IFERROR(Opttax!AT74/GAMSopt!AT74,"")</f>
        <v/>
      </c>
      <c r="AV74" s="61" t="str">
        <f>IFERROR(Opttax!AU74/GAMSopt!AU74,"")</f>
        <v/>
      </c>
      <c r="AW74" s="61" t="str">
        <f>IFERROR(Opttax!AV74/GAMSopt!AV74,"")</f>
        <v/>
      </c>
      <c r="AX74" s="61" t="str">
        <f>IFERROR(Opttax!AW74/GAMSopt!AW74,"")</f>
        <v/>
      </c>
      <c r="AY74" s="61" t="str">
        <f>IFERROR(Opttax!AX74/GAMSopt!AX74,"")</f>
        <v/>
      </c>
      <c r="AZ74" s="61" t="str">
        <f>IFERROR(Opttax!AY74/GAMSopt!AY74,"")</f>
        <v/>
      </c>
      <c r="BA74" s="61" t="str">
        <f>IFERROR(Opttax!AZ74/GAMSopt!AZ74,"")</f>
        <v/>
      </c>
      <c r="BB74" s="61" t="str">
        <f>IFERROR(Opttax!BA74/GAMSopt!BA74,"")</f>
        <v/>
      </c>
      <c r="BC74" s="61" t="str">
        <f>IFERROR(Opttax!BB74/GAMSopt!BB74,"")</f>
        <v/>
      </c>
      <c r="BD74" s="61" t="str">
        <f>IFERROR(Opttax!BC74/GAMSopt!BC74,"")</f>
        <v/>
      </c>
      <c r="BE74" s="61" t="str">
        <f>IFERROR(Opttax!BD74/GAMSopt!BD74,"")</f>
        <v/>
      </c>
      <c r="BF74" s="61" t="str">
        <f>IFERROR(Opttax!BE74/GAMSopt!BE74,"")</f>
        <v/>
      </c>
      <c r="BG74" s="61" t="str">
        <f>IFERROR(Opttax!BF74/GAMSopt!BF74,"")</f>
        <v/>
      </c>
      <c r="BH74" s="61" t="str">
        <f>IFERROR(Opttax!BG74/GAMSopt!BG74,"")</f>
        <v/>
      </c>
      <c r="BI74" s="61" t="str">
        <f>IFERROR(Opttax!BH74/GAMSopt!BH74,"")</f>
        <v/>
      </c>
      <c r="BJ74" s="61" t="str">
        <f>IFERROR(Opttax!BI74/GAMSopt!BI74,"")</f>
        <v/>
      </c>
    </row>
    <row r="75" spans="1:62" x14ac:dyDescent="0.25">
      <c r="A75" t="str">
        <f>Opttax!A75</f>
        <v>2100 forcings, non-CO2 GHG and influences</v>
      </c>
      <c r="B75" t="str">
        <f>GAMSopt!A75</f>
        <v>2100 Forcings, non-CO2 GHG</v>
      </c>
      <c r="C75" s="61">
        <f>IFERROR(Opttax!B75/GAMSopt!B75,"")</f>
        <v>1</v>
      </c>
      <c r="D75" s="61" t="str">
        <f>IFERROR(Opttax!C75/GAMSopt!C75,"")</f>
        <v/>
      </c>
      <c r="E75" s="61" t="str">
        <f>IFERROR(Opttax!D75/GAMSopt!D75,"")</f>
        <v/>
      </c>
      <c r="F75" s="61" t="str">
        <f>IFERROR(Opttax!E75/GAMSopt!E75,"")</f>
        <v/>
      </c>
      <c r="G75" s="61" t="str">
        <f>IFERROR(Opttax!F75/GAMSopt!F75,"")</f>
        <v/>
      </c>
      <c r="H75" s="61" t="str">
        <f>IFERROR(Opttax!G75/GAMSopt!G75,"")</f>
        <v/>
      </c>
      <c r="I75" s="61" t="str">
        <f>IFERROR(Opttax!H75/GAMSopt!H75,"")</f>
        <v/>
      </c>
      <c r="J75" s="61" t="str">
        <f>IFERROR(Opttax!I75/GAMSopt!I75,"")</f>
        <v/>
      </c>
      <c r="K75" s="61" t="str">
        <f>IFERROR(Opttax!J75/GAMSopt!J75,"")</f>
        <v/>
      </c>
      <c r="L75" s="61" t="str">
        <f>IFERROR(Opttax!K75/GAMSopt!K75,"")</f>
        <v/>
      </c>
      <c r="M75" s="61" t="str">
        <f>IFERROR(Opttax!L75/GAMSopt!L75,"")</f>
        <v/>
      </c>
      <c r="N75" s="61" t="str">
        <f>IFERROR(Opttax!M75/GAMSopt!M75,"")</f>
        <v/>
      </c>
      <c r="O75" s="61" t="str">
        <f>IFERROR(Opttax!N75/GAMSopt!N75,"")</f>
        <v/>
      </c>
      <c r="P75" s="61" t="str">
        <f>IFERROR(Opttax!O75/GAMSopt!O75,"")</f>
        <v/>
      </c>
      <c r="Q75" s="61" t="str">
        <f>IFERROR(Opttax!P75/GAMSopt!P75,"")</f>
        <v/>
      </c>
      <c r="R75" s="61" t="str">
        <f>IFERROR(Opttax!Q75/GAMSopt!Q75,"")</f>
        <v/>
      </c>
      <c r="S75" s="61" t="str">
        <f>IFERROR(Opttax!R75/GAMSopt!R75,"")</f>
        <v/>
      </c>
      <c r="T75" s="61" t="str">
        <f>IFERROR(Opttax!S75/GAMSopt!S75,"")</f>
        <v/>
      </c>
      <c r="U75" s="61" t="str">
        <f>IFERROR(Opttax!T75/GAMSopt!T75,"")</f>
        <v/>
      </c>
      <c r="V75" s="61" t="str">
        <f>IFERROR(Opttax!U75/GAMSopt!U75,"")</f>
        <v/>
      </c>
      <c r="W75" s="61" t="str">
        <f>IFERROR(Opttax!V75/GAMSopt!V75,"")</f>
        <v/>
      </c>
      <c r="X75" s="61" t="str">
        <f>IFERROR(Opttax!W75/GAMSopt!W75,"")</f>
        <v/>
      </c>
      <c r="Y75" s="61" t="str">
        <f>IFERROR(Opttax!X75/GAMSopt!X75,"")</f>
        <v/>
      </c>
      <c r="Z75" s="61" t="str">
        <f>IFERROR(Opttax!Y75/GAMSopt!Y75,"")</f>
        <v/>
      </c>
      <c r="AA75" s="61" t="str">
        <f>IFERROR(Opttax!Z75/GAMSopt!Z75,"")</f>
        <v/>
      </c>
      <c r="AB75" s="61" t="str">
        <f>IFERROR(Opttax!AA75/GAMSopt!AA75,"")</f>
        <v/>
      </c>
      <c r="AC75" s="61" t="str">
        <f>IFERROR(Opttax!AB75/GAMSopt!AB75,"")</f>
        <v/>
      </c>
      <c r="AD75" s="61" t="str">
        <f>IFERROR(Opttax!AC75/GAMSopt!AC75,"")</f>
        <v/>
      </c>
      <c r="AE75" s="61" t="str">
        <f>IFERROR(Opttax!AD75/GAMSopt!AD75,"")</f>
        <v/>
      </c>
      <c r="AF75" s="61" t="str">
        <f>IFERROR(Opttax!AE75/GAMSopt!AE75,"")</f>
        <v/>
      </c>
      <c r="AG75" s="61" t="str">
        <f>IFERROR(Opttax!AF75/GAMSopt!AF75,"")</f>
        <v/>
      </c>
      <c r="AH75" s="61" t="str">
        <f>IFERROR(Opttax!AG75/GAMSopt!AG75,"")</f>
        <v/>
      </c>
      <c r="AI75" s="61" t="str">
        <f>IFERROR(Opttax!AH75/GAMSopt!AH75,"")</f>
        <v/>
      </c>
      <c r="AJ75" s="61" t="str">
        <f>IFERROR(Opttax!AI75/GAMSopt!AI75,"")</f>
        <v/>
      </c>
      <c r="AK75" s="61" t="str">
        <f>IFERROR(Opttax!AJ75/GAMSopt!AJ75,"")</f>
        <v/>
      </c>
      <c r="AL75" s="61" t="str">
        <f>IFERROR(Opttax!AK75/GAMSopt!AK75,"")</f>
        <v/>
      </c>
      <c r="AM75" s="61" t="str">
        <f>IFERROR(Opttax!AL75/GAMSopt!AL75,"")</f>
        <v/>
      </c>
      <c r="AN75" s="61" t="str">
        <f>IFERROR(Opttax!AM75/GAMSopt!AM75,"")</f>
        <v/>
      </c>
      <c r="AO75" s="61" t="str">
        <f>IFERROR(Opttax!AN75/GAMSopt!AN75,"")</f>
        <v/>
      </c>
      <c r="AP75" s="61" t="str">
        <f>IFERROR(Opttax!AO75/GAMSopt!AO75,"")</f>
        <v/>
      </c>
      <c r="AQ75" s="61" t="str">
        <f>IFERROR(Opttax!AP75/GAMSopt!AP75,"")</f>
        <v/>
      </c>
      <c r="AR75" s="61" t="str">
        <f>IFERROR(Opttax!AQ75/GAMSopt!AQ75,"")</f>
        <v/>
      </c>
      <c r="AS75" s="61" t="str">
        <f>IFERROR(Opttax!AR75/GAMSopt!AR75,"")</f>
        <v/>
      </c>
      <c r="AT75" s="61" t="str">
        <f>IFERROR(Opttax!AS75/GAMSopt!AS75,"")</f>
        <v/>
      </c>
      <c r="AU75" s="61" t="str">
        <f>IFERROR(Opttax!AT75/GAMSopt!AT75,"")</f>
        <v/>
      </c>
      <c r="AV75" s="61" t="str">
        <f>IFERROR(Opttax!AU75/GAMSopt!AU75,"")</f>
        <v/>
      </c>
      <c r="AW75" s="61" t="str">
        <f>IFERROR(Opttax!AV75/GAMSopt!AV75,"")</f>
        <v/>
      </c>
      <c r="AX75" s="61" t="str">
        <f>IFERROR(Opttax!AW75/GAMSopt!AW75,"")</f>
        <v/>
      </c>
      <c r="AY75" s="61" t="str">
        <f>IFERROR(Opttax!AX75/GAMSopt!AX75,"")</f>
        <v/>
      </c>
      <c r="AZ75" s="61" t="str">
        <f>IFERROR(Opttax!AY75/GAMSopt!AY75,"")</f>
        <v/>
      </c>
      <c r="BA75" s="61" t="str">
        <f>IFERROR(Opttax!AZ75/GAMSopt!AZ75,"")</f>
        <v/>
      </c>
      <c r="BB75" s="61" t="str">
        <f>IFERROR(Opttax!BA75/GAMSopt!BA75,"")</f>
        <v/>
      </c>
      <c r="BC75" s="61" t="str">
        <f>IFERROR(Opttax!BB75/GAMSopt!BB75,"")</f>
        <v/>
      </c>
      <c r="BD75" s="61" t="str">
        <f>IFERROR(Opttax!BC75/GAMSopt!BC75,"")</f>
        <v/>
      </c>
      <c r="BE75" s="61" t="str">
        <f>IFERROR(Opttax!BD75/GAMSopt!BD75,"")</f>
        <v/>
      </c>
      <c r="BF75" s="61" t="str">
        <f>IFERROR(Opttax!BE75/GAMSopt!BE75,"")</f>
        <v/>
      </c>
      <c r="BG75" s="61" t="str">
        <f>IFERROR(Opttax!BF75/GAMSopt!BF75,"")</f>
        <v/>
      </c>
      <c r="BH75" s="61" t="str">
        <f>IFERROR(Opttax!BG75/GAMSopt!BG75,"")</f>
        <v/>
      </c>
      <c r="BI75" s="61" t="str">
        <f>IFERROR(Opttax!BH75/GAMSopt!BH75,"")</f>
        <v/>
      </c>
      <c r="BJ75" s="61" t="str">
        <f>IFERROR(Opttax!BI75/GAMSopt!BI75,"")</f>
        <v/>
      </c>
    </row>
    <row r="76" spans="1:62" x14ac:dyDescent="0.25">
      <c r="A76" t="str">
        <f>Opttax!A76</f>
        <v>Initial temperature (2008-2011)</v>
      </c>
      <c r="B76" t="str">
        <f>GAMSopt!A76</f>
        <v>Initial Temperature (2008-2011)</v>
      </c>
      <c r="C76" s="61">
        <f>IFERROR(Opttax!B76/GAMSopt!B76,"")</f>
        <v>1</v>
      </c>
      <c r="D76" s="61" t="str">
        <f>IFERROR(Opttax!C76/GAMSopt!C76,"")</f>
        <v/>
      </c>
      <c r="E76" s="61" t="str">
        <f>IFERROR(Opttax!D76/GAMSopt!D76,"")</f>
        <v/>
      </c>
      <c r="F76" s="61" t="str">
        <f>IFERROR(Opttax!E76/GAMSopt!E76,"")</f>
        <v/>
      </c>
      <c r="G76" s="61" t="str">
        <f>IFERROR(Opttax!F76/GAMSopt!F76,"")</f>
        <v/>
      </c>
      <c r="H76" s="61" t="str">
        <f>IFERROR(Opttax!G76/GAMSopt!G76,"")</f>
        <v/>
      </c>
      <c r="I76" s="61" t="str">
        <f>IFERROR(Opttax!H76/GAMSopt!H76,"")</f>
        <v/>
      </c>
      <c r="J76" s="61" t="str">
        <f>IFERROR(Opttax!I76/GAMSopt!I76,"")</f>
        <v/>
      </c>
      <c r="K76" s="61" t="str">
        <f>IFERROR(Opttax!J76/GAMSopt!J76,"")</f>
        <v/>
      </c>
      <c r="L76" s="61" t="str">
        <f>IFERROR(Opttax!K76/GAMSopt!K76,"")</f>
        <v/>
      </c>
      <c r="M76" s="61" t="str">
        <f>IFERROR(Opttax!L76/GAMSopt!L76,"")</f>
        <v/>
      </c>
      <c r="N76" s="61" t="str">
        <f>IFERROR(Opttax!M76/GAMSopt!M76,"")</f>
        <v/>
      </c>
      <c r="O76" s="61" t="str">
        <f>IFERROR(Opttax!N76/GAMSopt!N76,"")</f>
        <v/>
      </c>
      <c r="P76" s="61" t="str">
        <f>IFERROR(Opttax!O76/GAMSopt!O76,"")</f>
        <v/>
      </c>
      <c r="Q76" s="61" t="str">
        <f>IFERROR(Opttax!P76/GAMSopt!P76,"")</f>
        <v/>
      </c>
      <c r="R76" s="61" t="str">
        <f>IFERROR(Opttax!Q76/GAMSopt!Q76,"")</f>
        <v/>
      </c>
      <c r="S76" s="61" t="str">
        <f>IFERROR(Opttax!R76/GAMSopt!R76,"")</f>
        <v/>
      </c>
      <c r="T76" s="61" t="str">
        <f>IFERROR(Opttax!S76/GAMSopt!S76,"")</f>
        <v/>
      </c>
      <c r="U76" s="61" t="str">
        <f>IFERROR(Opttax!T76/GAMSopt!T76,"")</f>
        <v/>
      </c>
      <c r="V76" s="61" t="str">
        <f>IFERROR(Opttax!U76/GAMSopt!U76,"")</f>
        <v/>
      </c>
      <c r="W76" s="61" t="str">
        <f>IFERROR(Opttax!V76/GAMSopt!V76,"")</f>
        <v/>
      </c>
      <c r="X76" s="61" t="str">
        <f>IFERROR(Opttax!W76/GAMSopt!W76,"")</f>
        <v/>
      </c>
      <c r="Y76" s="61" t="str">
        <f>IFERROR(Opttax!X76/GAMSopt!X76,"")</f>
        <v/>
      </c>
      <c r="Z76" s="61" t="str">
        <f>IFERROR(Opttax!Y76/GAMSopt!Y76,"")</f>
        <v/>
      </c>
      <c r="AA76" s="61" t="str">
        <f>IFERROR(Opttax!Z76/GAMSopt!Z76,"")</f>
        <v/>
      </c>
      <c r="AB76" s="61" t="str">
        <f>IFERROR(Opttax!AA76/GAMSopt!AA76,"")</f>
        <v/>
      </c>
      <c r="AC76" s="61" t="str">
        <f>IFERROR(Opttax!AB76/GAMSopt!AB76,"")</f>
        <v/>
      </c>
      <c r="AD76" s="61" t="str">
        <f>IFERROR(Opttax!AC76/GAMSopt!AC76,"")</f>
        <v/>
      </c>
      <c r="AE76" s="61" t="str">
        <f>IFERROR(Opttax!AD76/GAMSopt!AD76,"")</f>
        <v/>
      </c>
      <c r="AF76" s="61" t="str">
        <f>IFERROR(Opttax!AE76/GAMSopt!AE76,"")</f>
        <v/>
      </c>
      <c r="AG76" s="61" t="str">
        <f>IFERROR(Opttax!AF76/GAMSopt!AF76,"")</f>
        <v/>
      </c>
      <c r="AH76" s="61" t="str">
        <f>IFERROR(Opttax!AG76/GAMSopt!AG76,"")</f>
        <v/>
      </c>
      <c r="AI76" s="61" t="str">
        <f>IFERROR(Opttax!AH76/GAMSopt!AH76,"")</f>
        <v/>
      </c>
      <c r="AJ76" s="61" t="str">
        <f>IFERROR(Opttax!AI76/GAMSopt!AI76,"")</f>
        <v/>
      </c>
      <c r="AK76" s="61" t="str">
        <f>IFERROR(Opttax!AJ76/GAMSopt!AJ76,"")</f>
        <v/>
      </c>
      <c r="AL76" s="61" t="str">
        <f>IFERROR(Opttax!AK76/GAMSopt!AK76,"")</f>
        <v/>
      </c>
      <c r="AM76" s="61" t="str">
        <f>IFERROR(Opttax!AL76/GAMSopt!AL76,"")</f>
        <v/>
      </c>
      <c r="AN76" s="61" t="str">
        <f>IFERROR(Opttax!AM76/GAMSopt!AM76,"")</f>
        <v/>
      </c>
      <c r="AO76" s="61" t="str">
        <f>IFERROR(Opttax!AN76/GAMSopt!AN76,"")</f>
        <v/>
      </c>
      <c r="AP76" s="61" t="str">
        <f>IFERROR(Opttax!AO76/GAMSopt!AO76,"")</f>
        <v/>
      </c>
      <c r="AQ76" s="61" t="str">
        <f>IFERROR(Opttax!AP76/GAMSopt!AP76,"")</f>
        <v/>
      </c>
      <c r="AR76" s="61" t="str">
        <f>IFERROR(Opttax!AQ76/GAMSopt!AQ76,"")</f>
        <v/>
      </c>
      <c r="AS76" s="61" t="str">
        <f>IFERROR(Opttax!AR76/GAMSopt!AR76,"")</f>
        <v/>
      </c>
      <c r="AT76" s="61" t="str">
        <f>IFERROR(Opttax!AS76/GAMSopt!AS76,"")</f>
        <v/>
      </c>
      <c r="AU76" s="61" t="str">
        <f>IFERROR(Opttax!AT76/GAMSopt!AT76,"")</f>
        <v/>
      </c>
      <c r="AV76" s="61" t="str">
        <f>IFERROR(Opttax!AU76/GAMSopt!AU76,"")</f>
        <v/>
      </c>
      <c r="AW76" s="61" t="str">
        <f>IFERROR(Opttax!AV76/GAMSopt!AV76,"")</f>
        <v/>
      </c>
      <c r="AX76" s="61" t="str">
        <f>IFERROR(Opttax!AW76/GAMSopt!AW76,"")</f>
        <v/>
      </c>
      <c r="AY76" s="61" t="str">
        <f>IFERROR(Opttax!AX76/GAMSopt!AX76,"")</f>
        <v/>
      </c>
      <c r="AZ76" s="61" t="str">
        <f>IFERROR(Opttax!AY76/GAMSopt!AY76,"")</f>
        <v/>
      </c>
      <c r="BA76" s="61" t="str">
        <f>IFERROR(Opttax!AZ76/GAMSopt!AZ76,"")</f>
        <v/>
      </c>
      <c r="BB76" s="61" t="str">
        <f>IFERROR(Opttax!BA76/GAMSopt!BA76,"")</f>
        <v/>
      </c>
      <c r="BC76" s="61" t="str">
        <f>IFERROR(Opttax!BB76/GAMSopt!BB76,"")</f>
        <v/>
      </c>
      <c r="BD76" s="61" t="str">
        <f>IFERROR(Opttax!BC76/GAMSopt!BC76,"")</f>
        <v/>
      </c>
      <c r="BE76" s="61" t="str">
        <f>IFERROR(Opttax!BD76/GAMSopt!BD76,"")</f>
        <v/>
      </c>
      <c r="BF76" s="61" t="str">
        <f>IFERROR(Opttax!BE76/GAMSopt!BE76,"")</f>
        <v/>
      </c>
      <c r="BG76" s="61" t="str">
        <f>IFERROR(Opttax!BF76/GAMSopt!BF76,"")</f>
        <v/>
      </c>
      <c r="BH76" s="61" t="str">
        <f>IFERROR(Opttax!BG76/GAMSopt!BG76,"")</f>
        <v/>
      </c>
      <c r="BI76" s="61" t="str">
        <f>IFERROR(Opttax!BH76/GAMSopt!BH76,"")</f>
        <v/>
      </c>
      <c r="BJ76" s="61" t="str">
        <f>IFERROR(Opttax!BI76/GAMSopt!BI76,"")</f>
        <v/>
      </c>
    </row>
    <row r="77" spans="1:62" x14ac:dyDescent="0.25">
      <c r="A77" t="str">
        <f>Opttax!A77</f>
        <v>Initial temperature of deep oceans (deg. C above 1900)</v>
      </c>
      <c r="B77" t="str">
        <f>GAMSopt!A77</f>
        <v>Initial Temperature of Deep Oceans (deg C above 1900 level)</v>
      </c>
      <c r="C77" s="61">
        <f>IFERROR(Opttax!B77/GAMSopt!B77,"")</f>
        <v>1</v>
      </c>
      <c r="D77" s="61" t="str">
        <f>IFERROR(Opttax!C77/GAMSopt!C77,"")</f>
        <v/>
      </c>
      <c r="E77" s="61" t="str">
        <f>IFERROR(Opttax!D77/GAMSopt!D77,"")</f>
        <v/>
      </c>
      <c r="F77" s="61" t="str">
        <f>IFERROR(Opttax!E77/GAMSopt!E77,"")</f>
        <v/>
      </c>
      <c r="G77" s="61" t="str">
        <f>IFERROR(Opttax!F77/GAMSopt!F77,"")</f>
        <v/>
      </c>
      <c r="H77" s="61" t="str">
        <f>IFERROR(Opttax!G77/GAMSopt!G77,"")</f>
        <v/>
      </c>
      <c r="I77" s="61" t="str">
        <f>IFERROR(Opttax!H77/GAMSopt!H77,"")</f>
        <v/>
      </c>
      <c r="J77" s="61" t="str">
        <f>IFERROR(Opttax!I77/GAMSopt!I77,"")</f>
        <v/>
      </c>
      <c r="K77" s="61" t="str">
        <f>IFERROR(Opttax!J77/GAMSopt!J77,"")</f>
        <v/>
      </c>
      <c r="L77" s="61" t="str">
        <f>IFERROR(Opttax!K77/GAMSopt!K77,"")</f>
        <v/>
      </c>
      <c r="M77" s="61" t="str">
        <f>IFERROR(Opttax!L77/GAMSopt!L77,"")</f>
        <v/>
      </c>
      <c r="N77" s="61" t="str">
        <f>IFERROR(Opttax!M77/GAMSopt!M77,"")</f>
        <v/>
      </c>
      <c r="O77" s="61" t="str">
        <f>IFERROR(Opttax!N77/GAMSopt!N77,"")</f>
        <v/>
      </c>
      <c r="P77" s="61" t="str">
        <f>IFERROR(Opttax!O77/GAMSopt!O77,"")</f>
        <v/>
      </c>
      <c r="Q77" s="61" t="str">
        <f>IFERROR(Opttax!P77/GAMSopt!P77,"")</f>
        <v/>
      </c>
      <c r="R77" s="61" t="str">
        <f>IFERROR(Opttax!Q77/GAMSopt!Q77,"")</f>
        <v/>
      </c>
      <c r="S77" s="61" t="str">
        <f>IFERROR(Opttax!R77/GAMSopt!R77,"")</f>
        <v/>
      </c>
      <c r="T77" s="61" t="str">
        <f>IFERROR(Opttax!S77/GAMSopt!S77,"")</f>
        <v/>
      </c>
      <c r="U77" s="61" t="str">
        <f>IFERROR(Opttax!T77/GAMSopt!T77,"")</f>
        <v/>
      </c>
      <c r="V77" s="61" t="str">
        <f>IFERROR(Opttax!U77/GAMSopt!U77,"")</f>
        <v/>
      </c>
      <c r="W77" s="61" t="str">
        <f>IFERROR(Opttax!V77/GAMSopt!V77,"")</f>
        <v/>
      </c>
      <c r="X77" s="61" t="str">
        <f>IFERROR(Opttax!W77/GAMSopt!W77,"")</f>
        <v/>
      </c>
      <c r="Y77" s="61" t="str">
        <f>IFERROR(Opttax!X77/GAMSopt!X77,"")</f>
        <v/>
      </c>
      <c r="Z77" s="61" t="str">
        <f>IFERROR(Opttax!Y77/GAMSopt!Y77,"")</f>
        <v/>
      </c>
      <c r="AA77" s="61" t="str">
        <f>IFERROR(Opttax!Z77/GAMSopt!Z77,"")</f>
        <v/>
      </c>
      <c r="AB77" s="61" t="str">
        <f>IFERROR(Opttax!AA77/GAMSopt!AA77,"")</f>
        <v/>
      </c>
      <c r="AC77" s="61" t="str">
        <f>IFERROR(Opttax!AB77/GAMSopt!AB77,"")</f>
        <v/>
      </c>
      <c r="AD77" s="61" t="str">
        <f>IFERROR(Opttax!AC77/GAMSopt!AC77,"")</f>
        <v/>
      </c>
      <c r="AE77" s="61" t="str">
        <f>IFERROR(Opttax!AD77/GAMSopt!AD77,"")</f>
        <v/>
      </c>
      <c r="AF77" s="61" t="str">
        <f>IFERROR(Opttax!AE77/GAMSopt!AE77,"")</f>
        <v/>
      </c>
      <c r="AG77" s="61" t="str">
        <f>IFERROR(Opttax!AF77/GAMSopt!AF77,"")</f>
        <v/>
      </c>
      <c r="AH77" s="61" t="str">
        <f>IFERROR(Opttax!AG77/GAMSopt!AG77,"")</f>
        <v/>
      </c>
      <c r="AI77" s="61" t="str">
        <f>IFERROR(Opttax!AH77/GAMSopt!AH77,"")</f>
        <v/>
      </c>
      <c r="AJ77" s="61" t="str">
        <f>IFERROR(Opttax!AI77/GAMSopt!AI77,"")</f>
        <v/>
      </c>
      <c r="AK77" s="61" t="str">
        <f>IFERROR(Opttax!AJ77/GAMSopt!AJ77,"")</f>
        <v/>
      </c>
      <c r="AL77" s="61" t="str">
        <f>IFERROR(Opttax!AK77/GAMSopt!AK77,"")</f>
        <v/>
      </c>
      <c r="AM77" s="61" t="str">
        <f>IFERROR(Opttax!AL77/GAMSopt!AL77,"")</f>
        <v/>
      </c>
      <c r="AN77" s="61" t="str">
        <f>IFERROR(Opttax!AM77/GAMSopt!AM77,"")</f>
        <v/>
      </c>
      <c r="AO77" s="61" t="str">
        <f>IFERROR(Opttax!AN77/GAMSopt!AN77,"")</f>
        <v/>
      </c>
      <c r="AP77" s="61" t="str">
        <f>IFERROR(Opttax!AO77/GAMSopt!AO77,"")</f>
        <v/>
      </c>
      <c r="AQ77" s="61" t="str">
        <f>IFERROR(Opttax!AP77/GAMSopt!AP77,"")</f>
        <v/>
      </c>
      <c r="AR77" s="61" t="str">
        <f>IFERROR(Opttax!AQ77/GAMSopt!AQ77,"")</f>
        <v/>
      </c>
      <c r="AS77" s="61" t="str">
        <f>IFERROR(Opttax!AR77/GAMSopt!AR77,"")</f>
        <v/>
      </c>
      <c r="AT77" s="61" t="str">
        <f>IFERROR(Opttax!AS77/GAMSopt!AS77,"")</f>
        <v/>
      </c>
      <c r="AU77" s="61" t="str">
        <f>IFERROR(Opttax!AT77/GAMSopt!AT77,"")</f>
        <v/>
      </c>
      <c r="AV77" s="61" t="str">
        <f>IFERROR(Opttax!AU77/GAMSopt!AU77,"")</f>
        <v/>
      </c>
      <c r="AW77" s="61" t="str">
        <f>IFERROR(Opttax!AV77/GAMSopt!AV77,"")</f>
        <v/>
      </c>
      <c r="AX77" s="61" t="str">
        <f>IFERROR(Opttax!AW77/GAMSopt!AW77,"")</f>
        <v/>
      </c>
      <c r="AY77" s="61" t="str">
        <f>IFERROR(Opttax!AX77/GAMSopt!AX77,"")</f>
        <v/>
      </c>
      <c r="AZ77" s="61" t="str">
        <f>IFERROR(Opttax!AY77/GAMSopt!AY77,"")</f>
        <v/>
      </c>
      <c r="BA77" s="61" t="str">
        <f>IFERROR(Opttax!AZ77/GAMSopt!AZ77,"")</f>
        <v/>
      </c>
      <c r="BB77" s="61" t="str">
        <f>IFERROR(Opttax!BA77/GAMSopt!BA77,"")</f>
        <v/>
      </c>
      <c r="BC77" s="61" t="str">
        <f>IFERROR(Opttax!BB77/GAMSopt!BB77,"")</f>
        <v/>
      </c>
      <c r="BD77" s="61" t="str">
        <f>IFERROR(Opttax!BC77/GAMSopt!BC77,"")</f>
        <v/>
      </c>
      <c r="BE77" s="61" t="str">
        <f>IFERROR(Opttax!BD77/GAMSopt!BD77,"")</f>
        <v/>
      </c>
      <c r="BF77" s="61" t="str">
        <f>IFERROR(Opttax!BE77/GAMSopt!BE77,"")</f>
        <v/>
      </c>
      <c r="BG77" s="61" t="str">
        <f>IFERROR(Opttax!BF77/GAMSopt!BF77,"")</f>
        <v/>
      </c>
      <c r="BH77" s="61" t="str">
        <f>IFERROR(Opttax!BG77/GAMSopt!BG77,"")</f>
        <v/>
      </c>
      <c r="BI77" s="61" t="str">
        <f>IFERROR(Opttax!BH77/GAMSopt!BH77,"")</f>
        <v/>
      </c>
      <c r="BJ77" s="61" t="str">
        <f>IFERROR(Opttax!BI77/GAMSopt!BI77,"")</f>
        <v/>
      </c>
    </row>
    <row r="78" spans="1:62" x14ac:dyDescent="0.25">
      <c r="A78" t="str">
        <f>Opttax!A78</f>
        <v>CLIMATE MODEL PARAMETERS</v>
      </c>
      <c r="B78" t="str">
        <f>GAMSopt!A78</f>
        <v>* CLIMATE MODEL PARAMETERS</v>
      </c>
      <c r="C78" s="61" t="str">
        <f>IFERROR(Opttax!B78/GAMSopt!B78,"")</f>
        <v/>
      </c>
      <c r="D78" s="61" t="str">
        <f>IFERROR(Opttax!C78/GAMSopt!C78,"")</f>
        <v/>
      </c>
      <c r="E78" s="61" t="str">
        <f>IFERROR(Opttax!D78/GAMSopt!D78,"")</f>
        <v/>
      </c>
      <c r="F78" s="61" t="str">
        <f>IFERROR(Opttax!E78/GAMSopt!E78,"")</f>
        <v/>
      </c>
      <c r="G78" s="61" t="str">
        <f>IFERROR(Opttax!F78/GAMSopt!F78,"")</f>
        <v/>
      </c>
      <c r="H78" s="61" t="str">
        <f>IFERROR(Opttax!G78/GAMSopt!G78,"")</f>
        <v/>
      </c>
      <c r="I78" s="61" t="str">
        <f>IFERROR(Opttax!H78/GAMSopt!H78,"")</f>
        <v/>
      </c>
      <c r="J78" s="61" t="str">
        <f>IFERROR(Opttax!I78/GAMSopt!I78,"")</f>
        <v/>
      </c>
      <c r="K78" s="61" t="str">
        <f>IFERROR(Opttax!J78/GAMSopt!J78,"")</f>
        <v/>
      </c>
      <c r="L78" s="61" t="str">
        <f>IFERROR(Opttax!K78/GAMSopt!K78,"")</f>
        <v/>
      </c>
      <c r="M78" s="61" t="str">
        <f>IFERROR(Opttax!L78/GAMSopt!L78,"")</f>
        <v/>
      </c>
      <c r="N78" s="61" t="str">
        <f>IFERROR(Opttax!M78/GAMSopt!M78,"")</f>
        <v/>
      </c>
      <c r="O78" s="61" t="str">
        <f>IFERROR(Opttax!N78/GAMSopt!N78,"")</f>
        <v/>
      </c>
      <c r="P78" s="61" t="str">
        <f>IFERROR(Opttax!O78/GAMSopt!O78,"")</f>
        <v/>
      </c>
      <c r="Q78" s="61" t="str">
        <f>IFERROR(Opttax!P78/GAMSopt!P78,"")</f>
        <v/>
      </c>
      <c r="R78" s="61" t="str">
        <f>IFERROR(Opttax!Q78/GAMSopt!Q78,"")</f>
        <v/>
      </c>
      <c r="S78" s="61" t="str">
        <f>IFERROR(Opttax!R78/GAMSopt!R78,"")</f>
        <v/>
      </c>
      <c r="T78" s="61" t="str">
        <f>IFERROR(Opttax!S78/GAMSopt!S78,"")</f>
        <v/>
      </c>
      <c r="U78" s="61" t="str">
        <f>IFERROR(Opttax!T78/GAMSopt!T78,"")</f>
        <v/>
      </c>
      <c r="V78" s="61" t="str">
        <f>IFERROR(Opttax!U78/GAMSopt!U78,"")</f>
        <v/>
      </c>
      <c r="W78" s="61" t="str">
        <f>IFERROR(Opttax!V78/GAMSopt!V78,"")</f>
        <v/>
      </c>
      <c r="X78" s="61" t="str">
        <f>IFERROR(Opttax!W78/GAMSopt!W78,"")</f>
        <v/>
      </c>
      <c r="Y78" s="61" t="str">
        <f>IFERROR(Opttax!X78/GAMSopt!X78,"")</f>
        <v/>
      </c>
      <c r="Z78" s="61" t="str">
        <f>IFERROR(Opttax!Y78/GAMSopt!Y78,"")</f>
        <v/>
      </c>
      <c r="AA78" s="61" t="str">
        <f>IFERROR(Opttax!Z78/GAMSopt!Z78,"")</f>
        <v/>
      </c>
      <c r="AB78" s="61" t="str">
        <f>IFERROR(Opttax!AA78/GAMSopt!AA78,"")</f>
        <v/>
      </c>
      <c r="AC78" s="61" t="str">
        <f>IFERROR(Opttax!AB78/GAMSopt!AB78,"")</f>
        <v/>
      </c>
      <c r="AD78" s="61" t="str">
        <f>IFERROR(Opttax!AC78/GAMSopt!AC78,"")</f>
        <v/>
      </c>
      <c r="AE78" s="61" t="str">
        <f>IFERROR(Opttax!AD78/GAMSopt!AD78,"")</f>
        <v/>
      </c>
      <c r="AF78" s="61" t="str">
        <f>IFERROR(Opttax!AE78/GAMSopt!AE78,"")</f>
        <v/>
      </c>
      <c r="AG78" s="61" t="str">
        <f>IFERROR(Opttax!AF78/GAMSopt!AF78,"")</f>
        <v/>
      </c>
      <c r="AH78" s="61" t="str">
        <f>IFERROR(Opttax!AG78/GAMSopt!AG78,"")</f>
        <v/>
      </c>
      <c r="AI78" s="61" t="str">
        <f>IFERROR(Opttax!AH78/GAMSopt!AH78,"")</f>
        <v/>
      </c>
      <c r="AJ78" s="61" t="str">
        <f>IFERROR(Opttax!AI78/GAMSopt!AI78,"")</f>
        <v/>
      </c>
      <c r="AK78" s="61" t="str">
        <f>IFERROR(Opttax!AJ78/GAMSopt!AJ78,"")</f>
        <v/>
      </c>
      <c r="AL78" s="61" t="str">
        <f>IFERROR(Opttax!AK78/GAMSopt!AK78,"")</f>
        <v/>
      </c>
      <c r="AM78" s="61" t="str">
        <f>IFERROR(Opttax!AL78/GAMSopt!AL78,"")</f>
        <v/>
      </c>
      <c r="AN78" s="61" t="str">
        <f>IFERROR(Opttax!AM78/GAMSopt!AM78,"")</f>
        <v/>
      </c>
      <c r="AO78" s="61" t="str">
        <f>IFERROR(Opttax!AN78/GAMSopt!AN78,"")</f>
        <v/>
      </c>
      <c r="AP78" s="61" t="str">
        <f>IFERROR(Opttax!AO78/GAMSopt!AO78,"")</f>
        <v/>
      </c>
      <c r="AQ78" s="61" t="str">
        <f>IFERROR(Opttax!AP78/GAMSopt!AP78,"")</f>
        <v/>
      </c>
      <c r="AR78" s="61" t="str">
        <f>IFERROR(Opttax!AQ78/GAMSopt!AQ78,"")</f>
        <v/>
      </c>
      <c r="AS78" s="61" t="str">
        <f>IFERROR(Opttax!AR78/GAMSopt!AR78,"")</f>
        <v/>
      </c>
      <c r="AT78" s="61" t="str">
        <f>IFERROR(Opttax!AS78/GAMSopt!AS78,"")</f>
        <v/>
      </c>
      <c r="AU78" s="61" t="str">
        <f>IFERROR(Opttax!AT78/GAMSopt!AT78,"")</f>
        <v/>
      </c>
      <c r="AV78" s="61" t="str">
        <f>IFERROR(Opttax!AU78/GAMSopt!AU78,"")</f>
        <v/>
      </c>
      <c r="AW78" s="61" t="str">
        <f>IFERROR(Opttax!AV78/GAMSopt!AV78,"")</f>
        <v/>
      </c>
      <c r="AX78" s="61" t="str">
        <f>IFERROR(Opttax!AW78/GAMSopt!AW78,"")</f>
        <v/>
      </c>
      <c r="AY78" s="61" t="str">
        <f>IFERROR(Opttax!AX78/GAMSopt!AX78,"")</f>
        <v/>
      </c>
      <c r="AZ78" s="61" t="str">
        <f>IFERROR(Opttax!AY78/GAMSopt!AY78,"")</f>
        <v/>
      </c>
      <c r="BA78" s="61" t="str">
        <f>IFERROR(Opttax!AZ78/GAMSopt!AZ78,"")</f>
        <v/>
      </c>
      <c r="BB78" s="61" t="str">
        <f>IFERROR(Opttax!BA78/GAMSopt!BA78,"")</f>
        <v/>
      </c>
      <c r="BC78" s="61" t="str">
        <f>IFERROR(Opttax!BB78/GAMSopt!BB78,"")</f>
        <v/>
      </c>
      <c r="BD78" s="61" t="str">
        <f>IFERROR(Opttax!BC78/GAMSopt!BC78,"")</f>
        <v/>
      </c>
      <c r="BE78" s="61" t="str">
        <f>IFERROR(Opttax!BD78/GAMSopt!BD78,"")</f>
        <v/>
      </c>
      <c r="BF78" s="61" t="str">
        <f>IFERROR(Opttax!BE78/GAMSopt!BE78,"")</f>
        <v/>
      </c>
      <c r="BG78" s="61" t="str">
        <f>IFERROR(Opttax!BF78/GAMSopt!BF78,"")</f>
        <v/>
      </c>
      <c r="BH78" s="61" t="str">
        <f>IFERROR(Opttax!BG78/GAMSopt!BG78,"")</f>
        <v/>
      </c>
      <c r="BI78" s="61" t="str">
        <f>IFERROR(Opttax!BH78/GAMSopt!BH78,"")</f>
        <v/>
      </c>
      <c r="BJ78" s="61" t="str">
        <f>IFERROR(Opttax!BI78/GAMSopt!BI78,"")</f>
        <v/>
      </c>
    </row>
    <row r="79" spans="1:62" x14ac:dyDescent="0.25">
      <c r="A79" t="str">
        <f>Opttax!A79</f>
        <v>Equilibrium temperature increase for CO2 doubling</v>
      </c>
      <c r="B79" t="str">
        <f>GAMSopt!A79</f>
        <v>Temperature Sensitivity Coefficient (temp increase per doubling CO2)</v>
      </c>
      <c r="C79" s="61">
        <f>IFERROR(Opttax!B79/GAMSopt!B79,"")</f>
        <v>1</v>
      </c>
      <c r="D79" s="61" t="str">
        <f>IFERROR(Opttax!C79/GAMSopt!C79,"")</f>
        <v/>
      </c>
      <c r="E79" s="61" t="str">
        <f>IFERROR(Opttax!D79/GAMSopt!D79,"")</f>
        <v/>
      </c>
      <c r="F79" s="61" t="str">
        <f>IFERROR(Opttax!E79/GAMSopt!E79,"")</f>
        <v/>
      </c>
      <c r="G79" s="61" t="str">
        <f>IFERROR(Opttax!F79/GAMSopt!F79,"")</f>
        <v/>
      </c>
      <c r="H79" s="61" t="str">
        <f>IFERROR(Opttax!G79/GAMSopt!G79,"")</f>
        <v/>
      </c>
      <c r="I79" s="61" t="str">
        <f>IFERROR(Opttax!H79/GAMSopt!H79,"")</f>
        <v/>
      </c>
      <c r="J79" s="61" t="str">
        <f>IFERROR(Opttax!I79/GAMSopt!I79,"")</f>
        <v/>
      </c>
      <c r="K79" s="61" t="str">
        <f>IFERROR(Opttax!J79/GAMSopt!J79,"")</f>
        <v/>
      </c>
      <c r="L79" s="61" t="str">
        <f>IFERROR(Opttax!K79/GAMSopt!K79,"")</f>
        <v/>
      </c>
      <c r="M79" s="61" t="str">
        <f>IFERROR(Opttax!L79/GAMSopt!L79,"")</f>
        <v/>
      </c>
      <c r="N79" s="61" t="str">
        <f>IFERROR(Opttax!M79/GAMSopt!M79,"")</f>
        <v/>
      </c>
      <c r="O79" s="61" t="str">
        <f>IFERROR(Opttax!N79/GAMSopt!N79,"")</f>
        <v/>
      </c>
      <c r="P79" s="61" t="str">
        <f>IFERROR(Opttax!O79/GAMSopt!O79,"")</f>
        <v/>
      </c>
      <c r="Q79" s="61" t="str">
        <f>IFERROR(Opttax!P79/GAMSopt!P79,"")</f>
        <v/>
      </c>
      <c r="R79" s="61" t="str">
        <f>IFERROR(Opttax!Q79/GAMSopt!Q79,"")</f>
        <v/>
      </c>
      <c r="S79" s="61" t="str">
        <f>IFERROR(Opttax!R79/GAMSopt!R79,"")</f>
        <v/>
      </c>
      <c r="T79" s="61" t="str">
        <f>IFERROR(Opttax!S79/GAMSopt!S79,"")</f>
        <v/>
      </c>
      <c r="U79" s="61" t="str">
        <f>IFERROR(Opttax!T79/GAMSopt!T79,"")</f>
        <v/>
      </c>
      <c r="V79" s="61" t="str">
        <f>IFERROR(Opttax!U79/GAMSopt!U79,"")</f>
        <v/>
      </c>
      <c r="W79" s="61" t="str">
        <f>IFERROR(Opttax!V79/GAMSopt!V79,"")</f>
        <v/>
      </c>
      <c r="X79" s="61" t="str">
        <f>IFERROR(Opttax!W79/GAMSopt!W79,"")</f>
        <v/>
      </c>
      <c r="Y79" s="61" t="str">
        <f>IFERROR(Opttax!X79/GAMSopt!X79,"")</f>
        <v/>
      </c>
      <c r="Z79" s="61" t="str">
        <f>IFERROR(Opttax!Y79/GAMSopt!Y79,"")</f>
        <v/>
      </c>
      <c r="AA79" s="61" t="str">
        <f>IFERROR(Opttax!Z79/GAMSopt!Z79,"")</f>
        <v/>
      </c>
      <c r="AB79" s="61" t="str">
        <f>IFERROR(Opttax!AA79/GAMSopt!AA79,"")</f>
        <v/>
      </c>
      <c r="AC79" s="61" t="str">
        <f>IFERROR(Opttax!AB79/GAMSopt!AB79,"")</f>
        <v/>
      </c>
      <c r="AD79" s="61" t="str">
        <f>IFERROR(Opttax!AC79/GAMSopt!AC79,"")</f>
        <v/>
      </c>
      <c r="AE79" s="61" t="str">
        <f>IFERROR(Opttax!AD79/GAMSopt!AD79,"")</f>
        <v/>
      </c>
      <c r="AF79" s="61" t="str">
        <f>IFERROR(Opttax!AE79/GAMSopt!AE79,"")</f>
        <v/>
      </c>
      <c r="AG79" s="61" t="str">
        <f>IFERROR(Opttax!AF79/GAMSopt!AF79,"")</f>
        <v/>
      </c>
      <c r="AH79" s="61" t="str">
        <f>IFERROR(Opttax!AG79/GAMSopt!AG79,"")</f>
        <v/>
      </c>
      <c r="AI79" s="61" t="str">
        <f>IFERROR(Opttax!AH79/GAMSopt!AH79,"")</f>
        <v/>
      </c>
      <c r="AJ79" s="61" t="str">
        <f>IFERROR(Opttax!AI79/GAMSopt!AI79,"")</f>
        <v/>
      </c>
      <c r="AK79" s="61" t="str">
        <f>IFERROR(Opttax!AJ79/GAMSopt!AJ79,"")</f>
        <v/>
      </c>
      <c r="AL79" s="61" t="str">
        <f>IFERROR(Opttax!AK79/GAMSopt!AK79,"")</f>
        <v/>
      </c>
      <c r="AM79" s="61" t="str">
        <f>IFERROR(Opttax!AL79/GAMSopt!AL79,"")</f>
        <v/>
      </c>
      <c r="AN79" s="61" t="str">
        <f>IFERROR(Opttax!AM79/GAMSopt!AM79,"")</f>
        <v/>
      </c>
      <c r="AO79" s="61" t="str">
        <f>IFERROR(Opttax!AN79/GAMSopt!AN79,"")</f>
        <v/>
      </c>
      <c r="AP79" s="61" t="str">
        <f>IFERROR(Opttax!AO79/GAMSopt!AO79,"")</f>
        <v/>
      </c>
      <c r="AQ79" s="61" t="str">
        <f>IFERROR(Opttax!AP79/GAMSopt!AP79,"")</f>
        <v/>
      </c>
      <c r="AR79" s="61" t="str">
        <f>IFERROR(Opttax!AQ79/GAMSopt!AQ79,"")</f>
        <v/>
      </c>
      <c r="AS79" s="61" t="str">
        <f>IFERROR(Opttax!AR79/GAMSopt!AR79,"")</f>
        <v/>
      </c>
      <c r="AT79" s="61" t="str">
        <f>IFERROR(Opttax!AS79/GAMSopt!AS79,"")</f>
        <v/>
      </c>
      <c r="AU79" s="61" t="str">
        <f>IFERROR(Opttax!AT79/GAMSopt!AT79,"")</f>
        <v/>
      </c>
      <c r="AV79" s="61" t="str">
        <f>IFERROR(Opttax!AU79/GAMSopt!AU79,"")</f>
        <v/>
      </c>
      <c r="AW79" s="61" t="str">
        <f>IFERROR(Opttax!AV79/GAMSopt!AV79,"")</f>
        <v/>
      </c>
      <c r="AX79" s="61" t="str">
        <f>IFERROR(Opttax!AW79/GAMSopt!AW79,"")</f>
        <v/>
      </c>
      <c r="AY79" s="61" t="str">
        <f>IFERROR(Opttax!AX79/GAMSopt!AX79,"")</f>
        <v/>
      </c>
      <c r="AZ79" s="61" t="str">
        <f>IFERROR(Opttax!AY79/GAMSopt!AY79,"")</f>
        <v/>
      </c>
      <c r="BA79" s="61" t="str">
        <f>IFERROR(Opttax!AZ79/GAMSopt!AZ79,"")</f>
        <v/>
      </c>
      <c r="BB79" s="61" t="str">
        <f>IFERROR(Opttax!BA79/GAMSopt!BA79,"")</f>
        <v/>
      </c>
      <c r="BC79" s="61" t="str">
        <f>IFERROR(Opttax!BB79/GAMSopt!BB79,"")</f>
        <v/>
      </c>
      <c r="BD79" s="61" t="str">
        <f>IFERROR(Opttax!BC79/GAMSopt!BC79,"")</f>
        <v/>
      </c>
      <c r="BE79" s="61" t="str">
        <f>IFERROR(Opttax!BD79/GAMSopt!BD79,"")</f>
        <v/>
      </c>
      <c r="BF79" s="61" t="str">
        <f>IFERROR(Opttax!BE79/GAMSopt!BE79,"")</f>
        <v/>
      </c>
      <c r="BG79" s="61" t="str">
        <f>IFERROR(Opttax!BF79/GAMSopt!BF79,"")</f>
        <v/>
      </c>
      <c r="BH79" s="61" t="str">
        <f>IFERROR(Opttax!BG79/GAMSopt!BG79,"")</f>
        <v/>
      </c>
      <c r="BI79" s="61" t="str">
        <f>IFERROR(Opttax!BH79/GAMSopt!BH79,"")</f>
        <v/>
      </c>
      <c r="BJ79" s="61" t="str">
        <f>IFERROR(Opttax!BI79/GAMSopt!BI79,"")</f>
        <v/>
      </c>
    </row>
    <row r="80" spans="1:62" x14ac:dyDescent="0.25">
      <c r="A80" t="str">
        <f>Opttax!A80</f>
        <v>Forcings at CO2 doubling (W/m2)</v>
      </c>
      <c r="B80" t="str">
        <f>GAMSopt!A80</f>
        <v>Forcings at CO2 doubling (Watts per Meter 2)</v>
      </c>
      <c r="C80" s="61">
        <f>IFERROR(Opttax!B80/GAMSopt!B80,"")</f>
        <v>1</v>
      </c>
      <c r="D80" s="61" t="str">
        <f>IFERROR(Opttax!C80/GAMSopt!C80,"")</f>
        <v/>
      </c>
      <c r="E80" s="61" t="str">
        <f>IFERROR(Opttax!D80/GAMSopt!D80,"")</f>
        <v/>
      </c>
      <c r="F80" s="61" t="str">
        <f>IFERROR(Opttax!E80/GAMSopt!E80,"")</f>
        <v/>
      </c>
      <c r="G80" s="61" t="str">
        <f>IFERROR(Opttax!F80/GAMSopt!F80,"")</f>
        <v/>
      </c>
      <c r="H80" s="61" t="str">
        <f>IFERROR(Opttax!G80/GAMSopt!G80,"")</f>
        <v/>
      </c>
      <c r="I80" s="61" t="str">
        <f>IFERROR(Opttax!H80/GAMSopt!H80,"")</f>
        <v/>
      </c>
      <c r="J80" s="61" t="str">
        <f>IFERROR(Opttax!I80/GAMSopt!I80,"")</f>
        <v/>
      </c>
      <c r="K80" s="61" t="str">
        <f>IFERROR(Opttax!J80/GAMSopt!J80,"")</f>
        <v/>
      </c>
      <c r="L80" s="61" t="str">
        <f>IFERROR(Opttax!K80/GAMSopt!K80,"")</f>
        <v/>
      </c>
      <c r="M80" s="61" t="str">
        <f>IFERROR(Opttax!L80/GAMSopt!L80,"")</f>
        <v/>
      </c>
      <c r="N80" s="61" t="str">
        <f>IFERROR(Opttax!M80/GAMSopt!M80,"")</f>
        <v/>
      </c>
      <c r="O80" s="61" t="str">
        <f>IFERROR(Opttax!N80/GAMSopt!N80,"")</f>
        <v/>
      </c>
      <c r="P80" s="61" t="str">
        <f>IFERROR(Opttax!O80/GAMSopt!O80,"")</f>
        <v/>
      </c>
      <c r="Q80" s="61" t="str">
        <f>IFERROR(Opttax!P80/GAMSopt!P80,"")</f>
        <v/>
      </c>
      <c r="R80" s="61" t="str">
        <f>IFERROR(Opttax!Q80/GAMSopt!Q80,"")</f>
        <v/>
      </c>
      <c r="S80" s="61" t="str">
        <f>IFERROR(Opttax!R80/GAMSopt!R80,"")</f>
        <v/>
      </c>
      <c r="T80" s="61" t="str">
        <f>IFERROR(Opttax!S80/GAMSopt!S80,"")</f>
        <v/>
      </c>
      <c r="U80" s="61" t="str">
        <f>IFERROR(Opttax!T80/GAMSopt!T80,"")</f>
        <v/>
      </c>
      <c r="V80" s="61" t="str">
        <f>IFERROR(Opttax!U80/GAMSopt!U80,"")</f>
        <v/>
      </c>
      <c r="W80" s="61" t="str">
        <f>IFERROR(Opttax!V80/GAMSopt!V80,"")</f>
        <v/>
      </c>
      <c r="X80" s="61" t="str">
        <f>IFERROR(Opttax!W80/GAMSopt!W80,"")</f>
        <v/>
      </c>
      <c r="Y80" s="61" t="str">
        <f>IFERROR(Opttax!X80/GAMSopt!X80,"")</f>
        <v/>
      </c>
      <c r="Z80" s="61" t="str">
        <f>IFERROR(Opttax!Y80/GAMSopt!Y80,"")</f>
        <v/>
      </c>
      <c r="AA80" s="61" t="str">
        <f>IFERROR(Opttax!Z80/GAMSopt!Z80,"")</f>
        <v/>
      </c>
      <c r="AB80" s="61" t="str">
        <f>IFERROR(Opttax!AA80/GAMSopt!AA80,"")</f>
        <v/>
      </c>
      <c r="AC80" s="61" t="str">
        <f>IFERROR(Opttax!AB80/GAMSopt!AB80,"")</f>
        <v/>
      </c>
      <c r="AD80" s="61" t="str">
        <f>IFERROR(Opttax!AC80/GAMSopt!AC80,"")</f>
        <v/>
      </c>
      <c r="AE80" s="61" t="str">
        <f>IFERROR(Opttax!AD80/GAMSopt!AD80,"")</f>
        <v/>
      </c>
      <c r="AF80" s="61" t="str">
        <f>IFERROR(Opttax!AE80/GAMSopt!AE80,"")</f>
        <v/>
      </c>
      <c r="AG80" s="61" t="str">
        <f>IFERROR(Opttax!AF80/GAMSopt!AF80,"")</f>
        <v/>
      </c>
      <c r="AH80" s="61" t="str">
        <f>IFERROR(Opttax!AG80/GAMSopt!AG80,"")</f>
        <v/>
      </c>
      <c r="AI80" s="61" t="str">
        <f>IFERROR(Opttax!AH80/GAMSopt!AH80,"")</f>
        <v/>
      </c>
      <c r="AJ80" s="61" t="str">
        <f>IFERROR(Opttax!AI80/GAMSopt!AI80,"")</f>
        <v/>
      </c>
      <c r="AK80" s="61" t="str">
        <f>IFERROR(Opttax!AJ80/GAMSopt!AJ80,"")</f>
        <v/>
      </c>
      <c r="AL80" s="61" t="str">
        <f>IFERROR(Opttax!AK80/GAMSopt!AK80,"")</f>
        <v/>
      </c>
      <c r="AM80" s="61" t="str">
        <f>IFERROR(Opttax!AL80/GAMSopt!AL80,"")</f>
        <v/>
      </c>
      <c r="AN80" s="61" t="str">
        <f>IFERROR(Opttax!AM80/GAMSopt!AM80,"")</f>
        <v/>
      </c>
      <c r="AO80" s="61" t="str">
        <f>IFERROR(Opttax!AN80/GAMSopt!AN80,"")</f>
        <v/>
      </c>
      <c r="AP80" s="61" t="str">
        <f>IFERROR(Opttax!AO80/GAMSopt!AO80,"")</f>
        <v/>
      </c>
      <c r="AQ80" s="61" t="str">
        <f>IFERROR(Opttax!AP80/GAMSopt!AP80,"")</f>
        <v/>
      </c>
      <c r="AR80" s="61" t="str">
        <f>IFERROR(Opttax!AQ80/GAMSopt!AQ80,"")</f>
        <v/>
      </c>
      <c r="AS80" s="61" t="str">
        <f>IFERROR(Opttax!AR80/GAMSopt!AR80,"")</f>
        <v/>
      </c>
      <c r="AT80" s="61" t="str">
        <f>IFERROR(Opttax!AS80/GAMSopt!AS80,"")</f>
        <v/>
      </c>
      <c r="AU80" s="61" t="str">
        <f>IFERROR(Opttax!AT80/GAMSopt!AT80,"")</f>
        <v/>
      </c>
      <c r="AV80" s="61" t="str">
        <f>IFERROR(Opttax!AU80/GAMSopt!AU80,"")</f>
        <v/>
      </c>
      <c r="AW80" s="61" t="str">
        <f>IFERROR(Opttax!AV80/GAMSopt!AV80,"")</f>
        <v/>
      </c>
      <c r="AX80" s="61" t="str">
        <f>IFERROR(Opttax!AW80/GAMSopt!AW80,"")</f>
        <v/>
      </c>
      <c r="AY80" s="61" t="str">
        <f>IFERROR(Opttax!AX80/GAMSopt!AX80,"")</f>
        <v/>
      </c>
      <c r="AZ80" s="61" t="str">
        <f>IFERROR(Opttax!AY80/GAMSopt!AY80,"")</f>
        <v/>
      </c>
      <c r="BA80" s="61" t="str">
        <f>IFERROR(Opttax!AZ80/GAMSopt!AZ80,"")</f>
        <v/>
      </c>
      <c r="BB80" s="61" t="str">
        <f>IFERROR(Opttax!BA80/GAMSopt!BA80,"")</f>
        <v/>
      </c>
      <c r="BC80" s="61" t="str">
        <f>IFERROR(Opttax!BB80/GAMSopt!BB80,"")</f>
        <v/>
      </c>
      <c r="BD80" s="61" t="str">
        <f>IFERROR(Opttax!BC80/GAMSopt!BC80,"")</f>
        <v/>
      </c>
      <c r="BE80" s="61" t="str">
        <f>IFERROR(Opttax!BD80/GAMSopt!BD80,"")</f>
        <v/>
      </c>
      <c r="BF80" s="61" t="str">
        <f>IFERROR(Opttax!BE80/GAMSopt!BE80,"")</f>
        <v/>
      </c>
      <c r="BG80" s="61" t="str">
        <f>IFERROR(Opttax!BF80/GAMSopt!BF80,"")</f>
        <v/>
      </c>
      <c r="BH80" s="61" t="str">
        <f>IFERROR(Opttax!BG80/GAMSopt!BG80,"")</f>
        <v/>
      </c>
      <c r="BI80" s="61" t="str">
        <f>IFERROR(Opttax!BH80/GAMSopt!BH80,"")</f>
        <v/>
      </c>
      <c r="BJ80" s="61" t="str">
        <f>IFERROR(Opttax!BI80/GAMSopt!BI80,"")</f>
        <v/>
      </c>
    </row>
    <row r="81" spans="1:62" x14ac:dyDescent="0.25">
      <c r="A81" t="str">
        <f>Opttax!A81</f>
        <v>CLIMATE MODULE TRANSITION PARAMETERS (per 5 years)</v>
      </c>
      <c r="B81" t="str">
        <f>GAMSopt!A81</f>
        <v>* CLIMATE MODULE TRANSITION PARAMETERS</v>
      </c>
      <c r="C81" s="61" t="str">
        <f>IFERROR(Opttax!B81/GAMSopt!B81,"")</f>
        <v/>
      </c>
      <c r="D81" s="61" t="str">
        <f>IFERROR(Opttax!C81/GAMSopt!C81,"")</f>
        <v/>
      </c>
      <c r="E81" s="61" t="str">
        <f>IFERROR(Opttax!D81/GAMSopt!D81,"")</f>
        <v/>
      </c>
      <c r="F81" s="61" t="str">
        <f>IFERROR(Opttax!E81/GAMSopt!E81,"")</f>
        <v/>
      </c>
      <c r="G81" s="61" t="str">
        <f>IFERROR(Opttax!F81/GAMSopt!F81,"")</f>
        <v/>
      </c>
      <c r="H81" s="61" t="str">
        <f>IFERROR(Opttax!G81/GAMSopt!G81,"")</f>
        <v/>
      </c>
      <c r="I81" s="61" t="str">
        <f>IFERROR(Opttax!H81/GAMSopt!H81,"")</f>
        <v/>
      </c>
      <c r="J81" s="61" t="str">
        <f>IFERROR(Opttax!I81/GAMSopt!I81,"")</f>
        <v/>
      </c>
      <c r="K81" s="61" t="str">
        <f>IFERROR(Opttax!J81/GAMSopt!J81,"")</f>
        <v/>
      </c>
      <c r="L81" s="61" t="str">
        <f>IFERROR(Opttax!K81/GAMSopt!K81,"")</f>
        <v/>
      </c>
      <c r="M81" s="61" t="str">
        <f>IFERROR(Opttax!L81/GAMSopt!L81,"")</f>
        <v/>
      </c>
      <c r="N81" s="61" t="str">
        <f>IFERROR(Opttax!M81/GAMSopt!M81,"")</f>
        <v/>
      </c>
      <c r="O81" s="61" t="str">
        <f>IFERROR(Opttax!N81/GAMSopt!N81,"")</f>
        <v/>
      </c>
      <c r="P81" s="61" t="str">
        <f>IFERROR(Opttax!O81/GAMSopt!O81,"")</f>
        <v/>
      </c>
      <c r="Q81" s="61" t="str">
        <f>IFERROR(Opttax!P81/GAMSopt!P81,"")</f>
        <v/>
      </c>
      <c r="R81" s="61" t="str">
        <f>IFERROR(Opttax!Q81/GAMSopt!Q81,"")</f>
        <v/>
      </c>
      <c r="S81" s="61" t="str">
        <f>IFERROR(Opttax!R81/GAMSopt!R81,"")</f>
        <v/>
      </c>
      <c r="T81" s="61" t="str">
        <f>IFERROR(Opttax!S81/GAMSopt!S81,"")</f>
        <v/>
      </c>
      <c r="U81" s="61" t="str">
        <f>IFERROR(Opttax!T81/GAMSopt!T81,"")</f>
        <v/>
      </c>
      <c r="V81" s="61" t="str">
        <f>IFERROR(Opttax!U81/GAMSopt!U81,"")</f>
        <v/>
      </c>
      <c r="W81" s="61" t="str">
        <f>IFERROR(Opttax!V81/GAMSopt!V81,"")</f>
        <v/>
      </c>
      <c r="X81" s="61" t="str">
        <f>IFERROR(Opttax!W81/GAMSopt!W81,"")</f>
        <v/>
      </c>
      <c r="Y81" s="61" t="str">
        <f>IFERROR(Opttax!X81/GAMSopt!X81,"")</f>
        <v/>
      </c>
      <c r="Z81" s="61" t="str">
        <f>IFERROR(Opttax!Y81/GAMSopt!Y81,"")</f>
        <v/>
      </c>
      <c r="AA81" s="61" t="str">
        <f>IFERROR(Opttax!Z81/GAMSopt!Z81,"")</f>
        <v/>
      </c>
      <c r="AB81" s="61" t="str">
        <f>IFERROR(Opttax!AA81/GAMSopt!AA81,"")</f>
        <v/>
      </c>
      <c r="AC81" s="61" t="str">
        <f>IFERROR(Opttax!AB81/GAMSopt!AB81,"")</f>
        <v/>
      </c>
      <c r="AD81" s="61" t="str">
        <f>IFERROR(Opttax!AC81/GAMSopt!AC81,"")</f>
        <v/>
      </c>
      <c r="AE81" s="61" t="str">
        <f>IFERROR(Opttax!AD81/GAMSopt!AD81,"")</f>
        <v/>
      </c>
      <c r="AF81" s="61" t="str">
        <f>IFERROR(Opttax!AE81/GAMSopt!AE81,"")</f>
        <v/>
      </c>
      <c r="AG81" s="61" t="str">
        <f>IFERROR(Opttax!AF81/GAMSopt!AF81,"")</f>
        <v/>
      </c>
      <c r="AH81" s="61" t="str">
        <f>IFERROR(Opttax!AG81/GAMSopt!AG81,"")</f>
        <v/>
      </c>
      <c r="AI81" s="61" t="str">
        <f>IFERROR(Opttax!AH81/GAMSopt!AH81,"")</f>
        <v/>
      </c>
      <c r="AJ81" s="61" t="str">
        <f>IFERROR(Opttax!AI81/GAMSopt!AI81,"")</f>
        <v/>
      </c>
      <c r="AK81" s="61" t="str">
        <f>IFERROR(Opttax!AJ81/GAMSopt!AJ81,"")</f>
        <v/>
      </c>
      <c r="AL81" s="61" t="str">
        <f>IFERROR(Opttax!AK81/GAMSopt!AK81,"")</f>
        <v/>
      </c>
      <c r="AM81" s="61" t="str">
        <f>IFERROR(Opttax!AL81/GAMSopt!AL81,"")</f>
        <v/>
      </c>
      <c r="AN81" s="61" t="str">
        <f>IFERROR(Opttax!AM81/GAMSopt!AM81,"")</f>
        <v/>
      </c>
      <c r="AO81" s="61" t="str">
        <f>IFERROR(Opttax!AN81/GAMSopt!AN81,"")</f>
        <v/>
      </c>
      <c r="AP81" s="61" t="str">
        <f>IFERROR(Opttax!AO81/GAMSopt!AO81,"")</f>
        <v/>
      </c>
      <c r="AQ81" s="61" t="str">
        <f>IFERROR(Opttax!AP81/GAMSopt!AP81,"")</f>
        <v/>
      </c>
      <c r="AR81" s="61" t="str">
        <f>IFERROR(Opttax!AQ81/GAMSopt!AQ81,"")</f>
        <v/>
      </c>
      <c r="AS81" s="61" t="str">
        <f>IFERROR(Opttax!AR81/GAMSopt!AR81,"")</f>
        <v/>
      </c>
      <c r="AT81" s="61" t="str">
        <f>IFERROR(Opttax!AS81/GAMSopt!AS81,"")</f>
        <v/>
      </c>
      <c r="AU81" s="61" t="str">
        <f>IFERROR(Opttax!AT81/GAMSopt!AT81,"")</f>
        <v/>
      </c>
      <c r="AV81" s="61" t="str">
        <f>IFERROR(Opttax!AU81/GAMSopt!AU81,"")</f>
        <v/>
      </c>
      <c r="AW81" s="61" t="str">
        <f>IFERROR(Opttax!AV81/GAMSopt!AV81,"")</f>
        <v/>
      </c>
      <c r="AX81" s="61" t="str">
        <f>IFERROR(Opttax!AW81/GAMSopt!AW81,"")</f>
        <v/>
      </c>
      <c r="AY81" s="61" t="str">
        <f>IFERROR(Opttax!AX81/GAMSopt!AX81,"")</f>
        <v/>
      </c>
      <c r="AZ81" s="61" t="str">
        <f>IFERROR(Opttax!AY81/GAMSopt!AY81,"")</f>
        <v/>
      </c>
      <c r="BA81" s="61" t="str">
        <f>IFERROR(Opttax!AZ81/GAMSopt!AZ81,"")</f>
        <v/>
      </c>
      <c r="BB81" s="61" t="str">
        <f>IFERROR(Opttax!BA81/GAMSopt!BA81,"")</f>
        <v/>
      </c>
      <c r="BC81" s="61" t="str">
        <f>IFERROR(Opttax!BB81/GAMSopt!BB81,"")</f>
        <v/>
      </c>
      <c r="BD81" s="61" t="str">
        <f>IFERROR(Opttax!BC81/GAMSopt!BC81,"")</f>
        <v/>
      </c>
      <c r="BE81" s="61" t="str">
        <f>IFERROR(Opttax!BD81/GAMSopt!BD81,"")</f>
        <v/>
      </c>
      <c r="BF81" s="61" t="str">
        <f>IFERROR(Opttax!BE81/GAMSopt!BE81,"")</f>
        <v/>
      </c>
      <c r="BG81" s="61" t="str">
        <f>IFERROR(Opttax!BF81/GAMSopt!BF81,"")</f>
        <v/>
      </c>
      <c r="BH81" s="61" t="str">
        <f>IFERROR(Opttax!BG81/GAMSopt!BG81,"")</f>
        <v/>
      </c>
      <c r="BI81" s="61" t="str">
        <f>IFERROR(Opttax!BH81/GAMSopt!BH81,"")</f>
        <v/>
      </c>
      <c r="BJ81" s="61" t="str">
        <f>IFERROR(Opttax!BI81/GAMSopt!BI81,"")</f>
        <v/>
      </c>
    </row>
    <row r="82" spans="1:62" x14ac:dyDescent="0.25">
      <c r="A82" t="str">
        <f>Opttax!A82</f>
        <v>Speed of adjustment parameter for atmospheric temperature (c1)</v>
      </c>
      <c r="B82" t="str">
        <f>GAMSopt!A82</f>
        <v>Speed of Adjustment Parameter for Atmospheric Temperature</v>
      </c>
      <c r="C82" s="61">
        <f>IFERROR(Opttax!B82/GAMSopt!B82,"")</f>
        <v>1</v>
      </c>
      <c r="D82" s="61" t="str">
        <f>IFERROR(Opttax!C82/GAMSopt!C82,"")</f>
        <v/>
      </c>
      <c r="E82" s="61" t="str">
        <f>IFERROR(Opttax!D82/GAMSopt!D82,"")</f>
        <v/>
      </c>
      <c r="F82" s="61" t="str">
        <f>IFERROR(Opttax!E82/GAMSopt!E82,"")</f>
        <v/>
      </c>
      <c r="G82" s="61" t="str">
        <f>IFERROR(Opttax!F82/GAMSopt!F82,"")</f>
        <v/>
      </c>
      <c r="H82" s="61" t="str">
        <f>IFERROR(Opttax!G82/GAMSopt!G82,"")</f>
        <v/>
      </c>
      <c r="I82" s="61" t="str">
        <f>IFERROR(Opttax!H82/GAMSopt!H82,"")</f>
        <v/>
      </c>
      <c r="J82" s="61" t="str">
        <f>IFERROR(Opttax!I82/GAMSopt!I82,"")</f>
        <v/>
      </c>
      <c r="K82" s="61" t="str">
        <f>IFERROR(Opttax!J82/GAMSopt!J82,"")</f>
        <v/>
      </c>
      <c r="L82" s="61" t="str">
        <f>IFERROR(Opttax!K82/GAMSopt!K82,"")</f>
        <v/>
      </c>
      <c r="M82" s="61" t="str">
        <f>IFERROR(Opttax!L82/GAMSopt!L82,"")</f>
        <v/>
      </c>
      <c r="N82" s="61" t="str">
        <f>IFERROR(Opttax!M82/GAMSopt!M82,"")</f>
        <v/>
      </c>
      <c r="O82" s="61" t="str">
        <f>IFERROR(Opttax!N82/GAMSopt!N82,"")</f>
        <v/>
      </c>
      <c r="P82" s="61" t="str">
        <f>IFERROR(Opttax!O82/GAMSopt!O82,"")</f>
        <v/>
      </c>
      <c r="Q82" s="61" t="str">
        <f>IFERROR(Opttax!P82/GAMSopt!P82,"")</f>
        <v/>
      </c>
      <c r="R82" s="61" t="str">
        <f>IFERROR(Opttax!Q82/GAMSopt!Q82,"")</f>
        <v/>
      </c>
      <c r="S82" s="61" t="str">
        <f>IFERROR(Opttax!R82/GAMSopt!R82,"")</f>
        <v/>
      </c>
      <c r="T82" s="61" t="str">
        <f>IFERROR(Opttax!S82/GAMSopt!S82,"")</f>
        <v/>
      </c>
      <c r="U82" s="61" t="str">
        <f>IFERROR(Opttax!T82/GAMSopt!T82,"")</f>
        <v/>
      </c>
      <c r="V82" s="61" t="str">
        <f>IFERROR(Opttax!U82/GAMSopt!U82,"")</f>
        <v/>
      </c>
      <c r="W82" s="61" t="str">
        <f>IFERROR(Opttax!V82/GAMSopt!V82,"")</f>
        <v/>
      </c>
      <c r="X82" s="61" t="str">
        <f>IFERROR(Opttax!W82/GAMSopt!W82,"")</f>
        <v/>
      </c>
      <c r="Y82" s="61" t="str">
        <f>IFERROR(Opttax!X82/GAMSopt!X82,"")</f>
        <v/>
      </c>
      <c r="Z82" s="61" t="str">
        <f>IFERROR(Opttax!Y82/GAMSopt!Y82,"")</f>
        <v/>
      </c>
      <c r="AA82" s="61" t="str">
        <f>IFERROR(Opttax!Z82/GAMSopt!Z82,"")</f>
        <v/>
      </c>
      <c r="AB82" s="61" t="str">
        <f>IFERROR(Opttax!AA82/GAMSopt!AA82,"")</f>
        <v/>
      </c>
      <c r="AC82" s="61" t="str">
        <f>IFERROR(Opttax!AB82/GAMSopt!AB82,"")</f>
        <v/>
      </c>
      <c r="AD82" s="61" t="str">
        <f>IFERROR(Opttax!AC82/GAMSopt!AC82,"")</f>
        <v/>
      </c>
      <c r="AE82" s="61" t="str">
        <f>IFERROR(Opttax!AD82/GAMSopt!AD82,"")</f>
        <v/>
      </c>
      <c r="AF82" s="61" t="str">
        <f>IFERROR(Opttax!AE82/GAMSopt!AE82,"")</f>
        <v/>
      </c>
      <c r="AG82" s="61" t="str">
        <f>IFERROR(Opttax!AF82/GAMSopt!AF82,"")</f>
        <v/>
      </c>
      <c r="AH82" s="61" t="str">
        <f>IFERROR(Opttax!AG82/GAMSopt!AG82,"")</f>
        <v/>
      </c>
      <c r="AI82" s="61" t="str">
        <f>IFERROR(Opttax!AH82/GAMSopt!AH82,"")</f>
        <v/>
      </c>
      <c r="AJ82" s="61" t="str">
        <f>IFERROR(Opttax!AI82/GAMSopt!AI82,"")</f>
        <v/>
      </c>
      <c r="AK82" s="61" t="str">
        <f>IFERROR(Opttax!AJ82/GAMSopt!AJ82,"")</f>
        <v/>
      </c>
      <c r="AL82" s="61" t="str">
        <f>IFERROR(Opttax!AK82/GAMSopt!AK82,"")</f>
        <v/>
      </c>
      <c r="AM82" s="61" t="str">
        <f>IFERROR(Opttax!AL82/GAMSopt!AL82,"")</f>
        <v/>
      </c>
      <c r="AN82" s="61" t="str">
        <f>IFERROR(Opttax!AM82/GAMSopt!AM82,"")</f>
        <v/>
      </c>
      <c r="AO82" s="61" t="str">
        <f>IFERROR(Opttax!AN82/GAMSopt!AN82,"")</f>
        <v/>
      </c>
      <c r="AP82" s="61" t="str">
        <f>IFERROR(Opttax!AO82/GAMSopt!AO82,"")</f>
        <v/>
      </c>
      <c r="AQ82" s="61" t="str">
        <f>IFERROR(Opttax!AP82/GAMSopt!AP82,"")</f>
        <v/>
      </c>
      <c r="AR82" s="61" t="str">
        <f>IFERROR(Opttax!AQ82/GAMSopt!AQ82,"")</f>
        <v/>
      </c>
      <c r="AS82" s="61" t="str">
        <f>IFERROR(Opttax!AR82/GAMSopt!AR82,"")</f>
        <v/>
      </c>
      <c r="AT82" s="61" t="str">
        <f>IFERROR(Opttax!AS82/GAMSopt!AS82,"")</f>
        <v/>
      </c>
      <c r="AU82" s="61" t="str">
        <f>IFERROR(Opttax!AT82/GAMSopt!AT82,"")</f>
        <v/>
      </c>
      <c r="AV82" s="61" t="str">
        <f>IFERROR(Opttax!AU82/GAMSopt!AU82,"")</f>
        <v/>
      </c>
      <c r="AW82" s="61" t="str">
        <f>IFERROR(Opttax!AV82/GAMSopt!AV82,"")</f>
        <v/>
      </c>
      <c r="AX82" s="61" t="str">
        <f>IFERROR(Opttax!AW82/GAMSopt!AW82,"")</f>
        <v/>
      </c>
      <c r="AY82" s="61" t="str">
        <f>IFERROR(Opttax!AX82/GAMSopt!AX82,"")</f>
        <v/>
      </c>
      <c r="AZ82" s="61" t="str">
        <f>IFERROR(Opttax!AY82/GAMSopt!AY82,"")</f>
        <v/>
      </c>
      <c r="BA82" s="61" t="str">
        <f>IFERROR(Opttax!AZ82/GAMSopt!AZ82,"")</f>
        <v/>
      </c>
      <c r="BB82" s="61" t="str">
        <f>IFERROR(Opttax!BA82/GAMSopt!BA82,"")</f>
        <v/>
      </c>
      <c r="BC82" s="61" t="str">
        <f>IFERROR(Opttax!BB82/GAMSopt!BB82,"")</f>
        <v/>
      </c>
      <c r="BD82" s="61" t="str">
        <f>IFERROR(Opttax!BC82/GAMSopt!BC82,"")</f>
        <v/>
      </c>
      <c r="BE82" s="61" t="str">
        <f>IFERROR(Opttax!BD82/GAMSopt!BD82,"")</f>
        <v/>
      </c>
      <c r="BF82" s="61" t="str">
        <f>IFERROR(Opttax!BE82/GAMSopt!BE82,"")</f>
        <v/>
      </c>
      <c r="BG82" s="61" t="str">
        <f>IFERROR(Opttax!BF82/GAMSopt!BF82,"")</f>
        <v/>
      </c>
      <c r="BH82" s="61" t="str">
        <f>IFERROR(Opttax!BG82/GAMSopt!BG82,"")</f>
        <v/>
      </c>
      <c r="BI82" s="61" t="str">
        <f>IFERROR(Opttax!BH82/GAMSopt!BH82,"")</f>
        <v/>
      </c>
      <c r="BJ82" s="61" t="str">
        <f>IFERROR(Opttax!BI82/GAMSopt!BI82,"")</f>
        <v/>
      </c>
    </row>
    <row r="83" spans="1:62" x14ac:dyDescent="0.25">
      <c r="A83" t="str">
        <f>Opttax!A83</f>
        <v>Coefficient of heat loss from atmosphere to oceans (c3)</v>
      </c>
      <c r="B83" t="str">
        <f>GAMSopt!A83</f>
        <v>Coefficient of Heat Loss from Atmosphere to Oceans</v>
      </c>
      <c r="C83" s="61">
        <f>IFERROR(Opttax!B83/GAMSopt!B83,"")</f>
        <v>1</v>
      </c>
      <c r="D83" s="61" t="str">
        <f>IFERROR(Opttax!C83/GAMSopt!C83,"")</f>
        <v/>
      </c>
      <c r="E83" s="61" t="str">
        <f>IFERROR(Opttax!D83/GAMSopt!D83,"")</f>
        <v/>
      </c>
      <c r="F83" s="61" t="str">
        <f>IFERROR(Opttax!E83/GAMSopt!E83,"")</f>
        <v/>
      </c>
      <c r="G83" s="61" t="str">
        <f>IFERROR(Opttax!F83/GAMSopt!F83,"")</f>
        <v/>
      </c>
      <c r="H83" s="61" t="str">
        <f>IFERROR(Opttax!G83/GAMSopt!G83,"")</f>
        <v/>
      </c>
      <c r="I83" s="61" t="str">
        <f>IFERROR(Opttax!H83/GAMSopt!H83,"")</f>
        <v/>
      </c>
      <c r="J83" s="61" t="str">
        <f>IFERROR(Opttax!I83/GAMSopt!I83,"")</f>
        <v/>
      </c>
      <c r="K83" s="61" t="str">
        <f>IFERROR(Opttax!J83/GAMSopt!J83,"")</f>
        <v/>
      </c>
      <c r="L83" s="61" t="str">
        <f>IFERROR(Opttax!K83/GAMSopt!K83,"")</f>
        <v/>
      </c>
      <c r="M83" s="61" t="str">
        <f>IFERROR(Opttax!L83/GAMSopt!L83,"")</f>
        <v/>
      </c>
      <c r="N83" s="61" t="str">
        <f>IFERROR(Opttax!M83/GAMSopt!M83,"")</f>
        <v/>
      </c>
      <c r="O83" s="61" t="str">
        <f>IFERROR(Opttax!N83/GAMSopt!N83,"")</f>
        <v/>
      </c>
      <c r="P83" s="61" t="str">
        <f>IFERROR(Opttax!O83/GAMSopt!O83,"")</f>
        <v/>
      </c>
      <c r="Q83" s="61" t="str">
        <f>IFERROR(Opttax!P83/GAMSopt!P83,"")</f>
        <v/>
      </c>
      <c r="R83" s="61" t="str">
        <f>IFERROR(Opttax!Q83/GAMSopt!Q83,"")</f>
        <v/>
      </c>
      <c r="S83" s="61" t="str">
        <f>IFERROR(Opttax!R83/GAMSopt!R83,"")</f>
        <v/>
      </c>
      <c r="T83" s="61" t="str">
        <f>IFERROR(Opttax!S83/GAMSopt!S83,"")</f>
        <v/>
      </c>
      <c r="U83" s="61" t="str">
        <f>IFERROR(Opttax!T83/GAMSopt!T83,"")</f>
        <v/>
      </c>
      <c r="V83" s="61" t="str">
        <f>IFERROR(Opttax!U83/GAMSopt!U83,"")</f>
        <v/>
      </c>
      <c r="W83" s="61" t="str">
        <f>IFERROR(Opttax!V83/GAMSopt!V83,"")</f>
        <v/>
      </c>
      <c r="X83" s="61" t="str">
        <f>IFERROR(Opttax!W83/GAMSopt!W83,"")</f>
        <v/>
      </c>
      <c r="Y83" s="61" t="str">
        <f>IFERROR(Opttax!X83/GAMSopt!X83,"")</f>
        <v/>
      </c>
      <c r="Z83" s="61" t="str">
        <f>IFERROR(Opttax!Y83/GAMSopt!Y83,"")</f>
        <v/>
      </c>
      <c r="AA83" s="61" t="str">
        <f>IFERROR(Opttax!Z83/GAMSopt!Z83,"")</f>
        <v/>
      </c>
      <c r="AB83" s="61" t="str">
        <f>IFERROR(Opttax!AA83/GAMSopt!AA83,"")</f>
        <v/>
      </c>
      <c r="AC83" s="61" t="str">
        <f>IFERROR(Opttax!AB83/GAMSopt!AB83,"")</f>
        <v/>
      </c>
      <c r="AD83" s="61" t="str">
        <f>IFERROR(Opttax!AC83/GAMSopt!AC83,"")</f>
        <v/>
      </c>
      <c r="AE83" s="61" t="str">
        <f>IFERROR(Opttax!AD83/GAMSopt!AD83,"")</f>
        <v/>
      </c>
      <c r="AF83" s="61" t="str">
        <f>IFERROR(Opttax!AE83/GAMSopt!AE83,"")</f>
        <v/>
      </c>
      <c r="AG83" s="61" t="str">
        <f>IFERROR(Opttax!AF83/GAMSopt!AF83,"")</f>
        <v/>
      </c>
      <c r="AH83" s="61" t="str">
        <f>IFERROR(Opttax!AG83/GAMSopt!AG83,"")</f>
        <v/>
      </c>
      <c r="AI83" s="61" t="str">
        <f>IFERROR(Opttax!AH83/GAMSopt!AH83,"")</f>
        <v/>
      </c>
      <c r="AJ83" s="61" t="str">
        <f>IFERROR(Opttax!AI83/GAMSopt!AI83,"")</f>
        <v/>
      </c>
      <c r="AK83" s="61" t="str">
        <f>IFERROR(Opttax!AJ83/GAMSopt!AJ83,"")</f>
        <v/>
      </c>
      <c r="AL83" s="61" t="str">
        <f>IFERROR(Opttax!AK83/GAMSopt!AK83,"")</f>
        <v/>
      </c>
      <c r="AM83" s="61" t="str">
        <f>IFERROR(Opttax!AL83/GAMSopt!AL83,"")</f>
        <v/>
      </c>
      <c r="AN83" s="61" t="str">
        <f>IFERROR(Opttax!AM83/GAMSopt!AM83,"")</f>
        <v/>
      </c>
      <c r="AO83" s="61" t="str">
        <f>IFERROR(Opttax!AN83/GAMSopt!AN83,"")</f>
        <v/>
      </c>
      <c r="AP83" s="61" t="str">
        <f>IFERROR(Opttax!AO83/GAMSopt!AO83,"")</f>
        <v/>
      </c>
      <c r="AQ83" s="61" t="str">
        <f>IFERROR(Opttax!AP83/GAMSopt!AP83,"")</f>
        <v/>
      </c>
      <c r="AR83" s="61" t="str">
        <f>IFERROR(Opttax!AQ83/GAMSopt!AQ83,"")</f>
        <v/>
      </c>
      <c r="AS83" s="61" t="str">
        <f>IFERROR(Opttax!AR83/GAMSopt!AR83,"")</f>
        <v/>
      </c>
      <c r="AT83" s="61" t="str">
        <f>IFERROR(Opttax!AS83/GAMSopt!AS83,"")</f>
        <v/>
      </c>
      <c r="AU83" s="61" t="str">
        <f>IFERROR(Opttax!AT83/GAMSopt!AT83,"")</f>
        <v/>
      </c>
      <c r="AV83" s="61" t="str">
        <f>IFERROR(Opttax!AU83/GAMSopt!AU83,"")</f>
        <v/>
      </c>
      <c r="AW83" s="61" t="str">
        <f>IFERROR(Opttax!AV83/GAMSopt!AV83,"")</f>
        <v/>
      </c>
      <c r="AX83" s="61" t="str">
        <f>IFERROR(Opttax!AW83/GAMSopt!AW83,"")</f>
        <v/>
      </c>
      <c r="AY83" s="61" t="str">
        <f>IFERROR(Opttax!AX83/GAMSopt!AX83,"")</f>
        <v/>
      </c>
      <c r="AZ83" s="61" t="str">
        <f>IFERROR(Opttax!AY83/GAMSopt!AY83,"")</f>
        <v/>
      </c>
      <c r="BA83" s="61" t="str">
        <f>IFERROR(Opttax!AZ83/GAMSopt!AZ83,"")</f>
        <v/>
      </c>
      <c r="BB83" s="61" t="str">
        <f>IFERROR(Opttax!BA83/GAMSopt!BA83,"")</f>
        <v/>
      </c>
      <c r="BC83" s="61" t="str">
        <f>IFERROR(Opttax!BB83/GAMSopt!BB83,"")</f>
        <v/>
      </c>
      <c r="BD83" s="61" t="str">
        <f>IFERROR(Opttax!BC83/GAMSopt!BC83,"")</f>
        <v/>
      </c>
      <c r="BE83" s="61" t="str">
        <f>IFERROR(Opttax!BD83/GAMSopt!BD83,"")</f>
        <v/>
      </c>
      <c r="BF83" s="61" t="str">
        <f>IFERROR(Opttax!BE83/GAMSopt!BE83,"")</f>
        <v/>
      </c>
      <c r="BG83" s="61" t="str">
        <f>IFERROR(Opttax!BF83/GAMSopt!BF83,"")</f>
        <v/>
      </c>
      <c r="BH83" s="61" t="str">
        <f>IFERROR(Opttax!BG83/GAMSopt!BG83,"")</f>
        <v/>
      </c>
      <c r="BI83" s="61" t="str">
        <f>IFERROR(Opttax!BH83/GAMSopt!BH83,"")</f>
        <v/>
      </c>
      <c r="BJ83" s="61" t="str">
        <f>IFERROR(Opttax!BI83/GAMSopt!BI83,"")</f>
        <v/>
      </c>
    </row>
    <row r="84" spans="1:62" x14ac:dyDescent="0.25">
      <c r="A84" t="str">
        <f>Opttax!A84</f>
        <v>Coefficient of heat gain by deep oceans (c4)</v>
      </c>
      <c r="B84" t="str">
        <f>GAMSopt!A84</f>
        <v>Coefficient of Heat Gain by Deep Oceans</v>
      </c>
      <c r="C84" s="61">
        <f>IFERROR(Opttax!B84/GAMSopt!B84,"")</f>
        <v>1</v>
      </c>
      <c r="D84" s="61" t="str">
        <f>IFERROR(Opttax!C84/GAMSopt!C84,"")</f>
        <v/>
      </c>
      <c r="E84" s="61" t="str">
        <f>IFERROR(Opttax!D84/GAMSopt!D84,"")</f>
        <v/>
      </c>
      <c r="F84" s="61" t="str">
        <f>IFERROR(Opttax!E84/GAMSopt!E84,"")</f>
        <v/>
      </c>
      <c r="G84" s="61" t="str">
        <f>IFERROR(Opttax!F84/GAMSopt!F84,"")</f>
        <v/>
      </c>
      <c r="H84" s="61" t="str">
        <f>IFERROR(Opttax!G84/GAMSopt!G84,"")</f>
        <v/>
      </c>
      <c r="I84" s="61" t="str">
        <f>IFERROR(Opttax!H84/GAMSopt!H84,"")</f>
        <v/>
      </c>
      <c r="J84" s="61" t="str">
        <f>IFERROR(Opttax!I84/GAMSopt!I84,"")</f>
        <v/>
      </c>
      <c r="K84" s="61" t="str">
        <f>IFERROR(Opttax!J84/GAMSopt!J84,"")</f>
        <v/>
      </c>
      <c r="L84" s="61" t="str">
        <f>IFERROR(Opttax!K84/GAMSopt!K84,"")</f>
        <v/>
      </c>
      <c r="M84" s="61" t="str">
        <f>IFERROR(Opttax!L84/GAMSopt!L84,"")</f>
        <v/>
      </c>
      <c r="N84" s="61" t="str">
        <f>IFERROR(Opttax!M84/GAMSopt!M84,"")</f>
        <v/>
      </c>
      <c r="O84" s="61" t="str">
        <f>IFERROR(Opttax!N84/GAMSopt!N84,"")</f>
        <v/>
      </c>
      <c r="P84" s="61" t="str">
        <f>IFERROR(Opttax!O84/GAMSopt!O84,"")</f>
        <v/>
      </c>
      <c r="Q84" s="61" t="str">
        <f>IFERROR(Opttax!P84/GAMSopt!P84,"")</f>
        <v/>
      </c>
      <c r="R84" s="61" t="str">
        <f>IFERROR(Opttax!Q84/GAMSopt!Q84,"")</f>
        <v/>
      </c>
      <c r="S84" s="61" t="str">
        <f>IFERROR(Opttax!R84/GAMSopt!R84,"")</f>
        <v/>
      </c>
      <c r="T84" s="61" t="str">
        <f>IFERROR(Opttax!S84/GAMSopt!S84,"")</f>
        <v/>
      </c>
      <c r="U84" s="61" t="str">
        <f>IFERROR(Opttax!T84/GAMSopt!T84,"")</f>
        <v/>
      </c>
      <c r="V84" s="61" t="str">
        <f>IFERROR(Opttax!U84/GAMSopt!U84,"")</f>
        <v/>
      </c>
      <c r="W84" s="61" t="str">
        <f>IFERROR(Opttax!V84/GAMSopt!V84,"")</f>
        <v/>
      </c>
      <c r="X84" s="61" t="str">
        <f>IFERROR(Opttax!W84/GAMSopt!W84,"")</f>
        <v/>
      </c>
      <c r="Y84" s="61" t="str">
        <f>IFERROR(Opttax!X84/GAMSopt!X84,"")</f>
        <v/>
      </c>
      <c r="Z84" s="61" t="str">
        <f>IFERROR(Opttax!Y84/GAMSopt!Y84,"")</f>
        <v/>
      </c>
      <c r="AA84" s="61" t="str">
        <f>IFERROR(Opttax!Z84/GAMSopt!Z84,"")</f>
        <v/>
      </c>
      <c r="AB84" s="61" t="str">
        <f>IFERROR(Opttax!AA84/GAMSopt!AA84,"")</f>
        <v/>
      </c>
      <c r="AC84" s="61" t="str">
        <f>IFERROR(Opttax!AB84/GAMSopt!AB84,"")</f>
        <v/>
      </c>
      <c r="AD84" s="61" t="str">
        <f>IFERROR(Opttax!AC84/GAMSopt!AC84,"")</f>
        <v/>
      </c>
      <c r="AE84" s="61" t="str">
        <f>IFERROR(Opttax!AD84/GAMSopt!AD84,"")</f>
        <v/>
      </c>
      <c r="AF84" s="61" t="str">
        <f>IFERROR(Opttax!AE84/GAMSopt!AE84,"")</f>
        <v/>
      </c>
      <c r="AG84" s="61" t="str">
        <f>IFERROR(Opttax!AF84/GAMSopt!AF84,"")</f>
        <v/>
      </c>
      <c r="AH84" s="61" t="str">
        <f>IFERROR(Opttax!AG84/GAMSopt!AG84,"")</f>
        <v/>
      </c>
      <c r="AI84" s="61" t="str">
        <f>IFERROR(Opttax!AH84/GAMSopt!AH84,"")</f>
        <v/>
      </c>
      <c r="AJ84" s="61" t="str">
        <f>IFERROR(Opttax!AI84/GAMSopt!AI84,"")</f>
        <v/>
      </c>
      <c r="AK84" s="61" t="str">
        <f>IFERROR(Opttax!AJ84/GAMSopt!AJ84,"")</f>
        <v/>
      </c>
      <c r="AL84" s="61" t="str">
        <f>IFERROR(Opttax!AK84/GAMSopt!AK84,"")</f>
        <v/>
      </c>
      <c r="AM84" s="61" t="str">
        <f>IFERROR(Opttax!AL84/GAMSopt!AL84,"")</f>
        <v/>
      </c>
      <c r="AN84" s="61" t="str">
        <f>IFERROR(Opttax!AM84/GAMSopt!AM84,"")</f>
        <v/>
      </c>
      <c r="AO84" s="61" t="str">
        <f>IFERROR(Opttax!AN84/GAMSopt!AN84,"")</f>
        <v/>
      </c>
      <c r="AP84" s="61" t="str">
        <f>IFERROR(Opttax!AO84/GAMSopt!AO84,"")</f>
        <v/>
      </c>
      <c r="AQ84" s="61" t="str">
        <f>IFERROR(Opttax!AP84/GAMSopt!AP84,"")</f>
        <v/>
      </c>
      <c r="AR84" s="61" t="str">
        <f>IFERROR(Opttax!AQ84/GAMSopt!AQ84,"")</f>
        <v/>
      </c>
      <c r="AS84" s="61" t="str">
        <f>IFERROR(Opttax!AR84/GAMSopt!AR84,"")</f>
        <v/>
      </c>
      <c r="AT84" s="61" t="str">
        <f>IFERROR(Opttax!AS84/GAMSopt!AS84,"")</f>
        <v/>
      </c>
      <c r="AU84" s="61" t="str">
        <f>IFERROR(Opttax!AT84/GAMSopt!AT84,"")</f>
        <v/>
      </c>
      <c r="AV84" s="61" t="str">
        <f>IFERROR(Opttax!AU84/GAMSopt!AU84,"")</f>
        <v/>
      </c>
      <c r="AW84" s="61" t="str">
        <f>IFERROR(Opttax!AV84/GAMSopt!AV84,"")</f>
        <v/>
      </c>
      <c r="AX84" s="61" t="str">
        <f>IFERROR(Opttax!AW84/GAMSopt!AW84,"")</f>
        <v/>
      </c>
      <c r="AY84" s="61" t="str">
        <f>IFERROR(Opttax!AX84/GAMSopt!AX84,"")</f>
        <v/>
      </c>
      <c r="AZ84" s="61" t="str">
        <f>IFERROR(Opttax!AY84/GAMSopt!AY84,"")</f>
        <v/>
      </c>
      <c r="BA84" s="61" t="str">
        <f>IFERROR(Opttax!AZ84/GAMSopt!AZ84,"")</f>
        <v/>
      </c>
      <c r="BB84" s="61" t="str">
        <f>IFERROR(Opttax!BA84/GAMSopt!BA84,"")</f>
        <v/>
      </c>
      <c r="BC84" s="61" t="str">
        <f>IFERROR(Opttax!BB84/GAMSopt!BB84,"")</f>
        <v/>
      </c>
      <c r="BD84" s="61" t="str">
        <f>IFERROR(Opttax!BC84/GAMSopt!BC84,"")</f>
        <v/>
      </c>
      <c r="BE84" s="61" t="str">
        <f>IFERROR(Opttax!BD84/GAMSopt!BD84,"")</f>
        <v/>
      </c>
      <c r="BF84" s="61" t="str">
        <f>IFERROR(Opttax!BE84/GAMSopt!BE84,"")</f>
        <v/>
      </c>
      <c r="BG84" s="61" t="str">
        <f>IFERROR(Opttax!BF84/GAMSopt!BF84,"")</f>
        <v/>
      </c>
      <c r="BH84" s="61" t="str">
        <f>IFERROR(Opttax!BG84/GAMSopt!BG84,"")</f>
        <v/>
      </c>
      <c r="BI84" s="61" t="str">
        <f>IFERROR(Opttax!BH84/GAMSopt!BH84,"")</f>
        <v/>
      </c>
      <c r="BJ84" s="61" t="str">
        <f>IFERROR(Opttax!BI84/GAMSopt!BI84,"")</f>
        <v/>
      </c>
    </row>
    <row r="85" spans="1:62" x14ac:dyDescent="0.25">
      <c r="A85" t="str">
        <f>Opttax!A85</f>
        <v>Global Environmental Variables</v>
      </c>
      <c r="B85" t="str">
        <f>GAMSopt!A85</f>
        <v>** Global Environmental Variables</v>
      </c>
      <c r="C85" s="61" t="str">
        <f>IFERROR(Opttax!B85/GAMSopt!B85,"")</f>
        <v/>
      </c>
      <c r="D85" s="61" t="str">
        <f>IFERROR(Opttax!C85/GAMSopt!C85,"")</f>
        <v/>
      </c>
      <c r="E85" s="61" t="str">
        <f>IFERROR(Opttax!D85/GAMSopt!D85,"")</f>
        <v/>
      </c>
      <c r="F85" s="61" t="str">
        <f>IFERROR(Opttax!E85/GAMSopt!E85,"")</f>
        <v/>
      </c>
      <c r="G85" s="61" t="str">
        <f>IFERROR(Opttax!F85/GAMSopt!F85,"")</f>
        <v/>
      </c>
      <c r="H85" s="61" t="str">
        <f>IFERROR(Opttax!G85/GAMSopt!G85,"")</f>
        <v/>
      </c>
      <c r="I85" s="61" t="str">
        <f>IFERROR(Opttax!H85/GAMSopt!H85,"")</f>
        <v/>
      </c>
      <c r="J85" s="61" t="str">
        <f>IFERROR(Opttax!I85/GAMSopt!I85,"")</f>
        <v/>
      </c>
      <c r="K85" s="61" t="str">
        <f>IFERROR(Opttax!J85/GAMSopt!J85,"")</f>
        <v/>
      </c>
      <c r="L85" s="61" t="str">
        <f>IFERROR(Opttax!K85/GAMSopt!K85,"")</f>
        <v/>
      </c>
      <c r="M85" s="61" t="str">
        <f>IFERROR(Opttax!L85/GAMSopt!L85,"")</f>
        <v/>
      </c>
      <c r="N85" s="61" t="str">
        <f>IFERROR(Opttax!M85/GAMSopt!M85,"")</f>
        <v/>
      </c>
      <c r="O85" s="61" t="str">
        <f>IFERROR(Opttax!N85/GAMSopt!N85,"")</f>
        <v/>
      </c>
      <c r="P85" s="61" t="str">
        <f>IFERROR(Opttax!O85/GAMSopt!O85,"")</f>
        <v/>
      </c>
      <c r="Q85" s="61" t="str">
        <f>IFERROR(Opttax!P85/GAMSopt!P85,"")</f>
        <v/>
      </c>
      <c r="R85" s="61" t="str">
        <f>IFERROR(Opttax!Q85/GAMSopt!Q85,"")</f>
        <v/>
      </c>
      <c r="S85" s="61" t="str">
        <f>IFERROR(Opttax!R85/GAMSopt!R85,"")</f>
        <v/>
      </c>
      <c r="T85" s="61" t="str">
        <f>IFERROR(Opttax!S85/GAMSopt!S85,"")</f>
        <v/>
      </c>
      <c r="U85" s="61" t="str">
        <f>IFERROR(Opttax!T85/GAMSopt!T85,"")</f>
        <v/>
      </c>
      <c r="V85" s="61" t="str">
        <f>IFERROR(Opttax!U85/GAMSopt!U85,"")</f>
        <v/>
      </c>
      <c r="W85" s="61" t="str">
        <f>IFERROR(Opttax!V85/GAMSopt!V85,"")</f>
        <v/>
      </c>
      <c r="X85" s="61" t="str">
        <f>IFERROR(Opttax!W85/GAMSopt!W85,"")</f>
        <v/>
      </c>
      <c r="Y85" s="61" t="str">
        <f>IFERROR(Opttax!X85/GAMSopt!X85,"")</f>
        <v/>
      </c>
      <c r="Z85" s="61" t="str">
        <f>IFERROR(Opttax!Y85/GAMSopt!Y85,"")</f>
        <v/>
      </c>
      <c r="AA85" s="61" t="str">
        <f>IFERROR(Opttax!Z85/GAMSopt!Z85,"")</f>
        <v/>
      </c>
      <c r="AB85" s="61" t="str">
        <f>IFERROR(Opttax!AA85/GAMSopt!AA85,"")</f>
        <v/>
      </c>
      <c r="AC85" s="61" t="str">
        <f>IFERROR(Opttax!AB85/GAMSopt!AB85,"")</f>
        <v/>
      </c>
      <c r="AD85" s="61" t="str">
        <f>IFERROR(Opttax!AC85/GAMSopt!AC85,"")</f>
        <v/>
      </c>
      <c r="AE85" s="61" t="str">
        <f>IFERROR(Opttax!AD85/GAMSopt!AD85,"")</f>
        <v/>
      </c>
      <c r="AF85" s="61" t="str">
        <f>IFERROR(Opttax!AE85/GAMSopt!AE85,"")</f>
        <v/>
      </c>
      <c r="AG85" s="61" t="str">
        <f>IFERROR(Opttax!AF85/GAMSopt!AF85,"")</f>
        <v/>
      </c>
      <c r="AH85" s="61" t="str">
        <f>IFERROR(Opttax!AG85/GAMSopt!AG85,"")</f>
        <v/>
      </c>
      <c r="AI85" s="61" t="str">
        <f>IFERROR(Opttax!AH85/GAMSopt!AH85,"")</f>
        <v/>
      </c>
      <c r="AJ85" s="61" t="str">
        <f>IFERROR(Opttax!AI85/GAMSopt!AI85,"")</f>
        <v/>
      </c>
      <c r="AK85" s="61" t="str">
        <f>IFERROR(Opttax!AJ85/GAMSopt!AJ85,"")</f>
        <v/>
      </c>
      <c r="AL85" s="61" t="str">
        <f>IFERROR(Opttax!AK85/GAMSopt!AK85,"")</f>
        <v/>
      </c>
      <c r="AM85" s="61" t="str">
        <f>IFERROR(Opttax!AL85/GAMSopt!AL85,"")</f>
        <v/>
      </c>
      <c r="AN85" s="61" t="str">
        <f>IFERROR(Opttax!AM85/GAMSopt!AM85,"")</f>
        <v/>
      </c>
      <c r="AO85" s="61" t="str">
        <f>IFERROR(Opttax!AN85/GAMSopt!AN85,"")</f>
        <v/>
      </c>
      <c r="AP85" s="61" t="str">
        <f>IFERROR(Opttax!AO85/GAMSopt!AO85,"")</f>
        <v/>
      </c>
      <c r="AQ85" s="61" t="str">
        <f>IFERROR(Opttax!AP85/GAMSopt!AP85,"")</f>
        <v/>
      </c>
      <c r="AR85" s="61" t="str">
        <f>IFERROR(Opttax!AQ85/GAMSopt!AQ85,"")</f>
        <v/>
      </c>
      <c r="AS85" s="61" t="str">
        <f>IFERROR(Opttax!AR85/GAMSopt!AR85,"")</f>
        <v/>
      </c>
      <c r="AT85" s="61" t="str">
        <f>IFERROR(Opttax!AS85/GAMSopt!AS85,"")</f>
        <v/>
      </c>
      <c r="AU85" s="61" t="str">
        <f>IFERROR(Opttax!AT85/GAMSopt!AT85,"")</f>
        <v/>
      </c>
      <c r="AV85" s="61" t="str">
        <f>IFERROR(Opttax!AU85/GAMSopt!AU85,"")</f>
        <v/>
      </c>
      <c r="AW85" s="61" t="str">
        <f>IFERROR(Opttax!AV85/GAMSopt!AV85,"")</f>
        <v/>
      </c>
      <c r="AX85" s="61" t="str">
        <f>IFERROR(Opttax!AW85/GAMSopt!AW85,"")</f>
        <v/>
      </c>
      <c r="AY85" s="61" t="str">
        <f>IFERROR(Opttax!AX85/GAMSopt!AX85,"")</f>
        <v/>
      </c>
      <c r="AZ85" s="61" t="str">
        <f>IFERROR(Opttax!AY85/GAMSopt!AY85,"")</f>
        <v/>
      </c>
      <c r="BA85" s="61" t="str">
        <f>IFERROR(Opttax!AZ85/GAMSopt!AZ85,"")</f>
        <v/>
      </c>
      <c r="BB85" s="61" t="str">
        <f>IFERROR(Opttax!BA85/GAMSopt!BA85,"")</f>
        <v/>
      </c>
      <c r="BC85" s="61" t="str">
        <f>IFERROR(Opttax!BB85/GAMSopt!BB85,"")</f>
        <v/>
      </c>
      <c r="BD85" s="61" t="str">
        <f>IFERROR(Opttax!BC85/GAMSopt!BC85,"")</f>
        <v/>
      </c>
      <c r="BE85" s="61" t="str">
        <f>IFERROR(Opttax!BD85/GAMSopt!BD85,"")</f>
        <v/>
      </c>
      <c r="BF85" s="61" t="str">
        <f>IFERROR(Opttax!BE85/GAMSopt!BE85,"")</f>
        <v/>
      </c>
      <c r="BG85" s="61" t="str">
        <f>IFERROR(Opttax!BF85/GAMSopt!BF85,"")</f>
        <v/>
      </c>
      <c r="BH85" s="61" t="str">
        <f>IFERROR(Opttax!BG85/GAMSopt!BG85,"")</f>
        <v/>
      </c>
      <c r="BI85" s="61" t="str">
        <f>IFERROR(Opttax!BH85/GAMSopt!BH85,"")</f>
        <v/>
      </c>
      <c r="BJ85" s="61" t="str">
        <f>IFERROR(Opttax!BI85/GAMSopt!BI85,"")</f>
        <v/>
      </c>
    </row>
    <row r="86" spans="1:62" x14ac:dyDescent="0.25">
      <c r="A86" t="str">
        <f>Opttax!A86</f>
        <v>CARBON CYCLE (beginning of period)</v>
      </c>
      <c r="B86" t="str">
        <f>GAMSopt!A86</f>
        <v>* CARBON CYCLE</v>
      </c>
      <c r="C86" s="61" t="str">
        <f>IFERROR(Opttax!B86/GAMSopt!B86,"")</f>
        <v/>
      </c>
      <c r="D86" s="61" t="str">
        <f>IFERROR(Opttax!C86/GAMSopt!C86,"")</f>
        <v/>
      </c>
      <c r="E86" s="61" t="str">
        <f>IFERROR(Opttax!D86/GAMSopt!D86,"")</f>
        <v/>
      </c>
      <c r="F86" s="61" t="str">
        <f>IFERROR(Opttax!E86/GAMSopt!E86,"")</f>
        <v/>
      </c>
      <c r="G86" s="61" t="str">
        <f>IFERROR(Opttax!F86/GAMSopt!F86,"")</f>
        <v/>
      </c>
      <c r="H86" s="61" t="str">
        <f>IFERROR(Opttax!G86/GAMSopt!G86,"")</f>
        <v/>
      </c>
      <c r="I86" s="61" t="str">
        <f>IFERROR(Opttax!H86/GAMSopt!H86,"")</f>
        <v/>
      </c>
      <c r="J86" s="61" t="str">
        <f>IFERROR(Opttax!I86/GAMSopt!I86,"")</f>
        <v/>
      </c>
      <c r="K86" s="61" t="str">
        <f>IFERROR(Opttax!J86/GAMSopt!J86,"")</f>
        <v/>
      </c>
      <c r="L86" s="61" t="str">
        <f>IFERROR(Opttax!K86/GAMSopt!K86,"")</f>
        <v/>
      </c>
      <c r="M86" s="61" t="str">
        <f>IFERROR(Opttax!L86/GAMSopt!L86,"")</f>
        <v/>
      </c>
      <c r="N86" s="61" t="str">
        <f>IFERROR(Opttax!M86/GAMSopt!M86,"")</f>
        <v/>
      </c>
      <c r="O86" s="61" t="str">
        <f>IFERROR(Opttax!N86/GAMSopt!N86,"")</f>
        <v/>
      </c>
      <c r="P86" s="61" t="str">
        <f>IFERROR(Opttax!O86/GAMSopt!O86,"")</f>
        <v/>
      </c>
      <c r="Q86" s="61" t="str">
        <f>IFERROR(Opttax!P86/GAMSopt!P86,"")</f>
        <v/>
      </c>
      <c r="R86" s="61" t="str">
        <f>IFERROR(Opttax!Q86/GAMSopt!Q86,"")</f>
        <v/>
      </c>
      <c r="S86" s="61" t="str">
        <f>IFERROR(Opttax!R86/GAMSopt!R86,"")</f>
        <v/>
      </c>
      <c r="T86" s="61" t="str">
        <f>IFERROR(Opttax!S86/GAMSopt!S86,"")</f>
        <v/>
      </c>
      <c r="U86" s="61" t="str">
        <f>IFERROR(Opttax!T86/GAMSopt!T86,"")</f>
        <v/>
      </c>
      <c r="V86" s="61" t="str">
        <f>IFERROR(Opttax!U86/GAMSopt!U86,"")</f>
        <v/>
      </c>
      <c r="W86" s="61" t="str">
        <f>IFERROR(Opttax!V86/GAMSopt!V86,"")</f>
        <v/>
      </c>
      <c r="X86" s="61" t="str">
        <f>IFERROR(Opttax!W86/GAMSopt!W86,"")</f>
        <v/>
      </c>
      <c r="Y86" s="61" t="str">
        <f>IFERROR(Opttax!X86/GAMSopt!X86,"")</f>
        <v/>
      </c>
      <c r="Z86" s="61" t="str">
        <f>IFERROR(Opttax!Y86/GAMSopt!Y86,"")</f>
        <v/>
      </c>
      <c r="AA86" s="61" t="str">
        <f>IFERROR(Opttax!Z86/GAMSopt!Z86,"")</f>
        <v/>
      </c>
      <c r="AB86" s="61" t="str">
        <f>IFERROR(Opttax!AA86/GAMSopt!AA86,"")</f>
        <v/>
      </c>
      <c r="AC86" s="61" t="str">
        <f>IFERROR(Opttax!AB86/GAMSopt!AB86,"")</f>
        <v/>
      </c>
      <c r="AD86" s="61" t="str">
        <f>IFERROR(Opttax!AC86/GAMSopt!AC86,"")</f>
        <v/>
      </c>
      <c r="AE86" s="61" t="str">
        <f>IFERROR(Opttax!AD86/GAMSopt!AD86,"")</f>
        <v/>
      </c>
      <c r="AF86" s="61" t="str">
        <f>IFERROR(Opttax!AE86/GAMSopt!AE86,"")</f>
        <v/>
      </c>
      <c r="AG86" s="61" t="str">
        <f>IFERROR(Opttax!AF86/GAMSopt!AF86,"")</f>
        <v/>
      </c>
      <c r="AH86" s="61" t="str">
        <f>IFERROR(Opttax!AG86/GAMSopt!AG86,"")</f>
        <v/>
      </c>
      <c r="AI86" s="61" t="str">
        <f>IFERROR(Opttax!AH86/GAMSopt!AH86,"")</f>
        <v/>
      </c>
      <c r="AJ86" s="61" t="str">
        <f>IFERROR(Opttax!AI86/GAMSopt!AI86,"")</f>
        <v/>
      </c>
      <c r="AK86" s="61" t="str">
        <f>IFERROR(Opttax!AJ86/GAMSopt!AJ86,"")</f>
        <v/>
      </c>
      <c r="AL86" s="61" t="str">
        <f>IFERROR(Opttax!AK86/GAMSopt!AK86,"")</f>
        <v/>
      </c>
      <c r="AM86" s="61" t="str">
        <f>IFERROR(Opttax!AL86/GAMSopt!AL86,"")</f>
        <v/>
      </c>
      <c r="AN86" s="61" t="str">
        <f>IFERROR(Opttax!AM86/GAMSopt!AM86,"")</f>
        <v/>
      </c>
      <c r="AO86" s="61" t="str">
        <f>IFERROR(Opttax!AN86/GAMSopt!AN86,"")</f>
        <v/>
      </c>
      <c r="AP86" s="61" t="str">
        <f>IFERROR(Opttax!AO86/GAMSopt!AO86,"")</f>
        <v/>
      </c>
      <c r="AQ86" s="61" t="str">
        <f>IFERROR(Opttax!AP86/GAMSopt!AP86,"")</f>
        <v/>
      </c>
      <c r="AR86" s="61" t="str">
        <f>IFERROR(Opttax!AQ86/GAMSopt!AQ86,"")</f>
        <v/>
      </c>
      <c r="AS86" s="61" t="str">
        <f>IFERROR(Opttax!AR86/GAMSopt!AR86,"")</f>
        <v/>
      </c>
      <c r="AT86" s="61" t="str">
        <f>IFERROR(Opttax!AS86/GAMSopt!AS86,"")</f>
        <v/>
      </c>
      <c r="AU86" s="61" t="str">
        <f>IFERROR(Opttax!AT86/GAMSopt!AT86,"")</f>
        <v/>
      </c>
      <c r="AV86" s="61" t="str">
        <f>IFERROR(Opttax!AU86/GAMSopt!AU86,"")</f>
        <v/>
      </c>
      <c r="AW86" s="61" t="str">
        <f>IFERROR(Opttax!AV86/GAMSopt!AV86,"")</f>
        <v/>
      </c>
      <c r="AX86" s="61" t="str">
        <f>IFERROR(Opttax!AW86/GAMSopt!AW86,"")</f>
        <v/>
      </c>
      <c r="AY86" s="61" t="str">
        <f>IFERROR(Opttax!AX86/GAMSopt!AX86,"")</f>
        <v/>
      </c>
      <c r="AZ86" s="61" t="str">
        <f>IFERROR(Opttax!AY86/GAMSopt!AY86,"")</f>
        <v/>
      </c>
      <c r="BA86" s="61" t="str">
        <f>IFERROR(Opttax!AZ86/GAMSopt!AZ86,"")</f>
        <v/>
      </c>
      <c r="BB86" s="61" t="str">
        <f>IFERROR(Opttax!BA86/GAMSopt!BA86,"")</f>
        <v/>
      </c>
      <c r="BC86" s="61" t="str">
        <f>IFERROR(Opttax!BB86/GAMSopt!BB86,"")</f>
        <v/>
      </c>
      <c r="BD86" s="61" t="str">
        <f>IFERROR(Opttax!BC86/GAMSopt!BC86,"")</f>
        <v/>
      </c>
      <c r="BE86" s="61" t="str">
        <f>IFERROR(Opttax!BD86/GAMSopt!BD86,"")</f>
        <v/>
      </c>
      <c r="BF86" s="61" t="str">
        <f>IFERROR(Opttax!BE86/GAMSopt!BE86,"")</f>
        <v/>
      </c>
      <c r="BG86" s="61" t="str">
        <f>IFERROR(Opttax!BF86/GAMSopt!BF86,"")</f>
        <v/>
      </c>
      <c r="BH86" s="61" t="str">
        <f>IFERROR(Opttax!BG86/GAMSopt!BG86,"")</f>
        <v/>
      </c>
      <c r="BI86" s="61" t="str">
        <f>IFERROR(Opttax!BH86/GAMSopt!BH86,"")</f>
        <v/>
      </c>
      <c r="BJ86" s="61" t="str">
        <f>IFERROR(Opttax!BI86/GAMSopt!BI86,"")</f>
        <v/>
      </c>
    </row>
    <row r="87" spans="1:62" x14ac:dyDescent="0.25">
      <c r="A87" t="str">
        <f>Opttax!A87</f>
        <v>Atmospheric concentration of carbon (GTC)</v>
      </c>
      <c r="B87" t="str">
        <f>GAMSopt!A87</f>
        <v>Atmospheric concentration of carbon (GTC)</v>
      </c>
      <c r="C87" s="61">
        <f>IFERROR(Opttax!B87/GAMSopt!B87,"")</f>
        <v>1</v>
      </c>
      <c r="D87" s="61">
        <f>IFERROR(Opttax!C87/GAMSopt!C87,"")</f>
        <v>1.0000000000018696</v>
      </c>
      <c r="E87" s="61">
        <f>IFERROR(Opttax!D87/GAMSopt!D87,"")</f>
        <v>0.99999999999992695</v>
      </c>
      <c r="F87" s="61">
        <f>IFERROR(Opttax!E87/GAMSopt!E87,"")</f>
        <v>0.99948247930405087</v>
      </c>
      <c r="G87" s="61">
        <f>IFERROR(Opttax!F87/GAMSopt!F87,"")</f>
        <v>0.99886868137628138</v>
      </c>
      <c r="H87" s="61">
        <f>IFERROR(Opttax!G87/GAMSopt!G87,"")</f>
        <v>0.99817155931501755</v>
      </c>
      <c r="I87" s="61">
        <f>IFERROR(Opttax!H87/GAMSopt!H87,"")</f>
        <v>0.99739384756737426</v>
      </c>
      <c r="J87" s="61">
        <f>IFERROR(Opttax!I87/GAMSopt!I87,"")</f>
        <v>0.99653062107429602</v>
      </c>
      <c r="K87" s="61">
        <f>IFERROR(Opttax!J87/GAMSopt!J87,"")</f>
        <v>0.99557130674556216</v>
      </c>
      <c r="L87" s="61">
        <f>IFERROR(Opttax!K87/GAMSopt!K87,"")</f>
        <v>0.99450133996904999</v>
      </c>
      <c r="M87" s="61">
        <f>IFERROR(Opttax!L87/GAMSopt!L87,"")</f>
        <v>0.99330366988789254</v>
      </c>
      <c r="N87" s="61">
        <f>IFERROR(Opttax!M87/GAMSopt!M87,"")</f>
        <v>0.99196032584216687</v>
      </c>
      <c r="O87" s="61">
        <f>IFERROR(Opttax!N87/GAMSopt!N87,"")</f>
        <v>0.99045426847073625</v>
      </c>
      <c r="P87" s="61">
        <f>IFERROR(Opttax!O87/GAMSopt!O87,"")</f>
        <v>0.98877176478959372</v>
      </c>
      <c r="Q87" s="61">
        <f>IFERROR(Opttax!P87/GAMSopt!P87,"")</f>
        <v>0.98690554808128717</v>
      </c>
      <c r="R87" s="61">
        <f>IFERROR(Opttax!Q87/GAMSopt!Q87,"")</f>
        <v>0.98485904958239656</v>
      </c>
      <c r="S87" s="61">
        <f>IFERROR(Opttax!R87/GAMSopt!R87,"")</f>
        <v>0.98265201732410667</v>
      </c>
      <c r="T87" s="61">
        <f>IFERROR(Opttax!S87/GAMSopt!S87,"")</f>
        <v>0.98032786657811344</v>
      </c>
      <c r="U87" s="61">
        <f>IFERROR(Opttax!T87/GAMSopt!T87,"")</f>
        <v>0.97796313483787911</v>
      </c>
      <c r="V87" s="61">
        <f>IFERROR(Opttax!U87/GAMSopt!U87,"")</f>
        <v>0.97567944606949919</v>
      </c>
      <c r="W87" s="61">
        <f>IFERROR(Opttax!V87/GAMSopt!V87,"")</f>
        <v>0.97366577449841007</v>
      </c>
      <c r="X87" s="61">
        <f>IFERROR(Opttax!W87/GAMSopt!W87,"")</f>
        <v>0.97218529130984999</v>
      </c>
      <c r="Y87" s="61">
        <f>IFERROR(Opttax!X87/GAMSopt!X87,"")</f>
        <v>0.97159208647457185</v>
      </c>
      <c r="Z87" s="61">
        <f>IFERROR(Opttax!Y87/GAMSopt!Y87,"")</f>
        <v>0.97234991909366997</v>
      </c>
      <c r="AA87" s="61">
        <f>IFERROR(Opttax!Z87/GAMSopt!Z87,"")</f>
        <v>0.97355864931129799</v>
      </c>
      <c r="AB87" s="61">
        <f>IFERROR(Opttax!AA87/GAMSopt!AA87,"")</f>
        <v>0.97465532617928885</v>
      </c>
      <c r="AC87" s="61">
        <f>IFERROR(Opttax!AB87/GAMSopt!AB87,"")</f>
        <v>0.97564654388639438</v>
      </c>
      <c r="AD87" s="61">
        <f>IFERROR(Opttax!AC87/GAMSopt!AC87,"")</f>
        <v>0.97653940205392253</v>
      </c>
      <c r="AE87" s="61">
        <f>IFERROR(Opttax!AD87/GAMSopt!AD87,"")</f>
        <v>0.97734124893288432</v>
      </c>
      <c r="AF87" s="61">
        <f>IFERROR(Opttax!AE87/GAMSopt!AE87,"")</f>
        <v>0.97805947089486978</v>
      </c>
      <c r="AG87" s="61">
        <f>IFERROR(Opttax!AF87/GAMSopt!AF87,"")</f>
        <v>0.99817306188150667</v>
      </c>
      <c r="AH87" s="61">
        <f>IFERROR(Opttax!AG87/GAMSopt!AG87,"")</f>
        <v>1.019798106860119</v>
      </c>
      <c r="AI87" s="61">
        <f>IFERROR(Opttax!AH87/GAMSopt!AH87,"")</f>
        <v>1.0428561726685546</v>
      </c>
      <c r="AJ87" s="61">
        <f>IFERROR(Opttax!AI87/GAMSopt!AI87,"")</f>
        <v>1.049136380296352</v>
      </c>
      <c r="AK87" s="61">
        <f>IFERROR(Opttax!AJ87/GAMSopt!AJ87,"")</f>
        <v>1.0522899957700926</v>
      </c>
      <c r="AL87" s="61">
        <f>IFERROR(Opttax!AK87/GAMSopt!AK87,"")</f>
        <v>1.0534121620729207</v>
      </c>
      <c r="AM87" s="61">
        <f>IFERROR(Opttax!AL87/GAMSopt!AL87,"")</f>
        <v>1.0532242123793247</v>
      </c>
      <c r="AN87" s="61">
        <f>IFERROR(Opttax!AM87/GAMSopt!AM87,"")</f>
        <v>1.0522136532114477</v>
      </c>
      <c r="AO87" s="61">
        <f>IFERROR(Opttax!AN87/GAMSopt!AN87,"")</f>
        <v>1.0507137116284324</v>
      </c>
      <c r="AP87" s="61">
        <f>IFERROR(Opttax!AO87/GAMSopt!AO87,"")</f>
        <v>1.0489524219198483</v>
      </c>
      <c r="AQ87" s="61">
        <f>IFERROR(Opttax!AP87/GAMSopt!AP87,"")</f>
        <v>1.0470847223918169</v>
      </c>
      <c r="AR87" s="61">
        <f>IFERROR(Opttax!AQ87/GAMSopt!AQ87,"")</f>
        <v>1.0452142652376963</v>
      </c>
      <c r="AS87" s="61">
        <f>IFERROR(Opttax!AR87/GAMSopt!AR87,"")</f>
        <v>1.0434086022006157</v>
      </c>
      <c r="AT87" s="61">
        <f>IFERROR(Opttax!AS87/GAMSopt!AS87,"")</f>
        <v>1.0417099130483491</v>
      </c>
      <c r="AU87" s="61">
        <f>IFERROR(Opttax!AT87/GAMSopt!AT87,"")</f>
        <v>1.0401426435808112</v>
      </c>
      <c r="AV87" s="61">
        <f>IFERROR(Opttax!AU87/GAMSopt!AU87,"")</f>
        <v>1.0387189575831766</v>
      </c>
      <c r="AW87" s="61">
        <f>IFERROR(Opttax!AV87/GAMSopt!AV87,"")</f>
        <v>1.0374426213888324</v>
      </c>
      <c r="AX87" s="61">
        <f>IFERROR(Opttax!AW87/GAMSopt!AW87,"")</f>
        <v>1.0363117522259873</v>
      </c>
      <c r="AY87" s="61">
        <f>IFERROR(Opttax!AX87/GAMSopt!AX87,"")</f>
        <v>1.0353207314517308</v>
      </c>
      <c r="AZ87" s="61">
        <f>IFERROR(Opttax!AY87/GAMSopt!AY87,"")</f>
        <v>1.0344614872650815</v>
      </c>
      <c r="BA87" s="61">
        <f>IFERROR(Opttax!AZ87/GAMSopt!AZ87,"")</f>
        <v>1.0337242722604409</v>
      </c>
      <c r="BB87" s="61">
        <f>IFERROR(Opttax!BA87/GAMSopt!BA87,"")</f>
        <v>1.0330979827222504</v>
      </c>
      <c r="BC87" s="61">
        <f>IFERROR(Opttax!BB87/GAMSopt!BB87,"")</f>
        <v>1.0325919662140439</v>
      </c>
      <c r="BD87" s="61">
        <f>IFERROR(Opttax!BC87/GAMSopt!BC87,"")</f>
        <v>1.0321913396033027</v>
      </c>
      <c r="BE87" s="61">
        <f>IFERROR(Opttax!BD87/GAMSopt!BD87,"")</f>
        <v>1.0316962211270728</v>
      </c>
      <c r="BF87" s="61">
        <f>IFERROR(Opttax!BE87/GAMSopt!BE87,"")</f>
        <v>1.0299690066927818</v>
      </c>
      <c r="BG87" s="61">
        <f>IFERROR(Opttax!BF87/GAMSopt!BF87,"")</f>
        <v>1.0272356795940063</v>
      </c>
      <c r="BH87" s="61">
        <f>IFERROR(Opttax!BG87/GAMSopt!BG87,"")</f>
        <v>1.0239377846489968</v>
      </c>
      <c r="BI87" s="61">
        <f>IFERROR(Opttax!BH87/GAMSopt!BH87,"")</f>
        <v>1.0205236623368779</v>
      </c>
      <c r="BJ87" s="61">
        <f>IFERROR(Opttax!BI87/GAMSopt!BI87,"")</f>
        <v>1.0173053302064297</v>
      </c>
    </row>
    <row r="88" spans="1:62" x14ac:dyDescent="0.25">
      <c r="A88" t="str">
        <f>Opttax!A88</f>
        <v>Atmospheric concentration of carbon (ppm)</v>
      </c>
      <c r="B88" t="str">
        <f>GAMSopt!A88</f>
        <v>Atmospheric concentration of carbon (ppm)</v>
      </c>
      <c r="C88" s="61">
        <f>IFERROR(Opttax!B88/GAMSopt!B88,"")</f>
        <v>0.99999999999994227</v>
      </c>
      <c r="D88" s="61">
        <f>IFERROR(Opttax!C88/GAMSopt!C88,"")</f>
        <v>1.0000000000019584</v>
      </c>
      <c r="E88" s="61">
        <f>IFERROR(Opttax!D88/GAMSopt!D88,"")</f>
        <v>0.99999999999981193</v>
      </c>
      <c r="F88" s="61">
        <f>IFERROR(Opttax!E88/GAMSopt!E88,"")</f>
        <v>0.99948247930416734</v>
      </c>
      <c r="G88" s="61">
        <f>IFERROR(Opttax!F88/GAMSopt!F88,"")</f>
        <v>0.99886868137633966</v>
      </c>
      <c r="H88" s="61">
        <f>IFERROR(Opttax!G88/GAMSopt!G88,"")</f>
        <v>0.99817155931511403</v>
      </c>
      <c r="I88" s="61">
        <f>IFERROR(Opttax!H88/GAMSopt!H88,"")</f>
        <v>0.99739384756741511</v>
      </c>
      <c r="J88" s="61">
        <f>IFERROR(Opttax!I88/GAMSopt!I88,"")</f>
        <v>0.99653062107431578</v>
      </c>
      <c r="K88" s="61">
        <f>IFERROR(Opttax!J88/GAMSopt!J88,"")</f>
        <v>0.99557130674544558</v>
      </c>
      <c r="L88" s="61">
        <f>IFERROR(Opttax!K88/GAMSopt!K88,"")</f>
        <v>0.99450133996898815</v>
      </c>
      <c r="M88" s="61">
        <f>IFERROR(Opttax!L88/GAMSopt!L88,"")</f>
        <v>0.993303669887866</v>
      </c>
      <c r="N88" s="61">
        <f>IFERROR(Opttax!M88/GAMSopt!M88,"")</f>
        <v>0.99196032584212257</v>
      </c>
      <c r="O88" s="61">
        <f>IFERROR(Opttax!N88/GAMSopt!N88,"")</f>
        <v>0.99045426847081053</v>
      </c>
      <c r="P88" s="61">
        <f>IFERROR(Opttax!O88/GAMSopt!O88,"")</f>
        <v>0.98877176478971307</v>
      </c>
      <c r="Q88" s="61">
        <f>IFERROR(Opttax!P88/GAMSopt!P88,"")</f>
        <v>0.98690554808131614</v>
      </c>
      <c r="R88" s="61">
        <f>IFERROR(Opttax!Q88/GAMSopt!Q88,"")</f>
        <v>0.98485904958244674</v>
      </c>
      <c r="S88" s="61">
        <f>IFERROR(Opttax!R88/GAMSopt!R88,"")</f>
        <v>0.98265201732410057</v>
      </c>
      <c r="T88" s="61">
        <f>IFERROR(Opttax!S88/GAMSopt!S88,"")</f>
        <v>0.980327866578102</v>
      </c>
      <c r="U88" s="61">
        <f>IFERROR(Opttax!T88/GAMSopt!T88,"")</f>
        <v>0.97796313483792585</v>
      </c>
      <c r="V88" s="61">
        <f>IFERROR(Opttax!U88/GAMSopt!U88,"")</f>
        <v>0.97567944606946289</v>
      </c>
      <c r="W88" s="61">
        <f>IFERROR(Opttax!V88/GAMSopt!V88,"")</f>
        <v>0.97366577449841463</v>
      </c>
      <c r="X88" s="61">
        <f>IFERROR(Opttax!W88/GAMSopt!W88,"")</f>
        <v>0.97218529130989806</v>
      </c>
      <c r="Y88" s="61">
        <f>IFERROR(Opttax!X88/GAMSopt!X88,"")</f>
        <v>0.97159208647451167</v>
      </c>
      <c r="Z88" s="61">
        <f>IFERROR(Opttax!Y88/GAMSopt!Y88,"")</f>
        <v>0.97234991909358415</v>
      </c>
      <c r="AA88" s="61">
        <f>IFERROR(Opttax!Z88/GAMSopt!Z88,"")</f>
        <v>0.97355864931129177</v>
      </c>
      <c r="AB88" s="61">
        <f>IFERROR(Opttax!AA88/GAMSopt!AA88,"")</f>
        <v>0.97465532617930761</v>
      </c>
      <c r="AC88" s="61">
        <f>IFERROR(Opttax!AB88/GAMSopt!AB88,"")</f>
        <v>0.9756465438864228</v>
      </c>
      <c r="AD88" s="61">
        <f>IFERROR(Opttax!AC88/GAMSopt!AC88,"")</f>
        <v>0.97653940205403356</v>
      </c>
      <c r="AE88" s="61">
        <f>IFERROR(Opttax!AD88/GAMSopt!AD88,"")</f>
        <v>0.97734124893294427</v>
      </c>
      <c r="AF88" s="61">
        <f>IFERROR(Opttax!AE88/GAMSopt!AE88,"")</f>
        <v>0.97805947089495471</v>
      </c>
      <c r="AG88" s="61">
        <f>IFERROR(Opttax!AF88/GAMSopt!AF88,"")</f>
        <v>0.99817306188141564</v>
      </c>
      <c r="AH88" s="61">
        <f>IFERROR(Opttax!AG88/GAMSopt!AG88,"")</f>
        <v>1.0197981068602093</v>
      </c>
      <c r="AI88" s="61">
        <f>IFERROR(Opttax!AH88/GAMSopt!AH88,"")</f>
        <v>1.0428561726686063</v>
      </c>
      <c r="AJ88" s="61">
        <f>IFERROR(Opttax!AI88/GAMSopt!AI88,"")</f>
        <v>1.049136380296227</v>
      </c>
      <c r="AK88" s="61">
        <f>IFERROR(Opttax!AJ88/GAMSopt!AJ88,"")</f>
        <v>1.0522899957700271</v>
      </c>
      <c r="AL88" s="61">
        <f>IFERROR(Opttax!AK88/GAMSopt!AK88,"")</f>
        <v>1.0534121620729937</v>
      </c>
      <c r="AM88" s="61">
        <f>IFERROR(Opttax!AL88/GAMSopt!AL88,"")</f>
        <v>1.0532242123792488</v>
      </c>
      <c r="AN88" s="61">
        <f>IFERROR(Opttax!AM88/GAMSopt!AM88,"")</f>
        <v>1.0522136532113104</v>
      </c>
      <c r="AO88" s="61">
        <f>IFERROR(Opttax!AN88/GAMSopt!AN88,"")</f>
        <v>1.0507137116283649</v>
      </c>
      <c r="AP88" s="61">
        <f>IFERROR(Opttax!AO88/GAMSopt!AO88,"")</f>
        <v>1.0489524219199371</v>
      </c>
      <c r="AQ88" s="61">
        <f>IFERROR(Opttax!AP88/GAMSopt!AP88,"")</f>
        <v>1.0470847223917736</v>
      </c>
      <c r="AR88" s="61">
        <f>IFERROR(Opttax!AQ88/GAMSopt!AQ88,"")</f>
        <v>1.0452142652376344</v>
      </c>
      <c r="AS88" s="61">
        <f>IFERROR(Opttax!AR88/GAMSopt!AR88,"")</f>
        <v>1.0434086022005342</v>
      </c>
      <c r="AT88" s="61">
        <f>IFERROR(Opttax!AS88/GAMSopt!AS88,"")</f>
        <v>1.041709913048273</v>
      </c>
      <c r="AU88" s="61">
        <f>IFERROR(Opttax!AT88/GAMSopt!AT88,"")</f>
        <v>1.0401426435808239</v>
      </c>
      <c r="AV88" s="61">
        <f>IFERROR(Opttax!AU88/GAMSopt!AU88,"")</f>
        <v>1.0387189575831268</v>
      </c>
      <c r="AW88" s="61">
        <f>IFERROR(Opttax!AV88/GAMSopt!AV88,"")</f>
        <v>1.0374426213887438</v>
      </c>
      <c r="AX88" s="61">
        <f>IFERROR(Opttax!AW88/GAMSopt!AW88,"")</f>
        <v>1.0363117522259537</v>
      </c>
      <c r="AY88" s="61">
        <f>IFERROR(Opttax!AX88/GAMSopt!AX88,"")</f>
        <v>1.0353207314517221</v>
      </c>
      <c r="AZ88" s="61">
        <f>IFERROR(Opttax!AY88/GAMSopt!AY88,"")</f>
        <v>1.0344614872651188</v>
      </c>
      <c r="BA88" s="61">
        <f>IFERROR(Opttax!AZ88/GAMSopt!AZ88,"")</f>
        <v>1.0337242722603508</v>
      </c>
      <c r="BB88" s="61">
        <f>IFERROR(Opttax!BA88/GAMSopt!BA88,"")</f>
        <v>1.0330979827220992</v>
      </c>
      <c r="BC88" s="61">
        <f>IFERROR(Opttax!BB88/GAMSopt!BB88,"")</f>
        <v>1.0325919662140495</v>
      </c>
      <c r="BD88" s="61">
        <f>IFERROR(Opttax!BC88/GAMSopt!BC88,"")</f>
        <v>1.0321913396035549</v>
      </c>
      <c r="BE88" s="61">
        <f>IFERROR(Opttax!BD88/GAMSopt!BD88,"")</f>
        <v>1.0316962211272196</v>
      </c>
      <c r="BF88" s="61">
        <f>IFERROR(Opttax!BE88/GAMSopt!BE88,"")</f>
        <v>1.0299690066926754</v>
      </c>
      <c r="BG88" s="61">
        <f>IFERROR(Opttax!BF88/GAMSopt!BF88,"")</f>
        <v>1.0272356795939497</v>
      </c>
      <c r="BH88" s="61">
        <f>IFERROR(Opttax!BG88/GAMSopt!BG88,"")</f>
        <v>1.0239377846491686</v>
      </c>
      <c r="BI88" s="61">
        <f>IFERROR(Opttax!BH88/GAMSopt!BH88,"")</f>
        <v>1.0205236623367457</v>
      </c>
      <c r="BJ88" s="61">
        <f>IFERROR(Opttax!BI88/GAMSopt!BI88,"")</f>
        <v>1.0173053302065134</v>
      </c>
    </row>
    <row r="89" spans="1:62" x14ac:dyDescent="0.25">
      <c r="A89" t="str">
        <f>Opttax!A89</f>
        <v>Concentration in biosphere and upper oceans (GTC)</v>
      </c>
      <c r="B89" t="str">
        <f>GAMSopt!A89</f>
        <v>Concentration in biosphere and upper oceans (GTC)</v>
      </c>
      <c r="C89" s="61">
        <f>IFERROR(Opttax!B89/GAMSopt!B89,"")</f>
        <v>1</v>
      </c>
      <c r="D89" s="61">
        <f>IFERROR(Opttax!C89/GAMSopt!C89,"")</f>
        <v>0.99999999999997835</v>
      </c>
      <c r="E89" s="61">
        <f>IFERROR(Opttax!D89/GAMSopt!D89,"")</f>
        <v>1.0000000000000646</v>
      </c>
      <c r="F89" s="61">
        <f>IFERROR(Opttax!E89/GAMSopt!E89,"")</f>
        <v>1.000000000000095</v>
      </c>
      <c r="G89" s="61">
        <f>IFERROR(Opttax!F89/GAMSopt!F89,"")</f>
        <v>0.99997355629336926</v>
      </c>
      <c r="H89" s="61">
        <f>IFERROR(Opttax!G89/GAMSopt!G89,"")</f>
        <v>0.99991600340169284</v>
      </c>
      <c r="I89" s="61">
        <f>IFERROR(Opttax!H89/GAMSopt!H89,"")</f>
        <v>0.99982348646353703</v>
      </c>
      <c r="J89" s="61">
        <f>IFERROR(Opttax!I89/GAMSopt!I89,"")</f>
        <v>0.99969249432180451</v>
      </c>
      <c r="K89" s="61">
        <f>IFERROR(Opttax!J89/GAMSopt!J89,"")</f>
        <v>0.99951951215497559</v>
      </c>
      <c r="L89" s="61">
        <f>IFERROR(Opttax!K89/GAMSopt!K89,"")</f>
        <v>0.99930077574286136</v>
      </c>
      <c r="M89" s="61">
        <f>IFERROR(Opttax!L89/GAMSopt!L89,"")</f>
        <v>0.99903211811932646</v>
      </c>
      <c r="N89" s="61">
        <f>IFERROR(Opttax!M89/GAMSopt!M89,"")</f>
        <v>0.99870890831634052</v>
      </c>
      <c r="O89" s="61">
        <f>IFERROR(Opttax!N89/GAMSopt!N89,"")</f>
        <v>0.99832609060882227</v>
      </c>
      <c r="P89" s="61">
        <f>IFERROR(Opttax!O89/GAMSopt!O89,"")</f>
        <v>0.99787834093321592</v>
      </c>
      <c r="Q89" s="61">
        <f>IFERROR(Opttax!P89/GAMSopt!P89,"")</f>
        <v>0.99736036482228918</v>
      </c>
      <c r="R89" s="61">
        <f>IFERROR(Opttax!Q89/GAMSopt!Q89,"")</f>
        <v>0.99676736801124777</v>
      </c>
      <c r="S89" s="61">
        <f>IFERROR(Opttax!R89/GAMSopt!R89,"")</f>
        <v>0.99609573633403015</v>
      </c>
      <c r="T89" s="61">
        <f>IFERROR(Opttax!S89/GAMSopt!S89,"")</f>
        <v>0.99534396486259258</v>
      </c>
      <c r="U89" s="61">
        <f>IFERROR(Opttax!T89/GAMSopt!T89,"")</f>
        <v>0.99451387644926437</v>
      </c>
      <c r="V89" s="61">
        <f>IFERROR(Opttax!U89/GAMSopt!U89,"")</f>
        <v>0.99361216573302369</v>
      </c>
      <c r="W89" s="61">
        <f>IFERROR(Opttax!V89/GAMSopt!V89,"")</f>
        <v>0.99265229516636966</v>
      </c>
      <c r="X89" s="61">
        <f>IFERROR(Opttax!W89/GAMSopt!W89,"")</f>
        <v>0.991657144337459</v>
      </c>
      <c r="Y89" s="61">
        <f>IFERROR(Opttax!X89/GAMSopt!X89,"")</f>
        <v>0.9906613421808087</v>
      </c>
      <c r="Z89" s="61">
        <f>IFERROR(Opttax!Y89/GAMSopt!Y89,"")</f>
        <v>0.98971364490704183</v>
      </c>
      <c r="AA89" s="61">
        <f>IFERROR(Opttax!Z89/GAMSopt!Z89,"")</f>
        <v>0.98887920742648627</v>
      </c>
      <c r="AB89" s="61">
        <f>IFERROR(Opttax!AA89/GAMSopt!AA89,"")</f>
        <v>0.98816708768297368</v>
      </c>
      <c r="AC89" s="61">
        <f>IFERROR(Opttax!AB89/GAMSopt!AB89,"")</f>
        <v>0.98755799149011159</v>
      </c>
      <c r="AD89" s="61">
        <f>IFERROR(Opttax!AC89/GAMSopt!AC89,"")</f>
        <v>0.9870360851228136</v>
      </c>
      <c r="AE89" s="61">
        <f>IFERROR(Opttax!AD89/GAMSopt!AD89,"")</f>
        <v>0.98658827494118251</v>
      </c>
      <c r="AF89" s="61">
        <f>IFERROR(Opttax!AE89/GAMSopt!AE89,"")</f>
        <v>0.98620366016492367</v>
      </c>
      <c r="AG89" s="61">
        <f>IFERROR(Opttax!AF89/GAMSopt!AF89,"")</f>
        <v>0.98587311179883785</v>
      </c>
      <c r="AH89" s="61">
        <f>IFERROR(Opttax!AG89/GAMSopt!AG89,"")</f>
        <v>0.98639864533558064</v>
      </c>
      <c r="AI89" s="61">
        <f>IFERROR(Opttax!AH89/GAMSopt!AH89,"")</f>
        <v>0.98773024994391123</v>
      </c>
      <c r="AJ89" s="61">
        <f>IFERROR(Opttax!AI89/GAMSopt!AI89,"")</f>
        <v>0.98982726350875805</v>
      </c>
      <c r="AK89" s="61">
        <f>IFERROR(Opttax!AJ89/GAMSopt!AJ89,"")</f>
        <v>0.9919973070708199</v>
      </c>
      <c r="AL89" s="61">
        <f>IFERROR(Opttax!AK89/GAMSopt!AK89,"")</f>
        <v>0.99412623795417243</v>
      </c>
      <c r="AM89" s="61">
        <f>IFERROR(Opttax!AL89/GAMSopt!AL89,"")</f>
        <v>0.99615214245133588</v>
      </c>
      <c r="AN89" s="61">
        <f>IFERROR(Opttax!AM89/GAMSopt!AM89,"")</f>
        <v>0.99804415820152204</v>
      </c>
      <c r="AO89" s="61">
        <f>IFERROR(Opttax!AN89/GAMSopt!AN89,"")</f>
        <v>0.99979009179086298</v>
      </c>
      <c r="AP89" s="61">
        <f>IFERROR(Opttax!AO89/GAMSopt!AO89,"")</f>
        <v>1.0013888979027881</v>
      </c>
      <c r="AQ89" s="61">
        <f>IFERROR(Opttax!AP89/GAMSopt!AP89,"")</f>
        <v>1.0028460102636783</v>
      </c>
      <c r="AR89" s="61">
        <f>IFERROR(Opttax!AQ89/GAMSopt!AQ89,"")</f>
        <v>1.0041704143813848</v>
      </c>
      <c r="AS89" s="61">
        <f>IFERROR(Opttax!AR89/GAMSopt!AR89,"")</f>
        <v>1.0053728126567827</v>
      </c>
      <c r="AT89" s="61">
        <f>IFERROR(Opttax!AS89/GAMSopt!AS89,"")</f>
        <v>1.0064644859087666</v>
      </c>
      <c r="AU89" s="61">
        <f>IFERROR(Opttax!AT89/GAMSopt!AT89,"")</f>
        <v>1.0074566027561782</v>
      </c>
      <c r="AV89" s="61">
        <f>IFERROR(Opttax!AU89/GAMSopt!AU89,"")</f>
        <v>1.0083598176568593</v>
      </c>
      <c r="AW89" s="61">
        <f>IFERROR(Opttax!AV89/GAMSopt!AV89,"")</f>
        <v>1.0091840542552952</v>
      </c>
      <c r="AX89" s="61">
        <f>IFERROR(Opttax!AW89/GAMSopt!AW89,"")</f>
        <v>1.0099384063837125</v>
      </c>
      <c r="AY89" s="61">
        <f>IFERROR(Opttax!AX89/GAMSopt!AX89,"")</f>
        <v>1.010631112208455</v>
      </c>
      <c r="AZ89" s="61">
        <f>IFERROR(Opttax!AY89/GAMSopt!AY89,"")</f>
        <v>1.0112695721340137</v>
      </c>
      <c r="BA89" s="61">
        <f>IFERROR(Opttax!AZ89/GAMSopt!AZ89,"")</f>
        <v>1.0118603909157309</v>
      </c>
      <c r="BB89" s="61">
        <f>IFERROR(Opttax!BA89/GAMSopt!BA89,"")</f>
        <v>1.0124094306537252</v>
      </c>
      <c r="BC89" s="61">
        <f>IFERROR(Opttax!BB89/GAMSopt!BB89,"")</f>
        <v>1.0129218648688845</v>
      </c>
      <c r="BD89" s="61">
        <f>IFERROR(Opttax!BC89/GAMSopt!BC89,"")</f>
        <v>1.0134024583211079</v>
      </c>
      <c r="BE89" s="61">
        <f>IFERROR(Opttax!BD89/GAMSopt!BD89,"")</f>
        <v>1.0138553942403039</v>
      </c>
      <c r="BF89" s="61">
        <f>IFERROR(Opttax!BE89/GAMSopt!BE89,"")</f>
        <v>1.0142821700307816</v>
      </c>
      <c r="BG89" s="61">
        <f>IFERROR(Opttax!BF89/GAMSopt!BF89,"")</f>
        <v>1.0146693162058535</v>
      </c>
      <c r="BH89" s="61">
        <f>IFERROR(Opttax!BG89/GAMSopt!BG89,"")</f>
        <v>1.0150004266519457</v>
      </c>
      <c r="BI89" s="61">
        <f>IFERROR(Opttax!BH89/GAMSopt!BH89,"")</f>
        <v>1.0152570419821974</v>
      </c>
      <c r="BJ89" s="61">
        <f>IFERROR(Opttax!BI89/GAMSopt!BI89,"")</f>
        <v>1.0154198087326805</v>
      </c>
    </row>
    <row r="90" spans="1:62" x14ac:dyDescent="0.25">
      <c r="A90" t="str">
        <f>Opttax!A90</f>
        <v>Concentration in deep oceans (GTC)</v>
      </c>
      <c r="B90" t="str">
        <f>GAMSopt!A90</f>
        <v>Concentration in deep oceans (GTC)</v>
      </c>
      <c r="C90" s="61">
        <f>IFERROR(Opttax!B90/GAMSopt!B90,"")</f>
        <v>1</v>
      </c>
      <c r="D90" s="61">
        <f>IFERROR(Opttax!C90/GAMSopt!C90,"")</f>
        <v>0.99999999999999978</v>
      </c>
      <c r="E90" s="61">
        <f>IFERROR(Opttax!D90/GAMSopt!D90,"")</f>
        <v>0.99999999999999778</v>
      </c>
      <c r="F90" s="61">
        <f>IFERROR(Opttax!E90/GAMSopt!E90,"")</f>
        <v>0.99999999999999634</v>
      </c>
      <c r="G90" s="61">
        <f>IFERROR(Opttax!F90/GAMSopt!F90,"")</f>
        <v>1.0000000000000007</v>
      </c>
      <c r="H90" s="61">
        <f>IFERROR(Opttax!G90/GAMSopt!G90,"")</f>
        <v>0.99999998945541912</v>
      </c>
      <c r="I90" s="61">
        <f>IFERROR(Opttax!H90/GAMSopt!H90,"")</f>
        <v>0.99999995549337795</v>
      </c>
      <c r="J90" s="61">
        <f>IFERROR(Opttax!I90/GAMSopt!I90,"")</f>
        <v>0.99999988305400211</v>
      </c>
      <c r="K90" s="61">
        <f>IFERROR(Opttax!J90/GAMSopt!J90,"")</f>
        <v>0.99999975484391679</v>
      </c>
      <c r="L90" s="61">
        <f>IFERROR(Opttax!K90/GAMSopt!K90,"")</f>
        <v>0.99999955114366523</v>
      </c>
      <c r="M90" s="61">
        <f>IFERROR(Opttax!L90/GAMSopt!L90,"")</f>
        <v>0.99999924950618457</v>
      </c>
      <c r="N90" s="61">
        <f>IFERROR(Opttax!M90/GAMSopt!M90,"")</f>
        <v>0.99999882438289067</v>
      </c>
      <c r="O90" s="61">
        <f>IFERROR(Opttax!N90/GAMSopt!N90,"")</f>
        <v>0.99999824671834392</v>
      </c>
      <c r="P90" s="61">
        <f>IFERROR(Opttax!O90/GAMSopt!O90,"")</f>
        <v>0.9999974835640898</v>
      </c>
      <c r="Q90" s="61">
        <f>IFERROR(Opttax!P90/GAMSopt!P90,"")</f>
        <v>0.99999649777735455</v>
      </c>
      <c r="R90" s="61">
        <f>IFERROR(Opttax!Q90/GAMSopt!Q90,"")</f>
        <v>0.99999524789071104</v>
      </c>
      <c r="S90" s="61">
        <f>IFERROR(Opttax!R90/GAMSopt!R90,"")</f>
        <v>0.99999368826480761</v>
      </c>
      <c r="T90" s="61">
        <f>IFERROR(Opttax!S90/GAMSopt!S90,"")</f>
        <v>0.9999917696655013</v>
      </c>
      <c r="U90" s="61">
        <f>IFERROR(Opttax!T90/GAMSopt!T90,"")</f>
        <v>0.99998944043892357</v>
      </c>
      <c r="V90" s="61">
        <f>IFERROR(Opttax!U90/GAMSopt!U90,"")</f>
        <v>0.99998664848840635</v>
      </c>
      <c r="W90" s="61">
        <f>IFERROR(Opttax!V90/GAMSopt!V90,"")</f>
        <v>0.99998334428223445</v>
      </c>
      <c r="X90" s="61">
        <f>IFERROR(Opttax!W90/GAMSopt!W90,"")</f>
        <v>0.99997948513437263</v>
      </c>
      <c r="Y90" s="61">
        <f>IFERROR(Opttax!X90/GAMSopt!X90,"")</f>
        <v>0.99997504120382685</v>
      </c>
      <c r="Z90" s="61">
        <f>IFERROR(Opttax!Y90/GAMSopt!Y90,"")</f>
        <v>0.99997000307070227</v>
      </c>
      <c r="AA90" s="61">
        <f>IFERROR(Opttax!Z90/GAMSopt!Z90,"")</f>
        <v>0.99996439086608013</v>
      </c>
      <c r="AB90" s="61">
        <f>IFERROR(Opttax!AA90/GAMSopt!AA90,"")</f>
        <v>0.99995826477433825</v>
      </c>
      <c r="AC90" s="61">
        <f>IFERROR(Opttax!AB90/GAMSopt!AB90,"")</f>
        <v>0.99995169336170431</v>
      </c>
      <c r="AD90" s="61">
        <f>IFERROR(Opttax!AC90/GAMSopt!AC90,"")</f>
        <v>0.99994473646565174</v>
      </c>
      <c r="AE90" s="61">
        <f>IFERROR(Opttax!AD90/GAMSopt!AD90,"")</f>
        <v>0.99993744630296244</v>
      </c>
      <c r="AF90" s="61">
        <f>IFERROR(Opttax!AE90/GAMSopt!AE90,"")</f>
        <v>0.99992986843747933</v>
      </c>
      <c r="AG90" s="61">
        <f>IFERROR(Opttax!AF90/GAMSopt!AF90,"")</f>
        <v>0.9999220426254869</v>
      </c>
      <c r="AH90" s="61">
        <f>IFERROR(Opttax!AG90/GAMSopt!AG90,"")</f>
        <v>0.99991400355383442</v>
      </c>
      <c r="AI90" s="61">
        <f>IFERROR(Opttax!AH90/GAMSopt!AH90,"")</f>
        <v>0.99990625799167432</v>
      </c>
      <c r="AJ90" s="61">
        <f>IFERROR(Opttax!AI90/GAMSopt!AI90,"")</f>
        <v>0.99989928225249081</v>
      </c>
      <c r="AK90" s="61">
        <f>IFERROR(Opttax!AJ90/GAMSopt!AJ90,"")</f>
        <v>0.99989352310217294</v>
      </c>
      <c r="AL90" s="61">
        <f>IFERROR(Opttax!AK90/GAMSopt!AK90,"")</f>
        <v>0.99988902324756279</v>
      </c>
      <c r="AM90" s="61">
        <f>IFERROR(Opttax!AL90/GAMSopt!AL90,"")</f>
        <v>0.99988575434164773</v>
      </c>
      <c r="AN90" s="61">
        <f>IFERROR(Opttax!AM90/GAMSopt!AM90,"")</f>
        <v>0.99988364860334822</v>
      </c>
      <c r="AO90" s="61">
        <f>IFERROR(Opttax!AN90/GAMSopt!AN90,"")</f>
        <v>0.99988261810800694</v>
      </c>
      <c r="AP90" s="61">
        <f>IFERROR(Opttax!AO90/GAMSopt!AO90,"")</f>
        <v>0.99988256666796105</v>
      </c>
      <c r="AQ90" s="61">
        <f>IFERROR(Opttax!AP90/GAMSopt!AP90,"")</f>
        <v>0.9998833970899158</v>
      </c>
      <c r="AR90" s="61">
        <f>IFERROR(Opttax!AQ90/GAMSopt!AQ90,"")</f>
        <v>0.9998850154887845</v>
      </c>
      <c r="AS90" s="61">
        <f>IFERROR(Opttax!AR90/GAMSopt!AR90,"")</f>
        <v>0.99988733371229022</v>
      </c>
      <c r="AT90" s="61">
        <f>IFERROR(Opttax!AS90/GAMSopt!AS90,"")</f>
        <v>0.99989027055540713</v>
      </c>
      <c r="AU90" s="61">
        <f>IFERROR(Opttax!AT90/GAMSopt!AT90,"")</f>
        <v>0.99989375220816901</v>
      </c>
      <c r="AV90" s="61">
        <f>IFERROR(Opttax!AU90/GAMSopt!AU90,"")</f>
        <v>0.99989771222859158</v>
      </c>
      <c r="AW90" s="61">
        <f>IFERROR(Opttax!AV90/GAMSopt!AV90,"")</f>
        <v>0.999902091232861</v>
      </c>
      <c r="AX90" s="61">
        <f>IFERROR(Opttax!AW90/GAMSopt!AW90,"")</f>
        <v>0.99990683642852007</v>
      </c>
      <c r="AY90" s="61">
        <f>IFERROR(Opttax!AX90/GAMSopt!AX90,"")</f>
        <v>0.99991190107213879</v>
      </c>
      <c r="AZ90" s="61">
        <f>IFERROR(Opttax!AY90/GAMSopt!AY90,"")</f>
        <v>0.99991724390337566</v>
      </c>
      <c r="BA90" s="61">
        <f>IFERROR(Opttax!AZ90/GAMSopt!AZ90,"")</f>
        <v>0.99992282858740289</v>
      </c>
      <c r="BB90" s="61">
        <f>IFERROR(Opttax!BA90/GAMSopt!BA90,"")</f>
        <v>0.9999286231846356</v>
      </c>
      <c r="BC90" s="61">
        <f>IFERROR(Opttax!BB90/GAMSopt!BB90,"")</f>
        <v>0.99993459965798137</v>
      </c>
      <c r="BD90" s="61">
        <f>IFERROR(Opttax!BC90/GAMSopt!BC90,"")</f>
        <v>0.99994073342217427</v>
      </c>
      <c r="BE90" s="61">
        <f>IFERROR(Opttax!BD90/GAMSopt!BD90,"")</f>
        <v>0.99994700293704453</v>
      </c>
      <c r="BF90" s="61">
        <f>IFERROR(Opttax!BE90/GAMSopt!BE90,"")</f>
        <v>0.99995338934299127</v>
      </c>
      <c r="BG90" s="61">
        <f>IFERROR(Opttax!BF90/GAMSopt!BF90,"")</f>
        <v>0.99995987610503301</v>
      </c>
      <c r="BH90" s="61">
        <f>IFERROR(Opttax!BG90/GAMSopt!BG90,"")</f>
        <v>0.9999664485616796</v>
      </c>
      <c r="BI90" s="61">
        <f>IFERROR(Opttax!BH90/GAMSopt!BH90,"")</f>
        <v>0.99997309370762122</v>
      </c>
      <c r="BJ90" s="61">
        <f>IFERROR(Opttax!BI90/GAMSopt!BI90,"")</f>
        <v>0.99997979999780418</v>
      </c>
    </row>
    <row r="91" spans="1:62" x14ac:dyDescent="0.25">
      <c r="A91" t="str">
        <f>Opttax!A91</f>
        <v>CUMULATIVE EMISSIONS/HOTELLING RENTS</v>
      </c>
      <c r="B91" t="str">
        <f>GAMSopt!A91</f>
        <v>* CUMULATIVE EMISSIONS</v>
      </c>
      <c r="C91" s="61" t="str">
        <f>IFERROR(Opttax!B91/GAMSopt!B91,"")</f>
        <v/>
      </c>
      <c r="D91" s="61" t="str">
        <f>IFERROR(Opttax!C91/GAMSopt!C91,"")</f>
        <v/>
      </c>
      <c r="E91" s="61" t="str">
        <f>IFERROR(Opttax!D91/GAMSopt!D91,"")</f>
        <v/>
      </c>
      <c r="F91" s="61" t="str">
        <f>IFERROR(Opttax!E91/GAMSopt!E91,"")</f>
        <v/>
      </c>
      <c r="G91" s="61" t="str">
        <f>IFERROR(Opttax!F91/GAMSopt!F91,"")</f>
        <v/>
      </c>
      <c r="H91" s="61" t="str">
        <f>IFERROR(Opttax!G91/GAMSopt!G91,"")</f>
        <v/>
      </c>
      <c r="I91" s="61" t="str">
        <f>IFERROR(Opttax!H91/GAMSopt!H91,"")</f>
        <v/>
      </c>
      <c r="J91" s="61" t="str">
        <f>IFERROR(Opttax!I91/GAMSopt!I91,"")</f>
        <v/>
      </c>
      <c r="K91" s="61" t="str">
        <f>IFERROR(Opttax!J91/GAMSopt!J91,"")</f>
        <v/>
      </c>
      <c r="L91" s="61" t="str">
        <f>IFERROR(Opttax!K91/GAMSopt!K91,"")</f>
        <v/>
      </c>
      <c r="M91" s="61" t="str">
        <f>IFERROR(Opttax!L91/GAMSopt!L91,"")</f>
        <v/>
      </c>
      <c r="N91" s="61" t="str">
        <f>IFERROR(Opttax!M91/GAMSopt!M91,"")</f>
        <v/>
      </c>
      <c r="O91" s="61" t="str">
        <f>IFERROR(Opttax!N91/GAMSopt!N91,"")</f>
        <v/>
      </c>
      <c r="P91" s="61" t="str">
        <f>IFERROR(Opttax!O91/GAMSopt!O91,"")</f>
        <v/>
      </c>
      <c r="Q91" s="61" t="str">
        <f>IFERROR(Opttax!P91/GAMSopt!P91,"")</f>
        <v/>
      </c>
      <c r="R91" s="61" t="str">
        <f>IFERROR(Opttax!Q91/GAMSopt!Q91,"")</f>
        <v/>
      </c>
      <c r="S91" s="61" t="str">
        <f>IFERROR(Opttax!R91/GAMSopt!R91,"")</f>
        <v/>
      </c>
      <c r="T91" s="61" t="str">
        <f>IFERROR(Opttax!S91/GAMSopt!S91,"")</f>
        <v/>
      </c>
      <c r="U91" s="61" t="str">
        <f>IFERROR(Opttax!T91/GAMSopt!T91,"")</f>
        <v/>
      </c>
      <c r="V91" s="61" t="str">
        <f>IFERROR(Opttax!U91/GAMSopt!U91,"")</f>
        <v/>
      </c>
      <c r="W91" s="61" t="str">
        <f>IFERROR(Opttax!V91/GAMSopt!V91,"")</f>
        <v/>
      </c>
      <c r="X91" s="61" t="str">
        <f>IFERROR(Opttax!W91/GAMSopt!W91,"")</f>
        <v/>
      </c>
      <c r="Y91" s="61" t="str">
        <f>IFERROR(Opttax!X91/GAMSopt!X91,"")</f>
        <v/>
      </c>
      <c r="Z91" s="61" t="str">
        <f>IFERROR(Opttax!Y91/GAMSopt!Y91,"")</f>
        <v/>
      </c>
      <c r="AA91" s="61" t="str">
        <f>IFERROR(Opttax!Z91/GAMSopt!Z91,"")</f>
        <v/>
      </c>
      <c r="AB91" s="61" t="str">
        <f>IFERROR(Opttax!AA91/GAMSopt!AA91,"")</f>
        <v/>
      </c>
      <c r="AC91" s="61" t="str">
        <f>IFERROR(Opttax!AB91/GAMSopt!AB91,"")</f>
        <v/>
      </c>
      <c r="AD91" s="61" t="str">
        <f>IFERROR(Opttax!AC91/GAMSopt!AC91,"")</f>
        <v/>
      </c>
      <c r="AE91" s="61" t="str">
        <f>IFERROR(Opttax!AD91/GAMSopt!AD91,"")</f>
        <v/>
      </c>
      <c r="AF91" s="61" t="str">
        <f>IFERROR(Opttax!AE91/GAMSopt!AE91,"")</f>
        <v/>
      </c>
      <c r="AG91" s="61" t="str">
        <f>IFERROR(Opttax!AF91/GAMSopt!AF91,"")</f>
        <v/>
      </c>
      <c r="AH91" s="61" t="str">
        <f>IFERROR(Opttax!AG91/GAMSopt!AG91,"")</f>
        <v/>
      </c>
      <c r="AI91" s="61" t="str">
        <f>IFERROR(Opttax!AH91/GAMSopt!AH91,"")</f>
        <v/>
      </c>
      <c r="AJ91" s="61" t="str">
        <f>IFERROR(Opttax!AI91/GAMSopt!AI91,"")</f>
        <v/>
      </c>
      <c r="AK91" s="61" t="str">
        <f>IFERROR(Opttax!AJ91/GAMSopt!AJ91,"")</f>
        <v/>
      </c>
      <c r="AL91" s="61" t="str">
        <f>IFERROR(Opttax!AK91/GAMSopt!AK91,"")</f>
        <v/>
      </c>
      <c r="AM91" s="61" t="str">
        <f>IFERROR(Opttax!AL91/GAMSopt!AL91,"")</f>
        <v/>
      </c>
      <c r="AN91" s="61" t="str">
        <f>IFERROR(Opttax!AM91/GAMSopt!AM91,"")</f>
        <v/>
      </c>
      <c r="AO91" s="61" t="str">
        <f>IFERROR(Opttax!AN91/GAMSopt!AN91,"")</f>
        <v/>
      </c>
      <c r="AP91" s="61" t="str">
        <f>IFERROR(Opttax!AO91/GAMSopt!AO91,"")</f>
        <v/>
      </c>
      <c r="AQ91" s="61" t="str">
        <f>IFERROR(Opttax!AP91/GAMSopt!AP91,"")</f>
        <v/>
      </c>
      <c r="AR91" s="61" t="str">
        <f>IFERROR(Opttax!AQ91/GAMSopt!AQ91,"")</f>
        <v/>
      </c>
      <c r="AS91" s="61" t="str">
        <f>IFERROR(Opttax!AR91/GAMSopt!AR91,"")</f>
        <v/>
      </c>
      <c r="AT91" s="61" t="str">
        <f>IFERROR(Opttax!AS91/GAMSopt!AS91,"")</f>
        <v/>
      </c>
      <c r="AU91" s="61" t="str">
        <f>IFERROR(Opttax!AT91/GAMSopt!AT91,"")</f>
        <v/>
      </c>
      <c r="AV91" s="61" t="str">
        <f>IFERROR(Opttax!AU91/GAMSopt!AU91,"")</f>
        <v/>
      </c>
      <c r="AW91" s="61" t="str">
        <f>IFERROR(Opttax!AV91/GAMSopt!AV91,"")</f>
        <v/>
      </c>
      <c r="AX91" s="61" t="str">
        <f>IFERROR(Opttax!AW91/GAMSopt!AW91,"")</f>
        <v/>
      </c>
      <c r="AY91" s="61" t="str">
        <f>IFERROR(Opttax!AX91/GAMSopt!AX91,"")</f>
        <v/>
      </c>
      <c r="AZ91" s="61" t="str">
        <f>IFERROR(Opttax!AY91/GAMSopt!AY91,"")</f>
        <v/>
      </c>
      <c r="BA91" s="61" t="str">
        <f>IFERROR(Opttax!AZ91/GAMSopt!AZ91,"")</f>
        <v/>
      </c>
      <c r="BB91" s="61" t="str">
        <f>IFERROR(Opttax!BA91/GAMSopt!BA91,"")</f>
        <v/>
      </c>
      <c r="BC91" s="61" t="str">
        <f>IFERROR(Opttax!BB91/GAMSopt!BB91,"")</f>
        <v/>
      </c>
      <c r="BD91" s="61" t="str">
        <f>IFERROR(Opttax!BC91/GAMSopt!BC91,"")</f>
        <v/>
      </c>
      <c r="BE91" s="61" t="str">
        <f>IFERROR(Opttax!BD91/GAMSopt!BD91,"")</f>
        <v/>
      </c>
      <c r="BF91" s="61" t="str">
        <f>IFERROR(Opttax!BE91/GAMSopt!BE91,"")</f>
        <v/>
      </c>
      <c r="BG91" s="61" t="str">
        <f>IFERROR(Opttax!BF91/GAMSopt!BF91,"")</f>
        <v/>
      </c>
      <c r="BH91" s="61" t="str">
        <f>IFERROR(Opttax!BG91/GAMSopt!BG91,"")</f>
        <v/>
      </c>
      <c r="BI91" s="61" t="str">
        <f>IFERROR(Opttax!BH91/GAMSopt!BH91,"")</f>
        <v/>
      </c>
      <c r="BJ91" s="61" t="str">
        <f>IFERROR(Opttax!BI91/GAMSopt!BI91,"")</f>
        <v/>
      </c>
    </row>
    <row r="92" spans="1:62" x14ac:dyDescent="0.25">
      <c r="A92" t="str">
        <f>Opttax!A92</f>
        <v>Cumulative Emissions to date</v>
      </c>
      <c r="B92" t="str">
        <f>GAMSopt!A92</f>
        <v xml:space="preserve"> Cumulative Emissions to date</v>
      </c>
      <c r="C92" s="61">
        <f>IFERROR(Opttax!B92/GAMSopt!B92,"")</f>
        <v>1</v>
      </c>
      <c r="D92" s="61">
        <f>IFERROR(Opttax!C92/GAMSopt!C92,"")</f>
        <v>1.0000000000123772</v>
      </c>
      <c r="E92" s="61">
        <f>IFERROR(Opttax!D92/GAMSopt!D92,"")</f>
        <v>1.0000000000006932</v>
      </c>
      <c r="F92" s="61">
        <f>IFERROR(Opttax!E92/GAMSopt!E92,"")</f>
        <v>0.99788377557054353</v>
      </c>
      <c r="G92" s="61">
        <f>IFERROR(Opttax!F92/GAMSopt!F92,"")</f>
        <v>0.99594256536987613</v>
      </c>
      <c r="H92" s="61">
        <f>IFERROR(Opttax!G92/GAMSopt!G92,"")</f>
        <v>0.99413168024528531</v>
      </c>
      <c r="I92" s="61">
        <f>IFERROR(Opttax!H92/GAMSopt!H92,"")</f>
        <v>0.99239538361690438</v>
      </c>
      <c r="J92" s="61">
        <f>IFERROR(Opttax!I92/GAMSopt!I92,"")</f>
        <v>0.99067871095703164</v>
      </c>
      <c r="K92" s="61">
        <f>IFERROR(Opttax!J92/GAMSopt!J92,"")</f>
        <v>0.98893091734172278</v>
      </c>
      <c r="L92" s="61">
        <f>IFERROR(Opttax!K92/GAMSopt!K92,"")</f>
        <v>0.98710611342867871</v>
      </c>
      <c r="M92" s="61">
        <f>IFERROR(Opttax!L92/GAMSopt!L92,"")</f>
        <v>0.98516318143305337</v>
      </c>
      <c r="N92" s="61">
        <f>IFERROR(Opttax!M92/GAMSopt!M92,"")</f>
        <v>0.98306583613408938</v>
      </c>
      <c r="O92" s="61">
        <f>IFERROR(Opttax!N92/GAMSopt!N92,"")</f>
        <v>0.98078324144077023</v>
      </c>
      <c r="P92" s="61">
        <f>IFERROR(Opttax!O92/GAMSopt!O92,"")</f>
        <v>0.97829143206639413</v>
      </c>
      <c r="Q92" s="61">
        <f>IFERROR(Opttax!P92/GAMSopt!P92,"")</f>
        <v>0.97557574919984125</v>
      </c>
      <c r="R92" s="61">
        <f>IFERROR(Opttax!Q92/GAMSopt!Q92,"")</f>
        <v>0.97263450998229584</v>
      </c>
      <c r="S92" s="61">
        <f>IFERROR(Opttax!R92/GAMSopt!R92,"")</f>
        <v>0.96948416465902065</v>
      </c>
      <c r="T92" s="61">
        <f>IFERROR(Opttax!S92/GAMSopt!S92,"")</f>
        <v>0.96616624329235445</v>
      </c>
      <c r="U92" s="61">
        <f>IFERROR(Opttax!T92/GAMSopt!T92,"")</f>
        <v>0.96275645517651887</v>
      </c>
      <c r="V92" s="61">
        <f>IFERROR(Opttax!U92/GAMSopt!U92,"")</f>
        <v>0.95937638952881898</v>
      </c>
      <c r="W92" s="61">
        <f>IFERROR(Opttax!V92/GAMSopt!V92,"")</f>
        <v>0.95621672292202931</v>
      </c>
      <c r="X92" s="61">
        <f>IFERROR(Opttax!W92/GAMSopt!W92,"")</f>
        <v>0.95354294881679524</v>
      </c>
      <c r="Y92" s="61">
        <f>IFERROR(Opttax!X92/GAMSopt!X92,"")</f>
        <v>0.9517135344580665</v>
      </c>
      <c r="Z92" s="61">
        <f>IFERROR(Opttax!Y92/GAMSopt!Y92,"")</f>
        <v>0.95120205914366518</v>
      </c>
      <c r="AA92" s="61">
        <f>IFERROR(Opttax!Z92/GAMSopt!Z92,"")</f>
        <v>0.95120205914366518</v>
      </c>
      <c r="AB92" s="61">
        <f>IFERROR(Opttax!AA92/GAMSopt!AA92,"")</f>
        <v>0.95120205914366518</v>
      </c>
      <c r="AC92" s="61">
        <f>IFERROR(Opttax!AB92/GAMSopt!AB92,"")</f>
        <v>0.95120205914366518</v>
      </c>
      <c r="AD92" s="61">
        <f>IFERROR(Opttax!AC92/GAMSopt!AC92,"")</f>
        <v>0.95120205914366518</v>
      </c>
      <c r="AE92" s="61">
        <f>IFERROR(Opttax!AD92/GAMSopt!AD92,"")</f>
        <v>0.95120205914366518</v>
      </c>
      <c r="AF92" s="61">
        <f>IFERROR(Opttax!AE92/GAMSopt!AE92,"")</f>
        <v>0.95120205914366518</v>
      </c>
      <c r="AG92" s="61">
        <f>IFERROR(Opttax!AF92/GAMSopt!AF92,"")</f>
        <v>0.96877479760921792</v>
      </c>
      <c r="AH92" s="61">
        <f>IFERROR(Opttax!AG92/GAMSopt!AG92,"")</f>
        <v>0.98911623823940076</v>
      </c>
      <c r="AI92" s="61">
        <f>IFERROR(Opttax!AH92/GAMSopt!AH92,"")</f>
        <v>1.0124347643529457</v>
      </c>
      <c r="AJ92" s="61">
        <f>IFERROR(Opttax!AI92/GAMSopt!AI92,"")</f>
        <v>1.0219431985324934</v>
      </c>
      <c r="AK92" s="61">
        <f>IFERROR(Opttax!AJ92/GAMSopt!AJ92,"")</f>
        <v>1.0291769972966414</v>
      </c>
      <c r="AL92" s="61">
        <f>IFERROR(Opttax!AK92/GAMSopt!AK92,"")</f>
        <v>1.0349433445350897</v>
      </c>
      <c r="AM92" s="61">
        <f>IFERROR(Opttax!AL92/GAMSopt!AL92,"")</f>
        <v>1.0397702090599688</v>
      </c>
      <c r="AN92" s="61">
        <f>IFERROR(Opttax!AM92/GAMSopt!AM92,"")</f>
        <v>1.0440201797297621</v>
      </c>
      <c r="AO92" s="61">
        <f>IFERROR(Opttax!AN92/GAMSopt!AN92,"")</f>
        <v>1.0479531362507088</v>
      </c>
      <c r="AP92" s="61">
        <f>IFERROR(Opttax!AO92/GAMSopt!AO92,"")</f>
        <v>1.051763890249924</v>
      </c>
      <c r="AQ92" s="61">
        <f>IFERROR(Opttax!AP92/GAMSopt!AP92,"")</f>
        <v>1.0556065149717964</v>
      </c>
      <c r="AR92" s="61">
        <f>IFERROR(Opttax!AQ92/GAMSopt!AQ92,"")</f>
        <v>1.0596112078746456</v>
      </c>
      <c r="AS92" s="61">
        <f>IFERROR(Opttax!AR92/GAMSopt!AR92,"")</f>
        <v>1.0638969363100543</v>
      </c>
      <c r="AT92" s="61">
        <f>IFERROR(Opttax!AS92/GAMSopt!AS92,"")</f>
        <v>1.0685819106431518</v>
      </c>
      <c r="AU92" s="61">
        <f>IFERROR(Opttax!AT92/GAMSopt!AT92,"")</f>
        <v>1.0737933922164338</v>
      </c>
      <c r="AV92" s="61">
        <f>IFERROR(Opttax!AU92/GAMSopt!AU92,"")</f>
        <v>1.0796781994535576</v>
      </c>
      <c r="AW92" s="61">
        <f>IFERROR(Opttax!AV92/GAMSopt!AV92,"")</f>
        <v>1.08641544819297</v>
      </c>
      <c r="AX92" s="61">
        <f>IFERROR(Opttax!AW92/GAMSopt!AW92,"")</f>
        <v>1.0942336045359324</v>
      </c>
      <c r="AY92" s="61">
        <f>IFERROR(Opttax!AX92/GAMSopt!AX92,"")</f>
        <v>1.1034350347874826</v>
      </c>
      <c r="AZ92" s="61">
        <f>IFERROR(Opttax!AY92/GAMSopt!AY92,"")</f>
        <v>1.114433336620132</v>
      </c>
      <c r="BA92" s="61">
        <f>IFERROR(Opttax!AZ92/GAMSopt!AZ92,"")</f>
        <v>1.127812718992885</v>
      </c>
      <c r="BB92" s="61">
        <f>IFERROR(Opttax!BA92/GAMSopt!BA92,"")</f>
        <v>1.144426417145282</v>
      </c>
      <c r="BC92" s="61">
        <f>IFERROR(Opttax!BB92/GAMSopt!BB92,"")</f>
        <v>1.1658084814574163</v>
      </c>
      <c r="BD92" s="61">
        <f>IFERROR(Opttax!BC92/GAMSopt!BC92,"")</f>
        <v>1.1942843092832227</v>
      </c>
      <c r="BE92" s="61">
        <f>IFERROR(Opttax!BD92/GAMSopt!BD92,"")</f>
        <v>1.2300772301770337</v>
      </c>
      <c r="BF92" s="61">
        <f>IFERROR(Opttax!BE92/GAMSopt!BE92,"")</f>
        <v>1.2439824557947861</v>
      </c>
      <c r="BG92" s="61">
        <f>IFERROR(Opttax!BF92/GAMSopt!BF92,"")</f>
        <v>1.2231337748843683</v>
      </c>
      <c r="BH92" s="61">
        <f>IFERROR(Opttax!BG92/GAMSopt!BG92,"")</f>
        <v>1.1795618589974783</v>
      </c>
      <c r="BI92" s="61">
        <f>IFERROR(Opttax!BH92/GAMSopt!BH92,"")</f>
        <v>1.13443333618539</v>
      </c>
      <c r="BJ92" s="61">
        <f>IFERROR(Opttax!BI92/GAMSopt!BI92,"")</f>
        <v>1.09819233106045</v>
      </c>
    </row>
    <row r="93" spans="1:62" x14ac:dyDescent="0.25">
      <c r="A93" t="str">
        <f>Opttax!A93</f>
        <v>Ratio to Max</v>
      </c>
      <c r="B93" t="str">
        <f>GAMSopt!A93</f>
        <v>Ratio To Max</v>
      </c>
      <c r="C93" s="61">
        <f>IFERROR(Opttax!B93/GAMSopt!B93,"")</f>
        <v>1</v>
      </c>
      <c r="D93" s="61">
        <f>IFERROR(Opttax!C93/GAMSopt!C93,"")</f>
        <v>0.9999999992551718</v>
      </c>
      <c r="E93" s="61">
        <f>IFERROR(Opttax!D93/GAMSopt!D93,"")</f>
        <v>0.99999999835908504</v>
      </c>
      <c r="F93" s="61">
        <f>IFERROR(Opttax!E93/GAMSopt!E93,"")</f>
        <v>0.99788377560354624</v>
      </c>
      <c r="G93" s="61">
        <f>IFERROR(Opttax!F93/GAMSopt!F93,"")</f>
        <v>0.99594256505316037</v>
      </c>
      <c r="H93" s="61">
        <f>IFERROR(Opttax!G93/GAMSopt!G93,"")</f>
        <v>0.9941316809280929</v>
      </c>
      <c r="I93" s="61">
        <f>IFERROR(Opttax!H93/GAMSopt!H93,"")</f>
        <v>0.99239538303214958</v>
      </c>
      <c r="J93" s="61">
        <f>IFERROR(Opttax!I93/GAMSopt!I93,"")</f>
        <v>0.9906787108865589</v>
      </c>
      <c r="K93" s="61">
        <f>IFERROR(Opttax!J93/GAMSopt!J93,"")</f>
        <v>0.9889309167628626</v>
      </c>
      <c r="L93" s="61">
        <f>IFERROR(Opttax!K93/GAMSopt!K93,"")</f>
        <v>0.98710611326918341</v>
      </c>
      <c r="M93" s="61">
        <f>IFERROR(Opttax!L93/GAMSopt!L93,"")</f>
        <v>0.98516318137465486</v>
      </c>
      <c r="N93" s="61">
        <f>IFERROR(Opttax!M93/GAMSopt!M93,"")</f>
        <v>0.98306583584596341</v>
      </c>
      <c r="O93" s="61">
        <f>IFERROR(Opttax!N93/GAMSopt!N93,"")</f>
        <v>0.98078324167008957</v>
      </c>
      <c r="P93" s="61">
        <f>IFERROR(Opttax!O93/GAMSopt!O93,"")</f>
        <v>0.97829143228569337</v>
      </c>
      <c r="Q93" s="61">
        <f>IFERROR(Opttax!P93/GAMSopt!P93,"")</f>
        <v>0.97557574891243337</v>
      </c>
      <c r="R93" s="61">
        <f>IFERROR(Opttax!Q93/GAMSopt!Q93,"")</f>
        <v>0.97263451013562241</v>
      </c>
      <c r="S93" s="61">
        <f>IFERROR(Opttax!R93/GAMSopt!R93,"")</f>
        <v>0.96948416461786757</v>
      </c>
      <c r="T93" s="61">
        <f>IFERROR(Opttax!S93/GAMSopt!S93,"")</f>
        <v>0.96616624340224444</v>
      </c>
      <c r="U93" s="61">
        <f>IFERROR(Opttax!T93/GAMSopt!T93,"")</f>
        <v>0.96275645496218476</v>
      </c>
      <c r="V93" s="61">
        <f>IFERROR(Opttax!U93/GAMSopt!U93,"")</f>
        <v>0.95937638952717352</v>
      </c>
      <c r="W93" s="61">
        <f>IFERROR(Opttax!V93/GAMSopt!V93,"")</f>
        <v>0.956216722916722</v>
      </c>
      <c r="X93" s="61">
        <f>IFERROR(Opttax!W93/GAMSopt!W93,"")</f>
        <v>0.95354294878029811</v>
      </c>
      <c r="Y93" s="61">
        <f>IFERROR(Opttax!X93/GAMSopt!X93,"")</f>
        <v>0.95171353469536302</v>
      </c>
      <c r="Z93" s="61">
        <f>IFERROR(Opttax!Y93/GAMSopt!Y93,"")</f>
        <v>0.95120205928084844</v>
      </c>
      <c r="AA93" s="61">
        <f>IFERROR(Opttax!Z93/GAMSopt!Z93,"")</f>
        <v>0.95120205928084844</v>
      </c>
      <c r="AB93" s="61">
        <f>IFERROR(Opttax!AA93/GAMSopt!AA93,"")</f>
        <v>0.95120205928084844</v>
      </c>
      <c r="AC93" s="61">
        <f>IFERROR(Opttax!AB93/GAMSopt!AB93,"")</f>
        <v>0.95120205928084844</v>
      </c>
      <c r="AD93" s="61">
        <f>IFERROR(Opttax!AC93/GAMSopt!AC93,"")</f>
        <v>0.95120205928084844</v>
      </c>
      <c r="AE93" s="61">
        <f>IFERROR(Opttax!AD93/GAMSopt!AD93,"")</f>
        <v>0.95120205928084844</v>
      </c>
      <c r="AF93" s="61">
        <f>IFERROR(Opttax!AE93/GAMSopt!AE93,"")</f>
        <v>0.95120205928084844</v>
      </c>
      <c r="AG93" s="61">
        <f>IFERROR(Opttax!AF93/GAMSopt!AF93,"")</f>
        <v>0.96877479748276019</v>
      </c>
      <c r="AH93" s="61">
        <f>IFERROR(Opttax!AG93/GAMSopt!AG93,"")</f>
        <v>0.98911623797865866</v>
      </c>
      <c r="AI93" s="61">
        <f>IFERROR(Opttax!AH93/GAMSopt!AH93,"")</f>
        <v>1.0124347644131848</v>
      </c>
      <c r="AJ93" s="61">
        <f>IFERROR(Opttax!AI93/GAMSopt!AI93,"")</f>
        <v>1.0219431985955418</v>
      </c>
      <c r="AK93" s="61">
        <f>IFERROR(Opttax!AJ93/GAMSopt!AJ93,"")</f>
        <v>1.0291769970458007</v>
      </c>
      <c r="AL93" s="61">
        <f>IFERROR(Opttax!AK93/GAMSopt!AK93,"")</f>
        <v>1.03494334475646</v>
      </c>
      <c r="AM93" s="61">
        <f>IFERROR(Opttax!AL93/GAMSopt!AL93,"")</f>
        <v>1.0397702089476202</v>
      </c>
      <c r="AN93" s="61">
        <f>IFERROR(Opttax!AM93/GAMSopt!AM93,"")</f>
        <v>1.0440201797993447</v>
      </c>
      <c r="AO93" s="61">
        <f>IFERROR(Opttax!AN93/GAMSopt!AN93,"")</f>
        <v>1.0479531361890391</v>
      </c>
      <c r="AP93" s="61">
        <f>IFERROR(Opttax!AO93/GAMSopt!AO93,"")</f>
        <v>1.0517638902768089</v>
      </c>
      <c r="AQ93" s="61">
        <f>IFERROR(Opttax!AP93/GAMSopt!AP93,"")</f>
        <v>1.0556065149615625</v>
      </c>
      <c r="AR93" s="61">
        <f>IFERROR(Opttax!AQ93/GAMSopt!AQ93,"")</f>
        <v>1.0596112083376119</v>
      </c>
      <c r="AS93" s="61">
        <f>IFERROR(Opttax!AR93/GAMSopt!AR93,"")</f>
        <v>1.0638969363728084</v>
      </c>
      <c r="AT93" s="61">
        <f>IFERROR(Opttax!AS93/GAMSopt!AS93,"")</f>
        <v>1.0685819106705545</v>
      </c>
      <c r="AU93" s="61">
        <f>IFERROR(Opttax!AT93/GAMSopt!AT93,"")</f>
        <v>1.0737933921511009</v>
      </c>
      <c r="AV93" s="61">
        <f>IFERROR(Opttax!AU93/GAMSopt!AU93,"")</f>
        <v>1.0796781993720628</v>
      </c>
      <c r="AW93" s="61">
        <f>IFERROR(Opttax!AV93/GAMSopt!AV93,"")</f>
        <v>1.086415448301346</v>
      </c>
      <c r="AX93" s="61">
        <f>IFERROR(Opttax!AW93/GAMSopt!AW93,"")</f>
        <v>1.094233604646091</v>
      </c>
      <c r="AY93" s="61">
        <f>IFERROR(Opttax!AX93/GAMSopt!AX93,"")</f>
        <v>1.1034350353694933</v>
      </c>
      <c r="AZ93" s="61">
        <f>IFERROR(Opttax!AY93/GAMSopt!AY93,"")</f>
        <v>1.1144333369139368</v>
      </c>
      <c r="BA93" s="61">
        <f>IFERROR(Opttax!AZ93/GAMSopt!AZ93,"")</f>
        <v>1.127812719305374</v>
      </c>
      <c r="BB93" s="61">
        <f>IFERROR(Opttax!BA93/GAMSopt!BA93,"")</f>
        <v>1.1444264167698432</v>
      </c>
      <c r="BC93" s="61">
        <f>IFERROR(Opttax!BB93/GAMSopt!BB93,"")</f>
        <v>1.1658084818223207</v>
      </c>
      <c r="BD93" s="61">
        <f>IFERROR(Opttax!BC93/GAMSopt!BC93,"")</f>
        <v>1.1942843096794518</v>
      </c>
      <c r="BE93" s="61">
        <f>IFERROR(Opttax!BD93/GAMSopt!BD93,"")</f>
        <v>1.2300772308128265</v>
      </c>
      <c r="BF93" s="61">
        <f>IFERROR(Opttax!BE93/GAMSopt!BE93,"")</f>
        <v>1.2439824560432937</v>
      </c>
      <c r="BG93" s="61">
        <f>IFERROR(Opttax!BF93/GAMSopt!BF93,"")</f>
        <v>1.223133775174327</v>
      </c>
      <c r="BH93" s="61">
        <f>IFERROR(Opttax!BG93/GAMSopt!BG93,"")</f>
        <v>1.1795618576832525</v>
      </c>
      <c r="BI93" s="61">
        <f>IFERROR(Opttax!BH93/GAMSopt!BH93,"")</f>
        <v>1.1344333356365421</v>
      </c>
      <c r="BJ93" s="61">
        <f>IFERROR(Opttax!BI93/GAMSopt!BI93,"")</f>
        <v>1.0981923313059576</v>
      </c>
    </row>
    <row r="94" spans="1:62" x14ac:dyDescent="0.25">
      <c r="A94" t="str">
        <f>Opttax!A94</f>
        <v>Maximum ratio</v>
      </c>
      <c r="B94" t="str">
        <f>GAMSopt!A94</f>
        <v>Max Ratio</v>
      </c>
      <c r="C94" s="61" t="str">
        <f>IFERROR(Opttax!B94/GAMSopt!B94,"")</f>
        <v/>
      </c>
      <c r="D94" s="61" t="str">
        <f>IFERROR(Opttax!C94/GAMSopt!C94,"")</f>
        <v/>
      </c>
      <c r="E94" s="61" t="str">
        <f>IFERROR(Opttax!D94/GAMSopt!D94,"")</f>
        <v/>
      </c>
      <c r="F94" s="61" t="str">
        <f>IFERROR(Opttax!E94/GAMSopt!E94,"")</f>
        <v/>
      </c>
      <c r="G94" s="61" t="str">
        <f>IFERROR(Opttax!F94/GAMSopt!F94,"")</f>
        <v/>
      </c>
      <c r="H94" s="61" t="str">
        <f>IFERROR(Opttax!G94/GAMSopt!G94,"")</f>
        <v/>
      </c>
      <c r="I94" s="61" t="str">
        <f>IFERROR(Opttax!H94/GAMSopt!H94,"")</f>
        <v/>
      </c>
      <c r="J94" s="61" t="str">
        <f>IFERROR(Opttax!I94/GAMSopt!I94,"")</f>
        <v/>
      </c>
      <c r="K94" s="61" t="str">
        <f>IFERROR(Opttax!J94/GAMSopt!J94,"")</f>
        <v/>
      </c>
      <c r="L94" s="61" t="str">
        <f>IFERROR(Opttax!K94/GAMSopt!K94,"")</f>
        <v/>
      </c>
      <c r="M94" s="61" t="str">
        <f>IFERROR(Opttax!L94/GAMSopt!L94,"")</f>
        <v/>
      </c>
      <c r="N94" s="61" t="str">
        <f>IFERROR(Opttax!M94/GAMSopt!M94,"")</f>
        <v/>
      </c>
      <c r="O94" s="61" t="str">
        <f>IFERROR(Opttax!N94/GAMSopt!N94,"")</f>
        <v/>
      </c>
      <c r="P94" s="61" t="str">
        <f>IFERROR(Opttax!O94/GAMSopt!O94,"")</f>
        <v/>
      </c>
      <c r="Q94" s="61" t="str">
        <f>IFERROR(Opttax!P94/GAMSopt!P94,"")</f>
        <v/>
      </c>
      <c r="R94" s="61" t="str">
        <f>IFERROR(Opttax!Q94/GAMSopt!Q94,"")</f>
        <v/>
      </c>
      <c r="S94" s="61" t="str">
        <f>IFERROR(Opttax!R94/GAMSopt!R94,"")</f>
        <v/>
      </c>
      <c r="T94" s="61" t="str">
        <f>IFERROR(Opttax!S94/GAMSopt!S94,"")</f>
        <v/>
      </c>
      <c r="U94" s="61" t="str">
        <f>IFERROR(Opttax!T94/GAMSopt!T94,"")</f>
        <v/>
      </c>
      <c r="V94" s="61" t="str">
        <f>IFERROR(Opttax!U94/GAMSopt!U94,"")</f>
        <v/>
      </c>
      <c r="W94" s="61" t="str">
        <f>IFERROR(Opttax!V94/GAMSopt!V94,"")</f>
        <v/>
      </c>
      <c r="X94" s="61" t="str">
        <f>IFERROR(Opttax!W94/GAMSopt!W94,"")</f>
        <v/>
      </c>
      <c r="Y94" s="61" t="str">
        <f>IFERROR(Opttax!X94/GAMSopt!X94,"")</f>
        <v/>
      </c>
      <c r="Z94" s="61" t="str">
        <f>IFERROR(Opttax!Y94/GAMSopt!Y94,"")</f>
        <v/>
      </c>
      <c r="AA94" s="61" t="str">
        <f>IFERROR(Opttax!Z94/GAMSopt!Z94,"")</f>
        <v/>
      </c>
      <c r="AB94" s="61" t="str">
        <f>IFERROR(Opttax!AA94/GAMSopt!AA94,"")</f>
        <v/>
      </c>
      <c r="AC94" s="61" t="str">
        <f>IFERROR(Opttax!AB94/GAMSopt!AB94,"")</f>
        <v/>
      </c>
      <c r="AD94" s="61" t="str">
        <f>IFERROR(Opttax!AC94/GAMSopt!AC94,"")</f>
        <v/>
      </c>
      <c r="AE94" s="61" t="str">
        <f>IFERROR(Opttax!AD94/GAMSopt!AD94,"")</f>
        <v/>
      </c>
      <c r="AF94" s="61" t="str">
        <f>IFERROR(Opttax!AE94/GAMSopt!AE94,"")</f>
        <v/>
      </c>
      <c r="AG94" s="61" t="str">
        <f>IFERROR(Opttax!AF94/GAMSopt!AF94,"")</f>
        <v/>
      </c>
      <c r="AH94" s="61" t="str">
        <f>IFERROR(Opttax!AG94/GAMSopt!AG94,"")</f>
        <v/>
      </c>
      <c r="AI94" s="61" t="str">
        <f>IFERROR(Opttax!AH94/GAMSopt!AH94,"")</f>
        <v/>
      </c>
      <c r="AJ94" s="61" t="str">
        <f>IFERROR(Opttax!AI94/GAMSopt!AI94,"")</f>
        <v/>
      </c>
      <c r="AK94" s="61" t="str">
        <f>IFERROR(Opttax!AJ94/GAMSopt!AJ94,"")</f>
        <v/>
      </c>
      <c r="AL94" s="61" t="str">
        <f>IFERROR(Opttax!AK94/GAMSopt!AK94,"")</f>
        <v/>
      </c>
      <c r="AM94" s="61" t="str">
        <f>IFERROR(Opttax!AL94/GAMSopt!AL94,"")</f>
        <v/>
      </c>
      <c r="AN94" s="61" t="str">
        <f>IFERROR(Opttax!AM94/GAMSopt!AM94,"")</f>
        <v/>
      </c>
      <c r="AO94" s="61" t="str">
        <f>IFERROR(Opttax!AN94/GAMSopt!AN94,"")</f>
        <v/>
      </c>
      <c r="AP94" s="61" t="str">
        <f>IFERROR(Opttax!AO94/GAMSopt!AO94,"")</f>
        <v/>
      </c>
      <c r="AQ94" s="61" t="str">
        <f>IFERROR(Opttax!AP94/GAMSopt!AP94,"")</f>
        <v/>
      </c>
      <c r="AR94" s="61" t="str">
        <f>IFERROR(Opttax!AQ94/GAMSopt!AQ94,"")</f>
        <v/>
      </c>
      <c r="AS94" s="61" t="str">
        <f>IFERROR(Opttax!AR94/GAMSopt!AR94,"")</f>
        <v/>
      </c>
      <c r="AT94" s="61" t="str">
        <f>IFERROR(Opttax!AS94/GAMSopt!AS94,"")</f>
        <v/>
      </c>
      <c r="AU94" s="61" t="str">
        <f>IFERROR(Opttax!AT94/GAMSopt!AT94,"")</f>
        <v/>
      </c>
      <c r="AV94" s="61" t="str">
        <f>IFERROR(Opttax!AU94/GAMSopt!AU94,"")</f>
        <v/>
      </c>
      <c r="AW94" s="61" t="str">
        <f>IFERROR(Opttax!AV94/GAMSopt!AV94,"")</f>
        <v/>
      </c>
      <c r="AX94" s="61" t="str">
        <f>IFERROR(Opttax!AW94/GAMSopt!AW94,"")</f>
        <v/>
      </c>
      <c r="AY94" s="61" t="str">
        <f>IFERROR(Opttax!AX94/GAMSopt!AX94,"")</f>
        <v/>
      </c>
      <c r="AZ94" s="61" t="str">
        <f>IFERROR(Opttax!AY94/GAMSopt!AY94,"")</f>
        <v/>
      </c>
      <c r="BA94" s="61" t="str">
        <f>IFERROR(Opttax!AZ94/GAMSopt!AZ94,"")</f>
        <v/>
      </c>
      <c r="BB94" s="61" t="str">
        <f>IFERROR(Opttax!BA94/GAMSopt!BA94,"")</f>
        <v/>
      </c>
      <c r="BC94" s="61" t="str">
        <f>IFERROR(Opttax!BB94/GAMSopt!BB94,"")</f>
        <v/>
      </c>
      <c r="BD94" s="61" t="str">
        <f>IFERROR(Opttax!BC94/GAMSopt!BC94,"")</f>
        <v/>
      </c>
      <c r="BE94" s="61" t="str">
        <f>IFERROR(Opttax!BD94/GAMSopt!BD94,"")</f>
        <v/>
      </c>
      <c r="BF94" s="61" t="str">
        <f>IFERROR(Opttax!BE94/GAMSopt!BE94,"")</f>
        <v/>
      </c>
      <c r="BG94" s="61" t="str">
        <f>IFERROR(Opttax!BF94/GAMSopt!BF94,"")</f>
        <v/>
      </c>
      <c r="BH94" s="61" t="str">
        <f>IFERROR(Opttax!BG94/GAMSopt!BG94,"")</f>
        <v/>
      </c>
      <c r="BI94" s="61" t="str">
        <f>IFERROR(Opttax!BH94/GAMSopt!BH94,"")</f>
        <v/>
      </c>
      <c r="BJ94" s="61" t="str">
        <f>IFERROR(Opttax!BI94/GAMSopt!BI94,"")</f>
        <v/>
      </c>
    </row>
    <row r="95" spans="1:62" x14ac:dyDescent="0.25">
      <c r="A95" t="str">
        <f>Opttax!A95</f>
        <v>Coefficient of Hotelling rent on ratio</v>
      </c>
      <c r="B95" t="str">
        <f>GAMSopt!A95</f>
        <v>Coefficient of Hotelling rent on ratio</v>
      </c>
      <c r="C95" s="61" t="str">
        <f>IFERROR(Opttax!B95/GAMSopt!B95,"")</f>
        <v/>
      </c>
      <c r="D95" s="61" t="str">
        <f>IFERROR(Opttax!C95/GAMSopt!C95,"")</f>
        <v/>
      </c>
      <c r="E95" s="61" t="str">
        <f>IFERROR(Opttax!D95/GAMSopt!D95,"")</f>
        <v/>
      </c>
      <c r="F95" s="61" t="str">
        <f>IFERROR(Opttax!E95/GAMSopt!E95,"")</f>
        <v/>
      </c>
      <c r="G95" s="61" t="str">
        <f>IFERROR(Opttax!F95/GAMSopt!F95,"")</f>
        <v/>
      </c>
      <c r="H95" s="61" t="str">
        <f>IFERROR(Opttax!G95/GAMSopt!G95,"")</f>
        <v/>
      </c>
      <c r="I95" s="61" t="str">
        <f>IFERROR(Opttax!H95/GAMSopt!H95,"")</f>
        <v/>
      </c>
      <c r="J95" s="61" t="str">
        <f>IFERROR(Opttax!I95/GAMSopt!I95,"")</f>
        <v/>
      </c>
      <c r="K95" s="61" t="str">
        <f>IFERROR(Opttax!J95/GAMSopt!J95,"")</f>
        <v/>
      </c>
      <c r="L95" s="61" t="str">
        <f>IFERROR(Opttax!K95/GAMSopt!K95,"")</f>
        <v/>
      </c>
      <c r="M95" s="61" t="str">
        <f>IFERROR(Opttax!L95/GAMSopt!L95,"")</f>
        <v/>
      </c>
      <c r="N95" s="61" t="str">
        <f>IFERROR(Opttax!M95/GAMSopt!M95,"")</f>
        <v/>
      </c>
      <c r="O95" s="61" t="str">
        <f>IFERROR(Opttax!N95/GAMSopt!N95,"")</f>
        <v/>
      </c>
      <c r="P95" s="61" t="str">
        <f>IFERROR(Opttax!O95/GAMSopt!O95,"")</f>
        <v/>
      </c>
      <c r="Q95" s="61" t="str">
        <f>IFERROR(Opttax!P95/GAMSopt!P95,"")</f>
        <v/>
      </c>
      <c r="R95" s="61" t="str">
        <f>IFERROR(Opttax!Q95/GAMSopt!Q95,"")</f>
        <v/>
      </c>
      <c r="S95" s="61" t="str">
        <f>IFERROR(Opttax!R95/GAMSopt!R95,"")</f>
        <v/>
      </c>
      <c r="T95" s="61" t="str">
        <f>IFERROR(Opttax!S95/GAMSopt!S95,"")</f>
        <v/>
      </c>
      <c r="U95" s="61" t="str">
        <f>IFERROR(Opttax!T95/GAMSopt!T95,"")</f>
        <v/>
      </c>
      <c r="V95" s="61" t="str">
        <f>IFERROR(Opttax!U95/GAMSopt!U95,"")</f>
        <v/>
      </c>
      <c r="W95" s="61" t="str">
        <f>IFERROR(Opttax!V95/GAMSopt!V95,"")</f>
        <v/>
      </c>
      <c r="X95" s="61" t="str">
        <f>IFERROR(Opttax!W95/GAMSopt!W95,"")</f>
        <v/>
      </c>
      <c r="Y95" s="61" t="str">
        <f>IFERROR(Opttax!X95/GAMSopt!X95,"")</f>
        <v/>
      </c>
      <c r="Z95" s="61" t="str">
        <f>IFERROR(Opttax!Y95/GAMSopt!Y95,"")</f>
        <v/>
      </c>
      <c r="AA95" s="61" t="str">
        <f>IFERROR(Opttax!Z95/GAMSopt!Z95,"")</f>
        <v/>
      </c>
      <c r="AB95" s="61" t="str">
        <f>IFERROR(Opttax!AA95/GAMSopt!AA95,"")</f>
        <v/>
      </c>
      <c r="AC95" s="61" t="str">
        <f>IFERROR(Opttax!AB95/GAMSopt!AB95,"")</f>
        <v/>
      </c>
      <c r="AD95" s="61" t="str">
        <f>IFERROR(Opttax!AC95/GAMSopt!AC95,"")</f>
        <v/>
      </c>
      <c r="AE95" s="61" t="str">
        <f>IFERROR(Opttax!AD95/GAMSopt!AD95,"")</f>
        <v/>
      </c>
      <c r="AF95" s="61" t="str">
        <f>IFERROR(Opttax!AE95/GAMSopt!AE95,"")</f>
        <v/>
      </c>
      <c r="AG95" s="61" t="str">
        <f>IFERROR(Opttax!AF95/GAMSopt!AF95,"")</f>
        <v/>
      </c>
      <c r="AH95" s="61" t="str">
        <f>IFERROR(Opttax!AG95/GAMSopt!AG95,"")</f>
        <v/>
      </c>
      <c r="AI95" s="61" t="str">
        <f>IFERROR(Opttax!AH95/GAMSopt!AH95,"")</f>
        <v/>
      </c>
      <c r="AJ95" s="61" t="str">
        <f>IFERROR(Opttax!AI95/GAMSopt!AI95,"")</f>
        <v/>
      </c>
      <c r="AK95" s="61" t="str">
        <f>IFERROR(Opttax!AJ95/GAMSopt!AJ95,"")</f>
        <v/>
      </c>
      <c r="AL95" s="61" t="str">
        <f>IFERROR(Opttax!AK95/GAMSopt!AK95,"")</f>
        <v/>
      </c>
      <c r="AM95" s="61" t="str">
        <f>IFERROR(Opttax!AL95/GAMSopt!AL95,"")</f>
        <v/>
      </c>
      <c r="AN95" s="61" t="str">
        <f>IFERROR(Opttax!AM95/GAMSopt!AM95,"")</f>
        <v/>
      </c>
      <c r="AO95" s="61" t="str">
        <f>IFERROR(Opttax!AN95/GAMSopt!AN95,"")</f>
        <v/>
      </c>
      <c r="AP95" s="61" t="str">
        <f>IFERROR(Opttax!AO95/GAMSopt!AO95,"")</f>
        <v/>
      </c>
      <c r="AQ95" s="61" t="str">
        <f>IFERROR(Opttax!AP95/GAMSopt!AP95,"")</f>
        <v/>
      </c>
      <c r="AR95" s="61" t="str">
        <f>IFERROR(Opttax!AQ95/GAMSopt!AQ95,"")</f>
        <v/>
      </c>
      <c r="AS95" s="61" t="str">
        <f>IFERROR(Opttax!AR95/GAMSopt!AR95,"")</f>
        <v/>
      </c>
      <c r="AT95" s="61" t="str">
        <f>IFERROR(Opttax!AS95/GAMSopt!AS95,"")</f>
        <v/>
      </c>
      <c r="AU95" s="61" t="str">
        <f>IFERROR(Opttax!AT95/GAMSopt!AT95,"")</f>
        <v/>
      </c>
      <c r="AV95" s="61" t="str">
        <f>IFERROR(Opttax!AU95/GAMSopt!AU95,"")</f>
        <v/>
      </c>
      <c r="AW95" s="61" t="str">
        <f>IFERROR(Opttax!AV95/GAMSopt!AV95,"")</f>
        <v/>
      </c>
      <c r="AX95" s="61" t="str">
        <f>IFERROR(Opttax!AW95/GAMSopt!AW95,"")</f>
        <v/>
      </c>
      <c r="AY95" s="61" t="str">
        <f>IFERROR(Opttax!AX95/GAMSopt!AX95,"")</f>
        <v/>
      </c>
      <c r="AZ95" s="61" t="str">
        <f>IFERROR(Opttax!AY95/GAMSopt!AY95,"")</f>
        <v/>
      </c>
      <c r="BA95" s="61" t="str">
        <f>IFERROR(Opttax!AZ95/GAMSopt!AZ95,"")</f>
        <v/>
      </c>
      <c r="BB95" s="61" t="str">
        <f>IFERROR(Opttax!BA95/GAMSopt!BA95,"")</f>
        <v/>
      </c>
      <c r="BC95" s="61" t="str">
        <f>IFERROR(Opttax!BB95/GAMSopt!BB95,"")</f>
        <v/>
      </c>
      <c r="BD95" s="61" t="str">
        <f>IFERROR(Opttax!BC95/GAMSopt!BC95,"")</f>
        <v/>
      </c>
      <c r="BE95" s="61" t="str">
        <f>IFERROR(Opttax!BD95/GAMSopt!BD95,"")</f>
        <v/>
      </c>
      <c r="BF95" s="61" t="str">
        <f>IFERROR(Opttax!BE95/GAMSopt!BE95,"")</f>
        <v/>
      </c>
      <c r="BG95" s="61" t="str">
        <f>IFERROR(Opttax!BF95/GAMSopt!BF95,"")</f>
        <v/>
      </c>
      <c r="BH95" s="61" t="str">
        <f>IFERROR(Opttax!BG95/GAMSopt!BG95,"")</f>
        <v/>
      </c>
      <c r="BI95" s="61" t="str">
        <f>IFERROR(Opttax!BH95/GAMSopt!BH95,"")</f>
        <v/>
      </c>
      <c r="BJ95" s="61" t="str">
        <f>IFERROR(Opttax!BI95/GAMSopt!BI95,"")</f>
        <v/>
      </c>
    </row>
    <row r="96" spans="1:62" x14ac:dyDescent="0.25">
      <c r="A96" t="str">
        <f>Opttax!A96</f>
        <v>Exponent on Hotelling</v>
      </c>
      <c r="B96" t="str">
        <f>GAMSopt!A96</f>
        <v>Exponent on Hotelling</v>
      </c>
      <c r="C96" s="61" t="str">
        <f>IFERROR(Opttax!B96/GAMSopt!B96,"")</f>
        <v/>
      </c>
      <c r="D96" s="61" t="str">
        <f>IFERROR(Opttax!C96/GAMSopt!C96,"")</f>
        <v/>
      </c>
      <c r="E96" s="61" t="str">
        <f>IFERROR(Opttax!D96/GAMSopt!D96,"")</f>
        <v/>
      </c>
      <c r="F96" s="61" t="str">
        <f>IFERROR(Opttax!E96/GAMSopt!E96,"")</f>
        <v/>
      </c>
      <c r="G96" s="61" t="str">
        <f>IFERROR(Opttax!F96/GAMSopt!F96,"")</f>
        <v/>
      </c>
      <c r="H96" s="61" t="str">
        <f>IFERROR(Opttax!G96/GAMSopt!G96,"")</f>
        <v/>
      </c>
      <c r="I96" s="61" t="str">
        <f>IFERROR(Opttax!H96/GAMSopt!H96,"")</f>
        <v/>
      </c>
      <c r="J96" s="61" t="str">
        <f>IFERROR(Opttax!I96/GAMSopt!I96,"")</f>
        <v/>
      </c>
      <c r="K96" s="61" t="str">
        <f>IFERROR(Opttax!J96/GAMSopt!J96,"")</f>
        <v/>
      </c>
      <c r="L96" s="61" t="str">
        <f>IFERROR(Opttax!K96/GAMSopt!K96,"")</f>
        <v/>
      </c>
      <c r="M96" s="61" t="str">
        <f>IFERROR(Opttax!L96/GAMSopt!L96,"")</f>
        <v/>
      </c>
      <c r="N96" s="61" t="str">
        <f>IFERROR(Opttax!M96/GAMSopt!M96,"")</f>
        <v/>
      </c>
      <c r="O96" s="61" t="str">
        <f>IFERROR(Opttax!N96/GAMSopt!N96,"")</f>
        <v/>
      </c>
      <c r="P96" s="61" t="str">
        <f>IFERROR(Opttax!O96/GAMSopt!O96,"")</f>
        <v/>
      </c>
      <c r="Q96" s="61" t="str">
        <f>IFERROR(Opttax!P96/GAMSopt!P96,"")</f>
        <v/>
      </c>
      <c r="R96" s="61" t="str">
        <f>IFERROR(Opttax!Q96/GAMSopt!Q96,"")</f>
        <v/>
      </c>
      <c r="S96" s="61" t="str">
        <f>IFERROR(Opttax!R96/GAMSopt!R96,"")</f>
        <v/>
      </c>
      <c r="T96" s="61" t="str">
        <f>IFERROR(Opttax!S96/GAMSopt!S96,"")</f>
        <v/>
      </c>
      <c r="U96" s="61" t="str">
        <f>IFERROR(Opttax!T96/GAMSopt!T96,"")</f>
        <v/>
      </c>
      <c r="V96" s="61" t="str">
        <f>IFERROR(Opttax!U96/GAMSopt!U96,"")</f>
        <v/>
      </c>
      <c r="W96" s="61" t="str">
        <f>IFERROR(Opttax!V96/GAMSopt!V96,"")</f>
        <v/>
      </c>
      <c r="X96" s="61" t="str">
        <f>IFERROR(Opttax!W96/GAMSopt!W96,"")</f>
        <v/>
      </c>
      <c r="Y96" s="61" t="str">
        <f>IFERROR(Opttax!X96/GAMSopt!X96,"")</f>
        <v/>
      </c>
      <c r="Z96" s="61" t="str">
        <f>IFERROR(Opttax!Y96/GAMSopt!Y96,"")</f>
        <v/>
      </c>
      <c r="AA96" s="61" t="str">
        <f>IFERROR(Opttax!Z96/GAMSopt!Z96,"")</f>
        <v/>
      </c>
      <c r="AB96" s="61" t="str">
        <f>IFERROR(Opttax!AA96/GAMSopt!AA96,"")</f>
        <v/>
      </c>
      <c r="AC96" s="61" t="str">
        <f>IFERROR(Opttax!AB96/GAMSopt!AB96,"")</f>
        <v/>
      </c>
      <c r="AD96" s="61" t="str">
        <f>IFERROR(Opttax!AC96/GAMSopt!AC96,"")</f>
        <v/>
      </c>
      <c r="AE96" s="61" t="str">
        <f>IFERROR(Opttax!AD96/GAMSopt!AD96,"")</f>
        <v/>
      </c>
      <c r="AF96" s="61" t="str">
        <f>IFERROR(Opttax!AE96/GAMSopt!AE96,"")</f>
        <v/>
      </c>
      <c r="AG96" s="61" t="str">
        <f>IFERROR(Opttax!AF96/GAMSopt!AF96,"")</f>
        <v/>
      </c>
      <c r="AH96" s="61" t="str">
        <f>IFERROR(Opttax!AG96/GAMSopt!AG96,"")</f>
        <v/>
      </c>
      <c r="AI96" s="61" t="str">
        <f>IFERROR(Opttax!AH96/GAMSopt!AH96,"")</f>
        <v/>
      </c>
      <c r="AJ96" s="61" t="str">
        <f>IFERROR(Opttax!AI96/GAMSopt!AI96,"")</f>
        <v/>
      </c>
      <c r="AK96" s="61" t="str">
        <f>IFERROR(Opttax!AJ96/GAMSopt!AJ96,"")</f>
        <v/>
      </c>
      <c r="AL96" s="61" t="str">
        <f>IFERROR(Opttax!AK96/GAMSopt!AK96,"")</f>
        <v/>
      </c>
      <c r="AM96" s="61" t="str">
        <f>IFERROR(Opttax!AL96/GAMSopt!AL96,"")</f>
        <v/>
      </c>
      <c r="AN96" s="61" t="str">
        <f>IFERROR(Opttax!AM96/GAMSopt!AM96,"")</f>
        <v/>
      </c>
      <c r="AO96" s="61" t="str">
        <f>IFERROR(Opttax!AN96/GAMSopt!AN96,"")</f>
        <v/>
      </c>
      <c r="AP96" s="61" t="str">
        <f>IFERROR(Opttax!AO96/GAMSopt!AO96,"")</f>
        <v/>
      </c>
      <c r="AQ96" s="61" t="str">
        <f>IFERROR(Opttax!AP96/GAMSopt!AP96,"")</f>
        <v/>
      </c>
      <c r="AR96" s="61" t="str">
        <f>IFERROR(Opttax!AQ96/GAMSopt!AQ96,"")</f>
        <v/>
      </c>
      <c r="AS96" s="61" t="str">
        <f>IFERROR(Opttax!AR96/GAMSopt!AR96,"")</f>
        <v/>
      </c>
      <c r="AT96" s="61" t="str">
        <f>IFERROR(Opttax!AS96/GAMSopt!AS96,"")</f>
        <v/>
      </c>
      <c r="AU96" s="61" t="str">
        <f>IFERROR(Opttax!AT96/GAMSopt!AT96,"")</f>
        <v/>
      </c>
      <c r="AV96" s="61" t="str">
        <f>IFERROR(Opttax!AU96/GAMSopt!AU96,"")</f>
        <v/>
      </c>
      <c r="AW96" s="61" t="str">
        <f>IFERROR(Opttax!AV96/GAMSopt!AV96,"")</f>
        <v/>
      </c>
      <c r="AX96" s="61" t="str">
        <f>IFERROR(Opttax!AW96/GAMSopt!AW96,"")</f>
        <v/>
      </c>
      <c r="AY96" s="61" t="str">
        <f>IFERROR(Opttax!AX96/GAMSopt!AX96,"")</f>
        <v/>
      </c>
      <c r="AZ96" s="61" t="str">
        <f>IFERROR(Opttax!AY96/GAMSopt!AY96,"")</f>
        <v/>
      </c>
      <c r="BA96" s="61" t="str">
        <f>IFERROR(Opttax!AZ96/GAMSopt!AZ96,"")</f>
        <v/>
      </c>
      <c r="BB96" s="61" t="str">
        <f>IFERROR(Opttax!BA96/GAMSopt!BA96,"")</f>
        <v/>
      </c>
      <c r="BC96" s="61" t="str">
        <f>IFERROR(Opttax!BB96/GAMSopt!BB96,"")</f>
        <v/>
      </c>
      <c r="BD96" s="61" t="str">
        <f>IFERROR(Opttax!BC96/GAMSopt!BC96,"")</f>
        <v/>
      </c>
      <c r="BE96" s="61" t="str">
        <f>IFERROR(Opttax!BD96/GAMSopt!BD96,"")</f>
        <v/>
      </c>
      <c r="BF96" s="61" t="str">
        <f>IFERROR(Opttax!BE96/GAMSopt!BE96,"")</f>
        <v/>
      </c>
      <c r="BG96" s="61" t="str">
        <f>IFERROR(Opttax!BF96/GAMSopt!BF96,"")</f>
        <v/>
      </c>
      <c r="BH96" s="61" t="str">
        <f>IFERROR(Opttax!BG96/GAMSopt!BG96,"")</f>
        <v/>
      </c>
      <c r="BI96" s="61" t="str">
        <f>IFERROR(Opttax!BH96/GAMSopt!BH96,"")</f>
        <v/>
      </c>
      <c r="BJ96" s="61" t="str">
        <f>IFERROR(Opttax!BI96/GAMSopt!BI96,"")</f>
        <v/>
      </c>
    </row>
    <row r="97" spans="1:62" x14ac:dyDescent="0.25">
      <c r="A97" t="str">
        <f>Opttax!A97</f>
        <v>Hotelling rent on carbon fuels (2005$/t CO2)</v>
      </c>
      <c r="B97" t="str">
        <f>GAMSopt!A97</f>
        <v>Hotelling Rent on Carbon Fuels (2005 USD / tCO2)</v>
      </c>
      <c r="C97" s="61" t="str">
        <f>IFERROR(Opttax!B97/GAMSopt!B97,"")</f>
        <v/>
      </c>
      <c r="D97" s="61" t="str">
        <f>IFERROR(Opttax!C97/GAMSopt!C97,"")</f>
        <v/>
      </c>
      <c r="E97" s="61" t="str">
        <f>IFERROR(Opttax!D97/GAMSopt!D97,"")</f>
        <v/>
      </c>
      <c r="F97" s="61" t="str">
        <f>IFERROR(Opttax!E97/GAMSopt!E97,"")</f>
        <v/>
      </c>
      <c r="G97" s="61" t="str">
        <f>IFERROR(Opttax!F97/GAMSopt!F97,"")</f>
        <v/>
      </c>
      <c r="H97" s="61" t="str">
        <f>IFERROR(Opttax!G97/GAMSopt!G97,"")</f>
        <v/>
      </c>
      <c r="I97" s="61" t="str">
        <f>IFERROR(Opttax!H97/GAMSopt!H97,"")</f>
        <v/>
      </c>
      <c r="J97" s="61" t="str">
        <f>IFERROR(Opttax!I97/GAMSopt!I97,"")</f>
        <v/>
      </c>
      <c r="K97" s="61" t="str">
        <f>IFERROR(Opttax!J97/GAMSopt!J97,"")</f>
        <v/>
      </c>
      <c r="L97" s="61" t="str">
        <f>IFERROR(Opttax!K97/GAMSopt!K97,"")</f>
        <v/>
      </c>
      <c r="M97" s="61" t="str">
        <f>IFERROR(Opttax!L97/GAMSopt!L97,"")</f>
        <v/>
      </c>
      <c r="N97" s="61" t="str">
        <f>IFERROR(Opttax!M97/GAMSopt!M97,"")</f>
        <v/>
      </c>
      <c r="O97" s="61" t="str">
        <f>IFERROR(Opttax!N97/GAMSopt!N97,"")</f>
        <v/>
      </c>
      <c r="P97" s="61" t="str">
        <f>IFERROR(Opttax!O97/GAMSopt!O97,"")</f>
        <v/>
      </c>
      <c r="Q97" s="61" t="str">
        <f>IFERROR(Opttax!P97/GAMSopt!P97,"")</f>
        <v/>
      </c>
      <c r="R97" s="61" t="str">
        <f>IFERROR(Opttax!Q97/GAMSopt!Q97,"")</f>
        <v/>
      </c>
      <c r="S97" s="61" t="str">
        <f>IFERROR(Opttax!R97/GAMSopt!R97,"")</f>
        <v/>
      </c>
      <c r="T97" s="61" t="str">
        <f>IFERROR(Opttax!S97/GAMSopt!S97,"")</f>
        <v/>
      </c>
      <c r="U97" s="61" t="str">
        <f>IFERROR(Opttax!T97/GAMSopt!T97,"")</f>
        <v/>
      </c>
      <c r="V97" s="61" t="str">
        <f>IFERROR(Opttax!U97/GAMSopt!U97,"")</f>
        <v/>
      </c>
      <c r="W97" s="61" t="str">
        <f>IFERROR(Opttax!V97/GAMSopt!V97,"")</f>
        <v/>
      </c>
      <c r="X97" s="61" t="str">
        <f>IFERROR(Opttax!W97/GAMSopt!W97,"")</f>
        <v/>
      </c>
      <c r="Y97" s="61" t="str">
        <f>IFERROR(Opttax!X97/GAMSopt!X97,"")</f>
        <v/>
      </c>
      <c r="Z97" s="61" t="str">
        <f>IFERROR(Opttax!Y97/GAMSopt!Y97,"")</f>
        <v/>
      </c>
      <c r="AA97" s="61" t="str">
        <f>IFERROR(Opttax!Z97/GAMSopt!Z97,"")</f>
        <v/>
      </c>
      <c r="AB97" s="61" t="str">
        <f>IFERROR(Opttax!AA97/GAMSopt!AA97,"")</f>
        <v/>
      </c>
      <c r="AC97" s="61" t="str">
        <f>IFERROR(Opttax!AB97/GAMSopt!AB97,"")</f>
        <v/>
      </c>
      <c r="AD97" s="61" t="str">
        <f>IFERROR(Opttax!AC97/GAMSopt!AC97,"")</f>
        <v/>
      </c>
      <c r="AE97" s="61" t="str">
        <f>IFERROR(Opttax!AD97/GAMSopt!AD97,"")</f>
        <v/>
      </c>
      <c r="AF97" s="61" t="str">
        <f>IFERROR(Opttax!AE97/GAMSopt!AE97,"")</f>
        <v/>
      </c>
      <c r="AG97" s="61" t="str">
        <f>IFERROR(Opttax!AF97/GAMSopt!AF97,"")</f>
        <v/>
      </c>
      <c r="AH97" s="61" t="str">
        <f>IFERROR(Opttax!AG97/GAMSopt!AG97,"")</f>
        <v/>
      </c>
      <c r="AI97" s="61" t="str">
        <f>IFERROR(Opttax!AH97/GAMSopt!AH97,"")</f>
        <v/>
      </c>
      <c r="AJ97" s="61" t="str">
        <f>IFERROR(Opttax!AI97/GAMSopt!AI97,"")</f>
        <v/>
      </c>
      <c r="AK97" s="61" t="str">
        <f>IFERROR(Opttax!AJ97/GAMSopt!AJ97,"")</f>
        <v/>
      </c>
      <c r="AL97" s="61" t="str">
        <f>IFERROR(Opttax!AK97/GAMSopt!AK97,"")</f>
        <v/>
      </c>
      <c r="AM97" s="61" t="str">
        <f>IFERROR(Opttax!AL97/GAMSopt!AL97,"")</f>
        <v/>
      </c>
      <c r="AN97" s="61" t="str">
        <f>IFERROR(Opttax!AM97/GAMSopt!AM97,"")</f>
        <v/>
      </c>
      <c r="AO97" s="61" t="str">
        <f>IFERROR(Opttax!AN97/GAMSopt!AN97,"")</f>
        <v/>
      </c>
      <c r="AP97" s="61" t="str">
        <f>IFERROR(Opttax!AO97/GAMSopt!AO97,"")</f>
        <v/>
      </c>
      <c r="AQ97" s="61" t="str">
        <f>IFERROR(Opttax!AP97/GAMSopt!AP97,"")</f>
        <v/>
      </c>
      <c r="AR97" s="61" t="str">
        <f>IFERROR(Opttax!AQ97/GAMSopt!AQ97,"")</f>
        <v/>
      </c>
      <c r="AS97" s="61" t="str">
        <f>IFERROR(Opttax!AR97/GAMSopt!AR97,"")</f>
        <v/>
      </c>
      <c r="AT97" s="61" t="str">
        <f>IFERROR(Opttax!AS97/GAMSopt!AS97,"")</f>
        <v/>
      </c>
      <c r="AU97" s="61" t="str">
        <f>IFERROR(Opttax!AT97/GAMSopt!AT97,"")</f>
        <v/>
      </c>
      <c r="AV97" s="61" t="str">
        <f>IFERROR(Opttax!AU97/GAMSopt!AU97,"")</f>
        <v/>
      </c>
      <c r="AW97" s="61" t="str">
        <f>IFERROR(Opttax!AV97/GAMSopt!AV97,"")</f>
        <v/>
      </c>
      <c r="AX97" s="61" t="str">
        <f>IFERROR(Opttax!AW97/GAMSopt!AW97,"")</f>
        <v/>
      </c>
      <c r="AY97" s="61" t="str">
        <f>IFERROR(Opttax!AX97/GAMSopt!AX97,"")</f>
        <v/>
      </c>
      <c r="AZ97" s="61" t="str">
        <f>IFERROR(Opttax!AY97/GAMSopt!AY97,"")</f>
        <v/>
      </c>
      <c r="BA97" s="61" t="str">
        <f>IFERROR(Opttax!AZ97/GAMSopt!AZ97,"")</f>
        <v/>
      </c>
      <c r="BB97" s="61" t="str">
        <f>IFERROR(Opttax!BA97/GAMSopt!BA97,"")</f>
        <v/>
      </c>
      <c r="BC97" s="61" t="str">
        <f>IFERROR(Opttax!BB97/GAMSopt!BB97,"")</f>
        <v/>
      </c>
      <c r="BD97" s="61" t="str">
        <f>IFERROR(Opttax!BC97/GAMSopt!BC97,"")</f>
        <v/>
      </c>
      <c r="BE97" s="61" t="str">
        <f>IFERROR(Opttax!BD97/GAMSopt!BD97,"")</f>
        <v/>
      </c>
      <c r="BF97" s="61" t="str">
        <f>IFERROR(Opttax!BE97/GAMSopt!BE97,"")</f>
        <v/>
      </c>
      <c r="BG97" s="61" t="str">
        <f>IFERROR(Opttax!BF97/GAMSopt!BF97,"")</f>
        <v/>
      </c>
      <c r="BH97" s="61" t="str">
        <f>IFERROR(Opttax!BG97/GAMSopt!BG97,"")</f>
        <v/>
      </c>
      <c r="BI97" s="61" t="str">
        <f>IFERROR(Opttax!BH97/GAMSopt!BH97,"")</f>
        <v/>
      </c>
      <c r="BJ97" s="61" t="str">
        <f>IFERROR(Opttax!BI97/GAMSopt!BI97,"")</f>
        <v/>
      </c>
    </row>
    <row r="98" spans="1:62" x14ac:dyDescent="0.25">
      <c r="A98" t="str">
        <f>Opttax!A98</f>
        <v>CLIMATE MODULE</v>
      </c>
      <c r="B98" t="str">
        <f>GAMSopt!A98</f>
        <v>* CLIMATE MODULE</v>
      </c>
      <c r="C98" s="61" t="str">
        <f>IFERROR(Opttax!B98/GAMSopt!B98,"")</f>
        <v/>
      </c>
      <c r="D98" s="61" t="str">
        <f>IFERROR(Opttax!C98/GAMSopt!C98,"")</f>
        <v/>
      </c>
      <c r="E98" s="61" t="str">
        <f>IFERROR(Opttax!D98/GAMSopt!D98,"")</f>
        <v/>
      </c>
      <c r="F98" s="61" t="str">
        <f>IFERROR(Opttax!E98/GAMSopt!E98,"")</f>
        <v/>
      </c>
      <c r="G98" s="61" t="str">
        <f>IFERROR(Opttax!F98/GAMSopt!F98,"")</f>
        <v/>
      </c>
      <c r="H98" s="61" t="str">
        <f>IFERROR(Opttax!G98/GAMSopt!G98,"")</f>
        <v/>
      </c>
      <c r="I98" s="61" t="str">
        <f>IFERROR(Opttax!H98/GAMSopt!H98,"")</f>
        <v/>
      </c>
      <c r="J98" s="61" t="str">
        <f>IFERROR(Opttax!I98/GAMSopt!I98,"")</f>
        <v/>
      </c>
      <c r="K98" s="61" t="str">
        <f>IFERROR(Opttax!J98/GAMSopt!J98,"")</f>
        <v/>
      </c>
      <c r="L98" s="61" t="str">
        <f>IFERROR(Opttax!K98/GAMSopt!K98,"")</f>
        <v/>
      </c>
      <c r="M98" s="61" t="str">
        <f>IFERROR(Opttax!L98/GAMSopt!L98,"")</f>
        <v/>
      </c>
      <c r="N98" s="61" t="str">
        <f>IFERROR(Opttax!M98/GAMSopt!M98,"")</f>
        <v/>
      </c>
      <c r="O98" s="61" t="str">
        <f>IFERROR(Opttax!N98/GAMSopt!N98,"")</f>
        <v/>
      </c>
      <c r="P98" s="61" t="str">
        <f>IFERROR(Opttax!O98/GAMSopt!O98,"")</f>
        <v/>
      </c>
      <c r="Q98" s="61" t="str">
        <f>IFERROR(Opttax!P98/GAMSopt!P98,"")</f>
        <v/>
      </c>
      <c r="R98" s="61" t="str">
        <f>IFERROR(Opttax!Q98/GAMSopt!Q98,"")</f>
        <v/>
      </c>
      <c r="S98" s="61" t="str">
        <f>IFERROR(Opttax!R98/GAMSopt!R98,"")</f>
        <v/>
      </c>
      <c r="T98" s="61" t="str">
        <f>IFERROR(Opttax!S98/GAMSopt!S98,"")</f>
        <v/>
      </c>
      <c r="U98" s="61" t="str">
        <f>IFERROR(Opttax!T98/GAMSopt!T98,"")</f>
        <v/>
      </c>
      <c r="V98" s="61" t="str">
        <f>IFERROR(Opttax!U98/GAMSopt!U98,"")</f>
        <v/>
      </c>
      <c r="W98" s="61" t="str">
        <f>IFERROR(Opttax!V98/GAMSopt!V98,"")</f>
        <v/>
      </c>
      <c r="X98" s="61" t="str">
        <f>IFERROR(Opttax!W98/GAMSopt!W98,"")</f>
        <v/>
      </c>
      <c r="Y98" s="61" t="str">
        <f>IFERROR(Opttax!X98/GAMSopt!X98,"")</f>
        <v/>
      </c>
      <c r="Z98" s="61" t="str">
        <f>IFERROR(Opttax!Y98/GAMSopt!Y98,"")</f>
        <v/>
      </c>
      <c r="AA98" s="61" t="str">
        <f>IFERROR(Opttax!Z98/GAMSopt!Z98,"")</f>
        <v/>
      </c>
      <c r="AB98" s="61" t="str">
        <f>IFERROR(Opttax!AA98/GAMSopt!AA98,"")</f>
        <v/>
      </c>
      <c r="AC98" s="61" t="str">
        <f>IFERROR(Opttax!AB98/GAMSopt!AB98,"")</f>
        <v/>
      </c>
      <c r="AD98" s="61" t="str">
        <f>IFERROR(Opttax!AC98/GAMSopt!AC98,"")</f>
        <v/>
      </c>
      <c r="AE98" s="61" t="str">
        <f>IFERROR(Opttax!AD98/GAMSopt!AD98,"")</f>
        <v/>
      </c>
      <c r="AF98" s="61" t="str">
        <f>IFERROR(Opttax!AE98/GAMSopt!AE98,"")</f>
        <v/>
      </c>
      <c r="AG98" s="61" t="str">
        <f>IFERROR(Opttax!AF98/GAMSopt!AF98,"")</f>
        <v/>
      </c>
      <c r="AH98" s="61" t="str">
        <f>IFERROR(Opttax!AG98/GAMSopt!AG98,"")</f>
        <v/>
      </c>
      <c r="AI98" s="61" t="str">
        <f>IFERROR(Opttax!AH98/GAMSopt!AH98,"")</f>
        <v/>
      </c>
      <c r="AJ98" s="61" t="str">
        <f>IFERROR(Opttax!AI98/GAMSopt!AI98,"")</f>
        <v/>
      </c>
      <c r="AK98" s="61" t="str">
        <f>IFERROR(Opttax!AJ98/GAMSopt!AJ98,"")</f>
        <v/>
      </c>
      <c r="AL98" s="61" t="str">
        <f>IFERROR(Opttax!AK98/GAMSopt!AK98,"")</f>
        <v/>
      </c>
      <c r="AM98" s="61" t="str">
        <f>IFERROR(Opttax!AL98/GAMSopt!AL98,"")</f>
        <v/>
      </c>
      <c r="AN98" s="61" t="str">
        <f>IFERROR(Opttax!AM98/GAMSopt!AM98,"")</f>
        <v/>
      </c>
      <c r="AO98" s="61" t="str">
        <f>IFERROR(Opttax!AN98/GAMSopt!AN98,"")</f>
        <v/>
      </c>
      <c r="AP98" s="61" t="str">
        <f>IFERROR(Opttax!AO98/GAMSopt!AO98,"")</f>
        <v/>
      </c>
      <c r="AQ98" s="61" t="str">
        <f>IFERROR(Opttax!AP98/GAMSopt!AP98,"")</f>
        <v/>
      </c>
      <c r="AR98" s="61" t="str">
        <f>IFERROR(Opttax!AQ98/GAMSopt!AQ98,"")</f>
        <v/>
      </c>
      <c r="AS98" s="61" t="str">
        <f>IFERROR(Opttax!AR98/GAMSopt!AR98,"")</f>
        <v/>
      </c>
      <c r="AT98" s="61" t="str">
        <f>IFERROR(Opttax!AS98/GAMSopt!AS98,"")</f>
        <v/>
      </c>
      <c r="AU98" s="61" t="str">
        <f>IFERROR(Opttax!AT98/GAMSopt!AT98,"")</f>
        <v/>
      </c>
      <c r="AV98" s="61" t="str">
        <f>IFERROR(Opttax!AU98/GAMSopt!AU98,"")</f>
        <v/>
      </c>
      <c r="AW98" s="61" t="str">
        <f>IFERROR(Opttax!AV98/GAMSopt!AV98,"")</f>
        <v/>
      </c>
      <c r="AX98" s="61" t="str">
        <f>IFERROR(Opttax!AW98/GAMSopt!AW98,"")</f>
        <v/>
      </c>
      <c r="AY98" s="61" t="str">
        <f>IFERROR(Opttax!AX98/GAMSopt!AX98,"")</f>
        <v/>
      </c>
      <c r="AZ98" s="61" t="str">
        <f>IFERROR(Opttax!AY98/GAMSopt!AY98,"")</f>
        <v/>
      </c>
      <c r="BA98" s="61" t="str">
        <f>IFERROR(Opttax!AZ98/GAMSopt!AZ98,"")</f>
        <v/>
      </c>
      <c r="BB98" s="61" t="str">
        <f>IFERROR(Opttax!BA98/GAMSopt!BA98,"")</f>
        <v/>
      </c>
      <c r="BC98" s="61" t="str">
        <f>IFERROR(Opttax!BB98/GAMSopt!BB98,"")</f>
        <v/>
      </c>
      <c r="BD98" s="61" t="str">
        <f>IFERROR(Opttax!BC98/GAMSopt!BC98,"")</f>
        <v/>
      </c>
      <c r="BE98" s="61" t="str">
        <f>IFERROR(Opttax!BD98/GAMSopt!BD98,"")</f>
        <v/>
      </c>
      <c r="BF98" s="61" t="str">
        <f>IFERROR(Opttax!BE98/GAMSopt!BE98,"")</f>
        <v/>
      </c>
      <c r="BG98" s="61" t="str">
        <f>IFERROR(Opttax!BF98/GAMSopt!BF98,"")</f>
        <v/>
      </c>
      <c r="BH98" s="61" t="str">
        <f>IFERROR(Opttax!BG98/GAMSopt!BG98,"")</f>
        <v/>
      </c>
      <c r="BI98" s="61" t="str">
        <f>IFERROR(Opttax!BH98/GAMSopt!BH98,"")</f>
        <v/>
      </c>
      <c r="BJ98" s="61" t="str">
        <f>IFERROR(Opttax!BI98/GAMSopt!BI98,"")</f>
        <v/>
      </c>
    </row>
    <row r="99" spans="1:62" x14ac:dyDescent="0.25">
      <c r="A99" t="str">
        <f>Opttax!A99</f>
        <v>Atmospheric temperature (degrees Celsius above preindustrial)</v>
      </c>
      <c r="B99" t="str">
        <f>GAMSopt!A99</f>
        <v>Atmospheric Temperature (deg C above preindustrial)</v>
      </c>
      <c r="C99" s="61">
        <f>IFERROR(Opttax!B99/GAMSopt!B99,"")</f>
        <v>1</v>
      </c>
      <c r="D99" s="61">
        <f>IFERROR(Opttax!C99/GAMSopt!C99,"")</f>
        <v>0.99999999997262523</v>
      </c>
      <c r="E99" s="61">
        <f>IFERROR(Opttax!D99/GAMSopt!D99,"")</f>
        <v>1.0000000000461775</v>
      </c>
      <c r="F99" s="61">
        <f>IFERROR(Opttax!E99/GAMSopt!E99,"")</f>
        <v>0.99976572277034281</v>
      </c>
      <c r="G99" s="61">
        <f>IFERROR(Opttax!F99/GAMSopt!F99,"")</f>
        <v>0.99935869354719575</v>
      </c>
      <c r="H99" s="61">
        <f>IFERROR(Opttax!G99/GAMSopt!G99,"")</f>
        <v>0.99882547168666624</v>
      </c>
      <c r="I99" s="61">
        <f>IFERROR(Opttax!H99/GAMSopt!H99,"")</f>
        <v>0.99819837520233634</v>
      </c>
      <c r="J99" s="61">
        <f>IFERROR(Opttax!I99/GAMSopt!I99,"")</f>
        <v>0.99749761496723621</v>
      </c>
      <c r="K99" s="61">
        <f>IFERROR(Opttax!J99/GAMSopt!J99,"")</f>
        <v>0.99673368804119855</v>
      </c>
      <c r="L99" s="61">
        <f>IFERROR(Opttax!K99/GAMSopt!K99,"")</f>
        <v>0.99590958228912407</v>
      </c>
      <c r="M99" s="61">
        <f>IFERROR(Opttax!L99/GAMSopt!L99,"")</f>
        <v>0.99502266286048868</v>
      </c>
      <c r="N99" s="61">
        <f>IFERROR(Opttax!M99/GAMSopt!M99,"")</f>
        <v>0.99406625635858381</v>
      </c>
      <c r="O99" s="61">
        <f>IFERROR(Opttax!N99/GAMSopt!N99,"")</f>
        <v>0.99303102194669746</v>
      </c>
      <c r="P99" s="61">
        <f>IFERROR(Opttax!O99/GAMSopt!O99,"")</f>
        <v>0.99190623145140722</v>
      </c>
      <c r="Q99" s="61">
        <f>IFERROR(Opttax!P99/GAMSopt!P99,"")</f>
        <v>0.99068110294640599</v>
      </c>
      <c r="R99" s="61">
        <f>IFERROR(Opttax!Q99/GAMSopt!Q99,"")</f>
        <v>0.98934635079710365</v>
      </c>
      <c r="S99" s="61">
        <f>IFERROR(Opttax!R99/GAMSopt!R99,"")</f>
        <v>0.98789613903248974</v>
      </c>
      <c r="T99" s="61">
        <f>IFERROR(Opttax!S99/GAMSopt!S99,"")</f>
        <v>0.9863306584139151</v>
      </c>
      <c r="U99" s="61">
        <f>IFERROR(Opttax!T99/GAMSopt!T99,"")</f>
        <v>0.98465959448374551</v>
      </c>
      <c r="V99" s="61">
        <f>IFERROR(Opttax!U99/GAMSopt!U99,"")</f>
        <v>0.98289358978147234</v>
      </c>
      <c r="W99" s="61">
        <f>IFERROR(Opttax!V99/GAMSopt!V99,"")</f>
        <v>0.98107697546263439</v>
      </c>
      <c r="X99" s="61">
        <f>IFERROR(Opttax!W99/GAMSopt!W99,"")</f>
        <v>0.97928376974188891</v>
      </c>
      <c r="Y99" s="61">
        <f>IFERROR(Opttax!X99/GAMSopt!X99,"")</f>
        <v>0.97762798656241301</v>
      </c>
      <c r="Z99" s="61">
        <f>IFERROR(Opttax!Y99/GAMSopt!Y99,"")</f>
        <v>0.97627706703493577</v>
      </c>
      <c r="AA99" s="61">
        <f>IFERROR(Opttax!Z99/GAMSopt!Z99,"")</f>
        <v>0.97524427073282538</v>
      </c>
      <c r="AB99" s="61">
        <f>IFERROR(Opttax!AA99/GAMSopt!AA99,"")</f>
        <v>0.97446375073248759</v>
      </c>
      <c r="AC99" s="61">
        <f>IFERROR(Opttax!AB99/GAMSopt!AB99,"")</f>
        <v>0.97388517861646684</v>
      </c>
      <c r="AD99" s="61">
        <f>IFERROR(Opttax!AC99/GAMSopt!AC99,"")</f>
        <v>0.97346918965630047</v>
      </c>
      <c r="AE99" s="61">
        <f>IFERROR(Opttax!AD99/GAMSopt!AD99,"")</f>
        <v>0.97318439917279087</v>
      </c>
      <c r="AF99" s="61">
        <f>IFERROR(Opttax!AE99/GAMSopt!AE99,"")</f>
        <v>0.97300539536895281</v>
      </c>
      <c r="AG99" s="61">
        <f>IFERROR(Opttax!AF99/GAMSopt!AF99,"")</f>
        <v>0.97602311935484265</v>
      </c>
      <c r="AH99" s="61">
        <f>IFERROR(Opttax!AG99/GAMSopt!AG99,"")</f>
        <v>0.98216586346317203</v>
      </c>
      <c r="AI99" s="61">
        <f>IFERROR(Opttax!AH99/GAMSopt!AH99,"")</f>
        <v>0.99145101880427211</v>
      </c>
      <c r="AJ99" s="61">
        <f>IFERROR(Opttax!AI99/GAMSopt!AI99,"")</f>
        <v>1.0009039434512592</v>
      </c>
      <c r="AK99" s="61">
        <f>IFERROR(Opttax!AJ99/GAMSopt!AJ99,"")</f>
        <v>1.0101286921406467</v>
      </c>
      <c r="AL99" s="61">
        <f>IFERROR(Opttax!AK99/GAMSopt!AK99,"")</f>
        <v>1.0189215399952953</v>
      </c>
      <c r="AM99" s="61">
        <f>IFERROR(Opttax!AL99/GAMSopt!AL99,"")</f>
        <v>1.027192775190416</v>
      </c>
      <c r="AN99" s="61">
        <f>IFERROR(Opttax!AM99/GAMSopt!AM99,"")</f>
        <v>1.0349226708265951</v>
      </c>
      <c r="AO99" s="61">
        <f>IFERROR(Opttax!AN99/GAMSopt!AN99,"")</f>
        <v>1.0421354514413572</v>
      </c>
      <c r="AP99" s="61">
        <f>IFERROR(Opttax!AO99/GAMSopt!AO99,"")</f>
        <v>1.0488834430465483</v>
      </c>
      <c r="AQ99" s="61">
        <f>IFERROR(Opttax!AP99/GAMSopt!AP99,"")</f>
        <v>1.0552373497012248</v>
      </c>
      <c r="AR99" s="61">
        <f>IFERROR(Opttax!AQ99/GAMSopt!AQ99,"")</f>
        <v>1.0612804316438114</v>
      </c>
      <c r="AS99" s="61">
        <f>IFERROR(Opttax!AR99/GAMSopt!AR99,"")</f>
        <v>1.0671053207472152</v>
      </c>
      <c r="AT99" s="61">
        <f>IFERROR(Opttax!AS99/GAMSopt!AS99,"")</f>
        <v>1.0728127549424651</v>
      </c>
      <c r="AU99" s="61">
        <f>IFERROR(Opttax!AT99/GAMSopt!AT99,"")</f>
        <v>1.0785118506315281</v>
      </c>
      <c r="AV99" s="61">
        <f>IFERROR(Opttax!AU99/GAMSopt!AU99,"")</f>
        <v>1.0843217666743854</v>
      </c>
      <c r="AW99" s="61">
        <f>IFERROR(Opttax!AV99/GAMSopt!AV99,"")</f>
        <v>1.0903748078604933</v>
      </c>
      <c r="AX99" s="61">
        <f>IFERROR(Opttax!AW99/GAMSopt!AW99,"")</f>
        <v>1.0968212115222211</v>
      </c>
      <c r="AY99" s="61">
        <f>IFERROR(Opttax!AX99/GAMSopt!AX99,"")</f>
        <v>1.1038360841958565</v>
      </c>
      <c r="AZ99" s="61">
        <f>IFERROR(Opttax!AY99/GAMSopt!AY99,"")</f>
        <v>1.1116292500039555</v>
      </c>
      <c r="BA99" s="61">
        <f>IFERROR(Opttax!AZ99/GAMSopt!AZ99,"")</f>
        <v>1.1204591424488732</v>
      </c>
      <c r="BB99" s="61">
        <f>IFERROR(Opttax!BA99/GAMSopt!BA99,"")</f>
        <v>1.1306523020671402</v>
      </c>
      <c r="BC99" s="61">
        <f>IFERROR(Opttax!BB99/GAMSopt!BB99,"")</f>
        <v>1.142696145525089</v>
      </c>
      <c r="BD99" s="61">
        <f>IFERROR(Opttax!BC99/GAMSopt!BC99,"")</f>
        <v>1.1572547864016756</v>
      </c>
      <c r="BE99" s="61">
        <f>IFERROR(Opttax!BD99/GAMSopt!BD99,"")</f>
        <v>1.1744378360954297</v>
      </c>
      <c r="BF99" s="61">
        <f>IFERROR(Opttax!BE99/GAMSopt!BE99,"")</f>
        <v>1.1878339745792499</v>
      </c>
      <c r="BG99" s="61">
        <f>IFERROR(Opttax!BF99/GAMSopt!BF99,"")</f>
        <v>1.1886602789420855</v>
      </c>
      <c r="BH99" s="61">
        <f>IFERROR(Opttax!BG99/GAMSopt!BG99,"")</f>
        <v>1.1723313587989055</v>
      </c>
      <c r="BI99" s="61">
        <f>IFERROR(Opttax!BH99/GAMSopt!BH99,"")</f>
        <v>1.1437887104039044</v>
      </c>
      <c r="BJ99" s="61">
        <f>IFERROR(Opttax!BI99/GAMSopt!BI99,"")</f>
        <v>1.1126090120801746</v>
      </c>
    </row>
    <row r="100" spans="1:62" x14ac:dyDescent="0.25">
      <c r="A100" t="str">
        <f>Opttax!A100</f>
        <v>Total increase in radiative forcing since preindustrial (Watts per square meter)</v>
      </c>
      <c r="B100" t="str">
        <f>GAMSopt!A100</f>
        <v>Total Increase in Forcing (Watts per Meter2, preindustrial)</v>
      </c>
      <c r="C100" s="61">
        <f>IFERROR(Opttax!B100/GAMSopt!B100,"")</f>
        <v>1.0000000000045677</v>
      </c>
      <c r="D100" s="61">
        <f>IFERROR(Opttax!C100/GAMSopt!C100,"")</f>
        <v>1.000000000008614</v>
      </c>
      <c r="E100" s="61">
        <f>IFERROR(Opttax!D100/GAMSopt!D100,"")</f>
        <v>0.99999999999914324</v>
      </c>
      <c r="F100" s="61">
        <f>IFERROR(Opttax!E100/GAMSopt!E100,"")</f>
        <v>0.99899454361871476</v>
      </c>
      <c r="G100" s="61">
        <f>IFERROR(Opttax!F100/GAMSopt!F100,"")</f>
        <v>0.99795556459903501</v>
      </c>
      <c r="H100" s="61">
        <f>IFERROR(Opttax!G100/GAMSopt!G100,"")</f>
        <v>0.99690970006504676</v>
      </c>
      <c r="I100" s="61">
        <f>IFERROR(Opttax!H100/GAMSopt!H100,"")</f>
        <v>0.99585851299333761</v>
      </c>
      <c r="J100" s="61">
        <f>IFERROR(Opttax!I100/GAMSopt!I100,"")</f>
        <v>0.99478936900485748</v>
      </c>
      <c r="K100" s="61">
        <f>IFERROR(Opttax!J100/GAMSopt!J100,"")</f>
        <v>0.9936819309206103</v>
      </c>
      <c r="L100" s="61">
        <f>IFERROR(Opttax!K100/GAMSopt!K100,"")</f>
        <v>0.99251199026616987</v>
      </c>
      <c r="M100" s="61">
        <f>IFERROR(Opttax!L100/GAMSopt!L100,"")</f>
        <v>0.99125378061560132</v>
      </c>
      <c r="N100" s="61">
        <f>IFERROR(Opttax!M100/GAMSopt!M100,"")</f>
        <v>0.98988155273358114</v>
      </c>
      <c r="O100" s="61">
        <f>IFERROR(Opttax!N100/GAMSopt!N100,"")</f>
        <v>0.98837096668260938</v>
      </c>
      <c r="P100" s="61">
        <f>IFERROR(Opttax!O100/GAMSopt!O100,"")</f>
        <v>0.9867007317873242</v>
      </c>
      <c r="Q100" s="61">
        <f>IFERROR(Opttax!P100/GAMSopt!P100,"")</f>
        <v>0.98485487899853863</v>
      </c>
      <c r="R100" s="61">
        <f>IFERROR(Opttax!Q100/GAMSopt!Q100,"")</f>
        <v>0.98282606395357797</v>
      </c>
      <c r="S100" s="61">
        <f>IFERROR(Opttax!R100/GAMSopt!R100,"")</f>
        <v>0.9806203690560048</v>
      </c>
      <c r="T100" s="61">
        <f>IFERROR(Opttax!S100/GAMSopt!S100,"")</f>
        <v>0.97826419918937202</v>
      </c>
      <c r="U100" s="61">
        <f>IFERROR(Opttax!T100/GAMSopt!T100,"")</f>
        <v>0.97581406331982734</v>
      </c>
      <c r="V100" s="61">
        <f>IFERROR(Opttax!U100/GAMSopt!U100,"")</f>
        <v>0.97323833821908279</v>
      </c>
      <c r="W100" s="61">
        <f>IFERROR(Opttax!V100/GAMSopt!V100,"")</f>
        <v>0.97081644266257405</v>
      </c>
      <c r="X100" s="61">
        <f>IFERROR(Opttax!W100/GAMSopt!W100,"")</f>
        <v>0.96880957807429902</v>
      </c>
      <c r="Y100" s="61">
        <f>IFERROR(Opttax!X100/GAMSopt!X100,"")</f>
        <v>0.96760359424587872</v>
      </c>
      <c r="Z100" s="61">
        <f>IFERROR(Opttax!Y100/GAMSopt!Y100,"")</f>
        <v>0.96775822795792732</v>
      </c>
      <c r="AA100" s="61">
        <f>IFERROR(Opttax!Z100/GAMSopt!Z100,"")</f>
        <v>0.96846235737761088</v>
      </c>
      <c r="AB100" s="61">
        <f>IFERROR(Opttax!AA100/GAMSopt!AA100,"")</f>
        <v>0.96913880495608107</v>
      </c>
      <c r="AC100" s="61">
        <f>IFERROR(Opttax!AB100/GAMSopt!AB100,"")</f>
        <v>0.96978174438623321</v>
      </c>
      <c r="AD100" s="61">
        <f>IFERROR(Opttax!AC100/GAMSopt!AC100,"")</f>
        <v>0.97038703479721478</v>
      </c>
      <c r="AE100" s="61">
        <f>IFERROR(Opttax!AD100/GAMSopt!AD100,"")</f>
        <v>0.97095205231014692</v>
      </c>
      <c r="AF100" s="61">
        <f>IFERROR(Opttax!AE100/GAMSopt!AE100,"")</f>
        <v>0.97147548770618541</v>
      </c>
      <c r="AG100" s="61">
        <f>IFERROR(Opttax!AF100/GAMSopt!AF100,"")</f>
        <v>0.99749965083487646</v>
      </c>
      <c r="AH100" s="61">
        <f>IFERROR(Opttax!AG100/GAMSopt!AG100,"")</f>
        <v>1.0285318149094311</v>
      </c>
      <c r="AI100" s="61">
        <f>IFERROR(Opttax!AH100/GAMSopt!AH100,"")</f>
        <v>1.0650683431631633</v>
      </c>
      <c r="AJ100" s="61">
        <f>IFERROR(Opttax!AI100/GAMSopt!AI100,"")</f>
        <v>1.0793406917563524</v>
      </c>
      <c r="AK100" s="61">
        <f>IFERROR(Opttax!AJ100/GAMSopt!AJ100,"")</f>
        <v>1.0900563971832573</v>
      </c>
      <c r="AL100" s="61">
        <f>IFERROR(Opttax!AK100/GAMSopt!AK100,"")</f>
        <v>1.0983734825094456</v>
      </c>
      <c r="AM100" s="61">
        <f>IFERROR(Opttax!AL100/GAMSopt!AL100,"")</f>
        <v>1.1050987430509427</v>
      </c>
      <c r="AN100" s="61">
        <f>IFERROR(Opttax!AM100/GAMSopt!AM100,"")</f>
        <v>1.1108331115423902</v>
      </c>
      <c r="AO100" s="61">
        <f>IFERROR(Opttax!AN100/GAMSopt!AN100,"")</f>
        <v>1.1160507509922373</v>
      </c>
      <c r="AP100" s="61">
        <f>IFERROR(Opttax!AO100/GAMSopt!AO100,"")</f>
        <v>1.1211480202499957</v>
      </c>
      <c r="AQ100" s="61">
        <f>IFERROR(Opttax!AP100/GAMSopt!AP100,"")</f>
        <v>1.1264783332539945</v>
      </c>
      <c r="AR100" s="61">
        <f>IFERROR(Opttax!AQ100/GAMSopt!AQ100,"")</f>
        <v>1.1323811514269388</v>
      </c>
      <c r="AS100" s="61">
        <f>IFERROR(Opttax!AR100/GAMSopt!AR100,"")</f>
        <v>1.13921047015785</v>
      </c>
      <c r="AT100" s="61">
        <f>IFERROR(Opttax!AS100/GAMSopt!AS100,"")</f>
        <v>1.1473676903196757</v>
      </c>
      <c r="AU100" s="61">
        <f>IFERROR(Opttax!AT100/GAMSopt!AT100,"")</f>
        <v>1.1573451201235401</v>
      </c>
      <c r="AV100" s="61">
        <f>IFERROR(Opttax!AU100/GAMSopt!AU100,"")</f>
        <v>1.169790084368328</v>
      </c>
      <c r="AW100" s="61">
        <f>IFERROR(Opttax!AV100/GAMSopt!AV100,"")</f>
        <v>1.1856077640124743</v>
      </c>
      <c r="AX100" s="61">
        <f>IFERROR(Opttax!AW100/GAMSopt!AW100,"")</f>
        <v>1.206138669215806</v>
      </c>
      <c r="AY100" s="61">
        <f>IFERROR(Opttax!AX100/GAMSopt!AX100,"")</f>
        <v>1.2334877699810225</v>
      </c>
      <c r="AZ100" s="61">
        <f>IFERROR(Opttax!AY100/GAMSopt!AY100,"")</f>
        <v>1.2711858282220125</v>
      </c>
      <c r="BA100" s="61">
        <f>IFERROR(Opttax!AZ100/GAMSopt!AZ100,"")</f>
        <v>1.3256548786449465</v>
      </c>
      <c r="BB100" s="61">
        <f>IFERROR(Opttax!BA100/GAMSopt!BA100,"")</f>
        <v>1.4099009801000453</v>
      </c>
      <c r="BC100" s="61">
        <f>IFERROR(Opttax!BB100/GAMSopt!BB100,"")</f>
        <v>1.5615794218693451</v>
      </c>
      <c r="BD100" s="61">
        <f>IFERROR(Opttax!BC100/GAMSopt!BC100,"")</f>
        <v>1.9051794946375504</v>
      </c>
      <c r="BE100" s="61">
        <f>IFERROR(Opttax!BD100/GAMSopt!BD100,"")</f>
        <v>2.6416408460495506</v>
      </c>
      <c r="BF100" s="61">
        <f>IFERROR(Opttax!BE100/GAMSopt!BE100,"")</f>
        <v>1.6444248892327793</v>
      </c>
      <c r="BG100" s="61">
        <f>IFERROR(Opttax!BF100/GAMSopt!BF100,"")</f>
        <v>1.2349117060894028</v>
      </c>
      <c r="BH100" s="61">
        <f>IFERROR(Opttax!BG100/GAMSopt!BG100,"")</f>
        <v>1.1083046982605567</v>
      </c>
      <c r="BI100" s="61">
        <f>IFERROR(Opttax!BH100/GAMSopt!BH100,"")</f>
        <v>1.0581883255917697</v>
      </c>
      <c r="BJ100" s="61">
        <f>IFERROR(Opttax!BI100/GAMSopt!BI100,"")</f>
        <v>1.0344366539410452</v>
      </c>
    </row>
    <row r="101" spans="1:62" x14ac:dyDescent="0.25">
      <c r="A101" t="str">
        <f>Opttax!A101</f>
        <v>Lower ocean temperature (degrees Celsius above preindustrial)</v>
      </c>
      <c r="B101" t="str">
        <f>GAMSopt!A101</f>
        <v>Lower Ocean Temperature (deg C above preindustrial)</v>
      </c>
      <c r="C101" s="61">
        <f>IFERROR(Opttax!B101/GAMSopt!B101,"")</f>
        <v>1</v>
      </c>
      <c r="D101" s="61">
        <f>IFERROR(Opttax!C101/GAMSopt!C101,"")</f>
        <v>1</v>
      </c>
      <c r="E101" s="61">
        <f>IFERROR(Opttax!D101/GAMSopt!D101,"")</f>
        <v>1.0000000000889326</v>
      </c>
      <c r="F101" s="61">
        <f>IFERROR(Opttax!E101/GAMSopt!E101,"")</f>
        <v>1.000000000242125</v>
      </c>
      <c r="G101" s="61">
        <f>IFERROR(Opttax!F101/GAMSopt!F101,"")</f>
        <v>0.99993187459844379</v>
      </c>
      <c r="H101" s="61">
        <f>IFERROR(Opttax!G101/GAMSopt!G101,"")</f>
        <v>0.99978892278599352</v>
      </c>
      <c r="I101" s="61">
        <f>IFERROR(Opttax!H101/GAMSopt!H101,"")</f>
        <v>0.99957673021177018</v>
      </c>
      <c r="J101" s="61">
        <f>IFERROR(Opttax!I101/GAMSopt!I101,"")</f>
        <v>0.99930329083767122</v>
      </c>
      <c r="K101" s="61">
        <f>IFERROR(Opttax!J101/GAMSopt!J101,"")</f>
        <v>0.99897605478500329</v>
      </c>
      <c r="L101" s="61">
        <f>IFERROR(Opttax!K101/GAMSopt!K101,"")</f>
        <v>0.9986009333223439</v>
      </c>
      <c r="M101" s="61">
        <f>IFERROR(Opttax!L101/GAMSopt!L101,"")</f>
        <v>0.99818203307192122</v>
      </c>
      <c r="N101" s="61">
        <f>IFERROR(Opttax!M101/GAMSopt!M101,"")</f>
        <v>0.99772170211744982</v>
      </c>
      <c r="O101" s="61">
        <f>IFERROR(Opttax!N101/GAMSopt!N101,"")</f>
        <v>0.99722071578110039</v>
      </c>
      <c r="P101" s="61">
        <f>IFERROR(Opttax!O101/GAMSopt!O101,"")</f>
        <v>0.99667853575301246</v>
      </c>
      <c r="Q101" s="61">
        <f>IFERROR(Opttax!P101/GAMSopt!P101,"")</f>
        <v>0.99609361771511562</v>
      </c>
      <c r="R101" s="61">
        <f>IFERROR(Opttax!Q101/GAMSopt!Q101,"")</f>
        <v>0.99546376027436856</v>
      </c>
      <c r="S101" s="61">
        <f>IFERROR(Opttax!R101/GAMSopt!R101,"")</f>
        <v>0.99478651070475521</v>
      </c>
      <c r="T101" s="61">
        <f>IFERROR(Opttax!S101/GAMSopt!S101,"")</f>
        <v>0.99405965224629722</v>
      </c>
      <c r="U101" s="61">
        <f>IFERROR(Opttax!T101/GAMSopt!T101,"")</f>
        <v>0.99328180006232336</v>
      </c>
      <c r="V101" s="61">
        <f>IFERROR(Opttax!U101/GAMSopt!U101,"")</f>
        <v>0.99245315190070693</v>
      </c>
      <c r="W101" s="61">
        <f>IFERROR(Opttax!V101/GAMSopt!V101,"")</f>
        <v>0.99157583916899283</v>
      </c>
      <c r="X101" s="61">
        <f>IFERROR(Opttax!W101/GAMSopt!W101,"")</f>
        <v>0.99065585308049275</v>
      </c>
      <c r="Y101" s="61">
        <f>IFERROR(Opttax!X101/GAMSopt!X101,"")</f>
        <v>0.9897045812873867</v>
      </c>
      <c r="Z101" s="61">
        <f>IFERROR(Opttax!Y101/GAMSopt!Y101,"")</f>
        <v>0.9887406203418867</v>
      </c>
      <c r="AA101" s="61">
        <f>IFERROR(Opttax!Z101/GAMSopt!Z101,"")</f>
        <v>0.98779191826299628</v>
      </c>
      <c r="AB101" s="61">
        <f>IFERROR(Opttax!AA101/GAMSopt!AA101,"")</f>
        <v>0.98688123690132434</v>
      </c>
      <c r="AC101" s="61">
        <f>IFERROR(Opttax!AB101/GAMSopt!AB101,"")</f>
        <v>0.98602145295588028</v>
      </c>
      <c r="AD101" s="61">
        <f>IFERROR(Opttax!AC101/GAMSopt!AC101,"")</f>
        <v>0.98521897662519708</v>
      </c>
      <c r="AE101" s="61">
        <f>IFERROR(Opttax!AD101/GAMSopt!AD101,"")</f>
        <v>0.98447604492244678</v>
      </c>
      <c r="AF101" s="61">
        <f>IFERROR(Opttax!AE101/GAMSopt!AE101,"")</f>
        <v>0.98379225210724808</v>
      </c>
      <c r="AG101" s="61">
        <f>IFERROR(Opttax!AF101/GAMSopt!AF101,"")</f>
        <v>0.9831655678325083</v>
      </c>
      <c r="AH101" s="61">
        <f>IFERROR(Opttax!AG101/GAMSopt!AG101,"")</f>
        <v>0.98276902522244203</v>
      </c>
      <c r="AI101" s="61">
        <f>IFERROR(Opttax!AH101/GAMSopt!AH101,"")</f>
        <v>0.98273711549773468</v>
      </c>
      <c r="AJ101" s="61">
        <f>IFERROR(Opttax!AI101/GAMSopt!AI101,"")</f>
        <v>0.98317547752903089</v>
      </c>
      <c r="AK101" s="61">
        <f>IFERROR(Opttax!AJ101/GAMSopt!AJ101,"")</f>
        <v>0.98402220899804349</v>
      </c>
      <c r="AL101" s="61">
        <f>IFERROR(Opttax!AK101/GAMSopt!AK101,"")</f>
        <v>0.98520462008147858</v>
      </c>
      <c r="AM101" s="61">
        <f>IFERROR(Opttax!AL101/GAMSopt!AL101,"")</f>
        <v>0.98665146181351115</v>
      </c>
      <c r="AN101" s="61">
        <f>IFERROR(Opttax!AM101/GAMSopt!AM101,"")</f>
        <v>0.98829851281642078</v>
      </c>
      <c r="AO101" s="61">
        <f>IFERROR(Opttax!AN101/GAMSopt!AN101,"")</f>
        <v>0.99009069772523617</v>
      </c>
      <c r="AP101" s="61">
        <f>IFERROR(Opttax!AO101/GAMSopt!AO101,"")</f>
        <v>0.99198240881243482</v>
      </c>
      <c r="AQ101" s="61">
        <f>IFERROR(Opttax!AP101/GAMSopt!AP101,"")</f>
        <v>0.99393693827968255</v>
      </c>
      <c r="AR101" s="61">
        <f>IFERROR(Opttax!AQ101/GAMSopt!AQ101,"")</f>
        <v>0.99592551717517308</v>
      </c>
      <c r="AS101" s="61">
        <f>IFERROR(Opttax!AR101/GAMSopt!AR101,"")</f>
        <v>0.99792623262735225</v>
      </c>
      <c r="AT101" s="61">
        <f>IFERROR(Opttax!AS101/GAMSopt!AS101,"")</f>
        <v>0.99992296303443284</v>
      </c>
      <c r="AU101" s="61">
        <f>IFERROR(Opttax!AT101/GAMSopt!AT101,"")</f>
        <v>1.0019044031536044</v>
      </c>
      <c r="AV101" s="61">
        <f>IFERROR(Opttax!AU101/GAMSopt!AU101,"")</f>
        <v>1.0038632056541223</v>
      </c>
      <c r="AW101" s="61">
        <f>IFERROR(Opttax!AV101/GAMSopt!AV101,"")</f>
        <v>1.0057952468475864</v>
      </c>
      <c r="AX101" s="61">
        <f>IFERROR(Opttax!AW101/GAMSopt!AW101,"")</f>
        <v>1.0076990104700478</v>
      </c>
      <c r="AY101" s="61">
        <f>IFERROR(Opttax!AX101/GAMSopt!AX101,"")</f>
        <v>1.0095750790641922</v>
      </c>
      <c r="AZ101" s="61">
        <f>IFERROR(Opttax!AY101/GAMSopt!AY101,"")</f>
        <v>1.0114257186029498</v>
      </c>
      <c r="BA101" s="61">
        <f>IFERROR(Opttax!AZ101/GAMSopt!AZ101,"")</f>
        <v>1.0132545426068884</v>
      </c>
      <c r="BB101" s="61">
        <f>IFERROR(Opttax!BA101/GAMSopt!BA101,"")</f>
        <v>1.0150662409699907</v>
      </c>
      <c r="BC101" s="61">
        <f>IFERROR(Opttax!BB101/GAMSopt!BB101,"")</f>
        <v>1.0168663578034922</v>
      </c>
      <c r="BD101" s="61">
        <f>IFERROR(Opttax!BC101/GAMSopt!BC101,"")</f>
        <v>1.0186613700452671</v>
      </c>
      <c r="BE101" s="61">
        <f>IFERROR(Opttax!BD101/GAMSopt!BD101,"")</f>
        <v>1.0204585246566087</v>
      </c>
      <c r="BF101" s="61">
        <f>IFERROR(Opttax!BE101/GAMSopt!BE101,"")</f>
        <v>1.0222631761838388</v>
      </c>
      <c r="BG101" s="61">
        <f>IFERROR(Opttax!BF101/GAMSopt!BF101,"")</f>
        <v>1.0240620439840147</v>
      </c>
      <c r="BH101" s="61">
        <f>IFERROR(Opttax!BG101/GAMSopt!BG101,"")</f>
        <v>1.0258238354184659</v>
      </c>
      <c r="BI101" s="61">
        <f>IFERROR(Opttax!BH101/GAMSopt!BH101,"")</f>
        <v>1.0275030482101495</v>
      </c>
      <c r="BJ101" s="61">
        <f>IFERROR(Opttax!BI101/GAMSopt!BI101,"")</f>
        <v>1.0290454721174835</v>
      </c>
    </row>
    <row r="102" spans="1:62" x14ac:dyDescent="0.25">
      <c r="A102" t="str">
        <f>Opttax!A102</f>
        <v>Economic Endogenous Variables</v>
      </c>
      <c r="B102" t="str">
        <f>GAMSopt!A102</f>
        <v>** Economic Endogenous Variables</v>
      </c>
      <c r="C102" s="61" t="str">
        <f>IFERROR(Opttax!B102/GAMSopt!B102,"")</f>
        <v/>
      </c>
      <c r="D102" s="61" t="str">
        <f>IFERROR(Opttax!C102/GAMSopt!C102,"")</f>
        <v/>
      </c>
      <c r="E102" s="61" t="str">
        <f>IFERROR(Opttax!D102/GAMSopt!D102,"")</f>
        <v/>
      </c>
      <c r="F102" s="61" t="str">
        <f>IFERROR(Opttax!E102/GAMSopt!E102,"")</f>
        <v/>
      </c>
      <c r="G102" s="61" t="str">
        <f>IFERROR(Opttax!F102/GAMSopt!F102,"")</f>
        <v/>
      </c>
      <c r="H102" s="61" t="str">
        <f>IFERROR(Opttax!G102/GAMSopt!G102,"")</f>
        <v/>
      </c>
      <c r="I102" s="61" t="str">
        <f>IFERROR(Opttax!H102/GAMSopt!H102,"")</f>
        <v/>
      </c>
      <c r="J102" s="61" t="str">
        <f>IFERROR(Opttax!I102/GAMSopt!I102,"")</f>
        <v/>
      </c>
      <c r="K102" s="61" t="str">
        <f>IFERROR(Opttax!J102/GAMSopt!J102,"")</f>
        <v/>
      </c>
      <c r="L102" s="61" t="str">
        <f>IFERROR(Opttax!K102/GAMSopt!K102,"")</f>
        <v/>
      </c>
      <c r="M102" s="61" t="str">
        <f>IFERROR(Opttax!L102/GAMSopt!L102,"")</f>
        <v/>
      </c>
      <c r="N102" s="61" t="str">
        <f>IFERROR(Opttax!M102/GAMSopt!M102,"")</f>
        <v/>
      </c>
      <c r="O102" s="61" t="str">
        <f>IFERROR(Opttax!N102/GAMSopt!N102,"")</f>
        <v/>
      </c>
      <c r="P102" s="61" t="str">
        <f>IFERROR(Opttax!O102/GAMSopt!O102,"")</f>
        <v/>
      </c>
      <c r="Q102" s="61" t="str">
        <f>IFERROR(Opttax!P102/GAMSopt!P102,"")</f>
        <v/>
      </c>
      <c r="R102" s="61" t="str">
        <f>IFERROR(Opttax!Q102/GAMSopt!Q102,"")</f>
        <v/>
      </c>
      <c r="S102" s="61" t="str">
        <f>IFERROR(Opttax!R102/GAMSopt!R102,"")</f>
        <v/>
      </c>
      <c r="T102" s="61" t="str">
        <f>IFERROR(Opttax!S102/GAMSopt!S102,"")</f>
        <v/>
      </c>
      <c r="U102" s="61" t="str">
        <f>IFERROR(Opttax!T102/GAMSopt!T102,"")</f>
        <v/>
      </c>
      <c r="V102" s="61" t="str">
        <f>IFERROR(Opttax!U102/GAMSopt!U102,"")</f>
        <v/>
      </c>
      <c r="W102" s="61" t="str">
        <f>IFERROR(Opttax!V102/GAMSopt!V102,"")</f>
        <v/>
      </c>
      <c r="X102" s="61" t="str">
        <f>IFERROR(Opttax!W102/GAMSopt!W102,"")</f>
        <v/>
      </c>
      <c r="Y102" s="61" t="str">
        <f>IFERROR(Opttax!X102/GAMSopt!X102,"")</f>
        <v/>
      </c>
      <c r="Z102" s="61" t="str">
        <f>IFERROR(Opttax!Y102/GAMSopt!Y102,"")</f>
        <v/>
      </c>
      <c r="AA102" s="61" t="str">
        <f>IFERROR(Opttax!Z102/GAMSopt!Z102,"")</f>
        <v/>
      </c>
      <c r="AB102" s="61" t="str">
        <f>IFERROR(Opttax!AA102/GAMSopt!AA102,"")</f>
        <v/>
      </c>
      <c r="AC102" s="61" t="str">
        <f>IFERROR(Opttax!AB102/GAMSopt!AB102,"")</f>
        <v/>
      </c>
      <c r="AD102" s="61" t="str">
        <f>IFERROR(Opttax!AC102/GAMSopt!AC102,"")</f>
        <v/>
      </c>
      <c r="AE102" s="61" t="str">
        <f>IFERROR(Opttax!AD102/GAMSopt!AD102,"")</f>
        <v/>
      </c>
      <c r="AF102" s="61" t="str">
        <f>IFERROR(Opttax!AE102/GAMSopt!AE102,"")</f>
        <v/>
      </c>
      <c r="AG102" s="61" t="str">
        <f>IFERROR(Opttax!AF102/GAMSopt!AF102,"")</f>
        <v/>
      </c>
      <c r="AH102" s="61" t="str">
        <f>IFERROR(Opttax!AG102/GAMSopt!AG102,"")</f>
        <v/>
      </c>
      <c r="AI102" s="61" t="str">
        <f>IFERROR(Opttax!AH102/GAMSopt!AH102,"")</f>
        <v/>
      </c>
      <c r="AJ102" s="61" t="str">
        <f>IFERROR(Opttax!AI102/GAMSopt!AI102,"")</f>
        <v/>
      </c>
      <c r="AK102" s="61" t="str">
        <f>IFERROR(Opttax!AJ102/GAMSopt!AJ102,"")</f>
        <v/>
      </c>
      <c r="AL102" s="61" t="str">
        <f>IFERROR(Opttax!AK102/GAMSopt!AK102,"")</f>
        <v/>
      </c>
      <c r="AM102" s="61" t="str">
        <f>IFERROR(Opttax!AL102/GAMSopt!AL102,"")</f>
        <v/>
      </c>
      <c r="AN102" s="61" t="str">
        <f>IFERROR(Opttax!AM102/GAMSopt!AM102,"")</f>
        <v/>
      </c>
      <c r="AO102" s="61" t="str">
        <f>IFERROR(Opttax!AN102/GAMSopt!AN102,"")</f>
        <v/>
      </c>
      <c r="AP102" s="61" t="str">
        <f>IFERROR(Opttax!AO102/GAMSopt!AO102,"")</f>
        <v/>
      </c>
      <c r="AQ102" s="61" t="str">
        <f>IFERROR(Opttax!AP102/GAMSopt!AP102,"")</f>
        <v/>
      </c>
      <c r="AR102" s="61" t="str">
        <f>IFERROR(Opttax!AQ102/GAMSopt!AQ102,"")</f>
        <v/>
      </c>
      <c r="AS102" s="61" t="str">
        <f>IFERROR(Opttax!AR102/GAMSopt!AR102,"")</f>
        <v/>
      </c>
      <c r="AT102" s="61" t="str">
        <f>IFERROR(Opttax!AS102/GAMSopt!AS102,"")</f>
        <v/>
      </c>
      <c r="AU102" s="61" t="str">
        <f>IFERROR(Opttax!AT102/GAMSopt!AT102,"")</f>
        <v/>
      </c>
      <c r="AV102" s="61" t="str">
        <f>IFERROR(Opttax!AU102/GAMSopt!AU102,"")</f>
        <v/>
      </c>
      <c r="AW102" s="61" t="str">
        <f>IFERROR(Opttax!AV102/GAMSopt!AV102,"")</f>
        <v/>
      </c>
      <c r="AX102" s="61" t="str">
        <f>IFERROR(Opttax!AW102/GAMSopt!AW102,"")</f>
        <v/>
      </c>
      <c r="AY102" s="61" t="str">
        <f>IFERROR(Opttax!AX102/GAMSopt!AX102,"")</f>
        <v/>
      </c>
      <c r="AZ102" s="61" t="str">
        <f>IFERROR(Opttax!AY102/GAMSopt!AY102,"")</f>
        <v/>
      </c>
      <c r="BA102" s="61" t="str">
        <f>IFERROR(Opttax!AZ102/GAMSopt!AZ102,"")</f>
        <v/>
      </c>
      <c r="BB102" s="61" t="str">
        <f>IFERROR(Opttax!BA102/GAMSopt!BA102,"")</f>
        <v/>
      </c>
      <c r="BC102" s="61" t="str">
        <f>IFERROR(Opttax!BB102/GAMSopt!BB102,"")</f>
        <v/>
      </c>
      <c r="BD102" s="61" t="str">
        <f>IFERROR(Opttax!BC102/GAMSopt!BC102,"")</f>
        <v/>
      </c>
      <c r="BE102" s="61" t="str">
        <f>IFERROR(Opttax!BD102/GAMSopt!BD102,"")</f>
        <v/>
      </c>
      <c r="BF102" s="61" t="str">
        <f>IFERROR(Opttax!BE102/GAMSopt!BE102,"")</f>
        <v/>
      </c>
      <c r="BG102" s="61" t="str">
        <f>IFERROR(Opttax!BF102/GAMSopt!BF102,"")</f>
        <v/>
      </c>
      <c r="BH102" s="61" t="str">
        <f>IFERROR(Opttax!BG102/GAMSopt!BG102,"")</f>
        <v/>
      </c>
      <c r="BI102" s="61" t="str">
        <f>IFERROR(Opttax!BH102/GAMSopt!BH102,"")</f>
        <v/>
      </c>
      <c r="BJ102" s="61" t="str">
        <f>IFERROR(Opttax!BI102/GAMSopt!BI102,"")</f>
        <v/>
      </c>
    </row>
    <row r="103" spans="1:62" x14ac:dyDescent="0.25">
      <c r="A103" t="str">
        <f>Opttax!A103</f>
        <v xml:space="preserve">OUTPUT  </v>
      </c>
      <c r="B103" t="str">
        <f>GAMSopt!A103</f>
        <v>* OUTPUT</v>
      </c>
      <c r="C103" s="61" t="str">
        <f>IFERROR(Opttax!B103/GAMSopt!B103,"")</f>
        <v/>
      </c>
      <c r="D103" s="61" t="str">
        <f>IFERROR(Opttax!C103/GAMSopt!C103,"")</f>
        <v/>
      </c>
      <c r="E103" s="61" t="str">
        <f>IFERROR(Opttax!D103/GAMSopt!D103,"")</f>
        <v/>
      </c>
      <c r="F103" s="61" t="str">
        <f>IFERROR(Opttax!E103/GAMSopt!E103,"")</f>
        <v/>
      </c>
      <c r="G103" s="61" t="str">
        <f>IFERROR(Opttax!F103/GAMSopt!F103,"")</f>
        <v/>
      </c>
      <c r="H103" s="61" t="str">
        <f>IFERROR(Opttax!G103/GAMSopt!G103,"")</f>
        <v/>
      </c>
      <c r="I103" s="61" t="str">
        <f>IFERROR(Opttax!H103/GAMSopt!H103,"")</f>
        <v/>
      </c>
      <c r="J103" s="61" t="str">
        <f>IFERROR(Opttax!I103/GAMSopt!I103,"")</f>
        <v/>
      </c>
      <c r="K103" s="61" t="str">
        <f>IFERROR(Opttax!J103/GAMSopt!J103,"")</f>
        <v/>
      </c>
      <c r="L103" s="61" t="str">
        <f>IFERROR(Opttax!K103/GAMSopt!K103,"")</f>
        <v/>
      </c>
      <c r="M103" s="61" t="str">
        <f>IFERROR(Opttax!L103/GAMSopt!L103,"")</f>
        <v/>
      </c>
      <c r="N103" s="61" t="str">
        <f>IFERROR(Opttax!M103/GAMSopt!M103,"")</f>
        <v/>
      </c>
      <c r="O103" s="61" t="str">
        <f>IFERROR(Opttax!N103/GAMSopt!N103,"")</f>
        <v/>
      </c>
      <c r="P103" s="61" t="str">
        <f>IFERROR(Opttax!O103/GAMSopt!O103,"")</f>
        <v/>
      </c>
      <c r="Q103" s="61" t="str">
        <f>IFERROR(Opttax!P103/GAMSopt!P103,"")</f>
        <v/>
      </c>
      <c r="R103" s="61" t="str">
        <f>IFERROR(Opttax!Q103/GAMSopt!Q103,"")</f>
        <v/>
      </c>
      <c r="S103" s="61" t="str">
        <f>IFERROR(Opttax!R103/GAMSopt!R103,"")</f>
        <v/>
      </c>
      <c r="T103" s="61" t="str">
        <f>IFERROR(Opttax!S103/GAMSopt!S103,"")</f>
        <v/>
      </c>
      <c r="U103" s="61" t="str">
        <f>IFERROR(Opttax!T103/GAMSopt!T103,"")</f>
        <v/>
      </c>
      <c r="V103" s="61" t="str">
        <f>IFERROR(Opttax!U103/GAMSopt!U103,"")</f>
        <v/>
      </c>
      <c r="W103" s="61" t="str">
        <f>IFERROR(Opttax!V103/GAMSopt!V103,"")</f>
        <v/>
      </c>
      <c r="X103" s="61" t="str">
        <f>IFERROR(Opttax!W103/GAMSopt!W103,"")</f>
        <v/>
      </c>
      <c r="Y103" s="61" t="str">
        <f>IFERROR(Opttax!X103/GAMSopt!X103,"")</f>
        <v/>
      </c>
      <c r="Z103" s="61" t="str">
        <f>IFERROR(Opttax!Y103/GAMSopt!Y103,"")</f>
        <v/>
      </c>
      <c r="AA103" s="61" t="str">
        <f>IFERROR(Opttax!Z103/GAMSopt!Z103,"")</f>
        <v/>
      </c>
      <c r="AB103" s="61" t="str">
        <f>IFERROR(Opttax!AA103/GAMSopt!AA103,"")</f>
        <v/>
      </c>
      <c r="AC103" s="61" t="str">
        <f>IFERROR(Opttax!AB103/GAMSopt!AB103,"")</f>
        <v/>
      </c>
      <c r="AD103" s="61" t="str">
        <f>IFERROR(Opttax!AC103/GAMSopt!AC103,"")</f>
        <v/>
      </c>
      <c r="AE103" s="61" t="str">
        <f>IFERROR(Opttax!AD103/GAMSopt!AD103,"")</f>
        <v/>
      </c>
      <c r="AF103" s="61" t="str">
        <f>IFERROR(Opttax!AE103/GAMSopt!AE103,"")</f>
        <v/>
      </c>
      <c r="AG103" s="61" t="str">
        <f>IFERROR(Opttax!AF103/GAMSopt!AF103,"")</f>
        <v/>
      </c>
      <c r="AH103" s="61" t="str">
        <f>IFERROR(Opttax!AG103/GAMSopt!AG103,"")</f>
        <v/>
      </c>
      <c r="AI103" s="61" t="str">
        <f>IFERROR(Opttax!AH103/GAMSopt!AH103,"")</f>
        <v/>
      </c>
      <c r="AJ103" s="61" t="str">
        <f>IFERROR(Opttax!AI103/GAMSopt!AI103,"")</f>
        <v/>
      </c>
      <c r="AK103" s="61" t="str">
        <f>IFERROR(Opttax!AJ103/GAMSopt!AJ103,"")</f>
        <v/>
      </c>
      <c r="AL103" s="61" t="str">
        <f>IFERROR(Opttax!AK103/GAMSopt!AK103,"")</f>
        <v/>
      </c>
      <c r="AM103" s="61" t="str">
        <f>IFERROR(Opttax!AL103/GAMSopt!AL103,"")</f>
        <v/>
      </c>
      <c r="AN103" s="61" t="str">
        <f>IFERROR(Opttax!AM103/GAMSopt!AM103,"")</f>
        <v/>
      </c>
      <c r="AO103" s="61" t="str">
        <f>IFERROR(Opttax!AN103/GAMSopt!AN103,"")</f>
        <v/>
      </c>
      <c r="AP103" s="61" t="str">
        <f>IFERROR(Opttax!AO103/GAMSopt!AO103,"")</f>
        <v/>
      </c>
      <c r="AQ103" s="61" t="str">
        <f>IFERROR(Opttax!AP103/GAMSopt!AP103,"")</f>
        <v/>
      </c>
      <c r="AR103" s="61" t="str">
        <f>IFERROR(Opttax!AQ103/GAMSopt!AQ103,"")</f>
        <v/>
      </c>
      <c r="AS103" s="61" t="str">
        <f>IFERROR(Opttax!AR103/GAMSopt!AR103,"")</f>
        <v/>
      </c>
      <c r="AT103" s="61" t="str">
        <f>IFERROR(Opttax!AS103/GAMSopt!AS103,"")</f>
        <v/>
      </c>
      <c r="AU103" s="61" t="str">
        <f>IFERROR(Opttax!AT103/GAMSopt!AT103,"")</f>
        <v/>
      </c>
      <c r="AV103" s="61" t="str">
        <f>IFERROR(Opttax!AU103/GAMSopt!AU103,"")</f>
        <v/>
      </c>
      <c r="AW103" s="61" t="str">
        <f>IFERROR(Opttax!AV103/GAMSopt!AV103,"")</f>
        <v/>
      </c>
      <c r="AX103" s="61" t="str">
        <f>IFERROR(Opttax!AW103/GAMSopt!AW103,"")</f>
        <v/>
      </c>
      <c r="AY103" s="61" t="str">
        <f>IFERROR(Opttax!AX103/GAMSopt!AX103,"")</f>
        <v/>
      </c>
      <c r="AZ103" s="61" t="str">
        <f>IFERROR(Opttax!AY103/GAMSopt!AY103,"")</f>
        <v/>
      </c>
      <c r="BA103" s="61" t="str">
        <f>IFERROR(Opttax!AZ103/GAMSopt!AZ103,"")</f>
        <v/>
      </c>
      <c r="BB103" s="61" t="str">
        <f>IFERROR(Opttax!BA103/GAMSopt!BA103,"")</f>
        <v/>
      </c>
      <c r="BC103" s="61" t="str">
        <f>IFERROR(Opttax!BB103/GAMSopt!BB103,"")</f>
        <v/>
      </c>
      <c r="BD103" s="61" t="str">
        <f>IFERROR(Opttax!BC103/GAMSopt!BC103,"")</f>
        <v/>
      </c>
      <c r="BE103" s="61" t="str">
        <f>IFERROR(Opttax!BD103/GAMSopt!BD103,"")</f>
        <v/>
      </c>
      <c r="BF103" s="61" t="str">
        <f>IFERROR(Opttax!BE103/GAMSopt!BE103,"")</f>
        <v/>
      </c>
      <c r="BG103" s="61" t="str">
        <f>IFERROR(Opttax!BF103/GAMSopt!BF103,"")</f>
        <v/>
      </c>
      <c r="BH103" s="61" t="str">
        <f>IFERROR(Opttax!BG103/GAMSopt!BG103,"")</f>
        <v/>
      </c>
      <c r="BI103" s="61" t="str">
        <f>IFERROR(Opttax!BH103/GAMSopt!BH103,"")</f>
        <v/>
      </c>
      <c r="BJ103" s="61" t="str">
        <f>IFERROR(Opttax!BI103/GAMSopt!BI103,"")</f>
        <v/>
      </c>
    </row>
    <row r="104" spans="1:62" x14ac:dyDescent="0.25">
      <c r="A104" t="str">
        <f>Opttax!A104</f>
        <v>Output gross of abatement cost and climate damage ($trill)</v>
      </c>
      <c r="B104" t="str">
        <f>GAMSopt!A104</f>
        <v>Gross Output (trillion USD)</v>
      </c>
      <c r="C104" s="61">
        <f>IFERROR(Opttax!B104/GAMSopt!B104,"")</f>
        <v>1.0000000000006397</v>
      </c>
      <c r="D104" s="61">
        <f>IFERROR(Opttax!C104/GAMSopt!C104,"")</f>
        <v>0.9999999999895216</v>
      </c>
      <c r="E104" s="61">
        <f>IFERROR(Opttax!D104/GAMSopt!D104,"")</f>
        <v>0.98989632293498842</v>
      </c>
      <c r="F104" s="61">
        <f>IFERROR(Opttax!E104/GAMSopt!E104,"")</f>
        <v>0.98734612749043604</v>
      </c>
      <c r="G104" s="61">
        <f>IFERROR(Opttax!F104/GAMSopt!F104,"")</f>
        <v>0.9849045787225218</v>
      </c>
      <c r="H104" s="61">
        <f>IFERROR(Opttax!G104/GAMSopt!G104,"")</f>
        <v>0.98234666806539417</v>
      </c>
      <c r="I104" s="61">
        <f>IFERROR(Opttax!H104/GAMSopt!H104,"")</f>
        <v>0.97949166047750258</v>
      </c>
      <c r="J104" s="61">
        <f>IFERROR(Opttax!I104/GAMSopt!I104,"")</f>
        <v>0.97617891582084404</v>
      </c>
      <c r="K104" s="61">
        <f>IFERROR(Opttax!J104/GAMSopt!J104,"")</f>
        <v>0.97225167147594949</v>
      </c>
      <c r="L104" s="61">
        <f>IFERROR(Opttax!K104/GAMSopt!K104,"")</f>
        <v>0.96754592771228332</v>
      </c>
      <c r="M104" s="61">
        <f>IFERROR(Opttax!L104/GAMSopt!L104,"")</f>
        <v>0.96188269344012212</v>
      </c>
      <c r="N104" s="61">
        <f>IFERROR(Opttax!M104/GAMSopt!M104,"")</f>
        <v>0.95506263800288027</v>
      </c>
      <c r="O104" s="61">
        <f>IFERROR(Opttax!N104/GAMSopt!N104,"")</f>
        <v>0.94686273976711322</v>
      </c>
      <c r="P104" s="61">
        <f>IFERROR(Opttax!O104/GAMSopt!O104,"")</f>
        <v>0.93703490432018832</v>
      </c>
      <c r="Q104" s="61">
        <f>IFERROR(Opttax!P104/GAMSopt!P104,"")</f>
        <v>0.92530680288610323</v>
      </c>
      <c r="R104" s="61">
        <f>IFERROR(Opttax!Q104/GAMSopt!Q104,"")</f>
        <v>0.91138537871913583</v>
      </c>
      <c r="S104" s="61">
        <f>IFERROR(Opttax!R104/GAMSopt!R104,"")</f>
        <v>0.89496359990006835</v>
      </c>
      <c r="T104" s="61">
        <f>IFERROR(Opttax!S104/GAMSopt!S104,"")</f>
        <v>0.87573108112620446</v>
      </c>
      <c r="U104" s="61">
        <f>IFERROR(Opttax!T104/GAMSopt!T104,"")</f>
        <v>0.85338913755998491</v>
      </c>
      <c r="V104" s="61">
        <f>IFERROR(Opttax!U104/GAMSopt!U104,"")</f>
        <v>0.82800857865617594</v>
      </c>
      <c r="W104" s="61">
        <f>IFERROR(Opttax!V104/GAMSopt!V104,"")</f>
        <v>0.79953656202756662</v>
      </c>
      <c r="X104" s="61">
        <f>IFERROR(Opttax!W104/GAMSopt!W104,"")</f>
        <v>0.76801345542347577</v>
      </c>
      <c r="Y104" s="61">
        <f>IFERROR(Opttax!X104/GAMSopt!X104,"")</f>
        <v>0.73359658733721078</v>
      </c>
      <c r="Z104" s="61">
        <f>IFERROR(Opttax!Y104/GAMSopt!Y104,"")</f>
        <v>0.69657979495591271</v>
      </c>
      <c r="AA104" s="61">
        <f>IFERROR(Opttax!Z104/GAMSopt!Z104,"")</f>
        <v>0.65737842269749525</v>
      </c>
      <c r="AB104" s="61">
        <f>IFERROR(Opttax!AA104/GAMSopt!AA104,"")</f>
        <v>0.61657118016188439</v>
      </c>
      <c r="AC104" s="61">
        <f>IFERROR(Opttax!AB104/GAMSopt!AB104,"")</f>
        <v>0.57487990757523355</v>
      </c>
      <c r="AD104" s="61">
        <f>IFERROR(Opttax!AC104/GAMSopt!AC104,"")</f>
        <v>0.53312701897003434</v>
      </c>
      <c r="AE104" s="61">
        <f>IFERROR(Opttax!AD104/GAMSopt!AD104,"")</f>
        <v>0.49219312984132263</v>
      </c>
      <c r="AF104" s="61">
        <f>IFERROR(Opttax!AE104/GAMSopt!AE104,"")</f>
        <v>0.45296254697405902</v>
      </c>
      <c r="AG104" s="61">
        <f>IFERROR(Opttax!AF104/GAMSopt!AF104,"")</f>
        <v>0.41640510221568272</v>
      </c>
      <c r="AH104" s="61">
        <f>IFERROR(Opttax!AG104/GAMSopt!AG104,"")</f>
        <v>0.38307843267584152</v>
      </c>
      <c r="AI104" s="61">
        <f>IFERROR(Opttax!AH104/GAMSopt!AH104,"")</f>
        <v>0.77608429722410166</v>
      </c>
      <c r="AJ104" s="61">
        <f>IFERROR(Opttax!AI104/GAMSopt!AI104,"")</f>
        <v>0.85009821423996657</v>
      </c>
      <c r="AK104" s="61">
        <f>IFERROR(Opttax!AJ104/GAMSopt!AJ104,"")</f>
        <v>0.89837086391838883</v>
      </c>
      <c r="AL104" s="61">
        <f>IFERROR(Opttax!AK104/GAMSopt!AK104,"")</f>
        <v>0.93048821540168158</v>
      </c>
      <c r="AM104" s="61">
        <f>IFERROR(Opttax!AL104/GAMSopt!AL104,"")</f>
        <v>0.95213010158854261</v>
      </c>
      <c r="AN104" s="61">
        <f>IFERROR(Opttax!AM104/GAMSopt!AM104,"")</f>
        <v>0.96683643477040693</v>
      </c>
      <c r="AO104" s="61">
        <f>IFERROR(Opttax!AN104/GAMSopt!AN104,"")</f>
        <v>0.97688836034500304</v>
      </c>
      <c r="AP104" s="61">
        <f>IFERROR(Opttax!AO104/GAMSopt!AO104,"")</f>
        <v>0.98378868644059103</v>
      </c>
      <c r="AQ104" s="61">
        <f>IFERROR(Opttax!AP104/GAMSopt!AP104,"")</f>
        <v>0.98854215694513903</v>
      </c>
      <c r="AR104" s="61">
        <f>IFERROR(Opttax!AQ104/GAMSopt!AQ104,"")</f>
        <v>0.99182721679963648</v>
      </c>
      <c r="AS104" s="61">
        <f>IFERROR(Opttax!AR104/GAMSopt!AR104,"")</f>
        <v>0.99410506088957251</v>
      </c>
      <c r="AT104" s="61">
        <f>IFERROR(Opttax!AS104/GAMSopt!AS104,"")</f>
        <v>0.99569062238618433</v>
      </c>
      <c r="AU104" s="61">
        <f>IFERROR(Opttax!AT104/GAMSopt!AT104,"")</f>
        <v>0.99679960953439006</v>
      </c>
      <c r="AV104" s="61">
        <f>IFERROR(Opttax!AU104/GAMSopt!AU104,"")</f>
        <v>0.99758006220651263</v>
      </c>
      <c r="AW104" s="61">
        <f>IFERROR(Opttax!AV104/GAMSopt!AV104,"")</f>
        <v>0.9981337078955469</v>
      </c>
      <c r="AX104" s="61">
        <f>IFERROR(Opttax!AW104/GAMSopt!AW104,"")</f>
        <v>0.99853050139174726</v>
      </c>
      <c r="AY104" s="61">
        <f>IFERROR(Opttax!AX104/GAMSopt!AX104,"")</f>
        <v>0.99881856477197073</v>
      </c>
      <c r="AZ104" s="61">
        <f>IFERROR(Opttax!AY104/GAMSopt!AY104,"")</f>
        <v>0.99903099858684863</v>
      </c>
      <c r="BA104" s="61">
        <f>IFERROR(Opttax!AZ104/GAMSopt!AZ104,"")</f>
        <v>0.99919055333057827</v>
      </c>
      <c r="BB104" s="61">
        <f>IFERROR(Opttax!BA104/GAMSopt!BA104,"")</f>
        <v>0.99931833695911976</v>
      </c>
      <c r="BC104" s="61">
        <f>IFERROR(Opttax!BB104/GAMSopt!BB104,"")</f>
        <v>0.99941711108636022</v>
      </c>
      <c r="BD104" s="61">
        <f>IFERROR(Opttax!BC104/GAMSopt!BC104,"")</f>
        <v>0.99949602569043661</v>
      </c>
      <c r="BE104" s="61">
        <f>IFERROR(Opttax!BD104/GAMSopt!BD104,"")</f>
        <v>0.99956107162885999</v>
      </c>
      <c r="BF104" s="61">
        <f>IFERROR(Opttax!BE104/GAMSopt!BE104,"")</f>
        <v>0.99961605428092593</v>
      </c>
      <c r="BG104" s="61">
        <f>IFERROR(Opttax!BF104/GAMSopt!BF104,"")</f>
        <v>0.99966179284606582</v>
      </c>
      <c r="BH104" s="61">
        <f>IFERROR(Opttax!BG104/GAMSopt!BG104,"")</f>
        <v>0.99969745799997012</v>
      </c>
      <c r="BI104" s="61">
        <f>IFERROR(Opttax!BH104/GAMSopt!BH104,"")</f>
        <v>0.99972172330226128</v>
      </c>
      <c r="BJ104" s="61">
        <f>IFERROR(Opttax!BI104/GAMSopt!BI104,"")</f>
        <v>0.99973370399937567</v>
      </c>
    </row>
    <row r="105" spans="1:62" x14ac:dyDescent="0.25">
      <c r="A105" t="str">
        <f>Opttax!A105</f>
        <v xml:space="preserve">     Total damage (fraction of gross output)</v>
      </c>
      <c r="B105" t="str">
        <f>GAMSopt!A105</f>
        <v>Climate Damages (fraction of gross output)</v>
      </c>
      <c r="C105" s="61">
        <f>IFERROR(Opttax!B105/GAMSopt!B105,"")</f>
        <v>1.0000000000000002</v>
      </c>
      <c r="D105" s="61">
        <f>IFERROR(Opttax!C105/GAMSopt!C105,"")</f>
        <v>1.0000000017568682</v>
      </c>
      <c r="E105" s="61">
        <f>IFERROR(Opttax!D105/GAMSopt!D105,"")</f>
        <v>0.99999999596267608</v>
      </c>
      <c r="F105" s="61">
        <f>IFERROR(Opttax!E105/GAMSopt!E105,"")</f>
        <v>0.99953151213987423</v>
      </c>
      <c r="G105" s="61">
        <f>IFERROR(Opttax!F105/GAMSopt!F105,"")</f>
        <v>0.99871780447187408</v>
      </c>
      <c r="H105" s="61">
        <f>IFERROR(Opttax!G105/GAMSopt!G105,"")</f>
        <v>0.9976523149985842</v>
      </c>
      <c r="I105" s="61">
        <f>IFERROR(Opttax!H105/GAMSopt!H105,"")</f>
        <v>0.99639999686167113</v>
      </c>
      <c r="J105" s="61">
        <f>IFERROR(Opttax!I105/GAMSopt!I105,"")</f>
        <v>0.9950014891722806</v>
      </c>
      <c r="K105" s="61">
        <f>IFERROR(Opttax!J105/GAMSopt!J105,"")</f>
        <v>0.99347804586489241</v>
      </c>
      <c r="L105" s="61">
        <f>IFERROR(Opttax!K105/GAMSopt!K105,"")</f>
        <v>0.99183589256804694</v>
      </c>
      <c r="M105" s="61">
        <f>IFERROR(Opttax!L105/GAMSopt!L105,"")</f>
        <v>0.99007010091534553</v>
      </c>
      <c r="N105" s="61">
        <f>IFERROR(Opttax!M105/GAMSopt!M105,"")</f>
        <v>0.9881677185792539</v>
      </c>
      <c r="O105" s="61">
        <f>IFERROR(Opttax!N105/GAMSopt!N105,"")</f>
        <v>0.98611060923064475</v>
      </c>
      <c r="P105" s="61">
        <f>IFERROR(Opttax!O105/GAMSopt!O105,"")</f>
        <v>0.98387797477984007</v>
      </c>
      <c r="Q105" s="61">
        <f>IFERROR(Opttax!P105/GAMSopt!P105,"")</f>
        <v>0.98144904662522248</v>
      </c>
      <c r="R105" s="61">
        <f>IFERROR(Opttax!Q105/GAMSopt!Q105,"")</f>
        <v>0.97880620321400724</v>
      </c>
      <c r="S105" s="61">
        <f>IFERROR(Opttax!R105/GAMSopt!R105,"")</f>
        <v>0.97593878315704707</v>
      </c>
      <c r="T105" s="61">
        <f>IFERROR(Opttax!S105/GAMSopt!S105,"")</f>
        <v>0.97284816667144236</v>
      </c>
      <c r="U105" s="61">
        <f>IFERROR(Opttax!T105/GAMSopt!T105,"")</f>
        <v>0.96955451744312093</v>
      </c>
      <c r="V105" s="61">
        <f>IFERROR(Opttax!U105/GAMSopt!U105,"")</f>
        <v>0.96607980749017131</v>
      </c>
      <c r="W105" s="61">
        <f>IFERROR(Opttax!V105/GAMSopt!V105,"")</f>
        <v>0.96251203120418261</v>
      </c>
      <c r="X105" s="61">
        <f>IFERROR(Opttax!W105/GAMSopt!W105,"")</f>
        <v>0.95899670074784482</v>
      </c>
      <c r="Y105" s="61">
        <f>IFERROR(Opttax!X105/GAMSopt!X105,"")</f>
        <v>0.95575648107996691</v>
      </c>
      <c r="Z105" s="61">
        <f>IFERROR(Opttax!Y105/GAMSopt!Y105,"")</f>
        <v>0.95311691139843402</v>
      </c>
      <c r="AA105" s="61">
        <f>IFERROR(Opttax!Z105/GAMSopt!Z105,"")</f>
        <v>0.95110138753848172</v>
      </c>
      <c r="AB105" s="61">
        <f>IFERROR(Opttax!AA105/GAMSopt!AA105,"")</f>
        <v>0.94957960150861531</v>
      </c>
      <c r="AC105" s="61">
        <f>IFERROR(Opttax!AB105/GAMSopt!AB105,"")</f>
        <v>0.94845234185798322</v>
      </c>
      <c r="AD105" s="61">
        <f>IFERROR(Opttax!AC105/GAMSopt!AC105,"")</f>
        <v>0.94764226390859596</v>
      </c>
      <c r="AE105" s="61">
        <f>IFERROR(Opttax!AD105/GAMSopt!AD105,"")</f>
        <v>0.94708787385191995</v>
      </c>
      <c r="AF105" s="61">
        <f>IFERROR(Opttax!AE105/GAMSopt!AE105,"")</f>
        <v>0.94673949824195225</v>
      </c>
      <c r="AG105" s="61">
        <f>IFERROR(Opttax!AF105/GAMSopt!AF105,"")</f>
        <v>0.95262113096209911</v>
      </c>
      <c r="AH105" s="61">
        <f>IFERROR(Opttax!AG105/GAMSopt!AG105,"")</f>
        <v>0.96464978492258724</v>
      </c>
      <c r="AI105" s="61">
        <f>IFERROR(Opttax!AH105/GAMSopt!AH105,"")</f>
        <v>0.98297512342700721</v>
      </c>
      <c r="AJ105" s="61">
        <f>IFERROR(Opttax!AI105/GAMSopt!AI105,"")</f>
        <v>1.0018087033973275</v>
      </c>
      <c r="AK105" s="61">
        <f>IFERROR(Opttax!AJ105/GAMSopt!AJ105,"")</f>
        <v>1.0203599765225364</v>
      </c>
      <c r="AL105" s="61">
        <f>IFERROR(Opttax!AK105/GAMSopt!AK105,"")</f>
        <v>1.0382011055903677</v>
      </c>
      <c r="AM105" s="61">
        <f>IFERROR(Opttax!AL105/GAMSopt!AL105,"")</f>
        <v>1.0551249972837289</v>
      </c>
      <c r="AN105" s="61">
        <f>IFERROR(Opttax!AM105/GAMSopt!AM105,"")</f>
        <v>1.0710649319776038</v>
      </c>
      <c r="AO105" s="61">
        <f>IFERROR(Opttax!AN105/GAMSopt!AN105,"")</f>
        <v>1.0860463017922342</v>
      </c>
      <c r="AP105" s="61">
        <f>IFERROR(Opttax!AO105/GAMSopt!AO105,"")</f>
        <v>1.1001564788726439</v>
      </c>
      <c r="AQ105" s="61">
        <f>IFERROR(Opttax!AP105/GAMSopt!AP105,"")</f>
        <v>1.1135258652918973</v>
      </c>
      <c r="AR105" s="61">
        <f>IFERROR(Opttax!AQ105/GAMSopt!AQ105,"")</f>
        <v>1.1263161522264558</v>
      </c>
      <c r="AS105" s="61">
        <f>IFERROR(Opttax!AR105/GAMSopt!AR105,"")</f>
        <v>1.1387137627518291</v>
      </c>
      <c r="AT105" s="61">
        <f>IFERROR(Opttax!AS105/GAMSopt!AS105,"")</f>
        <v>1.1509272017919661</v>
      </c>
      <c r="AU105" s="61">
        <f>IFERROR(Opttax!AT105/GAMSopt!AT105,"")</f>
        <v>1.1631878075910576</v>
      </c>
      <c r="AV105" s="61">
        <f>IFERROR(Opttax!AU105/GAMSopt!AU105,"")</f>
        <v>1.1757537007074228</v>
      </c>
      <c r="AW105" s="61">
        <f>IFERROR(Opttax!AV105/GAMSopt!AV105,"")</f>
        <v>1.1889172206795291</v>
      </c>
      <c r="AX105" s="61">
        <f>IFERROR(Opttax!AW105/GAMSopt!AW105,"")</f>
        <v>1.203016771789607</v>
      </c>
      <c r="AY105" s="61">
        <f>IFERROR(Opttax!AX105/GAMSopt!AX105,"")</f>
        <v>1.2184540909112442</v>
      </c>
      <c r="AZ105" s="61">
        <f>IFERROR(Opttax!AY105/GAMSopt!AY105,"")</f>
        <v>1.2357195979171891</v>
      </c>
      <c r="BA105" s="61">
        <f>IFERROR(Opttax!AZ105/GAMSopt!AZ105,"")</f>
        <v>1.2554286878443932</v>
      </c>
      <c r="BB105" s="61">
        <f>IFERROR(Opttax!BA105/GAMSopt!BA105,"")</f>
        <v>1.2783746458325114</v>
      </c>
      <c r="BC105" s="61">
        <f>IFERROR(Opttax!BB105/GAMSopt!BB105,"")</f>
        <v>1.3057545035109226</v>
      </c>
      <c r="BD105" s="61">
        <f>IFERROR(Opttax!BC105/GAMSopt!BC105,"")</f>
        <v>1.3392386201622952</v>
      </c>
      <c r="BE105" s="61">
        <f>IFERROR(Opttax!BD105/GAMSopt!BD105,"")</f>
        <v>1.3793042147025296</v>
      </c>
      <c r="BF105" s="61">
        <f>IFERROR(Opttax!BE105/GAMSopt!BE105,"")</f>
        <v>1.4109495083036652</v>
      </c>
      <c r="BG105" s="61">
        <f>IFERROR(Opttax!BF105/GAMSopt!BF105,"")</f>
        <v>1.4129132588803417</v>
      </c>
      <c r="BH105" s="61">
        <f>IFERROR(Opttax!BG105/GAMSopt!BG105,"")</f>
        <v>1.3743608157404519</v>
      </c>
      <c r="BI105" s="61">
        <f>IFERROR(Opttax!BH105/GAMSopt!BH105,"")</f>
        <v>1.3082526078249561</v>
      </c>
      <c r="BJ105" s="61">
        <f>IFERROR(Opttax!BI105/GAMSopt!BI105,"")</f>
        <v>1.2378988270297755</v>
      </c>
    </row>
    <row r="106" spans="1:62" x14ac:dyDescent="0.25">
      <c r="A106" t="str">
        <f>Opttax!A106</f>
        <v xml:space="preserve">     Climate damages (trillion $)</v>
      </c>
      <c r="B106" t="str">
        <f>GAMSopt!A106</f>
        <v>Climate damages (trillion USD)</v>
      </c>
      <c r="C106" s="61">
        <f>IFERROR(Opttax!B106/GAMSopt!B106,"")</f>
        <v>0.999999999784145</v>
      </c>
      <c r="D106" s="61">
        <f>IFERROR(Opttax!C106/GAMSopt!C106,"")</f>
        <v>0.99999999974388976</v>
      </c>
      <c r="E106" s="61">
        <f>IFERROR(Opttax!D106/GAMSopt!D106,"")</f>
        <v>0.98989632287300033</v>
      </c>
      <c r="F106" s="61">
        <f>IFERROR(Opttax!E106/GAMSopt!E106,"")</f>
        <v>0.98688355625939606</v>
      </c>
      <c r="G106" s="61">
        <f>IFERROR(Opttax!F106/GAMSopt!F106,"")</f>
        <v>0.98364173245987296</v>
      </c>
      <c r="H106" s="61">
        <f>IFERROR(Opttax!G106/GAMSopt!G106,"")</f>
        <v>0.98004043521840256</v>
      </c>
      <c r="I106" s="61">
        <f>IFERROR(Opttax!H106/GAMSopt!H106,"")</f>
        <v>0.97596548678641182</v>
      </c>
      <c r="J106" s="61">
        <f>IFERROR(Opttax!I106/GAMSopt!I106,"")</f>
        <v>0.97129947760088575</v>
      </c>
      <c r="K106" s="61">
        <f>IFERROR(Opttax!J106/GAMSopt!J106,"")</f>
        <v>0.96591068965080451</v>
      </c>
      <c r="L106" s="61">
        <f>IFERROR(Opttax!K106/GAMSopt!K106,"")</f>
        <v>0.95964678227591793</v>
      </c>
      <c r="M106" s="61">
        <f>IFERROR(Opttax!L106/GAMSopt!L106,"")</f>
        <v>0.95233129413981299</v>
      </c>
      <c r="N106" s="61">
        <f>IFERROR(Opttax!M106/GAMSopt!M106,"")</f>
        <v>0.94376207142912816</v>
      </c>
      <c r="O106" s="61">
        <f>IFERROR(Opttax!N106/GAMSopt!N106,"")</f>
        <v>0.93371139444833517</v>
      </c>
      <c r="P106" s="61">
        <f>IFERROR(Opttax!O106/GAMSopt!O106,"")</f>
        <v>0.9219280013636989</v>
      </c>
      <c r="Q106" s="61">
        <f>IFERROR(Opttax!P106/GAMSopt!P106,"")</f>
        <v>0.90814148054609389</v>
      </c>
      <c r="R106" s="61">
        <f>IFERROR(Opttax!Q106/GAMSopt!Q106,"")</f>
        <v>0.89206966093877338</v>
      </c>
      <c r="S106" s="61">
        <f>IFERROR(Opttax!R106/GAMSopt!R106,"")</f>
        <v>0.87342968519816555</v>
      </c>
      <c r="T106" s="61">
        <f>IFERROR(Opttax!S106/GAMSopt!S106,"")</f>
        <v>0.85195337769618895</v>
      </c>
      <c r="U106" s="61">
        <f>IFERROR(Opttax!T106/GAMSopt!T106,"")</f>
        <v>0.82740729309029926</v>
      </c>
      <c r="V106" s="61">
        <f>IFERROR(Opttax!U106/GAMSopt!U106,"")</f>
        <v>0.7999223693786407</v>
      </c>
      <c r="W106" s="61">
        <f>IFERROR(Opttax!V106/GAMSopt!V106,"")</f>
        <v>0.76956356080624233</v>
      </c>
      <c r="X106" s="61">
        <f>IFERROR(Opttax!W106/GAMSopt!W106,"")</f>
        <v>0.73652237060093595</v>
      </c>
      <c r="Y106" s="61">
        <f>IFERROR(Opttax!X106/GAMSopt!X106,"")</f>
        <v>0.70113969213963112</v>
      </c>
      <c r="Z106" s="61">
        <f>IFERROR(Opttax!Y106/GAMSopt!Y106,"")</f>
        <v>0.66392198286317672</v>
      </c>
      <c r="AA106" s="61">
        <f>IFERROR(Opttax!Z106/GAMSopt!Z106,"")</f>
        <v>0.62523353001993898</v>
      </c>
      <c r="AB106" s="61">
        <f>IFERROR(Opttax!AA106/GAMSopt!AA106,"")</f>
        <v>0.58548341555921091</v>
      </c>
      <c r="AC106" s="61">
        <f>IFERROR(Opttax!AB106/GAMSopt!AB106,"")</f>
        <v>0.54524619420081832</v>
      </c>
      <c r="AD106" s="61">
        <f>IFERROR(Opttax!AC106/GAMSopt!AC106,"")</f>
        <v>0.50521369484244871</v>
      </c>
      <c r="AE106" s="61">
        <f>IFERROR(Opttax!AD106/GAMSopt!AD106,"")</f>
        <v>0.46615014533494559</v>
      </c>
      <c r="AF106" s="61">
        <f>IFERROR(Opttax!AE106/GAMSopt!AE106,"")</f>
        <v>0.4288375349759217</v>
      </c>
      <c r="AG106" s="61">
        <f>IFERROR(Opttax!AF106/GAMSopt!AF106,"")</f>
        <v>0.39667629881173516</v>
      </c>
      <c r="AH106" s="61">
        <f>IFERROR(Opttax!AG106/GAMSopt!AG106,"")</f>
        <v>0.36953652709772233</v>
      </c>
      <c r="AI106" s="61">
        <f>IFERROR(Opttax!AH106/GAMSopt!AH106,"")</f>
        <v>0.76287155727586597</v>
      </c>
      <c r="AJ106" s="61">
        <f>IFERROR(Opttax!AI106/GAMSopt!AI106,"")</f>
        <v>0.85163579028801417</v>
      </c>
      <c r="AK106" s="61">
        <f>IFERROR(Opttax!AJ106/GAMSopt!AJ106,"")</f>
        <v>0.91666167199154869</v>
      </c>
      <c r="AL106" s="61">
        <f>IFERROR(Opttax!AK106/GAMSopt!AK106,"")</f>
        <v>0.96603389310493959</v>
      </c>
      <c r="AM106" s="61">
        <f>IFERROR(Opttax!AL106/GAMSopt!AL106,"")</f>
        <v>1.0046162709505497</v>
      </c>
      <c r="AN106" s="61">
        <f>IFERROR(Opttax!AM106/GAMSopt!AM106,"")</f>
        <v>1.0355446027634851</v>
      </c>
      <c r="AO106" s="61">
        <f>IFERROR(Opttax!AN106/GAMSopt!AN106,"")</f>
        <v>1.0609459884673567</v>
      </c>
      <c r="AP106" s="61">
        <f>IFERROR(Opttax!AO106/GAMSopt!AO106,"")</f>
        <v>1.0823214954422877</v>
      </c>
      <c r="AQ106" s="61">
        <f>IFERROR(Opttax!AP106/GAMSopt!AP106,"")</f>
        <v>1.1007672595928593</v>
      </c>
      <c r="AR106" s="61">
        <f>IFERROR(Opttax!AQ106/GAMSopt!AQ106,"")</f>
        <v>1.1171110168955296</v>
      </c>
      <c r="AS106" s="61">
        <f>IFERROR(Opttax!AR106/GAMSopt!AR106,"")</f>
        <v>1.1320011172654543</v>
      </c>
      <c r="AT106" s="61">
        <f>IFERROR(Opttax!AS106/GAMSopt!AS106,"")</f>
        <v>1.1459674272088964</v>
      </c>
      <c r="AU106" s="61">
        <f>IFERROR(Opttax!AT106/GAMSopt!AT106,"")</f>
        <v>1.1594651568025367</v>
      </c>
      <c r="AV106" s="61">
        <f>IFERROR(Opttax!AU106/GAMSopt!AU106,"")</f>
        <v>1.1729084428228767</v>
      </c>
      <c r="AW106" s="61">
        <f>IFERROR(Opttax!AV106/GAMSopt!AV106,"")</f>
        <v>1.1866983548012258</v>
      </c>
      <c r="AX106" s="61">
        <f>IFERROR(Opttax!AW106/GAMSopt!AW106,"")</f>
        <v>1.2012489384987415</v>
      </c>
      <c r="AY106" s="61">
        <f>IFERROR(Opttax!AX106/GAMSopt!AX106,"")</f>
        <v>1.2170145762187046</v>
      </c>
      <c r="AZ106" s="61">
        <f>IFERROR(Opttax!AY106/GAMSopt!AY106,"")</f>
        <v>1.234522175532589</v>
      </c>
      <c r="BA106" s="61">
        <f>IFERROR(Opttax!AZ106/GAMSopt!AZ106,"")</f>
        <v>1.2544124873863698</v>
      </c>
      <c r="BB106" s="61">
        <f>IFERROR(Opttax!BA106/GAMSopt!BA106,"")</f>
        <v>1.277503207433399</v>
      </c>
      <c r="BC106" s="61">
        <f>IFERROR(Opttax!BB106/GAMSopt!BB106,"")</f>
        <v>1.304993371138895</v>
      </c>
      <c r="BD106" s="61">
        <f>IFERROR(Opttax!BC106/GAMSopt!BC106,"")</f>
        <v>1.3385636987724416</v>
      </c>
      <c r="BE106" s="61">
        <f>IFERROR(Opttax!BD106/GAMSopt!BD106,"")</f>
        <v>1.3786988151130188</v>
      </c>
      <c r="BF106" s="61">
        <f>IFERROR(Opttax!BE106/GAMSopt!BE106,"")</f>
        <v>1.4104078230469097</v>
      </c>
      <c r="BG106" s="61">
        <f>IFERROR(Opttax!BF106/GAMSopt!BF106,"")</f>
        <v>1.4124354015745861</v>
      </c>
      <c r="BH106" s="61">
        <f>IFERROR(Opttax!BG106/GAMSopt!BG106,"")</f>
        <v>1.3739450129368955</v>
      </c>
      <c r="BI106" s="61">
        <f>IFERROR(Opttax!BH106/GAMSopt!BH106,"")</f>
        <v>1.3078885578467014</v>
      </c>
      <c r="BJ106" s="61">
        <f>IFERROR(Opttax!BI106/GAMSopt!BI106,"")</f>
        <v>1.2375691663814028</v>
      </c>
    </row>
    <row r="107" spans="1:62" x14ac:dyDescent="0.25">
      <c r="A107" t="str">
        <f>Opttax!A107</f>
        <v>Output after damages before abatement</v>
      </c>
      <c r="B107" t="str">
        <f>GAMSopt!A107</f>
        <v>Output post-damages yet pre-abatement</v>
      </c>
      <c r="C107" s="61">
        <f>IFERROR(Opttax!B107/GAMSopt!B107,"")</f>
        <v>0.99999999999943479</v>
      </c>
      <c r="D107" s="61">
        <f>IFERROR(Opttax!C107/GAMSopt!C107,"")</f>
        <v>0.99999999999008438</v>
      </c>
      <c r="E107" s="61">
        <f>IFERROR(Opttax!D107/GAMSopt!D107,"")</f>
        <v>0.98989632293517305</v>
      </c>
      <c r="F107" s="61">
        <f>IFERROR(Opttax!E107/GAMSopt!E107,"")</f>
        <v>0.98734787458184414</v>
      </c>
      <c r="G107" s="61">
        <f>IFERROR(Opttax!F107/GAMSopt!F107,"")</f>
        <v>0.9849105041223889</v>
      </c>
      <c r="H107" s="61">
        <f>IFERROR(Opttax!G107/GAMSopt!G107,"")</f>
        <v>0.98235987539067082</v>
      </c>
      <c r="I107" s="61">
        <f>IFERROR(Opttax!H107/GAMSopt!H107,"")</f>
        <v>0.9795159256272663</v>
      </c>
      <c r="J107" s="61">
        <f>IFERROR(Opttax!I107/GAMSopt!I107,"")</f>
        <v>0.97621870110832309</v>
      </c>
      <c r="K107" s="61">
        <f>IFERROR(Opttax!J107/GAMSopt!J107,"")</f>
        <v>0.97231215174603891</v>
      </c>
      <c r="L107" s="61">
        <f>IFERROR(Opttax!K107/GAMSopt!K107,"")</f>
        <v>0.96763302144721441</v>
      </c>
      <c r="M107" s="61">
        <f>IFERROR(Opttax!L107/GAMSopt!L107,"")</f>
        <v>0.96200308670711487</v>
      </c>
      <c r="N107" s="61">
        <f>IFERROR(Opttax!M107/GAMSopt!M107,"")</f>
        <v>0.95522378308225453</v>
      </c>
      <c r="O107" s="61">
        <f>IFERROR(Opttax!N107/GAMSopt!N107,"")</f>
        <v>0.94707280332941968</v>
      </c>
      <c r="P107" s="61">
        <f>IFERROR(Opttax!O107/GAMSopt!O107,"")</f>
        <v>0.93730263239092604</v>
      </c>
      <c r="Q107" s="61">
        <f>IFERROR(Opttax!P107/GAMSopt!P107,"")</f>
        <v>0.92564126238213507</v>
      </c>
      <c r="R107" s="61">
        <f>IFERROR(Opttax!Q107/GAMSopt!Q107,"")</f>
        <v>0.91179552968170985</v>
      </c>
      <c r="S107" s="61">
        <f>IFERROR(Opttax!R107/GAMSopt!R107,"")</f>
        <v>0.89545765130594512</v>
      </c>
      <c r="T107" s="61">
        <f>IFERROR(Opttax!S107/GAMSopt!S107,"")</f>
        <v>0.87631558995871395</v>
      </c>
      <c r="U107" s="61">
        <f>IFERROR(Opttax!T107/GAMSopt!T107,"")</f>
        <v>0.85406783021493504</v>
      </c>
      <c r="V107" s="61">
        <f>IFERROR(Opttax!U107/GAMSopt!U107,"")</f>
        <v>0.82878059015858863</v>
      </c>
      <c r="W107" s="61">
        <f>IFERROR(Opttax!V107/GAMSopt!V107,"")</f>
        <v>0.80039530245776136</v>
      </c>
      <c r="X107" s="61">
        <f>IFERROR(Opttax!W107/GAMSopt!W107,"")</f>
        <v>0.76894510141394934</v>
      </c>
      <c r="Y107" s="61">
        <f>IFERROR(Opttax!X107/GAMSopt!X107,"")</f>
        <v>0.73457883589274908</v>
      </c>
      <c r="Z107" s="61">
        <f>IFERROR(Opttax!Y107/GAMSopt!Y107,"")</f>
        <v>0.69758115945105503</v>
      </c>
      <c r="AA107" s="61">
        <f>IFERROR(Opttax!Z107/GAMSopt!Z107,"")</f>
        <v>0.65836895302215515</v>
      </c>
      <c r="AB107" s="61">
        <f>IFERROR(Opttax!AA107/GAMSopt!AA107,"")</f>
        <v>0.61752785554839507</v>
      </c>
      <c r="AC107" s="61">
        <f>IFERROR(Opttax!AB107/GAMSopt!AB107,"")</f>
        <v>0.57578625181987353</v>
      </c>
      <c r="AD107" s="61">
        <f>IFERROR(Opttax!AC107/GAMSopt!AC107,"")</f>
        <v>0.53397245411908489</v>
      </c>
      <c r="AE107" s="61">
        <f>IFERROR(Opttax!AD107/GAMSopt!AD107,"")</f>
        <v>0.49297218375708751</v>
      </c>
      <c r="AF107" s="61">
        <f>IFERROR(Opttax!AE107/GAMSopt!AE107,"")</f>
        <v>0.45367398192185782</v>
      </c>
      <c r="AG107" s="61">
        <f>IFERROR(Opttax!AF107/GAMSopt!AF107,"")</f>
        <v>0.41697085411306761</v>
      </c>
      <c r="AH107" s="61">
        <f>IFERROR(Opttax!AG107/GAMSopt!AG107,"")</f>
        <v>0.3834517246549029</v>
      </c>
      <c r="AI107" s="61">
        <f>IFERROR(Opttax!AH107/GAMSopt!AH107,"")</f>
        <v>0.77643095810258245</v>
      </c>
      <c r="AJ107" s="61">
        <f>IFERROR(Opttax!AI107/GAMSopt!AI107,"")</f>
        <v>0.85006014726607071</v>
      </c>
      <c r="AK107" s="61">
        <f>IFERROR(Opttax!AJ107/GAMSopt!AJ107,"")</f>
        <v>0.89794679478259787</v>
      </c>
      <c r="AL107" s="61">
        <f>IFERROR(Opttax!AK107/GAMSopt!AK107,"")</f>
        <v>0.92972171391663982</v>
      </c>
      <c r="AM107" s="61">
        <f>IFERROR(Opttax!AL107/GAMSopt!AL107,"")</f>
        <v>0.95108397921803089</v>
      </c>
      <c r="AN107" s="61">
        <f>IFERROR(Opttax!AM107/GAMSopt!AM107,"")</f>
        <v>0.96557797814163637</v>
      </c>
      <c r="AO107" s="61">
        <f>IFERROR(Opttax!AN107/GAMSopt!AN107,"")</f>
        <v>0.97548129341270651</v>
      </c>
      <c r="AP107" s="61">
        <f>IFERROR(Opttax!AO107/GAMSopt!AO107,"")</f>
        <v>0.98228925781366416</v>
      </c>
      <c r="AQ107" s="61">
        <f>IFERROR(Opttax!AP107/GAMSopt!AP107,"")</f>
        <v>0.98699768487404826</v>
      </c>
      <c r="AR107" s="61">
        <f>IFERROR(Opttax!AQ107/GAMSopt!AQ107,"")</f>
        <v>0.99027603342772952</v>
      </c>
      <c r="AS107" s="61">
        <f>IFERROR(Opttax!AR107/GAMSopt!AR107,"")</f>
        <v>0.99257719629199026</v>
      </c>
      <c r="AT107" s="61">
        <f>IFERROR(Opttax!AS107/GAMSopt!AS107,"")</f>
        <v>0.99420882767703345</v>
      </c>
      <c r="AU107" s="61">
        <f>IFERROR(Opttax!AT107/GAMSopt!AT107,"")</f>
        <v>0.99538048361726028</v>
      </c>
      <c r="AV107" s="61">
        <f>IFERROR(Opttax!AU107/GAMSopt!AU107,"")</f>
        <v>0.99623515048807409</v>
      </c>
      <c r="AW107" s="61">
        <f>IFERROR(Opttax!AV107/GAMSopt!AV107,"")</f>
        <v>0.9968705050957265</v>
      </c>
      <c r="AX107" s="61">
        <f>IFERROR(Opttax!AW107/GAMSopt!AW107,"")</f>
        <v>0.99735332884603078</v>
      </c>
      <c r="AY107" s="61">
        <f>IFERROR(Opttax!AX107/GAMSopt!AX107,"")</f>
        <v>0.99772931471506177</v>
      </c>
      <c r="AZ107" s="61">
        <f>IFERROR(Opttax!AY107/GAMSopt!AY107,"")</f>
        <v>0.99802974983700543</v>
      </c>
      <c r="BA107" s="61">
        <f>IFERROR(Opttax!AZ107/GAMSopt!AZ107,"")</f>
        <v>0.99827606827110982</v>
      </c>
      <c r="BB107" s="61">
        <f>IFERROR(Opttax!BA107/GAMSopt!BA107,"")</f>
        <v>0.99848844629580014</v>
      </c>
      <c r="BC107" s="61">
        <f>IFERROR(Opttax!BB107/GAMSopt!BB107,"")</f>
        <v>0.99866921433432188</v>
      </c>
      <c r="BD107" s="61">
        <f>IFERROR(Opttax!BC107/GAMSopt!BC107,"")</f>
        <v>0.99882727187086517</v>
      </c>
      <c r="BE107" s="61">
        <f>IFERROR(Opttax!BD107/GAMSopt!BD107,"")</f>
        <v>0.99896674252639017</v>
      </c>
      <c r="BF107" s="61">
        <f>IFERROR(Opttax!BE107/GAMSopt!BE107,"")</f>
        <v>0.99907851995012409</v>
      </c>
      <c r="BG107" s="61">
        <f>IFERROR(Opttax!BF107/GAMSopt!BF107,"")</f>
        <v>0.99915264042822916</v>
      </c>
      <c r="BH107" s="61">
        <f>IFERROR(Opttax!BG107/GAMSopt!BG107,"")</f>
        <v>0.99918245246834558</v>
      </c>
      <c r="BI107" s="61">
        <f>IFERROR(Opttax!BH107/GAMSopt!BH107,"")</f>
        <v>0.99916697810232658</v>
      </c>
      <c r="BJ107" s="61">
        <f>IFERROR(Opttax!BI107/GAMSopt!BI107,"")</f>
        <v>0.99911080205193459</v>
      </c>
    </row>
    <row r="108" spans="1:62" x14ac:dyDescent="0.25">
      <c r="A108" t="str">
        <f>Opttax!A108</f>
        <v xml:space="preserve">    Abatement cost (fraction of output)</v>
      </c>
      <c r="B108" t="str">
        <f>GAMSopt!A108</f>
        <v>Abatement cost (fraction of gross output)</v>
      </c>
      <c r="C108" s="61" t="str">
        <f>IFERROR(Opttax!B108/GAMSopt!B108,"")</f>
        <v/>
      </c>
      <c r="D108" s="61" t="str">
        <f>IFERROR(Opttax!C108/GAMSopt!C108,"")</f>
        <v/>
      </c>
      <c r="E108" s="61" t="str">
        <f>IFERROR(Opttax!D108/GAMSopt!D108,"")</f>
        <v/>
      </c>
      <c r="F108" s="61" t="str">
        <f>IFERROR(Opttax!E108/GAMSopt!E108,"")</f>
        <v/>
      </c>
      <c r="G108" s="61" t="str">
        <f>IFERROR(Opttax!F108/GAMSopt!F108,"")</f>
        <v/>
      </c>
      <c r="H108" s="61" t="str">
        <f>IFERROR(Opttax!G108/GAMSopt!G108,"")</f>
        <v/>
      </c>
      <c r="I108" s="61" t="str">
        <f>IFERROR(Opttax!H108/GAMSopt!H108,"")</f>
        <v/>
      </c>
      <c r="J108" s="61" t="str">
        <f>IFERROR(Opttax!I108/GAMSopt!I108,"")</f>
        <v/>
      </c>
      <c r="K108" s="61" t="str">
        <f>IFERROR(Opttax!J108/GAMSopt!J108,"")</f>
        <v/>
      </c>
      <c r="L108" s="61" t="str">
        <f>IFERROR(Opttax!K108/GAMSopt!K108,"")</f>
        <v/>
      </c>
      <c r="M108" s="61" t="str">
        <f>IFERROR(Opttax!L108/GAMSopt!L108,"")</f>
        <v/>
      </c>
      <c r="N108" s="61" t="str">
        <f>IFERROR(Opttax!M108/GAMSopt!M108,"")</f>
        <v/>
      </c>
      <c r="O108" s="61" t="str">
        <f>IFERROR(Opttax!N108/GAMSopt!N108,"")</f>
        <v/>
      </c>
      <c r="P108" s="61" t="str">
        <f>IFERROR(Opttax!O108/GAMSopt!O108,"")</f>
        <v/>
      </c>
      <c r="Q108" s="61" t="str">
        <f>IFERROR(Opttax!P108/GAMSopt!P108,"")</f>
        <v/>
      </c>
      <c r="R108" s="61" t="str">
        <f>IFERROR(Opttax!Q108/GAMSopt!Q108,"")</f>
        <v/>
      </c>
      <c r="S108" s="61" t="str">
        <f>IFERROR(Opttax!R108/GAMSopt!R108,"")</f>
        <v/>
      </c>
      <c r="T108" s="61" t="str">
        <f>IFERROR(Opttax!S108/GAMSopt!S108,"")</f>
        <v/>
      </c>
      <c r="U108" s="61" t="str">
        <f>IFERROR(Opttax!T108/GAMSopt!T108,"")</f>
        <v/>
      </c>
      <c r="V108" s="61" t="str">
        <f>IFERROR(Opttax!U108/GAMSopt!U108,"")</f>
        <v/>
      </c>
      <c r="W108" s="61" t="str">
        <f>IFERROR(Opttax!V108/GAMSopt!V108,"")</f>
        <v/>
      </c>
      <c r="X108" s="61" t="str">
        <f>IFERROR(Opttax!W108/GAMSopt!W108,"")</f>
        <v/>
      </c>
      <c r="Y108" s="61" t="str">
        <f>IFERROR(Opttax!X108/GAMSopt!X108,"")</f>
        <v/>
      </c>
      <c r="Z108" s="61" t="str">
        <f>IFERROR(Opttax!Y108/GAMSopt!Y108,"")</f>
        <v/>
      </c>
      <c r="AA108" s="61" t="str">
        <f>IFERROR(Opttax!Z108/GAMSopt!Z108,"")</f>
        <v/>
      </c>
      <c r="AB108" s="61" t="str">
        <f>IFERROR(Opttax!AA108/GAMSopt!AA108,"")</f>
        <v/>
      </c>
      <c r="AC108" s="61" t="str">
        <f>IFERROR(Opttax!AB108/GAMSopt!AB108,"")</f>
        <v/>
      </c>
      <c r="AD108" s="61" t="str">
        <f>IFERROR(Opttax!AC108/GAMSopt!AC108,"")</f>
        <v/>
      </c>
      <c r="AE108" s="61" t="str">
        <f>IFERROR(Opttax!AD108/GAMSopt!AD108,"")</f>
        <v/>
      </c>
      <c r="AF108" s="61" t="str">
        <f>IFERROR(Opttax!AE108/GAMSopt!AE108,"")</f>
        <v/>
      </c>
      <c r="AG108" s="61" t="str">
        <f>IFERROR(Opttax!AF108/GAMSopt!AF108,"")</f>
        <v/>
      </c>
      <c r="AH108" s="61" t="str">
        <f>IFERROR(Opttax!AG108/GAMSopt!AG108,"")</f>
        <v/>
      </c>
      <c r="AI108" s="61" t="str">
        <f>IFERROR(Opttax!AH108/GAMSopt!AH108,"")</f>
        <v/>
      </c>
      <c r="AJ108" s="61" t="str">
        <f>IFERROR(Opttax!AI108/GAMSopt!AI108,"")</f>
        <v/>
      </c>
      <c r="AK108" s="61" t="str">
        <f>IFERROR(Opttax!AJ108/GAMSopt!AJ108,"")</f>
        <v/>
      </c>
      <c r="AL108" s="61" t="str">
        <f>IFERROR(Opttax!AK108/GAMSopt!AK108,"")</f>
        <v/>
      </c>
      <c r="AM108" s="61" t="str">
        <f>IFERROR(Opttax!AL108/GAMSopt!AL108,"")</f>
        <v/>
      </c>
      <c r="AN108" s="61" t="str">
        <f>IFERROR(Opttax!AM108/GAMSopt!AM108,"")</f>
        <v/>
      </c>
      <c r="AO108" s="61" t="str">
        <f>IFERROR(Opttax!AN108/GAMSopt!AN108,"")</f>
        <v/>
      </c>
      <c r="AP108" s="61" t="str">
        <f>IFERROR(Opttax!AO108/GAMSopt!AO108,"")</f>
        <v/>
      </c>
      <c r="AQ108" s="61" t="str">
        <f>IFERROR(Opttax!AP108/GAMSopt!AP108,"")</f>
        <v/>
      </c>
      <c r="AR108" s="61" t="str">
        <f>IFERROR(Opttax!AQ108/GAMSopt!AQ108,"")</f>
        <v/>
      </c>
      <c r="AS108" s="61" t="str">
        <f>IFERROR(Opttax!AR108/GAMSopt!AR108,"")</f>
        <v/>
      </c>
      <c r="AT108" s="61" t="str">
        <f>IFERROR(Opttax!AS108/GAMSopt!AS108,"")</f>
        <v/>
      </c>
      <c r="AU108" s="61" t="str">
        <f>IFERROR(Opttax!AT108/GAMSopt!AT108,"")</f>
        <v/>
      </c>
      <c r="AV108" s="61" t="str">
        <f>IFERROR(Opttax!AU108/GAMSopt!AU108,"")</f>
        <v/>
      </c>
      <c r="AW108" s="61" t="str">
        <f>IFERROR(Opttax!AV108/GAMSopt!AV108,"")</f>
        <v/>
      </c>
      <c r="AX108" s="61" t="str">
        <f>IFERROR(Opttax!AW108/GAMSopt!AW108,"")</f>
        <v/>
      </c>
      <c r="AY108" s="61" t="str">
        <f>IFERROR(Opttax!AX108/GAMSopt!AX108,"")</f>
        <v/>
      </c>
      <c r="AZ108" s="61" t="str">
        <f>IFERROR(Opttax!AY108/GAMSopt!AY108,"")</f>
        <v/>
      </c>
      <c r="BA108" s="61" t="str">
        <f>IFERROR(Opttax!AZ108/GAMSopt!AZ108,"")</f>
        <v/>
      </c>
      <c r="BB108" s="61" t="str">
        <f>IFERROR(Opttax!BA108/GAMSopt!BA108,"")</f>
        <v/>
      </c>
      <c r="BC108" s="61" t="str">
        <f>IFERROR(Opttax!BB108/GAMSopt!BB108,"")</f>
        <v/>
      </c>
      <c r="BD108" s="61" t="str">
        <f>IFERROR(Opttax!BC108/GAMSopt!BC108,"")</f>
        <v/>
      </c>
      <c r="BE108" s="61" t="str">
        <f>IFERROR(Opttax!BD108/GAMSopt!BD108,"")</f>
        <v/>
      </c>
      <c r="BF108" s="61" t="str">
        <f>IFERROR(Opttax!BE108/GAMSopt!BE108,"")</f>
        <v/>
      </c>
      <c r="BG108" s="61" t="str">
        <f>IFERROR(Opttax!BF108/GAMSopt!BF108,"")</f>
        <v/>
      </c>
      <c r="BH108" s="61" t="str">
        <f>IFERROR(Opttax!BG108/GAMSopt!BG108,"")</f>
        <v/>
      </c>
      <c r="BI108" s="61" t="str">
        <f>IFERROR(Opttax!BH108/GAMSopt!BH108,"")</f>
        <v/>
      </c>
      <c r="BJ108" s="61" t="str">
        <f>IFERROR(Opttax!BI108/GAMSopt!BI108,"")</f>
        <v/>
      </c>
    </row>
    <row r="109" spans="1:62" x14ac:dyDescent="0.25">
      <c r="A109" t="str">
        <f>Opttax!A109</f>
        <v xml:space="preserve">    Abatement cost ($ trillion)</v>
      </c>
      <c r="B109" t="str">
        <f>GAMSopt!A109</f>
        <v>Abatement cost (trillion USD)</v>
      </c>
      <c r="C109" s="61">
        <f>IFERROR(Opttax!B109/GAMSopt!B109,"")</f>
        <v>0.99999998790888378</v>
      </c>
      <c r="D109" s="61">
        <f>IFERROR(Opttax!C109/GAMSopt!C109,"")</f>
        <v>1.0000000007996066</v>
      </c>
      <c r="E109" s="61">
        <f>IFERROR(Opttax!D109/GAMSopt!D109,"")</f>
        <v>0.98989632255827376</v>
      </c>
      <c r="F109" s="61">
        <f>IFERROR(Opttax!E109/GAMSopt!E109,"")</f>
        <v>0.98734612743880656</v>
      </c>
      <c r="G109" s="61">
        <f>IFERROR(Opttax!F109/GAMSopt!F109,"")</f>
        <v>0.98490457935771458</v>
      </c>
      <c r="H109" s="61">
        <f>IFERROR(Opttax!G109/GAMSopt!G109,"")</f>
        <v>0.98234666868834686</v>
      </c>
      <c r="I109" s="61">
        <f>IFERROR(Opttax!H109/GAMSopt!H109,"")</f>
        <v>0.97949166043482372</v>
      </c>
      <c r="J109" s="61">
        <f>IFERROR(Opttax!I109/GAMSopt!I109,"")</f>
        <v>0.97617891598222784</v>
      </c>
      <c r="K109" s="61">
        <f>IFERROR(Opttax!J109/GAMSopt!J109,"")</f>
        <v>0.97225167177796545</v>
      </c>
      <c r="L109" s="61">
        <f>IFERROR(Opttax!K109/GAMSopt!K109,"")</f>
        <v>0.96754592740934819</v>
      </c>
      <c r="M109" s="61">
        <f>IFERROR(Opttax!L109/GAMSopt!L109,"")</f>
        <v>0.96188269333889009</v>
      </c>
      <c r="N109" s="61">
        <f>IFERROR(Opttax!M109/GAMSopt!M109,"")</f>
        <v>0.95506263814687131</v>
      </c>
      <c r="O109" s="61">
        <f>IFERROR(Opttax!N109/GAMSopt!N109,"")</f>
        <v>0.9468627396039685</v>
      </c>
      <c r="P109" s="61">
        <f>IFERROR(Opttax!O109/GAMSopt!O109,"")</f>
        <v>0.93703490424294922</v>
      </c>
      <c r="Q109" s="61">
        <f>IFERROR(Opttax!P109/GAMSopt!P109,"")</f>
        <v>0.92530680301207224</v>
      </c>
      <c r="R109" s="61">
        <f>IFERROR(Opttax!Q109/GAMSopt!Q109,"")</f>
        <v>0.91138537874615266</v>
      </c>
      <c r="S109" s="61">
        <f>IFERROR(Opttax!R109/GAMSopt!R109,"")</f>
        <v>0.89496359981515494</v>
      </c>
      <c r="T109" s="61">
        <f>IFERROR(Opttax!S109/GAMSopt!S109,"")</f>
        <v>0.87573108113550568</v>
      </c>
      <c r="U109" s="61">
        <f>IFERROR(Opttax!T109/GAMSopt!T109,"")</f>
        <v>0.85338913755553514</v>
      </c>
      <c r="V109" s="61">
        <f>IFERROR(Opttax!U109/GAMSopt!U109,"")</f>
        <v>0.8280085787925181</v>
      </c>
      <c r="W109" s="61">
        <f>IFERROR(Opttax!V109/GAMSopt!V109,"")</f>
        <v>0.79953656199860001</v>
      </c>
      <c r="X109" s="61">
        <f>IFERROR(Opttax!W109/GAMSopt!W109,"")</f>
        <v>0.76801345537214794</v>
      </c>
      <c r="Y109" s="61">
        <f>IFERROR(Opttax!X109/GAMSopt!X109,"")</f>
        <v>0.73359658726150911</v>
      </c>
      <c r="Z109" s="61">
        <f>IFERROR(Opttax!Y109/GAMSopt!Y109,"")</f>
        <v>0.69657979497765998</v>
      </c>
      <c r="AA109" s="61">
        <f>IFERROR(Opttax!Z109/GAMSopt!Z109,"")</f>
        <v>0.65737842271840086</v>
      </c>
      <c r="AB109" s="61">
        <f>IFERROR(Opttax!AA109/GAMSopt!AA109,"")</f>
        <v>0.61657118018069712</v>
      </c>
      <c r="AC109" s="61">
        <f>IFERROR(Opttax!AB109/GAMSopt!AB109,"")</f>
        <v>0.57487990759749896</v>
      </c>
      <c r="AD109" s="61">
        <f>IFERROR(Opttax!AC109/GAMSopt!AC109,"")</f>
        <v>0.53312701899020076</v>
      </c>
      <c r="AE109" s="61">
        <f>IFERROR(Opttax!AD109/GAMSopt!AD109,"")</f>
        <v>0.49219312985983477</v>
      </c>
      <c r="AF109" s="61">
        <f>IFERROR(Opttax!AE109/GAMSopt!AE109,"")</f>
        <v>0.45296254699155047</v>
      </c>
      <c r="AG109" s="61">
        <f>IFERROR(Opttax!AF109/GAMSopt!AF109,"")</f>
        <v>0.41640510223137855</v>
      </c>
      <c r="AH109" s="61">
        <f>IFERROR(Opttax!AG109/GAMSopt!AG109,"")</f>
        <v>0.38307843269039149</v>
      </c>
      <c r="AI109" s="61">
        <f>IFERROR(Opttax!AH109/GAMSopt!AH109,"")</f>
        <v>0.77608429725038808</v>
      </c>
      <c r="AJ109" s="61">
        <f>IFERROR(Opttax!AI109/GAMSopt!AI109,"")</f>
        <v>0.85009821427351495</v>
      </c>
      <c r="AK109" s="61">
        <f>IFERROR(Opttax!AJ109/GAMSopt!AJ109,"")</f>
        <v>0.89837086394743082</v>
      </c>
      <c r="AL109" s="61">
        <f>IFERROR(Opttax!AK109/GAMSopt!AK109,"")</f>
        <v>0.93048821543457871</v>
      </c>
      <c r="AM109" s="61">
        <f>IFERROR(Opttax!AL109/GAMSopt!AL109,"")</f>
        <v>0.95213010162668688</v>
      </c>
      <c r="AN109" s="61">
        <f>IFERROR(Opttax!AM109/GAMSopt!AM109,"")</f>
        <v>0.96683643480859682</v>
      </c>
      <c r="AO109" s="61">
        <f>IFERROR(Opttax!AN109/GAMSopt!AN109,"")</f>
        <v>0.97688836038222593</v>
      </c>
      <c r="AP109" s="61">
        <f>IFERROR(Opttax!AO109/GAMSopt!AO109,"")</f>
        <v>0.9837886864750699</v>
      </c>
      <c r="AQ109" s="61">
        <f>IFERROR(Opttax!AP109/GAMSopt!AP109,"")</f>
        <v>0.98854215698114867</v>
      </c>
      <c r="AR109" s="61">
        <f>IFERROR(Opttax!AQ109/GAMSopt!AQ109,"")</f>
        <v>0.99182721683905983</v>
      </c>
      <c r="AS109" s="61">
        <f>IFERROR(Opttax!AR109/GAMSopt!AR109,"")</f>
        <v>0.99410506092678252</v>
      </c>
      <c r="AT109" s="61">
        <f>IFERROR(Opttax!AS109/GAMSopt!AS109,"")</f>
        <v>0.99569062242540596</v>
      </c>
      <c r="AU109" s="61">
        <f>IFERROR(Opttax!AT109/GAMSopt!AT109,"")</f>
        <v>0.99679960957220426</v>
      </c>
      <c r="AV109" s="61">
        <f>IFERROR(Opttax!AU109/GAMSopt!AU109,"")</f>
        <v>0.99758006224013385</v>
      </c>
      <c r="AW109" s="61">
        <f>IFERROR(Opttax!AV109/GAMSopt!AV109,"")</f>
        <v>0.99813370793604572</v>
      </c>
      <c r="AX109" s="61">
        <f>IFERROR(Opttax!AW109/GAMSopt!AW109,"")</f>
        <v>0.99853050143307431</v>
      </c>
      <c r="AY109" s="61">
        <f>IFERROR(Opttax!AX109/GAMSopt!AX109,"")</f>
        <v>0.99881856481009978</v>
      </c>
      <c r="AZ109" s="61">
        <f>IFERROR(Opttax!AY109/GAMSopt!AY109,"")</f>
        <v>0.99903099862124389</v>
      </c>
      <c r="BA109" s="61">
        <f>IFERROR(Opttax!AZ109/GAMSopt!AZ109,"")</f>
        <v>0.99919055337099083</v>
      </c>
      <c r="BB109" s="61">
        <f>IFERROR(Opttax!BA109/GAMSopt!BA109,"")</f>
        <v>0.99931833699542383</v>
      </c>
      <c r="BC109" s="61">
        <f>IFERROR(Opttax!BB109/GAMSopt!BB109,"")</f>
        <v>0.9994171111250032</v>
      </c>
      <c r="BD109" s="61">
        <f>IFERROR(Opttax!BC109/GAMSopt!BC109,"")</f>
        <v>0.99949602577486085</v>
      </c>
      <c r="BE109" s="61">
        <f>IFERROR(Opttax!BD109/GAMSopt!BD109,"")</f>
        <v>0.99956107158143992</v>
      </c>
      <c r="BF109" s="61">
        <f>IFERROR(Opttax!BE109/GAMSopt!BE109,"")</f>
        <v>0.99961605434733147</v>
      </c>
      <c r="BG109" s="61">
        <f>IFERROR(Opttax!BF109/GAMSopt!BF109,"")</f>
        <v>0.99966179301066094</v>
      </c>
      <c r="BH109" s="61">
        <f>IFERROR(Opttax!BG109/GAMSopt!BG109,"")</f>
        <v>0.99969745796886944</v>
      </c>
      <c r="BI109" s="61">
        <f>IFERROR(Opttax!BH109/GAMSopt!BH109,"")</f>
        <v>0.99972172366271239</v>
      </c>
      <c r="BJ109" s="61" t="str">
        <f>IFERROR(Opttax!BI109/GAMSopt!BI109,"")</f>
        <v/>
      </c>
    </row>
    <row r="110" spans="1:62" x14ac:dyDescent="0.25">
      <c r="A110" t="str">
        <f>Opttax!A110</f>
        <v>Net output (net of damages and abatement, $trill p.a.)</v>
      </c>
      <c r="B110" t="str">
        <f>GAMSopt!A110</f>
        <v xml:space="preserve">Output (Net of Damages and Abatement, trillion USD pa) </v>
      </c>
      <c r="C110" s="61">
        <f>IFERROR(Opttax!B110/GAMSopt!B110,"")</f>
        <v>0.99999999999952749</v>
      </c>
      <c r="D110" s="61">
        <f>IFERROR(Opttax!C110/GAMSopt!C110,"")</f>
        <v>0.99999999998955968</v>
      </c>
      <c r="E110" s="61">
        <f>IFERROR(Opttax!D110/GAMSopt!D110,"")</f>
        <v>0.98989632293548335</v>
      </c>
      <c r="F110" s="61">
        <f>IFERROR(Opttax!E110/GAMSopt!E110,"")</f>
        <v>0.98734787638650945</v>
      </c>
      <c r="G110" s="61">
        <f>IFERROR(Opttax!F110/GAMSopt!F110,"")</f>
        <v>0.98491051170283905</v>
      </c>
      <c r="H110" s="61">
        <f>IFERROR(Opttax!G110/GAMSopt!G110,"")</f>
        <v>0.98235989607123331</v>
      </c>
      <c r="I110" s="61">
        <f>IFERROR(Opttax!H110/GAMSopt!H110,"")</f>
        <v>0.97951597160982318</v>
      </c>
      <c r="J110" s="61">
        <f>IFERROR(Opttax!I110/GAMSopt!I110,"")</f>
        <v>0.97621879138765255</v>
      </c>
      <c r="K110" s="61">
        <f>IFERROR(Opttax!J110/GAMSopt!J110,"")</f>
        <v>0.97231231447439403</v>
      </c>
      <c r="L110" s="61">
        <f>IFERROR(Opttax!K110/GAMSopt!K110,"")</f>
        <v>0.96763329676718168</v>
      </c>
      <c r="M110" s="61">
        <f>IFERROR(Opttax!L110/GAMSopt!L110,"")</f>
        <v>0.96200353003790917</v>
      </c>
      <c r="N110" s="61">
        <f>IFERROR(Opttax!M110/GAMSopt!M110,"")</f>
        <v>0.95522446877703548</v>
      </c>
      <c r="O110" s="61">
        <f>IFERROR(Opttax!N110/GAMSopt!N110,"")</f>
        <v>0.9470738284542457</v>
      </c>
      <c r="P110" s="61">
        <f>IFERROR(Opttax!O110/GAMSopt!O110,"")</f>
        <v>0.93730412017309472</v>
      </c>
      <c r="Q110" s="61">
        <f>IFERROR(Opttax!P110/GAMSopt!P110,"")</f>
        <v>0.92564336460009411</v>
      </c>
      <c r="R110" s="61">
        <f>IFERROR(Opttax!Q110/GAMSopt!Q110,"")</f>
        <v>0.91179842687032608</v>
      </c>
      <c r="S110" s="61">
        <f>IFERROR(Opttax!R110/GAMSopt!R110,"")</f>
        <v>0.89546154924099153</v>
      </c>
      <c r="T110" s="61">
        <f>IFERROR(Opttax!S110/GAMSopt!S110,"")</f>
        <v>0.87632071052093286</v>
      </c>
      <c r="U110" s="61">
        <f>IFERROR(Opttax!T110/GAMSopt!T110,"")</f>
        <v>0.85407439452896361</v>
      </c>
      <c r="V110" s="61">
        <f>IFERROR(Opttax!U110/GAMSopt!U110,"")</f>
        <v>0.82878878862047534</v>
      </c>
      <c r="W110" s="61">
        <f>IFERROR(Opttax!V110/GAMSopt!V110,"")</f>
        <v>0.80040526154370728</v>
      </c>
      <c r="X110" s="61">
        <f>IFERROR(Opttax!W110/GAMSopt!W110,"")</f>
        <v>0.76895683755356237</v>
      </c>
      <c r="Y110" s="61">
        <f>IFERROR(Opttax!X110/GAMSopt!X110,"")</f>
        <v>0.7345922033751181</v>
      </c>
      <c r="Z110" s="61">
        <f>IFERROR(Opttax!Y110/GAMSopt!Y110,"")</f>
        <v>0.69759442254853843</v>
      </c>
      <c r="AA110" s="61">
        <f>IFERROR(Opttax!Z110/GAMSopt!Z110,"")</f>
        <v>0.65838117797938256</v>
      </c>
      <c r="AB110" s="61">
        <f>IFERROR(Opttax!AA110/GAMSopt!AA110,"")</f>
        <v>0.61753885858710633</v>
      </c>
      <c r="AC110" s="61">
        <f>IFERROR(Opttax!AB110/GAMSopt!AB110,"")</f>
        <v>0.57579596739777406</v>
      </c>
      <c r="AD110" s="61">
        <f>IFERROR(Opttax!AC110/GAMSopt!AC110,"")</f>
        <v>0.53398090216638183</v>
      </c>
      <c r="AE110" s="61">
        <f>IFERROR(Opttax!AD110/GAMSopt!AD110,"")</f>
        <v>0.49297944195276794</v>
      </c>
      <c r="AF110" s="61">
        <f>IFERROR(Opttax!AE110/GAMSopt!AE110,"")</f>
        <v>0.45368434057251317</v>
      </c>
      <c r="AG110" s="61">
        <f>IFERROR(Opttax!AF110/GAMSopt!AF110,"")</f>
        <v>0.41697853214008263</v>
      </c>
      <c r="AH110" s="61">
        <f>IFERROR(Opttax!AG110/GAMSopt!AG110,"")</f>
        <v>0.38345644663220946</v>
      </c>
      <c r="AI110" s="61">
        <f>IFERROR(Opttax!AH110/GAMSopt!AH110,"")</f>
        <v>0.77643504561407362</v>
      </c>
      <c r="AJ110" s="61">
        <f>IFERROR(Opttax!AI110/GAMSopt!AI110,"")</f>
        <v>0.85005972882387837</v>
      </c>
      <c r="AK110" s="61">
        <f>IFERROR(Opttax!AJ110/GAMSopt!AJ110,"")</f>
        <v>0.8979424483648647</v>
      </c>
      <c r="AL110" s="61">
        <f>IFERROR(Opttax!AK110/GAMSopt!AK110,"")</f>
        <v>0.92971438721662092</v>
      </c>
      <c r="AM110" s="61">
        <f>IFERROR(Opttax!AL110/GAMSopt!AL110,"")</f>
        <v>0.9510746512999102</v>
      </c>
      <c r="AN110" s="61">
        <f>IFERROR(Opttax!AM110/GAMSopt!AM110,"")</f>
        <v>0.96556750772955768</v>
      </c>
      <c r="AO110" s="61">
        <f>IFERROR(Opttax!AN110/GAMSopt!AN110,"")</f>
        <v>0.97547036675005494</v>
      </c>
      <c r="AP110" s="61">
        <f>IFERROR(Opttax!AO110/GAMSopt!AO110,"")</f>
        <v>0.98227838667441103</v>
      </c>
      <c r="AQ110" s="61">
        <f>IFERROR(Opttax!AP110/GAMSopt!AP110,"")</f>
        <v>0.98698722711978215</v>
      </c>
      <c r="AR110" s="61">
        <f>IFERROR(Opttax!AQ110/GAMSopt!AQ110,"")</f>
        <v>0.99026622125469344</v>
      </c>
      <c r="AS110" s="61">
        <f>IFERROR(Opttax!AR110/GAMSopt!AR110,"")</f>
        <v>0.99256816466534903</v>
      </c>
      <c r="AT110" s="61">
        <f>IFERROR(Opttax!AS110/GAMSopt!AS110,"")</f>
        <v>0.99420063957109006</v>
      </c>
      <c r="AU110" s="61">
        <f>IFERROR(Opttax!AT110/GAMSopt!AT110,"")</f>
        <v>0.99537315089670297</v>
      </c>
      <c r="AV110" s="61">
        <f>IFERROR(Opttax!AU110/GAMSopt!AU110,"")</f>
        <v>0.99622865038910646</v>
      </c>
      <c r="AW110" s="61">
        <f>IFERROR(Opttax!AV110/GAMSopt!AV110,"")</f>
        <v>0.99686479277197482</v>
      </c>
      <c r="AX110" s="61">
        <f>IFERROR(Opttax!AW110/GAMSopt!AW110,"")</f>
        <v>0.99734834662407057</v>
      </c>
      <c r="AY110" s="61">
        <f>IFERROR(Opttax!AX110/GAMSopt!AX110,"")</f>
        <v>0.99772499871570319</v>
      </c>
      <c r="AZ110" s="61">
        <f>IFERROR(Opttax!AY110/GAMSopt!AY110,"")</f>
        <v>0.99802603455239092</v>
      </c>
      <c r="BA110" s="61">
        <f>IFERROR(Opttax!AZ110/GAMSopt!AZ110,"")</f>
        <v>0.99827288959430993</v>
      </c>
      <c r="BB110" s="61">
        <f>IFERROR(Opttax!BA110/GAMSopt!BA110,"")</f>
        <v>0.99848574338646534</v>
      </c>
      <c r="BC110" s="61">
        <f>IFERROR(Opttax!BB110/GAMSopt!BB110,"")</f>
        <v>0.99866693130542317</v>
      </c>
      <c r="BD110" s="61">
        <f>IFERROR(Opttax!BC110/GAMSopt!BC110,"")</f>
        <v>0.99882543191432749</v>
      </c>
      <c r="BE110" s="61">
        <f>IFERROR(Opttax!BD110/GAMSopt!BD110,"")</f>
        <v>0.99896562410814027</v>
      </c>
      <c r="BF110" s="61">
        <f>IFERROR(Opttax!BE110/GAMSopt!BE110,"")</f>
        <v>0.99907789695162941</v>
      </c>
      <c r="BG110" s="61">
        <f>IFERROR(Opttax!BF110/GAMSopt!BF110,"")</f>
        <v>0.9991523289509523</v>
      </c>
      <c r="BH110" s="61">
        <f>IFERROR(Opttax!BG110/GAMSopt!BG110,"")</f>
        <v>0.99918232504888949</v>
      </c>
      <c r="BI110" s="61">
        <f>IFERROR(Opttax!BH110/GAMSopt!BH110,"")</f>
        <v>0.99916694768557135</v>
      </c>
      <c r="BJ110" s="61">
        <f>IFERROR(Opttax!BI110/GAMSopt!BI110,"")</f>
        <v>0.99911080205193459</v>
      </c>
    </row>
    <row r="111" spans="1:62" x14ac:dyDescent="0.25">
      <c r="A111" t="str">
        <f>Opttax!A111</f>
        <v>EMISSIONS</v>
      </c>
      <c r="B111" t="str">
        <f>GAMSopt!A111</f>
        <v>* EMISSIONS</v>
      </c>
      <c r="C111" s="61" t="str">
        <f>IFERROR(Opttax!B111/GAMSopt!B111,"")</f>
        <v/>
      </c>
      <c r="D111" s="61" t="str">
        <f>IFERROR(Opttax!C111/GAMSopt!C111,"")</f>
        <v/>
      </c>
      <c r="E111" s="61" t="str">
        <f>IFERROR(Opttax!D111/GAMSopt!D111,"")</f>
        <v/>
      </c>
      <c r="F111" s="61" t="str">
        <f>IFERROR(Opttax!E111/GAMSopt!E111,"")</f>
        <v/>
      </c>
      <c r="G111" s="61" t="str">
        <f>IFERROR(Opttax!F111/GAMSopt!F111,"")</f>
        <v/>
      </c>
      <c r="H111" s="61" t="str">
        <f>IFERROR(Opttax!G111/GAMSopt!G111,"")</f>
        <v/>
      </c>
      <c r="I111" s="61" t="str">
        <f>IFERROR(Opttax!H111/GAMSopt!H111,"")</f>
        <v/>
      </c>
      <c r="J111" s="61" t="str">
        <f>IFERROR(Opttax!I111/GAMSopt!I111,"")</f>
        <v/>
      </c>
      <c r="K111" s="61" t="str">
        <f>IFERROR(Opttax!J111/GAMSopt!J111,"")</f>
        <v/>
      </c>
      <c r="L111" s="61" t="str">
        <f>IFERROR(Opttax!K111/GAMSopt!K111,"")</f>
        <v/>
      </c>
      <c r="M111" s="61" t="str">
        <f>IFERROR(Opttax!L111/GAMSopt!L111,"")</f>
        <v/>
      </c>
      <c r="N111" s="61" t="str">
        <f>IFERROR(Opttax!M111/GAMSopt!M111,"")</f>
        <v/>
      </c>
      <c r="O111" s="61" t="str">
        <f>IFERROR(Opttax!N111/GAMSopt!N111,"")</f>
        <v/>
      </c>
      <c r="P111" s="61" t="str">
        <f>IFERROR(Opttax!O111/GAMSopt!O111,"")</f>
        <v/>
      </c>
      <c r="Q111" s="61" t="str">
        <f>IFERROR(Opttax!P111/GAMSopt!P111,"")</f>
        <v/>
      </c>
      <c r="R111" s="61" t="str">
        <f>IFERROR(Opttax!Q111/GAMSopt!Q111,"")</f>
        <v/>
      </c>
      <c r="S111" s="61" t="str">
        <f>IFERROR(Opttax!R111/GAMSopt!R111,"")</f>
        <v/>
      </c>
      <c r="T111" s="61" t="str">
        <f>IFERROR(Opttax!S111/GAMSopt!S111,"")</f>
        <v/>
      </c>
      <c r="U111" s="61" t="str">
        <f>IFERROR(Opttax!T111/GAMSopt!T111,"")</f>
        <v/>
      </c>
      <c r="V111" s="61" t="str">
        <f>IFERROR(Opttax!U111/GAMSopt!U111,"")</f>
        <v/>
      </c>
      <c r="W111" s="61" t="str">
        <f>IFERROR(Opttax!V111/GAMSopt!V111,"")</f>
        <v/>
      </c>
      <c r="X111" s="61" t="str">
        <f>IFERROR(Opttax!W111/GAMSopt!W111,"")</f>
        <v/>
      </c>
      <c r="Y111" s="61" t="str">
        <f>IFERROR(Opttax!X111/GAMSopt!X111,"")</f>
        <v/>
      </c>
      <c r="Z111" s="61" t="str">
        <f>IFERROR(Opttax!Y111/GAMSopt!Y111,"")</f>
        <v/>
      </c>
      <c r="AA111" s="61" t="str">
        <f>IFERROR(Opttax!Z111/GAMSopt!Z111,"")</f>
        <v/>
      </c>
      <c r="AB111" s="61" t="str">
        <f>IFERROR(Opttax!AA111/GAMSopt!AA111,"")</f>
        <v/>
      </c>
      <c r="AC111" s="61" t="str">
        <f>IFERROR(Opttax!AB111/GAMSopt!AB111,"")</f>
        <v/>
      </c>
      <c r="AD111" s="61" t="str">
        <f>IFERROR(Opttax!AC111/GAMSopt!AC111,"")</f>
        <v/>
      </c>
      <c r="AE111" s="61" t="str">
        <f>IFERROR(Opttax!AD111/GAMSopt!AD111,"")</f>
        <v/>
      </c>
      <c r="AF111" s="61" t="str">
        <f>IFERROR(Opttax!AE111/GAMSopt!AE111,"")</f>
        <v/>
      </c>
      <c r="AG111" s="61" t="str">
        <f>IFERROR(Opttax!AF111/GAMSopt!AF111,"")</f>
        <v/>
      </c>
      <c r="AH111" s="61" t="str">
        <f>IFERROR(Opttax!AG111/GAMSopt!AG111,"")</f>
        <v/>
      </c>
      <c r="AI111" s="61" t="str">
        <f>IFERROR(Opttax!AH111/GAMSopt!AH111,"")</f>
        <v/>
      </c>
      <c r="AJ111" s="61" t="str">
        <f>IFERROR(Opttax!AI111/GAMSopt!AI111,"")</f>
        <v/>
      </c>
      <c r="AK111" s="61" t="str">
        <f>IFERROR(Opttax!AJ111/GAMSopt!AJ111,"")</f>
        <v/>
      </c>
      <c r="AL111" s="61" t="str">
        <f>IFERROR(Opttax!AK111/GAMSopt!AK111,"")</f>
        <v/>
      </c>
      <c r="AM111" s="61" t="str">
        <f>IFERROR(Opttax!AL111/GAMSopt!AL111,"")</f>
        <v/>
      </c>
      <c r="AN111" s="61" t="str">
        <f>IFERROR(Opttax!AM111/GAMSopt!AM111,"")</f>
        <v/>
      </c>
      <c r="AO111" s="61" t="str">
        <f>IFERROR(Opttax!AN111/GAMSopt!AN111,"")</f>
        <v/>
      </c>
      <c r="AP111" s="61" t="str">
        <f>IFERROR(Opttax!AO111/GAMSopt!AO111,"")</f>
        <v/>
      </c>
      <c r="AQ111" s="61" t="str">
        <f>IFERROR(Opttax!AP111/GAMSopt!AP111,"")</f>
        <v/>
      </c>
      <c r="AR111" s="61" t="str">
        <f>IFERROR(Opttax!AQ111/GAMSopt!AQ111,"")</f>
        <v/>
      </c>
      <c r="AS111" s="61" t="str">
        <f>IFERROR(Opttax!AR111/GAMSopt!AR111,"")</f>
        <v/>
      </c>
      <c r="AT111" s="61" t="str">
        <f>IFERROR(Opttax!AS111/GAMSopt!AS111,"")</f>
        <v/>
      </c>
      <c r="AU111" s="61" t="str">
        <f>IFERROR(Opttax!AT111/GAMSopt!AT111,"")</f>
        <v/>
      </c>
      <c r="AV111" s="61" t="str">
        <f>IFERROR(Opttax!AU111/GAMSopt!AU111,"")</f>
        <v/>
      </c>
      <c r="AW111" s="61" t="str">
        <f>IFERROR(Opttax!AV111/GAMSopt!AV111,"")</f>
        <v/>
      </c>
      <c r="AX111" s="61" t="str">
        <f>IFERROR(Opttax!AW111/GAMSopt!AW111,"")</f>
        <v/>
      </c>
      <c r="AY111" s="61" t="str">
        <f>IFERROR(Opttax!AX111/GAMSopt!AX111,"")</f>
        <v/>
      </c>
      <c r="AZ111" s="61" t="str">
        <f>IFERROR(Opttax!AY111/GAMSopt!AY111,"")</f>
        <v/>
      </c>
      <c r="BA111" s="61" t="str">
        <f>IFERROR(Opttax!AZ111/GAMSopt!AZ111,"")</f>
        <v/>
      </c>
      <c r="BB111" s="61" t="str">
        <f>IFERROR(Opttax!BA111/GAMSopt!BA111,"")</f>
        <v/>
      </c>
      <c r="BC111" s="61" t="str">
        <f>IFERROR(Opttax!BB111/GAMSopt!BB111,"")</f>
        <v/>
      </c>
      <c r="BD111" s="61" t="str">
        <f>IFERROR(Opttax!BC111/GAMSopt!BC111,"")</f>
        <v/>
      </c>
      <c r="BE111" s="61" t="str">
        <f>IFERROR(Opttax!BD111/GAMSopt!BD111,"")</f>
        <v/>
      </c>
      <c r="BF111" s="61" t="str">
        <f>IFERROR(Opttax!BE111/GAMSopt!BE111,"")</f>
        <v/>
      </c>
      <c r="BG111" s="61" t="str">
        <f>IFERROR(Opttax!BF111/GAMSopt!BF111,"")</f>
        <v/>
      </c>
      <c r="BH111" s="61" t="str">
        <f>IFERROR(Opttax!BG111/GAMSopt!BG111,"")</f>
        <v/>
      </c>
      <c r="BI111" s="61" t="str">
        <f>IFERROR(Opttax!BH111/GAMSopt!BH111,"")</f>
        <v/>
      </c>
      <c r="BJ111" s="61" t="str">
        <f>IFERROR(Opttax!BI111/GAMSopt!BI111,"")</f>
        <v/>
      </c>
    </row>
    <row r="112" spans="1:62" x14ac:dyDescent="0.25">
      <c r="A112" t="str">
        <f>Opttax!A112</f>
        <v>Total carbon emissions (GTCO2 per year)</v>
      </c>
      <c r="B112" t="str">
        <f>GAMSopt!A112</f>
        <v>Total Carbon Emissions (GTCO2 per year)</v>
      </c>
      <c r="C112" s="61">
        <f>IFERROR(Opttax!B112/GAMSopt!B112,"")</f>
        <v>1.0000000000319935</v>
      </c>
      <c r="D112" s="61">
        <f>IFERROR(Opttax!C112/GAMSopt!C112,"")</f>
        <v>0.99999999996732558</v>
      </c>
      <c r="E112" s="61">
        <f>IFERROR(Opttax!D112/GAMSopt!D112,"")</f>
        <v>0.99047402859562184</v>
      </c>
      <c r="F112" s="61">
        <f>IFERROR(Opttax!E112/GAMSopt!E112,"")</f>
        <v>0.98789103479216134</v>
      </c>
      <c r="G112" s="61">
        <f>IFERROR(Opttax!F112/GAMSopt!F112,"")</f>
        <v>0.98539800355737395</v>
      </c>
      <c r="H112" s="61">
        <f>IFERROR(Opttax!G112/GAMSopt!G112,"")</f>
        <v>0.98278844845781166</v>
      </c>
      <c r="I112" s="61">
        <f>IFERROR(Opttax!H112/GAMSopt!H112,"")</f>
        <v>0.97988816682335989</v>
      </c>
      <c r="J112" s="61">
        <f>IFERROR(Opttax!I112/GAMSopt!I112,"")</f>
        <v>0.97653809596007457</v>
      </c>
      <c r="K112" s="61">
        <f>IFERROR(Opttax!J112/GAMSopt!J112,"")</f>
        <v>0.97258117215502338</v>
      </c>
      <c r="L112" s="61">
        <f>IFERROR(Opttax!K112/GAMSopt!K112,"")</f>
        <v>0.96785252260565435</v>
      </c>
      <c r="M112" s="61">
        <f>IFERROR(Opttax!L112/GAMSopt!L112,"")</f>
        <v>0.96217224348355446</v>
      </c>
      <c r="N112" s="61">
        <f>IFERROR(Opttax!M112/GAMSopt!M112,"")</f>
        <v>0.95534025711023063</v>
      </c>
      <c r="O112" s="61">
        <f>IFERROR(Opttax!N112/GAMSopt!N112,"")</f>
        <v>0.94713303621501344</v>
      </c>
      <c r="P112" s="61">
        <f>IFERROR(Opttax!O112/GAMSopt!O112,"")</f>
        <v>0.93730226189888044</v>
      </c>
      <c r="Q112" s="61">
        <f>IFERROR(Opttax!P112/GAMSopt!P112,"")</f>
        <v>0.92557571886084566</v>
      </c>
      <c r="R112" s="61">
        <f>IFERROR(Opttax!Q112/GAMSopt!Q112,"")</f>
        <v>0.91166091853205167</v>
      </c>
      <c r="S112" s="61">
        <f>IFERROR(Opttax!R112/GAMSopt!R112,"")</f>
        <v>0.89525210611013684</v>
      </c>
      <c r="T112" s="61">
        <f>IFERROR(Opttax!S112/GAMSopt!S112,"")</f>
        <v>0.87604145465016892</v>
      </c>
      <c r="U112" s="61">
        <f>IFERROR(Opttax!T112/GAMSopt!T112,"")</f>
        <v>0.85373551981126616</v>
      </c>
      <c r="V112" s="61">
        <f>IFERROR(Opttax!U112/GAMSopt!U112,"")</f>
        <v>0.82841623536766296</v>
      </c>
      <c r="W112" s="61">
        <f>IFERROR(Opttax!V112/GAMSopt!V112,"")</f>
        <v>0.80006302538702834</v>
      </c>
      <c r="X112" s="61">
        <f>IFERROR(Opttax!W112/GAMSopt!W112,"")</f>
        <v>0.76884784908564729</v>
      </c>
      <c r="Y112" s="61">
        <f>IFERROR(Opttax!X112/GAMSopt!X112,"")</f>
        <v>0.73678531565835981</v>
      </c>
      <c r="Z112" s="61">
        <f>IFERROR(Opttax!Y112/GAMSopt!Y112,"")</f>
        <v>1.000000002147732</v>
      </c>
      <c r="AA112" s="61">
        <f>IFERROR(Opttax!Z112/GAMSopt!Z112,"")</f>
        <v>0.99999999958096553</v>
      </c>
      <c r="AB112" s="61">
        <f>IFERROR(Opttax!AA112/GAMSopt!AA112,"")</f>
        <v>1.0000000011851946</v>
      </c>
      <c r="AC112" s="61">
        <f>IFERROR(Opttax!AB112/GAMSopt!AB112,"")</f>
        <v>1.0000000011851948</v>
      </c>
      <c r="AD112" s="61">
        <f>IFERROR(Opttax!AC112/GAMSopt!AC112,"")</f>
        <v>1.0000000011851946</v>
      </c>
      <c r="AE112" s="61">
        <f>IFERROR(Opttax!AD112/GAMSopt!AD112,"")</f>
        <v>1.0000000043184549</v>
      </c>
      <c r="AF112" s="61">
        <f>IFERROR(Opttax!AE112/GAMSopt!AE112,"")</f>
        <v>0.45286686780172913</v>
      </c>
      <c r="AG112" s="61">
        <f>IFERROR(Opttax!AF112/GAMSopt!AF112,"")</f>
        <v>0.41632401705233379</v>
      </c>
      <c r="AH112" s="61">
        <f>IFERROR(Opttax!AG112/GAMSopt!AG112,"")</f>
        <v>0.38301027969501805</v>
      </c>
      <c r="AI112" s="61">
        <f>IFERROR(Opttax!AH112/GAMSopt!AH112,"")</f>
        <v>0.77606460941280919</v>
      </c>
      <c r="AJ112" s="61">
        <f>IFERROR(Opttax!AI112/GAMSopt!AI112,"")</f>
        <v>0.85008771321958065</v>
      </c>
      <c r="AK112" s="61">
        <f>IFERROR(Opttax!AJ112/GAMSopt!AJ112,"")</f>
        <v>0.89836518562744661</v>
      </c>
      <c r="AL112" s="61">
        <f>IFERROR(Opttax!AK112/GAMSopt!AK112,"")</f>
        <v>0.93048511443653625</v>
      </c>
      <c r="AM112" s="61">
        <f>IFERROR(Opttax!AL112/GAMSopt!AL112,"")</f>
        <v>0.952128394715822</v>
      </c>
      <c r="AN112" s="61">
        <f>IFERROR(Opttax!AM112/GAMSopt!AM112,"")</f>
        <v>0.96683548863501045</v>
      </c>
      <c r="AO112" s="61">
        <f>IFERROR(Opttax!AN112/GAMSopt!AN112,"")</f>
        <v>0.97688783223962461</v>
      </c>
      <c r="AP112" s="61">
        <f>IFERROR(Opttax!AO112/GAMSopt!AO112,"")</f>
        <v>0.98378838945792979</v>
      </c>
      <c r="AQ112" s="61">
        <f>IFERROR(Opttax!AP112/GAMSopt!AP112,"")</f>
        <v>0.98854198849970454</v>
      </c>
      <c r="AR112" s="61">
        <f>IFERROR(Opttax!AQ112/GAMSopt!AQ112,"")</f>
        <v>0.99182712029561204</v>
      </c>
      <c r="AS112" s="61">
        <f>IFERROR(Opttax!AR112/GAMSopt!AR112,"")</f>
        <v>0.99410500493288267</v>
      </c>
      <c r="AT112" s="61">
        <f>IFERROR(Opttax!AS112/GAMSopt!AS112,"")</f>
        <v>0.99569058947983202</v>
      </c>
      <c r="AU112" s="61">
        <f>IFERROR(Opttax!AT112/GAMSopt!AT112,"")</f>
        <v>0.99679958986346429</v>
      </c>
      <c r="AV112" s="61">
        <f>IFERROR(Opttax!AU112/GAMSopt!AU112,"")</f>
        <v>0.9975800502283062</v>
      </c>
      <c r="AW112" s="61">
        <f>IFERROR(Opttax!AV112/GAMSopt!AV112,"")</f>
        <v>0.99813370045378891</v>
      </c>
      <c r="AX112" s="61">
        <f>IFERROR(Opttax!AW112/GAMSopt!AW112,"")</f>
        <v>0.99853049667173033</v>
      </c>
      <c r="AY112" s="61">
        <f>IFERROR(Opttax!AX112/GAMSopt!AX112,"")</f>
        <v>0.99881856171757788</v>
      </c>
      <c r="AZ112" s="61">
        <f>IFERROR(Opttax!AY112/GAMSopt!AY112,"")</f>
        <v>0.99903099657125138</v>
      </c>
      <c r="BA112" s="61">
        <f>IFERROR(Opttax!AZ112/GAMSopt!AZ112,"")</f>
        <v>0.99919055197643991</v>
      </c>
      <c r="BB112" s="61">
        <f>IFERROR(Opttax!BA112/GAMSopt!BA112,"")</f>
        <v>0.99931833605374099</v>
      </c>
      <c r="BC112" s="61">
        <f>IFERROR(Opttax!BB112/GAMSopt!BB112,"")</f>
        <v>0.99941711047299731</v>
      </c>
      <c r="BD112" s="61">
        <f>IFERROR(Opttax!BC112/GAMSopt!BC112,"")</f>
        <v>0.99949602533533644</v>
      </c>
      <c r="BE112" s="61">
        <f>IFERROR(Opttax!BD112/GAMSopt!BD112,"")</f>
        <v>0.99956106998939642</v>
      </c>
      <c r="BF112" s="61">
        <f>IFERROR(Opttax!BE112/GAMSopt!BE112,"")</f>
        <v>0.99961605473663095</v>
      </c>
      <c r="BG112" s="61">
        <f>IFERROR(Opttax!BF112/GAMSopt!BF112,"")</f>
        <v>0.99966179287122203</v>
      </c>
      <c r="BH112" s="61">
        <f>IFERROR(Opttax!BG112/GAMSopt!BG112,"")</f>
        <v>0.99969745809121313</v>
      </c>
      <c r="BI112" s="61">
        <f>IFERROR(Opttax!BH112/GAMSopt!BH112,"")</f>
        <v>0.99972172330231213</v>
      </c>
      <c r="BJ112" s="61">
        <f>IFERROR(Opttax!BI112/GAMSopt!BI112,"")</f>
        <v>0.99973370404922413</v>
      </c>
    </row>
    <row r="113" spans="1:62" x14ac:dyDescent="0.25">
      <c r="A113" t="str">
        <f>Opttax!A113</f>
        <v>Industrial emissions (GTCO2 per year)</v>
      </c>
      <c r="B113" t="str">
        <f>GAMSopt!A113</f>
        <v>Industrial Emissions (GTCO2 per year)</v>
      </c>
      <c r="C113" s="61">
        <f>IFERROR(Opttax!B113/GAMSopt!B113,"")</f>
        <v>1.0000000000351401</v>
      </c>
      <c r="D113" s="61">
        <f>IFERROR(Opttax!C113/GAMSopt!C113,"")</f>
        <v>0.99999999996462174</v>
      </c>
      <c r="E113" s="61">
        <f>IFERROR(Opttax!D113/GAMSopt!D113,"")</f>
        <v>0.98989632299085173</v>
      </c>
      <c r="F113" s="61">
        <f>IFERROR(Opttax!E113/GAMSopt!E113,"")</f>
        <v>0.98734612758161089</v>
      </c>
      <c r="G113" s="61">
        <f>IFERROR(Opttax!F113/GAMSopt!F113,"")</f>
        <v>0.98490457869844328</v>
      </c>
      <c r="H113" s="61">
        <f>IFERROR(Opttax!G113/GAMSopt!G113,"")</f>
        <v>0.98234666803736725</v>
      </c>
      <c r="I113" s="61">
        <f>IFERROR(Opttax!H113/GAMSopt!H113,"")</f>
        <v>0.97949166053668435</v>
      </c>
      <c r="J113" s="61">
        <f>IFERROR(Opttax!I113/GAMSopt!I113,"")</f>
        <v>0.97617891581260252</v>
      </c>
      <c r="K113" s="61">
        <f>IFERROR(Opttax!J113/GAMSopt!J113,"")</f>
        <v>0.97225167143906321</v>
      </c>
      <c r="L113" s="61">
        <f>IFERROR(Opttax!K113/GAMSopt!K113,"")</f>
        <v>0.96754592782125615</v>
      </c>
      <c r="M113" s="61">
        <f>IFERROR(Opttax!L113/GAMSopt!L113,"")</f>
        <v>0.96188269351809852</v>
      </c>
      <c r="N113" s="61">
        <f>IFERROR(Opttax!M113/GAMSopt!M113,"")</f>
        <v>0.95506263800880642</v>
      </c>
      <c r="O113" s="61">
        <f>IFERROR(Opttax!N113/GAMSopt!N113,"")</f>
        <v>0.9468627398849615</v>
      </c>
      <c r="P113" s="61">
        <f>IFERROR(Opttax!O113/GAMSopt!O113,"")</f>
        <v>0.93703490439969328</v>
      </c>
      <c r="Q113" s="61">
        <f>IFERROR(Opttax!P113/GAMSopt!P113,"")</f>
        <v>0.92530680287011591</v>
      </c>
      <c r="R113" s="61">
        <f>IFERROR(Opttax!Q113/GAMSopt!Q113,"")</f>
        <v>0.91138537875398817</v>
      </c>
      <c r="S113" s="61">
        <f>IFERROR(Opttax!R113/GAMSopt!R113,"")</f>
        <v>0.89496360003149755</v>
      </c>
      <c r="T113" s="61">
        <f>IFERROR(Opttax!S113/GAMSopt!S113,"")</f>
        <v>0.87573108118424192</v>
      </c>
      <c r="U113" s="61">
        <f>IFERROR(Opttax!T113/GAMSopt!T113,"")</f>
        <v>0.85338913762980839</v>
      </c>
      <c r="V113" s="61">
        <f>IFERROR(Opttax!U113/GAMSopt!U113,"")</f>
        <v>0.82800857848940101</v>
      </c>
      <c r="W113" s="61">
        <f>IFERROR(Opttax!V113/GAMSopt!V113,"")</f>
        <v>0.79953656220474301</v>
      </c>
      <c r="X113" s="61">
        <f>IFERROR(Opttax!W113/GAMSopt!W113,"")</f>
        <v>0.76801345584683345</v>
      </c>
      <c r="Y113" s="61">
        <f>IFERROR(Opttax!X113/GAMSopt!X113,"")</f>
        <v>0.73359658974529207</v>
      </c>
      <c r="Z113" s="61" t="str">
        <f>IFERROR(Opttax!Y113/GAMSopt!Y113,"")</f>
        <v/>
      </c>
      <c r="AA113" s="61" t="str">
        <f>IFERROR(Opttax!Z113/GAMSopt!Z113,"")</f>
        <v/>
      </c>
      <c r="AB113" s="61" t="str">
        <f>IFERROR(Opttax!AA113/GAMSopt!AA113,"")</f>
        <v/>
      </c>
      <c r="AC113" s="61" t="str">
        <f>IFERROR(Opttax!AB113/GAMSopt!AB113,"")</f>
        <v/>
      </c>
      <c r="AD113" s="61" t="str">
        <f>IFERROR(Opttax!AC113/GAMSopt!AC113,"")</f>
        <v/>
      </c>
      <c r="AE113" s="61" t="str">
        <f>IFERROR(Opttax!AD113/GAMSopt!AD113,"")</f>
        <v/>
      </c>
      <c r="AF113" s="61">
        <f>IFERROR(Opttax!AE113/GAMSopt!AE113,"")</f>
        <v>0.45296254699069943</v>
      </c>
      <c r="AG113" s="61">
        <f>IFERROR(Opttax!AF113/GAMSopt!AF113,"")</f>
        <v>0.41640510223119137</v>
      </c>
      <c r="AH113" s="61">
        <f>IFERROR(Opttax!AG113/GAMSopt!AG113,"")</f>
        <v>0.38307843268938185</v>
      </c>
      <c r="AI113" s="61">
        <f>IFERROR(Opttax!AH113/GAMSopt!AH113,"")</f>
        <v>0.77608429725332273</v>
      </c>
      <c r="AJ113" s="61">
        <f>IFERROR(Opttax!AI113/GAMSopt!AI113,"")</f>
        <v>0.85009821427057131</v>
      </c>
      <c r="AK113" s="61">
        <f>IFERROR(Opttax!AJ113/GAMSopt!AJ113,"")</f>
        <v>0.89837086395205001</v>
      </c>
      <c r="AL113" s="61">
        <f>IFERROR(Opttax!AK113/GAMSopt!AK113,"")</f>
        <v>0.93048821543559379</v>
      </c>
      <c r="AM113" s="61">
        <f>IFERROR(Opttax!AL113/GAMSopt!AL113,"")</f>
        <v>0.95213010162297662</v>
      </c>
      <c r="AN113" s="61">
        <f>IFERROR(Opttax!AM113/GAMSopt!AM113,"")</f>
        <v>0.96683643480501658</v>
      </c>
      <c r="AO113" s="61">
        <f>IFERROR(Opttax!AN113/GAMSopt!AN113,"")</f>
        <v>0.97688836037883708</v>
      </c>
      <c r="AP113" s="61">
        <f>IFERROR(Opttax!AO113/GAMSopt!AO113,"")</f>
        <v>0.9837886864758193</v>
      </c>
      <c r="AQ113" s="61">
        <f>IFERROR(Opttax!AP113/GAMSopt!AP113,"")</f>
        <v>0.98854215698042991</v>
      </c>
      <c r="AR113" s="61">
        <f>IFERROR(Opttax!AQ113/GAMSopt!AQ113,"")</f>
        <v>0.99182721683555231</v>
      </c>
      <c r="AS113" s="61">
        <f>IFERROR(Opttax!AR113/GAMSopt!AR113,"")</f>
        <v>0.99410506092566742</v>
      </c>
      <c r="AT113" s="61">
        <f>IFERROR(Opttax!AS113/GAMSopt!AS113,"")</f>
        <v>0.99569062242057549</v>
      </c>
      <c r="AU113" s="61">
        <f>IFERROR(Opttax!AT113/GAMSopt!AT113,"")</f>
        <v>0.99679960957026037</v>
      </c>
      <c r="AV113" s="61">
        <f>IFERROR(Opttax!AU113/GAMSopt!AU113,"")</f>
        <v>0.99758006224152285</v>
      </c>
      <c r="AW113" s="61">
        <f>IFERROR(Opttax!AV113/GAMSopt!AV113,"")</f>
        <v>0.99813370793139333</v>
      </c>
      <c r="AX113" s="61">
        <f>IFERROR(Opttax!AW113/GAMSopt!AW113,"")</f>
        <v>0.99853050142612543</v>
      </c>
      <c r="AY113" s="61">
        <f>IFERROR(Opttax!AX113/GAMSopt!AX113,"")</f>
        <v>0.99881856480732201</v>
      </c>
      <c r="AZ113" s="61">
        <f>IFERROR(Opttax!AY113/GAMSopt!AY113,"")</f>
        <v>0.9990309986225353</v>
      </c>
      <c r="BA113" s="61">
        <f>IFERROR(Opttax!AZ113/GAMSopt!AZ113,"")</f>
        <v>0.99919055336562246</v>
      </c>
      <c r="BB113" s="61">
        <f>IFERROR(Opttax!BA113/GAMSopt!BA113,"")</f>
        <v>0.99931833699343675</v>
      </c>
      <c r="BC113" s="61">
        <f>IFERROR(Opttax!BB113/GAMSopt!BB113,"")</f>
        <v>0.99941711112168208</v>
      </c>
      <c r="BD113" s="61">
        <f>IFERROR(Opttax!BC113/GAMSopt!BC113,"")</f>
        <v>0.99949602582988284</v>
      </c>
      <c r="BE113" s="61">
        <f>IFERROR(Opttax!BD113/GAMSopt!BD113,"")</f>
        <v>0.99956107109414538</v>
      </c>
      <c r="BF113" s="61">
        <f>IFERROR(Opttax!BE113/GAMSopt!BE113,"")</f>
        <v>0.99961605422712174</v>
      </c>
      <c r="BG113" s="61">
        <f>IFERROR(Opttax!BF113/GAMSopt!BF113,"")</f>
        <v>0.99966179274397993</v>
      </c>
      <c r="BH113" s="61">
        <f>IFERROR(Opttax!BG113/GAMSopt!BG113,"")</f>
        <v>0.99969745803880661</v>
      </c>
      <c r="BI113" s="61">
        <f>IFERROR(Opttax!BH113/GAMSopt!BH113,"")</f>
        <v>0.99972172327577513</v>
      </c>
      <c r="BJ113" s="61">
        <f>IFERROR(Opttax!BI113/GAMSopt!BI113,"")</f>
        <v>0.99973370403516848</v>
      </c>
    </row>
    <row r="114" spans="1:62" x14ac:dyDescent="0.25">
      <c r="A114" t="str">
        <f>Opttax!A114</f>
        <v>World emissions intensity (sigma)</v>
      </c>
      <c r="B114" t="str">
        <f>GAMSopt!A114</f>
        <v>World Emissions Intensity (sigma)</v>
      </c>
      <c r="C114" s="61">
        <f>IFERROR(Opttax!B114/GAMSopt!B114,"")</f>
        <v>1.000000000088874</v>
      </c>
      <c r="D114" s="61">
        <f>IFERROR(Opttax!C114/GAMSopt!C114,"")</f>
        <v>1.0000000000497573</v>
      </c>
      <c r="E114" s="61">
        <f>IFERROR(Opttax!D114/GAMSopt!D114,"")</f>
        <v>1.0000000000325493</v>
      </c>
      <c r="F114" s="61">
        <f>IFERROR(Opttax!E114/GAMSopt!E114,"")</f>
        <v>0.99999999996151068</v>
      </c>
      <c r="G114" s="61">
        <f>IFERROR(Opttax!F114/GAMSopt!F114,"")</f>
        <v>0.99999999993338662</v>
      </c>
      <c r="H114" s="61">
        <f>IFERROR(Opttax!G114/GAMSopt!G114,"")</f>
        <v>0.99999999991606392</v>
      </c>
      <c r="I114" s="61">
        <f>IFERROR(Opttax!H114/GAMSopt!H114,"")</f>
        <v>1.0000000000740259</v>
      </c>
      <c r="J114" s="61">
        <f>IFERROR(Opttax!I114/GAMSopt!I114,"")</f>
        <v>1.0000000001880758</v>
      </c>
      <c r="K114" s="61">
        <f>IFERROR(Opttax!J114/GAMSopt!J114,"")</f>
        <v>0.99999999996321265</v>
      </c>
      <c r="L114" s="61">
        <f>IFERROR(Opttax!K114/GAMSopt!K114,"")</f>
        <v>1.0000000002138218</v>
      </c>
      <c r="M114" s="61">
        <f>IFERROR(Opttax!L114/GAMSopt!L114,"")</f>
        <v>0.99999999996125877</v>
      </c>
      <c r="N114" s="61">
        <f>IFERROR(Opttax!M114/GAMSopt!M114,"")</f>
        <v>0.99999999998962863</v>
      </c>
      <c r="O114" s="61">
        <f>IFERROR(Opttax!N114/GAMSopt!N114,"")</f>
        <v>1.0000000003962268</v>
      </c>
      <c r="P114" s="61">
        <f>IFERROR(Opttax!O114/GAMSopt!O114,"")</f>
        <v>1.0000000003758385</v>
      </c>
      <c r="Q114" s="61">
        <f>IFERROR(Opttax!P114/GAMSopt!P114,"")</f>
        <v>0.99999999958918462</v>
      </c>
      <c r="R114" s="61">
        <f>IFERROR(Opttax!Q114/GAMSopt!Q114,"")</f>
        <v>0.99999999985814392</v>
      </c>
      <c r="S114" s="61">
        <f>IFERROR(Opttax!R114/GAMSopt!R114,"")</f>
        <v>1.0000000002926486</v>
      </c>
      <c r="T114" s="61">
        <f>IFERROR(Opttax!S114/GAMSopt!S114,"")</f>
        <v>1.0000000007255538</v>
      </c>
      <c r="U114" s="61">
        <f>IFERROR(Opttax!T114/GAMSopt!T114,"")</f>
        <v>1.0000000002845342</v>
      </c>
      <c r="V114" s="61">
        <f>IFERROR(Opttax!U114/GAMSopt!U114,"")</f>
        <v>1.0000000011620205</v>
      </c>
      <c r="W114" s="61">
        <f>IFERROR(Opttax!V114/GAMSopt!V114,"")</f>
        <v>1.0000000006021841</v>
      </c>
      <c r="X114" s="61">
        <f>IFERROR(Opttax!W114/GAMSopt!W114,"")</f>
        <v>0.9999999978641988</v>
      </c>
      <c r="Y114" s="61">
        <f>IFERROR(Opttax!X114/GAMSopt!X114,"")</f>
        <v>0.99999998796311362</v>
      </c>
      <c r="Z114" s="61" t="str">
        <f>IFERROR(Opttax!Y114/GAMSopt!Y114,"")</f>
        <v/>
      </c>
      <c r="AA114" s="61" t="str">
        <f>IFERROR(Opttax!Z114/GAMSopt!Z114,"")</f>
        <v/>
      </c>
      <c r="AB114" s="61" t="str">
        <f>IFERROR(Opttax!AA114/GAMSopt!AA114,"")</f>
        <v/>
      </c>
      <c r="AC114" s="61" t="str">
        <f>IFERROR(Opttax!AB114/GAMSopt!AB114,"")</f>
        <v/>
      </c>
      <c r="AD114" s="61" t="str">
        <f>IFERROR(Opttax!AC114/GAMSopt!AC114,"")</f>
        <v/>
      </c>
      <c r="AE114" s="61" t="str">
        <f>IFERROR(Opttax!AD114/GAMSopt!AD114,"")</f>
        <v/>
      </c>
      <c r="AF114" s="61">
        <f>IFERROR(Opttax!AE114/GAMSopt!AE114,"")</f>
        <v>1.0000000010554191</v>
      </c>
      <c r="AG114" s="61">
        <f>IFERROR(Opttax!AF114/GAMSopt!AF114,"")</f>
        <v>0.99999999896516101</v>
      </c>
      <c r="AH114" s="61">
        <f>IFERROR(Opttax!AG114/GAMSopt!AG114,"")</f>
        <v>0.99999999889162061</v>
      </c>
      <c r="AI114" s="61">
        <f>IFERROR(Opttax!AH114/GAMSopt!AH114,"")</f>
        <v>1.0000000019356459</v>
      </c>
      <c r="AJ114" s="61">
        <f>IFERROR(Opttax!AI114/GAMSopt!AI114,"")</f>
        <v>0.99999999872823753</v>
      </c>
      <c r="AK114" s="61">
        <f>IFERROR(Opttax!AJ114/GAMSopt!AJ114,"")</f>
        <v>1.0000000020206039</v>
      </c>
      <c r="AL114" s="61">
        <f>IFERROR(Opttax!AK114/GAMSopt!AK114,"")</f>
        <v>1.0000000004380083</v>
      </c>
      <c r="AM114" s="61">
        <f>IFERROR(Opttax!AL114/GAMSopt!AL114,"")</f>
        <v>1.0000000011571173</v>
      </c>
      <c r="AN114" s="61">
        <f>IFERROR(Opttax!AM114/GAMSopt!AM114,"")</f>
        <v>1.0000000002942044</v>
      </c>
      <c r="AO114" s="61">
        <f>IFERROR(Opttax!AN114/GAMSopt!AN114,"")</f>
        <v>1.0000000004252469</v>
      </c>
      <c r="AP114" s="61">
        <f>IFERROR(Opttax!AO114/GAMSopt!AO114,"")</f>
        <v>0.99999999742681578</v>
      </c>
      <c r="AQ114" s="61">
        <f>IFERROR(Opttax!AP114/GAMSopt!AP114,"")</f>
        <v>0.99999999810663842</v>
      </c>
      <c r="AR114" s="61">
        <f>IFERROR(Opttax!AQ114/GAMSopt!AQ114,"")</f>
        <v>1.0000000007638095</v>
      </c>
      <c r="AS114" s="61">
        <f>IFERROR(Opttax!AR114/GAMSopt!AR114,"")</f>
        <v>0.99999999861310751</v>
      </c>
      <c r="AT114" s="61">
        <f>IFERROR(Opttax!AS114/GAMSopt!AS114,"")</f>
        <v>0.9999999994001354</v>
      </c>
      <c r="AU114" s="61">
        <f>IFERROR(Opttax!AT114/GAMSopt!AT114,"")</f>
        <v>0.9999999983635659</v>
      </c>
      <c r="AV114" s="61">
        <f>IFERROR(Opttax!AU114/GAMSopt!AU114,"")</f>
        <v>0.99999999880154078</v>
      </c>
      <c r="AW114" s="61">
        <f>IFERROR(Opttax!AV114/GAMSopt!AV114,"")</f>
        <v>1.0000000007495931</v>
      </c>
      <c r="AX114" s="61">
        <f>IFERROR(Opttax!AW114/GAMSopt!AW114,"")</f>
        <v>0.99999999860068656</v>
      </c>
      <c r="AY114" s="61">
        <f>IFERROR(Opttax!AX114/GAMSopt!AX114,"")</f>
        <v>0.99999999712493415</v>
      </c>
      <c r="AZ114" s="61">
        <f>IFERROR(Opttax!AY114/GAMSopt!AY114,"")</f>
        <v>1.0000000016639847</v>
      </c>
      <c r="BA114" s="61">
        <f>IFERROR(Opttax!AZ114/GAMSopt!AZ114,"")</f>
        <v>0.99999999855518928</v>
      </c>
      <c r="BB114" s="61">
        <f>IFERROR(Opttax!BA114/GAMSopt!BA114,"")</f>
        <v>1.0000000005578911</v>
      </c>
      <c r="BC114" s="61">
        <f>IFERROR(Opttax!BB114/GAMSopt!BB114,"")</f>
        <v>1.0000000031523597</v>
      </c>
      <c r="BD114" s="61">
        <f>IFERROR(Opttax!BC114/GAMSopt!BC114,"")</f>
        <v>1.0000000003585354</v>
      </c>
      <c r="BE114" s="61">
        <f>IFERROR(Opttax!BD114/GAMSopt!BD114,"")</f>
        <v>1.0000000137554081</v>
      </c>
      <c r="BF114" s="61">
        <f>IFERROR(Opttax!BE114/GAMSopt!BE114,"")</f>
        <v>0.99999999683054186</v>
      </c>
      <c r="BG114" s="61">
        <f>IFERROR(Opttax!BF114/GAMSopt!BF114,"")</f>
        <v>1.000000001658282</v>
      </c>
      <c r="BH114" s="61">
        <f>IFERROR(Opttax!BG114/GAMSopt!BG114,"")</f>
        <v>0.99999999780715365</v>
      </c>
      <c r="BI114" s="61">
        <f>IFERROR(Opttax!BH114/GAMSopt!BH114,"")</f>
        <v>0.99999999883763924</v>
      </c>
      <c r="BJ114" s="61">
        <f>IFERROR(Opttax!BI114/GAMSopt!BI114,"")</f>
        <v>0.99999999933756889</v>
      </c>
    </row>
    <row r="115" spans="1:62" x14ac:dyDescent="0.25">
      <c r="A115" t="str">
        <f>Opttax!A115</f>
        <v>CAPITAL ACCUMULATION</v>
      </c>
      <c r="B115" t="str">
        <f>GAMSopt!A115</f>
        <v>* CAPITAL ACCUMULATION</v>
      </c>
      <c r="C115" s="61" t="str">
        <f>IFERROR(Opttax!B115/GAMSopt!B115,"")</f>
        <v/>
      </c>
      <c r="D115" s="61" t="str">
        <f>IFERROR(Opttax!C115/GAMSopt!C115,"")</f>
        <v/>
      </c>
      <c r="E115" s="61" t="str">
        <f>IFERROR(Opttax!D115/GAMSopt!D115,"")</f>
        <v/>
      </c>
      <c r="F115" s="61" t="str">
        <f>IFERROR(Opttax!E115/GAMSopt!E115,"")</f>
        <v/>
      </c>
      <c r="G115" s="61" t="str">
        <f>IFERROR(Opttax!F115/GAMSopt!F115,"")</f>
        <v/>
      </c>
      <c r="H115" s="61" t="str">
        <f>IFERROR(Opttax!G115/GAMSopt!G115,"")</f>
        <v/>
      </c>
      <c r="I115" s="61" t="str">
        <f>IFERROR(Opttax!H115/GAMSopt!H115,"")</f>
        <v/>
      </c>
      <c r="J115" s="61" t="str">
        <f>IFERROR(Opttax!I115/GAMSopt!I115,"")</f>
        <v/>
      </c>
      <c r="K115" s="61" t="str">
        <f>IFERROR(Opttax!J115/GAMSopt!J115,"")</f>
        <v/>
      </c>
      <c r="L115" s="61" t="str">
        <f>IFERROR(Opttax!K115/GAMSopt!K115,"")</f>
        <v/>
      </c>
      <c r="M115" s="61" t="str">
        <f>IFERROR(Opttax!L115/GAMSopt!L115,"")</f>
        <v/>
      </c>
      <c r="N115" s="61" t="str">
        <f>IFERROR(Opttax!M115/GAMSopt!M115,"")</f>
        <v/>
      </c>
      <c r="O115" s="61" t="str">
        <f>IFERROR(Opttax!N115/GAMSopt!N115,"")</f>
        <v/>
      </c>
      <c r="P115" s="61" t="str">
        <f>IFERROR(Opttax!O115/GAMSopt!O115,"")</f>
        <v/>
      </c>
      <c r="Q115" s="61" t="str">
        <f>IFERROR(Opttax!P115/GAMSopt!P115,"")</f>
        <v/>
      </c>
      <c r="R115" s="61" t="str">
        <f>IFERROR(Opttax!Q115/GAMSopt!Q115,"")</f>
        <v/>
      </c>
      <c r="S115" s="61" t="str">
        <f>IFERROR(Opttax!R115/GAMSopt!R115,"")</f>
        <v/>
      </c>
      <c r="T115" s="61" t="str">
        <f>IFERROR(Opttax!S115/GAMSopt!S115,"")</f>
        <v/>
      </c>
      <c r="U115" s="61" t="str">
        <f>IFERROR(Opttax!T115/GAMSopt!T115,"")</f>
        <v/>
      </c>
      <c r="V115" s="61" t="str">
        <f>IFERROR(Opttax!U115/GAMSopt!U115,"")</f>
        <v/>
      </c>
      <c r="W115" s="61" t="str">
        <f>IFERROR(Opttax!V115/GAMSopt!V115,"")</f>
        <v/>
      </c>
      <c r="X115" s="61" t="str">
        <f>IFERROR(Opttax!W115/GAMSopt!W115,"")</f>
        <v/>
      </c>
      <c r="Y115" s="61" t="str">
        <f>IFERROR(Opttax!X115/GAMSopt!X115,"")</f>
        <v/>
      </c>
      <c r="Z115" s="61" t="str">
        <f>IFERROR(Opttax!Y115/GAMSopt!Y115,"")</f>
        <v/>
      </c>
      <c r="AA115" s="61" t="str">
        <f>IFERROR(Opttax!Z115/GAMSopt!Z115,"")</f>
        <v/>
      </c>
      <c r="AB115" s="61" t="str">
        <f>IFERROR(Opttax!AA115/GAMSopt!AA115,"")</f>
        <v/>
      </c>
      <c r="AC115" s="61" t="str">
        <f>IFERROR(Opttax!AB115/GAMSopt!AB115,"")</f>
        <v/>
      </c>
      <c r="AD115" s="61" t="str">
        <f>IFERROR(Opttax!AC115/GAMSopt!AC115,"")</f>
        <v/>
      </c>
      <c r="AE115" s="61" t="str">
        <f>IFERROR(Opttax!AD115/GAMSopt!AD115,"")</f>
        <v/>
      </c>
      <c r="AF115" s="61" t="str">
        <f>IFERROR(Opttax!AE115/GAMSopt!AE115,"")</f>
        <v/>
      </c>
      <c r="AG115" s="61" t="str">
        <f>IFERROR(Opttax!AF115/GAMSopt!AF115,"")</f>
        <v/>
      </c>
      <c r="AH115" s="61" t="str">
        <f>IFERROR(Opttax!AG115/GAMSopt!AG115,"")</f>
        <v/>
      </c>
      <c r="AI115" s="61" t="str">
        <f>IFERROR(Opttax!AH115/GAMSopt!AH115,"")</f>
        <v/>
      </c>
      <c r="AJ115" s="61" t="str">
        <f>IFERROR(Opttax!AI115/GAMSopt!AI115,"")</f>
        <v/>
      </c>
      <c r="AK115" s="61" t="str">
        <f>IFERROR(Opttax!AJ115/GAMSopt!AJ115,"")</f>
        <v/>
      </c>
      <c r="AL115" s="61" t="str">
        <f>IFERROR(Opttax!AK115/GAMSopt!AK115,"")</f>
        <v/>
      </c>
      <c r="AM115" s="61" t="str">
        <f>IFERROR(Opttax!AL115/GAMSopt!AL115,"")</f>
        <v/>
      </c>
      <c r="AN115" s="61" t="str">
        <f>IFERROR(Opttax!AM115/GAMSopt!AM115,"")</f>
        <v/>
      </c>
      <c r="AO115" s="61" t="str">
        <f>IFERROR(Opttax!AN115/GAMSopt!AN115,"")</f>
        <v/>
      </c>
      <c r="AP115" s="61" t="str">
        <f>IFERROR(Opttax!AO115/GAMSopt!AO115,"")</f>
        <v/>
      </c>
      <c r="AQ115" s="61" t="str">
        <f>IFERROR(Opttax!AP115/GAMSopt!AP115,"")</f>
        <v/>
      </c>
      <c r="AR115" s="61" t="str">
        <f>IFERROR(Opttax!AQ115/GAMSopt!AQ115,"")</f>
        <v/>
      </c>
      <c r="AS115" s="61" t="str">
        <f>IFERROR(Opttax!AR115/GAMSopt!AR115,"")</f>
        <v/>
      </c>
      <c r="AT115" s="61" t="str">
        <f>IFERROR(Opttax!AS115/GAMSopt!AS115,"")</f>
        <v/>
      </c>
      <c r="AU115" s="61" t="str">
        <f>IFERROR(Opttax!AT115/GAMSopt!AT115,"")</f>
        <v/>
      </c>
      <c r="AV115" s="61" t="str">
        <f>IFERROR(Opttax!AU115/GAMSopt!AU115,"")</f>
        <v/>
      </c>
      <c r="AW115" s="61" t="str">
        <f>IFERROR(Opttax!AV115/GAMSopt!AV115,"")</f>
        <v/>
      </c>
      <c r="AX115" s="61" t="str">
        <f>IFERROR(Opttax!AW115/GAMSopt!AW115,"")</f>
        <v/>
      </c>
      <c r="AY115" s="61" t="str">
        <f>IFERROR(Opttax!AX115/GAMSopt!AX115,"")</f>
        <v/>
      </c>
      <c r="AZ115" s="61" t="str">
        <f>IFERROR(Opttax!AY115/GAMSopt!AY115,"")</f>
        <v/>
      </c>
      <c r="BA115" s="61" t="str">
        <f>IFERROR(Opttax!AZ115/GAMSopt!AZ115,"")</f>
        <v/>
      </c>
      <c r="BB115" s="61" t="str">
        <f>IFERROR(Opttax!BA115/GAMSopt!BA115,"")</f>
        <v/>
      </c>
      <c r="BC115" s="61" t="str">
        <f>IFERROR(Opttax!BB115/GAMSopt!BB115,"")</f>
        <v/>
      </c>
      <c r="BD115" s="61" t="str">
        <f>IFERROR(Opttax!BC115/GAMSopt!BC115,"")</f>
        <v/>
      </c>
      <c r="BE115" s="61" t="str">
        <f>IFERROR(Opttax!BD115/GAMSopt!BD115,"")</f>
        <v/>
      </c>
      <c r="BF115" s="61" t="str">
        <f>IFERROR(Opttax!BE115/GAMSopt!BE115,"")</f>
        <v/>
      </c>
      <c r="BG115" s="61" t="str">
        <f>IFERROR(Opttax!BF115/GAMSopt!BF115,"")</f>
        <v/>
      </c>
      <c r="BH115" s="61" t="str">
        <f>IFERROR(Opttax!BG115/GAMSopt!BG115,"")</f>
        <v/>
      </c>
      <c r="BI115" s="61" t="str">
        <f>IFERROR(Opttax!BH115/GAMSopt!BH115,"")</f>
        <v/>
      </c>
      <c r="BJ115" s="61" t="str">
        <f>IFERROR(Opttax!BI115/GAMSopt!BI115,"")</f>
        <v/>
      </c>
    </row>
    <row r="116" spans="1:62" x14ac:dyDescent="0.25">
      <c r="A116" t="str">
        <f>Opttax!A116</f>
        <v>Gross investment ($trill per year, 2005$)</v>
      </c>
      <c r="B116" t="str">
        <f>GAMSopt!A116</f>
        <v>Gross Investment (trillion 2005USD per year)</v>
      </c>
      <c r="C116" s="61">
        <f>IFERROR(Opttax!B116/GAMSopt!B116,"")</f>
        <v>0.99999999993420585</v>
      </c>
      <c r="D116" s="61">
        <f>IFERROR(Opttax!C116/GAMSopt!C116,"")</f>
        <v>1.0000000000010039</v>
      </c>
      <c r="E116" s="61">
        <f>IFERROR(Opttax!D116/GAMSopt!D116,"")</f>
        <v>0.98989632291187557</v>
      </c>
      <c r="F116" s="61">
        <f>IFERROR(Opttax!E116/GAMSopt!E116,"")</f>
        <v>0.987347876332902</v>
      </c>
      <c r="G116" s="61">
        <f>IFERROR(Opttax!F116/GAMSopt!F116,"")</f>
        <v>0.98491051175149003</v>
      </c>
      <c r="H116" s="61">
        <f>IFERROR(Opttax!G116/GAMSopt!G116,"")</f>
        <v>0.98235989598308138</v>
      </c>
      <c r="I116" s="61">
        <f>IFERROR(Opttax!H116/GAMSopt!H116,"")</f>
        <v>0.97951597163471638</v>
      </c>
      <c r="J116" s="61">
        <f>IFERROR(Opttax!I116/GAMSopt!I116,"")</f>
        <v>0.97621879153811586</v>
      </c>
      <c r="K116" s="61">
        <f>IFERROR(Opttax!J116/GAMSopt!J116,"")</f>
        <v>0.97231231447790456</v>
      </c>
      <c r="L116" s="61">
        <f>IFERROR(Opttax!K116/GAMSopt!K116,"")</f>
        <v>0.96763329673216947</v>
      </c>
      <c r="M116" s="61">
        <f>IFERROR(Opttax!L116/GAMSopt!L116,"")</f>
        <v>0.9620035299610914</v>
      </c>
      <c r="N116" s="61">
        <f>IFERROR(Opttax!M116/GAMSopt!M116,"")</f>
        <v>0.95522446895293833</v>
      </c>
      <c r="O116" s="61">
        <f>IFERROR(Opttax!N116/GAMSopt!N116,"")</f>
        <v>0.94707382826826203</v>
      </c>
      <c r="P116" s="61">
        <f>IFERROR(Opttax!O116/GAMSopt!O116,"")</f>
        <v>0.93730412019733989</v>
      </c>
      <c r="Q116" s="61">
        <f>IFERROR(Opttax!P116/GAMSopt!P116,"")</f>
        <v>0.92564336456108731</v>
      </c>
      <c r="R116" s="61">
        <f>IFERROR(Opttax!Q116/GAMSopt!Q116,"")</f>
        <v>0.91179842682839152</v>
      </c>
      <c r="S116" s="61">
        <f>IFERROR(Opttax!R116/GAMSopt!R116,"")</f>
        <v>0.89546154929387278</v>
      </c>
      <c r="T116" s="61">
        <f>IFERROR(Opttax!S116/GAMSopt!S116,"")</f>
        <v>0.87632071059825078</v>
      </c>
      <c r="U116" s="61">
        <f>IFERROR(Opttax!T116/GAMSopt!T116,"")</f>
        <v>0.85407439466345869</v>
      </c>
      <c r="V116" s="61">
        <f>IFERROR(Opttax!U116/GAMSopt!U116,"")</f>
        <v>0.82878878872533501</v>
      </c>
      <c r="W116" s="61">
        <f>IFERROR(Opttax!V116/GAMSopt!V116,"")</f>
        <v>0.80040526144905244</v>
      </c>
      <c r="X116" s="61">
        <f>IFERROR(Opttax!W116/GAMSopt!W116,"")</f>
        <v>0.76895683760549527</v>
      </c>
      <c r="Y116" s="61">
        <f>IFERROR(Opttax!X116/GAMSopt!X116,"")</f>
        <v>0.73459220327696573</v>
      </c>
      <c r="Z116" s="61">
        <f>IFERROR(Opttax!Y116/GAMSopt!Y116,"")</f>
        <v>0.69759442249462444</v>
      </c>
      <c r="AA116" s="61">
        <f>IFERROR(Opttax!Z116/GAMSopt!Z116,"")</f>
        <v>0.65838117796481233</v>
      </c>
      <c r="AB116" s="61">
        <f>IFERROR(Opttax!AA116/GAMSopt!AA116,"")</f>
        <v>0.61753885853660229</v>
      </c>
      <c r="AC116" s="61">
        <f>IFERROR(Opttax!AB116/GAMSopt!AB116,"")</f>
        <v>0.57579596740463901</v>
      </c>
      <c r="AD116" s="61">
        <f>IFERROR(Opttax!AC116/GAMSopt!AC116,"")</f>
        <v>0.53398090223339567</v>
      </c>
      <c r="AE116" s="61">
        <f>IFERROR(Opttax!AD116/GAMSopt!AD116,"")</f>
        <v>0.49297944204135652</v>
      </c>
      <c r="AF116" s="61">
        <f>IFERROR(Opttax!AE116/GAMSopt!AE116,"")</f>
        <v>0.45368434052677098</v>
      </c>
      <c r="AG116" s="61">
        <f>IFERROR(Opttax!AF116/GAMSopt!AF116,"")</f>
        <v>0.41697853216007302</v>
      </c>
      <c r="AH116" s="61">
        <f>IFERROR(Opttax!AG116/GAMSopt!AG116,"")</f>
        <v>0.3834564465708275</v>
      </c>
      <c r="AI116" s="61">
        <f>IFERROR(Opttax!AH116/GAMSopt!AH116,"")</f>
        <v>0.77643504574371003</v>
      </c>
      <c r="AJ116" s="61">
        <f>IFERROR(Opttax!AI116/GAMSopt!AI116,"")</f>
        <v>0.85005972890320036</v>
      </c>
      <c r="AK116" s="61">
        <f>IFERROR(Opttax!AJ116/GAMSopt!AJ116,"")</f>
        <v>0.8979424484696108</v>
      </c>
      <c r="AL116" s="61">
        <f>IFERROR(Opttax!AK116/GAMSopt!AK116,"")</f>
        <v>0.92971438709009147</v>
      </c>
      <c r="AM116" s="61">
        <f>IFERROR(Opttax!AL116/GAMSopt!AL116,"")</f>
        <v>0.95107465112099732</v>
      </c>
      <c r="AN116" s="61">
        <f>IFERROR(Opttax!AM116/GAMSopt!AM116,"")</f>
        <v>0.96556750758892507</v>
      </c>
      <c r="AO116" s="61">
        <f>IFERROR(Opttax!AN116/GAMSopt!AN116,"")</f>
        <v>0.97547036664307685</v>
      </c>
      <c r="AP116" s="61">
        <f>IFERROR(Opttax!AO116/GAMSopt!AO116,"")</f>
        <v>0.98227838683572311</v>
      </c>
      <c r="AQ116" s="61">
        <f>IFERROR(Opttax!AP116/GAMSopt!AP116,"")</f>
        <v>0.98698722698731822</v>
      </c>
      <c r="AR116" s="61">
        <f>IFERROR(Opttax!AQ116/GAMSopt!AQ116,"")</f>
        <v>0.99026622106126783</v>
      </c>
      <c r="AS116" s="61">
        <f>IFERROR(Opttax!AR116/GAMSopt!AR116,"")</f>
        <v>0.99256816463021036</v>
      </c>
      <c r="AT116" s="61">
        <f>IFERROR(Opttax!AS116/GAMSopt!AS116,"")</f>
        <v>0.99420063959164318</v>
      </c>
      <c r="AU116" s="61">
        <f>IFERROR(Opttax!AT116/GAMSopt!AT116,"")</f>
        <v>0.99537315074016053</v>
      </c>
      <c r="AV116" s="61">
        <f>IFERROR(Opttax!AU116/GAMSopt!AU116,"")</f>
        <v>0.99622865054802734</v>
      </c>
      <c r="AW116" s="61">
        <f>IFERROR(Opttax!AV116/GAMSopt!AV116,"")</f>
        <v>0.99686479259098892</v>
      </c>
      <c r="AX116" s="61">
        <f>IFERROR(Opttax!AW116/GAMSopt!AW116,"")</f>
        <v>0.9973483466670825</v>
      </c>
      <c r="AY116" s="61">
        <f>IFERROR(Opttax!AX116/GAMSopt!AX116,"")</f>
        <v>0.99772499859688879</v>
      </c>
      <c r="AZ116" s="61">
        <f>IFERROR(Opttax!AY116/GAMSopt!AY116,"")</f>
        <v>0.99802603440050675</v>
      </c>
      <c r="BA116" s="61">
        <f>IFERROR(Opttax!AZ116/GAMSopt!AZ116,"")</f>
        <v>0.99827288961222438</v>
      </c>
      <c r="BB116" s="61">
        <f>IFERROR(Opttax!BA116/GAMSopt!BA116,"")</f>
        <v>0.99848574340431406</v>
      </c>
      <c r="BC116" s="61">
        <f>IFERROR(Opttax!BB116/GAMSopt!BB116,"")</f>
        <v>0.9986669313233828</v>
      </c>
      <c r="BD116" s="61">
        <f>IFERROR(Opttax!BC116/GAMSopt!BC116,"")</f>
        <v>0.99882543193220508</v>
      </c>
      <c r="BE116" s="61">
        <f>IFERROR(Opttax!BD116/GAMSopt!BD116,"")</f>
        <v>0.99896562412600276</v>
      </c>
      <c r="BF116" s="61">
        <f>IFERROR(Opttax!BE116/GAMSopt!BE116,"")</f>
        <v>0.99907789696953253</v>
      </c>
      <c r="BG116" s="61">
        <f>IFERROR(Opttax!BF116/GAMSopt!BF116,"")</f>
        <v>0.99915232896892392</v>
      </c>
      <c r="BH116" s="61">
        <f>IFERROR(Opttax!BG116/GAMSopt!BG116,"")</f>
        <v>0.99918232506685778</v>
      </c>
      <c r="BI116" s="61">
        <f>IFERROR(Opttax!BH116/GAMSopt!BH116,"")</f>
        <v>0.99916694770345282</v>
      </c>
      <c r="BJ116" s="61">
        <f>IFERROR(Opttax!BI116/GAMSopt!BI116,"")</f>
        <v>0.99911080206983038</v>
      </c>
    </row>
    <row r="117" spans="1:62" x14ac:dyDescent="0.25">
      <c r="A117" t="str">
        <f>Opttax!A117</f>
        <v>Capital ($trill, 2005$)</v>
      </c>
      <c r="B117" t="str">
        <f>GAMSopt!A117</f>
        <v>Capital (trillion 2005USD per year)</v>
      </c>
      <c r="C117" s="61">
        <f>IFERROR(Opttax!B117/GAMSopt!B117,"")</f>
        <v>1</v>
      </c>
      <c r="D117" s="61">
        <f>IFERROR(Opttax!C117/GAMSopt!C117,"")</f>
        <v>0.9999999999665945</v>
      </c>
      <c r="E117" s="61">
        <f>IFERROR(Opttax!D117/GAMSopt!D117,"")</f>
        <v>0.99999999998290146</v>
      </c>
      <c r="F117" s="61">
        <f>IFERROR(Opttax!E117/GAMSopt!E117,"")</f>
        <v>0.99495624750753831</v>
      </c>
      <c r="G117" s="61">
        <f>IFERROR(Opttax!F117/GAMSopt!F117,"")</f>
        <v>0.99119079698688406</v>
      </c>
      <c r="H117" s="61">
        <f>IFERROR(Opttax!G117/GAMSopt!G117,"")</f>
        <v>0.98810877970932098</v>
      </c>
      <c r="I117" s="61">
        <f>IFERROR(Opttax!H117/GAMSopt!H117,"")</f>
        <v>0.98531027270272165</v>
      </c>
      <c r="J117" s="61">
        <f>IFERROR(Opttax!I117/GAMSopt!I117,"")</f>
        <v>0.98251114996708577</v>
      </c>
      <c r="K117" s="61">
        <f>IFERROR(Opttax!J117/GAMSopt!J117,"")</f>
        <v>0.97949318839602284</v>
      </c>
      <c r="L117" s="61">
        <f>IFERROR(Opttax!K117/GAMSopt!K117,"")</f>
        <v>0.97607216318215506</v>
      </c>
      <c r="M117" s="61">
        <f>IFERROR(Opttax!L117/GAMSopt!L117,"")</f>
        <v>0.97207701516376588</v>
      </c>
      <c r="N117" s="61">
        <f>IFERROR(Opttax!M117/GAMSopt!M117,"")</f>
        <v>0.96733592458775974</v>
      </c>
      <c r="O117" s="61">
        <f>IFERROR(Opttax!N117/GAMSopt!N117,"")</f>
        <v>0.96166684635056854</v>
      </c>
      <c r="P117" s="61">
        <f>IFERROR(Opttax!O117/GAMSopt!O117,"")</f>
        <v>0.95487114057982525</v>
      </c>
      <c r="Q117" s="61">
        <f>IFERROR(Opttax!P117/GAMSopt!P117,"")</f>
        <v>0.94672963423277323</v>
      </c>
      <c r="R117" s="61">
        <f>IFERROR(Opttax!Q117/GAMSopt!Q117,"")</f>
        <v>0.93700091030311095</v>
      </c>
      <c r="S117" s="61">
        <f>IFERROR(Opttax!R117/GAMSopt!R117,"")</f>
        <v>0.92542195535760208</v>
      </c>
      <c r="T117" s="61">
        <f>IFERROR(Opttax!S117/GAMSopt!S117,"")</f>
        <v>0.91171152104666942</v>
      </c>
      <c r="U117" s="61">
        <f>IFERROR(Opttax!T117/GAMSopt!T117,"")</f>
        <v>0.89557671896982527</v>
      </c>
      <c r="V117" s="61">
        <f>IFERROR(Opttax!U117/GAMSopt!U117,"")</f>
        <v>0.87672346233106313</v>
      </c>
      <c r="W117" s="61">
        <f>IFERROR(Opttax!V117/GAMSopt!V117,"")</f>
        <v>0.85502271151601139</v>
      </c>
      <c r="X117" s="61">
        <f>IFERROR(Opttax!W117/GAMSopt!W117,"")</f>
        <v>0.83038007310813766</v>
      </c>
      <c r="Y117" s="61">
        <f>IFERROR(Opttax!X117/GAMSopt!X117,"")</f>
        <v>0.8027638939773043</v>
      </c>
      <c r="Z117" s="61">
        <f>IFERROR(Opttax!Y117/GAMSopt!Y117,"")</f>
        <v>0.77223378375727403</v>
      </c>
      <c r="AA117" s="61">
        <f>IFERROR(Opttax!Z117/GAMSopt!Z117,"")</f>
        <v>0.73886592710486365</v>
      </c>
      <c r="AB117" s="61">
        <f>IFERROR(Opttax!AA117/GAMSopt!AA117,"")</f>
        <v>0.70292215252966683</v>
      </c>
      <c r="AC117" s="61">
        <f>IFERROR(Opttax!AB117/GAMSopt!AB117,"")</f>
        <v>0.66483696401094816</v>
      </c>
      <c r="AD117" s="61">
        <f>IFERROR(Opttax!AC117/GAMSopt!AC117,"")</f>
        <v>0.62516343805894747</v>
      </c>
      <c r="AE117" s="61">
        <f>IFERROR(Opttax!AD117/GAMSopt!AD117,"")</f>
        <v>0.58455994187983729</v>
      </c>
      <c r="AF117" s="61">
        <f>IFERROR(Opttax!AE117/GAMSopt!AE117,"")</f>
        <v>0.54376152138871336</v>
      </c>
      <c r="AG117" s="61">
        <f>IFERROR(Opttax!AF117/GAMSopt!AF117,"")</f>
        <v>0.50411468381520874</v>
      </c>
      <c r="AH117" s="61">
        <f>IFERROR(Opttax!AG117/GAMSopt!AG117,"")</f>
        <v>0.46576631448381006</v>
      </c>
      <c r="AI117" s="61">
        <f>IFERROR(Opttax!AH117/GAMSopt!AH117,"")</f>
        <v>0.42956575720548923</v>
      </c>
      <c r="AJ117" s="61">
        <f>IFERROR(Opttax!AI117/GAMSopt!AI117,"")</f>
        <v>0.58196519621293186</v>
      </c>
      <c r="AK117" s="61">
        <f>IFERROR(Opttax!AJ117/GAMSopt!AJ117,"")</f>
        <v>0.69960385617843601</v>
      </c>
      <c r="AL117" s="61">
        <f>IFERROR(Opttax!AK117/GAMSopt!AK117,"")</f>
        <v>0.7865076006757683</v>
      </c>
      <c r="AM117" s="61">
        <f>IFERROR(Opttax!AL117/GAMSopt!AL117,"")</f>
        <v>0.84915633115535472</v>
      </c>
      <c r="AN117" s="61">
        <f>IFERROR(Opttax!AM117/GAMSopt!AM117,"")</f>
        <v>0.89366900183593656</v>
      </c>
      <c r="AO117" s="61">
        <f>IFERROR(Opttax!AN117/GAMSopt!AN117,"")</f>
        <v>0.92501714706209237</v>
      </c>
      <c r="AP117" s="61">
        <f>IFERROR(Opttax!AO117/GAMSopt!AO117,"")</f>
        <v>0.94697696038484791</v>
      </c>
      <c r="AQ117" s="61">
        <f>IFERROR(Opttax!AP117/GAMSopt!AP117,"")</f>
        <v>0.9623151341956997</v>
      </c>
      <c r="AR117" s="61">
        <f>IFERROR(Opttax!AQ117/GAMSopt!AQ117,"")</f>
        <v>0.97301620239397468</v>
      </c>
      <c r="AS117" s="61">
        <f>IFERROR(Opttax!AR117/GAMSopt!AR117,"")</f>
        <v>0.98048498915912308</v>
      </c>
      <c r="AT117" s="61">
        <f>IFERROR(Opttax!AS117/GAMSopt!AS117,"")</f>
        <v>0.98570748920976636</v>
      </c>
      <c r="AU117" s="61">
        <f>IFERROR(Opttax!AT117/GAMSopt!AT117,"")</f>
        <v>0.98937180708068051</v>
      </c>
      <c r="AV117" s="61">
        <f>IFERROR(Opttax!AU117/GAMSopt!AU117,"")</f>
        <v>0.9919562899176374</v>
      </c>
      <c r="AW117" s="61">
        <f>IFERROR(Opttax!AV117/GAMSopt!AV117,"")</f>
        <v>0.99379256026480367</v>
      </c>
      <c r="AX117" s="61">
        <f>IFERROR(Opttax!AW117/GAMSopt!AW117,"")</f>
        <v>0.99511006359026521</v>
      </c>
      <c r="AY117" s="61">
        <f>IFERROR(Opttax!AX117/GAMSopt!AX117,"")</f>
        <v>0.99606730779242914</v>
      </c>
      <c r="AZ117" s="61">
        <f>IFERROR(Opttax!AY117/GAMSopt!AY117,"")</f>
        <v>0.99677364524263379</v>
      </c>
      <c r="BA117" s="61">
        <f>IFERROR(Opttax!AZ117/GAMSopt!AZ117,"")</f>
        <v>0.99730439153391792</v>
      </c>
      <c r="BB117" s="61">
        <f>IFERROR(Opttax!BA117/GAMSopt!BA117,"")</f>
        <v>0.99772959634491898</v>
      </c>
      <c r="BC117" s="61">
        <f>IFERROR(Opttax!BB117/GAMSopt!BB117,"")</f>
        <v>0.99805835789917807</v>
      </c>
      <c r="BD117" s="61">
        <f>IFERROR(Opttax!BC117/GAMSopt!BC117,"")</f>
        <v>0.99832107315285112</v>
      </c>
      <c r="BE117" s="61">
        <f>IFERROR(Opttax!BD117/GAMSopt!BD117,"")</f>
        <v>0.99853765450934051</v>
      </c>
      <c r="BF117" s="61">
        <f>IFERROR(Opttax!BE117/GAMSopt!BE117,"")</f>
        <v>0.99872075411644368</v>
      </c>
      <c r="BG117" s="61">
        <f>IFERROR(Opttax!BF117/GAMSopt!BF117,"")</f>
        <v>0.99887308758029858</v>
      </c>
      <c r="BH117" s="61">
        <f>IFERROR(Opttax!BG117/GAMSopt!BG117,"")</f>
        <v>0.99899188257516913</v>
      </c>
      <c r="BI117" s="61">
        <f>IFERROR(Opttax!BH117/GAMSopt!BH117,"")</f>
        <v>0.99907271211774751</v>
      </c>
      <c r="BJ117" s="61">
        <f>IFERROR(Opttax!BI117/GAMSopt!BI117,"")</f>
        <v>0.99911262240692988</v>
      </c>
    </row>
    <row r="118" spans="1:62" x14ac:dyDescent="0.25">
      <c r="A118" t="str">
        <f>Opttax!A118</f>
        <v>DISCOUNT RATES</v>
      </c>
      <c r="B118" t="str">
        <f>GAMSopt!A118</f>
        <v>* DISCOUNT RATES</v>
      </c>
      <c r="C118" s="61" t="str">
        <f>IFERROR(Opttax!B118/GAMSopt!B118,"")</f>
        <v/>
      </c>
      <c r="D118" s="61" t="str">
        <f>IFERROR(Opttax!C118/GAMSopt!C118,"")</f>
        <v/>
      </c>
      <c r="E118" s="61" t="str">
        <f>IFERROR(Opttax!D118/GAMSopt!D118,"")</f>
        <v/>
      </c>
      <c r="F118" s="61" t="str">
        <f>IFERROR(Opttax!E118/GAMSopt!E118,"")</f>
        <v/>
      </c>
      <c r="G118" s="61" t="str">
        <f>IFERROR(Opttax!F118/GAMSopt!F118,"")</f>
        <v/>
      </c>
      <c r="H118" s="61" t="str">
        <f>IFERROR(Opttax!G118/GAMSopt!G118,"")</f>
        <v/>
      </c>
      <c r="I118" s="61" t="str">
        <f>IFERROR(Opttax!H118/GAMSopt!H118,"")</f>
        <v/>
      </c>
      <c r="J118" s="61" t="str">
        <f>IFERROR(Opttax!I118/GAMSopt!I118,"")</f>
        <v/>
      </c>
      <c r="K118" s="61" t="str">
        <f>IFERROR(Opttax!J118/GAMSopt!J118,"")</f>
        <v/>
      </c>
      <c r="L118" s="61" t="str">
        <f>IFERROR(Opttax!K118/GAMSopt!K118,"")</f>
        <v/>
      </c>
      <c r="M118" s="61" t="str">
        <f>IFERROR(Opttax!L118/GAMSopt!L118,"")</f>
        <v/>
      </c>
      <c r="N118" s="61" t="str">
        <f>IFERROR(Opttax!M118/GAMSopt!M118,"")</f>
        <v/>
      </c>
      <c r="O118" s="61" t="str">
        <f>IFERROR(Opttax!N118/GAMSopt!N118,"")</f>
        <v/>
      </c>
      <c r="P118" s="61" t="str">
        <f>IFERROR(Opttax!O118/GAMSopt!O118,"")</f>
        <v/>
      </c>
      <c r="Q118" s="61" t="str">
        <f>IFERROR(Opttax!P118/GAMSopt!P118,"")</f>
        <v/>
      </c>
      <c r="R118" s="61" t="str">
        <f>IFERROR(Opttax!Q118/GAMSopt!Q118,"")</f>
        <v/>
      </c>
      <c r="S118" s="61" t="str">
        <f>IFERROR(Opttax!R118/GAMSopt!R118,"")</f>
        <v/>
      </c>
      <c r="T118" s="61" t="str">
        <f>IFERROR(Opttax!S118/GAMSopt!S118,"")</f>
        <v/>
      </c>
      <c r="U118" s="61" t="str">
        <f>IFERROR(Opttax!T118/GAMSopt!T118,"")</f>
        <v/>
      </c>
      <c r="V118" s="61" t="str">
        <f>IFERROR(Opttax!U118/GAMSopt!U118,"")</f>
        <v/>
      </c>
      <c r="W118" s="61" t="str">
        <f>IFERROR(Opttax!V118/GAMSopt!V118,"")</f>
        <v/>
      </c>
      <c r="X118" s="61" t="str">
        <f>IFERROR(Opttax!W118/GAMSopt!W118,"")</f>
        <v/>
      </c>
      <c r="Y118" s="61" t="str">
        <f>IFERROR(Opttax!X118/GAMSopt!X118,"")</f>
        <v/>
      </c>
      <c r="Z118" s="61" t="str">
        <f>IFERROR(Opttax!Y118/GAMSopt!Y118,"")</f>
        <v/>
      </c>
      <c r="AA118" s="61" t="str">
        <f>IFERROR(Opttax!Z118/GAMSopt!Z118,"")</f>
        <v/>
      </c>
      <c r="AB118" s="61" t="str">
        <f>IFERROR(Opttax!AA118/GAMSopt!AA118,"")</f>
        <v/>
      </c>
      <c r="AC118" s="61" t="str">
        <f>IFERROR(Opttax!AB118/GAMSopt!AB118,"")</f>
        <v/>
      </c>
      <c r="AD118" s="61" t="str">
        <f>IFERROR(Opttax!AC118/GAMSopt!AC118,"")</f>
        <v/>
      </c>
      <c r="AE118" s="61" t="str">
        <f>IFERROR(Opttax!AD118/GAMSopt!AD118,"")</f>
        <v/>
      </c>
      <c r="AF118" s="61" t="str">
        <f>IFERROR(Opttax!AE118/GAMSopt!AE118,"")</f>
        <v/>
      </c>
      <c r="AG118" s="61" t="str">
        <f>IFERROR(Opttax!AF118/GAMSopt!AF118,"")</f>
        <v/>
      </c>
      <c r="AH118" s="61" t="str">
        <f>IFERROR(Opttax!AG118/GAMSopt!AG118,"")</f>
        <v/>
      </c>
      <c r="AI118" s="61" t="str">
        <f>IFERROR(Opttax!AH118/GAMSopt!AH118,"")</f>
        <v/>
      </c>
      <c r="AJ118" s="61" t="str">
        <f>IFERROR(Opttax!AI118/GAMSopt!AI118,"")</f>
        <v/>
      </c>
      <c r="AK118" s="61" t="str">
        <f>IFERROR(Opttax!AJ118/GAMSopt!AJ118,"")</f>
        <v/>
      </c>
      <c r="AL118" s="61" t="str">
        <f>IFERROR(Opttax!AK118/GAMSopt!AK118,"")</f>
        <v/>
      </c>
      <c r="AM118" s="61" t="str">
        <f>IFERROR(Opttax!AL118/GAMSopt!AL118,"")</f>
        <v/>
      </c>
      <c r="AN118" s="61" t="str">
        <f>IFERROR(Opttax!AM118/GAMSopt!AM118,"")</f>
        <v/>
      </c>
      <c r="AO118" s="61" t="str">
        <f>IFERROR(Opttax!AN118/GAMSopt!AN118,"")</f>
        <v/>
      </c>
      <c r="AP118" s="61" t="str">
        <f>IFERROR(Opttax!AO118/GAMSopt!AO118,"")</f>
        <v/>
      </c>
      <c r="AQ118" s="61" t="str">
        <f>IFERROR(Opttax!AP118/GAMSopt!AP118,"")</f>
        <v/>
      </c>
      <c r="AR118" s="61" t="str">
        <f>IFERROR(Opttax!AQ118/GAMSopt!AQ118,"")</f>
        <v/>
      </c>
      <c r="AS118" s="61" t="str">
        <f>IFERROR(Opttax!AR118/GAMSopt!AR118,"")</f>
        <v/>
      </c>
      <c r="AT118" s="61" t="str">
        <f>IFERROR(Opttax!AS118/GAMSopt!AS118,"")</f>
        <v/>
      </c>
      <c r="AU118" s="61" t="str">
        <f>IFERROR(Opttax!AT118/GAMSopt!AT118,"")</f>
        <v/>
      </c>
      <c r="AV118" s="61" t="str">
        <f>IFERROR(Opttax!AU118/GAMSopt!AU118,"")</f>
        <v/>
      </c>
      <c r="AW118" s="61" t="str">
        <f>IFERROR(Opttax!AV118/GAMSopt!AV118,"")</f>
        <v/>
      </c>
      <c r="AX118" s="61" t="str">
        <f>IFERROR(Opttax!AW118/GAMSopt!AW118,"")</f>
        <v/>
      </c>
      <c r="AY118" s="61" t="str">
        <f>IFERROR(Opttax!AX118/GAMSopt!AX118,"")</f>
        <v/>
      </c>
      <c r="AZ118" s="61" t="str">
        <f>IFERROR(Opttax!AY118/GAMSopt!AY118,"")</f>
        <v/>
      </c>
      <c r="BA118" s="61" t="str">
        <f>IFERROR(Opttax!AZ118/GAMSopt!AZ118,"")</f>
        <v/>
      </c>
      <c r="BB118" s="61" t="str">
        <f>IFERROR(Opttax!BA118/GAMSopt!BA118,"")</f>
        <v/>
      </c>
      <c r="BC118" s="61" t="str">
        <f>IFERROR(Opttax!BB118/GAMSopt!BB118,"")</f>
        <v/>
      </c>
      <c r="BD118" s="61" t="str">
        <f>IFERROR(Opttax!BC118/GAMSopt!BC118,"")</f>
        <v/>
      </c>
      <c r="BE118" s="61" t="str">
        <f>IFERROR(Opttax!BD118/GAMSopt!BD118,"")</f>
        <v/>
      </c>
      <c r="BF118" s="61" t="str">
        <f>IFERROR(Opttax!BE118/GAMSopt!BE118,"")</f>
        <v/>
      </c>
      <c r="BG118" s="61" t="str">
        <f>IFERROR(Opttax!BF118/GAMSopt!BF118,"")</f>
        <v/>
      </c>
      <c r="BH118" s="61" t="str">
        <f>IFERROR(Opttax!BG118/GAMSopt!BG118,"")</f>
        <v/>
      </c>
      <c r="BI118" s="61" t="str">
        <f>IFERROR(Opttax!BH118/GAMSopt!BH118,"")</f>
        <v/>
      </c>
      <c r="BJ118" s="61" t="str">
        <f>IFERROR(Opttax!BI118/GAMSopt!BI118,"")</f>
        <v/>
      </c>
    </row>
    <row r="119" spans="1:62" x14ac:dyDescent="0.25">
      <c r="A119" t="str">
        <f>Opttax!A119</f>
        <v>Utility discount rate (per year)</v>
      </c>
      <c r="B119" t="str">
        <f>GAMSopt!A119</f>
        <v>Utility Discount Rate (per year)</v>
      </c>
      <c r="C119" s="61">
        <f>IFERROR(Opttax!B119/GAMSopt!B119,"")</f>
        <v>1</v>
      </c>
      <c r="D119" s="61">
        <f>IFERROR(Opttax!C119/GAMSopt!C119,"")</f>
        <v>1</v>
      </c>
      <c r="E119" s="61">
        <f>IFERROR(Opttax!D119/GAMSopt!D119,"")</f>
        <v>1</v>
      </c>
      <c r="F119" s="61">
        <f>IFERROR(Opttax!E119/GAMSopt!E119,"")</f>
        <v>1</v>
      </c>
      <c r="G119" s="61">
        <f>IFERROR(Opttax!F119/GAMSopt!F119,"")</f>
        <v>1</v>
      </c>
      <c r="H119" s="61">
        <f>IFERROR(Opttax!G119/GAMSopt!G119,"")</f>
        <v>1</v>
      </c>
      <c r="I119" s="61">
        <f>IFERROR(Opttax!H119/GAMSopt!H119,"")</f>
        <v>1</v>
      </c>
      <c r="J119" s="61">
        <f>IFERROR(Opttax!I119/GAMSopt!I119,"")</f>
        <v>1</v>
      </c>
      <c r="K119" s="61">
        <f>IFERROR(Opttax!J119/GAMSopt!J119,"")</f>
        <v>1</v>
      </c>
      <c r="L119" s="61">
        <f>IFERROR(Opttax!K119/GAMSopt!K119,"")</f>
        <v>1</v>
      </c>
      <c r="M119" s="61">
        <f>IFERROR(Opttax!L119/GAMSopt!L119,"")</f>
        <v>1</v>
      </c>
      <c r="N119" s="61">
        <f>IFERROR(Opttax!M119/GAMSopt!M119,"")</f>
        <v>1</v>
      </c>
      <c r="O119" s="61">
        <f>IFERROR(Opttax!N119/GAMSopt!N119,"")</f>
        <v>1</v>
      </c>
      <c r="P119" s="61">
        <f>IFERROR(Opttax!O119/GAMSopt!O119,"")</f>
        <v>1</v>
      </c>
      <c r="Q119" s="61">
        <f>IFERROR(Opttax!P119/GAMSopt!P119,"")</f>
        <v>1</v>
      </c>
      <c r="R119" s="61">
        <f>IFERROR(Opttax!Q119/GAMSopt!Q119,"")</f>
        <v>1</v>
      </c>
      <c r="S119" s="61">
        <f>IFERROR(Opttax!R119/GAMSopt!R119,"")</f>
        <v>1</v>
      </c>
      <c r="T119" s="61">
        <f>IFERROR(Opttax!S119/GAMSopt!S119,"")</f>
        <v>1</v>
      </c>
      <c r="U119" s="61">
        <f>IFERROR(Opttax!T119/GAMSopt!T119,"")</f>
        <v>1</v>
      </c>
      <c r="V119" s="61">
        <f>IFERROR(Opttax!U119/GAMSopt!U119,"")</f>
        <v>1</v>
      </c>
      <c r="W119" s="61">
        <f>IFERROR(Opttax!V119/GAMSopt!V119,"")</f>
        <v>1</v>
      </c>
      <c r="X119" s="61">
        <f>IFERROR(Opttax!W119/GAMSopt!W119,"")</f>
        <v>1</v>
      </c>
      <c r="Y119" s="61">
        <f>IFERROR(Opttax!X119/GAMSopt!X119,"")</f>
        <v>1</v>
      </c>
      <c r="Z119" s="61">
        <f>IFERROR(Opttax!Y119/GAMSopt!Y119,"")</f>
        <v>1</v>
      </c>
      <c r="AA119" s="61">
        <f>IFERROR(Opttax!Z119/GAMSopt!Z119,"")</f>
        <v>1</v>
      </c>
      <c r="AB119" s="61">
        <f>IFERROR(Opttax!AA119/GAMSopt!AA119,"")</f>
        <v>1</v>
      </c>
      <c r="AC119" s="61">
        <f>IFERROR(Opttax!AB119/GAMSopt!AB119,"")</f>
        <v>1</v>
      </c>
      <c r="AD119" s="61">
        <f>IFERROR(Opttax!AC119/GAMSopt!AC119,"")</f>
        <v>1</v>
      </c>
      <c r="AE119" s="61">
        <f>IFERROR(Opttax!AD119/GAMSopt!AD119,"")</f>
        <v>1</v>
      </c>
      <c r="AF119" s="61">
        <f>IFERROR(Opttax!AE119/GAMSopt!AE119,"")</f>
        <v>1</v>
      </c>
      <c r="AG119" s="61">
        <f>IFERROR(Opttax!AF119/GAMSopt!AF119,"")</f>
        <v>1</v>
      </c>
      <c r="AH119" s="61">
        <f>IFERROR(Opttax!AG119/GAMSopt!AG119,"")</f>
        <v>1</v>
      </c>
      <c r="AI119" s="61">
        <f>IFERROR(Opttax!AH119/GAMSopt!AH119,"")</f>
        <v>1</v>
      </c>
      <c r="AJ119" s="61">
        <f>IFERROR(Opttax!AI119/GAMSopt!AI119,"")</f>
        <v>1</v>
      </c>
      <c r="AK119" s="61">
        <f>IFERROR(Opttax!AJ119/GAMSopt!AJ119,"")</f>
        <v>1</v>
      </c>
      <c r="AL119" s="61">
        <f>IFERROR(Opttax!AK119/GAMSopt!AK119,"")</f>
        <v>1</v>
      </c>
      <c r="AM119" s="61">
        <f>IFERROR(Opttax!AL119/GAMSopt!AL119,"")</f>
        <v>1</v>
      </c>
      <c r="AN119" s="61">
        <f>IFERROR(Opttax!AM119/GAMSopt!AM119,"")</f>
        <v>1</v>
      </c>
      <c r="AO119" s="61">
        <f>IFERROR(Opttax!AN119/GAMSopt!AN119,"")</f>
        <v>1</v>
      </c>
      <c r="AP119" s="61">
        <f>IFERROR(Opttax!AO119/GAMSopt!AO119,"")</f>
        <v>1</v>
      </c>
      <c r="AQ119" s="61">
        <f>IFERROR(Opttax!AP119/GAMSopt!AP119,"")</f>
        <v>1</v>
      </c>
      <c r="AR119" s="61">
        <f>IFERROR(Opttax!AQ119/GAMSopt!AQ119,"")</f>
        <v>1</v>
      </c>
      <c r="AS119" s="61">
        <f>IFERROR(Opttax!AR119/GAMSopt!AR119,"")</f>
        <v>1</v>
      </c>
      <c r="AT119" s="61">
        <f>IFERROR(Opttax!AS119/GAMSopt!AS119,"")</f>
        <v>1</v>
      </c>
      <c r="AU119" s="61">
        <f>IFERROR(Opttax!AT119/GAMSopt!AT119,"")</f>
        <v>1</v>
      </c>
      <c r="AV119" s="61">
        <f>IFERROR(Opttax!AU119/GAMSopt!AU119,"")</f>
        <v>1</v>
      </c>
      <c r="AW119" s="61">
        <f>IFERROR(Opttax!AV119/GAMSopt!AV119,"")</f>
        <v>1</v>
      </c>
      <c r="AX119" s="61">
        <f>IFERROR(Opttax!AW119/GAMSopt!AW119,"")</f>
        <v>1</v>
      </c>
      <c r="AY119" s="61">
        <f>IFERROR(Opttax!AX119/GAMSopt!AX119,"")</f>
        <v>1</v>
      </c>
      <c r="AZ119" s="61">
        <f>IFERROR(Opttax!AY119/GAMSopt!AY119,"")</f>
        <v>1</v>
      </c>
      <c r="BA119" s="61">
        <f>IFERROR(Opttax!AZ119/GAMSopt!AZ119,"")</f>
        <v>1</v>
      </c>
      <c r="BB119" s="61">
        <f>IFERROR(Opttax!BA119/GAMSopt!BA119,"")</f>
        <v>1</v>
      </c>
      <c r="BC119" s="61">
        <f>IFERROR(Opttax!BB119/GAMSopt!BB119,"")</f>
        <v>1</v>
      </c>
      <c r="BD119" s="61">
        <f>IFERROR(Opttax!BC119/GAMSopt!BC119,"")</f>
        <v>1</v>
      </c>
      <c r="BE119" s="61">
        <f>IFERROR(Opttax!BD119/GAMSopt!BD119,"")</f>
        <v>1</v>
      </c>
      <c r="BF119" s="61">
        <f>IFERROR(Opttax!BE119/GAMSopt!BE119,"")</f>
        <v>1</v>
      </c>
      <c r="BG119" s="61">
        <f>IFERROR(Opttax!BF119/GAMSopt!BF119,"")</f>
        <v>1</v>
      </c>
      <c r="BH119" s="61">
        <f>IFERROR(Opttax!BG119/GAMSopt!BG119,"")</f>
        <v>1</v>
      </c>
      <c r="BI119" s="61">
        <f>IFERROR(Opttax!BH119/GAMSopt!BH119,"")</f>
        <v>1</v>
      </c>
      <c r="BJ119" s="61">
        <f>IFERROR(Opttax!BI119/GAMSopt!BI119,"")</f>
        <v>1</v>
      </c>
    </row>
    <row r="120" spans="1:62" x14ac:dyDescent="0.25">
      <c r="A120" t="str">
        <f>Opttax!A120</f>
        <v>First period gross MPK</v>
      </c>
      <c r="B120" t="str">
        <f>GAMSopt!A120</f>
        <v>First Period gross MPK</v>
      </c>
      <c r="C120" s="61">
        <f>IFERROR(Opttax!B120/GAMSopt!B120,"")</f>
        <v>1.0000000003010392</v>
      </c>
      <c r="D120" s="61">
        <f>IFERROR(Opttax!C120/GAMSopt!C120,"")</f>
        <v>0.99999999979482013</v>
      </c>
      <c r="E120" s="61">
        <f>IFERROR(Opttax!D120/GAMSopt!D120,"")</f>
        <v>0.98989632304378616</v>
      </c>
      <c r="F120" s="61">
        <f>IFERROR(Opttax!E120/GAMSopt!E120,"")</f>
        <v>0.99235130196348509</v>
      </c>
      <c r="G120" s="61">
        <f>IFERROR(Opttax!F120/GAMSopt!F120,"")</f>
        <v>0.99365791282365878</v>
      </c>
      <c r="H120" s="61">
        <f>IFERROR(Opttax!G120/GAMSopt!G120,"")</f>
        <v>0.99416854543499711</v>
      </c>
      <c r="I120" s="61">
        <f>IFERROR(Opttax!H120/GAMSopt!H120,"")</f>
        <v>0.99409463936554254</v>
      </c>
      <c r="J120" s="61">
        <f>IFERROR(Opttax!I120/GAMSopt!I120,"")</f>
        <v>0.99355505114337939</v>
      </c>
      <c r="K120" s="61">
        <f>IFERROR(Opttax!J120/GAMSopt!J120,"")</f>
        <v>0.99260687331817277</v>
      </c>
      <c r="L120" s="61">
        <f>IFERROR(Opttax!K120/GAMSopt!K120,"")</f>
        <v>0.9912647490519132</v>
      </c>
      <c r="M120" s="61">
        <f>IFERROR(Opttax!L120/GAMSopt!L120,"")</f>
        <v>0.98951284552878305</v>
      </c>
      <c r="N120" s="61">
        <f>IFERROR(Opttax!M120/GAMSopt!M120,"")</f>
        <v>0.98731228111070046</v>
      </c>
      <c r="O120" s="61">
        <f>IFERROR(Opttax!N120/GAMSopt!N120,"")</f>
        <v>0.98460578478187943</v>
      </c>
      <c r="P120" s="61">
        <f>IFERROR(Opttax!O120/GAMSopt!O120,"")</f>
        <v>0.98132079221395185</v>
      </c>
      <c r="Q120" s="61">
        <f>IFERROR(Opttax!P120/GAMSopt!P120,"")</f>
        <v>0.97737175376722707</v>
      </c>
      <c r="R120" s="61">
        <f>IFERROR(Opttax!Q120/GAMSopt!Q120,"")</f>
        <v>0.97266221268727859</v>
      </c>
      <c r="S120" s="61">
        <f>IFERROR(Opttax!R120/GAMSopt!R120,"")</f>
        <v>0.96708706196518124</v>
      </c>
      <c r="T120" s="61">
        <f>IFERROR(Opttax!S120/GAMSopt!S120,"")</f>
        <v>0.9605352797208766</v>
      </c>
      <c r="U120" s="61">
        <f>IFERROR(Opttax!T120/GAMSopt!T120,"")</f>
        <v>0.9528933916915846</v>
      </c>
      <c r="V120" s="61">
        <f>IFERROR(Opttax!U120/GAMSopt!U120,"")</f>
        <v>0.94443529126357173</v>
      </c>
      <c r="W120" s="61">
        <f>IFERROR(Opttax!V120/GAMSopt!V120,"")</f>
        <v>0.93510564286652254</v>
      </c>
      <c r="X120" s="61">
        <f>IFERROR(Opttax!W120/GAMSopt!W120,"")</f>
        <v>0.92489388906944026</v>
      </c>
      <c r="Y120" s="61">
        <f>IFERROR(Opttax!X120/GAMSopt!X120,"")</f>
        <v>0.91383854337554737</v>
      </c>
      <c r="Z120" s="61">
        <f>IFERROR(Opttax!Y120/GAMSopt!Y120,"")</f>
        <v>0.90203227279888998</v>
      </c>
      <c r="AA120" s="61">
        <f>IFERROR(Opttax!Z120/GAMSopt!Z120,"")</f>
        <v>0.88971273211473423</v>
      </c>
      <c r="AB120" s="61">
        <f>IFERROR(Opttax!AA120/GAMSopt!AA120,"")</f>
        <v>0.87715428793784678</v>
      </c>
      <c r="AC120" s="61">
        <f>IFERROR(Opttax!AB120/GAMSopt!AB120,"")</f>
        <v>0.86469305831516485</v>
      </c>
      <c r="AD120" s="61">
        <f>IFERROR(Opttax!AC120/GAMSopt!AC120,"")</f>
        <v>0.85278022786209007</v>
      </c>
      <c r="AE120" s="61">
        <f>IFERROR(Opttax!AD120/GAMSopt!AD120,"")</f>
        <v>0.84198915196043078</v>
      </c>
      <c r="AF120" s="61">
        <f>IFERROR(Opttax!AE120/GAMSopt!AE120,"")</f>
        <v>0.83301691867988314</v>
      </c>
      <c r="AG120" s="61">
        <f>IFERROR(Opttax!AF120/GAMSopt!AF120,"")</f>
        <v>0.82601264264410368</v>
      </c>
      <c r="AH120" s="61">
        <f>IFERROR(Opttax!AG120/GAMSopt!AG120,"")</f>
        <v>0.82246916663583181</v>
      </c>
      <c r="AI120" s="61">
        <f>IFERROR(Opttax!AH120/GAMSopt!AH120,"")</f>
        <v>1.8066717003158919</v>
      </c>
      <c r="AJ120" s="61">
        <f>IFERROR(Opttax!AI120/GAMSopt!AI120,"")</f>
        <v>1.4607372047723506</v>
      </c>
      <c r="AK120" s="61">
        <f>IFERROR(Opttax!AJ120/GAMSopt!AJ120,"")</f>
        <v>1.28411365348053</v>
      </c>
      <c r="AL120" s="61">
        <f>IFERROR(Opttax!AK120/GAMSopt!AK120,"")</f>
        <v>1.1830632213307914</v>
      </c>
      <c r="AM120" s="61">
        <f>IFERROR(Opttax!AL120/GAMSopt!AL120,"")</f>
        <v>1.1212659748599032</v>
      </c>
      <c r="AN120" s="61">
        <f>IFERROR(Opttax!AM120/GAMSopt!AM120,"")</f>
        <v>1.0818730788089308</v>
      </c>
      <c r="AO120" s="61">
        <f>IFERROR(Opttax!AN120/GAMSopt!AN120,"")</f>
        <v>1.0560759477701755</v>
      </c>
      <c r="AP120" s="61">
        <f>IFERROR(Opttax!AO120/GAMSopt!AO120,"")</f>
        <v>1.0388728849112647</v>
      </c>
      <c r="AQ120" s="61">
        <f>IFERROR(Opttax!AP120/GAMSopt!AP120,"")</f>
        <v>1.0272540891663076</v>
      </c>
      <c r="AR120" s="61">
        <f>IFERROR(Opttax!AQ120/GAMSopt!AQ120,"")</f>
        <v>1.0193326837565375</v>
      </c>
      <c r="AS120" s="61">
        <f>IFERROR(Opttax!AR120/GAMSopt!AR120,"")</f>
        <v>1.013891158074772</v>
      </c>
      <c r="AT120" s="61">
        <f>IFERROR(Opttax!AS120/GAMSopt!AS120,"")</f>
        <v>1.0101278857917217</v>
      </c>
      <c r="AU120" s="61">
        <f>IFERROR(Opttax!AT120/GAMSopt!AT120,"")</f>
        <v>1.0075075950013308</v>
      </c>
      <c r="AV120" s="61">
        <f>IFERROR(Opttax!AU120/GAMSopt!AU120,"")</f>
        <v>1.0056693746781056</v>
      </c>
      <c r="AW120" s="61">
        <f>IFERROR(Opttax!AV120/GAMSopt!AV120,"")</f>
        <v>1.0043682632231239</v>
      </c>
      <c r="AX120" s="61">
        <f>IFERROR(Opttax!AW120/GAMSopt!AW120,"")</f>
        <v>1.0034372459465051</v>
      </c>
      <c r="AY120" s="61">
        <f>IFERROR(Opttax!AX120/GAMSopt!AX120,"")</f>
        <v>1.002762119863142</v>
      </c>
      <c r="AZ120" s="61">
        <f>IFERROR(Opttax!AY120/GAMSopt!AY120,"")</f>
        <v>1.0022646595376665</v>
      </c>
      <c r="BA120" s="61">
        <f>IFERROR(Opttax!AZ120/GAMSopt!AZ120,"")</f>
        <v>1.00189126030679</v>
      </c>
      <c r="BB120" s="61">
        <f>IFERROR(Opttax!BA120/GAMSopt!BA120,"")</f>
        <v>1.0015923563450435</v>
      </c>
      <c r="BC120" s="61">
        <f>IFERROR(Opttax!BB120/GAMSopt!BB120,"")</f>
        <v>1.0013613967176669</v>
      </c>
      <c r="BD120" s="61">
        <f>IFERROR(Opttax!BC120/GAMSopt!BC120,"")</f>
        <v>1.0011769289038184</v>
      </c>
      <c r="BE120" s="61">
        <f>IFERROR(Opttax!BD120/GAMSopt!BD120,"")</f>
        <v>1.0010249155452418</v>
      </c>
      <c r="BF120" s="61">
        <f>IFERROR(Opttax!BE120/GAMSopt!BE120,"")</f>
        <v>1.0008964465675441</v>
      </c>
      <c r="BG120" s="61">
        <f>IFERROR(Opttax!BF120/GAMSopt!BF120,"")</f>
        <v>1.0007895946849865</v>
      </c>
      <c r="BH120" s="61">
        <f>IFERROR(Opttax!BG120/GAMSopt!BG120,"")</f>
        <v>1.000706287851107</v>
      </c>
      <c r="BI120" s="61">
        <f>IFERROR(Opttax!BH120/GAMSopt!BH120,"")</f>
        <v>1.0006496131129743</v>
      </c>
      <c r="BJ120" s="61">
        <f>IFERROR(Opttax!BI120/GAMSopt!BI120,"")</f>
        <v>1.0006216334815439</v>
      </c>
    </row>
    <row r="121" spans="1:62" x14ac:dyDescent="0.25">
      <c r="A121" t="str">
        <f>Opttax!A121</f>
        <v>All period gross MPK</v>
      </c>
      <c r="B121" t="str">
        <f>GAMSopt!A121</f>
        <v>All Periods gross MPK</v>
      </c>
      <c r="C121" s="61" t="str">
        <f>IFERROR(Opttax!B121/GAMSopt!B121,"")</f>
        <v/>
      </c>
      <c r="D121" s="61" t="str">
        <f>IFERROR(Opttax!C121/GAMSopt!C121,"")</f>
        <v/>
      </c>
      <c r="E121" s="61" t="str">
        <f>IFERROR(Opttax!D121/GAMSopt!D121,"")</f>
        <v/>
      </c>
      <c r="F121" s="61" t="str">
        <f>IFERROR(Opttax!E121/GAMSopt!E121,"")</f>
        <v/>
      </c>
      <c r="G121" s="61" t="str">
        <f>IFERROR(Opttax!F121/GAMSopt!F121,"")</f>
        <v/>
      </c>
      <c r="H121" s="61" t="str">
        <f>IFERROR(Opttax!G121/GAMSopt!G121,"")</f>
        <v/>
      </c>
      <c r="I121" s="61" t="str">
        <f>IFERROR(Opttax!H121/GAMSopt!H121,"")</f>
        <v/>
      </c>
      <c r="J121" s="61" t="str">
        <f>IFERROR(Opttax!I121/GAMSopt!I121,"")</f>
        <v/>
      </c>
      <c r="K121" s="61" t="str">
        <f>IFERROR(Opttax!J121/GAMSopt!J121,"")</f>
        <v/>
      </c>
      <c r="L121" s="61" t="str">
        <f>IFERROR(Opttax!K121/GAMSopt!K121,"")</f>
        <v/>
      </c>
      <c r="M121" s="61" t="str">
        <f>IFERROR(Opttax!L121/GAMSopt!L121,"")</f>
        <v/>
      </c>
      <c r="N121" s="61" t="str">
        <f>IFERROR(Opttax!M121/GAMSopt!M121,"")</f>
        <v/>
      </c>
      <c r="O121" s="61" t="str">
        <f>IFERROR(Opttax!N121/GAMSopt!N121,"")</f>
        <v/>
      </c>
      <c r="P121" s="61" t="str">
        <f>IFERROR(Opttax!O121/GAMSopt!O121,"")</f>
        <v/>
      </c>
      <c r="Q121" s="61" t="str">
        <f>IFERROR(Opttax!P121/GAMSopt!P121,"")</f>
        <v/>
      </c>
      <c r="R121" s="61" t="str">
        <f>IFERROR(Opttax!Q121/GAMSopt!Q121,"")</f>
        <v/>
      </c>
      <c r="S121" s="61" t="str">
        <f>IFERROR(Opttax!R121/GAMSopt!R121,"")</f>
        <v/>
      </c>
      <c r="T121" s="61" t="str">
        <f>IFERROR(Opttax!S121/GAMSopt!S121,"")</f>
        <v/>
      </c>
      <c r="U121" s="61" t="str">
        <f>IFERROR(Opttax!T121/GAMSopt!T121,"")</f>
        <v/>
      </c>
      <c r="V121" s="61" t="str">
        <f>IFERROR(Opttax!U121/GAMSopt!U121,"")</f>
        <v/>
      </c>
      <c r="W121" s="61" t="str">
        <f>IFERROR(Opttax!V121/GAMSopt!V121,"")</f>
        <v/>
      </c>
      <c r="X121" s="61" t="str">
        <f>IFERROR(Opttax!W121/GAMSopt!W121,"")</f>
        <v/>
      </c>
      <c r="Y121" s="61" t="str">
        <f>IFERROR(Opttax!X121/GAMSopt!X121,"")</f>
        <v/>
      </c>
      <c r="Z121" s="61" t="str">
        <f>IFERROR(Opttax!Y121/GAMSopt!Y121,"")</f>
        <v/>
      </c>
      <c r="AA121" s="61" t="str">
        <f>IFERROR(Opttax!Z121/GAMSopt!Z121,"")</f>
        <v/>
      </c>
      <c r="AB121" s="61" t="str">
        <f>IFERROR(Opttax!AA121/GAMSopt!AA121,"")</f>
        <v/>
      </c>
      <c r="AC121" s="61" t="str">
        <f>IFERROR(Opttax!AB121/GAMSopt!AB121,"")</f>
        <v/>
      </c>
      <c r="AD121" s="61" t="str">
        <f>IFERROR(Opttax!AC121/GAMSopt!AC121,"")</f>
        <v/>
      </c>
      <c r="AE121" s="61" t="str">
        <f>IFERROR(Opttax!AD121/GAMSopt!AD121,"")</f>
        <v/>
      </c>
      <c r="AF121" s="61" t="str">
        <f>IFERROR(Opttax!AE121/GAMSopt!AE121,"")</f>
        <v/>
      </c>
      <c r="AG121" s="61" t="str">
        <f>IFERROR(Opttax!AF121/GAMSopt!AF121,"")</f>
        <v/>
      </c>
      <c r="AH121" s="61" t="str">
        <f>IFERROR(Opttax!AG121/GAMSopt!AG121,"")</f>
        <v/>
      </c>
      <c r="AI121" s="61" t="str">
        <f>IFERROR(Opttax!AH121/GAMSopt!AH121,"")</f>
        <v/>
      </c>
      <c r="AJ121" s="61" t="str">
        <f>IFERROR(Opttax!AI121/GAMSopt!AI121,"")</f>
        <v/>
      </c>
      <c r="AK121" s="61" t="str">
        <f>IFERROR(Opttax!AJ121/GAMSopt!AJ121,"")</f>
        <v/>
      </c>
      <c r="AL121" s="61" t="str">
        <f>IFERROR(Opttax!AK121/GAMSopt!AK121,"")</f>
        <v/>
      </c>
      <c r="AM121" s="61" t="str">
        <f>IFERROR(Opttax!AL121/GAMSopt!AL121,"")</f>
        <v/>
      </c>
      <c r="AN121" s="61" t="str">
        <f>IFERROR(Opttax!AM121/GAMSopt!AM121,"")</f>
        <v/>
      </c>
      <c r="AO121" s="61" t="str">
        <f>IFERROR(Opttax!AN121/GAMSopt!AN121,"")</f>
        <v/>
      </c>
      <c r="AP121" s="61" t="str">
        <f>IFERROR(Opttax!AO121/GAMSopt!AO121,"")</f>
        <v/>
      </c>
      <c r="AQ121" s="61" t="str">
        <f>IFERROR(Opttax!AP121/GAMSopt!AP121,"")</f>
        <v/>
      </c>
      <c r="AR121" s="61" t="str">
        <f>IFERROR(Opttax!AQ121/GAMSopt!AQ121,"")</f>
        <v/>
      </c>
      <c r="AS121" s="61" t="str">
        <f>IFERROR(Opttax!AR121/GAMSopt!AR121,"")</f>
        <v/>
      </c>
      <c r="AT121" s="61" t="str">
        <f>IFERROR(Opttax!AS121/GAMSopt!AS121,"")</f>
        <v/>
      </c>
      <c r="AU121" s="61" t="str">
        <f>IFERROR(Opttax!AT121/GAMSopt!AT121,"")</f>
        <v/>
      </c>
      <c r="AV121" s="61" t="str">
        <f>IFERROR(Opttax!AU121/GAMSopt!AU121,"")</f>
        <v/>
      </c>
      <c r="AW121" s="61" t="str">
        <f>IFERROR(Opttax!AV121/GAMSopt!AV121,"")</f>
        <v/>
      </c>
      <c r="AX121" s="61" t="str">
        <f>IFERROR(Opttax!AW121/GAMSopt!AW121,"")</f>
        <v/>
      </c>
      <c r="AY121" s="61" t="str">
        <f>IFERROR(Opttax!AX121/GAMSopt!AX121,"")</f>
        <v/>
      </c>
      <c r="AZ121" s="61" t="str">
        <f>IFERROR(Opttax!AY121/GAMSopt!AY121,"")</f>
        <v/>
      </c>
      <c r="BA121" s="61" t="str">
        <f>IFERROR(Opttax!AZ121/GAMSopt!AZ121,"")</f>
        <v/>
      </c>
      <c r="BB121" s="61" t="str">
        <f>IFERROR(Opttax!BA121/GAMSopt!BA121,"")</f>
        <v/>
      </c>
      <c r="BC121" s="61" t="str">
        <f>IFERROR(Opttax!BB121/GAMSopt!BB121,"")</f>
        <v/>
      </c>
      <c r="BD121" s="61" t="str">
        <f>IFERROR(Opttax!BC121/GAMSopt!BC121,"")</f>
        <v/>
      </c>
      <c r="BE121" s="61" t="str">
        <f>IFERROR(Opttax!BD121/GAMSopt!BD121,"")</f>
        <v/>
      </c>
      <c r="BF121" s="61" t="str">
        <f>IFERROR(Opttax!BE121/GAMSopt!BE121,"")</f>
        <v/>
      </c>
      <c r="BG121" s="61" t="str">
        <f>IFERROR(Opttax!BF121/GAMSopt!BF121,"")</f>
        <v/>
      </c>
      <c r="BH121" s="61" t="str">
        <f>IFERROR(Opttax!BG121/GAMSopt!BG121,"")</f>
        <v/>
      </c>
      <c r="BI121" s="61" t="str">
        <f>IFERROR(Opttax!BH121/GAMSopt!BH121,"")</f>
        <v/>
      </c>
      <c r="BJ121" s="61" t="str">
        <f>IFERROR(Opttax!BI121/GAMSopt!BI121,"")</f>
        <v/>
      </c>
    </row>
    <row r="122" spans="1:62" x14ac:dyDescent="0.25">
      <c r="A122" t="str">
        <f>Opttax!A122</f>
        <v>WELFARE</v>
      </c>
      <c r="B122" t="str">
        <f>GAMSopt!A122</f>
        <v>* WELFARE</v>
      </c>
      <c r="C122" s="61" t="str">
        <f>IFERROR(Opttax!B122/GAMSopt!B122,"")</f>
        <v/>
      </c>
      <c r="D122" s="61" t="str">
        <f>IFERROR(Opttax!C122/GAMSopt!C122,"")</f>
        <v/>
      </c>
      <c r="E122" s="61" t="str">
        <f>IFERROR(Opttax!D122/GAMSopt!D122,"")</f>
        <v/>
      </c>
      <c r="F122" s="61" t="str">
        <f>IFERROR(Opttax!E122/GAMSopt!E122,"")</f>
        <v/>
      </c>
      <c r="G122" s="61" t="str">
        <f>IFERROR(Opttax!F122/GAMSopt!F122,"")</f>
        <v/>
      </c>
      <c r="H122" s="61" t="str">
        <f>IFERROR(Opttax!G122/GAMSopt!G122,"")</f>
        <v/>
      </c>
      <c r="I122" s="61" t="str">
        <f>IFERROR(Opttax!H122/GAMSopt!H122,"")</f>
        <v/>
      </c>
      <c r="J122" s="61" t="str">
        <f>IFERROR(Opttax!I122/GAMSopt!I122,"")</f>
        <v/>
      </c>
      <c r="K122" s="61" t="str">
        <f>IFERROR(Opttax!J122/GAMSopt!J122,"")</f>
        <v/>
      </c>
      <c r="L122" s="61" t="str">
        <f>IFERROR(Opttax!K122/GAMSopt!K122,"")</f>
        <v/>
      </c>
      <c r="M122" s="61" t="str">
        <f>IFERROR(Opttax!L122/GAMSopt!L122,"")</f>
        <v/>
      </c>
      <c r="N122" s="61" t="str">
        <f>IFERROR(Opttax!M122/GAMSopt!M122,"")</f>
        <v/>
      </c>
      <c r="O122" s="61" t="str">
        <f>IFERROR(Opttax!N122/GAMSopt!N122,"")</f>
        <v/>
      </c>
      <c r="P122" s="61" t="str">
        <f>IFERROR(Opttax!O122/GAMSopt!O122,"")</f>
        <v/>
      </c>
      <c r="Q122" s="61" t="str">
        <f>IFERROR(Opttax!P122/GAMSopt!P122,"")</f>
        <v/>
      </c>
      <c r="R122" s="61" t="str">
        <f>IFERROR(Opttax!Q122/GAMSopt!Q122,"")</f>
        <v/>
      </c>
      <c r="S122" s="61" t="str">
        <f>IFERROR(Opttax!R122/GAMSopt!R122,"")</f>
        <v/>
      </c>
      <c r="T122" s="61" t="str">
        <f>IFERROR(Opttax!S122/GAMSopt!S122,"")</f>
        <v/>
      </c>
      <c r="U122" s="61" t="str">
        <f>IFERROR(Opttax!T122/GAMSopt!T122,"")</f>
        <v/>
      </c>
      <c r="V122" s="61" t="str">
        <f>IFERROR(Opttax!U122/GAMSopt!U122,"")</f>
        <v/>
      </c>
      <c r="W122" s="61" t="str">
        <f>IFERROR(Opttax!V122/GAMSopt!V122,"")</f>
        <v/>
      </c>
      <c r="X122" s="61" t="str">
        <f>IFERROR(Opttax!W122/GAMSopt!W122,"")</f>
        <v/>
      </c>
      <c r="Y122" s="61" t="str">
        <f>IFERROR(Opttax!X122/GAMSopt!X122,"")</f>
        <v/>
      </c>
      <c r="Z122" s="61" t="str">
        <f>IFERROR(Opttax!Y122/GAMSopt!Y122,"")</f>
        <v/>
      </c>
      <c r="AA122" s="61" t="str">
        <f>IFERROR(Opttax!Z122/GAMSopt!Z122,"")</f>
        <v/>
      </c>
      <c r="AB122" s="61" t="str">
        <f>IFERROR(Opttax!AA122/GAMSopt!AA122,"")</f>
        <v/>
      </c>
      <c r="AC122" s="61" t="str">
        <f>IFERROR(Opttax!AB122/GAMSopt!AB122,"")</f>
        <v/>
      </c>
      <c r="AD122" s="61" t="str">
        <f>IFERROR(Opttax!AC122/GAMSopt!AC122,"")</f>
        <v/>
      </c>
      <c r="AE122" s="61" t="str">
        <f>IFERROR(Opttax!AD122/GAMSopt!AD122,"")</f>
        <v/>
      </c>
      <c r="AF122" s="61" t="str">
        <f>IFERROR(Opttax!AE122/GAMSopt!AE122,"")</f>
        <v/>
      </c>
      <c r="AG122" s="61" t="str">
        <f>IFERROR(Opttax!AF122/GAMSopt!AF122,"")</f>
        <v/>
      </c>
      <c r="AH122" s="61" t="str">
        <f>IFERROR(Opttax!AG122/GAMSopt!AG122,"")</f>
        <v/>
      </c>
      <c r="AI122" s="61" t="str">
        <f>IFERROR(Opttax!AH122/GAMSopt!AH122,"")</f>
        <v/>
      </c>
      <c r="AJ122" s="61" t="str">
        <f>IFERROR(Opttax!AI122/GAMSopt!AI122,"")</f>
        <v/>
      </c>
      <c r="AK122" s="61" t="str">
        <f>IFERROR(Opttax!AJ122/GAMSopt!AJ122,"")</f>
        <v/>
      </c>
      <c r="AL122" s="61" t="str">
        <f>IFERROR(Opttax!AK122/GAMSopt!AK122,"")</f>
        <v/>
      </c>
      <c r="AM122" s="61" t="str">
        <f>IFERROR(Opttax!AL122/GAMSopt!AL122,"")</f>
        <v/>
      </c>
      <c r="AN122" s="61" t="str">
        <f>IFERROR(Opttax!AM122/GAMSopt!AM122,"")</f>
        <v/>
      </c>
      <c r="AO122" s="61" t="str">
        <f>IFERROR(Opttax!AN122/GAMSopt!AN122,"")</f>
        <v/>
      </c>
      <c r="AP122" s="61" t="str">
        <f>IFERROR(Opttax!AO122/GAMSopt!AO122,"")</f>
        <v/>
      </c>
      <c r="AQ122" s="61" t="str">
        <f>IFERROR(Opttax!AP122/GAMSopt!AP122,"")</f>
        <v/>
      </c>
      <c r="AR122" s="61" t="str">
        <f>IFERROR(Opttax!AQ122/GAMSopt!AQ122,"")</f>
        <v/>
      </c>
      <c r="AS122" s="61" t="str">
        <f>IFERROR(Opttax!AR122/GAMSopt!AR122,"")</f>
        <v/>
      </c>
      <c r="AT122" s="61" t="str">
        <f>IFERROR(Opttax!AS122/GAMSopt!AS122,"")</f>
        <v/>
      </c>
      <c r="AU122" s="61" t="str">
        <f>IFERROR(Opttax!AT122/GAMSopt!AT122,"")</f>
        <v/>
      </c>
      <c r="AV122" s="61" t="str">
        <f>IFERROR(Opttax!AU122/GAMSopt!AU122,"")</f>
        <v/>
      </c>
      <c r="AW122" s="61" t="str">
        <f>IFERROR(Opttax!AV122/GAMSopt!AV122,"")</f>
        <v/>
      </c>
      <c r="AX122" s="61" t="str">
        <f>IFERROR(Opttax!AW122/GAMSopt!AW122,"")</f>
        <v/>
      </c>
      <c r="AY122" s="61" t="str">
        <f>IFERROR(Opttax!AX122/GAMSopt!AX122,"")</f>
        <v/>
      </c>
      <c r="AZ122" s="61" t="str">
        <f>IFERROR(Opttax!AY122/GAMSopt!AY122,"")</f>
        <v/>
      </c>
      <c r="BA122" s="61" t="str">
        <f>IFERROR(Opttax!AZ122/GAMSopt!AZ122,"")</f>
        <v/>
      </c>
      <c r="BB122" s="61" t="str">
        <f>IFERROR(Opttax!BA122/GAMSopt!BA122,"")</f>
        <v/>
      </c>
      <c r="BC122" s="61" t="str">
        <f>IFERROR(Opttax!BB122/GAMSopt!BB122,"")</f>
        <v/>
      </c>
      <c r="BD122" s="61" t="str">
        <f>IFERROR(Opttax!BC122/GAMSopt!BC122,"")</f>
        <v/>
      </c>
      <c r="BE122" s="61" t="str">
        <f>IFERROR(Opttax!BD122/GAMSopt!BD122,"")</f>
        <v/>
      </c>
      <c r="BF122" s="61" t="str">
        <f>IFERROR(Opttax!BE122/GAMSopt!BE122,"")</f>
        <v/>
      </c>
      <c r="BG122" s="61" t="str">
        <f>IFERROR(Opttax!BF122/GAMSopt!BF122,"")</f>
        <v/>
      </c>
      <c r="BH122" s="61" t="str">
        <f>IFERROR(Opttax!BG122/GAMSopt!BG122,"")</f>
        <v/>
      </c>
      <c r="BI122" s="61" t="str">
        <f>IFERROR(Opttax!BH122/GAMSopt!BH122,"")</f>
        <v/>
      </c>
      <c r="BJ122" s="61" t="str">
        <f>IFERROR(Opttax!BI122/GAMSopt!BI122,"")</f>
        <v/>
      </c>
    </row>
    <row r="123" spans="1:62" x14ac:dyDescent="0.25">
      <c r="A123" t="str">
        <f>Opttax!A123</f>
        <v>Consumption ($trill per year)</v>
      </c>
      <c r="B123" t="str">
        <f>GAMSopt!A123</f>
        <v>Consumption (trillion USD per year)</v>
      </c>
      <c r="C123" s="61">
        <f>IFERROR(Opttax!B123/GAMSopt!B123,"")</f>
        <v>1.0000000000223677</v>
      </c>
      <c r="D123" s="61">
        <f>IFERROR(Opttax!C123/GAMSopt!C123,"")</f>
        <v>0.99999999998561784</v>
      </c>
      <c r="E123" s="61">
        <f>IFERROR(Opttax!D123/GAMSopt!D123,"")</f>
        <v>0.98989632294351282</v>
      </c>
      <c r="F123" s="61">
        <f>IFERROR(Opttax!E123/GAMSopt!E123,"")</f>
        <v>0.98734787640580468</v>
      </c>
      <c r="G123" s="61">
        <f>IFERROR(Opttax!F123/GAMSopt!F123,"")</f>
        <v>0.9849105116866318</v>
      </c>
      <c r="H123" s="61">
        <f>IFERROR(Opttax!G123/GAMSopt!G123,"")</f>
        <v>0.98235989610035945</v>
      </c>
      <c r="I123" s="61">
        <f>IFERROR(Opttax!H123/GAMSopt!H123,"")</f>
        <v>0.97951597160165482</v>
      </c>
      <c r="J123" s="61">
        <f>IFERROR(Opttax!I123/GAMSopt!I123,"")</f>
        <v>0.97621879133783862</v>
      </c>
      <c r="K123" s="61">
        <f>IFERROR(Opttax!J123/GAMSopt!J123,"")</f>
        <v>0.97231231447325384</v>
      </c>
      <c r="L123" s="61">
        <f>IFERROR(Opttax!K123/GAMSopt!K123,"")</f>
        <v>0.96763329677851095</v>
      </c>
      <c r="M123" s="61">
        <f>IFERROR(Opttax!L123/GAMSopt!L123,"")</f>
        <v>0.96200353006269745</v>
      </c>
      <c r="N123" s="61">
        <f>IFERROR(Opttax!M123/GAMSopt!M123,"")</f>
        <v>0.95522446871992639</v>
      </c>
      <c r="O123" s="61">
        <f>IFERROR(Opttax!N123/GAMSopt!N123,"")</f>
        <v>0.94707382851407063</v>
      </c>
      <c r="P123" s="61">
        <f>IFERROR(Opttax!O123/GAMSopt!O123,"")</f>
        <v>0.93730412016530029</v>
      </c>
      <c r="Q123" s="61">
        <f>IFERROR(Opttax!P123/GAMSopt!P123,"")</f>
        <v>0.92564336461297048</v>
      </c>
      <c r="R123" s="61">
        <f>IFERROR(Opttax!Q123/GAMSopt!Q123,"")</f>
        <v>0.91179842688411838</v>
      </c>
      <c r="S123" s="61">
        <f>IFERROR(Opttax!R123/GAMSopt!R123,"")</f>
        <v>0.89546154922396815</v>
      </c>
      <c r="T123" s="61">
        <f>IFERROR(Opttax!S123/GAMSopt!S123,"")</f>
        <v>0.87632071049601323</v>
      </c>
      <c r="U123" s="61">
        <f>IFERROR(Opttax!T123/GAMSopt!T123,"")</f>
        <v>0.85407439448555811</v>
      </c>
      <c r="V123" s="61">
        <f>IFERROR(Opttax!U123/GAMSopt!U123,"")</f>
        <v>0.82878878858679295</v>
      </c>
      <c r="W123" s="61">
        <f>IFERROR(Opttax!V123/GAMSopt!V123,"")</f>
        <v>0.8004052615743289</v>
      </c>
      <c r="X123" s="61">
        <f>IFERROR(Opttax!W123/GAMSopt!W123,"")</f>
        <v>0.76895683753659216</v>
      </c>
      <c r="Y123" s="61">
        <f>IFERROR(Opttax!X123/GAMSopt!X123,"")</f>
        <v>0.73459220340682729</v>
      </c>
      <c r="Z123" s="61">
        <f>IFERROR(Opttax!Y123/GAMSopt!Y123,"")</f>
        <v>0.69759442256596615</v>
      </c>
      <c r="AA123" s="61">
        <f>IFERROR(Opttax!Z123/GAMSopt!Z123,"")</f>
        <v>0.65838117798410145</v>
      </c>
      <c r="AB123" s="61">
        <f>IFERROR(Opttax!AA123/GAMSopt!AA123,"")</f>
        <v>0.61753885860350355</v>
      </c>
      <c r="AC123" s="61">
        <f>IFERROR(Opttax!AB123/GAMSopt!AB123,"")</f>
        <v>0.5757959673955374</v>
      </c>
      <c r="AD123" s="61">
        <f>IFERROR(Opttax!AC123/GAMSopt!AC123,"")</f>
        <v>0.533980902144506</v>
      </c>
      <c r="AE123" s="61">
        <f>IFERROR(Opttax!AD123/GAMSopt!AD123,"")</f>
        <v>0.49297944192347559</v>
      </c>
      <c r="AF123" s="61">
        <f>IFERROR(Opttax!AE123/GAMSopt!AE123,"")</f>
        <v>0.45368434058747187</v>
      </c>
      <c r="AG123" s="61">
        <f>IFERROR(Opttax!AF123/GAMSopt!AF123,"")</f>
        <v>0.41697853213353619</v>
      </c>
      <c r="AH123" s="61">
        <f>IFERROR(Opttax!AG123/GAMSopt!AG123,"")</f>
        <v>0.38345644665238116</v>
      </c>
      <c r="AI123" s="61">
        <f>IFERROR(Opttax!AH123/GAMSopt!AH123,"")</f>
        <v>0.77643504557143694</v>
      </c>
      <c r="AJ123" s="61">
        <f>IFERROR(Opttax!AI123/GAMSopt!AI123,"")</f>
        <v>0.85005972879782121</v>
      </c>
      <c r="AK123" s="61">
        <f>IFERROR(Opttax!AJ123/GAMSopt!AJ123,"")</f>
        <v>0.89794244833042824</v>
      </c>
      <c r="AL123" s="61">
        <f>IFERROR(Opttax!AK123/GAMSopt!AK123,"")</f>
        <v>0.92971438725834221</v>
      </c>
      <c r="AM123" s="61">
        <f>IFERROR(Opttax!AL123/GAMSopt!AL123,"")</f>
        <v>0.9510746513589019</v>
      </c>
      <c r="AN123" s="61">
        <f>IFERROR(Opttax!AM123/GAMSopt!AM123,"")</f>
        <v>0.96556750777588307</v>
      </c>
      <c r="AO123" s="61">
        <f>IFERROR(Opttax!AN123/GAMSopt!AN123,"")</f>
        <v>0.9754703667853124</v>
      </c>
      <c r="AP123" s="61">
        <f>IFERROR(Opttax!AO123/GAMSopt!AO123,"")</f>
        <v>0.9822783866212218</v>
      </c>
      <c r="AQ123" s="61">
        <f>IFERROR(Opttax!AP123/GAMSopt!AP123,"")</f>
        <v>0.98698722716347542</v>
      </c>
      <c r="AR123" s="61">
        <f>IFERROR(Opttax!AQ123/GAMSopt!AQ123,"")</f>
        <v>0.99026622131843578</v>
      </c>
      <c r="AS123" s="61">
        <f>IFERROR(Opttax!AR123/GAMSopt!AR123,"")</f>
        <v>0.99256816467694464</v>
      </c>
      <c r="AT123" s="61">
        <f>IFERROR(Opttax!AS123/GAMSopt!AS123,"")</f>
        <v>0.99420063956430804</v>
      </c>
      <c r="AU123" s="61">
        <f>IFERROR(Opttax!AT123/GAMSopt!AT123,"")</f>
        <v>0.99537315094833878</v>
      </c>
      <c r="AV123" s="61">
        <f>IFERROR(Opttax!AU123/GAMSopt!AU123,"")</f>
        <v>0.99622865033673613</v>
      </c>
      <c r="AW123" s="61">
        <f>IFERROR(Opttax!AV123/GAMSopt!AV123,"")</f>
        <v>0.99686479283150009</v>
      </c>
      <c r="AX123" s="61">
        <f>IFERROR(Opttax!AW123/GAMSopt!AW123,"")</f>
        <v>0.9973483466100399</v>
      </c>
      <c r="AY123" s="61">
        <f>IFERROR(Opttax!AX123/GAMSopt!AX123,"")</f>
        <v>0.99772499875437026</v>
      </c>
      <c r="AZ123" s="61">
        <f>IFERROR(Opttax!AY123/GAMSopt!AY123,"")</f>
        <v>0.99802603460120687</v>
      </c>
      <c r="BA123" s="61">
        <f>IFERROR(Opttax!AZ123/GAMSopt!AZ123,"")</f>
        <v>0.99827288958807181</v>
      </c>
      <c r="BB123" s="61">
        <f>IFERROR(Opttax!BA123/GAMSopt!BA123,"")</f>
        <v>0.99848574338019291</v>
      </c>
      <c r="BC123" s="61">
        <f>IFERROR(Opttax!BB123/GAMSopt!BB123,"")</f>
        <v>0.99866693129922479</v>
      </c>
      <c r="BD123" s="61">
        <f>IFERROR(Opttax!BC123/GAMSopt!BC123,"")</f>
        <v>0.99882543190810236</v>
      </c>
      <c r="BE123" s="61">
        <f>IFERROR(Opttax!BD123/GAMSopt!BD123,"")</f>
        <v>0.99896562410192025</v>
      </c>
      <c r="BF123" s="61">
        <f>IFERROR(Opttax!BE123/GAMSopt!BE123,"")</f>
        <v>0.99907789694539528</v>
      </c>
      <c r="BG123" s="61">
        <f>IFERROR(Opttax!BF123/GAMSopt!BF123,"")</f>
        <v>0.99915232894469441</v>
      </c>
      <c r="BH123" s="61">
        <f>IFERROR(Opttax!BG123/GAMSopt!BG123,"")</f>
        <v>0.9991823250426326</v>
      </c>
      <c r="BI123" s="61">
        <f>IFERROR(Opttax!BH123/GAMSopt!BH123,"")</f>
        <v>0.99916694767934477</v>
      </c>
      <c r="BJ123" s="61">
        <f>IFERROR(Opttax!BI123/GAMSopt!BI123,"")</f>
        <v>0.99911080204570302</v>
      </c>
    </row>
    <row r="124" spans="1:62" x14ac:dyDescent="0.25">
      <c r="A124" t="str">
        <f>Opttax!A124</f>
        <v>Net capital accumulation ($trill per year)</v>
      </c>
      <c r="B124" t="str">
        <f>GAMSopt!A124</f>
        <v>Net Capial Accumulation (trillion USD per year)</v>
      </c>
      <c r="C124" s="61" t="str">
        <f>IFERROR(Opttax!B124/GAMSopt!B124,"")</f>
        <v/>
      </c>
      <c r="D124" s="61" t="str">
        <f>IFERROR(Opttax!C124/GAMSopt!C124,"")</f>
        <v/>
      </c>
      <c r="E124" s="61" t="str">
        <f>IFERROR(Opttax!D124/GAMSopt!D124,"")</f>
        <v/>
      </c>
      <c r="F124" s="61" t="str">
        <f>IFERROR(Opttax!E124/GAMSopt!E124,"")</f>
        <v/>
      </c>
      <c r="G124" s="61" t="str">
        <f>IFERROR(Opttax!F124/GAMSopt!F124,"")</f>
        <v/>
      </c>
      <c r="H124" s="61" t="str">
        <f>IFERROR(Opttax!G124/GAMSopt!G124,"")</f>
        <v/>
      </c>
      <c r="I124" s="61" t="str">
        <f>IFERROR(Opttax!H124/GAMSopt!H124,"")</f>
        <v/>
      </c>
      <c r="J124" s="61" t="str">
        <f>IFERROR(Opttax!I124/GAMSopt!I124,"")</f>
        <v/>
      </c>
      <c r="K124" s="61" t="str">
        <f>IFERROR(Opttax!J124/GAMSopt!J124,"")</f>
        <v/>
      </c>
      <c r="L124" s="61" t="str">
        <f>IFERROR(Opttax!K124/GAMSopt!K124,"")</f>
        <v/>
      </c>
      <c r="M124" s="61" t="str">
        <f>IFERROR(Opttax!L124/GAMSopt!L124,"")</f>
        <v/>
      </c>
      <c r="N124" s="61" t="str">
        <f>IFERROR(Opttax!M124/GAMSopt!M124,"")</f>
        <v/>
      </c>
      <c r="O124" s="61" t="str">
        <f>IFERROR(Opttax!N124/GAMSopt!N124,"")</f>
        <v/>
      </c>
      <c r="P124" s="61" t="str">
        <f>IFERROR(Opttax!O124/GAMSopt!O124,"")</f>
        <v/>
      </c>
      <c r="Q124" s="61" t="str">
        <f>IFERROR(Opttax!P124/GAMSopt!P124,"")</f>
        <v/>
      </c>
      <c r="R124" s="61" t="str">
        <f>IFERROR(Opttax!Q124/GAMSopt!Q124,"")</f>
        <v/>
      </c>
      <c r="S124" s="61" t="str">
        <f>IFERROR(Opttax!R124/GAMSopt!R124,"")</f>
        <v/>
      </c>
      <c r="T124" s="61" t="str">
        <f>IFERROR(Opttax!S124/GAMSopt!S124,"")</f>
        <v/>
      </c>
      <c r="U124" s="61" t="str">
        <f>IFERROR(Opttax!T124/GAMSopt!T124,"")</f>
        <v/>
      </c>
      <c r="V124" s="61" t="str">
        <f>IFERROR(Opttax!U124/GAMSopt!U124,"")</f>
        <v/>
      </c>
      <c r="W124" s="61" t="str">
        <f>IFERROR(Opttax!V124/GAMSopt!V124,"")</f>
        <v/>
      </c>
      <c r="X124" s="61" t="str">
        <f>IFERROR(Opttax!W124/GAMSopt!W124,"")</f>
        <v/>
      </c>
      <c r="Y124" s="61" t="str">
        <f>IFERROR(Opttax!X124/GAMSopt!X124,"")</f>
        <v/>
      </c>
      <c r="Z124" s="61" t="str">
        <f>IFERROR(Opttax!Y124/GAMSopt!Y124,"")</f>
        <v/>
      </c>
      <c r="AA124" s="61" t="str">
        <f>IFERROR(Opttax!Z124/GAMSopt!Z124,"")</f>
        <v/>
      </c>
      <c r="AB124" s="61" t="str">
        <f>IFERROR(Opttax!AA124/GAMSopt!AA124,"")</f>
        <v/>
      </c>
      <c r="AC124" s="61" t="str">
        <f>IFERROR(Opttax!AB124/GAMSopt!AB124,"")</f>
        <v/>
      </c>
      <c r="AD124" s="61" t="str">
        <f>IFERROR(Opttax!AC124/GAMSopt!AC124,"")</f>
        <v/>
      </c>
      <c r="AE124" s="61" t="str">
        <f>IFERROR(Opttax!AD124/GAMSopt!AD124,"")</f>
        <v/>
      </c>
      <c r="AF124" s="61" t="str">
        <f>IFERROR(Opttax!AE124/GAMSopt!AE124,"")</f>
        <v/>
      </c>
      <c r="AG124" s="61" t="str">
        <f>IFERROR(Opttax!AF124/GAMSopt!AF124,"")</f>
        <v/>
      </c>
      <c r="AH124" s="61" t="str">
        <f>IFERROR(Opttax!AG124/GAMSopt!AG124,"")</f>
        <v/>
      </c>
      <c r="AI124" s="61" t="str">
        <f>IFERROR(Opttax!AH124/GAMSopt!AH124,"")</f>
        <v/>
      </c>
      <c r="AJ124" s="61" t="str">
        <f>IFERROR(Opttax!AI124/GAMSopt!AI124,"")</f>
        <v/>
      </c>
      <c r="AK124" s="61" t="str">
        <f>IFERROR(Opttax!AJ124/GAMSopt!AJ124,"")</f>
        <v/>
      </c>
      <c r="AL124" s="61" t="str">
        <f>IFERROR(Opttax!AK124/GAMSopt!AK124,"")</f>
        <v/>
      </c>
      <c r="AM124" s="61" t="str">
        <f>IFERROR(Opttax!AL124/GAMSopt!AL124,"")</f>
        <v/>
      </c>
      <c r="AN124" s="61" t="str">
        <f>IFERROR(Opttax!AM124/GAMSopt!AM124,"")</f>
        <v/>
      </c>
      <c r="AO124" s="61" t="str">
        <f>IFERROR(Opttax!AN124/GAMSopt!AN124,"")</f>
        <v/>
      </c>
      <c r="AP124" s="61" t="str">
        <f>IFERROR(Opttax!AO124/GAMSopt!AO124,"")</f>
        <v/>
      </c>
      <c r="AQ124" s="61" t="str">
        <f>IFERROR(Opttax!AP124/GAMSopt!AP124,"")</f>
        <v/>
      </c>
      <c r="AR124" s="61" t="str">
        <f>IFERROR(Opttax!AQ124/GAMSopt!AQ124,"")</f>
        <v/>
      </c>
      <c r="AS124" s="61" t="str">
        <f>IFERROR(Opttax!AR124/GAMSopt!AR124,"")</f>
        <v/>
      </c>
      <c r="AT124" s="61" t="str">
        <f>IFERROR(Opttax!AS124/GAMSopt!AS124,"")</f>
        <v/>
      </c>
      <c r="AU124" s="61" t="str">
        <f>IFERROR(Opttax!AT124/GAMSopt!AT124,"")</f>
        <v/>
      </c>
      <c r="AV124" s="61" t="str">
        <f>IFERROR(Opttax!AU124/GAMSopt!AU124,"")</f>
        <v/>
      </c>
      <c r="AW124" s="61" t="str">
        <f>IFERROR(Opttax!AV124/GAMSopt!AV124,"")</f>
        <v/>
      </c>
      <c r="AX124" s="61" t="str">
        <f>IFERROR(Opttax!AW124/GAMSopt!AW124,"")</f>
        <v/>
      </c>
      <c r="AY124" s="61" t="str">
        <f>IFERROR(Opttax!AX124/GAMSopt!AX124,"")</f>
        <v/>
      </c>
      <c r="AZ124" s="61" t="str">
        <f>IFERROR(Opttax!AY124/GAMSopt!AY124,"")</f>
        <v/>
      </c>
      <c r="BA124" s="61" t="str">
        <f>IFERROR(Opttax!AZ124/GAMSopt!AZ124,"")</f>
        <v/>
      </c>
      <c r="BB124" s="61" t="str">
        <f>IFERROR(Opttax!BA124/GAMSopt!BA124,"")</f>
        <v/>
      </c>
      <c r="BC124" s="61" t="str">
        <f>IFERROR(Opttax!BB124/GAMSopt!BB124,"")</f>
        <v/>
      </c>
      <c r="BD124" s="61" t="str">
        <f>IFERROR(Opttax!BC124/GAMSopt!BC124,"")</f>
        <v/>
      </c>
      <c r="BE124" s="61" t="str">
        <f>IFERROR(Opttax!BD124/GAMSopt!BD124,"")</f>
        <v/>
      </c>
      <c r="BF124" s="61" t="str">
        <f>IFERROR(Opttax!BE124/GAMSopt!BE124,"")</f>
        <v/>
      </c>
      <c r="BG124" s="61" t="str">
        <f>IFERROR(Opttax!BF124/GAMSopt!BF124,"")</f>
        <v/>
      </c>
      <c r="BH124" s="61" t="str">
        <f>IFERROR(Opttax!BG124/GAMSopt!BG124,"")</f>
        <v/>
      </c>
      <c r="BI124" s="61" t="str">
        <f>IFERROR(Opttax!BH124/GAMSopt!BH124,"")</f>
        <v/>
      </c>
      <c r="BJ124" s="61" t="str">
        <f>IFERROR(Opttax!BI124/GAMSopt!BI124,"")</f>
        <v/>
      </c>
    </row>
    <row r="125" spans="1:62" x14ac:dyDescent="0.25">
      <c r="A125" t="str">
        <f>Opttax!A125</f>
        <v>Net National Income (Consumption basis)</v>
      </c>
      <c r="B125" t="str">
        <f>GAMSopt!A125</f>
        <v>Net National Income (consumption basis)</v>
      </c>
      <c r="C125" s="61" t="str">
        <f>IFERROR(Opttax!B125/GAMSopt!B125,"")</f>
        <v/>
      </c>
      <c r="D125" s="61" t="str">
        <f>IFERROR(Opttax!C125/GAMSopt!C125,"")</f>
        <v/>
      </c>
      <c r="E125" s="61" t="str">
        <f>IFERROR(Opttax!D125/GAMSopt!D125,"")</f>
        <v/>
      </c>
      <c r="F125" s="61" t="str">
        <f>IFERROR(Opttax!E125/GAMSopt!E125,"")</f>
        <v/>
      </c>
      <c r="G125" s="61" t="str">
        <f>IFERROR(Opttax!F125/GAMSopt!F125,"")</f>
        <v/>
      </c>
      <c r="H125" s="61" t="str">
        <f>IFERROR(Opttax!G125/GAMSopt!G125,"")</f>
        <v/>
      </c>
      <c r="I125" s="61" t="str">
        <f>IFERROR(Opttax!H125/GAMSopt!H125,"")</f>
        <v/>
      </c>
      <c r="J125" s="61" t="str">
        <f>IFERROR(Opttax!I125/GAMSopt!I125,"")</f>
        <v/>
      </c>
      <c r="K125" s="61" t="str">
        <f>IFERROR(Opttax!J125/GAMSopt!J125,"")</f>
        <v/>
      </c>
      <c r="L125" s="61" t="str">
        <f>IFERROR(Opttax!K125/GAMSopt!K125,"")</f>
        <v/>
      </c>
      <c r="M125" s="61" t="str">
        <f>IFERROR(Opttax!L125/GAMSopt!L125,"")</f>
        <v/>
      </c>
      <c r="N125" s="61" t="str">
        <f>IFERROR(Opttax!M125/GAMSopt!M125,"")</f>
        <v/>
      </c>
      <c r="O125" s="61" t="str">
        <f>IFERROR(Opttax!N125/GAMSopt!N125,"")</f>
        <v/>
      </c>
      <c r="P125" s="61" t="str">
        <f>IFERROR(Opttax!O125/GAMSopt!O125,"")</f>
        <v/>
      </c>
      <c r="Q125" s="61" t="str">
        <f>IFERROR(Opttax!P125/GAMSopt!P125,"")</f>
        <v/>
      </c>
      <c r="R125" s="61" t="str">
        <f>IFERROR(Opttax!Q125/GAMSopt!Q125,"")</f>
        <v/>
      </c>
      <c r="S125" s="61" t="str">
        <f>IFERROR(Opttax!R125/GAMSopt!R125,"")</f>
        <v/>
      </c>
      <c r="T125" s="61" t="str">
        <f>IFERROR(Opttax!S125/GAMSopt!S125,"")</f>
        <v/>
      </c>
      <c r="U125" s="61" t="str">
        <f>IFERROR(Opttax!T125/GAMSopt!T125,"")</f>
        <v/>
      </c>
      <c r="V125" s="61" t="str">
        <f>IFERROR(Opttax!U125/GAMSopt!U125,"")</f>
        <v/>
      </c>
      <c r="W125" s="61" t="str">
        <f>IFERROR(Opttax!V125/GAMSopt!V125,"")</f>
        <v/>
      </c>
      <c r="X125" s="61" t="str">
        <f>IFERROR(Opttax!W125/GAMSopt!W125,"")</f>
        <v/>
      </c>
      <c r="Y125" s="61" t="str">
        <f>IFERROR(Opttax!X125/GAMSopt!X125,"")</f>
        <v/>
      </c>
      <c r="Z125" s="61" t="str">
        <f>IFERROR(Opttax!Y125/GAMSopt!Y125,"")</f>
        <v/>
      </c>
      <c r="AA125" s="61" t="str">
        <f>IFERROR(Opttax!Z125/GAMSopt!Z125,"")</f>
        <v/>
      </c>
      <c r="AB125" s="61" t="str">
        <f>IFERROR(Opttax!AA125/GAMSopt!AA125,"")</f>
        <v/>
      </c>
      <c r="AC125" s="61" t="str">
        <f>IFERROR(Opttax!AB125/GAMSopt!AB125,"")</f>
        <v/>
      </c>
      <c r="AD125" s="61" t="str">
        <f>IFERROR(Opttax!AC125/GAMSopt!AC125,"")</f>
        <v/>
      </c>
      <c r="AE125" s="61" t="str">
        <f>IFERROR(Opttax!AD125/GAMSopt!AD125,"")</f>
        <v/>
      </c>
      <c r="AF125" s="61" t="str">
        <f>IFERROR(Opttax!AE125/GAMSopt!AE125,"")</f>
        <v/>
      </c>
      <c r="AG125" s="61" t="str">
        <f>IFERROR(Opttax!AF125/GAMSopt!AF125,"")</f>
        <v/>
      </c>
      <c r="AH125" s="61" t="str">
        <f>IFERROR(Opttax!AG125/GAMSopt!AG125,"")</f>
        <v/>
      </c>
      <c r="AI125" s="61" t="str">
        <f>IFERROR(Opttax!AH125/GAMSopt!AH125,"")</f>
        <v/>
      </c>
      <c r="AJ125" s="61" t="str">
        <f>IFERROR(Opttax!AI125/GAMSopt!AI125,"")</f>
        <v/>
      </c>
      <c r="AK125" s="61" t="str">
        <f>IFERROR(Opttax!AJ125/GAMSopt!AJ125,"")</f>
        <v/>
      </c>
      <c r="AL125" s="61" t="str">
        <f>IFERROR(Opttax!AK125/GAMSopt!AK125,"")</f>
        <v/>
      </c>
      <c r="AM125" s="61" t="str">
        <f>IFERROR(Opttax!AL125/GAMSopt!AL125,"")</f>
        <v/>
      </c>
      <c r="AN125" s="61" t="str">
        <f>IFERROR(Opttax!AM125/GAMSopt!AM125,"")</f>
        <v/>
      </c>
      <c r="AO125" s="61" t="str">
        <f>IFERROR(Opttax!AN125/GAMSopt!AN125,"")</f>
        <v/>
      </c>
      <c r="AP125" s="61" t="str">
        <f>IFERROR(Opttax!AO125/GAMSopt!AO125,"")</f>
        <v/>
      </c>
      <c r="AQ125" s="61" t="str">
        <f>IFERROR(Opttax!AP125/GAMSopt!AP125,"")</f>
        <v/>
      </c>
      <c r="AR125" s="61" t="str">
        <f>IFERROR(Opttax!AQ125/GAMSopt!AQ125,"")</f>
        <v/>
      </c>
      <c r="AS125" s="61" t="str">
        <f>IFERROR(Opttax!AR125/GAMSopt!AR125,"")</f>
        <v/>
      </c>
      <c r="AT125" s="61" t="str">
        <f>IFERROR(Opttax!AS125/GAMSopt!AS125,"")</f>
        <v/>
      </c>
      <c r="AU125" s="61" t="str">
        <f>IFERROR(Opttax!AT125/GAMSopt!AT125,"")</f>
        <v/>
      </c>
      <c r="AV125" s="61" t="str">
        <f>IFERROR(Opttax!AU125/GAMSopt!AU125,"")</f>
        <v/>
      </c>
      <c r="AW125" s="61" t="str">
        <f>IFERROR(Opttax!AV125/GAMSopt!AV125,"")</f>
        <v/>
      </c>
      <c r="AX125" s="61" t="str">
        <f>IFERROR(Opttax!AW125/GAMSopt!AW125,"")</f>
        <v/>
      </c>
      <c r="AY125" s="61" t="str">
        <f>IFERROR(Opttax!AX125/GAMSopt!AX125,"")</f>
        <v/>
      </c>
      <c r="AZ125" s="61" t="str">
        <f>IFERROR(Opttax!AY125/GAMSopt!AY125,"")</f>
        <v/>
      </c>
      <c r="BA125" s="61" t="str">
        <f>IFERROR(Opttax!AZ125/GAMSopt!AZ125,"")</f>
        <v/>
      </c>
      <c r="BB125" s="61" t="str">
        <f>IFERROR(Opttax!BA125/GAMSopt!BA125,"")</f>
        <v/>
      </c>
      <c r="BC125" s="61" t="str">
        <f>IFERROR(Opttax!BB125/GAMSopt!BB125,"")</f>
        <v/>
      </c>
      <c r="BD125" s="61" t="str">
        <f>IFERROR(Opttax!BC125/GAMSopt!BC125,"")</f>
        <v/>
      </c>
      <c r="BE125" s="61" t="str">
        <f>IFERROR(Opttax!BD125/GAMSopt!BD125,"")</f>
        <v/>
      </c>
      <c r="BF125" s="61" t="str">
        <f>IFERROR(Opttax!BE125/GAMSopt!BE125,"")</f>
        <v/>
      </c>
      <c r="BG125" s="61" t="str">
        <f>IFERROR(Opttax!BF125/GAMSopt!BF125,"")</f>
        <v/>
      </c>
      <c r="BH125" s="61" t="str">
        <f>IFERROR(Opttax!BG125/GAMSopt!BG125,"")</f>
        <v/>
      </c>
      <c r="BI125" s="61" t="str">
        <f>IFERROR(Opttax!BH125/GAMSopt!BH125,"")</f>
        <v/>
      </c>
      <c r="BJ125" s="61" t="str">
        <f>IFERROR(Opttax!BI125/GAMSopt!BI125,"")</f>
        <v/>
      </c>
    </row>
    <row r="126" spans="1:62" x14ac:dyDescent="0.25">
      <c r="A126" t="str">
        <f>Opttax!A126</f>
        <v>Consumption per capita ($thous per year)</v>
      </c>
      <c r="B126" t="str">
        <f>GAMSopt!A126</f>
        <v>Consumption Per Capita (thousand USD per year)</v>
      </c>
      <c r="C126" s="61">
        <f>IFERROR(Opttax!B126/GAMSopt!B126,"")</f>
        <v>1.0000000000191909</v>
      </c>
      <c r="D126" s="61">
        <f>IFERROR(Opttax!C126/GAMSopt!C126,"")</f>
        <v>0.99999999998143796</v>
      </c>
      <c r="E126" s="61">
        <f>IFERROR(Opttax!D126/GAMSopt!D126,"")</f>
        <v>1.0043616554442918</v>
      </c>
      <c r="F126" s="61">
        <f>IFERROR(Opttax!E126/GAMSopt!E126,"")</f>
        <v>1.0032978112347988</v>
      </c>
      <c r="G126" s="61">
        <f>IFERROR(Opttax!F126/GAMSopt!F126,"")</f>
        <v>1.0027364540635213</v>
      </c>
      <c r="H126" s="61">
        <f>IFERROR(Opttax!G126/GAMSopt!G126,"")</f>
        <v>1.0025231537903527</v>
      </c>
      <c r="I126" s="61">
        <f>IFERROR(Opttax!H126/GAMSopt!H126,"")</f>
        <v>1.002566478737962</v>
      </c>
      <c r="J126" s="61">
        <f>IFERROR(Opttax!I126/GAMSopt!I126,"")</f>
        <v>1.0028158651076333</v>
      </c>
      <c r="K126" s="61">
        <f>IFERROR(Opttax!J126/GAMSopt!J126,"")</f>
        <v>1.0032478880939091</v>
      </c>
      <c r="L126" s="61">
        <f>IFERROR(Opttax!K126/GAMSopt!K126,"")</f>
        <v>1.0038578438722066</v>
      </c>
      <c r="M126" s="61">
        <f>IFERROR(Opttax!L126/GAMSopt!L126,"")</f>
        <v>1.0046546446242048</v>
      </c>
      <c r="N126" s="61">
        <f>IFERROR(Opttax!M126/GAMSopt!M126,"")</f>
        <v>1.0056577596474146</v>
      </c>
      <c r="O126" s="61">
        <f>IFERROR(Opttax!N126/GAMSopt!N126,"")</f>
        <v>1.0068954046042311</v>
      </c>
      <c r="P126" s="61">
        <f>IFERROR(Opttax!O126/GAMSopt!O126,"")</f>
        <v>1.0084034633724746</v>
      </c>
      <c r="Q126" s="61">
        <f>IFERROR(Opttax!P126/GAMSopt!P126,"")</f>
        <v>1.0102248094904067</v>
      </c>
      <c r="R126" s="61">
        <f>IFERROR(Opttax!Q126/GAMSopt!Q126,"")</f>
        <v>1.012408786290264</v>
      </c>
      <c r="S126" s="61">
        <f>IFERROR(Opttax!R126/GAMSopt!R126,"")</f>
        <v>1.0150106759859348</v>
      </c>
      <c r="T126" s="61">
        <f>IFERROR(Opttax!S126/GAMSopt!S126,"")</f>
        <v>1.0180910109457098</v>
      </c>
      <c r="U126" s="61">
        <f>IFERROR(Opttax!T126/GAMSopt!T126,"")</f>
        <v>1.0217145988159282</v>
      </c>
      <c r="V126" s="61">
        <f>IFERROR(Opttax!U126/GAMSopt!U126,"")</f>
        <v>1.0257688671219922</v>
      </c>
      <c r="W126" s="61">
        <f>IFERROR(Opttax!V126/GAMSopt!V126,"")</f>
        <v>1.0302909558664275</v>
      </c>
      <c r="X126" s="61">
        <f>IFERROR(Opttax!W126/GAMSopt!W126,"")</f>
        <v>1.0352975176621231</v>
      </c>
      <c r="Y126" s="61">
        <f>IFERROR(Opttax!X126/GAMSopt!X126,"")</f>
        <v>1.0407807207804713</v>
      </c>
      <c r="Z126" s="61">
        <f>IFERROR(Opttax!Y126/GAMSopt!Y126,"")</f>
        <v>1.0467010635101133</v>
      </c>
      <c r="AA126" s="61">
        <f>IFERROR(Opttax!Z126/GAMSopt!Z126,"")</f>
        <v>1.0529604157889767</v>
      </c>
      <c r="AB126" s="61">
        <f>IFERROR(Opttax!AA126/GAMSopt!AA126,"")</f>
        <v>1.05944172628557</v>
      </c>
      <c r="AC126" s="61">
        <f>IFERROR(Opttax!AB126/GAMSopt!AB126,"")</f>
        <v>1.0659838955518444</v>
      </c>
      <c r="AD126" s="61">
        <f>IFERROR(Opttax!AC126/GAMSopt!AC126,"")</f>
        <v>1.072349280759703</v>
      </c>
      <c r="AE126" s="61">
        <f>IFERROR(Opttax!AD126/GAMSopt!AD126,"")</f>
        <v>1.0782134946049029</v>
      </c>
      <c r="AF126" s="61">
        <f>IFERROR(Opttax!AE126/GAMSopt!AE126,"")</f>
        <v>1.0831709405685648</v>
      </c>
      <c r="AG126" s="61">
        <f>IFERROR(Opttax!AF126/GAMSopt!AF126,"")</f>
        <v>1.0868629510692174</v>
      </c>
      <c r="AH126" s="61">
        <f>IFERROR(Opttax!AG126/GAMSopt!AG126,"")</f>
        <v>1.088442885019304</v>
      </c>
      <c r="AI126" s="61">
        <f>IFERROR(Opttax!AH126/GAMSopt!AH126,"")</f>
        <v>0.77643504557161747</v>
      </c>
      <c r="AJ126" s="61">
        <f>IFERROR(Opttax!AI126/GAMSopt!AI126,"")</f>
        <v>0.85005972879775382</v>
      </c>
      <c r="AK126" s="61">
        <f>IFERROR(Opttax!AJ126/GAMSopt!AJ126,"")</f>
        <v>0.89794244833005443</v>
      </c>
      <c r="AL126" s="61">
        <f>IFERROR(Opttax!AK126/GAMSopt!AK126,"")</f>
        <v>0.92971438725816835</v>
      </c>
      <c r="AM126" s="61">
        <f>IFERROR(Opttax!AL126/GAMSopt!AL126,"")</f>
        <v>0.95107465135881031</v>
      </c>
      <c r="AN126" s="61">
        <f>IFERROR(Opttax!AM126/GAMSopt!AM126,"")</f>
        <v>0.96556750777586353</v>
      </c>
      <c r="AO126" s="61">
        <f>IFERROR(Opttax!AN126/GAMSopt!AN126,"")</f>
        <v>0.97547036678575894</v>
      </c>
      <c r="AP126" s="61">
        <f>IFERROR(Opttax!AO126/GAMSopt!AO126,"")</f>
        <v>0.98227838662084876</v>
      </c>
      <c r="AQ126" s="61">
        <f>IFERROR(Opttax!AP126/GAMSopt!AP126,"")</f>
        <v>0.98698722716352527</v>
      </c>
      <c r="AR126" s="61">
        <f>IFERROR(Opttax!AQ126/GAMSopt!AQ126,"")</f>
        <v>0.99026622131812625</v>
      </c>
      <c r="AS126" s="61">
        <f>IFERROR(Opttax!AR126/GAMSopt!AR126,"")</f>
        <v>0.9925681646770379</v>
      </c>
      <c r="AT126" s="61">
        <f>IFERROR(Opttax!AS126/GAMSopt!AS126,"")</f>
        <v>0.99420063956463256</v>
      </c>
      <c r="AU126" s="61">
        <f>IFERROR(Opttax!AT126/GAMSopt!AT126,"")</f>
        <v>0.99537315094806844</v>
      </c>
      <c r="AV126" s="61">
        <f>IFERROR(Opttax!AU126/GAMSopt!AU126,"")</f>
        <v>0.99622865033652708</v>
      </c>
      <c r="AW126" s="61">
        <f>IFERROR(Opttax!AV126/GAMSopt!AV126,"")</f>
        <v>0.99686479283143914</v>
      </c>
      <c r="AX126" s="61">
        <f>IFERROR(Opttax!AW126/GAMSopt!AW126,"")</f>
        <v>0.99734834660995297</v>
      </c>
      <c r="AY126" s="61">
        <f>IFERROR(Opttax!AX126/GAMSopt!AX126,"")</f>
        <v>0.99772499875443832</v>
      </c>
      <c r="AZ126" s="61">
        <f>IFERROR(Opttax!AY126/GAMSopt!AY126,"")</f>
        <v>0.99802603460129191</v>
      </c>
      <c r="BA126" s="61">
        <f>IFERROR(Opttax!AZ126/GAMSopt!AZ126,"")</f>
        <v>0.99827288958807614</v>
      </c>
      <c r="BB126" s="61">
        <f>IFERROR(Opttax!BA126/GAMSopt!BA126,"")</f>
        <v>0.99848574338034501</v>
      </c>
      <c r="BC126" s="61">
        <f>IFERROR(Opttax!BB126/GAMSopt!BB126,"")</f>
        <v>0.99866693129932493</v>
      </c>
      <c r="BD126" s="61">
        <f>IFERROR(Opttax!BC126/GAMSopt!BC126,"")</f>
        <v>0.99882543190785422</v>
      </c>
      <c r="BE126" s="61">
        <f>IFERROR(Opttax!BD126/GAMSopt!BD126,"")</f>
        <v>0.99896562410197154</v>
      </c>
      <c r="BF126" s="61">
        <f>IFERROR(Opttax!BE126/GAMSopt!BE126,"")</f>
        <v>0.99907789694556315</v>
      </c>
      <c r="BG126" s="61">
        <f>IFERROR(Opttax!BF126/GAMSopt!BF126,"")</f>
        <v>0.9991523289444626</v>
      </c>
      <c r="BH126" s="61">
        <f>IFERROR(Opttax!BG126/GAMSopt!BG126,"")</f>
        <v>0.99918232504263083</v>
      </c>
      <c r="BI126" s="61">
        <f>IFERROR(Opttax!BH126/GAMSopt!BH126,"")</f>
        <v>0.99916694767926373</v>
      </c>
      <c r="BJ126" s="61">
        <f>IFERROR(Opttax!BI126/GAMSopt!BI126,"")</f>
        <v>0.99911080204558378</v>
      </c>
    </row>
    <row r="127" spans="1:62" x14ac:dyDescent="0.25">
      <c r="A127" t="str">
        <f>Opttax!A127</f>
        <v>Utility of p. c. consumption</v>
      </c>
      <c r="B127" t="str">
        <f>GAMSopt!A127</f>
        <v>Utility of Per Capita Consumption</v>
      </c>
      <c r="C127" s="61" t="str">
        <f>IFERROR(Opttax!B127/GAMSopt!B127,"")</f>
        <v/>
      </c>
      <c r="D127" s="61" t="str">
        <f>IFERROR(Opttax!C127/GAMSopt!C127,"")</f>
        <v/>
      </c>
      <c r="E127" s="61" t="str">
        <f>IFERROR(Opttax!D127/GAMSopt!D127,"")</f>
        <v/>
      </c>
      <c r="F127" s="61" t="str">
        <f>IFERROR(Opttax!E127/GAMSopt!E127,"")</f>
        <v/>
      </c>
      <c r="G127" s="61" t="str">
        <f>IFERROR(Opttax!F127/GAMSopt!F127,"")</f>
        <v/>
      </c>
      <c r="H127" s="61" t="str">
        <f>IFERROR(Opttax!G127/GAMSopt!G127,"")</f>
        <v/>
      </c>
      <c r="I127" s="61" t="str">
        <f>IFERROR(Opttax!H127/GAMSopt!H127,"")</f>
        <v/>
      </c>
      <c r="J127" s="61" t="str">
        <f>IFERROR(Opttax!I127/GAMSopt!I127,"")</f>
        <v/>
      </c>
      <c r="K127" s="61" t="str">
        <f>IFERROR(Opttax!J127/GAMSopt!J127,"")</f>
        <v/>
      </c>
      <c r="L127" s="61" t="str">
        <f>IFERROR(Opttax!K127/GAMSopt!K127,"")</f>
        <v/>
      </c>
      <c r="M127" s="61" t="str">
        <f>IFERROR(Opttax!L127/GAMSopt!L127,"")</f>
        <v/>
      </c>
      <c r="N127" s="61" t="str">
        <f>IFERROR(Opttax!M127/GAMSopt!M127,"")</f>
        <v/>
      </c>
      <c r="O127" s="61" t="str">
        <f>IFERROR(Opttax!N127/GAMSopt!N127,"")</f>
        <v/>
      </c>
      <c r="P127" s="61" t="str">
        <f>IFERROR(Opttax!O127/GAMSopt!O127,"")</f>
        <v/>
      </c>
      <c r="Q127" s="61" t="str">
        <f>IFERROR(Opttax!P127/GAMSopt!P127,"")</f>
        <v/>
      </c>
      <c r="R127" s="61" t="str">
        <f>IFERROR(Opttax!Q127/GAMSopt!Q127,"")</f>
        <v/>
      </c>
      <c r="S127" s="61" t="str">
        <f>IFERROR(Opttax!R127/GAMSopt!R127,"")</f>
        <v/>
      </c>
      <c r="T127" s="61" t="str">
        <f>IFERROR(Opttax!S127/GAMSopt!S127,"")</f>
        <v/>
      </c>
      <c r="U127" s="61" t="str">
        <f>IFERROR(Opttax!T127/GAMSopt!T127,"")</f>
        <v/>
      </c>
      <c r="V127" s="61" t="str">
        <f>IFERROR(Opttax!U127/GAMSopt!U127,"")</f>
        <v/>
      </c>
      <c r="W127" s="61" t="str">
        <f>IFERROR(Opttax!V127/GAMSopt!V127,"")</f>
        <v/>
      </c>
      <c r="X127" s="61" t="str">
        <f>IFERROR(Opttax!W127/GAMSopt!W127,"")</f>
        <v/>
      </c>
      <c r="Y127" s="61" t="str">
        <f>IFERROR(Opttax!X127/GAMSopt!X127,"")</f>
        <v/>
      </c>
      <c r="Z127" s="61" t="str">
        <f>IFERROR(Opttax!Y127/GAMSopt!Y127,"")</f>
        <v/>
      </c>
      <c r="AA127" s="61" t="str">
        <f>IFERROR(Opttax!Z127/GAMSopt!Z127,"")</f>
        <v/>
      </c>
      <c r="AB127" s="61" t="str">
        <f>IFERROR(Opttax!AA127/GAMSopt!AA127,"")</f>
        <v/>
      </c>
      <c r="AC127" s="61" t="str">
        <f>IFERROR(Opttax!AB127/GAMSopt!AB127,"")</f>
        <v/>
      </c>
      <c r="AD127" s="61" t="str">
        <f>IFERROR(Opttax!AC127/GAMSopt!AC127,"")</f>
        <v/>
      </c>
      <c r="AE127" s="61" t="str">
        <f>IFERROR(Opttax!AD127/GAMSopt!AD127,"")</f>
        <v/>
      </c>
      <c r="AF127" s="61" t="str">
        <f>IFERROR(Opttax!AE127/GAMSopt!AE127,"")</f>
        <v/>
      </c>
      <c r="AG127" s="61" t="str">
        <f>IFERROR(Opttax!AF127/GAMSopt!AF127,"")</f>
        <v/>
      </c>
      <c r="AH127" s="61" t="str">
        <f>IFERROR(Opttax!AG127/GAMSopt!AG127,"")</f>
        <v/>
      </c>
      <c r="AI127" s="61" t="str">
        <f>IFERROR(Opttax!AH127/GAMSopt!AH127,"")</f>
        <v/>
      </c>
      <c r="AJ127" s="61" t="str">
        <f>IFERROR(Opttax!AI127/GAMSopt!AI127,"")</f>
        <v/>
      </c>
      <c r="AK127" s="61" t="str">
        <f>IFERROR(Opttax!AJ127/GAMSopt!AJ127,"")</f>
        <v/>
      </c>
      <c r="AL127" s="61" t="str">
        <f>IFERROR(Opttax!AK127/GAMSopt!AK127,"")</f>
        <v/>
      </c>
      <c r="AM127" s="61" t="str">
        <f>IFERROR(Opttax!AL127/GAMSopt!AL127,"")</f>
        <v/>
      </c>
      <c r="AN127" s="61" t="str">
        <f>IFERROR(Opttax!AM127/GAMSopt!AM127,"")</f>
        <v/>
      </c>
      <c r="AO127" s="61" t="str">
        <f>IFERROR(Opttax!AN127/GAMSopt!AN127,"")</f>
        <v/>
      </c>
      <c r="AP127" s="61" t="str">
        <f>IFERROR(Opttax!AO127/GAMSopt!AO127,"")</f>
        <v/>
      </c>
      <c r="AQ127" s="61" t="str">
        <f>IFERROR(Opttax!AP127/GAMSopt!AP127,"")</f>
        <v/>
      </c>
      <c r="AR127" s="61" t="str">
        <f>IFERROR(Opttax!AQ127/GAMSopt!AQ127,"")</f>
        <v/>
      </c>
      <c r="AS127" s="61" t="str">
        <f>IFERROR(Opttax!AR127/GAMSopt!AR127,"")</f>
        <v/>
      </c>
      <c r="AT127" s="61" t="str">
        <f>IFERROR(Opttax!AS127/GAMSopt!AS127,"")</f>
        <v/>
      </c>
      <c r="AU127" s="61" t="str">
        <f>IFERROR(Opttax!AT127/GAMSopt!AT127,"")</f>
        <v/>
      </c>
      <c r="AV127" s="61" t="str">
        <f>IFERROR(Opttax!AU127/GAMSopt!AU127,"")</f>
        <v/>
      </c>
      <c r="AW127" s="61" t="str">
        <f>IFERROR(Opttax!AV127/GAMSopt!AV127,"")</f>
        <v/>
      </c>
      <c r="AX127" s="61" t="str">
        <f>IFERROR(Opttax!AW127/GAMSopt!AW127,"")</f>
        <v/>
      </c>
      <c r="AY127" s="61" t="str">
        <f>IFERROR(Opttax!AX127/GAMSopt!AX127,"")</f>
        <v/>
      </c>
      <c r="AZ127" s="61" t="str">
        <f>IFERROR(Opttax!AY127/GAMSopt!AY127,"")</f>
        <v/>
      </c>
      <c r="BA127" s="61" t="str">
        <f>IFERROR(Opttax!AZ127/GAMSopt!AZ127,"")</f>
        <v/>
      </c>
      <c r="BB127" s="61" t="str">
        <f>IFERROR(Opttax!BA127/GAMSopt!BA127,"")</f>
        <v/>
      </c>
      <c r="BC127" s="61" t="str">
        <f>IFERROR(Opttax!BB127/GAMSopt!BB127,"")</f>
        <v/>
      </c>
      <c r="BD127" s="61" t="str">
        <f>IFERROR(Opttax!BC127/GAMSopt!BC127,"")</f>
        <v/>
      </c>
      <c r="BE127" s="61" t="str">
        <f>IFERROR(Opttax!BD127/GAMSopt!BD127,"")</f>
        <v/>
      </c>
      <c r="BF127" s="61" t="str">
        <f>IFERROR(Opttax!BE127/GAMSopt!BE127,"")</f>
        <v/>
      </c>
      <c r="BG127" s="61" t="str">
        <f>IFERROR(Opttax!BF127/GAMSopt!BF127,"")</f>
        <v/>
      </c>
      <c r="BH127" s="61" t="str">
        <f>IFERROR(Opttax!BG127/GAMSopt!BG127,"")</f>
        <v/>
      </c>
      <c r="BI127" s="61" t="str">
        <f>IFERROR(Opttax!BH127/GAMSopt!BH127,"")</f>
        <v/>
      </c>
      <c r="BJ127" s="61" t="str">
        <f>IFERROR(Opttax!BI127/GAMSopt!BI127,"")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Opttax!A129</f>
        <v xml:space="preserve">Discounted utility (in trillions 2000$) </v>
      </c>
      <c r="B129" t="str">
        <f>GAMSopt!A129</f>
        <v>Total Discounted Utility (trillions 2000USD)</v>
      </c>
      <c r="C129" s="61">
        <f>IFERROR(Opttax!B129/GAMSopt!B129,"")</f>
        <v>0.70983334119756658</v>
      </c>
      <c r="D129" s="61" t="str">
        <f>IFERROR(Opttax!C129/GAMSopt!C129,"")</f>
        <v/>
      </c>
      <c r="E129" s="61" t="str">
        <f>IFERROR(Opttax!D129/GAMSopt!D129,"")</f>
        <v/>
      </c>
      <c r="F129" s="61" t="str">
        <f>IFERROR(Opttax!E129/GAMSopt!E129,"")</f>
        <v/>
      </c>
      <c r="G129" s="61" t="str">
        <f>IFERROR(Opttax!F129/GAMSopt!F129,"")</f>
        <v/>
      </c>
      <c r="H129" s="61" t="str">
        <f>IFERROR(Opttax!G129/GAMSopt!G129,"")</f>
        <v/>
      </c>
      <c r="I129" s="61" t="str">
        <f>IFERROR(Opttax!H129/GAMSopt!H129,"")</f>
        <v/>
      </c>
      <c r="J129" s="61" t="str">
        <f>IFERROR(Opttax!I129/GAMSopt!I129,"")</f>
        <v/>
      </c>
      <c r="K129" s="61" t="str">
        <f>IFERROR(Opttax!J129/GAMSopt!J129,"")</f>
        <v/>
      </c>
      <c r="L129" s="61" t="str">
        <f>IFERROR(Opttax!K129/GAMSopt!K129,"")</f>
        <v/>
      </c>
      <c r="M129" s="61" t="str">
        <f>IFERROR(Opttax!L129/GAMSopt!L129,"")</f>
        <v/>
      </c>
      <c r="N129" s="61" t="str">
        <f>IFERROR(Opttax!M129/GAMSopt!M129,"")</f>
        <v/>
      </c>
      <c r="O129" s="61" t="str">
        <f>IFERROR(Opttax!N129/GAMSopt!N129,"")</f>
        <v/>
      </c>
      <c r="P129" s="61" t="str">
        <f>IFERROR(Opttax!O129/GAMSopt!O129,"")</f>
        <v/>
      </c>
      <c r="Q129" s="61" t="str">
        <f>IFERROR(Opttax!P129/GAMSopt!P129,"")</f>
        <v/>
      </c>
      <c r="R129" s="61" t="str">
        <f>IFERROR(Opttax!Q129/GAMSopt!Q129,"")</f>
        <v/>
      </c>
      <c r="S129" s="61" t="str">
        <f>IFERROR(Opttax!R129/GAMSopt!R129,"")</f>
        <v/>
      </c>
      <c r="T129" s="61" t="str">
        <f>IFERROR(Opttax!S129/GAMSopt!S129,"")</f>
        <v/>
      </c>
      <c r="U129" s="61" t="str">
        <f>IFERROR(Opttax!T129/GAMSopt!T129,"")</f>
        <v/>
      </c>
      <c r="V129" s="61" t="str">
        <f>IFERROR(Opttax!U129/GAMSopt!U129,"")</f>
        <v/>
      </c>
      <c r="W129" s="61" t="str">
        <f>IFERROR(Opttax!V129/GAMSopt!V129,"")</f>
        <v/>
      </c>
      <c r="X129" s="61" t="str">
        <f>IFERROR(Opttax!W129/GAMSopt!W129,"")</f>
        <v/>
      </c>
      <c r="Y129" s="61" t="str">
        <f>IFERROR(Opttax!X129/GAMSopt!X129,"")</f>
        <v/>
      </c>
      <c r="Z129" s="61" t="str">
        <f>IFERROR(Opttax!Y129/GAMSopt!Y129,"")</f>
        <v/>
      </c>
      <c r="AA129" s="61" t="str">
        <f>IFERROR(Opttax!Z129/GAMSopt!Z129,"")</f>
        <v/>
      </c>
      <c r="AB129" s="61" t="str">
        <f>IFERROR(Opttax!AA129/GAMSopt!AA129,"")</f>
        <v/>
      </c>
      <c r="AC129" s="61" t="str">
        <f>IFERROR(Opttax!AB129/GAMSopt!AB129,"")</f>
        <v/>
      </c>
      <c r="AD129" s="61" t="str">
        <f>IFERROR(Opttax!AC129/GAMSopt!AC129,"")</f>
        <v/>
      </c>
      <c r="AE129" s="61" t="str">
        <f>IFERROR(Opttax!AD129/GAMSopt!AD129,"")</f>
        <v/>
      </c>
      <c r="AF129" s="61" t="str">
        <f>IFERROR(Opttax!AE129/GAMSopt!AE129,"")</f>
        <v/>
      </c>
      <c r="AG129" s="61" t="str">
        <f>IFERROR(Opttax!AF129/GAMSopt!AF129,"")</f>
        <v/>
      </c>
      <c r="AH129" s="61" t="str">
        <f>IFERROR(Opttax!AG129/GAMSopt!AG129,"")</f>
        <v/>
      </c>
      <c r="AI129" s="61" t="str">
        <f>IFERROR(Opttax!AH129/GAMSopt!AH129,"")</f>
        <v/>
      </c>
      <c r="AJ129" s="61" t="str">
        <f>IFERROR(Opttax!AI129/GAMSopt!AI129,"")</f>
        <v/>
      </c>
      <c r="AK129" s="61" t="str">
        <f>IFERROR(Opttax!AJ129/GAMSopt!AJ129,"")</f>
        <v/>
      </c>
      <c r="AL129" s="61" t="str">
        <f>IFERROR(Opttax!AK129/GAMSopt!AK129,"")</f>
        <v/>
      </c>
      <c r="AM129" s="61" t="str">
        <f>IFERROR(Opttax!AL129/GAMSopt!AL129,"")</f>
        <v/>
      </c>
      <c r="AN129" s="61" t="str">
        <f>IFERROR(Opttax!AM129/GAMSopt!AM129,"")</f>
        <v/>
      </c>
      <c r="AO129" s="61" t="str">
        <f>IFERROR(Opttax!AN129/GAMSopt!AN129,"")</f>
        <v/>
      </c>
      <c r="AP129" s="61" t="str">
        <f>IFERROR(Opttax!AO129/GAMSopt!AO129,"")</f>
        <v/>
      </c>
      <c r="AQ129" s="61" t="str">
        <f>IFERROR(Opttax!AP129/GAMSopt!AP129,"")</f>
        <v/>
      </c>
      <c r="AR129" s="61" t="str">
        <f>IFERROR(Opttax!AQ129/GAMSopt!AQ129,"")</f>
        <v/>
      </c>
      <c r="AS129" s="61" t="str">
        <f>IFERROR(Opttax!AR129/GAMSopt!AR129,"")</f>
        <v/>
      </c>
      <c r="AT129" s="61" t="str">
        <f>IFERROR(Opttax!AS129/GAMSopt!AS129,"")</f>
        <v/>
      </c>
      <c r="AU129" s="61" t="str">
        <f>IFERROR(Opttax!AT129/GAMSopt!AT129,"")</f>
        <v/>
      </c>
      <c r="AV129" s="61" t="str">
        <f>IFERROR(Opttax!AU129/GAMSopt!AU129,"")</f>
        <v/>
      </c>
      <c r="AW129" s="61" t="str">
        <f>IFERROR(Opttax!AV129/GAMSopt!AV129,"")</f>
        <v/>
      </c>
      <c r="AX129" s="61" t="str">
        <f>IFERROR(Opttax!AW129/GAMSopt!AW129,"")</f>
        <v/>
      </c>
      <c r="AY129" s="61" t="str">
        <f>IFERROR(Opttax!AX129/GAMSopt!AX129,"")</f>
        <v/>
      </c>
      <c r="AZ129" s="61" t="str">
        <f>IFERROR(Opttax!AY129/GAMSopt!AY129,"")</f>
        <v/>
      </c>
      <c r="BA129" s="61" t="str">
        <f>IFERROR(Opttax!AZ129/GAMSopt!AZ129,"")</f>
        <v/>
      </c>
      <c r="BB129" s="61" t="str">
        <f>IFERROR(Opttax!BA129/GAMSopt!BA129,"")</f>
        <v/>
      </c>
      <c r="BC129" s="61" t="str">
        <f>IFERROR(Opttax!BB129/GAMSopt!BB129,"")</f>
        <v/>
      </c>
      <c r="BD129" s="61" t="str">
        <f>IFERROR(Opttax!BC129/GAMSopt!BC129,"")</f>
        <v/>
      </c>
      <c r="BE129" s="61" t="str">
        <f>IFERROR(Opttax!BD129/GAMSopt!BD129,"")</f>
        <v/>
      </c>
      <c r="BF129" s="61" t="str">
        <f>IFERROR(Opttax!BE129/GAMSopt!BE129,"")</f>
        <v/>
      </c>
      <c r="BG129" s="61" t="str">
        <f>IFERROR(Opttax!BF129/GAMSopt!BF129,"")</f>
        <v/>
      </c>
      <c r="BH129" s="61" t="str">
        <f>IFERROR(Opttax!BG129/GAMSopt!BG129,"")</f>
        <v/>
      </c>
      <c r="BI129" s="61" t="str">
        <f>IFERROR(Opttax!BH129/GAMSopt!BH129,"")</f>
        <v/>
      </c>
      <c r="BJ129" s="61" t="str">
        <f>IFERROR(Opttax!BI129/GAMSopt!BI129,"")</f>
        <v/>
      </c>
    </row>
    <row r="130" spans="1:62" x14ac:dyDescent="0.25">
      <c r="A130" t="str">
        <f>Opttax!A130</f>
        <v>Control variables: Optimized for 2015 and beyond.</v>
      </c>
      <c r="B130" t="str">
        <f>GAMSopt!A130</f>
        <v>** CONTROL VARIABLES</v>
      </c>
      <c r="C130" s="61" t="str">
        <f>IFERROR(Opttax!B130/GAMSopt!B130,"")</f>
        <v/>
      </c>
      <c r="D130" s="61" t="str">
        <f>IFERROR(Opttax!C130/GAMSopt!C130,"")</f>
        <v/>
      </c>
      <c r="E130" s="61" t="str">
        <f>IFERROR(Opttax!D130/GAMSopt!D130,"")</f>
        <v/>
      </c>
      <c r="F130" s="61" t="str">
        <f>IFERROR(Opttax!E130/GAMSopt!E130,"")</f>
        <v/>
      </c>
      <c r="G130" s="61" t="str">
        <f>IFERROR(Opttax!F130/GAMSopt!F130,"")</f>
        <v/>
      </c>
      <c r="H130" s="61" t="str">
        <f>IFERROR(Opttax!G130/GAMSopt!G130,"")</f>
        <v/>
      </c>
      <c r="I130" s="61" t="str">
        <f>IFERROR(Opttax!H130/GAMSopt!H130,"")</f>
        <v/>
      </c>
      <c r="J130" s="61" t="str">
        <f>IFERROR(Opttax!I130/GAMSopt!I130,"")</f>
        <v/>
      </c>
      <c r="K130" s="61" t="str">
        <f>IFERROR(Opttax!J130/GAMSopt!J130,"")</f>
        <v/>
      </c>
      <c r="L130" s="61" t="str">
        <f>IFERROR(Opttax!K130/GAMSopt!K130,"")</f>
        <v/>
      </c>
      <c r="M130" s="61" t="str">
        <f>IFERROR(Opttax!L130/GAMSopt!L130,"")</f>
        <v/>
      </c>
      <c r="N130" s="61" t="str">
        <f>IFERROR(Opttax!M130/GAMSopt!M130,"")</f>
        <v/>
      </c>
      <c r="O130" s="61" t="str">
        <f>IFERROR(Opttax!N130/GAMSopt!N130,"")</f>
        <v/>
      </c>
      <c r="P130" s="61" t="str">
        <f>IFERROR(Opttax!O130/GAMSopt!O130,"")</f>
        <v/>
      </c>
      <c r="Q130" s="61" t="str">
        <f>IFERROR(Opttax!P130/GAMSopt!P130,"")</f>
        <v/>
      </c>
      <c r="R130" s="61" t="str">
        <f>IFERROR(Opttax!Q130/GAMSopt!Q130,"")</f>
        <v/>
      </c>
      <c r="S130" s="61" t="str">
        <f>IFERROR(Opttax!R130/GAMSopt!R130,"")</f>
        <v/>
      </c>
      <c r="T130" s="61" t="str">
        <f>IFERROR(Opttax!S130/GAMSopt!S130,"")</f>
        <v/>
      </c>
      <c r="U130" s="61" t="str">
        <f>IFERROR(Opttax!T130/GAMSopt!T130,"")</f>
        <v/>
      </c>
      <c r="V130" s="61" t="str">
        <f>IFERROR(Opttax!U130/GAMSopt!U130,"")</f>
        <v/>
      </c>
      <c r="W130" s="61" t="str">
        <f>IFERROR(Opttax!V130/GAMSopt!V130,"")</f>
        <v/>
      </c>
      <c r="X130" s="61" t="str">
        <f>IFERROR(Opttax!W130/GAMSopt!W130,"")</f>
        <v/>
      </c>
      <c r="Y130" s="61" t="str">
        <f>IFERROR(Opttax!X130/GAMSopt!X130,"")</f>
        <v/>
      </c>
      <c r="Z130" s="61" t="str">
        <f>IFERROR(Opttax!Y130/GAMSopt!Y130,"")</f>
        <v/>
      </c>
      <c r="AA130" s="61" t="str">
        <f>IFERROR(Opttax!Z130/GAMSopt!Z130,"")</f>
        <v/>
      </c>
      <c r="AB130" s="61" t="str">
        <f>IFERROR(Opttax!AA130/GAMSopt!AA130,"")</f>
        <v/>
      </c>
      <c r="AC130" s="61" t="str">
        <f>IFERROR(Opttax!AB130/GAMSopt!AB130,"")</f>
        <v/>
      </c>
      <c r="AD130" s="61" t="str">
        <f>IFERROR(Opttax!AC130/GAMSopt!AC130,"")</f>
        <v/>
      </c>
      <c r="AE130" s="61" t="str">
        <f>IFERROR(Opttax!AD130/GAMSopt!AD130,"")</f>
        <v/>
      </c>
      <c r="AF130" s="61" t="str">
        <f>IFERROR(Opttax!AE130/GAMSopt!AE130,"")</f>
        <v/>
      </c>
      <c r="AG130" s="61" t="str">
        <f>IFERROR(Opttax!AF130/GAMSopt!AF130,"")</f>
        <v/>
      </c>
      <c r="AH130" s="61" t="str">
        <f>IFERROR(Opttax!AG130/GAMSopt!AG130,"")</f>
        <v/>
      </c>
      <c r="AI130" s="61" t="str">
        <f>IFERROR(Opttax!AH130/GAMSopt!AH130,"")</f>
        <v/>
      </c>
      <c r="AJ130" s="61" t="str">
        <f>IFERROR(Opttax!AI130/GAMSopt!AI130,"")</f>
        <v/>
      </c>
      <c r="AK130" s="61" t="str">
        <f>IFERROR(Opttax!AJ130/GAMSopt!AJ130,"")</f>
        <v/>
      </c>
      <c r="AL130" s="61" t="str">
        <f>IFERROR(Opttax!AK130/GAMSopt!AK130,"")</f>
        <v/>
      </c>
      <c r="AM130" s="61" t="str">
        <f>IFERROR(Opttax!AL130/GAMSopt!AL130,"")</f>
        <v/>
      </c>
      <c r="AN130" s="61" t="str">
        <f>IFERROR(Opttax!AM130/GAMSopt!AM130,"")</f>
        <v/>
      </c>
      <c r="AO130" s="61" t="str">
        <f>IFERROR(Opttax!AN130/GAMSopt!AN130,"")</f>
        <v/>
      </c>
      <c r="AP130" s="61" t="str">
        <f>IFERROR(Opttax!AO130/GAMSopt!AO130,"")</f>
        <v/>
      </c>
      <c r="AQ130" s="61" t="str">
        <f>IFERROR(Opttax!AP130/GAMSopt!AP130,"")</f>
        <v/>
      </c>
      <c r="AR130" s="61" t="str">
        <f>IFERROR(Opttax!AQ130/GAMSopt!AQ130,"")</f>
        <v/>
      </c>
      <c r="AS130" s="61" t="str">
        <f>IFERROR(Opttax!AR130/GAMSopt!AR130,"")</f>
        <v/>
      </c>
      <c r="AT130" s="61" t="str">
        <f>IFERROR(Opttax!AS130/GAMSopt!AS130,"")</f>
        <v/>
      </c>
      <c r="AU130" s="61" t="str">
        <f>IFERROR(Opttax!AT130/GAMSopt!AT130,"")</f>
        <v/>
      </c>
      <c r="AV130" s="61" t="str">
        <f>IFERROR(Opttax!AU130/GAMSopt!AU130,"")</f>
        <v/>
      </c>
      <c r="AW130" s="61" t="str">
        <f>IFERROR(Opttax!AV130/GAMSopt!AV130,"")</f>
        <v/>
      </c>
      <c r="AX130" s="61" t="str">
        <f>IFERROR(Opttax!AW130/GAMSopt!AW130,"")</f>
        <v/>
      </c>
      <c r="AY130" s="61" t="str">
        <f>IFERROR(Opttax!AX130/GAMSopt!AX130,"")</f>
        <v/>
      </c>
      <c r="AZ130" s="61" t="str">
        <f>IFERROR(Opttax!AY130/GAMSopt!AY130,"")</f>
        <v/>
      </c>
      <c r="BA130" s="61" t="str">
        <f>IFERROR(Opttax!AZ130/GAMSopt!AZ130,"")</f>
        <v/>
      </c>
      <c r="BB130" s="61" t="str">
        <f>IFERROR(Opttax!BA130/GAMSopt!BA130,"")</f>
        <v/>
      </c>
      <c r="BC130" s="61" t="str">
        <f>IFERROR(Opttax!BB130/GAMSopt!BB130,"")</f>
        <v/>
      </c>
      <c r="BD130" s="61" t="str">
        <f>IFERROR(Opttax!BC130/GAMSopt!BC130,"")</f>
        <v/>
      </c>
      <c r="BE130" s="61" t="str">
        <f>IFERROR(Opttax!BD130/GAMSopt!BD130,"")</f>
        <v/>
      </c>
      <c r="BF130" s="61" t="str">
        <f>IFERROR(Opttax!BE130/GAMSopt!BE130,"")</f>
        <v/>
      </c>
      <c r="BG130" s="61" t="str">
        <f>IFERROR(Opttax!BF130/GAMSopt!BF130,"")</f>
        <v/>
      </c>
      <c r="BH130" s="61" t="str">
        <f>IFERROR(Opttax!BG130/GAMSopt!BG130,"")</f>
        <v/>
      </c>
      <c r="BI130" s="61" t="str">
        <f>IFERROR(Opttax!BH130/GAMSopt!BH130,"")</f>
        <v/>
      </c>
      <c r="BJ130" s="61" t="str">
        <f>IFERROR(Opttax!BI130/GAMSopt!BI130,"")</f>
        <v/>
      </c>
    </row>
    <row r="131" spans="1:62" x14ac:dyDescent="0.25">
      <c r="A131" t="str">
        <f>Opttax!A131</f>
        <v>Savings Rate (fraction of gross output)</v>
      </c>
      <c r="B131" t="str">
        <f>GAMSopt!A131</f>
        <v>Savings Rate (proportion of gross output)</v>
      </c>
      <c r="C131" s="61">
        <f>IFERROR(Opttax!B131/GAMSopt!B131,"")</f>
        <v>1</v>
      </c>
      <c r="D131" s="61">
        <f>IFERROR(Opttax!C131/GAMSopt!C131,"")</f>
        <v>1</v>
      </c>
      <c r="E131" s="61">
        <f>IFERROR(Opttax!D131/GAMSopt!D131,"")</f>
        <v>1</v>
      </c>
      <c r="F131" s="61">
        <f>IFERROR(Opttax!E131/GAMSopt!E131,"")</f>
        <v>1</v>
      </c>
      <c r="G131" s="61">
        <f>IFERROR(Opttax!F131/GAMSopt!F131,"")</f>
        <v>1</v>
      </c>
      <c r="H131" s="61">
        <f>IFERROR(Opttax!G131/GAMSopt!G131,"")</f>
        <v>1</v>
      </c>
      <c r="I131" s="61">
        <f>IFERROR(Opttax!H131/GAMSopt!H131,"")</f>
        <v>1</v>
      </c>
      <c r="J131" s="61">
        <f>IFERROR(Opttax!I131/GAMSopt!I131,"")</f>
        <v>1</v>
      </c>
      <c r="K131" s="61">
        <f>IFERROR(Opttax!J131/GAMSopt!J131,"")</f>
        <v>1</v>
      </c>
      <c r="L131" s="61">
        <f>IFERROR(Opttax!K131/GAMSopt!K131,"")</f>
        <v>1</v>
      </c>
      <c r="M131" s="61">
        <f>IFERROR(Opttax!L131/GAMSopt!L131,"")</f>
        <v>1</v>
      </c>
      <c r="N131" s="61">
        <f>IFERROR(Opttax!M131/GAMSopt!M131,"")</f>
        <v>1</v>
      </c>
      <c r="O131" s="61">
        <f>IFERROR(Opttax!N131/GAMSopt!N131,"")</f>
        <v>1</v>
      </c>
      <c r="P131" s="61">
        <f>IFERROR(Opttax!O131/GAMSopt!O131,"")</f>
        <v>1</v>
      </c>
      <c r="Q131" s="61">
        <f>IFERROR(Opttax!P131/GAMSopt!P131,"")</f>
        <v>1</v>
      </c>
      <c r="R131" s="61">
        <f>IFERROR(Opttax!Q131/GAMSopt!Q131,"")</f>
        <v>1</v>
      </c>
      <c r="S131" s="61">
        <f>IFERROR(Opttax!R131/GAMSopt!R131,"")</f>
        <v>1</v>
      </c>
      <c r="T131" s="61">
        <f>IFERROR(Opttax!S131/GAMSopt!S131,"")</f>
        <v>1</v>
      </c>
      <c r="U131" s="61">
        <f>IFERROR(Opttax!T131/GAMSopt!T131,"")</f>
        <v>1</v>
      </c>
      <c r="V131" s="61">
        <f>IFERROR(Opttax!U131/GAMSopt!U131,"")</f>
        <v>1</v>
      </c>
      <c r="W131" s="61">
        <f>IFERROR(Opttax!V131/GAMSopt!V131,"")</f>
        <v>1</v>
      </c>
      <c r="X131" s="61">
        <f>IFERROR(Opttax!W131/GAMSopt!W131,"")</f>
        <v>1</v>
      </c>
      <c r="Y131" s="61">
        <f>IFERROR(Opttax!X131/GAMSopt!X131,"")</f>
        <v>1</v>
      </c>
      <c r="Z131" s="61">
        <f>IFERROR(Opttax!Y131/GAMSopt!Y131,"")</f>
        <v>1</v>
      </c>
      <c r="AA131" s="61">
        <f>IFERROR(Opttax!Z131/GAMSopt!Z131,"")</f>
        <v>1</v>
      </c>
      <c r="AB131" s="61">
        <f>IFERROR(Opttax!AA131/GAMSopt!AA131,"")</f>
        <v>1</v>
      </c>
      <c r="AC131" s="61">
        <f>IFERROR(Opttax!AB131/GAMSopt!AB131,"")</f>
        <v>1</v>
      </c>
      <c r="AD131" s="61">
        <f>IFERROR(Opttax!AC131/GAMSopt!AC131,"")</f>
        <v>1</v>
      </c>
      <c r="AE131" s="61">
        <f>IFERROR(Opttax!AD131/GAMSopt!AD131,"")</f>
        <v>1</v>
      </c>
      <c r="AF131" s="61">
        <f>IFERROR(Opttax!AE131/GAMSopt!AE131,"")</f>
        <v>1</v>
      </c>
      <c r="AG131" s="61">
        <f>IFERROR(Opttax!AF131/GAMSopt!AF131,"")</f>
        <v>1</v>
      </c>
      <c r="AH131" s="61">
        <f>IFERROR(Opttax!AG131/GAMSopt!AG131,"")</f>
        <v>1</v>
      </c>
      <c r="AI131" s="61">
        <f>IFERROR(Opttax!AH131/GAMSopt!AH131,"")</f>
        <v>1</v>
      </c>
      <c r="AJ131" s="61">
        <f>IFERROR(Opttax!AI131/GAMSopt!AI131,"")</f>
        <v>1</v>
      </c>
      <c r="AK131" s="61">
        <f>IFERROR(Opttax!AJ131/GAMSopt!AJ131,"")</f>
        <v>1</v>
      </c>
      <c r="AL131" s="61">
        <f>IFERROR(Opttax!AK131/GAMSopt!AK131,"")</f>
        <v>1</v>
      </c>
      <c r="AM131" s="61">
        <f>IFERROR(Opttax!AL131/GAMSopt!AL131,"")</f>
        <v>1</v>
      </c>
      <c r="AN131" s="61">
        <f>IFERROR(Opttax!AM131/GAMSopt!AM131,"")</f>
        <v>1</v>
      </c>
      <c r="AO131" s="61">
        <f>IFERROR(Opttax!AN131/GAMSopt!AN131,"")</f>
        <v>1</v>
      </c>
      <c r="AP131" s="61">
        <f>IFERROR(Opttax!AO131/GAMSopt!AO131,"")</f>
        <v>1</v>
      </c>
      <c r="AQ131" s="61">
        <f>IFERROR(Opttax!AP131/GAMSopt!AP131,"")</f>
        <v>1</v>
      </c>
      <c r="AR131" s="61">
        <f>IFERROR(Opttax!AQ131/GAMSopt!AQ131,"")</f>
        <v>1</v>
      </c>
      <c r="AS131" s="61">
        <f>IFERROR(Opttax!AR131/GAMSopt!AR131,"")</f>
        <v>1</v>
      </c>
      <c r="AT131" s="61">
        <f>IFERROR(Opttax!AS131/GAMSopt!AS131,"")</f>
        <v>1</v>
      </c>
      <c r="AU131" s="61">
        <f>IFERROR(Opttax!AT131/GAMSopt!AT131,"")</f>
        <v>1</v>
      </c>
      <c r="AV131" s="61">
        <f>IFERROR(Opttax!AU131/GAMSopt!AU131,"")</f>
        <v>1</v>
      </c>
      <c r="AW131" s="61">
        <f>IFERROR(Opttax!AV131/GAMSopt!AV131,"")</f>
        <v>1</v>
      </c>
      <c r="AX131" s="61">
        <f>IFERROR(Opttax!AW131/GAMSopt!AW131,"")</f>
        <v>1</v>
      </c>
      <c r="AY131" s="61">
        <f>IFERROR(Opttax!AX131/GAMSopt!AX131,"")</f>
        <v>1</v>
      </c>
      <c r="AZ131" s="61">
        <f>IFERROR(Opttax!AY131/GAMSopt!AY131,"")</f>
        <v>1</v>
      </c>
      <c r="BA131" s="61">
        <f>IFERROR(Opttax!AZ131/GAMSopt!AZ131,"")</f>
        <v>1</v>
      </c>
      <c r="BB131" s="61">
        <f>IFERROR(Opttax!BA131/GAMSopt!BA131,"")</f>
        <v>1</v>
      </c>
      <c r="BC131" s="61">
        <f>IFERROR(Opttax!BB131/GAMSopt!BB131,"")</f>
        <v>1</v>
      </c>
      <c r="BD131" s="61">
        <f>IFERROR(Opttax!BC131/GAMSopt!BC131,"")</f>
        <v>1</v>
      </c>
      <c r="BE131" s="61">
        <f>IFERROR(Opttax!BD131/GAMSopt!BD131,"")</f>
        <v>1</v>
      </c>
      <c r="BF131" s="61">
        <f>IFERROR(Opttax!BE131/GAMSopt!BE131,"")</f>
        <v>1</v>
      </c>
      <c r="BG131" s="61">
        <f>IFERROR(Opttax!BF131/GAMSopt!BF131,"")</f>
        <v>1</v>
      </c>
      <c r="BH131" s="61">
        <f>IFERROR(Opttax!BG131/GAMSopt!BG131,"")</f>
        <v>1</v>
      </c>
      <c r="BI131" s="61">
        <f>IFERROR(Opttax!BH131/GAMSopt!BH131,"")</f>
        <v>1</v>
      </c>
      <c r="BJ131" s="61">
        <f>IFERROR(Opttax!BI131/GAMSopt!BI131,"")</f>
        <v>1</v>
      </c>
    </row>
    <row r="132" spans="1:62" x14ac:dyDescent="0.25">
      <c r="A132" t="str">
        <f>Opttax!A132</f>
        <v>Carbon price (per t CO2)</v>
      </c>
      <c r="B132" t="str">
        <f>GAMSopt!A132</f>
        <v>Carbon Price (per t CO2)</v>
      </c>
      <c r="C132" s="61">
        <f>IFERROR(Opttax!B132/GAMSopt!B132,"")</f>
        <v>1</v>
      </c>
      <c r="D132" s="61">
        <f>IFERROR(Opttax!C132/GAMSopt!C132,"")</f>
        <v>1</v>
      </c>
      <c r="E132" s="61">
        <f>IFERROR(Opttax!D132/GAMSopt!D132,"")</f>
        <v>1</v>
      </c>
      <c r="F132" s="61">
        <f>IFERROR(Opttax!E132/GAMSopt!E132,"")</f>
        <v>1</v>
      </c>
      <c r="G132" s="61">
        <f>IFERROR(Opttax!F132/GAMSopt!F132,"")</f>
        <v>1</v>
      </c>
      <c r="H132" s="61">
        <f>IFERROR(Opttax!G132/GAMSopt!G132,"")</f>
        <v>1</v>
      </c>
      <c r="I132" s="61">
        <f>IFERROR(Opttax!H132/GAMSopt!H132,"")</f>
        <v>1</v>
      </c>
      <c r="J132" s="61">
        <f>IFERROR(Opttax!I132/GAMSopt!I132,"")</f>
        <v>1</v>
      </c>
      <c r="K132" s="61">
        <f>IFERROR(Opttax!J132/GAMSopt!J132,"")</f>
        <v>1</v>
      </c>
      <c r="L132" s="61">
        <f>IFERROR(Opttax!K132/GAMSopt!K132,"")</f>
        <v>1</v>
      </c>
      <c r="M132" s="61">
        <f>IFERROR(Opttax!L132/GAMSopt!L132,"")</f>
        <v>1</v>
      </c>
      <c r="N132" s="61">
        <f>IFERROR(Opttax!M132/GAMSopt!M132,"")</f>
        <v>1</v>
      </c>
      <c r="O132" s="61">
        <f>IFERROR(Opttax!N132/GAMSopt!N132,"")</f>
        <v>1</v>
      </c>
      <c r="P132" s="61">
        <f>IFERROR(Opttax!O132/GAMSopt!O132,"")</f>
        <v>1</v>
      </c>
      <c r="Q132" s="61">
        <f>IFERROR(Opttax!P132/GAMSopt!P132,"")</f>
        <v>1</v>
      </c>
      <c r="R132" s="61">
        <f>IFERROR(Opttax!Q132/GAMSopt!Q132,"")</f>
        <v>1</v>
      </c>
      <c r="S132" s="61">
        <f>IFERROR(Opttax!R132/GAMSopt!R132,"")</f>
        <v>1</v>
      </c>
      <c r="T132" s="61">
        <f>IFERROR(Opttax!S132/GAMSopt!S132,"")</f>
        <v>1</v>
      </c>
      <c r="U132" s="61">
        <f>IFERROR(Opttax!T132/GAMSopt!T132,"")</f>
        <v>1</v>
      </c>
      <c r="V132" s="61">
        <f>IFERROR(Opttax!U132/GAMSopt!U132,"")</f>
        <v>1</v>
      </c>
      <c r="W132" s="61">
        <f>IFERROR(Opttax!V132/GAMSopt!V132,"")</f>
        <v>1</v>
      </c>
      <c r="X132" s="61">
        <f>IFERROR(Opttax!W132/GAMSopt!W132,"")</f>
        <v>1</v>
      </c>
      <c r="Y132" s="61">
        <f>IFERROR(Opttax!X132/GAMSopt!X132,"")</f>
        <v>1</v>
      </c>
      <c r="Z132" s="61">
        <f>IFERROR(Opttax!Y132/GAMSopt!Y132,"")</f>
        <v>1</v>
      </c>
      <c r="AA132" s="61">
        <f>IFERROR(Opttax!Z132/GAMSopt!Z132,"")</f>
        <v>1</v>
      </c>
      <c r="AB132" s="61">
        <f>IFERROR(Opttax!AA132/GAMSopt!AA132,"")</f>
        <v>1</v>
      </c>
      <c r="AC132" s="61">
        <f>IFERROR(Opttax!AB132/GAMSopt!AB132,"")</f>
        <v>1</v>
      </c>
      <c r="AD132" s="61">
        <f>IFERROR(Opttax!AC132/GAMSopt!AC132,"")</f>
        <v>1</v>
      </c>
      <c r="AE132" s="61">
        <f>IFERROR(Opttax!AD132/GAMSopt!AD132,"")</f>
        <v>1</v>
      </c>
      <c r="AF132" s="61">
        <f>IFERROR(Opttax!AE132/GAMSopt!AE132,"")</f>
        <v>1</v>
      </c>
      <c r="AG132" s="61">
        <f>IFERROR(Opttax!AF132/GAMSopt!AF132,"")</f>
        <v>1</v>
      </c>
      <c r="AH132" s="61">
        <f>IFERROR(Opttax!AG132/GAMSopt!AG132,"")</f>
        <v>1</v>
      </c>
      <c r="AI132" s="61">
        <f>IFERROR(Opttax!AH132/GAMSopt!AH132,"")</f>
        <v>1</v>
      </c>
      <c r="AJ132" s="61">
        <f>IFERROR(Opttax!AI132/GAMSopt!AI132,"")</f>
        <v>1</v>
      </c>
      <c r="AK132" s="61">
        <f>IFERROR(Opttax!AJ132/GAMSopt!AJ132,"")</f>
        <v>1</v>
      </c>
      <c r="AL132" s="61">
        <f>IFERROR(Opttax!AK132/GAMSopt!AK132,"")</f>
        <v>1</v>
      </c>
      <c r="AM132" s="61">
        <f>IFERROR(Opttax!AL132/GAMSopt!AL132,"")</f>
        <v>1</v>
      </c>
      <c r="AN132" s="61">
        <f>IFERROR(Opttax!AM132/GAMSopt!AM132,"")</f>
        <v>1</v>
      </c>
      <c r="AO132" s="61">
        <f>IFERROR(Opttax!AN132/GAMSopt!AN132,"")</f>
        <v>1</v>
      </c>
      <c r="AP132" s="61">
        <f>IFERROR(Opttax!AO132/GAMSopt!AO132,"")</f>
        <v>1</v>
      </c>
      <c r="AQ132" s="61">
        <f>IFERROR(Opttax!AP132/GAMSopt!AP132,"")</f>
        <v>1</v>
      </c>
      <c r="AR132" s="61">
        <f>IFERROR(Opttax!AQ132/GAMSopt!AQ132,"")</f>
        <v>1</v>
      </c>
      <c r="AS132" s="61">
        <f>IFERROR(Opttax!AR132/GAMSopt!AR132,"")</f>
        <v>1</v>
      </c>
      <c r="AT132" s="61">
        <f>IFERROR(Opttax!AS132/GAMSopt!AS132,"")</f>
        <v>1</v>
      </c>
      <c r="AU132" s="61">
        <f>IFERROR(Opttax!AT132/GAMSopt!AT132,"")</f>
        <v>1</v>
      </c>
      <c r="AV132" s="61">
        <f>IFERROR(Opttax!AU132/GAMSopt!AU132,"")</f>
        <v>1</v>
      </c>
      <c r="AW132" s="61">
        <f>IFERROR(Opttax!AV132/GAMSopt!AV132,"")</f>
        <v>1</v>
      </c>
      <c r="AX132" s="61">
        <f>IFERROR(Opttax!AW132/GAMSopt!AW132,"")</f>
        <v>1</v>
      </c>
      <c r="AY132" s="61">
        <f>IFERROR(Opttax!AX132/GAMSopt!AX132,"")</f>
        <v>1</v>
      </c>
      <c r="AZ132" s="61">
        <f>IFERROR(Opttax!AY132/GAMSopt!AY132,"")</f>
        <v>1</v>
      </c>
      <c r="BA132" s="61">
        <f>IFERROR(Opttax!AZ132/GAMSopt!AZ132,"")</f>
        <v>1</v>
      </c>
      <c r="BB132" s="61">
        <f>IFERROR(Opttax!BA132/GAMSopt!BA132,"")</f>
        <v>1</v>
      </c>
      <c r="BC132" s="61">
        <f>IFERROR(Opttax!BB132/GAMSopt!BB132,"")</f>
        <v>1</v>
      </c>
      <c r="BD132" s="61">
        <f>IFERROR(Opttax!BC132/GAMSopt!BC132,"")</f>
        <v>1</v>
      </c>
      <c r="BE132" s="61">
        <f>IFERROR(Opttax!BD132/GAMSopt!BD132,"")</f>
        <v>1</v>
      </c>
      <c r="BF132" s="61">
        <f>IFERROR(Opttax!BE132/GAMSopt!BE132,"")</f>
        <v>1</v>
      </c>
      <c r="BG132" s="61">
        <f>IFERROR(Opttax!BF132/GAMSopt!BF132,"")</f>
        <v>1</v>
      </c>
      <c r="BH132" s="61">
        <f>IFERROR(Opttax!BG132/GAMSopt!BG132,"")</f>
        <v>1</v>
      </c>
      <c r="BI132" s="61">
        <f>IFERROR(Opttax!BH132/GAMSopt!BH132,"")</f>
        <v>1</v>
      </c>
      <c r="BJ132" s="61" t="str">
        <f>IFERROR(Opttax!BI132/GAMSopt!BI132,"")</f>
        <v/>
      </c>
    </row>
    <row r="133" spans="1:62" x14ac:dyDescent="0.25">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5">
      <c r="A134" t="str">
        <f>Opttax!A134</f>
        <v xml:space="preserve">    Carbon price [per t C]</v>
      </c>
      <c r="B134" t="str">
        <f>GAMSopt!A134</f>
        <v>Carbon Price (per t C)</v>
      </c>
      <c r="C134" s="61">
        <f>IFERROR(Opttax!B134/GAMSopt!B134,"")</f>
        <v>0.99999999999711164</v>
      </c>
      <c r="D134" s="61">
        <f>IFERROR(Opttax!C134/GAMSopt!C134,"")</f>
        <v>0.99999999999756373</v>
      </c>
      <c r="E134" s="61">
        <f>IFERROR(Opttax!D134/GAMSopt!D134,"")</f>
        <v>0.99999999999948674</v>
      </c>
      <c r="F134" s="61">
        <f>IFERROR(Opttax!E134/GAMSopt!E134,"")</f>
        <v>0.99999999999898614</v>
      </c>
      <c r="G134" s="61">
        <f>IFERROR(Opttax!F134/GAMSopt!F134,"")</f>
        <v>0.99999999999976208</v>
      </c>
      <c r="H134" s="61">
        <f>IFERROR(Opttax!G134/GAMSopt!G134,"")</f>
        <v>1.0000000000009266</v>
      </c>
      <c r="I134" s="61">
        <f>IFERROR(Opttax!H134/GAMSopt!H134,"")</f>
        <v>0.9999999999991549</v>
      </c>
      <c r="J134" s="61">
        <f>IFERROR(Opttax!I134/GAMSopt!I134,"")</f>
        <v>1.0000000000009965</v>
      </c>
      <c r="K134" s="61">
        <f>IFERROR(Opttax!J134/GAMSopt!J134,"")</f>
        <v>0.99999999999993128</v>
      </c>
      <c r="L134" s="61">
        <f>IFERROR(Opttax!K134/GAMSopt!K134,"")</f>
        <v>1.0000000000006086</v>
      </c>
      <c r="M134" s="61">
        <f>IFERROR(Opttax!L134/GAMSopt!L134,"")</f>
        <v>1.0000000000001288</v>
      </c>
      <c r="N134" s="61">
        <f>IFERROR(Opttax!M134/GAMSopt!M134,"")</f>
        <v>1.0000000000004119</v>
      </c>
      <c r="O134" s="61">
        <f>IFERROR(Opttax!N134/GAMSopt!N134,"")</f>
        <v>1.0000000000004341</v>
      </c>
      <c r="P134" s="61">
        <f>IFERROR(Opttax!O134/GAMSopt!O134,"")</f>
        <v>0.99999999999974765</v>
      </c>
      <c r="Q134" s="61">
        <f>IFERROR(Opttax!P134/GAMSopt!P134,"")</f>
        <v>1.000000000000226</v>
      </c>
      <c r="R134" s="61">
        <f>IFERROR(Opttax!Q134/GAMSopt!Q134,"")</f>
        <v>1.0000000000002887</v>
      </c>
      <c r="S134" s="61">
        <f>IFERROR(Opttax!R134/GAMSopt!R134,"")</f>
        <v>1.0000000000000973</v>
      </c>
      <c r="T134" s="61">
        <f>IFERROR(Opttax!S134/GAMSopt!S134,"")</f>
        <v>1.0000000000000984</v>
      </c>
      <c r="U134" s="61">
        <f>IFERROR(Opttax!T134/GAMSopt!T134,"")</f>
        <v>0.99999999999976386</v>
      </c>
      <c r="V134" s="61">
        <f>IFERROR(Opttax!U134/GAMSopt!U134,"")</f>
        <v>1.0000000000000444</v>
      </c>
      <c r="W134" s="61">
        <f>IFERROR(Opttax!V134/GAMSopt!V134,"")</f>
        <v>1.0000000000000415</v>
      </c>
      <c r="X134" s="61">
        <f>IFERROR(Opttax!W134/GAMSopt!W134,"")</f>
        <v>0.99999999999978539</v>
      </c>
      <c r="Y134" s="61">
        <f>IFERROR(Opttax!X134/GAMSopt!X134,"")</f>
        <v>1.0000000000002809</v>
      </c>
      <c r="Z134" s="61">
        <f>IFERROR(Opttax!Y134/GAMSopt!Y134,"")</f>
        <v>1.0000000000000442</v>
      </c>
      <c r="AA134" s="61">
        <f>IFERROR(Opttax!Z134/GAMSopt!Z134,"")</f>
        <v>0.99999999999980171</v>
      </c>
      <c r="AB134" s="61">
        <f>IFERROR(Opttax!AA134/GAMSopt!AA134,"")</f>
        <v>0.99999999999974931</v>
      </c>
      <c r="AC134" s="61">
        <f>IFERROR(Opttax!AB134/GAMSopt!AB134,"")</f>
        <v>0.99999999999996481</v>
      </c>
      <c r="AD134" s="61">
        <f>IFERROR(Opttax!AC134/GAMSopt!AC134,"")</f>
        <v>0.99999999999983924</v>
      </c>
      <c r="AE134" s="61">
        <f>IFERROR(Opttax!AD134/GAMSopt!AD134,"")</f>
        <v>1.0000000000000031</v>
      </c>
      <c r="AF134" s="61">
        <f>IFERROR(Opttax!AE134/GAMSopt!AE134,"")</f>
        <v>0.99999999999982969</v>
      </c>
      <c r="AG134" s="61">
        <f>IFERROR(Opttax!AF134/GAMSopt!AF134,"")</f>
        <v>1.0000000000002465</v>
      </c>
      <c r="AH134" s="61">
        <f>IFERROR(Opttax!AG134/GAMSopt!AG134,"")</f>
        <v>0.99999999999989608</v>
      </c>
      <c r="AI134" s="61">
        <f>IFERROR(Opttax!AH134/GAMSopt!AH134,"")</f>
        <v>1.0000000000001583</v>
      </c>
      <c r="AJ134" s="61">
        <f>IFERROR(Opttax!AI134/GAMSopt!AI134,"")</f>
        <v>0.9999999999997643</v>
      </c>
      <c r="AK134" s="61">
        <f>IFERROR(Opttax!AJ134/GAMSopt!AJ134,"")</f>
        <v>1.000000000000155</v>
      </c>
      <c r="AL134" s="61">
        <f>IFERROR(Opttax!AK134/GAMSopt!AK134,"")</f>
        <v>0.99999999999981648</v>
      </c>
      <c r="AM134" s="61">
        <f>IFERROR(Opttax!AL134/GAMSopt!AL134,"")</f>
        <v>1.0000000000002189</v>
      </c>
      <c r="AN134" s="61">
        <f>IFERROR(Opttax!AM134/GAMSopt!AM134,"")</f>
        <v>0.99999999999996525</v>
      </c>
      <c r="AO134" s="61">
        <f>IFERROR(Opttax!AN134/GAMSopt!AN134,"")</f>
        <v>1.0000000000002656</v>
      </c>
      <c r="AP134" s="61">
        <f>IFERROR(Opttax!AO134/GAMSopt!AO134,"")</f>
        <v>0.99999999999998956</v>
      </c>
      <c r="AQ134" s="61">
        <f>IFERROR(Opttax!AP134/GAMSopt!AP134,"")</f>
        <v>1.0000000000002043</v>
      </c>
      <c r="AR134" s="61">
        <f>IFERROR(Opttax!AQ134/GAMSopt!AQ134,"")</f>
        <v>1.0000000000000284</v>
      </c>
      <c r="AS134" s="61">
        <f>IFERROR(Opttax!AR134/GAMSopt!AR134,"")</f>
        <v>0.99999999999998834</v>
      </c>
      <c r="AT134" s="61">
        <f>IFERROR(Opttax!AS134/GAMSopt!AS134,"")</f>
        <v>1.0000000000001508</v>
      </c>
      <c r="AU134" s="61">
        <f>IFERROR(Opttax!AT134/GAMSopt!AT134,"")</f>
        <v>1.0000000000001612</v>
      </c>
      <c r="AV134" s="61">
        <f>IFERROR(Opttax!AU134/GAMSopt!AU134,"")</f>
        <v>1.0000000000000138</v>
      </c>
      <c r="AW134" s="61">
        <f>IFERROR(Opttax!AV134/GAMSopt!AV134,"")</f>
        <v>0.99999999999973799</v>
      </c>
      <c r="AX134" s="61">
        <f>IFERROR(Opttax!AW134/GAMSopt!AW134,"")</f>
        <v>1.0000000000001632</v>
      </c>
      <c r="AY134" s="61">
        <f>IFERROR(Opttax!AX134/GAMSopt!AX134,"")</f>
        <v>0.99999999999984257</v>
      </c>
      <c r="AZ134" s="61">
        <f>IFERROR(Opttax!AY134/GAMSopt!AY134,"")</f>
        <v>0.99999999999986044</v>
      </c>
      <c r="BA134" s="61">
        <f>IFERROR(Opttax!AZ134/GAMSopt!AZ134,"")</f>
        <v>1.0000000000003806</v>
      </c>
      <c r="BB134" s="61">
        <f>IFERROR(Opttax!BA134/GAMSopt!BA134,"")</f>
        <v>1.0000000000003855</v>
      </c>
      <c r="BC134" s="61">
        <f>IFERROR(Opttax!BB134/GAMSopt!BB134,"")</f>
        <v>0.99999999999997036</v>
      </c>
      <c r="BD134" s="61">
        <f>IFERROR(Opttax!BC134/GAMSopt!BC134,"")</f>
        <v>0.99999999999982436</v>
      </c>
      <c r="BE134" s="61">
        <f>IFERROR(Opttax!BD134/GAMSopt!BD134,"")</f>
        <v>1.0000000000000591</v>
      </c>
      <c r="BF134" s="61">
        <f>IFERROR(Opttax!BE134/GAMSopt!BE134,"")</f>
        <v>0.99999999999991984</v>
      </c>
      <c r="BG134" s="61">
        <f>IFERROR(Opttax!BF134/GAMSopt!BF134,"")</f>
        <v>1.0000000000008575</v>
      </c>
      <c r="BH134" s="61">
        <f>IFERROR(Opttax!BG134/GAMSopt!BG134,"")</f>
        <v>0.99999999999908784</v>
      </c>
      <c r="BI134" s="61">
        <f>IFERROR(Opttax!BH134/GAMSopt!BH134,"")</f>
        <v>1.00000000000363</v>
      </c>
      <c r="BJ134" s="61" t="str">
        <f>IFERROR(Opttax!BI134/GAMSopt!BI134,"")</f>
        <v/>
      </c>
    </row>
    <row r="135" spans="1:62" x14ac:dyDescent="0.25">
      <c r="A135" t="str">
        <f>Opttax!A135</f>
        <v>Emissions control rate (total)</v>
      </c>
      <c r="B135" t="str">
        <f>GAMSopt!A135</f>
        <v>Emissions Control Rate (total)</v>
      </c>
      <c r="C135" s="61">
        <f>IFERROR(Opttax!B135/GAMSopt!B135,"")</f>
        <v>1</v>
      </c>
      <c r="D135" s="61">
        <f>IFERROR(Opttax!C135/GAMSopt!C135,"")</f>
        <v>1</v>
      </c>
      <c r="E135" s="61">
        <f>IFERROR(Opttax!D135/GAMSopt!D135,"")</f>
        <v>1</v>
      </c>
      <c r="F135" s="61">
        <f>IFERROR(Opttax!E135/GAMSopt!E135,"")</f>
        <v>1</v>
      </c>
      <c r="G135" s="61">
        <f>IFERROR(Opttax!F135/GAMSopt!F135,"")</f>
        <v>1</v>
      </c>
      <c r="H135" s="61">
        <f>IFERROR(Opttax!G135/GAMSopt!G135,"")</f>
        <v>1</v>
      </c>
      <c r="I135" s="61">
        <f>IFERROR(Opttax!H135/GAMSopt!H135,"")</f>
        <v>1</v>
      </c>
      <c r="J135" s="61">
        <f>IFERROR(Opttax!I135/GAMSopt!I135,"")</f>
        <v>1</v>
      </c>
      <c r="K135" s="61">
        <f>IFERROR(Opttax!J135/GAMSopt!J135,"")</f>
        <v>1</v>
      </c>
      <c r="L135" s="61">
        <f>IFERROR(Opttax!K135/GAMSopt!K135,"")</f>
        <v>1</v>
      </c>
      <c r="M135" s="61">
        <f>IFERROR(Opttax!L135/GAMSopt!L135,"")</f>
        <v>1</v>
      </c>
      <c r="N135" s="61">
        <f>IFERROR(Opttax!M135/GAMSopt!M135,"")</f>
        <v>1</v>
      </c>
      <c r="O135" s="61">
        <f>IFERROR(Opttax!N135/GAMSopt!N135,"")</f>
        <v>1</v>
      </c>
      <c r="P135" s="61">
        <f>IFERROR(Opttax!O135/GAMSopt!O135,"")</f>
        <v>1</v>
      </c>
      <c r="Q135" s="61">
        <f>IFERROR(Opttax!P135/GAMSopt!P135,"")</f>
        <v>1</v>
      </c>
      <c r="R135" s="61">
        <f>IFERROR(Opttax!Q135/GAMSopt!Q135,"")</f>
        <v>1</v>
      </c>
      <c r="S135" s="61">
        <f>IFERROR(Opttax!R135/GAMSopt!R135,"")</f>
        <v>1</v>
      </c>
      <c r="T135" s="61">
        <f>IFERROR(Opttax!S135/GAMSopt!S135,"")</f>
        <v>1</v>
      </c>
      <c r="U135" s="61">
        <f>IFERROR(Opttax!T135/GAMSopt!T135,"")</f>
        <v>1</v>
      </c>
      <c r="V135" s="61">
        <f>IFERROR(Opttax!U135/GAMSopt!U135,"")</f>
        <v>1</v>
      </c>
      <c r="W135" s="61">
        <f>IFERROR(Opttax!V135/GAMSopt!V135,"")</f>
        <v>1</v>
      </c>
      <c r="X135" s="61">
        <f>IFERROR(Opttax!W135/GAMSopt!W135,"")</f>
        <v>1</v>
      </c>
      <c r="Y135" s="61">
        <f>IFERROR(Opttax!X135/GAMSopt!X135,"")</f>
        <v>1</v>
      </c>
      <c r="Z135" s="61">
        <f>IFERROR(Opttax!Y135/GAMSopt!Y135,"")</f>
        <v>1</v>
      </c>
      <c r="AA135" s="61">
        <f>IFERROR(Opttax!Z135/GAMSopt!Z135,"")</f>
        <v>1</v>
      </c>
      <c r="AB135" s="61">
        <f>IFERROR(Opttax!AA135/GAMSopt!AA135,"")</f>
        <v>1</v>
      </c>
      <c r="AC135" s="61">
        <f>IFERROR(Opttax!AB135/GAMSopt!AB135,"")</f>
        <v>1</v>
      </c>
      <c r="AD135" s="61">
        <f>IFERROR(Opttax!AC135/GAMSopt!AC135,"")</f>
        <v>1</v>
      </c>
      <c r="AE135" s="61">
        <f>IFERROR(Opttax!AD135/GAMSopt!AD135,"")</f>
        <v>1</v>
      </c>
      <c r="AF135" s="61">
        <f>IFERROR(Opttax!AE135/GAMSopt!AE135,"")</f>
        <v>1</v>
      </c>
      <c r="AG135" s="61">
        <f>IFERROR(Opttax!AF135/GAMSopt!AF135,"")</f>
        <v>1</v>
      </c>
      <c r="AH135" s="61">
        <f>IFERROR(Opttax!AG135/GAMSopt!AG135,"")</f>
        <v>1</v>
      </c>
      <c r="AI135" s="61">
        <f>IFERROR(Opttax!AH135/GAMSopt!AH135,"")</f>
        <v>1</v>
      </c>
      <c r="AJ135" s="61">
        <f>IFERROR(Opttax!AI135/GAMSopt!AI135,"")</f>
        <v>1</v>
      </c>
      <c r="AK135" s="61">
        <f>IFERROR(Opttax!AJ135/GAMSopt!AJ135,"")</f>
        <v>1</v>
      </c>
      <c r="AL135" s="61">
        <f>IFERROR(Opttax!AK135/GAMSopt!AK135,"")</f>
        <v>1</v>
      </c>
      <c r="AM135" s="61">
        <f>IFERROR(Opttax!AL135/GAMSopt!AL135,"")</f>
        <v>1</v>
      </c>
      <c r="AN135" s="61">
        <f>IFERROR(Opttax!AM135/GAMSopt!AM135,"")</f>
        <v>1</v>
      </c>
      <c r="AO135" s="61">
        <f>IFERROR(Opttax!AN135/GAMSopt!AN135,"")</f>
        <v>1</v>
      </c>
      <c r="AP135" s="61">
        <f>IFERROR(Opttax!AO135/GAMSopt!AO135,"")</f>
        <v>1</v>
      </c>
      <c r="AQ135" s="61">
        <f>IFERROR(Opttax!AP135/GAMSopt!AP135,"")</f>
        <v>1</v>
      </c>
      <c r="AR135" s="61">
        <f>IFERROR(Opttax!AQ135/GAMSopt!AQ135,"")</f>
        <v>1</v>
      </c>
      <c r="AS135" s="61">
        <f>IFERROR(Opttax!AR135/GAMSopt!AR135,"")</f>
        <v>1</v>
      </c>
      <c r="AT135" s="61">
        <f>IFERROR(Opttax!AS135/GAMSopt!AS135,"")</f>
        <v>1</v>
      </c>
      <c r="AU135" s="61">
        <f>IFERROR(Opttax!AT135/GAMSopt!AT135,"")</f>
        <v>1</v>
      </c>
      <c r="AV135" s="61">
        <f>IFERROR(Opttax!AU135/GAMSopt!AU135,"")</f>
        <v>1</v>
      </c>
      <c r="AW135" s="61">
        <f>IFERROR(Opttax!AV135/GAMSopt!AV135,"")</f>
        <v>1</v>
      </c>
      <c r="AX135" s="61">
        <f>IFERROR(Opttax!AW135/GAMSopt!AW135,"")</f>
        <v>1</v>
      </c>
      <c r="AY135" s="61">
        <f>IFERROR(Opttax!AX135/GAMSopt!AX135,"")</f>
        <v>1</v>
      </c>
      <c r="AZ135" s="61">
        <f>IFERROR(Opttax!AY135/GAMSopt!AY135,"")</f>
        <v>1</v>
      </c>
      <c r="BA135" s="61">
        <f>IFERROR(Opttax!AZ135/GAMSopt!AZ135,"")</f>
        <v>1</v>
      </c>
      <c r="BB135" s="61">
        <f>IFERROR(Opttax!BA135/GAMSopt!BA135,"")</f>
        <v>1</v>
      </c>
      <c r="BC135" s="61">
        <f>IFERROR(Opttax!BB135/GAMSopt!BB135,"")</f>
        <v>1</v>
      </c>
      <c r="BD135" s="61">
        <f>IFERROR(Opttax!BC135/GAMSopt!BC135,"")</f>
        <v>1</v>
      </c>
      <c r="BE135" s="61">
        <f>IFERROR(Opttax!BD135/GAMSopt!BD135,"")</f>
        <v>1</v>
      </c>
      <c r="BF135" s="61">
        <f>IFERROR(Opttax!BE135/GAMSopt!BE135,"")</f>
        <v>1</v>
      </c>
      <c r="BG135" s="61">
        <f>IFERROR(Opttax!BF135/GAMSopt!BF135,"")</f>
        <v>1</v>
      </c>
      <c r="BH135" s="61">
        <f>IFERROR(Opttax!BG135/GAMSopt!BG135,"")</f>
        <v>1</v>
      </c>
      <c r="BI135" s="61">
        <f>IFERROR(Opttax!BH135/GAMSopt!BH135,"")</f>
        <v>1</v>
      </c>
      <c r="BJ135" s="61" t="str">
        <f>IFERROR(Opttax!BI135/GAMSopt!BI135,"")</f>
        <v/>
      </c>
    </row>
    <row r="136" spans="1:62" x14ac:dyDescent="0.25">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Opttax!A138</f>
        <v>Consumption discount rate (end of period, % per year)</v>
      </c>
      <c r="B138" t="str">
        <f>GAMSopt!A138</f>
        <v>Interest Rate (Real Rate of Return)</v>
      </c>
      <c r="C138" s="61">
        <f>IFERROR(Opttax!B138/GAMSopt!B138,"")</f>
        <v>1.0000000001849798</v>
      </c>
      <c r="D138" s="61">
        <f>IFERROR(Opttax!C138/GAMSopt!C138,"")</f>
        <v>1.0261763881584611</v>
      </c>
      <c r="E138" s="61">
        <f>IFERROR(Opttax!D138/GAMSopt!D138,"")</f>
        <v>0.99349835900565464</v>
      </c>
      <c r="F138" s="61">
        <f>IFERROR(Opttax!E138/GAMSopt!E138,"")</f>
        <v>0.99648926946452621</v>
      </c>
      <c r="G138" s="61">
        <f>IFERROR(Opttax!F138/GAMSopt!F138,"")</f>
        <v>0.99863448077899686</v>
      </c>
      <c r="H138" s="61">
        <f>IFERROR(Opttax!G138/GAMSopt!G138,"")</f>
        <v>1.0002839082050843</v>
      </c>
      <c r="I138" s="61">
        <f>IFERROR(Opttax!H138/GAMSopt!H138,"")</f>
        <v>1.0016724238253905</v>
      </c>
      <c r="J138" s="61">
        <f>IFERROR(Opttax!I138/GAMSopt!I138,"")</f>
        <v>1.0029638694807743</v>
      </c>
      <c r="K138" s="61">
        <f>IFERROR(Opttax!J138/GAMSopt!J138,"")</f>
        <v>1.0042789394009877</v>
      </c>
      <c r="L138" s="61">
        <f>IFERROR(Opttax!K138/GAMSopt!K138,"")</f>
        <v>1.0057127967322825</v>
      </c>
      <c r="M138" s="61">
        <f>IFERROR(Opttax!L138/GAMSopt!L138,"")</f>
        <v>1.0073461054686967</v>
      </c>
      <c r="N138" s="61">
        <f>IFERROR(Opttax!M138/GAMSopt!M138,"")</f>
        <v>1.009251785984806</v>
      </c>
      <c r="O138" s="61">
        <f>IFERROR(Opttax!N138/GAMSopt!N138,"")</f>
        <v>1.011498842715574</v>
      </c>
      <c r="P138" s="61">
        <f>IFERROR(Opttax!O138/GAMSopt!O138,"")</f>
        <v>1.0141540957202502</v>
      </c>
      <c r="Q138" s="61">
        <f>IFERROR(Opttax!P138/GAMSopt!P138,"")</f>
        <v>1.017282193494687</v>
      </c>
      <c r="R138" s="61">
        <f>IFERROR(Opttax!Q138/GAMSopt!Q138,"")</f>
        <v>1.0209441472403875</v>
      </c>
      <c r="S138" s="61">
        <f>IFERROR(Opttax!R138/GAMSopt!R138,"")</f>
        <v>1.025194310216698</v>
      </c>
      <c r="T138" s="61">
        <f>IFERROR(Opttax!S138/GAMSopt!S138,"")</f>
        <v>1.0300755988374346</v>
      </c>
      <c r="U138" s="61">
        <f>IFERROR(Opttax!T138/GAMSopt!T138,"")</f>
        <v>1.0340942687431109</v>
      </c>
      <c r="V138" s="61">
        <f>IFERROR(Opttax!U138/GAMSopt!U138,"")</f>
        <v>1.038467830766066</v>
      </c>
      <c r="W138" s="61">
        <f>IFERROR(Opttax!V138/GAMSopt!V138,"")</f>
        <v>1.0429979165150116</v>
      </c>
      <c r="X138" s="61">
        <f>IFERROR(Opttax!W138/GAMSopt!W138,"")</f>
        <v>1.0474249100558306</v>
      </c>
      <c r="Y138" s="61">
        <f>IFERROR(Opttax!X138/GAMSopt!X138,"")</f>
        <v>1.0513946181387677</v>
      </c>
      <c r="Z138" s="61">
        <f>IFERROR(Opttax!Y138/GAMSopt!Y138,"")</f>
        <v>1.0545730694467736</v>
      </c>
      <c r="AA138" s="61">
        <f>IFERROR(Opttax!Z138/GAMSopt!Z138,"")</f>
        <v>1.0568665884757555</v>
      </c>
      <c r="AB138" s="61">
        <f>IFERROR(Opttax!AA138/GAMSopt!AA138,"")</f>
        <v>1.0578698764815022</v>
      </c>
      <c r="AC138" s="61">
        <f>IFERROR(Opttax!AB138/GAMSopt!AB138,"")</f>
        <v>1.0568925930079727</v>
      </c>
      <c r="AD138" s="61">
        <f>IFERROR(Opttax!AC138/GAMSopt!AC138,"")</f>
        <v>1.0531374135776586</v>
      </c>
      <c r="AE138" s="61">
        <f>IFERROR(Opttax!AD138/GAMSopt!AD138,"")</f>
        <v>1.0454261048646509</v>
      </c>
      <c r="AF138" s="61">
        <f>IFERROR(Opttax!AE138/GAMSopt!AE138,"")</f>
        <v>1.0338298169332321</v>
      </c>
      <c r="AG138" s="61">
        <f>IFERROR(Opttax!AF138/GAMSopt!AF138,"")</f>
        <v>1.014538482607221</v>
      </c>
      <c r="AH138" s="61">
        <f>IFERROR(Opttax!AG138/GAMSopt!AG138,"")</f>
        <v>-2.2486271314503918</v>
      </c>
      <c r="AI138" s="61">
        <f>IFERROR(Opttax!AH138/GAMSopt!AH138,"")</f>
        <v>1.9363637913821528</v>
      </c>
      <c r="AJ138" s="61">
        <f>IFERROR(Opttax!AI138/GAMSopt!AI138,"")</f>
        <v>1.5698749914236523</v>
      </c>
      <c r="AK138" s="61">
        <f>IFERROR(Opttax!AJ138/GAMSopt!AJ138,"")</f>
        <v>1.3649235461002449</v>
      </c>
      <c r="AL138" s="61">
        <f>IFERROR(Opttax!AK138/GAMSopt!AK138,"")</f>
        <v>1.2409920231394742</v>
      </c>
      <c r="AM138" s="61">
        <f>IFERROR(Opttax!AL138/GAMSopt!AL138,"")</f>
        <v>1.162363572978103</v>
      </c>
      <c r="AN138" s="61">
        <f>IFERROR(Opttax!AM138/GAMSopt!AM138,"")</f>
        <v>1.1109225297082761</v>
      </c>
      <c r="AO138" s="61">
        <f>IFERROR(Opttax!AN138/GAMSopt!AN138,"")</f>
        <v>1.0765842387040199</v>
      </c>
      <c r="AP138" s="61">
        <f>IFERROR(Opttax!AO138/GAMSopt!AO138,"")</f>
        <v>1.0533522981531618</v>
      </c>
      <c r="AQ138" s="61">
        <f>IFERROR(Opttax!AP138/GAMSopt!AP138,"")</f>
        <v>1.0374898516303426</v>
      </c>
      <c r="AR138" s="61">
        <f>IFERROR(Opttax!AQ138/GAMSopt!AQ138,"")</f>
        <v>1.0265892196687192</v>
      </c>
      <c r="AS138" s="61">
        <f>IFERROR(Opttax!AR138/GAMSopt!AR138,"")</f>
        <v>1.0190621623062655</v>
      </c>
      <c r="AT138" s="61">
        <f>IFERROR(Opttax!AS138/GAMSopt!AS138,"")</f>
        <v>1.0138435696094221</v>
      </c>
      <c r="AU138" s="61">
        <f>IFERROR(Opttax!AT138/GAMSopt!AT138,"")</f>
        <v>1.0102109051537191</v>
      </c>
      <c r="AV138" s="61">
        <f>IFERROR(Opttax!AU138/GAMSopt!AU138,"")</f>
        <v>1.0076700396480824</v>
      </c>
      <c r="AW138" s="61">
        <f>IFERROR(Opttax!AV138/GAMSopt!AV138,"")</f>
        <v>1.0058809315814021</v>
      </c>
      <c r="AX138" s="61">
        <f>IFERROR(Opttax!AW138/GAMSopt!AW138,"")</f>
        <v>1.0046081768066966</v>
      </c>
      <c r="AY138" s="61">
        <f>IFERROR(Opttax!AX138/GAMSopt!AX138,"")</f>
        <v>1.0036873763610388</v>
      </c>
      <c r="AZ138" s="61">
        <f>IFERROR(Opttax!AY138/GAMSopt!AY138,"")</f>
        <v>1.0043139905569436</v>
      </c>
      <c r="BA138" s="61">
        <f>IFERROR(Opttax!AZ138/GAMSopt!AZ138,"")</f>
        <v>1.0025300529208321</v>
      </c>
      <c r="BB138" s="61">
        <f>IFERROR(Opttax!BA138/GAMSopt!BA138,"")</f>
        <v>1.0022272850530549</v>
      </c>
      <c r="BC138" s="61">
        <f>IFERROR(Opttax!BB138/GAMSopt!BB138,"")</f>
        <v>1.0019987242689974</v>
      </c>
      <c r="BD138" s="61">
        <f>IFERROR(Opttax!BC138/GAMSopt!BC138,"")</f>
        <v>1.0017940077408496</v>
      </c>
      <c r="BE138" s="61">
        <f>IFERROR(Opttax!BD138/GAMSopt!BD138,"")</f>
        <v>1.0014659690696845</v>
      </c>
      <c r="BF138" s="61">
        <f>IFERROR(Opttax!BE138/GAMSopt!BE138,"")</f>
        <v>1.0009908346514049</v>
      </c>
      <c r="BG138" s="61">
        <f>IFERROR(Opttax!BF138/GAMSopt!BF138,"")</f>
        <v>1.0004068881284134</v>
      </c>
      <c r="BH138" s="61">
        <f>IFERROR(Opttax!BG138/GAMSopt!BG138,"")</f>
        <v>0.99978743786956037</v>
      </c>
      <c r="BI138" s="61">
        <f>IFERROR(Opttax!BH138/GAMSopt!BH138,"")</f>
        <v>0.99920851348970752</v>
      </c>
      <c r="BJ138" s="61" t="str">
        <f>IFERROR(Opttax!BI138/GAMSopt!BI138,"")</f>
        <v/>
      </c>
    </row>
    <row r="143" spans="1:62" x14ac:dyDescent="0.25">
      <c r="C143" s="61">
        <f>+AVERAGE(C3:C138)</f>
        <v>0.99632700417268494</v>
      </c>
      <c r="D143" s="61">
        <f t="shared" ref="D143:BI143" si="0">+AVERAGE(D3:D138)</f>
        <v>1.0006384484999653</v>
      </c>
      <c r="E143" s="61">
        <f t="shared" si="0"/>
        <v>0.99714630314895669</v>
      </c>
      <c r="F143" s="61">
        <f t="shared" si="0"/>
        <v>0.99635185084232325</v>
      </c>
      <c r="G143" s="61">
        <f t="shared" si="0"/>
        <v>0.99554628908955856</v>
      </c>
      <c r="H143" s="61">
        <f t="shared" si="0"/>
        <v>0.99468241984603167</v>
      </c>
      <c r="I143" s="61">
        <f t="shared" si="0"/>
        <v>0.9937190318824356</v>
      </c>
      <c r="J143" s="61">
        <f t="shared" si="0"/>
        <v>0.99261648160623617</v>
      </c>
      <c r="K143" s="61">
        <f t="shared" si="0"/>
        <v>0.99133367983484255</v>
      </c>
      <c r="L143" s="61">
        <f t="shared" si="0"/>
        <v>0.98982599624539314</v>
      </c>
      <c r="M143" s="61">
        <f t="shared" si="0"/>
        <v>0.98804380591984242</v>
      </c>
      <c r="N143" s="61">
        <f t="shared" si="0"/>
        <v>0.98593153456942872</v>
      </c>
      <c r="O143" s="61">
        <f t="shared" si="0"/>
        <v>0.98342718495192982</v>
      </c>
      <c r="P143" s="61">
        <f t="shared" si="0"/>
        <v>0.98046239783554257</v>
      </c>
      <c r="Q143" s="61">
        <f t="shared" si="0"/>
        <v>0.97696317305897551</v>
      </c>
      <c r="R143" s="61">
        <f t="shared" si="0"/>
        <v>0.97285142663781676</v>
      </c>
      <c r="S143" s="61">
        <f t="shared" si="0"/>
        <v>0.96804759335218749</v>
      </c>
      <c r="T143" s="61">
        <f t="shared" si="0"/>
        <v>0.96247450578245319</v>
      </c>
      <c r="U143" s="61">
        <f t="shared" si="0"/>
        <v>0.95602574057567269</v>
      </c>
      <c r="V143" s="61">
        <f t="shared" si="0"/>
        <v>0.94876220683731227</v>
      </c>
      <c r="W143" s="61">
        <f t="shared" si="0"/>
        <v>0.94069559856598595</v>
      </c>
      <c r="X143" s="61">
        <f t="shared" si="0"/>
        <v>0.93187320874137192</v>
      </c>
      <c r="Y143" s="61">
        <f t="shared" si="0"/>
        <v>0.92242919675872903</v>
      </c>
      <c r="Z143" s="61">
        <f t="shared" si="0"/>
        <v>0.92338810787382875</v>
      </c>
      <c r="AA143" s="61">
        <f t="shared" si="0"/>
        <v>0.91431128867759603</v>
      </c>
      <c r="AB143" s="61">
        <f t="shared" si="0"/>
        <v>0.9048449382234639</v>
      </c>
      <c r="AC143" s="61">
        <f t="shared" si="0"/>
        <v>0.89513048077628521</v>
      </c>
      <c r="AD143" s="61">
        <f t="shared" si="0"/>
        <v>0.88533201869398859</v>
      </c>
      <c r="AE143" s="61">
        <f t="shared" si="0"/>
        <v>0.87561966889262177</v>
      </c>
      <c r="AF143" s="61">
        <f t="shared" si="0"/>
        <v>0.84603940959436263</v>
      </c>
      <c r="AG143" s="61">
        <f t="shared" si="0"/>
        <v>0.83839766991722464</v>
      </c>
      <c r="AH143" s="61">
        <f t="shared" si="0"/>
        <v>0.75312708340056145</v>
      </c>
      <c r="AI143" s="61">
        <f t="shared" si="0"/>
        <v>0.97664418122898777</v>
      </c>
      <c r="AJ143" s="61">
        <f t="shared" si="0"/>
        <v>0.98321973440958277</v>
      </c>
      <c r="AK143" s="61">
        <f t="shared" si="0"/>
        <v>0.99043632156487638</v>
      </c>
      <c r="AL143" s="61">
        <f t="shared" si="0"/>
        <v>0.9965500685500952</v>
      </c>
      <c r="AM143" s="61">
        <f t="shared" si="0"/>
        <v>1.0013999553749546</v>
      </c>
      <c r="AN143" s="61">
        <f t="shared" si="0"/>
        <v>1.0051882118201383</v>
      </c>
      <c r="AO143" s="61">
        <f t="shared" si="0"/>
        <v>1.0081675263973529</v>
      </c>
      <c r="AP143" s="61">
        <f t="shared" si="0"/>
        <v>1.0105598880737188</v>
      </c>
      <c r="AQ143" s="61">
        <f t="shared" si="0"/>
        <v>1.0125422403366409</v>
      </c>
      <c r="AR143" s="61">
        <f t="shared" si="0"/>
        <v>1.014251425181331</v>
      </c>
      <c r="AS143" s="61">
        <f t="shared" si="0"/>
        <v>1.0157935689177464</v>
      </c>
      <c r="AT143" s="61">
        <f t="shared" si="0"/>
        <v>1.0172533920423374</v>
      </c>
      <c r="AU143" s="61">
        <f t="shared" si="0"/>
        <v>1.0187024031303329</v>
      </c>
      <c r="AV143" s="61">
        <f t="shared" si="0"/>
        <v>1.0202062083945798</v>
      </c>
      <c r="AW143" s="61">
        <f t="shared" si="0"/>
        <v>1.0218317582987435</v>
      </c>
      <c r="AX143" s="61">
        <f t="shared" si="0"/>
        <v>1.0236557185979189</v>
      </c>
      <c r="AY143" s="61">
        <f t="shared" si="0"/>
        <v>1.0257766328744755</v>
      </c>
      <c r="AZ143" s="61">
        <f t="shared" si="0"/>
        <v>1.0283675281898816</v>
      </c>
      <c r="BA143" s="61">
        <f t="shared" si="0"/>
        <v>1.0315590711618134</v>
      </c>
      <c r="BB143" s="61">
        <f t="shared" si="0"/>
        <v>1.0358570552671427</v>
      </c>
      <c r="BC143" s="61">
        <f t="shared" si="0"/>
        <v>1.0422919531335484</v>
      </c>
      <c r="BD143" s="61">
        <f t="shared" si="0"/>
        <v>1.0541121131422289</v>
      </c>
      <c r="BE143" s="61">
        <f t="shared" si="0"/>
        <v>1.0762437251950967</v>
      </c>
      <c r="BF143" s="61">
        <f t="shared" si="0"/>
        <v>1.0544506700197709</v>
      </c>
      <c r="BG143" s="61">
        <f t="shared" si="0"/>
        <v>1.0434835790951487</v>
      </c>
      <c r="BH143" s="61">
        <f t="shared" si="0"/>
        <v>1.0358761055692587</v>
      </c>
      <c r="BI143" s="61">
        <f t="shared" si="0"/>
        <v>1.0284005296409231</v>
      </c>
    </row>
    <row r="145" spans="4:4" x14ac:dyDescent="0.25">
      <c r="D145" s="1"/>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W487"/>
  <sheetViews>
    <sheetView zoomScale="70" zoomScaleNormal="70" workbookViewId="0">
      <pane xSplit="1" ySplit="2" topLeftCell="B6" activePane="bottomRight" state="frozen"/>
      <selection pane="topRight" activeCell="B1" sqref="B1"/>
      <selection pane="bottomLeft" activeCell="A3" sqref="A3"/>
      <selection pane="bottomRight" activeCell="C21" sqref="C21"/>
    </sheetView>
  </sheetViews>
  <sheetFormatPr baseColWidth="10" defaultColWidth="12.33203125" defaultRowHeight="14.4" x14ac:dyDescent="0.3"/>
  <cols>
    <col min="1" max="1" width="49.33203125" style="9" customWidth="1"/>
    <col min="2" max="2" width="17.44140625" style="37" customWidth="1"/>
    <col min="3" max="6" width="17.44140625" style="3"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2.2"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2.2"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2.2"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2.2"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35.4"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2.2" hidden="1"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155">
        <f>+Parameters!B15</f>
        <v>-0.01</v>
      </c>
      <c r="C43" s="155">
        <f>+B43*(1+Parameters!$B$57)^5</f>
        <v>-9.9500999000499898E-3</v>
      </c>
      <c r="D43" s="155">
        <f>+C43*(1+Parameters!$B$57)^5</f>
        <v>-9.9004488020974814E-3</v>
      </c>
      <c r="E43" s="155">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6.8878454932400865</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144"/>
      <c r="D50" s="14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-1888.3581702348902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7502.4296153355835</v>
      </c>
      <c r="E53" s="5">
        <f>+Base!E53</f>
        <v>7820.9719151201934</v>
      </c>
      <c r="F53" s="5">
        <f>+Base!F53</f>
        <v>8102.8947287574283</v>
      </c>
      <c r="G53" s="5">
        <f>+Base!G53</f>
        <v>8349.1863860606136</v>
      </c>
      <c r="H53" s="5">
        <f>+Base!H53</f>
        <v>8560.969449465998</v>
      </c>
      <c r="I53" s="5">
        <f>+Base!I53</f>
        <v>8739.3320604468136</v>
      </c>
      <c r="J53" s="5">
        <f>+Base!J53</f>
        <v>8885.1909880270796</v>
      </c>
      <c r="K53" s="5">
        <f>+Base!K53</f>
        <v>8999.1835814037349</v>
      </c>
      <c r="L53" s="5">
        <f>+Base!L53</f>
        <v>9081.5862759722822</v>
      </c>
      <c r="M53" s="5">
        <f>+Base!M53</f>
        <v>9132.2584222140413</v>
      </c>
      <c r="N53" s="5">
        <f>+Base!N53</f>
        <v>9150.6117384970967</v>
      </c>
      <c r="O53" s="5">
        <f>+Base!O53</f>
        <v>9135.6074099590078</v>
      </c>
      <c r="P53" s="5">
        <f>+Base!P53</f>
        <v>9085.7845490598211</v>
      </c>
      <c r="Q53" s="5">
        <f>+Base!Q53</f>
        <v>8999.3251517267563</v>
      </c>
      <c r="R53" s="5">
        <f>+Base!R53</f>
        <v>8874.1615184303282</v>
      </c>
      <c r="S53" s="5">
        <f>+Base!S53</f>
        <v>8708.1319755318364</v>
      </c>
      <c r="T53" s="5">
        <f>+Base!T53</f>
        <v>8499.1891687413154</v>
      </c>
      <c r="U53" s="5">
        <f>+Base!U53</f>
        <v>8250.4718323886063</v>
      </c>
      <c r="V53" s="5">
        <f>+Base!V53</f>
        <v>7962.6299242734585</v>
      </c>
      <c r="W53" s="5">
        <f>+Base!W53</f>
        <v>7637.4428203532625</v>
      </c>
      <c r="X53" s="5">
        <f>+Base!X53</f>
        <v>7278.0448083324936</v>
      </c>
      <c r="Y53" s="5">
        <f>+Base!Y53</f>
        <v>6889.0834338790037</v>
      </c>
      <c r="Z53" s="5">
        <f>+Base!Z53</f>
        <v>6476.7743909033888</v>
      </c>
      <c r="AA53" s="5">
        <f>+Base!AA53</f>
        <v>6048.8201825198257</v>
      </c>
      <c r="AB53" s="5">
        <f>+Base!AB53</f>
        <v>5614.1707251849721</v>
      </c>
      <c r="AC53" s="5">
        <f>+Base!AC53</f>
        <v>5182.6228098613965</v>
      </c>
      <c r="AD53" s="5">
        <f>+Base!AD53</f>
        <v>4764.2801942761516</v>
      </c>
      <c r="AE53" s="5">
        <f>+Base!AE53</f>
        <v>4368.9229852770304</v>
      </c>
      <c r="AF53" s="5">
        <f>+Base!AF53</f>
        <v>4005.3578107160429</v>
      </c>
      <c r="AG53" s="5">
        <f>+Base!AG53</f>
        <v>3680.8324566611564</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3.5890776447313533E-2</v>
      </c>
      <c r="E54" s="5">
        <f t="shared" si="8"/>
        <v>4.2458552244659886E-2</v>
      </c>
      <c r="F54" s="5">
        <f t="shared" si="8"/>
        <v>3.6047030560510951E-2</v>
      </c>
      <c r="G54" s="5">
        <f t="shared" si="8"/>
        <v>3.0395514880513952E-2</v>
      </c>
      <c r="H54" s="5">
        <f t="shared" si="8"/>
        <v>2.5365712730879508E-2</v>
      </c>
      <c r="I54" s="5">
        <f t="shared" si="8"/>
        <v>2.0834394052409611E-2</v>
      </c>
      <c r="J54" s="5">
        <f t="shared" si="8"/>
        <v>1.6689939982988733E-2</v>
      </c>
      <c r="K54" s="5">
        <f t="shared" si="8"/>
        <v>1.2829504006189874E-2</v>
      </c>
      <c r="L54" s="5">
        <f t="shared" si="8"/>
        <v>9.1566855841043182E-3</v>
      </c>
      <c r="M54" s="5">
        <f t="shared" si="8"/>
        <v>5.5796580797591311E-3</v>
      </c>
      <c r="N54" s="5">
        <f t="shared" si="8"/>
        <v>2.0097237106662114E-3</v>
      </c>
      <c r="O54" s="5">
        <f t="shared" si="8"/>
        <v>-1.639707701176385E-3</v>
      </c>
      <c r="P54" s="5">
        <f t="shared" si="8"/>
        <v>-5.4536998650875912E-3</v>
      </c>
      <c r="Q54" s="5">
        <f t="shared" si="8"/>
        <v>-9.5158978144612716E-3</v>
      </c>
      <c r="R54" s="5">
        <f t="shared" si="8"/>
        <v>-1.3908113240292508E-2</v>
      </c>
      <c r="S54" s="5">
        <f t="shared" si="8"/>
        <v>-1.8709321726190442E-2</v>
      </c>
      <c r="T54" s="5">
        <f t="shared" si="8"/>
        <v>-2.399398715793577E-2</v>
      </c>
      <c r="U54" s="5">
        <f t="shared" si="8"/>
        <v>-2.9263654616307644E-2</v>
      </c>
      <c r="V54" s="5">
        <f t="shared" si="8"/>
        <v>-3.4887932952534451E-2</v>
      </c>
      <c r="W54" s="5">
        <f t="shared" si="8"/>
        <v>-4.0839158294785016E-2</v>
      </c>
      <c r="X54" s="5">
        <f t="shared" si="8"/>
        <v>-4.7057375154809344E-2</v>
      </c>
      <c r="Y54" s="5">
        <f t="shared" si="8"/>
        <v>-5.3443113459287206E-2</v>
      </c>
      <c r="Z54" s="5">
        <f t="shared" si="8"/>
        <v>-5.9849622512621825E-2</v>
      </c>
      <c r="AA54" s="5">
        <f t="shared" si="8"/>
        <v>-6.6075206971023093E-2</v>
      </c>
      <c r="AB54" s="5">
        <f t="shared" si="8"/>
        <v>-7.185689840655618E-2</v>
      </c>
      <c r="AC54" s="5">
        <f t="shared" si="8"/>
        <v>-7.6867615262868116E-2</v>
      </c>
      <c r="AD54" s="5">
        <f t="shared" si="8"/>
        <v>-8.0720251296164225E-2</v>
      </c>
      <c r="AE54" s="5">
        <f t="shared" si="8"/>
        <v>-8.298361827545464E-2</v>
      </c>
      <c r="AF54" s="5">
        <f t="shared" si="8"/>
        <v>-8.321620128946583E-2</v>
      </c>
      <c r="AG54" s="5">
        <f t="shared" si="8"/>
        <v>-8.1022812290737822E-2</v>
      </c>
      <c r="AH54" s="5">
        <f t="shared" si="8"/>
        <v>1.8403914070564684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6"/>
      <c r="BK55" s="146"/>
      <c r="BL55" s="146"/>
      <c r="BM55" s="146"/>
      <c r="BN55" s="146"/>
      <c r="BO55" s="146"/>
      <c r="BP55" s="146"/>
      <c r="BQ55" s="146"/>
      <c r="BR55" s="146"/>
      <c r="BS55" s="146"/>
      <c r="BT55" s="146"/>
      <c r="BU55" s="146"/>
      <c r="BV55" s="146"/>
      <c r="BW55" s="146"/>
      <c r="BX55" s="146"/>
      <c r="BY55" s="146"/>
      <c r="BZ55" s="146"/>
    </row>
    <row r="56" spans="1:124" s="13" customFormat="1" ht="21" customHeight="1" thickTop="1" thickBot="1" x14ac:dyDescent="0.35">
      <c r="A56" s="20" t="str">
        <f>Base!A56</f>
        <v>CARBON LIMITS</v>
      </c>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3"/>
      <c r="BK56" s="3"/>
      <c r="BL56" s="3"/>
      <c r="BM56" s="3"/>
      <c r="BN56" s="3"/>
      <c r="BO56" s="3"/>
      <c r="BP56" s="3"/>
      <c r="BQ56" s="3"/>
      <c r="BR56" s="3"/>
      <c r="BS56" s="3"/>
      <c r="BT56" s="3"/>
      <c r="BU56" s="3"/>
      <c r="BV56" s="3"/>
      <c r="BW56" s="3"/>
      <c r="BX56" s="3"/>
      <c r="BY56" s="3"/>
      <c r="BZ56" s="3"/>
    </row>
    <row r="57" spans="1:124" s="13" customFormat="1" ht="21" customHeight="1" thickTop="1" x14ac:dyDescent="0.3">
      <c r="A57" s="8" t="str">
        <f>Base!A57</f>
        <v>Maximum carbon resources (GtC)</v>
      </c>
      <c r="B57" s="5">
        <f>+Base!B57</f>
        <v>6000</v>
      </c>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3"/>
      <c r="BK57" s="3"/>
      <c r="BL57" s="3"/>
      <c r="BM57" s="3"/>
      <c r="BN57" s="3"/>
      <c r="BO57" s="3"/>
      <c r="BP57" s="3"/>
      <c r="BQ57" s="3"/>
      <c r="BR57" s="3"/>
      <c r="BS57" s="3"/>
      <c r="BT57" s="3"/>
      <c r="BU57" s="3"/>
      <c r="BV57" s="3"/>
      <c r="BW57" s="3"/>
      <c r="BX57" s="3"/>
      <c r="BY57" s="3"/>
      <c r="BZ57" s="3"/>
    </row>
    <row r="58" spans="1:124" s="13" customFormat="1" ht="21" customHeight="1" thickBot="1" x14ac:dyDescent="0.35">
      <c r="A58" s="20" t="str">
        <f>Base!A58</f>
        <v>CARBON CYCLE INITIAL CONDITIONS</v>
      </c>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3"/>
      <c r="BK58" s="3"/>
      <c r="BL58" s="3"/>
      <c r="BM58" s="3"/>
      <c r="BN58" s="3"/>
      <c r="BO58" s="3"/>
      <c r="BP58" s="3"/>
      <c r="BQ58" s="3"/>
      <c r="BR58" s="3"/>
      <c r="BS58" s="3"/>
      <c r="BT58" s="3"/>
      <c r="BU58" s="3"/>
      <c r="BV58" s="3"/>
      <c r="BW58" s="3"/>
      <c r="BX58" s="3"/>
      <c r="BY58" s="3"/>
      <c r="BZ58" s="3"/>
    </row>
    <row r="59" spans="1:124" s="13" customFormat="1" ht="21" customHeight="1" thickTop="1" x14ac:dyDescent="0.3">
      <c r="A59" s="8" t="str">
        <f>Base!A59</f>
        <v>Initial atmospheric concentration of CO2 (GTC), 2010</v>
      </c>
      <c r="B59" s="2"/>
      <c r="C59" s="2"/>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3"/>
      <c r="BK59" s="3"/>
      <c r="BL59" s="3"/>
      <c r="BM59" s="3"/>
      <c r="BN59" s="3"/>
      <c r="BO59" s="3"/>
      <c r="BP59" s="3"/>
      <c r="BQ59" s="3"/>
      <c r="BR59" s="3"/>
      <c r="BS59" s="3"/>
      <c r="BT59" s="3"/>
      <c r="BU59" s="3"/>
      <c r="BV59" s="3"/>
      <c r="BW59" s="3"/>
      <c r="BX59" s="3"/>
      <c r="BY59" s="3"/>
      <c r="BZ59" s="3"/>
    </row>
    <row r="60" spans="1:124" s="13" customFormat="1" ht="21" customHeight="1" x14ac:dyDescent="0.3">
      <c r="A60" s="8" t="str">
        <f>Base!A60</f>
        <v xml:space="preserve">  At end 2010</v>
      </c>
      <c r="B60" s="5">
        <f>+Base!B60</f>
        <v>830.4</v>
      </c>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3"/>
      <c r="BK60" s="3"/>
      <c r="BL60" s="3"/>
      <c r="BM60" s="3"/>
      <c r="BN60" s="3"/>
      <c r="BO60" s="3"/>
      <c r="BP60" s="3"/>
      <c r="BQ60" s="3"/>
      <c r="BR60" s="3"/>
      <c r="BS60" s="3"/>
      <c r="BT60" s="3"/>
      <c r="BU60" s="3"/>
      <c r="BV60" s="3"/>
      <c r="BW60" s="3"/>
      <c r="BX60" s="3"/>
      <c r="BY60" s="3"/>
      <c r="BZ60" s="3"/>
    </row>
    <row r="61" spans="1:124" s="13" customFormat="1" ht="21" customHeight="1" x14ac:dyDescent="0.3">
      <c r="A61" s="8">
        <f>Base!A61</f>
        <v>0</v>
      </c>
      <c r="B61" s="5">
        <f>+Base!B61</f>
        <v>0</v>
      </c>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3"/>
      <c r="BK61" s="3"/>
      <c r="BL61" s="3"/>
      <c r="BM61" s="3"/>
      <c r="BN61" s="3"/>
      <c r="BO61" s="3"/>
      <c r="BP61" s="3"/>
      <c r="BQ61" s="3"/>
      <c r="BR61" s="3"/>
      <c r="BS61" s="3"/>
      <c r="BT61" s="3"/>
      <c r="BU61" s="3"/>
      <c r="BV61" s="3"/>
      <c r="BW61" s="3"/>
      <c r="BX61" s="3"/>
      <c r="BY61" s="3"/>
      <c r="BZ61" s="3"/>
    </row>
    <row r="62" spans="1:124" s="13" customFormat="1" ht="21" customHeight="1" x14ac:dyDescent="0.3">
      <c r="A62" s="8" t="str">
        <f>Base!A62</f>
        <v>CO2 in biosphere/shallow oceans (GTC), 2010</v>
      </c>
      <c r="B62" s="5">
        <f>+Base!B62</f>
        <v>1527</v>
      </c>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3"/>
      <c r="BK62" s="3"/>
      <c r="BL62" s="3"/>
      <c r="BM62" s="3"/>
      <c r="BN62" s="3"/>
      <c r="BO62" s="3"/>
      <c r="BP62" s="3"/>
      <c r="BQ62" s="3"/>
      <c r="BR62" s="3"/>
      <c r="BS62" s="3"/>
      <c r="BT62" s="3"/>
      <c r="BU62" s="3"/>
      <c r="BV62" s="3"/>
      <c r="BW62" s="3"/>
      <c r="BX62" s="3"/>
      <c r="BY62" s="3"/>
      <c r="BZ62" s="3"/>
    </row>
    <row r="63" spans="1:124" s="13" customFormat="1" ht="21" customHeight="1" x14ac:dyDescent="0.3">
      <c r="A63" s="8" t="str">
        <f>Base!A63</f>
        <v>Initial concentration of CO2 in deep oceans (GTC), 2010</v>
      </c>
      <c r="B63" s="5">
        <f>+Base!B63</f>
        <v>10010</v>
      </c>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3"/>
      <c r="BK63" s="3"/>
      <c r="BL63" s="3"/>
      <c r="BM63" s="3"/>
      <c r="BN63" s="3"/>
      <c r="BO63" s="3"/>
      <c r="BP63" s="3"/>
      <c r="BQ63" s="3"/>
      <c r="BR63" s="3"/>
      <c r="BS63" s="3"/>
      <c r="BT63" s="3"/>
      <c r="BU63" s="3"/>
      <c r="BV63" s="3"/>
      <c r="BW63" s="3"/>
      <c r="BX63" s="3"/>
      <c r="BY63" s="3"/>
      <c r="BZ63" s="3"/>
    </row>
    <row r="64" spans="1:124" s="13" customFormat="1" ht="21" customHeight="1" thickBot="1" x14ac:dyDescent="0.35">
      <c r="A64" s="20" t="str">
        <f>Base!A64</f>
        <v>CARBON CYCLE PARAMETERS (per 5 year period)</v>
      </c>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3"/>
      <c r="BK64" s="3"/>
      <c r="BL64" s="3"/>
      <c r="BM64" s="3"/>
      <c r="BN64" s="3"/>
      <c r="BO64" s="3"/>
      <c r="BP64" s="3"/>
      <c r="BQ64" s="3"/>
      <c r="BR64" s="3"/>
      <c r="BS64" s="3"/>
      <c r="BT64" s="3"/>
      <c r="BU64" s="3"/>
      <c r="BV64" s="3"/>
      <c r="BW64" s="3"/>
      <c r="BX64" s="3"/>
      <c r="BY64" s="3"/>
      <c r="BZ64" s="3"/>
    </row>
    <row r="65" spans="1:124" s="13" customFormat="1" ht="21" customHeight="1" thickTop="1" x14ac:dyDescent="0.3">
      <c r="A65" s="8" t="str">
        <f>Base!A65</f>
        <v xml:space="preserve">      Atmosphere to atmosphere (b11)</v>
      </c>
      <c r="B65" s="5">
        <f>+Base!B65</f>
        <v>0.91200000000000003</v>
      </c>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3"/>
      <c r="BK65" s="3"/>
      <c r="BL65" s="3"/>
      <c r="BM65" s="3"/>
      <c r="BN65" s="3"/>
      <c r="BO65" s="3"/>
      <c r="BP65" s="3"/>
      <c r="BQ65" s="3"/>
      <c r="BR65" s="3"/>
      <c r="BS65" s="3"/>
      <c r="BT65" s="3"/>
      <c r="BU65" s="3"/>
      <c r="BV65" s="3"/>
      <c r="BW65" s="3"/>
      <c r="BX65" s="3"/>
      <c r="BY65" s="3"/>
      <c r="BZ65" s="3"/>
    </row>
    <row r="66" spans="1:124" s="13" customFormat="1" ht="21" customHeight="1" x14ac:dyDescent="0.3">
      <c r="A66" s="8" t="str">
        <f>Base!A66</f>
        <v xml:space="preserve">       Biosphere/shallow oceans to atmosphere (b21)</v>
      </c>
      <c r="B66" s="5">
        <f>+Base!B66</f>
        <v>3.8328888888888892E-2</v>
      </c>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3"/>
      <c r="BK66" s="3"/>
      <c r="BL66" s="3"/>
      <c r="BM66" s="3"/>
      <c r="BN66" s="3"/>
      <c r="BO66" s="3"/>
      <c r="BP66" s="3"/>
      <c r="BQ66" s="3"/>
      <c r="BR66" s="3"/>
      <c r="BS66" s="3"/>
      <c r="BT66" s="3"/>
      <c r="BU66" s="3"/>
      <c r="BV66" s="3"/>
      <c r="BW66" s="3"/>
      <c r="BX66" s="3"/>
      <c r="BY66" s="3"/>
      <c r="BZ66" s="3"/>
    </row>
    <row r="67" spans="1:124" s="13" customFormat="1" ht="21" customHeight="1" x14ac:dyDescent="0.3">
      <c r="A67" s="8" t="str">
        <f>Base!A67</f>
        <v xml:space="preserve">      Atmosphere to biosphere/shallow oceans (b12)</v>
      </c>
      <c r="B67" s="5">
        <f>+Base!B67</f>
        <v>8.8000000000000009E-2</v>
      </c>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3"/>
      <c r="BK67" s="3"/>
      <c r="BL67" s="3"/>
      <c r="BM67" s="3"/>
      <c r="BN67" s="3"/>
      <c r="BO67" s="3"/>
      <c r="BP67" s="3"/>
      <c r="BQ67" s="3"/>
      <c r="BR67" s="3"/>
      <c r="BS67" s="3"/>
      <c r="BT67" s="3"/>
      <c r="BU67" s="3"/>
      <c r="BV67" s="3"/>
      <c r="BW67" s="3"/>
      <c r="BX67" s="3"/>
      <c r="BY67" s="3"/>
      <c r="BZ67" s="3"/>
    </row>
    <row r="68" spans="1:124" s="13" customFormat="1" ht="21" customHeight="1" x14ac:dyDescent="0.3">
      <c r="A68" s="8" t="str">
        <f>Base!A68</f>
        <v xml:space="preserve">      Biosphere/shallow oceans to B/SO (b22)</v>
      </c>
      <c r="B68" s="5">
        <f>+Base!B68</f>
        <v>0.95917111111111109</v>
      </c>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3"/>
      <c r="BK68" s="3"/>
      <c r="BL68" s="3"/>
      <c r="BM68" s="3"/>
      <c r="BN68" s="3"/>
      <c r="BO68" s="3"/>
      <c r="BP68" s="3"/>
      <c r="BQ68" s="3"/>
      <c r="BR68" s="3"/>
      <c r="BS68" s="3"/>
      <c r="BT68" s="3"/>
      <c r="BU68" s="3"/>
      <c r="BV68" s="3"/>
      <c r="BW68" s="3"/>
      <c r="BX68" s="3"/>
      <c r="BY68" s="3"/>
      <c r="BZ68" s="3"/>
    </row>
    <row r="69" spans="1:124" s="13" customFormat="1" ht="21" customHeight="1" x14ac:dyDescent="0.3">
      <c r="A69" s="8" t="str">
        <f>Base!A69</f>
        <v xml:space="preserve">      Deep oceans to biosphere/shallow oceans (b32)</v>
      </c>
      <c r="B69" s="5">
        <f>+Base!B69</f>
        <v>3.3750000000000002E-4</v>
      </c>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3"/>
      <c r="BK69" s="3"/>
      <c r="BL69" s="3"/>
      <c r="BM69" s="3"/>
      <c r="BN69" s="3"/>
      <c r="BO69" s="3"/>
      <c r="BP69" s="3"/>
      <c r="BQ69" s="3"/>
      <c r="BR69" s="3"/>
      <c r="BS69" s="3"/>
      <c r="BT69" s="3"/>
      <c r="BU69" s="3"/>
      <c r="BV69" s="3"/>
      <c r="BW69" s="3"/>
      <c r="BX69" s="3"/>
      <c r="BY69" s="3"/>
      <c r="BZ69" s="3"/>
    </row>
    <row r="70" spans="1:124" s="13" customFormat="1" ht="21" customHeight="1" x14ac:dyDescent="0.3">
      <c r="A70" s="8" t="str">
        <f>Base!A70</f>
        <v xml:space="preserve">      Biosphere/shallow oceans to deep oceans (b23)</v>
      </c>
      <c r="B70" s="5">
        <f>+Base!B70</f>
        <v>2.5000000000000001E-3</v>
      </c>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3"/>
      <c r="BK70" s="3"/>
      <c r="BL70" s="3"/>
      <c r="BM70" s="3"/>
      <c r="BN70" s="3"/>
      <c r="BO70" s="3"/>
      <c r="BP70" s="3"/>
      <c r="BQ70" s="3"/>
      <c r="BR70" s="3"/>
      <c r="BS70" s="3"/>
      <c r="BT70" s="3"/>
      <c r="BU70" s="3"/>
      <c r="BV70" s="3"/>
      <c r="BW70" s="3"/>
      <c r="BX70" s="3"/>
      <c r="BY70" s="3"/>
      <c r="BZ70" s="3"/>
    </row>
    <row r="71" spans="1:124" s="13" customFormat="1" ht="21" customHeight="1" x14ac:dyDescent="0.3">
      <c r="A71" s="8" t="str">
        <f>Base!A71</f>
        <v xml:space="preserve">      Deep oceans to deep oceans (b33)</v>
      </c>
      <c r="B71" s="5">
        <f>+Base!B71</f>
        <v>0.99966250000000001</v>
      </c>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3"/>
      <c r="BK71" s="3"/>
      <c r="BL71" s="3"/>
      <c r="BM71" s="3"/>
      <c r="BN71" s="3"/>
      <c r="BO71" s="3"/>
      <c r="BP71" s="3"/>
      <c r="BQ71" s="3"/>
      <c r="BR71" s="3"/>
      <c r="BS71" s="3"/>
      <c r="BT71" s="3"/>
      <c r="BU71" s="3"/>
      <c r="BV71" s="3"/>
      <c r="BW71" s="3"/>
      <c r="BX71" s="3"/>
      <c r="BY71" s="3"/>
      <c r="BZ71" s="3"/>
    </row>
    <row r="72" spans="1:124" s="13" customFormat="1" ht="21" customHeight="1" thickBot="1" x14ac:dyDescent="0.35">
      <c r="A72" s="20" t="str">
        <f>Base!A72</f>
        <v>TEMPERATURE DATA</v>
      </c>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3"/>
      <c r="BK72" s="3"/>
      <c r="BL72" s="3"/>
      <c r="BM72" s="3"/>
      <c r="BN72" s="3"/>
      <c r="BO72" s="3"/>
      <c r="BP72" s="3"/>
      <c r="BQ72" s="3"/>
      <c r="BR72" s="3"/>
      <c r="BS72" s="3"/>
      <c r="BT72" s="3"/>
      <c r="BU72" s="3"/>
      <c r="BV72" s="3"/>
      <c r="BW72" s="3"/>
      <c r="BX72" s="3"/>
      <c r="BY72" s="3"/>
      <c r="BZ72" s="3"/>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148"/>
      <c r="BK73" s="148"/>
      <c r="BL73" s="148"/>
      <c r="BM73" s="148"/>
      <c r="BN73" s="148"/>
      <c r="BO73" s="148"/>
      <c r="BP73" s="148"/>
      <c r="BQ73" s="148"/>
      <c r="BR73" s="148"/>
      <c r="BS73" s="148"/>
      <c r="BT73" s="148"/>
      <c r="BU73" s="148"/>
      <c r="BV73" s="148"/>
      <c r="BW73" s="148"/>
      <c r="BX73" s="148"/>
      <c r="BY73" s="148"/>
      <c r="BZ73" s="148"/>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3"/>
      <c r="BK74" s="3"/>
      <c r="BL74" s="3"/>
      <c r="BM74" s="3"/>
      <c r="BN74" s="3"/>
      <c r="BO74" s="3"/>
      <c r="BP74" s="3"/>
      <c r="BQ74" s="3"/>
      <c r="BR74" s="3"/>
      <c r="BS74" s="3"/>
      <c r="BT74" s="3"/>
      <c r="BU74" s="3"/>
      <c r="BV74" s="3"/>
      <c r="BW74" s="3"/>
      <c r="BX74" s="3"/>
      <c r="BY74" s="3"/>
      <c r="BZ74" s="3"/>
    </row>
    <row r="75" spans="1:124" s="13" customFormat="1" ht="21" customHeight="1" x14ac:dyDescent="0.3">
      <c r="A75" s="8" t="str">
        <f>Base!A75</f>
        <v>2100 forcings, non-CO2 GHG and influences</v>
      </c>
      <c r="B75" s="5">
        <f>+Base!B75</f>
        <v>0.7</v>
      </c>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3"/>
      <c r="BK75" s="3"/>
      <c r="BL75" s="3"/>
      <c r="BM75" s="3"/>
      <c r="BN75" s="3"/>
      <c r="BO75" s="3"/>
      <c r="BP75" s="3"/>
      <c r="BQ75" s="3"/>
      <c r="BR75" s="3"/>
      <c r="BS75" s="3"/>
      <c r="BT75" s="3"/>
      <c r="BU75" s="3"/>
      <c r="BV75" s="3"/>
      <c r="BW75" s="3"/>
      <c r="BX75" s="3"/>
      <c r="BY75" s="3"/>
      <c r="BZ75" s="3"/>
    </row>
    <row r="76" spans="1:124" s="13" customFormat="1" ht="21" customHeight="1" x14ac:dyDescent="0.3">
      <c r="A76" s="8" t="str">
        <f>Base!A76</f>
        <v>Initial temperature (2008-2011)</v>
      </c>
      <c r="B76" s="5">
        <f>+Base!B76</f>
        <v>0.8</v>
      </c>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3"/>
      <c r="BK76" s="3"/>
      <c r="BL76" s="3"/>
      <c r="BM76" s="3"/>
      <c r="BN76" s="3"/>
      <c r="BO76" s="3"/>
      <c r="BP76" s="3"/>
      <c r="BQ76" s="3"/>
      <c r="BR76" s="3"/>
      <c r="BS76" s="3"/>
      <c r="BT76" s="3"/>
      <c r="BU76" s="3"/>
      <c r="BV76" s="3"/>
      <c r="BW76" s="3"/>
      <c r="BX76" s="3"/>
      <c r="BY76" s="3"/>
      <c r="BZ76" s="3"/>
    </row>
    <row r="77" spans="1:124" s="13" customFormat="1" ht="21" customHeight="1" x14ac:dyDescent="0.3">
      <c r="A77" s="8" t="str">
        <f>Base!A77</f>
        <v>Initial temperature of deep oceans (deg. C above 1900)</v>
      </c>
      <c r="B77" s="5">
        <f>+Base!B77</f>
        <v>6.7999999999999996E-3</v>
      </c>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3"/>
      <c r="BK77" s="3"/>
      <c r="BL77" s="3"/>
      <c r="BM77" s="3"/>
      <c r="BN77" s="3"/>
      <c r="BO77" s="3"/>
      <c r="BP77" s="3"/>
      <c r="BQ77" s="3"/>
      <c r="BR77" s="3"/>
      <c r="BS77" s="3"/>
      <c r="BT77" s="3"/>
      <c r="BU77" s="3"/>
      <c r="BV77" s="3"/>
      <c r="BW77" s="3"/>
      <c r="BX77" s="3"/>
      <c r="BY77" s="3"/>
      <c r="BZ77" s="3"/>
    </row>
    <row r="78" spans="1:124" s="13" customFormat="1" ht="21" customHeight="1" thickBot="1" x14ac:dyDescent="0.35">
      <c r="A78" s="20" t="str">
        <f>Base!A78</f>
        <v>CLIMATE MODEL PARAMETERS</v>
      </c>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3"/>
      <c r="BK78" s="3"/>
      <c r="BL78" s="3"/>
      <c r="BM78" s="3"/>
      <c r="BN78" s="3"/>
      <c r="BO78" s="3"/>
      <c r="BP78" s="3"/>
      <c r="BQ78" s="3"/>
      <c r="BR78" s="3"/>
      <c r="BS78" s="3"/>
      <c r="BT78" s="3"/>
      <c r="BU78" s="3"/>
      <c r="BV78" s="3"/>
      <c r="BW78" s="3"/>
      <c r="BX78" s="3"/>
      <c r="BY78" s="3"/>
      <c r="BZ78" s="3"/>
    </row>
    <row r="79" spans="1:124" s="13" customFormat="1" ht="21" customHeight="1" thickTop="1" x14ac:dyDescent="0.3">
      <c r="A79" s="8" t="str">
        <f>Base!A79</f>
        <v>Equilibrium temperature increase for CO2 doubling</v>
      </c>
      <c r="B79" s="5">
        <f>+Base!B79</f>
        <v>2.9</v>
      </c>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3"/>
      <c r="BK79" s="3"/>
      <c r="BL79" s="3"/>
      <c r="BM79" s="3"/>
      <c r="BN79" s="3"/>
      <c r="BO79" s="3"/>
      <c r="BP79" s="3"/>
      <c r="BQ79" s="3"/>
      <c r="BR79" s="3"/>
      <c r="BS79" s="3"/>
      <c r="BT79" s="3"/>
      <c r="BU79" s="3"/>
      <c r="BV79" s="3"/>
      <c r="BW79" s="3"/>
      <c r="BX79" s="3"/>
      <c r="BY79" s="3"/>
      <c r="BZ79" s="3"/>
    </row>
    <row r="80" spans="1:124" s="13" customFormat="1" ht="21" customHeight="1" x14ac:dyDescent="0.3">
      <c r="A80" s="8" t="str">
        <f>Base!A80</f>
        <v>Forcings at CO2 doubling (W/m2)</v>
      </c>
      <c r="B80" s="5">
        <f>+Base!B80</f>
        <v>3.8</v>
      </c>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3"/>
      <c r="BK80" s="3"/>
      <c r="BL80" s="3"/>
      <c r="BM80" s="3"/>
      <c r="BN80" s="3"/>
      <c r="BO80" s="3"/>
      <c r="BP80" s="3"/>
      <c r="BQ80" s="3"/>
      <c r="BR80" s="3"/>
      <c r="BS80" s="3"/>
      <c r="BT80" s="3"/>
      <c r="BU80" s="3"/>
      <c r="BV80" s="3"/>
      <c r="BW80" s="3"/>
      <c r="BX80" s="3"/>
      <c r="BY80" s="3"/>
      <c r="BZ80" s="3"/>
    </row>
    <row r="81" spans="1:78" s="13" customFormat="1" ht="21" customHeight="1" thickBot="1" x14ac:dyDescent="0.35">
      <c r="A81" s="20" t="str">
        <f>Base!A81</f>
        <v>CLIMATE MODULE TRANSITION PARAMETERS (per 5 years)</v>
      </c>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3"/>
      <c r="BK81" s="3"/>
      <c r="BL81" s="3"/>
      <c r="BM81" s="3"/>
      <c r="BN81" s="3"/>
      <c r="BO81" s="3"/>
      <c r="BP81" s="3"/>
      <c r="BQ81" s="3"/>
      <c r="BR81" s="3"/>
      <c r="BS81" s="3"/>
      <c r="BT81" s="3"/>
      <c r="BU81" s="3"/>
      <c r="BV81" s="3"/>
      <c r="BW81" s="3"/>
      <c r="BX81" s="3"/>
      <c r="BY81" s="3"/>
      <c r="BZ81" s="3"/>
    </row>
    <row r="82" spans="1:78" s="13" customFormat="1" ht="21" customHeight="1" thickTop="1" x14ac:dyDescent="0.3">
      <c r="A82" s="8" t="str">
        <f>Base!A82</f>
        <v>Speed of adjustment parameter for atmospheric temperature (c1)</v>
      </c>
      <c r="B82" s="5">
        <f>+Base!B82</f>
        <v>9.8000000000000004E-2</v>
      </c>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3"/>
      <c r="BK82" s="3"/>
      <c r="BL82" s="3"/>
      <c r="BM82" s="3"/>
      <c r="BN82" s="3"/>
      <c r="BO82" s="3"/>
      <c r="BP82" s="3"/>
      <c r="BQ82" s="3"/>
      <c r="BR82" s="3"/>
      <c r="BS82" s="3"/>
      <c r="BT82" s="3"/>
      <c r="BU82" s="3"/>
      <c r="BV82" s="3"/>
      <c r="BW82" s="3"/>
      <c r="BX82" s="3"/>
      <c r="BY82" s="3"/>
      <c r="BZ82" s="3"/>
    </row>
    <row r="83" spans="1:78" s="13" customFormat="1" ht="21" customHeight="1" x14ac:dyDescent="0.3">
      <c r="A83" s="8" t="str">
        <f>Base!A83</f>
        <v>Coefficient of heat loss from atmosphere to oceans (c3)</v>
      </c>
      <c r="B83" s="5">
        <f>+Base!B83</f>
        <v>8.7999999999999995E-2</v>
      </c>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3"/>
      <c r="BK83" s="3"/>
      <c r="BL83" s="3"/>
      <c r="BM83" s="3"/>
      <c r="BN83" s="3"/>
      <c r="BO83" s="3"/>
      <c r="BP83" s="3"/>
      <c r="BQ83" s="3"/>
      <c r="BR83" s="3"/>
      <c r="BS83" s="3"/>
      <c r="BT83" s="3"/>
      <c r="BU83" s="3"/>
      <c r="BV83" s="3"/>
      <c r="BW83" s="3"/>
      <c r="BX83" s="3"/>
      <c r="BY83" s="3"/>
      <c r="BZ83" s="3"/>
    </row>
    <row r="84" spans="1:78" s="13" customFormat="1" ht="21" customHeight="1" x14ac:dyDescent="0.3">
      <c r="A84" s="8" t="str">
        <f>Base!A84</f>
        <v>Coefficient of heat gain by deep oceans (c4)</v>
      </c>
      <c r="B84" s="5">
        <f>+Base!B84</f>
        <v>2.5000000000000001E-2</v>
      </c>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3"/>
      <c r="BK84" s="3"/>
      <c r="BL84" s="3"/>
      <c r="BM84" s="3"/>
      <c r="BN84" s="3"/>
      <c r="BO84" s="3"/>
      <c r="BP84" s="3"/>
      <c r="BQ84" s="3"/>
      <c r="BR84" s="3"/>
      <c r="BS84" s="3"/>
      <c r="BT84" s="3"/>
      <c r="BU84" s="3"/>
      <c r="BV84" s="3"/>
      <c r="BW84" s="3"/>
      <c r="BX84" s="3"/>
      <c r="BY84" s="3"/>
      <c r="BZ84" s="3"/>
    </row>
    <row r="85" spans="1:78" s="39" customFormat="1" ht="46.2" thickBot="1" x14ac:dyDescent="0.3">
      <c r="A85" s="19" t="str">
        <f>Base!A85</f>
        <v>Global Environmental Variables</v>
      </c>
      <c r="B85" s="149"/>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6"/>
      <c r="BK85" s="146"/>
      <c r="BL85" s="146"/>
      <c r="BM85" s="146"/>
      <c r="BN85" s="146"/>
      <c r="BO85" s="146"/>
      <c r="BP85" s="146"/>
      <c r="BQ85" s="146"/>
      <c r="BR85" s="146"/>
      <c r="BS85" s="146"/>
      <c r="BT85" s="146"/>
      <c r="BU85" s="146"/>
      <c r="BV85" s="146"/>
      <c r="BW85" s="146"/>
      <c r="BX85" s="146"/>
      <c r="BY85" s="146"/>
      <c r="BZ85" s="146"/>
    </row>
    <row r="86" spans="1:78" s="13" customFormat="1" ht="21" thickTop="1" thickBot="1" x14ac:dyDescent="0.35">
      <c r="A86" s="28" t="str">
        <f>Base!A86</f>
        <v>CARBON CYCLE (beginning of period)</v>
      </c>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3"/>
      <c r="BK86" s="3"/>
      <c r="BL86" s="3"/>
      <c r="BM86" s="3"/>
      <c r="BN86" s="3"/>
      <c r="BO86" s="3"/>
      <c r="BP86" s="3"/>
      <c r="BQ86" s="3"/>
      <c r="BR86" s="3"/>
      <c r="BS86" s="3"/>
      <c r="BT86" s="3"/>
      <c r="BU86" s="3"/>
      <c r="BV86" s="3"/>
      <c r="BW86" s="3"/>
      <c r="BX86" s="3"/>
      <c r="BY86" s="3"/>
      <c r="BZ86" s="3"/>
    </row>
    <row r="87" spans="1:78" s="13" customFormat="1" ht="15" thickTop="1" x14ac:dyDescent="0.3">
      <c r="A87" s="8" t="str">
        <f>Base!A87</f>
        <v>Atmospheric concentration of carbon (GTC)</v>
      </c>
      <c r="B87" s="2">
        <f>+Base!B60</f>
        <v>830.4</v>
      </c>
      <c r="C87" s="2">
        <f>Base!$B65*B87+Base!$B66*B89+B112*5/3.666</f>
        <v>854.32658495150622</v>
      </c>
      <c r="D87" s="2">
        <f>Base!$B65*C87+Base!$B66*C89+C112*5/3.666</f>
        <v>877.9062144706387</v>
      </c>
      <c r="E87" s="2">
        <f>Base!$B65*D87+Base!$B66*D89+D112*5/3.666</f>
        <v>900.2534988460194</v>
      </c>
      <c r="F87" s="2">
        <f>Base!$B65*E87+Base!$B66*E89+E112*5/3.666</f>
        <v>920.93993072727915</v>
      </c>
      <c r="G87" s="2">
        <f>Base!$B65*F87+Base!$B66*F89+F112*5/3.666</f>
        <v>939.04124081180851</v>
      </c>
      <c r="H87" s="2">
        <f>Base!$B65*G87+Base!$B66*G89+G112*5/3.666</f>
        <v>953.44846340502932</v>
      </c>
      <c r="I87" s="2">
        <f>Base!$B65*H87+Base!$B66*H89+H112*5/3.666</f>
        <v>962.89628027198819</v>
      </c>
      <c r="J87" s="2">
        <f>Base!$B65*I87+Base!$B66*I89+I112*5/3.666</f>
        <v>965.99469648649188</v>
      </c>
      <c r="K87" s="2">
        <f>Base!$B65*J87+Base!$B66*J89+J112*5/3.666</f>
        <v>961.26493178156522</v>
      </c>
      <c r="L87" s="2">
        <f>Base!$B65*K87+Base!$B66*K89+K112*5/3.666</f>
        <v>947.17785952307906</v>
      </c>
      <c r="M87" s="2">
        <f>Base!$B65*L87+Base!$B66*L89+L112*5/3.666</f>
        <v>929.92922216150157</v>
      </c>
      <c r="N87" s="2">
        <f>Base!$B65*M87+Base!$B66*M89+M112*5/3.666</f>
        <v>914.74697694310862</v>
      </c>
      <c r="O87" s="2">
        <f>Base!$B65*N87+Base!$B66*N89+N112*5/3.666</f>
        <v>901.384103778944</v>
      </c>
      <c r="P87" s="2">
        <f>Base!$B65*O87+Base!$B66*O89+O112*5/3.666</f>
        <v>889.62187492214093</v>
      </c>
      <c r="Q87" s="2">
        <f>Base!$B65*P87+Base!$B66*P89+P112*5/3.666</f>
        <v>879.26687975299285</v>
      </c>
      <c r="R87" s="2">
        <f>Base!$B65*Q87+Base!$B66*Q89+Q112*5/3.666</f>
        <v>870.14830356553227</v>
      </c>
      <c r="S87" s="2">
        <f>Base!$B65*R87+Base!$B66*R89+R112*5/3.666</f>
        <v>862.11545290169329</v>
      </c>
      <c r="T87" s="2">
        <f>Base!$B65*S87+Base!$B66*S89+S112*5/3.666</f>
        <v>855.03551596059401</v>
      </c>
      <c r="U87" s="2">
        <f>Base!$B65*T87+Base!$B66*T89+T112*5/3.666</f>
        <v>851.4728440480975</v>
      </c>
      <c r="V87" s="2">
        <f>Base!$B65*U87+Base!$B66*U89+U112*5/3.666</f>
        <v>850.17432267075856</v>
      </c>
      <c r="W87" s="2">
        <f>Base!$B65*V87+Base!$B66*V89+V112*5/3.666</f>
        <v>848.84340821583328</v>
      </c>
      <c r="X87" s="2">
        <f>Base!$B65*W87+Base!$B66*W89+W112*5/3.666</f>
        <v>847.47568888178171</v>
      </c>
      <c r="Y87" s="2">
        <f>Base!$B65*X87+Base!$B66*X89+X112*5/3.666</f>
        <v>846.06887553868057</v>
      </c>
      <c r="Z87" s="2">
        <f>Base!$B65*Y87+Base!$B66*Y89+Y112*5/3.666</f>
        <v>844.6229982829318</v>
      </c>
      <c r="AA87" s="2">
        <f>Base!$B65*Z87+Base!$B66*Z89+Z112*5/3.666</f>
        <v>843.14054270465954</v>
      </c>
      <c r="AB87" s="2">
        <f>Base!$B65*AA87+Base!$B66*AA89+AA112*5/3.666</f>
        <v>841.62648986446072</v>
      </c>
      <c r="AC87" s="2">
        <f>Base!$B65*AB87+Base!$B66*AB89+AB112*5/3.666</f>
        <v>837.71874234876736</v>
      </c>
      <c r="AD87" s="2">
        <f>Base!$B65*AC87+Base!$B66*AC89+AC112*5/3.666</f>
        <v>834.25689770785073</v>
      </c>
      <c r="AE87" s="2">
        <f>Base!$B65*AD87+Base!$B66*AD89+AD112*5/3.666</f>
        <v>831.18481888791166</v>
      </c>
      <c r="AF87" s="2">
        <f>Base!$B65*AE87+Base!$B66*AE89+AE112*5/3.666</f>
        <v>819.58964854726912</v>
      </c>
      <c r="AG87" s="2">
        <f>Base!$B65*AF87+Base!$B66*AF89+AF112*5/3.666</f>
        <v>807.46461367193194</v>
      </c>
      <c r="AH87" s="2">
        <f>Base!$B65*AG87+Base!$B66*AG89+AG112*5/3.666</f>
        <v>795.38946109449989</v>
      </c>
      <c r="AI87" s="2">
        <f>Base!$B65*AH87+Base!$B66*AH89+AH112*5/3.666</f>
        <v>769.40745075921427</v>
      </c>
      <c r="AJ87" s="2">
        <f>Base!$B65*AI87+Base!$B66*AI89+AI112*5/3.666</f>
        <v>740.50666037793837</v>
      </c>
      <c r="AK87" s="2">
        <f>Base!$B65*AJ87+Base!$B66*AJ89+AJ112*5/3.666</f>
        <v>710.39188386606963</v>
      </c>
      <c r="AL87" s="2">
        <f>Base!$B65*AK87+Base!$B66*AK89+AK112*5/3.666</f>
        <v>680.58604635543725</v>
      </c>
      <c r="AM87" s="2">
        <f>Base!$B65*AL87+Base!$B66*AL89+AL112*5/3.666</f>
        <v>652.39821181085824</v>
      </c>
      <c r="AN87" s="2">
        <f>Base!$B65*AM87+Base!$B66*AM89+AM112*5/3.666</f>
        <v>626.88375958722213</v>
      </c>
      <c r="AO87" s="2">
        <f>Base!$B65*AN87+Base!$B66*AN89+AN112*5/3.666</f>
        <v>604.80429263733981</v>
      </c>
      <c r="AP87" s="2">
        <f>Base!$B65*AO87+Base!$B66*AO89+AO112*5/3.666</f>
        <v>586.59772686018539</v>
      </c>
      <c r="AQ87" s="2">
        <f>Base!$B65*AP87+Base!$B66*AP89+AP112*5/3.666</f>
        <v>572.37043844424682</v>
      </c>
      <c r="AR87" s="2">
        <f>Base!$B65*AQ87+Base!$B66*AQ89+AQ112*5/3.666</f>
        <v>561.92068773408357</v>
      </c>
      <c r="AS87" s="2">
        <f>Base!$B65*AR87+Base!$B66*AR89+AR112*5/3.666</f>
        <v>554.79561834347078</v>
      </c>
      <c r="AT87" s="2">
        <f>Base!$B65*AS87+Base!$B66*AS89+AS112*5/3.666</f>
        <v>550.37557411897751</v>
      </c>
      <c r="AU87" s="2">
        <f>Base!$B65*AT87+Base!$B66*AT89+AT112*5/3.666</f>
        <v>547.97333629684579</v>
      </c>
      <c r="AV87" s="2">
        <f>Base!$B65*AU87+Base!$B66*AU89+AU112*5/3.666</f>
        <v>546.93491582821684</v>
      </c>
      <c r="AW87" s="2">
        <f>Base!$B65*AV87+Base!$B66*AV89+AV112*5/3.666</f>
        <v>546.73256820571805</v>
      </c>
      <c r="AX87" s="2">
        <f>Base!$B65*AW87+Base!$B66*AW89+AW112*5/3.666</f>
        <v>547.04731616004995</v>
      </c>
      <c r="AY87" s="2">
        <f>Base!$B65*AX87+Base!$B66*AX89+AX112*5/3.666</f>
        <v>547.84369533549636</v>
      </c>
      <c r="AZ87" s="2">
        <f>Base!$B65*AY87+Base!$B66*AY89+AY112*5/3.666</f>
        <v>549.44253665472752</v>
      </c>
      <c r="BA87" s="2">
        <f>Base!$B65*AZ87+Base!$B66*AZ89+AZ112*5/3.666</f>
        <v>555.07210688892849</v>
      </c>
      <c r="BB87" s="2">
        <f>Base!$B65*BA87+Base!$B66*BA89+BA112*5/3.666</f>
        <v>562.40955437065111</v>
      </c>
      <c r="BC87" s="2">
        <f>Base!$B65*BB87+Base!$B66*BB89+BB112*5/3.666</f>
        <v>573.84995310616364</v>
      </c>
      <c r="BD87" s="2">
        <f>Base!$B65*BC87+Base!$B66*BC89+BC112*5/3.666</f>
        <v>592.23792665106237</v>
      </c>
      <c r="BE87" s="2">
        <f>Base!$B65*BD87+Base!$B66*BD89+BD112*5/3.666</f>
        <v>620.85163377092431</v>
      </c>
      <c r="BF87" s="2">
        <f>Base!$B65*BE87+Base!$B66*BE89+BE112*5/3.666</f>
        <v>663.29458956145584</v>
      </c>
      <c r="BG87" s="2">
        <f>Base!$B65*BF87+Base!$B66*BF89+BF112*5/3.666</f>
        <v>723.30984179362883</v>
      </c>
      <c r="BH87" s="2">
        <f>Base!$B65*BG87+Base!$B66*BG89+BG112*5/3.666</f>
        <v>804.61103922902009</v>
      </c>
      <c r="BI87" s="2">
        <f>Base!$B65*BH87+Base!$B66*BH89+BH112*5/3.666</f>
        <v>911.06294529193019</v>
      </c>
      <c r="BJ87" s="3"/>
      <c r="BK87" s="3"/>
      <c r="BL87" s="3"/>
      <c r="BM87" s="3"/>
      <c r="BN87" s="3"/>
      <c r="BO87" s="3"/>
      <c r="BP87" s="3"/>
      <c r="BQ87" s="3"/>
      <c r="BR87" s="3"/>
      <c r="BS87" s="3"/>
      <c r="BT87" s="3"/>
      <c r="BU87" s="3"/>
      <c r="BV87" s="3"/>
      <c r="BW87" s="3"/>
      <c r="BX87" s="3"/>
      <c r="BY87" s="3"/>
      <c r="BZ87" s="3"/>
    </row>
    <row r="88" spans="1:78" s="13" customFormat="1" x14ac:dyDescent="0.3">
      <c r="A88" s="8" t="str">
        <f>Base!A88</f>
        <v>Atmospheric concentration of carbon (ppm)</v>
      </c>
      <c r="B88" s="2">
        <f t="shared" ref="B88" si="9">+B87/2.13</f>
        <v>389.85915492957747</v>
      </c>
      <c r="C88" s="2">
        <f>+C87/2.13</f>
        <v>401.09229340446302</v>
      </c>
      <c r="D88" s="2">
        <f t="shared" ref="D88:BI88" si="10">+D87/2.13</f>
        <v>412.16254200499469</v>
      </c>
      <c r="E88" s="2">
        <f t="shared" si="10"/>
        <v>422.65422481033778</v>
      </c>
      <c r="F88" s="2">
        <f t="shared" si="10"/>
        <v>432.36616466069444</v>
      </c>
      <c r="G88" s="2">
        <f t="shared" si="10"/>
        <v>440.86443230601338</v>
      </c>
      <c r="H88" s="2">
        <f t="shared" si="10"/>
        <v>447.62838657513117</v>
      </c>
      <c r="I88" s="2">
        <f t="shared" si="10"/>
        <v>452.06398134835126</v>
      </c>
      <c r="J88" s="2">
        <f t="shared" si="10"/>
        <v>453.51863684811826</v>
      </c>
      <c r="K88" s="2">
        <f t="shared" si="10"/>
        <v>451.29809003829354</v>
      </c>
      <c r="L88" s="2">
        <f t="shared" si="10"/>
        <v>444.68444109064745</v>
      </c>
      <c r="M88" s="2">
        <f t="shared" si="10"/>
        <v>436.58648927770031</v>
      </c>
      <c r="N88" s="2">
        <f t="shared" si="10"/>
        <v>429.45867462117775</v>
      </c>
      <c r="O88" s="2">
        <f t="shared" si="10"/>
        <v>423.18502524833053</v>
      </c>
      <c r="P88" s="2">
        <f t="shared" si="10"/>
        <v>417.66285207612253</v>
      </c>
      <c r="Q88" s="2">
        <f t="shared" si="10"/>
        <v>412.80135199671025</v>
      </c>
      <c r="R88" s="2">
        <f t="shared" si="10"/>
        <v>408.52033031245651</v>
      </c>
      <c r="S88" s="2">
        <f t="shared" si="10"/>
        <v>404.7490389209828</v>
      </c>
      <c r="T88" s="2">
        <f t="shared" si="10"/>
        <v>401.42512486412869</v>
      </c>
      <c r="U88" s="2">
        <f t="shared" si="10"/>
        <v>399.75250894276883</v>
      </c>
      <c r="V88" s="2">
        <f t="shared" si="10"/>
        <v>399.14287449331391</v>
      </c>
      <c r="W88" s="2">
        <f t="shared" si="10"/>
        <v>398.51803202621284</v>
      </c>
      <c r="X88" s="2">
        <f t="shared" si="10"/>
        <v>397.87591027313698</v>
      </c>
      <c r="Y88" s="2">
        <f t="shared" si="10"/>
        <v>397.21543452520217</v>
      </c>
      <c r="Z88" s="2">
        <f t="shared" si="10"/>
        <v>396.53661891217456</v>
      </c>
      <c r="AA88" s="2">
        <f t="shared" si="10"/>
        <v>395.84063037777446</v>
      </c>
      <c r="AB88" s="2">
        <f t="shared" si="10"/>
        <v>395.12980744810363</v>
      </c>
      <c r="AC88" s="2">
        <f t="shared" si="10"/>
        <v>393.29518420129926</v>
      </c>
      <c r="AD88" s="2">
        <f t="shared" si="10"/>
        <v>391.66990502715998</v>
      </c>
      <c r="AE88" s="2">
        <f t="shared" si="10"/>
        <v>390.22761450136699</v>
      </c>
      <c r="AF88" s="2">
        <f t="shared" si="10"/>
        <v>384.78387255740336</v>
      </c>
      <c r="AG88" s="2">
        <f t="shared" si="10"/>
        <v>379.09136792109484</v>
      </c>
      <c r="AH88" s="2">
        <f t="shared" si="10"/>
        <v>373.42228220399056</v>
      </c>
      <c r="AI88" s="2">
        <f t="shared" si="10"/>
        <v>361.22415528601613</v>
      </c>
      <c r="AJ88" s="2">
        <f t="shared" si="10"/>
        <v>347.65570909762369</v>
      </c>
      <c r="AK88" s="2">
        <f t="shared" si="10"/>
        <v>333.5173163690468</v>
      </c>
      <c r="AL88" s="2">
        <f t="shared" si="10"/>
        <v>319.52396542508791</v>
      </c>
      <c r="AM88" s="2">
        <f t="shared" si="10"/>
        <v>306.29024028678793</v>
      </c>
      <c r="AN88" s="2">
        <f t="shared" si="10"/>
        <v>294.31162421935312</v>
      </c>
      <c r="AO88" s="2">
        <f t="shared" si="10"/>
        <v>283.94567729452575</v>
      </c>
      <c r="AP88" s="2">
        <f t="shared" si="10"/>
        <v>275.39799383107299</v>
      </c>
      <c r="AQ88" s="2">
        <f t="shared" si="10"/>
        <v>268.71851570152432</v>
      </c>
      <c r="AR88" s="2">
        <f t="shared" si="10"/>
        <v>263.81252945262139</v>
      </c>
      <c r="AS88" s="2">
        <f t="shared" si="10"/>
        <v>260.46742645233371</v>
      </c>
      <c r="AT88" s="2">
        <f t="shared" si="10"/>
        <v>258.39228831876881</v>
      </c>
      <c r="AU88" s="2">
        <f t="shared" si="10"/>
        <v>257.26447713466939</v>
      </c>
      <c r="AV88" s="2">
        <f t="shared" si="10"/>
        <v>256.77695578789525</v>
      </c>
      <c r="AW88" s="2">
        <f t="shared" si="10"/>
        <v>256.681956904093</v>
      </c>
      <c r="AX88" s="2">
        <f t="shared" si="10"/>
        <v>256.8297258967371</v>
      </c>
      <c r="AY88" s="2">
        <f t="shared" si="10"/>
        <v>257.20361283356635</v>
      </c>
      <c r="AZ88" s="2">
        <f t="shared" si="10"/>
        <v>257.95424256090496</v>
      </c>
      <c r="BA88" s="2">
        <f t="shared" si="10"/>
        <v>260.59723328118707</v>
      </c>
      <c r="BB88" s="2">
        <f t="shared" si="10"/>
        <v>264.04204430547003</v>
      </c>
      <c r="BC88" s="2">
        <f t="shared" si="10"/>
        <v>269.41312352402048</v>
      </c>
      <c r="BD88" s="2">
        <f t="shared" si="10"/>
        <v>278.0459749535504</v>
      </c>
      <c r="BE88" s="2">
        <f t="shared" si="10"/>
        <v>291.47964026803959</v>
      </c>
      <c r="BF88" s="2">
        <f t="shared" si="10"/>
        <v>311.40591059223283</v>
      </c>
      <c r="BG88" s="2">
        <f t="shared" si="10"/>
        <v>339.58208534912154</v>
      </c>
      <c r="BH88" s="2">
        <f t="shared" si="10"/>
        <v>377.75166160986862</v>
      </c>
      <c r="BI88" s="2">
        <f t="shared" si="10"/>
        <v>427.72908229668087</v>
      </c>
      <c r="BJ88" s="3"/>
      <c r="BK88" s="3"/>
      <c r="BL88" s="3"/>
      <c r="BM88" s="3"/>
      <c r="BN88" s="3"/>
      <c r="BO88" s="3"/>
      <c r="BP88" s="3"/>
      <c r="BQ88" s="3"/>
      <c r="BR88" s="3"/>
      <c r="BS88" s="3"/>
      <c r="BT88" s="3"/>
      <c r="BU88" s="3"/>
      <c r="BV88" s="3"/>
      <c r="BW88" s="3"/>
      <c r="BX88" s="3"/>
      <c r="BY88" s="3"/>
      <c r="BZ88" s="3"/>
    </row>
    <row r="89" spans="1:78" s="13" customFormat="1" x14ac:dyDescent="0.3">
      <c r="A89" s="8" t="str">
        <f>Base!A89</f>
        <v>Concentration in biosphere and upper oceans (GTC)</v>
      </c>
      <c r="B89" s="2">
        <f>Base!B62</f>
        <v>1527</v>
      </c>
      <c r="C89" s="2">
        <f>B87* Base!$B67+B89* Base!$B68+B90* Base!$B69</f>
        <v>1541.1078616666666</v>
      </c>
      <c r="D89" s="2">
        <f>C87* Base!$B67+C89* Base!$B68+C90* Base!$B69</f>
        <v>1556.7454026973051</v>
      </c>
      <c r="E89" s="2">
        <f>D87* Base!$B67+D89* Base!$B68+D90* Base!$B69</f>
        <v>1573.8196477585684</v>
      </c>
      <c r="F89" s="2">
        <f>E87* Base!$B67+E89* Base!$B68+E90* Base!$B69</f>
        <v>1592.1635045887299</v>
      </c>
      <c r="G89" s="2">
        <f>F87* Base!$B67+F89* Base!$B68+F90* Base!$B69</f>
        <v>1611.5789956784017</v>
      </c>
      <c r="H89" s="2">
        <f>G87* Base!$B67+G89* Base!$B68+G90* Base!$B69</f>
        <v>1631.7948920876934</v>
      </c>
      <c r="I89" s="2">
        <f>H87* Base!$B67+H89* Base!$B68+H90* Base!$B69</f>
        <v>1652.4534507708299</v>
      </c>
      <c r="J89" s="2">
        <f>I87* Base!$B67+I89* Base!$B68+I90* Base!$B69</f>
        <v>1673.100187598264</v>
      </c>
      <c r="K89" s="2">
        <f>J87* Base!$B67+J89* Base!$B68+J90* Base!$B69</f>
        <v>1693.1768553367349</v>
      </c>
      <c r="L89" s="2">
        <f>K87* Base!$B67+K89* Base!$B68+K90* Base!$B69</f>
        <v>1712.017866687916</v>
      </c>
      <c r="M89" s="2">
        <f>L87* Base!$B67+L89* Base!$B68+L90* Base!$B69</f>
        <v>1728.850245912681</v>
      </c>
      <c r="N89" s="2">
        <f>M87* Base!$B67+M89* Base!$B68+M90* Base!$B69</f>
        <v>1743.4778012998395</v>
      </c>
      <c r="O89" s="2">
        <f>N87* Base!$B67+N89* Base!$B68+N90* Base!$B69</f>
        <v>1756.172409965335</v>
      </c>
      <c r="P89" s="2">
        <f>O87* Base!$B67+O89* Base!$B68+O90* Base!$B69</f>
        <v>1767.1731089516454</v>
      </c>
      <c r="Q89" s="2">
        <f>P87* Base!$B67+P89* Base!$B68+P90* Base!$B69</f>
        <v>1776.6899260076243</v>
      </c>
      <c r="R89" s="2">
        <f>Q87* Base!$B67+Q89* Base!$B68+Q90* Base!$B69</f>
        <v>1784.9072921151551</v>
      </c>
      <c r="S89" s="2">
        <f>R87* Base!$B67+R89* Base!$B68+R90* Base!$B69</f>
        <v>1791.9870751948101</v>
      </c>
      <c r="T89" s="2">
        <f>S87* Base!$B67+S89* Base!$B68+S90* Base!$B69</f>
        <v>1798.0712721564264</v>
      </c>
      <c r="U89" s="2">
        <f>T87* Base!$B67+T89* Base!$B68+T90* Base!$B69</f>
        <v>1803.2843939331738</v>
      </c>
      <c r="V89" s="2">
        <f>U87* Base!$B67+U89* Base!$B68+U90* Base!$B69</f>
        <v>1807.9715298880822</v>
      </c>
      <c r="W89" s="2">
        <f>V87* Base!$B67+V89* Base!$B68+V90* Base!$B69</f>
        <v>1812.3534049568384</v>
      </c>
      <c r="X89" s="2">
        <f>W87* Base!$B67+W89* Base!$B68+W90* Base!$B69</f>
        <v>1816.4396358380907</v>
      </c>
      <c r="Y89" s="2">
        <f>X87* Base!$B67+X89* Base!$B68+X90* Base!$B69</f>
        <v>1820.2390580939766</v>
      </c>
      <c r="Z89" s="2">
        <f>Y87* Base!$B67+Y89* Base!$B68+Y90* Base!$B69</f>
        <v>1823.7599448463616</v>
      </c>
      <c r="AA89" s="2">
        <f>Z87* Base!$B67+Z89* Base!$B68+Z90* Base!$B69</f>
        <v>1827.0102338401059</v>
      </c>
      <c r="AB89" s="2">
        <f>AA87* Base!$B67+AA89* Base!$B68+AA90* Base!$B69</f>
        <v>1829.9977572266471</v>
      </c>
      <c r="AC89" s="2">
        <f>AB87* Base!$B67+AB89* Base!$B68+AB90* Base!$B69</f>
        <v>1832.7304654834393</v>
      </c>
      <c r="AD89" s="2">
        <f>AC87* Base!$B67+AC89* Base!$B68+AC90* Base!$B69</f>
        <v>1835.008119683793</v>
      </c>
      <c r="AE89" s="2">
        <f>AD87* Base!$B67+AD89* Base!$B68+AD90* Base!$B69</f>
        <v>1836.8885408025258</v>
      </c>
      <c r="AF89" s="2">
        <f>AE87* Base!$B67+AE89* Base!$B68+AE90* Base!$B69</f>
        <v>1838.4222486028812</v>
      </c>
      <c r="AG89" s="2">
        <f>AF87* Base!$B67+AF89* Base!$B68+AF90* Base!$B69</f>
        <v>1838.8733684004658</v>
      </c>
      <c r="AH89" s="2">
        <f>AG87* Base!$B67+AG89* Base!$B68+AG90* Base!$B69</f>
        <v>1838.2394741383519</v>
      </c>
      <c r="AI89" s="2">
        <f>AH87* Base!$B67+AH89* Base!$B68+AH90* Base!$B69</f>
        <v>1836.569255620265</v>
      </c>
      <c r="AJ89" s="2">
        <f>AI87* Base!$B67+AI89* Base!$B68+AI90* Base!$B69</f>
        <v>1832.6812206588752</v>
      </c>
      <c r="AK89" s="2">
        <f>AJ87* Base!$B67+AJ89* Base!$B68+AJ90* Base!$B69</f>
        <v>1826.409066044564</v>
      </c>
      <c r="AL89" s="2">
        <f>AK87* Base!$B67+AK89* Base!$B68+AK90* Base!$B69</f>
        <v>1817.743298536775</v>
      </c>
      <c r="AM89" s="2">
        <f>AL87* Base!$B67+AL89* Base!$B68+AL90* Base!$B69</f>
        <v>1806.8088278945693</v>
      </c>
      <c r="AN89" s="2">
        <f>AM87* Base!$B67+AM89* Base!$B68+AM90* Base!$B69</f>
        <v>1793.8406595614588</v>
      </c>
      <c r="AO89" s="2">
        <f>AN87* Base!$B67+AN89* Base!$B68+AN90* Base!$B69</f>
        <v>1779.1570754413387</v>
      </c>
      <c r="AP89" s="2">
        <f>AO87* Base!$B67+AO89* Base!$B68+AO90* Base!$B69</f>
        <v>1763.1303816886882</v>
      </c>
      <c r="AQ89" s="2">
        <f>AP87* Base!$B67+AP89* Base!$B68+AP90* Base!$B69</f>
        <v>1746.1562187668362</v>
      </c>
      <c r="AR89" s="2">
        <f>AQ87* Base!$B67+AQ89* Base!$B68+AQ90* Base!$B69</f>
        <v>1728.623433554156</v>
      </c>
      <c r="AS89" s="2">
        <f>AR87* Base!$B67+AR89* Base!$B68+AR90* Base!$B69</f>
        <v>1710.887242858528</v>
      </c>
      <c r="AT89" s="2">
        <f>AS87* Base!$B67+AS89* Base!$B68+AS90* Base!$B69</f>
        <v>1693.248508551799</v>
      </c>
      <c r="AU89" s="2">
        <f>AT87* Base!$B67+AT89* Base!$B68+AT90* Base!$B69</f>
        <v>1675.9412787417843</v>
      </c>
      <c r="AV89" s="2">
        <f>AU87* Base!$B67+AU89* Base!$B68+AU90* Base!$B69</f>
        <v>1659.1295704482154</v>
      </c>
      <c r="AW89" s="2">
        <f>AV87* Base!$B67+AV89* Base!$B68+AV90* Base!$B69</f>
        <v>1642.9131533066129</v>
      </c>
      <c r="AX89" s="2">
        <f>AW87* Base!$B67+AW89* Base!$B68+AW90* Base!$B69</f>
        <v>1627.341282375543</v>
      </c>
      <c r="AY89" s="2">
        <f>AX87* Base!$B67+AX89* Base!$B68+AX90* Base!$B69</f>
        <v>1612.4331321916547</v>
      </c>
      <c r="AZ89" s="2">
        <f>AY87* Base!$B67+AY89* Base!$B68+AY90* Base!$B69</f>
        <v>1598.2039741017509</v>
      </c>
      <c r="BA89" s="2">
        <f>AZ87* Base!$B67+AZ89* Base!$B68+AZ90* Base!$B69</f>
        <v>1584.6966896261833</v>
      </c>
      <c r="BB89" s="2">
        <f>BA87* Base!$B67+BA89* Base!$B68+BA90* Base!$B69</f>
        <v>1572.2364975335092</v>
      </c>
      <c r="BC89" s="2">
        <f>BB87* Base!$B67+BB89* Base!$B68+BB90* Base!$B69</f>
        <v>1560.9309279377414</v>
      </c>
      <c r="BD89" s="2">
        <f>BC87* Base!$B67+BC89* Base!$B68+BC90* Base!$B69</f>
        <v>1551.0938880177214</v>
      </c>
      <c r="BE89" s="2">
        <f>BD87* Base!$B67+BD89* Base!$B68+BD90* Base!$B69</f>
        <v>1543.2767963216388</v>
      </c>
      <c r="BF89" s="2">
        <f>BE87* Base!$B67+BE89* Base!$B68+BE90* Base!$B69</f>
        <v>1538.2970368047311</v>
      </c>
      <c r="BG89" s="2">
        <f>BF87* Base!$B67+BF89* Base!$B68+BF90* Base!$B69</f>
        <v>1537.2557315791223</v>
      </c>
      <c r="BH89" s="2">
        <f>BG87* Base!$B67+BG89* Base!$B68+BG90* Base!$B69</f>
        <v>1541.5384357646562</v>
      </c>
      <c r="BI89" s="2">
        <f>BH87* Base!$B67+BH89* Base!$B68+BH90* Base!$B69</f>
        <v>1552.800938220664</v>
      </c>
      <c r="BJ89" s="3"/>
      <c r="BK89" s="3"/>
      <c r="BL89" s="3"/>
      <c r="BM89" s="3"/>
      <c r="BN89" s="3"/>
      <c r="BO89" s="3"/>
      <c r="BP89" s="3"/>
      <c r="BQ89" s="3"/>
      <c r="BR89" s="3"/>
      <c r="BS89" s="3"/>
      <c r="BT89" s="3"/>
      <c r="BU89" s="3"/>
      <c r="BV89" s="3"/>
      <c r="BW89" s="3"/>
      <c r="BX89" s="3"/>
      <c r="BY89" s="3"/>
      <c r="BZ89" s="3"/>
    </row>
    <row r="90" spans="1:78" s="13" customFormat="1" x14ac:dyDescent="0.3">
      <c r="A90" s="8" t="str">
        <f>Base!A90</f>
        <v>Concentration in deep oceans (GTC)</v>
      </c>
      <c r="B90" s="2">
        <f xml:space="preserve"> Base!B63</f>
        <v>10010</v>
      </c>
      <c r="C90" s="2">
        <f>Base!$B70*B89+Base!$B71*B90</f>
        <v>10010.439124999999</v>
      </c>
      <c r="D90" s="2">
        <f>Base!$B70*C89+Base!$B71*C90</f>
        <v>10010.913371449478</v>
      </c>
      <c r="E90" s="2">
        <f>Base!$B70*D89+Base!$B71*D90</f>
        <v>10011.426551693357</v>
      </c>
      <c r="F90" s="2">
        <f>Base!$B70*E89+Base!$B71*E90</f>
        <v>10011.982244351557</v>
      </c>
      <c r="G90" s="2">
        <f>Base!$B70*F89+Base!$B71*F90</f>
        <v>10012.583609105561</v>
      </c>
      <c r="H90" s="2">
        <f>Base!$B70*G89+Base!$B71*G90</f>
        <v>10013.233309626683</v>
      </c>
      <c r="I90" s="2">
        <f>Base!$B70*H89+Base!$B71*H90</f>
        <v>10013.933330614904</v>
      </c>
      <c r="J90" s="2">
        <f>Base!$B70*I89+Base!$B71*I90</f>
        <v>10014.684761742748</v>
      </c>
      <c r="K90" s="2">
        <f>Base!$B70*J89+Base!$B71*J90</f>
        <v>10015.487556104656</v>
      </c>
      <c r="L90" s="2">
        <f>Base!$B70*K89+Base!$B71*K90</f>
        <v>10016.340271192812</v>
      </c>
      <c r="M90" s="2">
        <f>Base!$B70*L89+Base!$B71*L90</f>
        <v>10017.239801018006</v>
      </c>
      <c r="N90" s="2">
        <f>Base!$B70*M89+Base!$B71*M90</f>
        <v>10018.181108199944</v>
      </c>
      <c r="O90" s="2">
        <f>Base!$B70*N89+Base!$B71*N90</f>
        <v>10019.158666579176</v>
      </c>
      <c r="P90" s="2">
        <f>Base!$B70*O89+Base!$B71*O90</f>
        <v>10020.167631554119</v>
      </c>
      <c r="Q90" s="2">
        <f>Base!$B70*P89+Base!$B71*P90</f>
        <v>10021.203757750849</v>
      </c>
      <c r="R90" s="2">
        <f>Base!$B70*Q89+Base!$B71*Q90</f>
        <v>10022.263326297627</v>
      </c>
      <c r="S90" s="2">
        <f>Base!$B70*R89+Base!$B71*R90</f>
        <v>10023.343080655288</v>
      </c>
      <c r="T90" s="2">
        <f>Base!$B70*S89+Base!$B71*S90</f>
        <v>10024.440170053553</v>
      </c>
      <c r="U90" s="2">
        <f>Base!$B70*T89+Base!$B71*T90</f>
        <v>10025.55209967655</v>
      </c>
      <c r="V90" s="2">
        <f>Base!$B70*U89+Base!$B71*U90</f>
        <v>10026.676686827743</v>
      </c>
      <c r="W90" s="2">
        <f>Base!$B70*V89+Base!$B71*V90</f>
        <v>10027.812612270658</v>
      </c>
      <c r="X90" s="2">
        <f>Base!$B70*W89+Base!$B71*W90</f>
        <v>10028.959109026409</v>
      </c>
      <c r="Y90" s="2">
        <f>Base!$B70*X89+Base!$B71*X90</f>
        <v>10030.115434416708</v>
      </c>
      <c r="Z90" s="2">
        <f>Base!$B70*Y89+Base!$B71*Y90</f>
        <v>10031.280868102827</v>
      </c>
      <c r="AA90" s="2">
        <f>Base!$B70*Z89+Base!$B71*Z90</f>
        <v>10032.454710671958</v>
      </c>
      <c r="AB90" s="2">
        <f>Base!$B70*AA89+Base!$B71*AA90</f>
        <v>10033.636282791707</v>
      </c>
      <c r="AC90" s="2">
        <f>Base!$B70*AB89+Base!$B71*AB90</f>
        <v>10034.824924939332</v>
      </c>
      <c r="AD90" s="2">
        <f>Base!$B70*AC89+Base!$B71*AC90</f>
        <v>10036.019997690873</v>
      </c>
      <c r="AE90" s="2">
        <f>Base!$B70*AD89+Base!$B71*AD90</f>
        <v>10037.220361240863</v>
      </c>
      <c r="AF90" s="2">
        <f>Base!$B70*AE89+Base!$B71*AE90</f>
        <v>10038.42502072095</v>
      </c>
      <c r="AG90" s="2">
        <f>Base!$B70*AF89+Base!$B71*AF90</f>
        <v>10039.633107897964</v>
      </c>
      <c r="AH90" s="2">
        <f>Base!$B70*AG89+Base!$B71*AG90</f>
        <v>10040.841915145049</v>
      </c>
      <c r="AI90" s="2">
        <f>Base!$B70*AH89+Base!$B71*AH90</f>
        <v>10042.048729684033</v>
      </c>
      <c r="AJ90" s="2">
        <f>Base!$B70*AI89+Base!$B71*AI90</f>
        <v>10043.250961376816</v>
      </c>
      <c r="AK90" s="2">
        <f>Base!$B70*AJ89+Base!$B71*AJ90</f>
        <v>10044.443067228998</v>
      </c>
      <c r="AL90" s="2">
        <f>Base!$B70*AK89+Base!$B71*AK90</f>
        <v>10045.619090358919</v>
      </c>
      <c r="AM90" s="2">
        <f>Base!$B70*AL89+Base!$B71*AL90</f>
        <v>10046.773052162265</v>
      </c>
      <c r="AN90" s="2">
        <f>Base!$B70*AM89+Base!$B71*AM90</f>
        <v>10047.899288326897</v>
      </c>
      <c r="AO90" s="2">
        <f>Base!$B70*AN89+Base!$B71*AN90</f>
        <v>10048.992723965988</v>
      </c>
      <c r="AP90" s="2">
        <f>Base!$B70*AO89+Base!$B71*AO90</f>
        <v>10050.049081610254</v>
      </c>
      <c r="AQ90" s="2">
        <f>Base!$B70*AP89+Base!$B71*AP90</f>
        <v>10051.065015999433</v>
      </c>
      <c r="AR90" s="2">
        <f>Base!$B70*AQ89+Base!$B71*AQ90</f>
        <v>10052.03817210345</v>
      </c>
      <c r="AS90" s="2">
        <f>Base!$B70*AR89+Base!$B71*AR90</f>
        <v>10052.96716780425</v>
      </c>
      <c r="AT90" s="2">
        <f>Base!$B70*AS89+Base!$B71*AS90</f>
        <v>10053.851509492264</v>
      </c>
      <c r="AU90" s="2">
        <f>Base!$B70*AT89+Base!$B71*AT90</f>
        <v>10054.69145587919</v>
      </c>
      <c r="AV90" s="2">
        <f>Base!$B70*AU89+Base!$B71*AU90</f>
        <v>10055.487850709686</v>
      </c>
      <c r="AW90" s="2">
        <f>Base!$B70*AV89+Base!$B71*AV90</f>
        <v>10056.241947486193</v>
      </c>
      <c r="AX90" s="2">
        <f>Base!$B70*AW89+Base!$B71*AW90</f>
        <v>10056.955248712182</v>
      </c>
      <c r="AY90" s="2">
        <f>Base!$B70*AX89+Base!$B71*AX90</f>
        <v>10057.629379521681</v>
      </c>
      <c r="AZ90" s="2">
        <f>Base!$B70*AY89+Base!$B71*AY90</f>
        <v>10058.266012436572</v>
      </c>
      <c r="BA90" s="2">
        <f>Base!$B70*AZ89+Base!$B71*AZ90</f>
        <v>10058.866857592628</v>
      </c>
      <c r="BB90" s="2">
        <f>Base!$B70*BA89+Base!$B71*BA90</f>
        <v>10059.433731752257</v>
      </c>
      <c r="BC90" s="2">
        <f>Base!$B70*BB89+Base!$B71*BB90</f>
        <v>10059.969264111625</v>
      </c>
      <c r="BD90" s="2">
        <f>Base!$B70*BC89+Base!$B71*BC90</f>
        <v>10060.476351804831</v>
      </c>
      <c r="BE90" s="2">
        <f>Base!$B70*BD89+Base!$B71*BD90</f>
        <v>10060.958675756143</v>
      </c>
      <c r="BF90" s="2">
        <f>Base!$B70*BE89+Base!$B71*BE90</f>
        <v>10061.42129419388</v>
      </c>
      <c r="BG90" s="2">
        <f>Base!$B70*BF89+Base!$B71*BF90</f>
        <v>10061.871307099102</v>
      </c>
      <c r="BH90" s="2">
        <f>Base!$B70*BG89+Base!$B71*BG90</f>
        <v>10062.318564861904</v>
      </c>
      <c r="BI90" s="2">
        <f>Base!$B70*BH89+Base!$B71*BH90</f>
        <v>10062.776378435676</v>
      </c>
      <c r="BJ90" s="3"/>
      <c r="BK90" s="3"/>
      <c r="BL90" s="3"/>
      <c r="BM90" s="3"/>
      <c r="BN90" s="3"/>
      <c r="BO90" s="3"/>
      <c r="BP90" s="3"/>
      <c r="BQ90" s="3"/>
      <c r="BR90" s="3"/>
      <c r="BS90" s="3"/>
      <c r="BT90" s="3"/>
      <c r="BU90" s="3"/>
      <c r="BV90" s="3"/>
      <c r="BW90" s="3"/>
      <c r="BX90" s="3"/>
      <c r="BY90" s="3"/>
      <c r="BZ90" s="3"/>
    </row>
    <row r="91" spans="1:78" s="13" customFormat="1" ht="40.200000000000003" thickBot="1" x14ac:dyDescent="0.35">
      <c r="A91" s="28" t="str">
        <f>Base!A91</f>
        <v>CUMULATIVE EMISSIONS/HOTELLING RENTS</v>
      </c>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3"/>
      <c r="BK91" s="3"/>
      <c r="BL91" s="3"/>
      <c r="BM91" s="3"/>
      <c r="BN91" s="3"/>
      <c r="BO91" s="3"/>
      <c r="BP91" s="3"/>
      <c r="BQ91" s="3"/>
      <c r="BR91" s="3"/>
      <c r="BS91" s="3"/>
      <c r="BT91" s="3"/>
      <c r="BU91" s="3"/>
      <c r="BV91" s="3"/>
      <c r="BW91" s="3"/>
      <c r="BX91" s="3"/>
      <c r="BY91" s="3"/>
      <c r="BZ91" s="3"/>
    </row>
    <row r="92" spans="1:78" s="13" customFormat="1" ht="21" customHeight="1" thickTop="1" x14ac:dyDescent="0.3">
      <c r="A92" s="8" t="str">
        <f>Base!A92</f>
        <v>Cumulative Emissions to date</v>
      </c>
      <c r="B92" s="2">
        <f>+Base!B92</f>
        <v>90</v>
      </c>
      <c r="C92" s="2">
        <f>+Parameters!D89+B113*5/3.666+B92</f>
        <v>123.97275328756723</v>
      </c>
      <c r="D92" s="2">
        <f>+Parameters!E89+C113*5/3.666+C92</f>
        <v>160.06351562233294</v>
      </c>
      <c r="E92" s="2">
        <f>+Parameters!F89+D113*5/3.666+D92</f>
        <v>197.1177015712687</v>
      </c>
      <c r="F92" s="2">
        <f>+Parameters!G89+E113*5/3.666+E92</f>
        <v>234.39926395561969</v>
      </c>
      <c r="G92" s="2">
        <f>+Parameters!H89+F113*5/3.666+F92</f>
        <v>270.67389469560811</v>
      </c>
      <c r="H92" s="2">
        <f>+Parameters!I89+G113*5/3.666+G92</f>
        <v>304.47188606867047</v>
      </c>
      <c r="I92" s="2">
        <f>+Parameters!J89+H113*5/3.666+H92</f>
        <v>334.09842008652805</v>
      </c>
      <c r="J92" s="2">
        <f>+Parameters!K89+I113*5/3.666+I92</f>
        <v>357.65111423994387</v>
      </c>
      <c r="K92" s="2">
        <f>+Parameters!L89+J113*5/3.666+J92</f>
        <v>373.04569962230215</v>
      </c>
      <c r="L92" s="2">
        <f>+Parameters!M89+K113*5/3.666+K92</f>
        <v>378.04826419267897</v>
      </c>
      <c r="M92" s="2">
        <f>+Parameters!N89+L113*5/3.666+L92</f>
        <v>378.04826419267897</v>
      </c>
      <c r="N92" s="2">
        <f>+Parameters!O89+M113*5/3.666+M92</f>
        <v>378.04826419267897</v>
      </c>
      <c r="O92" s="2">
        <f>+Parameters!P89+N113*5/3.666+N92</f>
        <v>378.04826419267897</v>
      </c>
      <c r="P92" s="2">
        <f>+Parameters!Q89+O113*5/3.666+O92</f>
        <v>378.04826419267897</v>
      </c>
      <c r="Q92" s="2">
        <f>+Parameters!R89+P113*5/3.666+P92</f>
        <v>378.04826419267897</v>
      </c>
      <c r="R92" s="2">
        <f>+Parameters!S89+Q113*5/3.666+Q92</f>
        <v>378.04826419267897</v>
      </c>
      <c r="S92" s="2">
        <f>+Parameters!T89+R113*5/3.666+R92</f>
        <v>378.04826419267897</v>
      </c>
      <c r="T92" s="2">
        <f>+Parameters!U89+S113*5/3.666+S92</f>
        <v>378.04826419267897</v>
      </c>
      <c r="U92" s="2">
        <f>+Parameters!V89+T113*5/3.666+T92</f>
        <v>380.7295641449017</v>
      </c>
      <c r="V92" s="2">
        <f>+Parameters!W89+U113*5/3.666+U92</f>
        <v>385.17790224564231</v>
      </c>
      <c r="W92" s="2">
        <f>+Parameters!X89+V113*5/3.666+V92</f>
        <v>389.31289739997226</v>
      </c>
      <c r="X92" s="2">
        <f>+Parameters!Y89+W113*5/3.666+W92</f>
        <v>393.13639298099048</v>
      </c>
      <c r="Y92" s="2">
        <f>+Parameters!Z89+X113*5/3.666+X92</f>
        <v>396.65211710652738</v>
      </c>
      <c r="Z92" s="2">
        <f>+Parameters!AA89+Y113*5/3.666+Y92</f>
        <v>399.86599214724527</v>
      </c>
      <c r="AA92" s="2">
        <f>+Parameters!AB89+Z113*5/3.666+Z92</f>
        <v>402.78641361821883</v>
      </c>
      <c r="AB92" s="2">
        <f>+Parameters!AC89+AA113*5/3.666+AA92</f>
        <v>405.42445267340577</v>
      </c>
      <c r="AC92" s="2">
        <f>+Parameters!AD89+AB113*5/3.666+AB92</f>
        <v>405.42445267340577</v>
      </c>
      <c r="AD92" s="2">
        <f>+Parameters!AE89+AC113*5/3.666+AC92</f>
        <v>405.42445267340577</v>
      </c>
      <c r="AE92" s="2">
        <f>+Parameters!AF89+AD113*5/3.666+AD92</f>
        <v>405.42445267340577</v>
      </c>
      <c r="AF92" s="2">
        <f>+Parameters!AG89+AE113*5/3.666+AE92</f>
        <v>396.56068493417996</v>
      </c>
      <c r="AG92" s="2">
        <f>+Parameters!AH89+AF113*5/3.666+AF92</f>
        <v>386.08928529022029</v>
      </c>
      <c r="AH92" s="2">
        <f>+Parameters!AI89+AG113*5/3.666+AG92</f>
        <v>374.58458830318307</v>
      </c>
      <c r="AI92" s="2">
        <f>+Parameters!AJ89+AH113*5/3.666+AH92</f>
        <v>348.1356080731336</v>
      </c>
      <c r="AJ92" s="2">
        <f>+Parameters!AK89+AI113*5/3.666+AI92</f>
        <v>316.54616169072074</v>
      </c>
      <c r="AK92" s="2">
        <f>+Parameters!AL89+AJ113*5/3.666+AJ92</f>
        <v>281.34905423069989</v>
      </c>
      <c r="AL92" s="2">
        <f>+Parameters!AM89+AK113*5/3.666+AK92</f>
        <v>244.05164659338158</v>
      </c>
      <c r="AM92" s="2">
        <f>+Parameters!AN89+AL113*5/3.666+AL92</f>
        <v>206.08184261088763</v>
      </c>
      <c r="AN92" s="2">
        <f>+Parameters!AO89+AM113*5/3.666+AM92</f>
        <v>168.72428973952853</v>
      </c>
      <c r="AO92" s="2">
        <f>+Parameters!AP89+AN113*5/3.666+AN92</f>
        <v>133.0537395252243</v>
      </c>
      <c r="AP92" s="2">
        <f>+Parameters!AQ89+AO113*5/3.666+AO92</f>
        <v>99.876089812968033</v>
      </c>
      <c r="AQ92" s="2">
        <f>+Parameters!AR89+AP113*5/3.666+AP92</f>
        <v>69.6899746029829</v>
      </c>
      <c r="AR92" s="2">
        <f>+Parameters!AS89+AQ113*5/3.666+AQ92</f>
        <v>42.680116175058572</v>
      </c>
      <c r="AS92" s="2">
        <f>+Parameters!AT89+AR113*5/3.666+AR92</f>
        <v>18.747468902339516</v>
      </c>
      <c r="AT92" s="2">
        <f>+Parameters!AU89+AS113*5/3.666+AS92</f>
        <v>-2.4272742506931984</v>
      </c>
      <c r="AU92" s="2">
        <f>+Parameters!AV89+AT113*5/3.666+AT92</f>
        <v>-21.297040543771956</v>
      </c>
      <c r="AV92" s="2">
        <f>+Parameters!AW89+AU113*5/3.666+AU92</f>
        <v>-38.350970513761325</v>
      </c>
      <c r="AW92" s="2">
        <f>+Parameters!AX89+AV113*5/3.666+AV92</f>
        <v>-54.015795331985899</v>
      </c>
      <c r="AX92" s="2">
        <f>+Parameters!AY89+AW113*5/3.666+AW92</f>
        <v>-68.559742547237605</v>
      </c>
      <c r="AY92" s="2">
        <f>+Parameters!AZ89+AX113*5/3.666+AX92</f>
        <v>-81.997483117783673</v>
      </c>
      <c r="AZ92" s="2">
        <f>+Parameters!BA89+AY113*5/3.666+AY92</f>
        <v>-93.991247270848177</v>
      </c>
      <c r="BA92" s="2">
        <f>+Parameters!BB89+AZ113*5/3.666+AZ92</f>
        <v>-101.26818059398367</v>
      </c>
      <c r="BB92" s="2">
        <f>+Parameters!BC89+BA113*5/3.666+BA92</f>
        <v>-105.82410243556799</v>
      </c>
      <c r="BC92" s="2">
        <f>+Parameters!BD89+BB113*5/3.666+BB92</f>
        <v>-105.15378204866435</v>
      </c>
      <c r="BD92" s="2">
        <f>+Parameters!BE89+BC113*5/3.666+BC92</f>
        <v>-96.095793620346001</v>
      </c>
      <c r="BE92" s="2">
        <f>+Parameters!BF89+BD113*5/3.666+BD92</f>
        <v>-74.816880557069879</v>
      </c>
      <c r="BF92" s="2">
        <f>+Parameters!BG89+BE113*5/3.666+BE92</f>
        <v>-36.891086895160264</v>
      </c>
      <c r="BG92" s="2">
        <f>+Parameters!BH89+BF113*5/3.666+BF92</f>
        <v>22.53285617706468</v>
      </c>
      <c r="BH92" s="2">
        <f>+Parameters!BI89+BG113*5/3.666+BG92</f>
        <v>108.56400208914297</v>
      </c>
      <c r="BI92" s="2">
        <f>+Parameters!BJ89+BH113*5/3.666+BH92</f>
        <v>226.73621340451297</v>
      </c>
      <c r="BJ92" s="3"/>
      <c r="BK92" s="3"/>
      <c r="BL92" s="3"/>
      <c r="BM92" s="3"/>
      <c r="BN92" s="3"/>
      <c r="BO92" s="3"/>
      <c r="BP92" s="3"/>
      <c r="BQ92" s="3"/>
      <c r="BR92" s="3"/>
      <c r="BS92" s="3"/>
      <c r="BT92" s="3"/>
      <c r="BU92" s="3"/>
      <c r="BV92" s="3"/>
      <c r="BW92" s="3"/>
      <c r="BX92" s="3"/>
      <c r="BY92" s="3"/>
      <c r="BZ92" s="3"/>
    </row>
    <row r="93" spans="1:78" s="13" customFormat="1" x14ac:dyDescent="0.3">
      <c r="A93" s="8" t="str">
        <f>Base!A93</f>
        <v>Ratio to Max</v>
      </c>
      <c r="B93" s="2">
        <f>+B92/ Base!$B$57</f>
        <v>1.4999999999999999E-2</v>
      </c>
      <c r="C93" s="2">
        <f>+C92/ Base!$B$57</f>
        <v>2.0662125547927873E-2</v>
      </c>
      <c r="D93" s="2">
        <f>+D92/ Base!$B$57</f>
        <v>2.6677252603722158E-2</v>
      </c>
      <c r="E93" s="2">
        <f>+E92/ Base!$B$57</f>
        <v>3.2852950261878115E-2</v>
      </c>
      <c r="F93" s="2">
        <f>+F92/ Base!$B$57</f>
        <v>3.906654399260328E-2</v>
      </c>
      <c r="G93" s="2">
        <f>+G92/ Base!$B$57</f>
        <v>4.5112315782601352E-2</v>
      </c>
      <c r="H93" s="2">
        <f>+H92/ Base!$B$57</f>
        <v>5.0745314344778414E-2</v>
      </c>
      <c r="I93" s="2">
        <f>+I92/ Base!$B$57</f>
        <v>5.568307001442134E-2</v>
      </c>
      <c r="J93" s="2">
        <f>+J92/ Base!$B$57</f>
        <v>5.9608519039990641E-2</v>
      </c>
      <c r="K93" s="2">
        <f>+K92/ Base!$B$57</f>
        <v>6.2174283270383691E-2</v>
      </c>
      <c r="L93" s="2">
        <f>+L92/ Base!$B$57</f>
        <v>6.3008044032113159E-2</v>
      </c>
      <c r="M93" s="2">
        <f>+M92/ Base!$B$57</f>
        <v>6.3008044032113159E-2</v>
      </c>
      <c r="N93" s="2">
        <f>+N92/ Base!$B$57</f>
        <v>6.3008044032113159E-2</v>
      </c>
      <c r="O93" s="2">
        <f>+O92/ Base!$B$57</f>
        <v>6.3008044032113159E-2</v>
      </c>
      <c r="P93" s="2">
        <f>+P92/ Base!$B$57</f>
        <v>6.3008044032113159E-2</v>
      </c>
      <c r="Q93" s="2">
        <f>+Q92/ Base!$B$57</f>
        <v>6.3008044032113159E-2</v>
      </c>
      <c r="R93" s="2">
        <f>+R92/ Base!$B$57</f>
        <v>6.3008044032113159E-2</v>
      </c>
      <c r="S93" s="2">
        <f>+S92/ Base!$B$57</f>
        <v>6.3008044032113159E-2</v>
      </c>
      <c r="T93" s="2">
        <f>+T92/ Base!$B$57</f>
        <v>6.3008044032113159E-2</v>
      </c>
      <c r="U93" s="2">
        <f>+U92/ Base!$B$57</f>
        <v>6.345492735748362E-2</v>
      </c>
      <c r="V93" s="2">
        <f>+V92/ Base!$B$57</f>
        <v>6.4196317040940393E-2</v>
      </c>
      <c r="W93" s="2">
        <f>+W92/ Base!$B$57</f>
        <v>6.4885482899995378E-2</v>
      </c>
      <c r="X93" s="2">
        <f>+X92/ Base!$B$57</f>
        <v>6.5522732163498409E-2</v>
      </c>
      <c r="Y93" s="2">
        <f>+Y92/ Base!$B$57</f>
        <v>6.6108686184421228E-2</v>
      </c>
      <c r="Z93" s="2">
        <f>+Z92/ Base!$B$57</f>
        <v>6.6644332024540884E-2</v>
      </c>
      <c r="AA93" s="2">
        <f>+AA92/ Base!$B$57</f>
        <v>6.7131068936369803E-2</v>
      </c>
      <c r="AB93" s="2">
        <f>+AB92/ Base!$B$57</f>
        <v>6.7570742112234294E-2</v>
      </c>
      <c r="AC93" s="2">
        <f>+AC92/ Base!$B$57</f>
        <v>6.7570742112234294E-2</v>
      </c>
      <c r="AD93" s="2">
        <f>+AD92/ Base!$B$57</f>
        <v>6.7570742112234294E-2</v>
      </c>
      <c r="AE93" s="2">
        <f>+AE92/ Base!$B$57</f>
        <v>6.7570742112234294E-2</v>
      </c>
      <c r="AF93" s="2">
        <f>+AF92/ Base!$B$57</f>
        <v>6.6093447489029997E-2</v>
      </c>
      <c r="AG93" s="2">
        <f>+AG92/ Base!$B$57</f>
        <v>6.4348214215036711E-2</v>
      </c>
      <c r="AH93" s="2">
        <f>+AH92/ Base!$B$57</f>
        <v>6.2430764717197176E-2</v>
      </c>
      <c r="AI93" s="2">
        <f>+AI92/ Base!$B$57</f>
        <v>5.8022601345522264E-2</v>
      </c>
      <c r="AJ93" s="2">
        <f>+AJ92/ Base!$B$57</f>
        <v>5.2757693615120123E-2</v>
      </c>
      <c r="AK93" s="2">
        <f>+AK92/ Base!$B$57</f>
        <v>4.6891509038449984E-2</v>
      </c>
      <c r="AL93" s="2">
        <f>+AL92/ Base!$B$57</f>
        <v>4.0675274432230263E-2</v>
      </c>
      <c r="AM93" s="2">
        <f>+AM92/ Base!$B$57</f>
        <v>3.4346973768481275E-2</v>
      </c>
      <c r="AN93" s="2">
        <f>+AN92/ Base!$B$57</f>
        <v>2.8120714956588088E-2</v>
      </c>
      <c r="AO93" s="2">
        <f>+AO92/ Base!$B$57</f>
        <v>2.2175623254204049E-2</v>
      </c>
      <c r="AP93" s="2">
        <f>+AP92/ Base!$B$57</f>
        <v>1.6646014968828005E-2</v>
      </c>
      <c r="AQ93" s="2">
        <f>+AQ92/ Base!$B$57</f>
        <v>1.1614995767163816E-2</v>
      </c>
      <c r="AR93" s="2">
        <f>+AR92/ Base!$B$57</f>
        <v>7.1133526958430957E-3</v>
      </c>
      <c r="AS93" s="2">
        <f>+AS92/ Base!$B$57</f>
        <v>3.1245781503899195E-3</v>
      </c>
      <c r="AT93" s="2">
        <f>+AT92/ Base!$B$57</f>
        <v>-4.0454570844886638E-4</v>
      </c>
      <c r="AU93" s="2">
        <f>+AU92/ Base!$B$57</f>
        <v>-3.5495067572953259E-3</v>
      </c>
      <c r="AV93" s="2">
        <f>+AV92/ Base!$B$57</f>
        <v>-6.3918284189602211E-3</v>
      </c>
      <c r="AW93" s="2">
        <f>+AW92/ Base!$B$57</f>
        <v>-9.0026325553309826E-3</v>
      </c>
      <c r="AX93" s="2">
        <f>+AX92/ Base!$B$57</f>
        <v>-1.1426623757872935E-2</v>
      </c>
      <c r="AY93" s="2">
        <f>+AY92/ Base!$B$57</f>
        <v>-1.3666247186297279E-2</v>
      </c>
      <c r="AZ93" s="2">
        <f>+AZ92/ Base!$B$57</f>
        <v>-1.5665207878474696E-2</v>
      </c>
      <c r="BA93" s="2">
        <f>+BA92/ Base!$B$57</f>
        <v>-1.6878030098997278E-2</v>
      </c>
      <c r="BB93" s="2">
        <f>+BB92/ Base!$B$57</f>
        <v>-1.7637350405927999E-2</v>
      </c>
      <c r="BC93" s="2">
        <f>+BC92/ Base!$B$57</f>
        <v>-1.7525630341444057E-2</v>
      </c>
      <c r="BD93" s="2">
        <f>+BD92/ Base!$B$57</f>
        <v>-1.6015965603391E-2</v>
      </c>
      <c r="BE93" s="2">
        <f>+BE92/ Base!$B$57</f>
        <v>-1.246948009284498E-2</v>
      </c>
      <c r="BF93" s="2">
        <f>+BF92/ Base!$B$57</f>
        <v>-6.1485144825267103E-3</v>
      </c>
      <c r="BG93" s="2">
        <f>+BG92/ Base!$B$57</f>
        <v>3.7554760295107799E-3</v>
      </c>
      <c r="BH93" s="2">
        <f>+BH92/ Base!$B$57</f>
        <v>1.8094000348190496E-2</v>
      </c>
      <c r="BI93" s="2">
        <f>+BI92/ Base!$B$57</f>
        <v>3.7789368900752164E-2</v>
      </c>
      <c r="BJ93" s="3"/>
      <c r="BK93" s="3"/>
      <c r="BL93" s="3"/>
      <c r="BM93" s="3"/>
      <c r="BN93" s="3"/>
      <c r="BO93" s="3"/>
      <c r="BP93" s="3"/>
      <c r="BQ93" s="3"/>
      <c r="BR93" s="3"/>
      <c r="BS93" s="3"/>
      <c r="BT93" s="3"/>
      <c r="BU93" s="3"/>
      <c r="BV93" s="3"/>
      <c r="BW93" s="3"/>
      <c r="BX93" s="3"/>
      <c r="BY93" s="3"/>
      <c r="BZ93" s="3"/>
    </row>
    <row r="94" spans="1:78" s="13" customFormat="1" x14ac:dyDescent="0.3">
      <c r="A94" s="8" t="str">
        <f>Base!A94</f>
        <v>Maximum ratio</v>
      </c>
      <c r="B94" s="2">
        <f>+MAX(B93:BI93)</f>
        <v>6.7570742112234294E-2</v>
      </c>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3"/>
      <c r="BK94" s="3"/>
      <c r="BL94" s="3"/>
      <c r="BM94" s="3"/>
      <c r="BN94" s="3"/>
      <c r="BO94" s="3"/>
      <c r="BP94" s="3"/>
      <c r="BQ94" s="3"/>
      <c r="BR94" s="3"/>
      <c r="BS94" s="3"/>
      <c r="BT94" s="3"/>
      <c r="BU94" s="3"/>
      <c r="BV94" s="3"/>
      <c r="BW94" s="3"/>
      <c r="BX94" s="3"/>
      <c r="BY94" s="3"/>
      <c r="BZ94" s="3"/>
    </row>
    <row r="95" spans="1:78" s="13" customFormat="1" x14ac:dyDescent="0.3">
      <c r="A95" s="8" t="str">
        <f>Base!A95</f>
        <v>Coefficient of Hotelling rent on ratio</v>
      </c>
      <c r="B95" s="2">
        <v>20</v>
      </c>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3"/>
      <c r="BK95" s="3"/>
      <c r="BL95" s="3"/>
      <c r="BM95" s="3"/>
      <c r="BN95" s="3"/>
      <c r="BO95" s="3"/>
      <c r="BP95" s="3"/>
      <c r="BQ95" s="3"/>
      <c r="BR95" s="3"/>
      <c r="BS95" s="3"/>
      <c r="BT95" s="3"/>
      <c r="BU95" s="3"/>
      <c r="BV95" s="3"/>
      <c r="BW95" s="3"/>
      <c r="BX95" s="3"/>
      <c r="BY95" s="3"/>
      <c r="BZ95" s="3"/>
    </row>
    <row r="96" spans="1:78" s="13" customFormat="1" x14ac:dyDescent="0.3">
      <c r="A96" s="8" t="str">
        <f>Base!A96</f>
        <v>Exponent on Hotelling</v>
      </c>
      <c r="B96" s="2">
        <v>2.5</v>
      </c>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3"/>
      <c r="BK96" s="3"/>
      <c r="BL96" s="3"/>
      <c r="BM96" s="3"/>
      <c r="BN96" s="3"/>
      <c r="BO96" s="3"/>
      <c r="BP96" s="3"/>
      <c r="BQ96" s="3"/>
      <c r="BR96" s="3"/>
      <c r="BS96" s="3"/>
      <c r="BT96" s="3"/>
      <c r="BU96" s="3"/>
      <c r="BV96" s="3"/>
      <c r="BW96" s="3"/>
      <c r="BX96" s="3"/>
      <c r="BY96" s="3"/>
      <c r="BZ96" s="3"/>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2" t="s">
        <v>246</v>
      </c>
      <c r="C98" s="2">
        <f>+MAX(B99:AY99)</f>
        <v>1.9918697646617689</v>
      </c>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3"/>
      <c r="BK98" s="3"/>
      <c r="BL98" s="3"/>
      <c r="BM98" s="3"/>
      <c r="BN98" s="3"/>
      <c r="BO98" s="3"/>
      <c r="BP98" s="3"/>
      <c r="BQ98" s="3"/>
      <c r="BR98" s="3"/>
      <c r="BS98" s="3"/>
      <c r="BT98" s="3"/>
      <c r="BU98" s="3"/>
      <c r="BV98" s="3"/>
      <c r="BW98" s="3"/>
      <c r="BX98" s="3"/>
      <c r="BY98" s="3"/>
      <c r="BZ98" s="3"/>
    </row>
    <row r="99" spans="1:309" s="13" customFormat="1" ht="18" customHeight="1" thickTop="1" x14ac:dyDescent="0.3">
      <c r="A99" s="8" t="str">
        <f>Base!A99</f>
        <v>Atmospheric temperature (degrees Celsius above preindustrial)</v>
      </c>
      <c r="B99" s="2">
        <f xml:space="preserve"> Base!B76</f>
        <v>0.8</v>
      </c>
      <c r="C99" s="150">
        <f>B99+Base!$B82*(C100-(Base!$B$80/Base!$B79)*B99-Base!$B83*(B99-B101))</f>
        <v>0.9180914034490224</v>
      </c>
      <c r="D99" s="150">
        <f>C99+Base!$B82*(D100-(Base!$B$80/Base!$B79)*C99-Base!$B83*(C99-C101))</f>
        <v>1.037248390943081</v>
      </c>
      <c r="E99" s="150">
        <f>D99+Base!$B82*(E100-(Base!$B$80/Base!$B79)*D99-Base!$B83*(D99-D101))</f>
        <v>1.1562234572721855</v>
      </c>
      <c r="F99" s="150">
        <f>E99+Base!$B82*(F100-(Base!$B$80/Base!$B79)*E99-Base!$B83*(E99-E101))</f>
        <v>1.2737632191870707</v>
      </c>
      <c r="G99" s="150">
        <f>F99+Base!$B82*(G100-(Base!$B$80/Base!$B79)*F99-Base!$B83*(F99-F101))</f>
        <v>1.3883365360388744</v>
      </c>
      <c r="H99" s="150">
        <f>G99+Base!$B82*(H100-(Base!$B$80/Base!$B79)*G99-Base!$B83*(G99-G101))</f>
        <v>1.4980921950391679</v>
      </c>
      <c r="I99" s="150">
        <f>H99+Base!$B82*(I100-(Base!$B$80/Base!$B79)*H99-Base!$B83*(H99-H101))</f>
        <v>1.6008260304718362</v>
      </c>
      <c r="J99" s="150">
        <f>I99+Base!$B82*(J100-(Base!$B$80/Base!$B79)*I99-Base!$B83*(I99-I101))</f>
        <v>1.6939456458731716</v>
      </c>
      <c r="K99" s="150">
        <f>J99+Base!$B82*(K100-(Base!$B$80/Base!$B79)*J99-Base!$B83*(J99-J101))</f>
        <v>1.7744204486051556</v>
      </c>
      <c r="L99" s="150">
        <f>K99+Base!$B82*(L100-(Base!$B$80/Base!$B79)*K99-Base!$B83*(K99-K101))</f>
        <v>1.8387011276293559</v>
      </c>
      <c r="M99" s="150">
        <f>L99+Base!$B82*(M100-(Base!$B$80/Base!$B79)*L99-Base!$B83*(L99-L101))</f>
        <v>1.887074024122833</v>
      </c>
      <c r="N99" s="150">
        <f>M99+Base!$B82*(N100-(Base!$B$80/Base!$B79)*M99-Base!$B83*(M99-M101))</f>
        <v>1.9227549963766017</v>
      </c>
      <c r="O99" s="150">
        <f>N99+Base!$B82*(O100-(Base!$B$80/Base!$B79)*N99-Base!$B83*(N99-N101))</f>
        <v>1.9484229704520921</v>
      </c>
      <c r="P99" s="150">
        <f>O99+Base!$B82*(P100-(Base!$B$80/Base!$B79)*O99-Base!$B83*(O99-O101))</f>
        <v>1.9662989147830983</v>
      </c>
      <c r="Q99" s="150">
        <f>P99+Base!$B82*(Q100-(Base!$B$80/Base!$B79)*P99-Base!$B83*(P99-P101))</f>
        <v>1.9782144832184319</v>
      </c>
      <c r="R99" s="150">
        <f>Q99+Base!$B82*(R100-(Base!$B$80/Base!$B79)*Q99-Base!$B83*(Q99-Q101))</f>
        <v>1.9856715182073814</v>
      </c>
      <c r="S99" s="150">
        <f>R99+Base!$B82*(S100-(Base!$B$80/Base!$B79)*R99-Base!$B83*(R99-R101))</f>
        <v>1.989893480733016</v>
      </c>
      <c r="T99" s="150">
        <f>S99+Base!$B82*(T100-(Base!$B$80/Base!$B79)*S99-Base!$B83*(S99-S101))</f>
        <v>1.9918697646617689</v>
      </c>
      <c r="U99" s="150">
        <f>T99+Base!$B82*(U100-(Base!$B$80/Base!$B79)*T99-Base!$B83*(T99-T101))</f>
        <v>1.9916382639168981</v>
      </c>
      <c r="V99" s="150">
        <f>U99+Base!$B82*(V100-(Base!$B$80/Base!$B79)*U99-Base!$B83*(U99-U101))</f>
        <v>1.9909176079821818</v>
      </c>
      <c r="W99" s="150">
        <f>V99+Base!$B82*(W100-(Base!$B$80/Base!$B79)*V99-Base!$B83*(V99-V101))</f>
        <v>1.9897455470863914</v>
      </c>
      <c r="X99" s="150">
        <f>W99+Base!$B82*(X100-(Base!$B$80/Base!$B79)*W99-Base!$B83*(W99-W101))</f>
        <v>1.9881518436718162</v>
      </c>
      <c r="Y99" s="150">
        <f>X99+Base!$B82*(Y100-(Base!$B$80/Base!$B79)*X99-Base!$B83*(X99-X101))</f>
        <v>1.9861606994768881</v>
      </c>
      <c r="Z99" s="150">
        <f>Y99+Base!$B82*(Z100-(Base!$B$80/Base!$B79)*Y99-Base!$B83*(Y99-Y101))</f>
        <v>1.9837929832497816</v>
      </c>
      <c r="AA99" s="150">
        <f>Z99+Base!$B82*(AA100-(Base!$B$80/Base!$B79)*Z99-Base!$B83*(Z99-Z101))</f>
        <v>1.9810682508813042</v>
      </c>
      <c r="AB99" s="150">
        <f>AA99+Base!$B82*(AB100-(Base!$B$80/Base!$B79)*AA99-Base!$B83*(AA99-AA101))</f>
        <v>1.9780065274953518</v>
      </c>
      <c r="AC99" s="150">
        <f>AB99+Base!$B82*(AC100-(Base!$B$80/Base!$B79)*AB99-Base!$B83*(AB99-AB101))</f>
        <v>1.9731123112493187</v>
      </c>
      <c r="AD99" s="150">
        <f>AC99+Base!$B82*(AD100-(Base!$B$80/Base!$B79)*AC99-Base!$B83*(AC99-AC101))</f>
        <v>1.966905402000956</v>
      </c>
      <c r="AE99" s="150">
        <f>AD99+Base!$B82*(AE100-(Base!$B$80/Base!$B79)*AD99-Base!$B83*(AD99-AD101))</f>
        <v>1.9598013414090882</v>
      </c>
      <c r="AF99" s="150">
        <f>AE99+Base!$B82*(AF100-(Base!$B$80/Base!$B79)*AE99-Base!$B83*(AE99-AE101))</f>
        <v>1.9463503079656066</v>
      </c>
      <c r="AG99" s="150">
        <f>AF99+Base!$B82*(AG100-(Base!$B$80/Base!$B79)*AF99-Base!$B83*(AF99-AF101))</f>
        <v>1.9269548838086168</v>
      </c>
      <c r="AH99" s="150">
        <f>AG99+Base!$B82*(AH100-(Base!$B$80/Base!$B79)*AG99-Base!$B83*(AG99-AG101))</f>
        <v>1.902333813860853</v>
      </c>
      <c r="AI99" s="150">
        <f>AH99+Base!$B82*(AI100-(Base!$B$80/Base!$B79)*AH99-Base!$B83*(AH99-AH101))</f>
        <v>1.8634457759444918</v>
      </c>
      <c r="AJ99" s="150">
        <f>AI99+Base!$B82*(AJ100-(Base!$B$80/Base!$B79)*AI99-Base!$B83*(AI99-AI101))</f>
        <v>1.8095090189226308</v>
      </c>
      <c r="AK99" s="150">
        <f>AJ99+Base!$B82*(AK100-(Base!$B$80/Base!$B79)*AJ99-Base!$B83*(AJ99-AJ101))</f>
        <v>1.7408362855148223</v>
      </c>
      <c r="AL99" s="150">
        <f>AK99+Base!$B82*(AL100-(Base!$B$80/Base!$B79)*AK99-Base!$B83*(AK99-AK101))</f>
        <v>1.6587084457386378</v>
      </c>
      <c r="AM99" s="150">
        <f>AL99+Base!$B82*(AM100-(Base!$B$80/Base!$B79)*AL99-Base!$B83*(AL99-AL101))</f>
        <v>1.5652531707959254</v>
      </c>
      <c r="AN99" s="150">
        <f>AM99+Base!$B82*(AN100-(Base!$B$80/Base!$B79)*AM99-Base!$B83*(AM99-AM101))</f>
        <v>1.4632936320944532</v>
      </c>
      <c r="AO99" s="150">
        <f>AN99+Base!$B82*(AO100-(Base!$B$80/Base!$B79)*AN99-Base!$B83*(AN99-AN101))</f>
        <v>1.3561413701568807</v>
      </c>
      <c r="AP99" s="150">
        <f>AO99+Base!$B82*(AP100-(Base!$B$80/Base!$B79)*AO99-Base!$B83*(AO99-AO101))</f>
        <v>1.2473259342447356</v>
      </c>
      <c r="AQ99" s="150">
        <f>AP99+Base!$B82*(AQ100-(Base!$B$80/Base!$B79)*AP99-Base!$B83*(AP99-AP101))</f>
        <v>1.1402806887648604</v>
      </c>
      <c r="AR99" s="150">
        <f>AQ99+Base!$B82*(AR100-(Base!$B$80/Base!$B79)*AQ99-Base!$B83*(AQ99-AQ101))</f>
        <v>1.0380302429808472</v>
      </c>
      <c r="AS99" s="150">
        <f>AR99+Base!$B82*(AS100-(Base!$B$80/Base!$B79)*AR99-Base!$B83*(AR99-AR101))</f>
        <v>0.94293727395610127</v>
      </c>
      <c r="AT99" s="150">
        <f>AS99+Base!$B82*(AT100-(Base!$B$80/Base!$B79)*AS99-Base!$B83*(AS99-AS101))</f>
        <v>0.85655731317192307</v>
      </c>
      <c r="AU99" s="150">
        <f>AT99+Base!$B82*(AU100-(Base!$B$80/Base!$B79)*AT99-Base!$B83*(AT99-AT101))</f>
        <v>0.77962372258156598</v>
      </c>
      <c r="AV99" s="150">
        <f>AU99+Base!$B82*(AV100-(Base!$B$80/Base!$B79)*AU99-Base!$B83*(AU99-AU101))</f>
        <v>0.71215542882067628</v>
      </c>
      <c r="AW99" s="150">
        <f>AV99+Base!$B82*(AW100-(Base!$B$80/Base!$B79)*AV99-Base!$B83*(AV99-AV101))</f>
        <v>0.65366048115661557</v>
      </c>
      <c r="AX99" s="150">
        <f>AW99+Base!$B82*(AX100-(Base!$B$80/Base!$B79)*AW99-Base!$B83*(AW99-AW101))</f>
        <v>0.60340449512150296</v>
      </c>
      <c r="AY99" s="150">
        <f>AX99+Base!$B82*(AY100-(Base!$B$80/Base!$B79)*AX99-Base!$B83*(AX99-AX101))</f>
        <v>0.56072032288553719</v>
      </c>
      <c r="AZ99" s="150">
        <f>AY99+Base!$B82*(AZ100-(Base!$B$80/Base!$B79)*AY99-Base!$B83*(AY99-AY101))</f>
        <v>0.52534602978591394</v>
      </c>
      <c r="BA99" s="150">
        <f>AZ99+Base!$B82*(BA100-(Base!$B$80/Base!$B79)*AZ99-Base!$B83*(AZ99-AZ101))</f>
        <v>0.50018437784316205</v>
      </c>
      <c r="BB99" s="150">
        <f>BA99+Base!$B82*(BB100-(Base!$B$80/Base!$B79)*BA99-Base!$B83*(BA99-BA101))</f>
        <v>0.48540973560322709</v>
      </c>
      <c r="BC99" s="150">
        <f>BB99+Base!$B82*(BC100-(Base!$B$80/Base!$B79)*BB99-Base!$B83*(BB99-BB101))</f>
        <v>0.48335985788426544</v>
      </c>
      <c r="BD99" s="150">
        <f>BC99+Base!$B82*(BD100-(Base!$B$80/Base!$B79)*BC99-Base!$B83*(BC99-BC101))</f>
        <v>0.49841706554640164</v>
      </c>
      <c r="BE99" s="150">
        <f>BD99+Base!$B82*(BE100-(Base!$B$80/Base!$B79)*BD99-Base!$B83*(BD99-BD101))</f>
        <v>0.53664403026662255</v>
      </c>
      <c r="BF99" s="150">
        <f>BE99+Base!$B82*(BF100-(Base!$B$80/Base!$B79)*BE99-Base!$B83*(BE99-BE101))</f>
        <v>0.60504930833153314</v>
      </c>
      <c r="BG99" s="150">
        <f>BF99+Base!$B82*(BG100-(Base!$B$80/Base!$B79)*BF99-Base!$B83*(BF99-BF101))</f>
        <v>0.71051752709648008</v>
      </c>
      <c r="BH99" s="150">
        <f>BG99+Base!$B82*(BH100-(Base!$B$80/Base!$B79)*BG99-Base!$B83*(BG99-BG101))</f>
        <v>0.85867989147690471</v>
      </c>
      <c r="BI99" s="150">
        <f>BH99+Base!$B82*(BI100-(Base!$B$80/Base!$B79)*BH99-Base!$B83*(BH99-BH101))</f>
        <v>1.0532370193967959</v>
      </c>
      <c r="BJ99" s="151"/>
      <c r="BK99" s="151"/>
      <c r="BL99" s="151"/>
      <c r="BM99" s="151"/>
      <c r="BN99" s="151"/>
      <c r="BO99" s="151"/>
      <c r="BP99" s="151"/>
      <c r="BQ99" s="151"/>
      <c r="BR99" s="151"/>
      <c r="BS99" s="151"/>
      <c r="BT99" s="151"/>
      <c r="BU99" s="151"/>
      <c r="BV99" s="151"/>
      <c r="BW99" s="151"/>
      <c r="BX99" s="151"/>
      <c r="BY99" s="151"/>
      <c r="BZ99" s="151"/>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152">
        <f>Base!$B$80*(LOG(B87/Parameters!$B$71))/LOG(2)+Base!B73</f>
        <v>2.1423630968097855</v>
      </c>
      <c r="C100" s="152">
        <f>Base!$B$80*(LOG(C87/Parameters!$B$71))/LOG(2)+Base!C73</f>
        <v>2.3230917829773574</v>
      </c>
      <c r="D100" s="152">
        <f>Base!$B$80*(LOG(D87/Parameters!$B$71))/LOG(2)+Base!D73</f>
        <v>2.4973525527546951</v>
      </c>
      <c r="E100" s="152">
        <f>Base!$B$80*(LOG(E87/Parameters!$B$71))/LOG(2)+Base!E73</f>
        <v>2.6601575563822806</v>
      </c>
      <c r="F100" s="152">
        <f>Base!$B$80*(LOG(F87/Parameters!$B$71))/LOG(2)+Base!F73</f>
        <v>2.8097054315020245</v>
      </c>
      <c r="G100" s="152">
        <f>Base!$B$80*(LOG(G87/Parameters!$B$71))/LOG(2)+Base!G73</f>
        <v>2.9414149850522171</v>
      </c>
      <c r="H100" s="152">
        <f>Base!$B$80*(LOG(H87/Parameters!$B$71))/LOG(2)+Base!H73</f>
        <v>3.0498874545277967</v>
      </c>
      <c r="I100" s="152">
        <f>Base!$B$80*(LOG(I87/Parameters!$B$71))/LOG(2)+Base!I73</f>
        <v>3.1289441479076481</v>
      </c>
      <c r="J100" s="152">
        <f>Base!$B$80*(LOG(J87/Parameters!$B$71))/LOG(2)+Base!J73</f>
        <v>3.171556630626494</v>
      </c>
      <c r="K100" s="152">
        <f>Base!$B$80*(LOG(K87/Parameters!$B$71))/LOG(2)+Base!K73</f>
        <v>3.1696482033477031</v>
      </c>
      <c r="L100" s="152">
        <f>Base!$B$80*(LOG(L87/Parameters!$B$71))/LOG(2)+Base!L73</f>
        <v>3.1137129714250684</v>
      </c>
      <c r="M100" s="152">
        <f>Base!$B$80*(LOG(M87/Parameters!$B$71))/LOG(2)+Base!M73</f>
        <v>3.0379580894526246</v>
      </c>
      <c r="N100" s="152">
        <f>Base!$B$80*(LOG(N87/Parameters!$B$71))/LOG(2)+Base!N73</f>
        <v>2.9727150332232291</v>
      </c>
      <c r="O100" s="152">
        <f>Base!$B$80*(LOG(O87/Parameters!$B$71))/LOG(2)+Base!O73</f>
        <v>2.9170382405979813</v>
      </c>
      <c r="P100" s="152">
        <f>Base!$B$80*(LOG(P87/Parameters!$B$71))/LOG(2)+Base!P73</f>
        <v>2.8700292099450504</v>
      </c>
      <c r="Q100" s="152">
        <f>Base!$B$80*(LOG(Q87/Parameters!$B$71))/LOG(2)+Base!Q73</f>
        <v>2.8308428907015757</v>
      </c>
      <c r="R100" s="152">
        <f>Base!$B$80*(LOG(R87/Parameters!$B$71))/LOG(2)+Base!R73</f>
        <v>2.7986915788117197</v>
      </c>
      <c r="S100" s="152">
        <f>Base!$B$80*(LOG(S87/Parameters!$B$71))/LOG(2)+Base!S73</f>
        <v>2.7728467348867922</v>
      </c>
      <c r="T100" s="152">
        <f>Base!$B$80*(LOG(T87/Parameters!$B$71))/LOG(2)+Base!T73</f>
        <v>2.752639129587072</v>
      </c>
      <c r="U100" s="152">
        <f>Base!$B$80*(LOG(U87/Parameters!$B$71))/LOG(2)+Base!U73</f>
        <v>2.7297485825316388</v>
      </c>
      <c r="V100" s="152">
        <f>Base!$B$80*(LOG(V87/Parameters!$B$71))/LOG(2)+Base!V73</f>
        <v>2.7213816203822372</v>
      </c>
      <c r="W100" s="152">
        <f>Base!$B$80*(LOG(W87/Parameters!$B$71))/LOG(2)+Base!W73</f>
        <v>2.7127926629407009</v>
      </c>
      <c r="X100" s="152">
        <f>Base!$B$80*(LOG(X87/Parameters!$B$71))/LOG(2)+Base!X73</f>
        <v>2.7039521460122273</v>
      </c>
      <c r="Y100" s="152">
        <f>Base!$B$80*(LOG(Y87/Parameters!$B$71))/LOG(2)+Base!Y73</f>
        <v>2.6948440399209987</v>
      </c>
      <c r="Z100" s="152">
        <f>Base!$B$80*(LOG(Z87/Parameters!$B$71))/LOG(2)+Base!Z73</f>
        <v>2.6854672281526928</v>
      </c>
      <c r="AA100" s="152">
        <f>Base!$B$80*(LOG(AA87/Parameters!$B$71))/LOG(2)+Base!AA73</f>
        <v>2.6758365176000405</v>
      </c>
      <c r="AB100" s="152">
        <f>Base!$B$80*(LOG(AB87/Parameters!$B$71))/LOG(2)+Base!AB73</f>
        <v>2.6659830424714372</v>
      </c>
      <c r="AC100" s="152">
        <f>Base!$B$80*(LOG(AC87/Parameters!$B$71))/LOG(2)+Base!AC73</f>
        <v>2.6404692261206582</v>
      </c>
      <c r="AD100" s="152">
        <f>Base!$B$80*(LOG(AD87/Parameters!$B$71))/LOG(2)+Base!AD73</f>
        <v>2.6177671079438505</v>
      </c>
      <c r="AE100" s="152">
        <f>Base!$B$80*(LOG(AE87/Parameters!$B$71))/LOG(2)+Base!AE73</f>
        <v>2.5975419678224254</v>
      </c>
      <c r="AF100" s="152">
        <f>Base!$B$80*(LOG(AF87/Parameters!$B$71))/LOG(2)+Base!AF73</f>
        <v>2.5205253107867804</v>
      </c>
      <c r="AG100" s="152">
        <f>Base!$B$80*(LOG(AG87/Parameters!$B$71))/LOG(2)+Base!AG73</f>
        <v>2.4388149495664857</v>
      </c>
      <c r="AH100" s="152">
        <f>Base!$B$80*(LOG(AH87/Parameters!$B$71))/LOG(2)+Base!AH73</f>
        <v>2.3562121077290596</v>
      </c>
      <c r="AI100" s="152">
        <f>Base!$B$80*(LOG(AI87/Parameters!$B$71))/LOG(2)+Base!AI73</f>
        <v>2.174140252356735</v>
      </c>
      <c r="AJ100" s="152">
        <f>Base!$B$80*(LOG(AJ87/Parameters!$B$71))/LOG(2)+Base!AJ73</f>
        <v>1.9642469151506781</v>
      </c>
      <c r="AK100" s="152">
        <f>Base!$B$80*(LOG(AK87/Parameters!$B$71))/LOG(2)+Base!AK73</f>
        <v>1.7366359876531758</v>
      </c>
      <c r="AL100" s="152">
        <f>Base!$B$80*(LOG(AL87/Parameters!$B$71))/LOG(2)+Base!AL73</f>
        <v>1.5016533877905223</v>
      </c>
      <c r="AM100" s="152">
        <f>Base!$B$80*(LOG(AM87/Parameters!$B$71))/LOG(2)+Base!AM73</f>
        <v>1.2697593560412925</v>
      </c>
      <c r="AN100" s="152">
        <f>Base!$B$80*(LOG(AN87/Parameters!$B$71))/LOG(2)+Base!AN73</f>
        <v>1.0510508396392169</v>
      </c>
      <c r="AO100" s="152">
        <f>Base!$B$80*(LOG(AO87/Parameters!$B$71))/LOG(2)+Base!AO73</f>
        <v>0.85447845178696225</v>
      </c>
      <c r="AP100" s="152">
        <f>Base!$B$80*(LOG(AP87/Parameters!$B$71))/LOG(2)+Base!AP73</f>
        <v>0.68691023659488715</v>
      </c>
      <c r="AQ100" s="152">
        <f>Base!$B$80*(LOG(AQ87/Parameters!$B$71))/LOG(2)+Base!AQ73</f>
        <v>0.55230542735996657</v>
      </c>
      <c r="AR100" s="152">
        <f>Base!$B$80*(LOG(AR87/Parameters!$B$71))/LOG(2)+Base!AR73</f>
        <v>0.45129137042497486</v>
      </c>
      <c r="AS100" s="152">
        <f>Base!$B$80*(LOG(AS87/Parameters!$B$71))/LOG(2)+Base!AS73</f>
        <v>0.38133290648837809</v>
      </c>
      <c r="AT100" s="152">
        <f>Base!$B$80*(LOG(AT87/Parameters!$B$71))/LOG(2)+Base!AT73</f>
        <v>0.33748109833203493</v>
      </c>
      <c r="AU100" s="152">
        <f>Base!$B$80*(LOG(AU87/Parameters!$B$71))/LOG(2)+Base!AU73</f>
        <v>0.31350025230407752</v>
      </c>
      <c r="AV100" s="152">
        <f>Base!$B$80*(LOG(AV87/Parameters!$B$71))/LOG(2)+Base!AV73</f>
        <v>0.30310143920621396</v>
      </c>
      <c r="AW100" s="152">
        <f>Base!$B$80*(LOG(AW87/Parameters!$B$71))/LOG(2)+Base!AW73</f>
        <v>0.30107281808945197</v>
      </c>
      <c r="AX100" s="152">
        <f>Base!$B$80*(LOG(AX87/Parameters!$B$71))/LOG(2)+Base!AX73</f>
        <v>0.3042279761996019</v>
      </c>
      <c r="AY100" s="152">
        <f>Base!$B$80*(LOG(AY87/Parameters!$B$71))/LOG(2)+Base!AY73</f>
        <v>0.31220309594214396</v>
      </c>
      <c r="AZ100" s="152">
        <f>Base!$B$80*(LOG(AZ87/Parameters!$B$71))/LOG(2)+Base!AZ73</f>
        <v>0.32817931003986328</v>
      </c>
      <c r="BA100" s="152">
        <f>Base!$B$80*(LOG(BA87/Parameters!$B$71))/LOG(2)+Base!BA73</f>
        <v>0.38406436156143692</v>
      </c>
      <c r="BB100" s="152">
        <f>Base!$B$80*(LOG(BB87/Parameters!$B$71))/LOG(2)+Base!BB73</f>
        <v>0.45605880416110028</v>
      </c>
      <c r="BC100" s="152">
        <f>Base!$B$80*(LOG(BC87/Parameters!$B$71))/LOG(2)+Base!BC73</f>
        <v>0.56645813435063852</v>
      </c>
      <c r="BD100" s="152">
        <f>Base!$B$80*(LOG(BD87/Parameters!$B$71))/LOG(2)+Base!BD73</f>
        <v>0.73937076623002773</v>
      </c>
      <c r="BE100" s="152">
        <f>Base!$B$80*(LOG(BE87/Parameters!$B$71))/LOG(2)+Base!BE73</f>
        <v>0.99804308460059432</v>
      </c>
      <c r="BF100" s="152">
        <f>Base!$B$80*(LOG(BF87/Parameters!$B$71))/LOG(2)+Base!BF73</f>
        <v>1.3605676910912452</v>
      </c>
      <c r="BG100" s="152">
        <f>Base!$B$80*(LOG(BG87/Parameters!$B$71))/LOG(2)+Base!BG73</f>
        <v>1.8354309822948178</v>
      </c>
      <c r="BH100" s="152">
        <f>Base!$B$80*(LOG(BH87/Parameters!$B$71))/LOG(2)+Base!BH73</f>
        <v>2.419406431657225</v>
      </c>
      <c r="BI100" s="152">
        <f>Base!$B$80*(LOG(BI87/Parameters!$B$71))/LOG(2)+Base!BI73</f>
        <v>3.1005913969135808</v>
      </c>
      <c r="BJ100" s="153"/>
      <c r="BK100" s="153"/>
      <c r="BL100" s="153"/>
      <c r="BM100" s="153"/>
      <c r="BN100" s="153"/>
      <c r="BO100" s="153"/>
      <c r="BP100" s="153"/>
      <c r="BQ100" s="153"/>
      <c r="BR100" s="153"/>
      <c r="BS100" s="153"/>
      <c r="BT100" s="153"/>
      <c r="BU100" s="153"/>
      <c r="BV100" s="153"/>
      <c r="BW100" s="153"/>
      <c r="BX100" s="153"/>
      <c r="BY100" s="153"/>
      <c r="BZ100" s="15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2">
        <f xml:space="preserve"> Base!B77</f>
        <v>6.7999999999999996E-3</v>
      </c>
      <c r="C101" s="2">
        <f>B101+ Base!$B84*(B99-B101)</f>
        <v>2.6630000000000001E-2</v>
      </c>
      <c r="D101" s="2">
        <f>C101+ Base!$B84*(C99-C101)</f>
        <v>4.8916535086225565E-2</v>
      </c>
      <c r="E101" s="2">
        <f>D101+ Base!$B84*(D99-D101)</f>
        <v>7.3624831482646952E-2</v>
      </c>
      <c r="F101" s="2">
        <f>E101+ Base!$B84*(E99-E101)</f>
        <v>0.10068979712738542</v>
      </c>
      <c r="G101" s="2">
        <f>F101+ Base!$B84*(F99-F101)</f>
        <v>0.13001663267887756</v>
      </c>
      <c r="H101" s="2">
        <f>G101+ Base!$B84*(G99-G101)</f>
        <v>0.16147463026287748</v>
      </c>
      <c r="I101" s="2">
        <f>H101+ Base!$B84*(H99-H101)</f>
        <v>0.19489006938228473</v>
      </c>
      <c r="J101" s="2">
        <f>I101+ Base!$B84*(I99-I101)</f>
        <v>0.23003846840952352</v>
      </c>
      <c r="K101" s="2">
        <f>J101+ Base!$B84*(J99-J101)</f>
        <v>0.26663614784611472</v>
      </c>
      <c r="L101" s="2">
        <f>K101+ Base!$B84*(K99-K101)</f>
        <v>0.30433075536509074</v>
      </c>
      <c r="M101" s="2">
        <f>L101+ Base!$B84*(L99-L101)</f>
        <v>0.34269001467169735</v>
      </c>
      <c r="N101" s="2">
        <f>M101+ Base!$B84*(M99-M101)</f>
        <v>0.38129961490797576</v>
      </c>
      <c r="O101" s="2">
        <f>N101+ Base!$B84*(N99-N101)</f>
        <v>0.41983599944469141</v>
      </c>
      <c r="P101" s="2">
        <f>O101+ Base!$B84*(O99-O101)</f>
        <v>0.4580506737198764</v>
      </c>
      <c r="Q101" s="2">
        <f>P101+ Base!$B84*(P99-P101)</f>
        <v>0.49575687974645694</v>
      </c>
      <c r="R101" s="2">
        <f>Q101+ Base!$B84*(Q99-Q101)</f>
        <v>0.53281831983325634</v>
      </c>
      <c r="S101" s="2">
        <f>R101+ Base!$B84*(R99-R101)</f>
        <v>0.56913964979260945</v>
      </c>
      <c r="T101" s="2">
        <f>S101+ Base!$B84*(S99-S101)</f>
        <v>0.60465849556611961</v>
      </c>
      <c r="U101" s="2">
        <f>T101+ Base!$B84*(T99-T101)</f>
        <v>0.63933877729351085</v>
      </c>
      <c r="V101" s="2">
        <f>U101+ Base!$B84*(U99-U101)</f>
        <v>0.67314626445909553</v>
      </c>
      <c r="W101" s="2">
        <f>V101+ Base!$B84*(V99-V101)</f>
        <v>0.70609054804717264</v>
      </c>
      <c r="X101" s="2">
        <f>W101+ Base!$B84*(W99-W101)</f>
        <v>0.73818192302315311</v>
      </c>
      <c r="Y101" s="2">
        <f>X101+ Base!$B84*(X99-X101)</f>
        <v>0.76943117103936964</v>
      </c>
      <c r="Z101" s="2">
        <f>Y101+ Base!$B84*(Y99-Y101)</f>
        <v>0.79984940925030756</v>
      </c>
      <c r="AA101" s="2">
        <f>Z101+ Base!$B84*(Z99-Z101)</f>
        <v>0.82944799860029439</v>
      </c>
      <c r="AB101" s="2">
        <f>AA101+ Base!$B84*(AA99-AA101)</f>
        <v>0.85823850490731968</v>
      </c>
      <c r="AC101" s="2">
        <f>AB101+ Base!$B84*(AB99-AB101)</f>
        <v>0.88623270547202049</v>
      </c>
      <c r="AD101" s="2">
        <f>AC101+ Base!$B84*(AC99-AC101)</f>
        <v>0.91340469561645299</v>
      </c>
      <c r="AE101" s="2">
        <f>AD101+ Base!$B84*(AD99-AD101)</f>
        <v>0.93974221327606555</v>
      </c>
      <c r="AF101" s="2">
        <f>AE101+ Base!$B84*(AE99-AE101)</f>
        <v>0.96524369147939115</v>
      </c>
      <c r="AG101" s="2">
        <f>AF101+ Base!$B84*(AF99-AF101)</f>
        <v>0.98977135689154649</v>
      </c>
      <c r="AH101" s="2">
        <f>AG101+ Base!$B84*(AG99-AG101)</f>
        <v>1.0132009450644732</v>
      </c>
      <c r="AI101" s="2">
        <f>AH101+ Base!$B84*(AH99-AH101)</f>
        <v>1.0354292667843827</v>
      </c>
      <c r="AJ101" s="2">
        <f>AI101+ Base!$B84*(AI99-AI101)</f>
        <v>1.0561296795133854</v>
      </c>
      <c r="AK101" s="2">
        <f>AJ101+ Base!$B84*(AJ99-AJ101)</f>
        <v>1.0749641629986166</v>
      </c>
      <c r="AL101" s="2">
        <f>AK101+ Base!$B84*(AK99-AK101)</f>
        <v>1.0916109660615219</v>
      </c>
      <c r="AM101" s="2">
        <f>AL101+ Base!$B84*(AL99-AL101)</f>
        <v>1.1057884030534497</v>
      </c>
      <c r="AN101" s="2">
        <f>AM101+ Base!$B84*(AM99-AM101)</f>
        <v>1.1172750222470116</v>
      </c>
      <c r="AO101" s="2">
        <f>AN101+ Base!$B84*(AN99-AN101)</f>
        <v>1.1259254874931977</v>
      </c>
      <c r="AP101" s="2">
        <f>AO101+ Base!$B84*(AO99-AO101)</f>
        <v>1.1316808845597897</v>
      </c>
      <c r="AQ101" s="2">
        <f>AP101+ Base!$B84*(AP99-AP101)</f>
        <v>1.1345720108019133</v>
      </c>
      <c r="AR101" s="2">
        <f>AQ101+ Base!$B84*(AQ99-AQ101)</f>
        <v>1.134714727750987</v>
      </c>
      <c r="AS101" s="2">
        <f>AR101+ Base!$B84*(AR99-AR101)</f>
        <v>1.1322976156317335</v>
      </c>
      <c r="AT101" s="2">
        <f>AS101+ Base!$B84*(AS99-AS101)</f>
        <v>1.1275636070898427</v>
      </c>
      <c r="AU101" s="2">
        <f>AT101+ Base!$B84*(AT99-AT101)</f>
        <v>1.1207884497418947</v>
      </c>
      <c r="AV101" s="2">
        <f>AU101+ Base!$B84*(AU99-AU101)</f>
        <v>1.1122593315628866</v>
      </c>
      <c r="AW101" s="2">
        <f>AV101+ Base!$B84*(AV99-AV101)</f>
        <v>1.1022567339943314</v>
      </c>
      <c r="AX101" s="2">
        <f>AW101+ Base!$B84*(AW99-AW101)</f>
        <v>1.0910418276733886</v>
      </c>
      <c r="AY101" s="2">
        <f>AX101+ Base!$B84*(AX99-AX101)</f>
        <v>1.0788508943595916</v>
      </c>
      <c r="AZ101" s="2">
        <f>AY101+ Base!$B84*(AY99-AY101)</f>
        <v>1.0658976300727403</v>
      </c>
      <c r="BA101" s="2">
        <f>AZ101+ Base!$B84*(AZ99-AZ101)</f>
        <v>1.0523838400655696</v>
      </c>
      <c r="BB101" s="2">
        <f>BA101+ Base!$B84*(BA99-BA101)</f>
        <v>1.0385788535100093</v>
      </c>
      <c r="BC101" s="2">
        <f>BB101+ Base!$B84*(BB99-BB101)</f>
        <v>1.0247496255623398</v>
      </c>
      <c r="BD101" s="2">
        <f>BC101+ Base!$B84*(BC99-BC101)</f>
        <v>1.0112148813703881</v>
      </c>
      <c r="BE101" s="2">
        <f>BD101+ Base!$B84*(BD99-BD101)</f>
        <v>0.99839493597478846</v>
      </c>
      <c r="BF101" s="2">
        <f>BE101+ Base!$B84*(BE99-BE101)</f>
        <v>0.98685116333208434</v>
      </c>
      <c r="BG101" s="2">
        <f>BF101+ Base!$B84*(BF99-BF101)</f>
        <v>0.97730611695707059</v>
      </c>
      <c r="BH101" s="2">
        <f>BG101+ Base!$B84*(BG99-BG101)</f>
        <v>0.9706364022105558</v>
      </c>
      <c r="BI101" s="2">
        <f>BH101+ Base!$B84*(BH99-BH101)</f>
        <v>0.96783748944221448</v>
      </c>
      <c r="BJ101" s="3"/>
      <c r="BK101" s="3"/>
      <c r="BL101" s="3"/>
      <c r="BM101" s="3"/>
      <c r="BN101" s="3"/>
      <c r="BO101" s="3"/>
      <c r="BP101" s="3"/>
      <c r="BQ101" s="3"/>
      <c r="BR101" s="3"/>
      <c r="BS101" s="3"/>
      <c r="BT101" s="3"/>
      <c r="BU101" s="3"/>
      <c r="BV101" s="3"/>
      <c r="BW101" s="3"/>
      <c r="BX101" s="3"/>
      <c r="BY101" s="3"/>
      <c r="BZ101" s="3"/>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B21*B117^$B5*(B53/1000)^(1-$B5)</f>
        <v>63.581986819140674</v>
      </c>
      <c r="C104" s="2">
        <f>C21*C117^$B5*(C53/1000)^(1-$B5)</f>
        <v>75.760728957291917</v>
      </c>
      <c r="D104" s="2">
        <f t="shared" ref="D104:AG104" si="15">D21*D117^$B5*(D53/1000)^(1-$B5)</f>
        <v>88.498278551373119</v>
      </c>
      <c r="E104" s="2">
        <f t="shared" si="15"/>
        <v>103.20152248259511</v>
      </c>
      <c r="F104" s="2">
        <f t="shared" si="15"/>
        <v>119.32228501442245</v>
      </c>
      <c r="G104" s="2">
        <f t="shared" si="15"/>
        <v>136.84986840875871</v>
      </c>
      <c r="H104" s="2">
        <f t="shared" si="15"/>
        <v>155.76329707986278</v>
      </c>
      <c r="I104" s="2">
        <f t="shared" si="15"/>
        <v>176.01755315235974</v>
      </c>
      <c r="J104" s="2">
        <f t="shared" si="15"/>
        <v>197.51467011215362</v>
      </c>
      <c r="K104" s="2">
        <f t="shared" si="15"/>
        <v>220.04563685269906</v>
      </c>
      <c r="L104" s="2">
        <f t="shared" si="15"/>
        <v>243.17448402971885</v>
      </c>
      <c r="M104" s="2">
        <f t="shared" si="15"/>
        <v>267.0712585257146</v>
      </c>
      <c r="N104" s="2">
        <f t="shared" si="15"/>
        <v>291.93542997445115</v>
      </c>
      <c r="O104" s="2">
        <f t="shared" si="15"/>
        <v>317.43903134520315</v>
      </c>
      <c r="P104" s="2">
        <f t="shared" si="15"/>
        <v>343.22286944433927</v>
      </c>
      <c r="Q104" s="2">
        <f t="shared" si="15"/>
        <v>368.87993644727652</v>
      </c>
      <c r="R104" s="2">
        <f t="shared" si="15"/>
        <v>393.9428713722603</v>
      </c>
      <c r="S104" s="2">
        <f t="shared" si="15"/>
        <v>417.87523516416081</v>
      </c>
      <c r="T104" s="2">
        <f t="shared" si="15"/>
        <v>440.06641368395043</v>
      </c>
      <c r="U104" s="2">
        <f t="shared" si="15"/>
        <v>460.26431749818482</v>
      </c>
      <c r="V104" s="2">
        <f t="shared" si="15"/>
        <v>477.86076435951856</v>
      </c>
      <c r="W104" s="2">
        <f t="shared" si="15"/>
        <v>492.20962120849288</v>
      </c>
      <c r="X104" s="2">
        <f t="shared" si="15"/>
        <v>502.87724059072292</v>
      </c>
      <c r="Y104" s="2">
        <f t="shared" si="15"/>
        <v>509.52932487986419</v>
      </c>
      <c r="Z104" s="2">
        <f t="shared" si="15"/>
        <v>511.97835807719264</v>
      </c>
      <c r="AA104" s="2">
        <f t="shared" si="15"/>
        <v>510.22790171565867</v>
      </c>
      <c r="AB104" s="2">
        <f t="shared" si="15"/>
        <v>504.50853318926374</v>
      </c>
      <c r="AC104" s="2">
        <f t="shared" si="15"/>
        <v>495.14830735430468</v>
      </c>
      <c r="AD104" s="2">
        <f t="shared" si="15"/>
        <v>482.99801053395038</v>
      </c>
      <c r="AE104" s="2">
        <f t="shared" si="15"/>
        <v>468.97702036222825</v>
      </c>
      <c r="AF104" s="2">
        <f t="shared" si="15"/>
        <v>453.61946703503475</v>
      </c>
      <c r="AG104" s="2">
        <f t="shared" si="15"/>
        <v>438.42102905992681</v>
      </c>
      <c r="AH104" s="2">
        <f t="shared" ref="AH104:BI104" si="16">AH21*AH117^$B5*(AH53/1000)^(1-$B5)</f>
        <v>931.75753225895357</v>
      </c>
      <c r="AI104" s="2">
        <f t="shared" si="16"/>
        <v>1069.0258894981466</v>
      </c>
      <c r="AJ104" s="2">
        <f t="shared" si="16"/>
        <v>1181.7294030553842</v>
      </c>
      <c r="AK104" s="2">
        <f t="shared" si="16"/>
        <v>1278.6606769085329</v>
      </c>
      <c r="AL104" s="2">
        <f t="shared" si="16"/>
        <v>1365.1407099858004</v>
      </c>
      <c r="AM104" s="2">
        <f t="shared" si="16"/>
        <v>1444.5748062334333</v>
      </c>
      <c r="AN104" s="2">
        <f t="shared" si="16"/>
        <v>1519.2186012527802</v>
      </c>
      <c r="AO104" s="2">
        <f t="shared" si="16"/>
        <v>1590.5928455122701</v>
      </c>
      <c r="AP104" s="2">
        <f t="shared" si="16"/>
        <v>1659.7269864481607</v>
      </c>
      <c r="AQ104" s="2">
        <f t="shared" si="16"/>
        <v>1727.3122739716837</v>
      </c>
      <c r="AR104" s="2">
        <f t="shared" si="16"/>
        <v>1793.8031888117928</v>
      </c>
      <c r="AS104" s="2">
        <f t="shared" si="16"/>
        <v>1859.4863804938568</v>
      </c>
      <c r="AT104" s="2">
        <f t="shared" si="16"/>
        <v>1924.5263353282755</v>
      </c>
      <c r="AU104" s="2">
        <f t="shared" si="16"/>
        <v>1988.9915474718932</v>
      </c>
      <c r="AV104" s="2">
        <f t="shared" si="16"/>
        <v>2052.8613353564265</v>
      </c>
      <c r="AW104" s="2">
        <f t="shared" si="16"/>
        <v>2116.0096210545607</v>
      </c>
      <c r="AX104" s="2">
        <f t="shared" si="16"/>
        <v>2178.1557730055833</v>
      </c>
      <c r="AY104" s="2">
        <f t="shared" si="16"/>
        <v>2238.7610110014543</v>
      </c>
      <c r="AZ104" s="2">
        <f t="shared" si="16"/>
        <v>2296.8252894302577</v>
      </c>
      <c r="BA104" s="2">
        <f t="shared" si="16"/>
        <v>2374.4699124913709</v>
      </c>
      <c r="BB104" s="2">
        <f t="shared" si="16"/>
        <v>2447.6798827460784</v>
      </c>
      <c r="BC104" s="2">
        <f t="shared" si="16"/>
        <v>2517.6049252816861</v>
      </c>
      <c r="BD104" s="2">
        <f t="shared" si="16"/>
        <v>2585.0487304982303</v>
      </c>
      <c r="BE104" s="2">
        <f t="shared" si="16"/>
        <v>2650.566284451203</v>
      </c>
      <c r="BF104" s="2">
        <f t="shared" si="16"/>
        <v>2714.5280895931337</v>
      </c>
      <c r="BG104" s="2">
        <f t="shared" si="16"/>
        <v>2777.1629349021173</v>
      </c>
      <c r="BH104" s="2">
        <f t="shared" si="16"/>
        <v>2838.5877571116503</v>
      </c>
      <c r="BI104" s="2">
        <f t="shared" si="16"/>
        <v>2898.8308107005378</v>
      </c>
    </row>
    <row r="105" spans="1:309" ht="18" customHeight="1" x14ac:dyDescent="0.3">
      <c r="A105" s="8" t="str">
        <f>Base!A105</f>
        <v xml:space="preserve">     Total damage (fraction of gross output)</v>
      </c>
      <c r="B105" s="2">
        <f>($B25*B99+$B26*B99^$B$27)</f>
        <v>1.7088000000000001E-3</v>
      </c>
      <c r="C105" s="2">
        <f t="shared" ref="C105:BI105" si="17">($B25*C99+$B26*C99^$B$27)</f>
        <v>2.2505211729822779E-3</v>
      </c>
      <c r="D105" s="2">
        <f t="shared" si="17"/>
        <v>2.8726108794524079E-3</v>
      </c>
      <c r="E105" s="2">
        <f t="shared" si="17"/>
        <v>3.5693966640010085E-3</v>
      </c>
      <c r="F105" s="2">
        <f t="shared" si="17"/>
        <v>4.3320022119386712E-3</v>
      </c>
      <c r="G105" s="2">
        <f t="shared" si="17"/>
        <v>5.1463671605921227E-3</v>
      </c>
      <c r="H105" s="2">
        <f t="shared" si="17"/>
        <v>5.9922282003155155E-3</v>
      </c>
      <c r="I105" s="2">
        <f t="shared" si="17"/>
        <v>6.842259426162697E-3</v>
      </c>
      <c r="J105" s="2">
        <f t="shared" si="17"/>
        <v>7.6614364426310453E-3</v>
      </c>
      <c r="K105" s="2">
        <f t="shared" si="17"/>
        <v>8.4066763689030835E-3</v>
      </c>
      <c r="L105" s="2">
        <f t="shared" si="17"/>
        <v>9.0267943041103908E-3</v>
      </c>
      <c r="M105" s="2">
        <f t="shared" si="17"/>
        <v>9.5079991546261101E-3</v>
      </c>
      <c r="N105" s="2">
        <f t="shared" si="17"/>
        <v>9.8709546921634649E-3</v>
      </c>
      <c r="O105" s="2">
        <f t="shared" si="17"/>
        <v>1.0136260031666894E-2</v>
      </c>
      <c r="P105" s="2">
        <f t="shared" si="17"/>
        <v>1.0323104897480095E-2</v>
      </c>
      <c r="Q105" s="2">
        <f t="shared" si="17"/>
        <v>1.0448597886112496E-2</v>
      </c>
      <c r="R105" s="2">
        <f t="shared" si="17"/>
        <v>1.0527519979847418E-2</v>
      </c>
      <c r="S105" s="2">
        <f t="shared" si="17"/>
        <v>1.0572335092652232E-2</v>
      </c>
      <c r="T105" s="2">
        <f t="shared" si="17"/>
        <v>1.0593345575527859E-2</v>
      </c>
      <c r="U105" s="2">
        <f t="shared" si="17"/>
        <v>1.0590883341375434E-2</v>
      </c>
      <c r="V105" s="2">
        <f t="shared" si="17"/>
        <v>1.0583220301135222E-2</v>
      </c>
      <c r="W105" s="2">
        <f t="shared" si="17"/>
        <v>1.0570763203540827E-2</v>
      </c>
      <c r="X105" s="2">
        <f t="shared" si="17"/>
        <v>1.0553836501833362E-2</v>
      </c>
      <c r="Y105" s="2">
        <f t="shared" si="17"/>
        <v>1.053270764547121E-2</v>
      </c>
      <c r="Z105" s="2">
        <f t="shared" si="17"/>
        <v>1.0507610383044151E-2</v>
      </c>
      <c r="AA105" s="2">
        <f t="shared" si="17"/>
        <v>1.0478765877115258E-2</v>
      </c>
      <c r="AB105" s="2">
        <f t="shared" si="17"/>
        <v>1.0446401226913966E-2</v>
      </c>
      <c r="AC105" s="2">
        <f t="shared" si="17"/>
        <v>1.0394769754785687E-2</v>
      </c>
      <c r="AD105" s="2">
        <f t="shared" si="17"/>
        <v>1.0329474017322846E-2</v>
      </c>
      <c r="AE105" s="2">
        <f t="shared" si="17"/>
        <v>1.0254992865096259E-2</v>
      </c>
      <c r="AF105" s="2">
        <f t="shared" si="17"/>
        <v>1.0114706321918555E-2</v>
      </c>
      <c r="AG105" s="2">
        <f t="shared" si="17"/>
        <v>9.9141241817044586E-3</v>
      </c>
      <c r="AH105" s="2">
        <f t="shared" si="17"/>
        <v>9.662393418086869E-3</v>
      </c>
      <c r="AI105" s="2">
        <f t="shared" si="17"/>
        <v>9.2713885268939349E-3</v>
      </c>
      <c r="AJ105" s="2">
        <f t="shared" si="17"/>
        <v>8.7424421151314508E-3</v>
      </c>
      <c r="AK105" s="2">
        <f t="shared" si="17"/>
        <v>8.091464297816665E-3</v>
      </c>
      <c r="AL105" s="2">
        <f t="shared" si="17"/>
        <v>7.3460076002657155E-3</v>
      </c>
      <c r="AM105" s="2">
        <f t="shared" si="17"/>
        <v>6.5415466947934845E-3</v>
      </c>
      <c r="AN105" s="2">
        <f t="shared" si="17"/>
        <v>5.7170794374542316E-3</v>
      </c>
      <c r="AO105" s="2">
        <f t="shared" si="17"/>
        <v>4.9104488403221205E-3</v>
      </c>
      <c r="AP105" s="2">
        <f t="shared" si="17"/>
        <v>4.1540447032594706E-3</v>
      </c>
      <c r="AQ105" s="2">
        <f t="shared" si="17"/>
        <v>3.4716409312840718E-3</v>
      </c>
      <c r="AR105" s="2">
        <f t="shared" si="17"/>
        <v>2.8769431168654807E-3</v>
      </c>
      <c r="AS105" s="2">
        <f t="shared" si="17"/>
        <v>2.3739789759840884E-3</v>
      </c>
      <c r="AT105" s="2">
        <f t="shared" si="17"/>
        <v>1.9589534500979709E-3</v>
      </c>
      <c r="AU105" s="2">
        <f t="shared" si="17"/>
        <v>1.6228611073278759E-3</v>
      </c>
      <c r="AV105" s="2">
        <f t="shared" si="17"/>
        <v>1.3541314973126927E-3</v>
      </c>
      <c r="AW105" s="2">
        <f t="shared" si="17"/>
        <v>1.1408163057511479E-3</v>
      </c>
      <c r="AX105" s="2">
        <f t="shared" si="17"/>
        <v>9.7213894923667179E-4</v>
      </c>
      <c r="AY105" s="2">
        <f t="shared" si="17"/>
        <v>8.3946743892661889E-4</v>
      </c>
      <c r="AZ105" s="2">
        <f t="shared" si="17"/>
        <v>7.3688916420156566E-4</v>
      </c>
      <c r="BA105" s="2">
        <f t="shared" si="17"/>
        <v>6.6799237960839741E-4</v>
      </c>
      <c r="BB105" s="2">
        <f t="shared" si="17"/>
        <v>6.291123724871141E-4</v>
      </c>
      <c r="BC105" s="2">
        <f t="shared" si="17"/>
        <v>6.2381012841110567E-4</v>
      </c>
      <c r="BD105" s="2">
        <f t="shared" si="17"/>
        <v>6.6328025517845555E-4</v>
      </c>
      <c r="BE105" s="2">
        <f t="shared" si="17"/>
        <v>7.6892479663954582E-4</v>
      </c>
      <c r="BF105" s="2">
        <f t="shared" si="17"/>
        <v>9.7744605691828593E-4</v>
      </c>
      <c r="BG105" s="2">
        <f t="shared" si="17"/>
        <v>1.3479098673511635E-3</v>
      </c>
      <c r="BH105" s="2">
        <f t="shared" si="17"/>
        <v>1.9686741865915262E-3</v>
      </c>
      <c r="BI105" s="2">
        <f t="shared" si="17"/>
        <v>2.9618529448043503E-3</v>
      </c>
    </row>
    <row r="106" spans="1:309" ht="18" customHeight="1" x14ac:dyDescent="0.3">
      <c r="A106" s="8" t="str">
        <f>Base!A106</f>
        <v xml:space="preserve">     Climate damages (trillion $)</v>
      </c>
      <c r="B106" s="2">
        <f>+B104*B105/(1+B105^Parameters!$B$56)</f>
        <v>0.10864889907654759</v>
      </c>
      <c r="C106" s="2">
        <f>+C104*C105/(1+C105^Parameters!$B$56)</f>
        <v>0.17050112459895703</v>
      </c>
      <c r="D106" s="2">
        <f>+D104*D105/(1+D105^Parameters!$B$56)</f>
        <v>0.25422111777948408</v>
      </c>
      <c r="E106" s="2">
        <f>+E104*E105/(1+E105^Parameters!$B$56)</f>
        <v>0.36836717006920006</v>
      </c>
      <c r="F106" s="2">
        <f>+F104*F105/(1+F105^Parameters!$B$56)</f>
        <v>0.51690440261605464</v>
      </c>
      <c r="G106" s="2">
        <f>+G104*G105/(1+G105^Parameters!$B$56)</f>
        <v>0.70427966871018921</v>
      </c>
      <c r="H106" s="2">
        <f>+H104*H105/(1+H105^Parameters!$B$56)</f>
        <v>0.93336922133607714</v>
      </c>
      <c r="I106" s="2">
        <f>+I104*I105/(1+I105^Parameters!$B$56)</f>
        <v>1.2043577622268269</v>
      </c>
      <c r="J106" s="2">
        <f>+J104*J105/(1+J105^Parameters!$B$56)</f>
        <v>1.5132460915515027</v>
      </c>
      <c r="K106" s="2">
        <f>+K104*K105/(1+K105^Parameters!$B$56)</f>
        <v>1.8498524554098146</v>
      </c>
      <c r="L106" s="2">
        <f>+L104*L105/(1+L105^Parameters!$B$56)</f>
        <v>2.1950860473444496</v>
      </c>
      <c r="M106" s="2">
        <f>+M104*M105/(1+M105^Parameters!$B$56)</f>
        <v>2.5393133002874255</v>
      </c>
      <c r="N106" s="2">
        <f>+N104*N105/(1+N105^Parameters!$B$56)</f>
        <v>2.8816814023150674</v>
      </c>
      <c r="O106" s="2">
        <f>+O104*O105/(1+O105^Parameters!$B$56)</f>
        <v>3.2176445659154371</v>
      </c>
      <c r="P106" s="2">
        <f>+P104*P105/(1+P105^Parameters!$B$56)</f>
        <v>3.5431256844880301</v>
      </c>
      <c r="Q106" s="2">
        <f>+Q104*Q105/(1+Q105^Parameters!$B$56)</f>
        <v>3.8542781241923256</v>
      </c>
      <c r="R106" s="2">
        <f>+R104*R105/(1+R105^Parameters!$B$56)</f>
        <v>4.1472414492899317</v>
      </c>
      <c r="S106" s="2">
        <f>+S104*S105/(1+S105^Parameters!$B$56)</f>
        <v>4.4179170130763614</v>
      </c>
      <c r="T106" s="2">
        <f>+T104*T105/(1+T105^Parameters!$B$56)</f>
        <v>4.6617755963372884</v>
      </c>
      <c r="U106" s="2">
        <f>+U104*U105/(1+U105^Parameters!$B$56)</f>
        <v>4.874605692821059</v>
      </c>
      <c r="V106" s="2">
        <f>+V104*V105/(1+V105^Parameters!$B$56)</f>
        <v>5.0573057424856511</v>
      </c>
      <c r="W106" s="2">
        <f>+W104*W105/(1+W105^Parameters!$B$56)</f>
        <v>5.2030313522995053</v>
      </c>
      <c r="X106" s="2">
        <f>+X104*X105/(1+X105^Parameters!$B$56)</f>
        <v>5.3072841776876087</v>
      </c>
      <c r="Y106" s="2">
        <f>+Y104*Y105/(1+Y105^Parameters!$B$56)</f>
        <v>5.3667234157539294</v>
      </c>
      <c r="Z106" s="2">
        <f>+Z104*Z105/(1+Z105^Parameters!$B$56)</f>
        <v>5.3796691112258053</v>
      </c>
      <c r="AA106" s="2">
        <f>+AA104*AA105/(1+AA105^Parameters!$B$56)</f>
        <v>5.3465587260501621</v>
      </c>
      <c r="AB106" s="2">
        <f>+AB104*AB105/(1+AB105^Parameters!$B$56)</f>
        <v>5.2702985600968901</v>
      </c>
      <c r="AC106" s="2">
        <f>+AC104*AC105/(1+AC105^Parameters!$B$56)</f>
        <v>5.1469526494198536</v>
      </c>
      <c r="AD106" s="2">
        <f>+AD104*AD105/(1+AD105^Parameters!$B$56)</f>
        <v>4.9891154002290667</v>
      </c>
      <c r="AE106" s="2">
        <f>+AE104*AE105/(1+AE105^Parameters!$B$56)</f>
        <v>4.8093559977087539</v>
      </c>
      <c r="AF106" s="2">
        <f>+AF104*AF105/(1+AF105^Parameters!$B$56)</f>
        <v>4.588227690964592</v>
      </c>
      <c r="AG106" s="2">
        <f>+AG104*AG105/(1+AG105^Parameters!$B$56)</f>
        <v>4.3465605259707738</v>
      </c>
      <c r="AH106" s="2">
        <f>+AH104*AH105/(1+AH105^Parameters!$B$56)</f>
        <v>9.0030078469517765</v>
      </c>
      <c r="AI106" s="2">
        <f>+AI104*AI105/(1+AI105^Parameters!$B$56)</f>
        <v>9.9113543668456998</v>
      </c>
      <c r="AJ106" s="2">
        <f>+AJ104*AJ105/(1+AJ105^Parameters!$B$56)</f>
        <v>10.331200901960539</v>
      </c>
      <c r="AK106" s="2">
        <f>+AK104*AK105/(1+AK105^Parameters!$B$56)</f>
        <v>10.346237216227484</v>
      </c>
      <c r="AL106" s="2">
        <f>+AL104*AL105/(1+AL105^Parameters!$B$56)</f>
        <v>10.028334030987825</v>
      </c>
      <c r="AM106" s="2">
        <f>+AM104*AM105/(1+AM105^Parameters!$B$56)</f>
        <v>9.4497535490982543</v>
      </c>
      <c r="AN106" s="2">
        <f>+AN104*AN105/(1+AN105^Parameters!$B$56)</f>
        <v>8.6854934262202494</v>
      </c>
      <c r="AO106" s="2">
        <f>+AO104*AO105/(1+AO105^Parameters!$B$56)</f>
        <v>7.8105247936703881</v>
      </c>
      <c r="AP106" s="2">
        <f>+AP104*AP105/(1+AP105^Parameters!$B$56)</f>
        <v>6.8945800969117848</v>
      </c>
      <c r="AQ106" s="2">
        <f>+AQ104*AQ105/(1+AQ105^Parameters!$B$56)</f>
        <v>5.9966079914294639</v>
      </c>
      <c r="AR106" s="2">
        <f>+AR104*AR105/(1+AR105^Parameters!$B$56)</f>
        <v>5.1606697370634373</v>
      </c>
      <c r="AS106" s="2">
        <f>+AS104*AS105/(1+AS105^Parameters!$B$56)</f>
        <v>4.4143815734211653</v>
      </c>
      <c r="AT106" s="2">
        <f>+AT104*AT105/(1+AT105^Parameters!$B$56)</f>
        <v>3.7700575043957296</v>
      </c>
      <c r="AU106" s="2">
        <f>+AU104*AU105/(1+AU105^Parameters!$B$56)</f>
        <v>3.2278570251960224</v>
      </c>
      <c r="AV106" s="2">
        <f>+AV104*AV105/(1+AV105^Parameters!$B$56)</f>
        <v>2.7798441938215315</v>
      </c>
      <c r="AW106" s="2">
        <f>+AW104*AW105/(1+AW105^Parameters!$B$56)</f>
        <v>2.4139782788253505</v>
      </c>
      <c r="AX106" s="2">
        <f>+AX104*AX105/(1+AX105^Parameters!$B$56)</f>
        <v>2.1174700644434385</v>
      </c>
      <c r="AY106" s="2">
        <f>+AY104*AY105/(1+AY105^Parameters!$B$56)</f>
        <v>1.8793669722741588</v>
      </c>
      <c r="AZ106" s="2">
        <f>+AZ104*AZ105/(1+AZ105^Parameters!$B$56)</f>
        <v>1.6925056678452817</v>
      </c>
      <c r="BA106" s="2">
        <f>+BA104*BA105/(1+BA105^Parameters!$B$56)</f>
        <v>1.586127807153654</v>
      </c>
      <c r="BB106" s="2">
        <f>+BB104*BB105/(1+BB105^Parameters!$B$56)</f>
        <v>1.5398656981233667</v>
      </c>
      <c r="BC106" s="2">
        <f>+BC104*BC105/(1+BC105^Parameters!$B$56)</f>
        <v>1.5705074517284008</v>
      </c>
      <c r="BD106" s="2">
        <f>+BD104*BD105/(1+BD105^Parameters!$B$56)</f>
        <v>1.7146117816136088</v>
      </c>
      <c r="BE106" s="2">
        <f>+BE104*BE105/(1+BE105^Parameters!$B$56)</f>
        <v>2.0380861412512781</v>
      </c>
      <c r="BF106" s="2">
        <f>+BF104*BF105/(1+BF105^Parameters!$B$56)</f>
        <v>2.6533047775667362</v>
      </c>
      <c r="BG106" s="2">
        <f>+BG104*BG105/(1+BG105^Parameters!$B$56)</f>
        <v>3.743365323196481</v>
      </c>
      <c r="BH106" s="2">
        <f>+BH104*BH105/(1+BH105^Parameters!$B$56)</f>
        <v>5.5882544438004427</v>
      </c>
      <c r="BI106" s="2">
        <f>+BI104*BI105/(1+BI105^Parameters!$B$56)</f>
        <v>8.5859105731629697</v>
      </c>
    </row>
    <row r="107" spans="1:309" ht="18" customHeight="1" x14ac:dyDescent="0.3">
      <c r="A107" s="8" t="str">
        <f>Base!A107</f>
        <v>Output after damages before abatement</v>
      </c>
      <c r="B107" s="2">
        <f t="shared" ref="B107:BI107" si="18">+B104-B106</f>
        <v>63.473337920064125</v>
      </c>
      <c r="C107" s="2">
        <f t="shared" si="18"/>
        <v>75.59022783269296</v>
      </c>
      <c r="D107" s="2">
        <f t="shared" si="18"/>
        <v>88.244057433593639</v>
      </c>
      <c r="E107" s="2">
        <f t="shared" si="18"/>
        <v>102.8331553125259</v>
      </c>
      <c r="F107" s="2">
        <f t="shared" si="18"/>
        <v>118.8053806118064</v>
      </c>
      <c r="G107" s="2">
        <f t="shared" si="18"/>
        <v>136.14558874004851</v>
      </c>
      <c r="H107" s="2">
        <f t="shared" si="18"/>
        <v>154.8299278585267</v>
      </c>
      <c r="I107" s="2">
        <f t="shared" si="18"/>
        <v>174.8131953901329</v>
      </c>
      <c r="J107" s="2">
        <f t="shared" si="18"/>
        <v>196.00142402060212</v>
      </c>
      <c r="K107" s="2">
        <f t="shared" si="18"/>
        <v>218.19578439728926</v>
      </c>
      <c r="L107" s="2">
        <f t="shared" si="18"/>
        <v>240.97939798237439</v>
      </c>
      <c r="M107" s="2">
        <f t="shared" si="18"/>
        <v>264.53194522542719</v>
      </c>
      <c r="N107" s="2">
        <f t="shared" si="18"/>
        <v>289.0537485721361</v>
      </c>
      <c r="O107" s="2">
        <f t="shared" si="18"/>
        <v>314.22138677928768</v>
      </c>
      <c r="P107" s="2">
        <f t="shared" si="18"/>
        <v>339.67974375985125</v>
      </c>
      <c r="Q107" s="2">
        <f t="shared" si="18"/>
        <v>365.0256583230842</v>
      </c>
      <c r="R107" s="2">
        <f t="shared" si="18"/>
        <v>389.79562992297036</v>
      </c>
      <c r="S107" s="2">
        <f t="shared" si="18"/>
        <v>413.45731815108445</v>
      </c>
      <c r="T107" s="2">
        <f t="shared" si="18"/>
        <v>435.40463808761314</v>
      </c>
      <c r="U107" s="2">
        <f t="shared" si="18"/>
        <v>455.38971180536379</v>
      </c>
      <c r="V107" s="2">
        <f t="shared" si="18"/>
        <v>472.8034586170329</v>
      </c>
      <c r="W107" s="2">
        <f t="shared" si="18"/>
        <v>487.00658985619339</v>
      </c>
      <c r="X107" s="2">
        <f t="shared" si="18"/>
        <v>497.5699564130353</v>
      </c>
      <c r="Y107" s="2">
        <f t="shared" si="18"/>
        <v>504.16260146411025</v>
      </c>
      <c r="Z107" s="2">
        <f t="shared" si="18"/>
        <v>506.59868896596686</v>
      </c>
      <c r="AA107" s="2">
        <f t="shared" si="18"/>
        <v>504.88134298960853</v>
      </c>
      <c r="AB107" s="2">
        <f t="shared" si="18"/>
        <v>499.23823462916687</v>
      </c>
      <c r="AC107" s="2">
        <f t="shared" si="18"/>
        <v>490.00135470488482</v>
      </c>
      <c r="AD107" s="2">
        <f t="shared" si="18"/>
        <v>478.0088951337213</v>
      </c>
      <c r="AE107" s="2">
        <f t="shared" si="18"/>
        <v>464.16766436451951</v>
      </c>
      <c r="AF107" s="2">
        <f t="shared" si="18"/>
        <v>449.03123934407017</v>
      </c>
      <c r="AG107" s="2">
        <f t="shared" si="18"/>
        <v>434.07446853395601</v>
      </c>
      <c r="AH107" s="2">
        <f t="shared" si="18"/>
        <v>922.75452441200184</v>
      </c>
      <c r="AI107" s="2">
        <f t="shared" si="18"/>
        <v>1059.114535131301</v>
      </c>
      <c r="AJ107" s="2">
        <f t="shared" si="18"/>
        <v>1171.3982021534237</v>
      </c>
      <c r="AK107" s="2">
        <f t="shared" si="18"/>
        <v>1268.3144396923053</v>
      </c>
      <c r="AL107" s="2">
        <f t="shared" si="18"/>
        <v>1355.1123759548125</v>
      </c>
      <c r="AM107" s="2">
        <f t="shared" si="18"/>
        <v>1435.1250526843351</v>
      </c>
      <c r="AN107" s="2">
        <f t="shared" si="18"/>
        <v>1510.5331078265599</v>
      </c>
      <c r="AO107" s="2">
        <f t="shared" si="18"/>
        <v>1582.7823207185997</v>
      </c>
      <c r="AP107" s="2">
        <f t="shared" si="18"/>
        <v>1652.8324063512489</v>
      </c>
      <c r="AQ107" s="2">
        <f t="shared" si="18"/>
        <v>1721.3156659802542</v>
      </c>
      <c r="AR107" s="2">
        <f t="shared" si="18"/>
        <v>1788.6425190747293</v>
      </c>
      <c r="AS107" s="2">
        <f t="shared" si="18"/>
        <v>1855.0719989204356</v>
      </c>
      <c r="AT107" s="2">
        <f t="shared" si="18"/>
        <v>1920.7562778238798</v>
      </c>
      <c r="AU107" s="2">
        <f t="shared" si="18"/>
        <v>1985.7636904466972</v>
      </c>
      <c r="AV107" s="2">
        <f t="shared" si="18"/>
        <v>2050.0814911626048</v>
      </c>
      <c r="AW107" s="2">
        <f t="shared" si="18"/>
        <v>2113.5956427757355</v>
      </c>
      <c r="AX107" s="2">
        <f t="shared" si="18"/>
        <v>2176.03830294114</v>
      </c>
      <c r="AY107" s="2">
        <f t="shared" si="18"/>
        <v>2236.8816440291803</v>
      </c>
      <c r="AZ107" s="2">
        <f t="shared" si="18"/>
        <v>2295.1327837624126</v>
      </c>
      <c r="BA107" s="2">
        <f t="shared" si="18"/>
        <v>2372.8837846842171</v>
      </c>
      <c r="BB107" s="2">
        <f t="shared" si="18"/>
        <v>2446.1400170479551</v>
      </c>
      <c r="BC107" s="2">
        <f t="shared" si="18"/>
        <v>2516.0344178299579</v>
      </c>
      <c r="BD107" s="2">
        <f t="shared" si="18"/>
        <v>2583.3341187166166</v>
      </c>
      <c r="BE107" s="2">
        <f t="shared" si="18"/>
        <v>2648.5281983099517</v>
      </c>
      <c r="BF107" s="2">
        <f t="shared" si="18"/>
        <v>2711.8747848155672</v>
      </c>
      <c r="BG107" s="2">
        <f t="shared" si="18"/>
        <v>2773.4195695789208</v>
      </c>
      <c r="BH107" s="2">
        <f t="shared" si="18"/>
        <v>2832.9995026678498</v>
      </c>
      <c r="BI107" s="2">
        <f t="shared" si="18"/>
        <v>2890.2449001273749</v>
      </c>
    </row>
    <row r="108" spans="1:309" ht="18" customHeight="1" x14ac:dyDescent="0.3">
      <c r="A108" s="8" t="str">
        <f>Base!A108</f>
        <v xml:space="preserve">    Abatement cost (fraction of output)</v>
      </c>
      <c r="B108" s="2">
        <f t="shared" ref="B108:AG108" si="19">(B32*(B135)^$B39)*B47^(1-$B$39)</f>
        <v>2.0387458489529295E-3</v>
      </c>
      <c r="C108" s="2">
        <f t="shared" si="19"/>
        <v>2.8384106551486137E-3</v>
      </c>
      <c r="D108" s="2">
        <f t="shared" si="19"/>
        <v>3.9311465509582755E-3</v>
      </c>
      <c r="E108" s="2">
        <f t="shared" si="19"/>
        <v>5.4072699069019868E-3</v>
      </c>
      <c r="F108" s="2">
        <f t="shared" si="19"/>
        <v>7.3790355661955895E-3</v>
      </c>
      <c r="G108" s="2">
        <f t="shared" si="19"/>
        <v>9.9822024096496709E-3</v>
      </c>
      <c r="H108" s="2">
        <f t="shared" si="19"/>
        <v>1.3375672465537877E-2</v>
      </c>
      <c r="I108" s="2">
        <f t="shared" si="19"/>
        <v>1.7738907926504614E-2</v>
      </c>
      <c r="J108" s="2">
        <f t="shared" si="19"/>
        <v>2.3268801099284815E-2</v>
      </c>
      <c r="K108" s="2">
        <f t="shared" si="19"/>
        <v>3.0183036470676619E-2</v>
      </c>
      <c r="L108" s="2">
        <f t="shared" si="19"/>
        <v>3.2120694982541199E-2</v>
      </c>
      <c r="M108" s="2">
        <f t="shared" si="19"/>
        <v>2.9863065119230751E-2</v>
      </c>
      <c r="N108" s="2">
        <f t="shared" si="19"/>
        <v>2.7770704591669724E-2</v>
      </c>
      <c r="O108" s="2">
        <f t="shared" si="19"/>
        <v>2.5831044720591684E-2</v>
      </c>
      <c r="P108" s="2">
        <f t="shared" si="19"/>
        <v>2.4032507544296665E-2</v>
      </c>
      <c r="Q108" s="2">
        <f t="shared" si="19"/>
        <v>2.2364425042674153E-2</v>
      </c>
      <c r="R108" s="2">
        <f t="shared" si="19"/>
        <v>2.0816965160878675E-2</v>
      </c>
      <c r="S108" s="2">
        <f t="shared" si="19"/>
        <v>1.9381064042671269E-2</v>
      </c>
      <c r="T108" s="2">
        <f t="shared" si="19"/>
        <v>1.7090885939048988E-2</v>
      </c>
      <c r="U108" s="2">
        <f t="shared" si="19"/>
        <v>1.5347384603989928E-2</v>
      </c>
      <c r="V108" s="2">
        <f t="shared" si="19"/>
        <v>1.4382186044522972E-2</v>
      </c>
      <c r="W108" s="2">
        <f t="shared" si="19"/>
        <v>1.3472993118224972E-2</v>
      </c>
      <c r="X108" s="2">
        <f t="shared" si="19"/>
        <v>1.261775389352467E-2</v>
      </c>
      <c r="Y108" s="2">
        <f t="shared" si="19"/>
        <v>1.1814195637912221E-2</v>
      </c>
      <c r="Z108" s="2">
        <f t="shared" si="19"/>
        <v>1.1059923183812988E-2</v>
      </c>
      <c r="AA108" s="2">
        <f t="shared" si="19"/>
        <v>1.0352489058228578E-2</v>
      </c>
      <c r="AB108" s="2">
        <f t="shared" si="19"/>
        <v>1.0291081958069071E-2</v>
      </c>
      <c r="AC108" s="2">
        <f t="shared" si="19"/>
        <v>9.6028311549152083E-3</v>
      </c>
      <c r="AD108" s="2">
        <f t="shared" si="19"/>
        <v>8.9625726694150479E-3</v>
      </c>
      <c r="AE108" s="2">
        <f t="shared" si="19"/>
        <v>1.0860686124088257E-2</v>
      </c>
      <c r="AF108" s="2">
        <f t="shared" si="19"/>
        <v>1.0851938714808981E-2</v>
      </c>
      <c r="AG108" s="2">
        <f t="shared" si="19"/>
        <v>1.073287022801005E-2</v>
      </c>
      <c r="AH108" s="2">
        <f t="shared" ref="AH108:BI108" si="20">(AH32*(AH135)^$B39)*AH47^(1-$B$39)</f>
        <v>1.0499465551738299E-2</v>
      </c>
      <c r="AI108" s="2">
        <f t="shared" si="20"/>
        <v>1.0152777039470559E-2</v>
      </c>
      <c r="AJ108" s="2">
        <f t="shared" si="20"/>
        <v>9.6999066606473141E-3</v>
      </c>
      <c r="AK108" s="2">
        <f t="shared" si="20"/>
        <v>9.1545903972962504E-3</v>
      </c>
      <c r="AL108" s="2">
        <f t="shared" si="20"/>
        <v>8.5370480998562918E-3</v>
      </c>
      <c r="AM108" s="2">
        <f t="shared" si="20"/>
        <v>7.872806299501758E-3</v>
      </c>
      <c r="AN108" s="2">
        <f t="shared" si="20"/>
        <v>7.190395545903493E-3</v>
      </c>
      <c r="AO108" s="2">
        <f t="shared" si="20"/>
        <v>6.5181939138740904E-3</v>
      </c>
      <c r="AP108" s="2">
        <f t="shared" si="20"/>
        <v>5.8810594875011689E-3</v>
      </c>
      <c r="AQ108" s="2">
        <f t="shared" si="20"/>
        <v>5.2975930486410952E-3</v>
      </c>
      <c r="AR108" s="2">
        <f t="shared" si="20"/>
        <v>4.7787050125066358E-3</v>
      </c>
      <c r="AS108" s="2">
        <f t="shared" si="20"/>
        <v>4.3276765421621588E-3</v>
      </c>
      <c r="AT108" s="2">
        <f t="shared" si="20"/>
        <v>3.9413725406274641E-3</v>
      </c>
      <c r="AU108" s="2">
        <f t="shared" si="20"/>
        <v>3.6119720394287027E-3</v>
      </c>
      <c r="AV108" s="2">
        <f t="shared" si="20"/>
        <v>3.3286170363312256E-3</v>
      </c>
      <c r="AW108" s="2">
        <f t="shared" si="20"/>
        <v>3.078622270751479E-3</v>
      </c>
      <c r="AX108" s="2">
        <f t="shared" si="20"/>
        <v>2.8482017505852227E-3</v>
      </c>
      <c r="AY108" s="2">
        <f t="shared" si="20"/>
        <v>2.6228783353946378E-3</v>
      </c>
      <c r="AZ108" s="2">
        <f t="shared" si="20"/>
        <v>2.3048779933593734E-3</v>
      </c>
      <c r="BA108" s="2">
        <f t="shared" si="20"/>
        <v>2.0786635799380773E-3</v>
      </c>
      <c r="BB108" s="2">
        <f t="shared" si="20"/>
        <v>1.8036640701166045E-3</v>
      </c>
      <c r="BC108" s="2">
        <f t="shared" si="20"/>
        <v>1.482649464317881E-3</v>
      </c>
      <c r="BD108" s="2">
        <f t="shared" si="20"/>
        <v>1.1291925853889829E-3</v>
      </c>
      <c r="BE108" s="2">
        <f t="shared" si="20"/>
        <v>7.7045031536531025E-4</v>
      </c>
      <c r="BF108" s="2">
        <f t="shared" si="20"/>
        <v>4.450298749679586E-4</v>
      </c>
      <c r="BG108" s="2">
        <f t="shared" si="20"/>
        <v>1.9386980847221693E-4</v>
      </c>
      <c r="BH108" s="2">
        <f t="shared" si="20"/>
        <v>4.5533889033832466E-5</v>
      </c>
      <c r="BI108" s="2">
        <f t="shared" si="20"/>
        <v>7.3817958554985839E-15</v>
      </c>
    </row>
    <row r="109" spans="1:309" ht="18" customHeight="1" x14ac:dyDescent="0.3">
      <c r="A109" s="8" t="str">
        <f>Base!A109</f>
        <v xml:space="preserve">    Abatement cost ($ trillion)</v>
      </c>
      <c r="B109" s="2">
        <f t="shared" ref="B109:BI109" si="21">+B104*B108</f>
        <v>0.12962751169570291</v>
      </c>
      <c r="C109" s="2">
        <f t="shared" si="21"/>
        <v>0.2150400603142035</v>
      </c>
      <c r="D109" s="2">
        <f t="shared" si="21"/>
        <v>0.34789970249297514</v>
      </c>
      <c r="E109" s="2">
        <f t="shared" si="21"/>
        <v>0.5580384868666054</v>
      </c>
      <c r="F109" s="2">
        <f t="shared" si="21"/>
        <v>0.88048338496115031</v>
      </c>
      <c r="G109" s="2">
        <f t="shared" si="21"/>
        <v>1.3660630861901515</v>
      </c>
      <c r="H109" s="2">
        <f t="shared" si="21"/>
        <v>2.0834388438925169</v>
      </c>
      <c r="I109" s="2">
        <f t="shared" si="21"/>
        <v>3.1223591688183414</v>
      </c>
      <c r="J109" s="2">
        <f t="shared" si="21"/>
        <v>4.595929573030558</v>
      </c>
      <c r="K109" s="2">
        <f t="shared" si="21"/>
        <v>6.6416454823382791</v>
      </c>
      <c r="L109" s="2">
        <f t="shared" si="21"/>
        <v>7.8109334290554351</v>
      </c>
      <c r="M109" s="2">
        <f t="shared" si="21"/>
        <v>7.9755663848283262</v>
      </c>
      <c r="N109" s="2">
        <f t="shared" si="21"/>
        <v>8.1072525856625663</v>
      </c>
      <c r="O109" s="2">
        <f t="shared" si="21"/>
        <v>8.1997818147392483</v>
      </c>
      <c r="P109" s="2">
        <f t="shared" si="21"/>
        <v>8.2485061992962319</v>
      </c>
      <c r="Q109" s="2">
        <f t="shared" si="21"/>
        <v>8.2497876884215202</v>
      </c>
      <c r="R109" s="2">
        <f t="shared" si="21"/>
        <v>8.2006950287328522</v>
      </c>
      <c r="S109" s="2">
        <f t="shared" si="21"/>
        <v>8.0988666945629184</v>
      </c>
      <c r="T109" s="2">
        <f t="shared" si="21"/>
        <v>7.5211248818787437</v>
      </c>
      <c r="U109" s="2">
        <f t="shared" si="21"/>
        <v>7.063853500137574</v>
      </c>
      <c r="V109" s="2">
        <f t="shared" si="21"/>
        <v>6.8726824163965485</v>
      </c>
      <c r="W109" s="2">
        <f t="shared" si="21"/>
        <v>6.6315368392661451</v>
      </c>
      <c r="X109" s="2">
        <f t="shared" si="21"/>
        <v>6.3451812604285367</v>
      </c>
      <c r="Y109" s="2">
        <f t="shared" si="21"/>
        <v>6.01967912738405</v>
      </c>
      <c r="Z109" s="2">
        <f t="shared" si="21"/>
        <v>5.6624413121084505</v>
      </c>
      <c r="AA109" s="2">
        <f t="shared" si="21"/>
        <v>5.2821287697142827</v>
      </c>
      <c r="AB109" s="2">
        <f t="shared" si="21"/>
        <v>5.1919386635959235</v>
      </c>
      <c r="AC109" s="2">
        <f t="shared" si="21"/>
        <v>4.7548255921654485</v>
      </c>
      <c r="AD109" s="2">
        <f t="shared" si="21"/>
        <v>4.328904768593425</v>
      </c>
      <c r="AE109" s="2">
        <f t="shared" si="21"/>
        <v>5.0934122175643077</v>
      </c>
      <c r="AF109" s="2">
        <f t="shared" si="21"/>
        <v>4.9226506561085097</v>
      </c>
      <c r="AG109" s="2">
        <f t="shared" si="21"/>
        <v>4.7055160101308173</v>
      </c>
      <c r="AH109" s="2">
        <f t="shared" si="21"/>
        <v>9.7829561125255697</v>
      </c>
      <c r="AI109" s="2">
        <f t="shared" si="21"/>
        <v>10.853581505496374</v>
      </c>
      <c r="AJ109" s="2">
        <f t="shared" si="21"/>
        <v>11.462664907779695</v>
      </c>
      <c r="AK109" s="2">
        <f t="shared" si="21"/>
        <v>11.705614754227179</v>
      </c>
      <c r="AL109" s="2">
        <f t="shared" si="21"/>
        <v>11.654271904220746</v>
      </c>
      <c r="AM109" s="2">
        <f t="shared" si="21"/>
        <v>11.372857634616105</v>
      </c>
      <c r="AN109" s="2">
        <f t="shared" si="21"/>
        <v>10.923782663701726</v>
      </c>
      <c r="AO109" s="2">
        <f t="shared" si="21"/>
        <v>10.36779260506975</v>
      </c>
      <c r="AP109" s="2">
        <f t="shared" si="21"/>
        <v>9.7609531403126795</v>
      </c>
      <c r="AQ109" s="2">
        <f t="shared" si="21"/>
        <v>9.1505974954248348</v>
      </c>
      <c r="AR109" s="2">
        <f t="shared" si="21"/>
        <v>8.5720562898253014</v>
      </c>
      <c r="AS109" s="2">
        <f t="shared" si="21"/>
        <v>8.0472555893332824</v>
      </c>
      <c r="AT109" s="2">
        <f t="shared" si="21"/>
        <v>7.5852752517772686</v>
      </c>
      <c r="AU109" s="2">
        <f t="shared" si="21"/>
        <v>7.1841818561285056</v>
      </c>
      <c r="AV109" s="2">
        <f t="shared" si="21"/>
        <v>6.8331892140930703</v>
      </c>
      <c r="AW109" s="2">
        <f t="shared" si="21"/>
        <v>6.5143943445029686</v>
      </c>
      <c r="AX109" s="2">
        <f t="shared" si="21"/>
        <v>6.2038270857218114</v>
      </c>
      <c r="AY109" s="2">
        <f t="shared" si="21"/>
        <v>5.871997753881911</v>
      </c>
      <c r="AZ109" s="2">
        <f t="shared" si="21"/>
        <v>5.2939020641990746</v>
      </c>
      <c r="BA109" s="2">
        <f t="shared" si="21"/>
        <v>4.9357241287545666</v>
      </c>
      <c r="BB109" s="2">
        <f t="shared" si="21"/>
        <v>4.4147922596563252</v>
      </c>
      <c r="BC109" s="2">
        <f t="shared" si="21"/>
        <v>3.7327255938329507</v>
      </c>
      <c r="BD109" s="2">
        <f t="shared" si="21"/>
        <v>2.9190178593478047</v>
      </c>
      <c r="BE109" s="2">
        <f t="shared" si="21"/>
        <v>2.0421296297520879</v>
      </c>
      <c r="BF109" s="2">
        <f t="shared" si="21"/>
        <v>1.2080460963086439</v>
      </c>
      <c r="BG109" s="2">
        <f t="shared" si="21"/>
        <v>0.53840804628561334</v>
      </c>
      <c r="BH109" s="2">
        <f t="shared" si="21"/>
        <v>0.12925193994511727</v>
      </c>
      <c r="BI109" s="2">
        <f t="shared" si="21"/>
        <v>2.139857726422083E-11</v>
      </c>
    </row>
    <row r="110" spans="1:309" ht="18" customHeight="1" x14ac:dyDescent="0.3">
      <c r="A110" s="8" t="str">
        <f>Base!A110</f>
        <v>Net output (net of damages and abatement, $trill p.a.)</v>
      </c>
      <c r="B110" s="2">
        <f>+B107-B109</f>
        <v>63.343710408368423</v>
      </c>
      <c r="C110" s="2">
        <f>+C107-C109</f>
        <v>75.375187772378752</v>
      </c>
      <c r="D110" s="2">
        <f>+D107-D109</f>
        <v>87.896157731100658</v>
      </c>
      <c r="E110" s="2">
        <f>+E107-E109</f>
        <v>102.2751168256593</v>
      </c>
      <c r="F110" s="2">
        <f>+F107-F109</f>
        <v>117.92489722684525</v>
      </c>
      <c r="G110" s="2">
        <f t="shared" ref="G110:BI110" si="22">+G107-G109</f>
        <v>134.77952565385837</v>
      </c>
      <c r="H110" s="2">
        <f t="shared" si="22"/>
        <v>152.74648901463419</v>
      </c>
      <c r="I110" s="2">
        <f t="shared" si="22"/>
        <v>171.69083622131456</v>
      </c>
      <c r="J110" s="2">
        <f t="shared" si="22"/>
        <v>191.40549444757156</v>
      </c>
      <c r="K110" s="2">
        <f t="shared" si="22"/>
        <v>211.55413891495098</v>
      </c>
      <c r="L110" s="2">
        <f t="shared" si="22"/>
        <v>233.16846455331896</v>
      </c>
      <c r="M110" s="2">
        <f t="shared" si="22"/>
        <v>256.55637884059888</v>
      </c>
      <c r="N110" s="2">
        <f t="shared" si="22"/>
        <v>280.94649598647351</v>
      </c>
      <c r="O110" s="2">
        <f t="shared" si="22"/>
        <v>306.02160496454843</v>
      </c>
      <c r="P110" s="2">
        <f t="shared" si="22"/>
        <v>331.43123756055502</v>
      </c>
      <c r="Q110" s="2">
        <f t="shared" si="22"/>
        <v>356.77587063466268</v>
      </c>
      <c r="R110" s="2">
        <f t="shared" si="22"/>
        <v>381.5949348942375</v>
      </c>
      <c r="S110" s="2">
        <f t="shared" si="22"/>
        <v>405.35845145652155</v>
      </c>
      <c r="T110" s="2">
        <f t="shared" si="22"/>
        <v>427.8835132057344</v>
      </c>
      <c r="U110" s="2">
        <f t="shared" si="22"/>
        <v>448.32585830522623</v>
      </c>
      <c r="V110" s="2">
        <f t="shared" si="22"/>
        <v>465.93077620063633</v>
      </c>
      <c r="W110" s="2">
        <f t="shared" si="22"/>
        <v>480.37505301692727</v>
      </c>
      <c r="X110" s="2">
        <f t="shared" si="22"/>
        <v>491.22477515260675</v>
      </c>
      <c r="Y110" s="2">
        <f t="shared" si="22"/>
        <v>498.1429223367262</v>
      </c>
      <c r="Z110" s="2">
        <f t="shared" si="22"/>
        <v>500.9362476538584</v>
      </c>
      <c r="AA110" s="2">
        <f t="shared" si="22"/>
        <v>499.59921421989424</v>
      </c>
      <c r="AB110" s="2">
        <f t="shared" si="22"/>
        <v>494.04629596557095</v>
      </c>
      <c r="AC110" s="2">
        <f t="shared" si="22"/>
        <v>485.24652911271937</v>
      </c>
      <c r="AD110" s="2">
        <f t="shared" si="22"/>
        <v>473.67999036512788</v>
      </c>
      <c r="AE110" s="2">
        <f t="shared" si="22"/>
        <v>459.07425214695519</v>
      </c>
      <c r="AF110" s="2">
        <f t="shared" si="22"/>
        <v>444.10858868796169</v>
      </c>
      <c r="AG110" s="2">
        <f t="shared" si="22"/>
        <v>429.36895252382521</v>
      </c>
      <c r="AH110" s="2">
        <f t="shared" si="22"/>
        <v>912.9715682994763</v>
      </c>
      <c r="AI110" s="2">
        <f t="shared" si="22"/>
        <v>1048.2609536258046</v>
      </c>
      <c r="AJ110" s="2">
        <f t="shared" si="22"/>
        <v>1159.9355372456439</v>
      </c>
      <c r="AK110" s="2">
        <f t="shared" si="22"/>
        <v>1256.6088249380782</v>
      </c>
      <c r="AL110" s="2">
        <f t="shared" si="22"/>
        <v>1343.4581040505918</v>
      </c>
      <c r="AM110" s="2">
        <f t="shared" si="22"/>
        <v>1423.7521950497189</v>
      </c>
      <c r="AN110" s="2">
        <f t="shared" si="22"/>
        <v>1499.6093251628581</v>
      </c>
      <c r="AO110" s="2">
        <f t="shared" si="22"/>
        <v>1572.41452811353</v>
      </c>
      <c r="AP110" s="2">
        <f t="shared" si="22"/>
        <v>1643.0714532109362</v>
      </c>
      <c r="AQ110" s="2">
        <f t="shared" si="22"/>
        <v>1712.1650684848294</v>
      </c>
      <c r="AR110" s="2">
        <f t="shared" si="22"/>
        <v>1780.0704627849041</v>
      </c>
      <c r="AS110" s="2">
        <f t="shared" si="22"/>
        <v>1847.0247433311024</v>
      </c>
      <c r="AT110" s="2">
        <f t="shared" si="22"/>
        <v>1913.1710025721025</v>
      </c>
      <c r="AU110" s="2">
        <f t="shared" si="22"/>
        <v>1978.5795085905686</v>
      </c>
      <c r="AV110" s="2">
        <f t="shared" si="22"/>
        <v>2043.2483019485117</v>
      </c>
      <c r="AW110" s="2">
        <f t="shared" si="22"/>
        <v>2107.0812484312328</v>
      </c>
      <c r="AX110" s="2">
        <f t="shared" si="22"/>
        <v>2169.8344758554181</v>
      </c>
      <c r="AY110" s="2">
        <f t="shared" si="22"/>
        <v>2231.0096462752986</v>
      </c>
      <c r="AZ110" s="2">
        <f t="shared" si="22"/>
        <v>2289.8388816982133</v>
      </c>
      <c r="BA110" s="2">
        <f t="shared" si="22"/>
        <v>2367.9480605554627</v>
      </c>
      <c r="BB110" s="2">
        <f t="shared" si="22"/>
        <v>2441.7252247882989</v>
      </c>
      <c r="BC110" s="2">
        <f t="shared" si="22"/>
        <v>2512.3016922361248</v>
      </c>
      <c r="BD110" s="2">
        <f t="shared" si="22"/>
        <v>2580.415100857269</v>
      </c>
      <c r="BE110" s="2">
        <f t="shared" si="22"/>
        <v>2646.4860686801994</v>
      </c>
      <c r="BF110" s="2">
        <f t="shared" si="22"/>
        <v>2710.6667387192583</v>
      </c>
      <c r="BG110" s="2">
        <f t="shared" si="22"/>
        <v>2772.8811615326354</v>
      </c>
      <c r="BH110" s="2">
        <f t="shared" si="22"/>
        <v>2832.8702507279045</v>
      </c>
      <c r="BI110" s="2">
        <f t="shared" si="22"/>
        <v>2890.2449001273535</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28.208822710444299</v>
      </c>
      <c r="C112" s="2">
        <f t="shared" si="23"/>
        <v>29.101746943850216</v>
      </c>
      <c r="D112" s="2">
        <f t="shared" si="23"/>
        <v>29.280129137759694</v>
      </c>
      <c r="E112" s="2">
        <f t="shared" si="23"/>
        <v>29.024441540206134</v>
      </c>
      <c r="F112" s="2">
        <f t="shared" si="23"/>
        <v>27.948239258559514</v>
      </c>
      <c r="G112" s="2">
        <f t="shared" si="23"/>
        <v>25.862031274729311</v>
      </c>
      <c r="H112" s="2">
        <f t="shared" si="23"/>
        <v>22.58724994189317</v>
      </c>
      <c r="I112" s="2">
        <f t="shared" si="23"/>
        <v>17.960895513284477</v>
      </c>
      <c r="J112" s="2">
        <f t="shared" si="23"/>
        <v>11.840958130345079</v>
      </c>
      <c r="K112" s="2">
        <f t="shared" si="23"/>
        <v>4.1107988454002928</v>
      </c>
      <c r="L112" s="2">
        <f t="shared" si="23"/>
        <v>0.35433480192000016</v>
      </c>
      <c r="M112" s="2">
        <f t="shared" si="23"/>
        <v>0.28346784153600013</v>
      </c>
      <c r="N112" s="2">
        <f t="shared" si="23"/>
        <v>0.22677427322880012</v>
      </c>
      <c r="O112" s="2">
        <f t="shared" si="23"/>
        <v>0.18141941858304012</v>
      </c>
      <c r="P112" s="2">
        <f t="shared" si="23"/>
        <v>0.1451355348664321</v>
      </c>
      <c r="Q112" s="2">
        <f t="shared" si="23"/>
        <v>0.11610842789314568</v>
      </c>
      <c r="R112" s="2">
        <f t="shared" si="23"/>
        <v>9.2886742314516546E-2</v>
      </c>
      <c r="S112" s="2">
        <f t="shared" si="23"/>
        <v>7.430939385161324E-2</v>
      </c>
      <c r="T112" s="2">
        <f t="shared" si="23"/>
        <v>2.0253766400510167</v>
      </c>
      <c r="U112" s="2">
        <f t="shared" si="23"/>
        <v>3.3090795075280353</v>
      </c>
      <c r="V112" s="2">
        <f t="shared" si="23"/>
        <v>3.0698248568067248</v>
      </c>
      <c r="W112" s="2">
        <f t="shared" si="23"/>
        <v>2.8338240877241851</v>
      </c>
      <c r="X112" s="2">
        <f t="shared" si="23"/>
        <v>2.6020786310209494</v>
      </c>
      <c r="Y112" s="2">
        <f t="shared" si="23"/>
        <v>2.3758929415961987</v>
      </c>
      <c r="Z112" s="2">
        <f t="shared" si="23"/>
        <v>2.1568368319112676</v>
      </c>
      <c r="AA112" s="2">
        <f t="shared" si="23"/>
        <v>1.9466772827778203</v>
      </c>
      <c r="AB112" s="2">
        <f t="shared" si="23"/>
        <v>9.9736380118207041E-3</v>
      </c>
      <c r="AC112" s="2">
        <f t="shared" si="23"/>
        <v>7.9789104094565629E-3</v>
      </c>
      <c r="AD112" s="2">
        <f t="shared" si="23"/>
        <v>6.383128327565251E-3</v>
      </c>
      <c r="AE112" s="2">
        <f t="shared" si="23"/>
        <v>-6.493808003738307</v>
      </c>
      <c r="AF112" s="2">
        <f t="shared" si="23"/>
        <v>-7.6735450168215769</v>
      </c>
      <c r="AG112" s="2">
        <f t="shared" si="23"/>
        <v>-8.4319756691919832</v>
      </c>
      <c r="AH112" s="2">
        <f t="shared" ref="AH112:BI112" si="24">+AH113+AH44</f>
        <v>-19.389777775309302</v>
      </c>
      <c r="AI112" s="2">
        <f t="shared" si="24"/>
        <v>-23.15929046409472</v>
      </c>
      <c r="AJ112" s="2">
        <f t="shared" si="24"/>
        <v>-25.804845890894988</v>
      </c>
      <c r="AK112" s="2">
        <f t="shared" si="24"/>
        <v>-27.345120640647963</v>
      </c>
      <c r="AL112" s="2">
        <f t="shared" si="24"/>
        <v>-27.838389368737499</v>
      </c>
      <c r="AM112" s="2">
        <f t="shared" si="24"/>
        <v>-27.389701036298831</v>
      </c>
      <c r="AN112" s="2">
        <f t="shared" si="24"/>
        <v>-26.152962033942536</v>
      </c>
      <c r="AO112" s="2">
        <f t="shared" si="24"/>
        <v>-24.325304462478037</v>
      </c>
      <c r="AP112" s="2">
        <f t="shared" si="24"/>
        <v>-22.132021026722484</v>
      </c>
      <c r="AQ112" s="2">
        <f t="shared" si="24"/>
        <v>-19.803277283163233</v>
      </c>
      <c r="AR112" s="2">
        <f t="shared" si="24"/>
        <v>-17.5471362474049</v>
      </c>
      <c r="AS112" s="2">
        <f t="shared" si="24"/>
        <v>-15.525097093441419</v>
      </c>
      <c r="AT112" s="2">
        <f t="shared" si="24"/>
        <v>-13.835132976995611</v>
      </c>
      <c r="AU112" s="2">
        <f t="shared" si="24"/>
        <v>-12.503797718724416</v>
      </c>
      <c r="AV112" s="2">
        <f t="shared" si="24"/>
        <v>-11.485334568504831</v>
      </c>
      <c r="AW112" s="2">
        <f t="shared" si="24"/>
        <v>-10.663530107648606</v>
      </c>
      <c r="AX112" s="2">
        <f t="shared" si="24"/>
        <v>-9.8524777938652157</v>
      </c>
      <c r="AY112" s="2">
        <f t="shared" si="24"/>
        <v>-8.7937690030595732</v>
      </c>
      <c r="AZ112" s="2">
        <f t="shared" si="24"/>
        <v>-5.3354004133490811</v>
      </c>
      <c r="BA112" s="2">
        <f t="shared" si="24"/>
        <v>-3.3403642149105339</v>
      </c>
      <c r="BB112" s="2">
        <f t="shared" si="24"/>
        <v>0.49150905114901478</v>
      </c>
      <c r="BC112" s="2">
        <f t="shared" si="24"/>
        <v>6.6413412304200374</v>
      </c>
      <c r="BD112" s="2">
        <f t="shared" si="24"/>
        <v>15.601718349815663</v>
      </c>
      <c r="BE112" s="2">
        <f t="shared" si="24"/>
        <v>27.807207346369417</v>
      </c>
      <c r="BF112" s="2">
        <f t="shared" si="24"/>
        <v>43.569647407321163</v>
      </c>
      <c r="BG112" s="2">
        <f t="shared" si="24"/>
        <v>63.078046060148459</v>
      </c>
      <c r="BH112" s="2">
        <f t="shared" si="24"/>
        <v>86.643873238359419</v>
      </c>
      <c r="BI112" s="2">
        <f t="shared" si="24"/>
        <v>122.93307710526727</v>
      </c>
    </row>
    <row r="113" spans="1:124" x14ac:dyDescent="0.3">
      <c r="A113" s="8" t="str">
        <f>Base!A113</f>
        <v>Industrial emissions (GTCO2 per year)</v>
      </c>
      <c r="B113" s="5">
        <f t="shared" ref="B113:AG113" si="25">+B41*B104*(1-B135)</f>
        <v>24.908822710444298</v>
      </c>
      <c r="C113" s="5">
        <f t="shared" si="25"/>
        <v>26.461746943850216</v>
      </c>
      <c r="D113" s="5">
        <f t="shared" si="25"/>
        <v>27.168129137759696</v>
      </c>
      <c r="E113" s="5">
        <f t="shared" si="25"/>
        <v>27.334841540206135</v>
      </c>
      <c r="F113" s="5">
        <f t="shared" si="25"/>
        <v>26.596559258559513</v>
      </c>
      <c r="G113" s="5">
        <f t="shared" si="25"/>
        <v>24.78068727472931</v>
      </c>
      <c r="H113" s="5">
        <f t="shared" si="25"/>
        <v>21.72217474189317</v>
      </c>
      <c r="I113" s="5">
        <f t="shared" si="25"/>
        <v>17.268835353284476</v>
      </c>
      <c r="J113" s="5">
        <f t="shared" si="25"/>
        <v>11.287310002345079</v>
      </c>
      <c r="K113" s="5">
        <f t="shared" si="25"/>
        <v>3.6678803430002929</v>
      </c>
      <c r="L113" s="5">
        <f t="shared" si="25"/>
        <v>0</v>
      </c>
      <c r="M113" s="5">
        <f t="shared" si="25"/>
        <v>0</v>
      </c>
      <c r="N113" s="5">
        <f t="shared" si="25"/>
        <v>0</v>
      </c>
      <c r="O113" s="5">
        <f t="shared" si="25"/>
        <v>0</v>
      </c>
      <c r="P113" s="5">
        <f t="shared" si="25"/>
        <v>0</v>
      </c>
      <c r="Q113" s="5">
        <f t="shared" si="25"/>
        <v>0</v>
      </c>
      <c r="R113" s="5">
        <f t="shared" si="25"/>
        <v>0</v>
      </c>
      <c r="S113" s="5">
        <f t="shared" si="25"/>
        <v>0</v>
      </c>
      <c r="T113" s="5">
        <f t="shared" si="25"/>
        <v>1.9659291249697262</v>
      </c>
      <c r="U113" s="5">
        <f t="shared" si="25"/>
        <v>3.2615214954630027</v>
      </c>
      <c r="V113" s="5">
        <f t="shared" si="25"/>
        <v>3.0317784471546987</v>
      </c>
      <c r="W113" s="5">
        <f t="shared" si="25"/>
        <v>2.8033869600025643</v>
      </c>
      <c r="X113" s="5">
        <f t="shared" si="25"/>
        <v>2.5777289288436527</v>
      </c>
      <c r="Y113" s="5">
        <f t="shared" si="25"/>
        <v>2.3564131798543615</v>
      </c>
      <c r="Z113" s="5">
        <f t="shared" si="25"/>
        <v>2.1412530225177977</v>
      </c>
      <c r="AA113" s="5">
        <f t="shared" si="25"/>
        <v>1.9342102352630444</v>
      </c>
      <c r="AB113" s="5">
        <f t="shared" si="25"/>
        <v>0</v>
      </c>
      <c r="AC113" s="5">
        <f t="shared" si="25"/>
        <v>0</v>
      </c>
      <c r="AD113" s="5">
        <f t="shared" si="25"/>
        <v>0</v>
      </c>
      <c r="AE113" s="5">
        <f t="shared" si="25"/>
        <v>-6.4989145064003591</v>
      </c>
      <c r="AF113" s="5">
        <f t="shared" si="25"/>
        <v>-7.6776302189512187</v>
      </c>
      <c r="AG113" s="5">
        <f t="shared" si="25"/>
        <v>-8.435243830895697</v>
      </c>
      <c r="AH113" s="5">
        <f t="shared" ref="AH113:BI113" si="26">+AH41*AH104*(1-AH135)</f>
        <v>-19.392392304672274</v>
      </c>
      <c r="AI113" s="5">
        <f t="shared" si="26"/>
        <v>-23.161382087585096</v>
      </c>
      <c r="AJ113" s="5">
        <f t="shared" si="26"/>
        <v>-25.80651918968729</v>
      </c>
      <c r="AK113" s="5">
        <f t="shared" si="26"/>
        <v>-27.346459279681802</v>
      </c>
      <c r="AL113" s="5">
        <f t="shared" si="26"/>
        <v>-27.83946027996457</v>
      </c>
      <c r="AM113" s="5">
        <f t="shared" si="26"/>
        <v>-27.390557765280491</v>
      </c>
      <c r="AN113" s="5">
        <f t="shared" si="26"/>
        <v>-26.153647417127864</v>
      </c>
      <c r="AO113" s="5">
        <f t="shared" si="26"/>
        <v>-24.325852769026298</v>
      </c>
      <c r="AP113" s="5">
        <f t="shared" si="26"/>
        <v>-22.132459671961094</v>
      </c>
      <c r="AQ113" s="5">
        <f t="shared" si="26"/>
        <v>-19.803628199354119</v>
      </c>
      <c r="AR113" s="5">
        <f t="shared" si="26"/>
        <v>-17.54741698035761</v>
      </c>
      <c r="AS113" s="5">
        <f t="shared" si="26"/>
        <v>-15.525321679803586</v>
      </c>
      <c r="AT113" s="5">
        <f t="shared" si="26"/>
        <v>-13.835312646085345</v>
      </c>
      <c r="AU113" s="5">
        <f t="shared" si="26"/>
        <v>-12.503941453996203</v>
      </c>
      <c r="AV113" s="5">
        <f t="shared" si="26"/>
        <v>-11.48544955672226</v>
      </c>
      <c r="AW113" s="5">
        <f t="shared" si="26"/>
        <v>-10.66362209822255</v>
      </c>
      <c r="AX113" s="5">
        <f t="shared" si="26"/>
        <v>-9.8525513863243717</v>
      </c>
      <c r="AY113" s="5">
        <f t="shared" si="26"/>
        <v>-8.7938278770268976</v>
      </c>
      <c r="AZ113" s="5">
        <f t="shared" si="26"/>
        <v>-5.3354475125229408</v>
      </c>
      <c r="BA113" s="5">
        <f t="shared" si="26"/>
        <v>-3.3404018942496214</v>
      </c>
      <c r="BB113" s="5">
        <f t="shared" si="26"/>
        <v>0.49147890767774483</v>
      </c>
      <c r="BC113" s="5">
        <f t="shared" si="26"/>
        <v>6.6413171156430213</v>
      </c>
      <c r="BD113" s="5">
        <f t="shared" si="26"/>
        <v>15.60169905799405</v>
      </c>
      <c r="BE113" s="5">
        <f t="shared" si="26"/>
        <v>27.807191912912128</v>
      </c>
      <c r="BF113" s="5">
        <f t="shared" si="26"/>
        <v>43.569635060555328</v>
      </c>
      <c r="BG113" s="5">
        <f t="shared" si="26"/>
        <v>63.078036182735794</v>
      </c>
      <c r="BH113" s="5">
        <f t="shared" si="26"/>
        <v>86.643865336429286</v>
      </c>
      <c r="BI113" s="5">
        <f t="shared" si="26"/>
        <v>122.93307078372317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7">+B113/B104</f>
        <v>0.39175911223563342</v>
      </c>
      <c r="C114" s="5">
        <f t="shared" si="27"/>
        <v>0.34928052182242486</v>
      </c>
      <c r="D114" s="5">
        <f t="shared" si="27"/>
        <v>0.306990481424886</v>
      </c>
      <c r="E114" s="5">
        <f t="shared" si="27"/>
        <v>0.26486858800766377</v>
      </c>
      <c r="F114" s="5">
        <f t="shared" si="27"/>
        <v>0.22289683151261136</v>
      </c>
      <c r="G114" s="5">
        <f t="shared" si="27"/>
        <v>0.18107936502146676</v>
      </c>
      <c r="H114" s="5">
        <f t="shared" si="27"/>
        <v>0.13945631062724489</v>
      </c>
      <c r="I114" s="5">
        <f t="shared" si="27"/>
        <v>9.810859794384641E-2</v>
      </c>
      <c r="J114" s="5">
        <f t="shared" si="27"/>
        <v>5.7146691918812255E-2</v>
      </c>
      <c r="K114" s="5">
        <f t="shared" si="27"/>
        <v>1.6668725612840083E-2</v>
      </c>
      <c r="L114" s="5">
        <f t="shared" si="27"/>
        <v>0</v>
      </c>
      <c r="M114" s="5">
        <f t="shared" si="27"/>
        <v>0</v>
      </c>
      <c r="N114" s="5">
        <f t="shared" si="27"/>
        <v>0</v>
      </c>
      <c r="O114" s="5">
        <f t="shared" si="27"/>
        <v>0</v>
      </c>
      <c r="P114" s="5">
        <f t="shared" si="27"/>
        <v>0</v>
      </c>
      <c r="Q114" s="5">
        <f t="shared" si="27"/>
        <v>0</v>
      </c>
      <c r="R114" s="5">
        <f t="shared" si="27"/>
        <v>0</v>
      </c>
      <c r="S114" s="5">
        <f t="shared" si="27"/>
        <v>0</v>
      </c>
      <c r="T114" s="5">
        <f t="shared" si="27"/>
        <v>4.4673464364440888E-3</v>
      </c>
      <c r="U114" s="5">
        <f t="shared" si="27"/>
        <v>7.0861923713559771E-3</v>
      </c>
      <c r="V114" s="5">
        <f t="shared" si="27"/>
        <v>6.3444808054459569E-3</v>
      </c>
      <c r="W114" s="5">
        <f t="shared" si="27"/>
        <v>5.695514348377782E-3</v>
      </c>
      <c r="X114" s="5">
        <f t="shared" si="27"/>
        <v>5.1259606137983704E-3</v>
      </c>
      <c r="Y114" s="5">
        <f t="shared" si="27"/>
        <v>4.624686087321769E-3</v>
      </c>
      <c r="Z114" s="5">
        <f t="shared" si="27"/>
        <v>4.1823115933251106E-3</v>
      </c>
      <c r="AA114" s="5">
        <f t="shared" si="27"/>
        <v>3.7908750751560168E-3</v>
      </c>
      <c r="AB114" s="5">
        <f t="shared" si="27"/>
        <v>0</v>
      </c>
      <c r="AC114" s="5">
        <f t="shared" si="27"/>
        <v>0</v>
      </c>
      <c r="AD114" s="5">
        <f t="shared" si="27"/>
        <v>0</v>
      </c>
      <c r="AE114" s="5">
        <f t="shared" si="27"/>
        <v>-1.3857639552105838E-2</v>
      </c>
      <c r="AF114" s="5">
        <f t="shared" si="27"/>
        <v>-1.6925266168875082E-2</v>
      </c>
      <c r="AG114" s="5">
        <f t="shared" si="27"/>
        <v>-1.9240052989663282E-2</v>
      </c>
      <c r="AH114" s="5">
        <f t="shared" si="27"/>
        <v>-2.0812702482433755E-2</v>
      </c>
      <c r="AI114" s="5">
        <f t="shared" si="27"/>
        <v>-2.1665875742689626E-2</v>
      </c>
      <c r="AJ114" s="5">
        <f t="shared" si="27"/>
        <v>-2.1837925943929325E-2</v>
      </c>
      <c r="AK114" s="5">
        <f t="shared" si="27"/>
        <v>-2.1386799307693102E-2</v>
      </c>
      <c r="AL114" s="5">
        <f t="shared" si="27"/>
        <v>-2.0393106788423404E-2</v>
      </c>
      <c r="AM114" s="5">
        <f t="shared" si="27"/>
        <v>-1.8960982599923848E-2</v>
      </c>
      <c r="AN114" s="5">
        <f t="shared" si="27"/>
        <v>-1.7215196941086034E-2</v>
      </c>
      <c r="AO114" s="5">
        <f t="shared" si="27"/>
        <v>-1.5293576126448535E-2</v>
      </c>
      <c r="AP114" s="5">
        <f t="shared" si="27"/>
        <v>-1.3335000185376795E-2</v>
      </c>
      <c r="AQ114" s="5">
        <f t="shared" si="27"/>
        <v>-1.1464995934880253E-2</v>
      </c>
      <c r="AR114" s="5">
        <f t="shared" si="27"/>
        <v>-9.7822420485164496E-3</v>
      </c>
      <c r="AS114" s="5">
        <f t="shared" si="27"/>
        <v>-8.3492526983070733E-3</v>
      </c>
      <c r="AT114" s="5">
        <f t="shared" si="27"/>
        <v>-7.1889443091073058E-3</v>
      </c>
      <c r="AU114" s="5">
        <f t="shared" si="27"/>
        <v>-6.2865734496907908E-3</v>
      </c>
      <c r="AV114" s="5">
        <f t="shared" si="27"/>
        <v>-5.5948491790012243E-3</v>
      </c>
      <c r="AW114" s="5">
        <f t="shared" si="27"/>
        <v>-5.0394960363687267E-3</v>
      </c>
      <c r="AX114" s="5">
        <f t="shared" si="27"/>
        <v>-4.5233456249683555E-3</v>
      </c>
      <c r="AY114" s="5">
        <f t="shared" si="27"/>
        <v>-3.9279886659689487E-3</v>
      </c>
      <c r="AZ114" s="5">
        <f t="shared" si="27"/>
        <v>-2.3229661990731708E-3</v>
      </c>
      <c r="BA114" s="5">
        <f t="shared" si="27"/>
        <v>-1.4067989982424174E-3</v>
      </c>
      <c r="BB114" s="5">
        <f t="shared" si="27"/>
        <v>2.0079378481729782E-4</v>
      </c>
      <c r="BC114" s="5">
        <f t="shared" si="27"/>
        <v>2.6379504778335891E-3</v>
      </c>
      <c r="BD114" s="5">
        <f t="shared" si="27"/>
        <v>6.0353597492868354E-3</v>
      </c>
      <c r="BE114" s="5">
        <f t="shared" si="27"/>
        <v>1.0491038113642036E-2</v>
      </c>
      <c r="BF114" s="5">
        <f t="shared" si="27"/>
        <v>1.6050537560318909E-2</v>
      </c>
      <c r="BG114" s="5">
        <f t="shared" si="27"/>
        <v>2.2713120425884921E-2</v>
      </c>
      <c r="BH114" s="5">
        <f t="shared" si="27"/>
        <v>3.0523581706909095E-2</v>
      </c>
      <c r="BI114" s="5">
        <f t="shared" si="27"/>
        <v>4.2407811566627748E-2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(B131)*B110</f>
        <v>16.244622925592711</v>
      </c>
      <c r="C116" s="2">
        <f t="shared" ref="C116:BI116" si="28">(C131)*C110</f>
        <v>19.140275611248342</v>
      </c>
      <c r="D116" s="2">
        <f t="shared" si="28"/>
        <v>22.133224551509876</v>
      </c>
      <c r="E116" s="2">
        <f t="shared" si="28"/>
        <v>25.587424369312611</v>
      </c>
      <c r="F116" s="2">
        <f t="shared" si="28"/>
        <v>29.375545320436988</v>
      </c>
      <c r="G116" s="2">
        <f t="shared" si="28"/>
        <v>33.503514609619295</v>
      </c>
      <c r="H116" s="2">
        <f t="shared" si="28"/>
        <v>37.96027381496144</v>
      </c>
      <c r="I116" s="2">
        <f t="shared" si="28"/>
        <v>42.687915535742299</v>
      </c>
      <c r="J116" s="2">
        <f t="shared" si="28"/>
        <v>47.519707109001061</v>
      </c>
      <c r="K116" s="2">
        <f t="shared" si="28"/>
        <v>52.055029805467512</v>
      </c>
      <c r="L116" s="2">
        <f t="shared" si="28"/>
        <v>57.041699976041606</v>
      </c>
      <c r="M116" s="2">
        <f t="shared" si="28"/>
        <v>62.765271501563369</v>
      </c>
      <c r="N116" s="2">
        <f t="shared" si="28"/>
        <v>68.705677455244711</v>
      </c>
      <c r="O116" s="2">
        <f t="shared" si="28"/>
        <v>74.796942386639486</v>
      </c>
      <c r="P116" s="2">
        <f t="shared" si="28"/>
        <v>80.958939969922469</v>
      </c>
      <c r="Q116" s="2">
        <f t="shared" si="28"/>
        <v>87.093172648162962</v>
      </c>
      <c r="R116" s="2">
        <f t="shared" si="28"/>
        <v>93.07737576789701</v>
      </c>
      <c r="S116" s="2">
        <f t="shared" si="28"/>
        <v>98.757787114345319</v>
      </c>
      <c r="T116" s="2">
        <f t="shared" si="28"/>
        <v>104.35617838323549</v>
      </c>
      <c r="U116" s="2">
        <f t="shared" si="28"/>
        <v>109.46141293229317</v>
      </c>
      <c r="V116" s="2">
        <f t="shared" si="28"/>
        <v>113.78176462793276</v>
      </c>
      <c r="W116" s="2">
        <f t="shared" si="28"/>
        <v>117.35347226693519</v>
      </c>
      <c r="X116" s="2">
        <f t="shared" si="28"/>
        <v>120.0705604118355</v>
      </c>
      <c r="Y116" s="2">
        <f t="shared" si="28"/>
        <v>121.85434907900176</v>
      </c>
      <c r="Z116" s="2">
        <f t="shared" si="28"/>
        <v>122.66715727994197</v>
      </c>
      <c r="AA116" s="2">
        <f t="shared" si="28"/>
        <v>122.52716162295447</v>
      </c>
      <c r="AB116" s="2">
        <f t="shared" si="28"/>
        <v>121.22221518253546</v>
      </c>
      <c r="AC116" s="2">
        <f t="shared" si="28"/>
        <v>119.32943742516318</v>
      </c>
      <c r="AD116" s="2">
        <f t="shared" si="28"/>
        <v>116.89323788312898</v>
      </c>
      <c r="AE116" s="2">
        <f t="shared" si="28"/>
        <v>113.03889846412434</v>
      </c>
      <c r="AF116" s="2">
        <f t="shared" si="28"/>
        <v>109.41130448139678</v>
      </c>
      <c r="AG116" s="2">
        <f t="shared" si="28"/>
        <v>105.82389647058004</v>
      </c>
      <c r="AH116" s="2">
        <f t="shared" si="28"/>
        <v>225.0885452696298</v>
      </c>
      <c r="AI116" s="2">
        <f t="shared" si="28"/>
        <v>258.5148932362689</v>
      </c>
      <c r="AJ116" s="2">
        <f t="shared" si="28"/>
        <v>286.12954112633003</v>
      </c>
      <c r="AK116" s="2">
        <f t="shared" si="28"/>
        <v>310.06261754903278</v>
      </c>
      <c r="AL116" s="2">
        <f t="shared" si="28"/>
        <v>331.59933389797578</v>
      </c>
      <c r="AM116" s="2">
        <f t="shared" si="28"/>
        <v>351.55271958528579</v>
      </c>
      <c r="AN116" s="2">
        <f t="shared" si="28"/>
        <v>370.44759032977646</v>
      </c>
      <c r="AO116" s="2">
        <f t="shared" si="28"/>
        <v>388.62179525201157</v>
      </c>
      <c r="AP116" s="2">
        <f t="shared" si="28"/>
        <v>406.28777726700775</v>
      </c>
      <c r="AQ116" s="2">
        <f t="shared" si="28"/>
        <v>423.57253615357672</v>
      </c>
      <c r="AR116" s="2">
        <f t="shared" si="28"/>
        <v>440.54313374513669</v>
      </c>
      <c r="AS116" s="2">
        <f t="shared" si="28"/>
        <v>457.21979683316528</v>
      </c>
      <c r="AT116" s="2">
        <f t="shared" si="28"/>
        <v>473.57609002324563</v>
      </c>
      <c r="AU116" s="2">
        <f t="shared" si="28"/>
        <v>489.52338245775098</v>
      </c>
      <c r="AV116" s="2">
        <f t="shared" si="28"/>
        <v>504.87310091089176</v>
      </c>
      <c r="AW116" s="2">
        <f t="shared" si="28"/>
        <v>519.26285894952957</v>
      </c>
      <c r="AX116" s="2">
        <f t="shared" si="28"/>
        <v>532.01868951779682</v>
      </c>
      <c r="AY116" s="2">
        <f t="shared" si="28"/>
        <v>541.89828655322583</v>
      </c>
      <c r="AZ116" s="2">
        <f t="shared" si="28"/>
        <v>591.41534031677622</v>
      </c>
      <c r="BA116" s="2">
        <f t="shared" si="28"/>
        <v>611.58923419417624</v>
      </c>
      <c r="BB116" s="2">
        <f t="shared" si="28"/>
        <v>630.6442633672375</v>
      </c>
      <c r="BC116" s="2">
        <f t="shared" si="28"/>
        <v>648.87262250971844</v>
      </c>
      <c r="BD116" s="2">
        <f t="shared" si="28"/>
        <v>666.46482738569398</v>
      </c>
      <c r="BE116" s="2">
        <f t="shared" si="28"/>
        <v>683.52951443960478</v>
      </c>
      <c r="BF116" s="2">
        <f t="shared" si="28"/>
        <v>700.1059788870765</v>
      </c>
      <c r="BG116" s="2">
        <f t="shared" si="28"/>
        <v>716.17460464711132</v>
      </c>
      <c r="BH116" s="2">
        <f t="shared" si="28"/>
        <v>731.66847536669729</v>
      </c>
      <c r="BI116" s="2">
        <f t="shared" si="28"/>
        <v>746.48709342377458</v>
      </c>
    </row>
    <row r="117" spans="1:124" x14ac:dyDescent="0.3">
      <c r="A117" s="8" t="str">
        <f>Base!A117</f>
        <v>Capital ($trill, 2005$)</v>
      </c>
      <c r="B117" s="5">
        <f>+B12</f>
        <v>135</v>
      </c>
      <c r="C117" s="2">
        <f>+B117*(1-$B$10)^(C2-B2)+B116*(C2-B2)</f>
        <v>160.93926462796358</v>
      </c>
      <c r="D117" s="2">
        <f t="shared" ref="D117:AH117" si="29">+C117*(1-$B$10)^(D2-C2)+C116*(D2-C2)</f>
        <v>190.73440442640793</v>
      </c>
      <c r="E117" s="2">
        <f t="shared" si="29"/>
        <v>223.29288122729903</v>
      </c>
      <c r="F117" s="2">
        <f t="shared" si="29"/>
        <v>259.78933528247092</v>
      </c>
      <c r="G117" s="2">
        <f t="shared" si="29"/>
        <v>300.28073119313126</v>
      </c>
      <c r="H117" s="2">
        <f t="shared" si="29"/>
        <v>344.83034201032859</v>
      </c>
      <c r="I117" s="2">
        <f t="shared" si="29"/>
        <v>393.4202377284862</v>
      </c>
      <c r="J117" s="2">
        <f t="shared" si="29"/>
        <v>445.75029385500534</v>
      </c>
      <c r="K117" s="2">
        <f t="shared" si="29"/>
        <v>500.80962656344747</v>
      </c>
      <c r="L117" s="2">
        <f t="shared" si="29"/>
        <v>555.9982254167877</v>
      </c>
      <c r="M117" s="2">
        <f t="shared" si="29"/>
        <v>613.51989200656703</v>
      </c>
      <c r="N117" s="2">
        <f t="shared" si="29"/>
        <v>676.10371853877473</v>
      </c>
      <c r="O117" s="2">
        <f t="shared" si="29"/>
        <v>742.76087203618476</v>
      </c>
      <c r="P117" s="2">
        <f t="shared" si="29"/>
        <v>812.57757926184433</v>
      </c>
      <c r="Q117" s="2">
        <f t="shared" si="29"/>
        <v>884.61363462793895</v>
      </c>
      <c r="R117" s="2">
        <f t="shared" si="29"/>
        <v>957.82136835226675</v>
      </c>
      <c r="S117" s="2">
        <f t="shared" si="29"/>
        <v>1030.9708186378152</v>
      </c>
      <c r="T117" s="2">
        <f t="shared" si="29"/>
        <v>1102.5668942691705</v>
      </c>
      <c r="U117" s="2">
        <f t="shared" si="29"/>
        <v>1172.8356173131801</v>
      </c>
      <c r="V117" s="2">
        <f t="shared" si="29"/>
        <v>1239.8547683287256</v>
      </c>
      <c r="W117" s="2">
        <f t="shared" si="29"/>
        <v>1301.0306652900931</v>
      </c>
      <c r="X117" s="2">
        <f t="shared" si="29"/>
        <v>1355.0129588818231</v>
      </c>
      <c r="Y117" s="2">
        <f t="shared" si="29"/>
        <v>1400.4744041493054</v>
      </c>
      <c r="Z117" s="2">
        <f t="shared" si="29"/>
        <v>1436.2378763011325</v>
      </c>
      <c r="AA117" s="2">
        <f t="shared" si="29"/>
        <v>1461.4198899767657</v>
      </c>
      <c r="AB117" s="2">
        <f t="shared" si="29"/>
        <v>1475.5896389471529</v>
      </c>
      <c r="AC117" s="2">
        <f t="shared" si="29"/>
        <v>1477.4320018145818</v>
      </c>
      <c r="AD117" s="2">
        <f t="shared" si="29"/>
        <v>1469.0560098773085</v>
      </c>
      <c r="AE117" s="2">
        <f t="shared" si="29"/>
        <v>1451.929072688097</v>
      </c>
      <c r="AF117" s="2">
        <f t="shared" si="29"/>
        <v>1422.5440904522166</v>
      </c>
      <c r="AG117" s="2">
        <f t="shared" si="29"/>
        <v>1387.0545823781135</v>
      </c>
      <c r="AH117" s="2">
        <f t="shared" si="29"/>
        <v>1348.1613427013526</v>
      </c>
      <c r="AI117" s="2">
        <f t="shared" ref="AI117:BI117" si="30">+AH117*(1-$B$10)^(AI2-AH2)+AH116*(AI2-AH2)</f>
        <v>1921.5185175998711</v>
      </c>
      <c r="AJ117" s="2">
        <f t="shared" si="30"/>
        <v>2427.211935638893</v>
      </c>
      <c r="AK117" s="2">
        <f t="shared" si="30"/>
        <v>2863.8920815070605</v>
      </c>
      <c r="AL117" s="2">
        <f t="shared" si="30"/>
        <v>3241.4127229542687</v>
      </c>
      <c r="AM117" s="2">
        <f t="shared" si="30"/>
        <v>3572.0184682671456</v>
      </c>
      <c r="AN117" s="2">
        <f t="shared" si="30"/>
        <v>3867.0047832534965</v>
      </c>
      <c r="AO117" s="2">
        <f t="shared" si="30"/>
        <v>4135.6656061122403</v>
      </c>
      <c r="AP117" s="2">
        <f t="shared" si="30"/>
        <v>4385.1781600132754</v>
      </c>
      <c r="AQ117" s="2">
        <f t="shared" si="30"/>
        <v>4620.8427380412786</v>
      </c>
      <c r="AR117" s="2">
        <f t="shared" si="30"/>
        <v>4846.4241091538788</v>
      </c>
      <c r="AS117" s="2">
        <f t="shared" si="30"/>
        <v>5064.480640939958</v>
      </c>
      <c r="AT117" s="2">
        <f t="shared" si="30"/>
        <v>5276.6241578344634</v>
      </c>
      <c r="AU117" s="2">
        <f t="shared" si="30"/>
        <v>5483.6742490759007</v>
      </c>
      <c r="AV117" s="2">
        <f t="shared" si="30"/>
        <v>5685.671719625585</v>
      </c>
      <c r="AW117" s="2">
        <f t="shared" si="30"/>
        <v>5881.6977982761709</v>
      </c>
      <c r="AX117" s="2">
        <f t="shared" si="30"/>
        <v>6069.398027651745</v>
      </c>
      <c r="AY117" s="2">
        <f t="shared" si="30"/>
        <v>6244.0122889370641</v>
      </c>
      <c r="AZ117" s="2">
        <f t="shared" si="30"/>
        <v>6396.5182492605772</v>
      </c>
      <c r="BA117" s="2">
        <f t="shared" si="30"/>
        <v>6734.1567625897605</v>
      </c>
      <c r="BB117" s="2">
        <f t="shared" si="30"/>
        <v>7034.3983977125099</v>
      </c>
      <c r="BC117" s="2">
        <f t="shared" si="30"/>
        <v>7306.9632267014485</v>
      </c>
      <c r="BD117" s="2">
        <f t="shared" si="30"/>
        <v>7559.051828283531</v>
      </c>
      <c r="BE117" s="2">
        <f t="shared" si="30"/>
        <v>7795.8686510116131</v>
      </c>
      <c r="BF117" s="2">
        <f t="shared" si="30"/>
        <v>8021.0300519338725</v>
      </c>
      <c r="BG117" s="2">
        <f t="shared" si="30"/>
        <v>8236.8679298018178</v>
      </c>
      <c r="BH117" s="2">
        <f t="shared" si="30"/>
        <v>8444.6611671042338</v>
      </c>
      <c r="BI117" s="2">
        <f t="shared" si="30"/>
        <v>8644.8303493968669</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x14ac:dyDescent="0.3">
      <c r="A120" s="8" t="str">
        <f>Base!A120</f>
        <v>First period gross MPK</v>
      </c>
      <c r="B120" s="5">
        <f t="shared" ref="B120:BI120" si="33">+$B$5*B104/B117</f>
        <v>0.14129330404253482</v>
      </c>
      <c r="C120" s="2">
        <f t="shared" si="33"/>
        <v>0.14122233464734305</v>
      </c>
      <c r="D120" s="2">
        <f t="shared" si="33"/>
        <v>0.13919609126236931</v>
      </c>
      <c r="E120" s="2">
        <f t="shared" si="33"/>
        <v>0.13865402503926047</v>
      </c>
      <c r="F120" s="2">
        <f t="shared" si="33"/>
        <v>0.13779120480601995</v>
      </c>
      <c r="G120" s="2">
        <f t="shared" si="33"/>
        <v>0.13672192804213712</v>
      </c>
      <c r="H120" s="2">
        <f t="shared" si="33"/>
        <v>0.13551298546274437</v>
      </c>
      <c r="I120" s="2">
        <f t="shared" si="33"/>
        <v>0.13422102088746837</v>
      </c>
      <c r="J120" s="2">
        <f t="shared" si="33"/>
        <v>0.13293182719229005</v>
      </c>
      <c r="K120" s="2">
        <f t="shared" si="33"/>
        <v>0.13181394197390983</v>
      </c>
      <c r="L120" s="2">
        <f t="shared" si="33"/>
        <v>0.13120967275431333</v>
      </c>
      <c r="M120" s="2">
        <f t="shared" si="33"/>
        <v>0.13059295811203586</v>
      </c>
      <c r="N120" s="2">
        <f t="shared" si="33"/>
        <v>0.12953726860372619</v>
      </c>
      <c r="O120" s="2">
        <f t="shared" si="33"/>
        <v>0.12821314771535458</v>
      </c>
      <c r="P120" s="2">
        <f t="shared" si="33"/>
        <v>0.1267163449511346</v>
      </c>
      <c r="Q120" s="2">
        <f t="shared" si="33"/>
        <v>0.12509866070595588</v>
      </c>
      <c r="R120" s="2">
        <f t="shared" si="33"/>
        <v>0.12338716311475408</v>
      </c>
      <c r="S120" s="2">
        <f t="shared" si="33"/>
        <v>0.1215966235735802</v>
      </c>
      <c r="T120" s="2">
        <f t="shared" si="33"/>
        <v>0.11973869775284128</v>
      </c>
      <c r="U120" s="2">
        <f t="shared" si="33"/>
        <v>0.11773115789728304</v>
      </c>
      <c r="V120" s="2">
        <f t="shared" si="33"/>
        <v>0.11562501751805714</v>
      </c>
      <c r="W120" s="2">
        <f t="shared" si="33"/>
        <v>0.11349685315036229</v>
      </c>
      <c r="X120" s="2">
        <f t="shared" si="33"/>
        <v>0.1113370696481836</v>
      </c>
      <c r="Y120" s="2">
        <f t="shared" si="33"/>
        <v>0.10914786947270969</v>
      </c>
      <c r="Z120" s="2">
        <f t="shared" si="33"/>
        <v>0.10694155192364123</v>
      </c>
      <c r="AA120" s="2">
        <f t="shared" si="33"/>
        <v>0.10473948764795527</v>
      </c>
      <c r="AB120" s="2">
        <f t="shared" si="33"/>
        <v>0.10257090180219115</v>
      </c>
      <c r="AC120" s="2">
        <f t="shared" si="33"/>
        <v>0.10054235458812932</v>
      </c>
      <c r="AD120" s="2">
        <f t="shared" si="33"/>
        <v>9.8634362601523071E-2</v>
      </c>
      <c r="AE120" s="2">
        <f t="shared" si="33"/>
        <v>9.6900811999163075E-2</v>
      </c>
      <c r="AF120" s="2">
        <f t="shared" si="33"/>
        <v>9.5663706330008869E-2</v>
      </c>
      <c r="AG120" s="2">
        <f t="shared" si="33"/>
        <v>9.482417663223848E-2</v>
      </c>
      <c r="AH120" s="2">
        <f t="shared" si="33"/>
        <v>0.20733961939421036</v>
      </c>
      <c r="AI120" s="2">
        <f t="shared" si="33"/>
        <v>0.16690329232425688</v>
      </c>
      <c r="AJ120" s="2">
        <f t="shared" si="33"/>
        <v>0.14606010118490065</v>
      </c>
      <c r="AK120" s="2">
        <f t="shared" si="33"/>
        <v>0.13394296717727563</v>
      </c>
      <c r="AL120" s="2">
        <f t="shared" si="33"/>
        <v>0.12634682713976567</v>
      </c>
      <c r="AM120" s="2">
        <f t="shared" si="33"/>
        <v>0.12132424446289808</v>
      </c>
      <c r="AN120" s="2">
        <f t="shared" si="33"/>
        <v>0.11786010256557704</v>
      </c>
      <c r="AO120" s="2">
        <f t="shared" si="33"/>
        <v>0.11538115000120988</v>
      </c>
      <c r="AP120" s="2">
        <f t="shared" si="33"/>
        <v>0.11354569364473456</v>
      </c>
      <c r="AQ120" s="2">
        <f t="shared" si="33"/>
        <v>0.11214267863423574</v>
      </c>
      <c r="AR120" s="2">
        <f t="shared" si="33"/>
        <v>0.11103876683575885</v>
      </c>
      <c r="AS120" s="2">
        <f t="shared" si="33"/>
        <v>0.11014869118832724</v>
      </c>
      <c r="AT120" s="2">
        <f t="shared" si="33"/>
        <v>0.10941804519869981</v>
      </c>
      <c r="AU120" s="2">
        <f t="shared" si="33"/>
        <v>0.10881344097748373</v>
      </c>
      <c r="AV120" s="2">
        <f t="shared" si="33"/>
        <v>0.10831761504645641</v>
      </c>
      <c r="AW120" s="2">
        <f t="shared" si="33"/>
        <v>0.10792851113541035</v>
      </c>
      <c r="AX120" s="2">
        <f t="shared" si="33"/>
        <v>0.10766252747383154</v>
      </c>
      <c r="AY120" s="2">
        <f t="shared" si="33"/>
        <v>0.10756357806828876</v>
      </c>
      <c r="AZ120" s="2">
        <f t="shared" si="33"/>
        <v>0.10772228890439414</v>
      </c>
      <c r="BA120" s="2">
        <f t="shared" si="33"/>
        <v>0.10578027789680762</v>
      </c>
      <c r="BB120" s="2">
        <f t="shared" si="33"/>
        <v>0.104387599807058</v>
      </c>
      <c r="BC120" s="2">
        <f t="shared" si="33"/>
        <v>0.10336462004140388</v>
      </c>
      <c r="BD120" s="2">
        <f t="shared" si="33"/>
        <v>0.10259416614233861</v>
      </c>
      <c r="BE120" s="2">
        <f t="shared" si="33"/>
        <v>0.10199888183495465</v>
      </c>
      <c r="BF120" s="2">
        <f t="shared" si="33"/>
        <v>0.1015279112040726</v>
      </c>
      <c r="BG120" s="2">
        <f t="shared" si="33"/>
        <v>0.10114874823429165</v>
      </c>
      <c r="BH120" s="2">
        <f t="shared" si="33"/>
        <v>0.10084197699379215</v>
      </c>
      <c r="BI120" s="2">
        <f t="shared" si="33"/>
        <v>0.10059760666915055</v>
      </c>
    </row>
    <row r="121" spans="1:124" x14ac:dyDescent="0.3">
      <c r="A121" s="8" t="str">
        <f>Base!A121</f>
        <v>All period gross MPK</v>
      </c>
      <c r="B121" s="2">
        <f>+AVERAGE($B120:B120)</f>
        <v>0.14129330404253482</v>
      </c>
      <c r="C121" s="2">
        <f>+AVERAGE($B120:C120)</f>
        <v>0.14125781934493892</v>
      </c>
      <c r="D121" s="2">
        <f>+AVERAGE($B120:D120)</f>
        <v>0.14057057665074904</v>
      </c>
      <c r="E121" s="2">
        <f>+AVERAGE($B120:E120)</f>
        <v>0.14009143874787691</v>
      </c>
      <c r="F121" s="2">
        <f>+AVERAGE($B120:F120)</f>
        <v>0.13963139195950552</v>
      </c>
      <c r="G121" s="2">
        <f>+AVERAGE($B120:G120)</f>
        <v>0.13914648130661078</v>
      </c>
      <c r="H121" s="2">
        <f>+AVERAGE($B120:H120)</f>
        <v>0.13862741047177271</v>
      </c>
      <c r="I121" s="2">
        <f>+AVERAGE($B120:I120)</f>
        <v>0.13807661177373468</v>
      </c>
      <c r="J121" s="2">
        <f>+AVERAGE($B120:J120)</f>
        <v>0.13750496904246307</v>
      </c>
      <c r="K121" s="2">
        <f>+AVERAGE($B120:K120)</f>
        <v>0.13693586633560773</v>
      </c>
      <c r="L121" s="2">
        <f>+AVERAGE($B120:L120)</f>
        <v>0.13641530328276277</v>
      </c>
      <c r="M121" s="2">
        <f>+AVERAGE($B120:M120)</f>
        <v>0.13593010785186888</v>
      </c>
      <c r="N121" s="2">
        <f>+AVERAGE($B120:N120)</f>
        <v>0.13543835098662713</v>
      </c>
      <c r="O121" s="2">
        <f>+AVERAGE($B120:O120)</f>
        <v>0.13492226503867907</v>
      </c>
      <c r="P121" s="2">
        <f>+AVERAGE($B120:P120)</f>
        <v>0.13437520369950948</v>
      </c>
      <c r="Q121" s="2">
        <f>+AVERAGE($B120:Q120)</f>
        <v>0.13379541976241238</v>
      </c>
      <c r="R121" s="2">
        <f>+AVERAGE($B120:R120)</f>
        <v>0.13318316937137367</v>
      </c>
      <c r="S121" s="2">
        <f>+AVERAGE($B120:S120)</f>
        <v>0.13253947238260735</v>
      </c>
      <c r="T121" s="2">
        <f>+AVERAGE($B120:T120)</f>
        <v>0.13186574740209336</v>
      </c>
      <c r="U121" s="2">
        <f>+AVERAGE($B120:U120)</f>
        <v>0.13115901792685283</v>
      </c>
      <c r="V121" s="2">
        <f>+AVERAGE($B120:V120)</f>
        <v>0.13041930362167209</v>
      </c>
      <c r="W121" s="2">
        <f>+AVERAGE($B120:W120)</f>
        <v>0.12965010132752164</v>
      </c>
      <c r="X121" s="2">
        <f>+AVERAGE($B120:X120)</f>
        <v>0.12885388255885477</v>
      </c>
      <c r="Y121" s="2">
        <f>+AVERAGE($B120:Y120)</f>
        <v>0.12803279868026538</v>
      </c>
      <c r="Z121" s="2">
        <f>+AVERAGE($B120:Z120)</f>
        <v>0.12718914881000043</v>
      </c>
      <c r="AA121" s="2">
        <f>+AVERAGE($B120:AA120)</f>
        <v>0.12632570030376791</v>
      </c>
      <c r="AB121" s="2">
        <f>+AVERAGE($B120:AB120)</f>
        <v>0.12544589295185768</v>
      </c>
      <c r="AC121" s="2">
        <f>+AVERAGE($B120:AC120)</f>
        <v>0.1245564808674388</v>
      </c>
      <c r="AD121" s="2">
        <f>+AVERAGE($B120:AD120)</f>
        <v>0.12366261472033827</v>
      </c>
      <c r="AE121" s="2">
        <f>+AVERAGE($B120:AE120)</f>
        <v>0.12277055462963243</v>
      </c>
      <c r="AF121" s="2">
        <f>+AVERAGE($B120:AF120)</f>
        <v>0.12189614016835425</v>
      </c>
      <c r="AG121" s="2">
        <f>+AVERAGE($B120:AG120)</f>
        <v>0.12105014130785063</v>
      </c>
      <c r="AH121" s="2">
        <f>+AVERAGE($B120:AH120)</f>
        <v>0.12366497397713427</v>
      </c>
      <c r="AI121" s="2">
        <f>+AVERAGE($B120:AI120)</f>
        <v>0.12493668922263788</v>
      </c>
      <c r="AJ121" s="2">
        <f>+AVERAGE($B120:AJ120)</f>
        <v>0.12554021527870254</v>
      </c>
      <c r="AK121" s="2">
        <f>+AVERAGE($B120:AK120)</f>
        <v>0.12577362505366288</v>
      </c>
      <c r="AL121" s="2">
        <f>+AVERAGE($B120:AL120)</f>
        <v>0.12578911700193593</v>
      </c>
      <c r="AM121" s="2">
        <f>+AVERAGE($B120:AM120)</f>
        <v>0.12567162035617177</v>
      </c>
      <c r="AN121" s="2">
        <f>+AVERAGE($B120:AN120)</f>
        <v>0.12547132502820782</v>
      </c>
      <c r="AO121" s="2">
        <f>+AVERAGE($B120:AO120)</f>
        <v>0.12521907065253285</v>
      </c>
      <c r="AP121" s="2">
        <f>+AVERAGE($B120:AP120)</f>
        <v>0.12493435414014754</v>
      </c>
      <c r="AQ121" s="2">
        <f>+AVERAGE($B120:AQ120)</f>
        <v>0.12462979043762583</v>
      </c>
      <c r="AR121" s="2">
        <f>+AVERAGE($B120:AR120)</f>
        <v>0.12431372012130334</v>
      </c>
      <c r="AS121" s="2">
        <f>+AVERAGE($B120:AS120)</f>
        <v>0.12399178764555389</v>
      </c>
      <c r="AT121" s="2">
        <f>+AVERAGE($B120:AT120)</f>
        <v>0.12366792670229046</v>
      </c>
      <c r="AU121" s="2">
        <f>+AVERAGE($B120:AU120)</f>
        <v>0.12334500309957727</v>
      </c>
      <c r="AV121" s="2">
        <f>+AVERAGE($B120:AV120)</f>
        <v>0.12302527143887257</v>
      </c>
      <c r="AW121" s="2">
        <f>+AVERAGE($B120:AW120)</f>
        <v>0.12271075559921711</v>
      </c>
      <c r="AX121" s="2">
        <f>+AVERAGE($B120:AX120)</f>
        <v>0.12240364890278066</v>
      </c>
      <c r="AY121" s="2">
        <f>+AVERAGE($B120:AY120)</f>
        <v>0.12210684748609082</v>
      </c>
      <c r="AZ121" s="2">
        <f>+AVERAGE($B120:AZ120)</f>
        <v>0.12182479731782227</v>
      </c>
      <c r="BA121" s="2">
        <f>+AVERAGE($B120:BA120)</f>
        <v>0.12151624886741816</v>
      </c>
      <c r="BB121" s="2">
        <f>+AVERAGE($B120:BB120)</f>
        <v>0.12119306680967551</v>
      </c>
      <c r="BC121" s="2">
        <f>+AVERAGE($B120:BC120)</f>
        <v>0.12086291038804085</v>
      </c>
      <c r="BD121" s="2">
        <f>+AVERAGE($B120:BD120)</f>
        <v>0.12053075140175537</v>
      </c>
      <c r="BE121" s="2">
        <f>+AVERAGE($B120:BE120)</f>
        <v>0.12019982515949106</v>
      </c>
      <c r="BF121" s="2">
        <f>+AVERAGE($B120:BF120)</f>
        <v>0.11987224772167671</v>
      </c>
      <c r="BG121" s="2">
        <f>+AVERAGE($B120:BG120)</f>
        <v>0.11954942876499766</v>
      </c>
      <c r="BH121" s="2">
        <f>+AVERAGE($B120:BH120)</f>
        <v>0.11923235331124842</v>
      </c>
      <c r="BI121" s="2">
        <f>+AVERAGE($B120:BI120)</f>
        <v>0.1189217742005468</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47.099087482775715</v>
      </c>
      <c r="C123" s="2">
        <f t="shared" ref="C123:BI123" si="34">C110-C116</f>
        <v>56.23491216113041</v>
      </c>
      <c r="D123" s="2">
        <f t="shared" si="34"/>
        <v>65.762933179590789</v>
      </c>
      <c r="E123" s="2">
        <f t="shared" si="34"/>
        <v>76.687692456346682</v>
      </c>
      <c r="F123" s="2">
        <f t="shared" si="34"/>
        <v>88.549351906408262</v>
      </c>
      <c r="G123" s="2">
        <f t="shared" si="34"/>
        <v>101.27601104423908</v>
      </c>
      <c r="H123" s="2">
        <f t="shared" si="34"/>
        <v>114.78621519967275</v>
      </c>
      <c r="I123" s="2">
        <f t="shared" si="34"/>
        <v>129.00292068557226</v>
      </c>
      <c r="J123" s="2">
        <f t="shared" si="34"/>
        <v>143.88578733857048</v>
      </c>
      <c r="K123" s="2">
        <f t="shared" si="34"/>
        <v>159.49910910948347</v>
      </c>
      <c r="L123" s="2">
        <f t="shared" si="34"/>
        <v>176.12676457727736</v>
      </c>
      <c r="M123" s="2">
        <f t="shared" si="34"/>
        <v>193.79110733903551</v>
      </c>
      <c r="N123" s="2">
        <f t="shared" si="34"/>
        <v>212.2408185312288</v>
      </c>
      <c r="O123" s="2">
        <f t="shared" si="34"/>
        <v>231.22466257790893</v>
      </c>
      <c r="P123" s="2">
        <f t="shared" si="34"/>
        <v>250.47229759063254</v>
      </c>
      <c r="Q123" s="2">
        <f t="shared" si="34"/>
        <v>269.6826979864997</v>
      </c>
      <c r="R123" s="2">
        <f t="shared" si="34"/>
        <v>288.51755912634047</v>
      </c>
      <c r="S123" s="2">
        <f t="shared" si="34"/>
        <v>306.60066434217623</v>
      </c>
      <c r="T123" s="2">
        <f t="shared" si="34"/>
        <v>323.52733482249891</v>
      </c>
      <c r="U123" s="2">
        <f t="shared" si="34"/>
        <v>338.86444537293306</v>
      </c>
      <c r="V123" s="2">
        <f t="shared" si="34"/>
        <v>352.14901157270356</v>
      </c>
      <c r="W123" s="2">
        <f t="shared" si="34"/>
        <v>363.0215807499921</v>
      </c>
      <c r="X123" s="2">
        <f t="shared" si="34"/>
        <v>371.15421474077124</v>
      </c>
      <c r="Y123" s="2">
        <f t="shared" si="34"/>
        <v>376.28857325772447</v>
      </c>
      <c r="Z123" s="2">
        <f t="shared" si="34"/>
        <v>378.26909037391641</v>
      </c>
      <c r="AA123" s="2">
        <f t="shared" si="34"/>
        <v>377.07205259693978</v>
      </c>
      <c r="AB123" s="2">
        <f t="shared" si="34"/>
        <v>372.82408078303547</v>
      </c>
      <c r="AC123" s="2">
        <f t="shared" si="34"/>
        <v>365.91709168755619</v>
      </c>
      <c r="AD123" s="2">
        <f t="shared" si="34"/>
        <v>356.78675248199892</v>
      </c>
      <c r="AE123" s="2">
        <f t="shared" si="34"/>
        <v>346.03535368283087</v>
      </c>
      <c r="AF123" s="2">
        <f t="shared" si="34"/>
        <v>334.69728420656492</v>
      </c>
      <c r="AG123" s="2">
        <f t="shared" si="34"/>
        <v>323.54505605324516</v>
      </c>
      <c r="AH123" s="2">
        <f t="shared" si="34"/>
        <v>687.88302302984653</v>
      </c>
      <c r="AI123" s="2">
        <f t="shared" si="34"/>
        <v>789.74606038953573</v>
      </c>
      <c r="AJ123" s="2">
        <f t="shared" si="34"/>
        <v>873.80599611931393</v>
      </c>
      <c r="AK123" s="2">
        <f t="shared" si="34"/>
        <v>946.54620738904543</v>
      </c>
      <c r="AL123" s="2">
        <f t="shared" si="34"/>
        <v>1011.858770152616</v>
      </c>
      <c r="AM123" s="2">
        <f t="shared" si="34"/>
        <v>1072.1994754644331</v>
      </c>
      <c r="AN123" s="2">
        <f t="shared" si="34"/>
        <v>1129.1617348330817</v>
      </c>
      <c r="AO123" s="2">
        <f t="shared" si="34"/>
        <v>1183.7927328615183</v>
      </c>
      <c r="AP123" s="2">
        <f t="shared" si="34"/>
        <v>1236.7836759439283</v>
      </c>
      <c r="AQ123" s="2">
        <f t="shared" si="34"/>
        <v>1288.5925323312526</v>
      </c>
      <c r="AR123" s="2">
        <f t="shared" si="34"/>
        <v>1339.5273290397674</v>
      </c>
      <c r="AS123" s="2">
        <f t="shared" si="34"/>
        <v>1389.8049464979372</v>
      </c>
      <c r="AT123" s="2">
        <f t="shared" si="34"/>
        <v>1439.5949125488569</v>
      </c>
      <c r="AU123" s="2">
        <f t="shared" si="34"/>
        <v>1489.0561261328176</v>
      </c>
      <c r="AV123" s="2">
        <f t="shared" si="34"/>
        <v>1538.3752010376199</v>
      </c>
      <c r="AW123" s="2">
        <f t="shared" si="34"/>
        <v>1587.8183894817032</v>
      </c>
      <c r="AX123" s="2">
        <f t="shared" si="34"/>
        <v>1637.8157863376214</v>
      </c>
      <c r="AY123" s="2">
        <f t="shared" si="34"/>
        <v>1689.1113597220728</v>
      </c>
      <c r="AZ123" s="2">
        <f t="shared" si="34"/>
        <v>1698.4235413814372</v>
      </c>
      <c r="BA123" s="2">
        <f t="shared" si="34"/>
        <v>1756.3588263612864</v>
      </c>
      <c r="BB123" s="2">
        <f t="shared" si="34"/>
        <v>1811.0809614210614</v>
      </c>
      <c r="BC123" s="2">
        <f t="shared" si="34"/>
        <v>1863.4290697264064</v>
      </c>
      <c r="BD123" s="2">
        <f t="shared" si="34"/>
        <v>1913.950273471575</v>
      </c>
      <c r="BE123" s="2">
        <f t="shared" si="34"/>
        <v>1962.9565542405946</v>
      </c>
      <c r="BF123" s="2">
        <f t="shared" si="34"/>
        <v>2010.5607598321817</v>
      </c>
      <c r="BG123" s="2">
        <f t="shared" si="34"/>
        <v>2056.7065568855242</v>
      </c>
      <c r="BH123" s="2">
        <f t="shared" si="34"/>
        <v>2101.2017753612072</v>
      </c>
      <c r="BI123" s="2">
        <f t="shared" si="34"/>
        <v>2143.7578067035788</v>
      </c>
    </row>
    <row r="124" spans="1:124" x14ac:dyDescent="0.3">
      <c r="A124" s="8" t="str">
        <f>Base!A124</f>
        <v>Net capital accumulation ($trill per year)</v>
      </c>
      <c r="B124" s="5">
        <f>+C124</f>
        <v>5.1878529255927166</v>
      </c>
      <c r="C124" s="5">
        <f t="shared" ref="C124:AH124" si="35">+(C117-B117)/(C2-B2)</f>
        <v>5.1878529255927166</v>
      </c>
      <c r="D124" s="5">
        <f t="shared" si="35"/>
        <v>5.9590279596888704</v>
      </c>
      <c r="E124" s="5">
        <f t="shared" si="35"/>
        <v>6.5116953601782201</v>
      </c>
      <c r="F124" s="5">
        <f t="shared" si="35"/>
        <v>7.2992908110343766</v>
      </c>
      <c r="G124" s="5">
        <f t="shared" si="35"/>
        <v>8.0982791821320692</v>
      </c>
      <c r="H124" s="5">
        <f t="shared" si="35"/>
        <v>8.9099221634394663</v>
      </c>
      <c r="I124" s="5">
        <f t="shared" si="35"/>
        <v>9.7179791436315206</v>
      </c>
      <c r="J124" s="5">
        <f t="shared" si="35"/>
        <v>10.466011225303827</v>
      </c>
      <c r="K124" s="5">
        <f t="shared" si="35"/>
        <v>11.011866541688425</v>
      </c>
      <c r="L124" s="5">
        <f t="shared" si="35"/>
        <v>11.037719770668048</v>
      </c>
      <c r="M124" s="5">
        <f t="shared" si="35"/>
        <v>11.504333317955865</v>
      </c>
      <c r="N124" s="5">
        <f t="shared" si="35"/>
        <v>12.516765306441538</v>
      </c>
      <c r="O124" s="5">
        <f t="shared" si="35"/>
        <v>13.331430699482008</v>
      </c>
      <c r="P124" s="5">
        <f t="shared" si="35"/>
        <v>13.963341445131913</v>
      </c>
      <c r="Q124" s="5">
        <f t="shared" si="35"/>
        <v>14.407211073218923</v>
      </c>
      <c r="R124" s="5">
        <f t="shared" si="35"/>
        <v>14.641546744865559</v>
      </c>
      <c r="S124" s="5">
        <f t="shared" si="35"/>
        <v>14.629890057109696</v>
      </c>
      <c r="T124" s="5">
        <f t="shared" si="35"/>
        <v>14.319215126271047</v>
      </c>
      <c r="U124" s="5">
        <f t="shared" si="35"/>
        <v>14.053744608801935</v>
      </c>
      <c r="V124" s="5">
        <f t="shared" si="35"/>
        <v>13.4038302031091</v>
      </c>
      <c r="W124" s="5">
        <f t="shared" si="35"/>
        <v>12.235179392273494</v>
      </c>
      <c r="X124" s="5">
        <f t="shared" si="35"/>
        <v>10.796458718346003</v>
      </c>
      <c r="Y124" s="5">
        <f t="shared" si="35"/>
        <v>9.0922890534964615</v>
      </c>
      <c r="Z124" s="5">
        <f t="shared" si="35"/>
        <v>7.1526944303654094</v>
      </c>
      <c r="AA124" s="5">
        <f t="shared" si="35"/>
        <v>5.0364027351266483</v>
      </c>
      <c r="AB124" s="5">
        <f t="shared" si="35"/>
        <v>2.8339497940774434</v>
      </c>
      <c r="AC124" s="5">
        <f t="shared" si="35"/>
        <v>0.36847257348576934</v>
      </c>
      <c r="AD124" s="5">
        <f t="shared" si="35"/>
        <v>-1.6751983874546568</v>
      </c>
      <c r="AE124" s="5">
        <f t="shared" si="35"/>
        <v>-3.4253874378423008</v>
      </c>
      <c r="AF124" s="5">
        <f t="shared" si="35"/>
        <v>-5.8769964471760883</v>
      </c>
      <c r="AG124" s="5">
        <f t="shared" si="35"/>
        <v>-7.0979016148206027</v>
      </c>
      <c r="AH124" s="5">
        <f t="shared" si="35"/>
        <v>-7.7786479353521827</v>
      </c>
      <c r="AI124" s="5">
        <f t="shared" ref="AI124:BI124" si="36">+(AI117-AH117)/(AI2-AH2)</f>
        <v>114.67143497970369</v>
      </c>
      <c r="AJ124" s="5">
        <f t="shared" si="36"/>
        <v>101.13868360780438</v>
      </c>
      <c r="AK124" s="5">
        <f t="shared" si="36"/>
        <v>87.336029173633506</v>
      </c>
      <c r="AL124" s="5">
        <f t="shared" si="36"/>
        <v>75.504128289441638</v>
      </c>
      <c r="AM124" s="5">
        <f t="shared" si="36"/>
        <v>66.121149062575384</v>
      </c>
      <c r="AN124" s="5">
        <f t="shared" si="36"/>
        <v>58.99726299727017</v>
      </c>
      <c r="AO124" s="5">
        <f t="shared" si="36"/>
        <v>53.732164571748761</v>
      </c>
      <c r="AP124" s="5">
        <f t="shared" si="36"/>
        <v>49.90251078020701</v>
      </c>
      <c r="AQ124" s="5">
        <f t="shared" si="36"/>
        <v>47.132915605600644</v>
      </c>
      <c r="AR124" s="5">
        <f t="shared" si="36"/>
        <v>45.11627422252004</v>
      </c>
      <c r="AS124" s="5">
        <f t="shared" si="36"/>
        <v>43.611306357215838</v>
      </c>
      <c r="AT124" s="5">
        <f t="shared" si="36"/>
        <v>42.428703378901083</v>
      </c>
      <c r="AU124" s="5">
        <f t="shared" si="36"/>
        <v>41.41001824828745</v>
      </c>
      <c r="AV124" s="5">
        <f t="shared" si="36"/>
        <v>40.39949410993686</v>
      </c>
      <c r="AW124" s="5">
        <f t="shared" si="36"/>
        <v>39.205215730117196</v>
      </c>
      <c r="AX124" s="5">
        <f t="shared" si="36"/>
        <v>37.540045875114814</v>
      </c>
      <c r="AY124" s="5">
        <f t="shared" si="36"/>
        <v>34.922852257063823</v>
      </c>
      <c r="AZ124" s="5">
        <f t="shared" si="36"/>
        <v>30.501192064702629</v>
      </c>
      <c r="BA124" s="5">
        <f t="shared" si="36"/>
        <v>67.527702665836657</v>
      </c>
      <c r="BB124" s="5">
        <f t="shared" si="36"/>
        <v>60.04832702454987</v>
      </c>
      <c r="BC124" s="5">
        <f t="shared" si="36"/>
        <v>54.512965797787729</v>
      </c>
      <c r="BD124" s="5">
        <f t="shared" si="36"/>
        <v>50.417720316416492</v>
      </c>
      <c r="BE124" s="5">
        <f t="shared" si="36"/>
        <v>47.36336454561642</v>
      </c>
      <c r="BF124" s="5">
        <f t="shared" si="36"/>
        <v>45.032280184451885</v>
      </c>
      <c r="BG124" s="5">
        <f t="shared" si="36"/>
        <v>43.167575573589055</v>
      </c>
      <c r="BH124" s="5">
        <f t="shared" si="36"/>
        <v>41.558647460483186</v>
      </c>
      <c r="BI124" s="5">
        <f t="shared" si="36"/>
        <v>40.033836458526636</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7">+SUM(B123:B124)</f>
        <v>52.28694040836843</v>
      </c>
      <c r="C125" s="5">
        <f t="shared" si="37"/>
        <v>61.422765086723125</v>
      </c>
      <c r="D125" s="5">
        <f t="shared" si="37"/>
        <v>71.721961139279657</v>
      </c>
      <c r="E125" s="5">
        <f t="shared" si="37"/>
        <v>83.199387816524904</v>
      </c>
      <c r="F125" s="5">
        <f t="shared" si="37"/>
        <v>95.848642717442644</v>
      </c>
      <c r="G125" s="5">
        <f t="shared" si="37"/>
        <v>109.37429022637116</v>
      </c>
      <c r="H125" s="5">
        <f t="shared" si="37"/>
        <v>123.69613736311221</v>
      </c>
      <c r="I125" s="5">
        <f t="shared" si="37"/>
        <v>138.72089982920377</v>
      </c>
      <c r="J125" s="5">
        <f t="shared" si="37"/>
        <v>154.3517985638743</v>
      </c>
      <c r="K125" s="5">
        <f t="shared" si="37"/>
        <v>170.51097565117189</v>
      </c>
      <c r="L125" s="5">
        <f t="shared" si="37"/>
        <v>187.1644843479454</v>
      </c>
      <c r="M125" s="5">
        <f t="shared" si="37"/>
        <v>205.29544065699136</v>
      </c>
      <c r="N125" s="5">
        <f t="shared" si="37"/>
        <v>224.75758383767032</v>
      </c>
      <c r="O125" s="5">
        <f t="shared" si="37"/>
        <v>244.55609327739094</v>
      </c>
      <c r="P125" s="5">
        <f t="shared" si="37"/>
        <v>264.43563903576444</v>
      </c>
      <c r="Q125" s="5">
        <f t="shared" si="37"/>
        <v>284.08990905971865</v>
      </c>
      <c r="R125" s="5">
        <f t="shared" si="37"/>
        <v>303.15910587120601</v>
      </c>
      <c r="S125" s="5">
        <f t="shared" si="37"/>
        <v>321.23055439928595</v>
      </c>
      <c r="T125" s="5">
        <f t="shared" si="37"/>
        <v>337.84654994876996</v>
      </c>
      <c r="U125" s="5">
        <f t="shared" si="37"/>
        <v>352.918189981735</v>
      </c>
      <c r="V125" s="5">
        <f t="shared" si="37"/>
        <v>365.55284177581268</v>
      </c>
      <c r="W125" s="5">
        <f t="shared" si="37"/>
        <v>375.25676014226559</v>
      </c>
      <c r="X125" s="5">
        <f t="shared" si="37"/>
        <v>381.95067345911724</v>
      </c>
      <c r="Y125" s="5">
        <f t="shared" si="37"/>
        <v>385.38086231122094</v>
      </c>
      <c r="Z125" s="5">
        <f t="shared" si="37"/>
        <v>385.4217848042818</v>
      </c>
      <c r="AA125" s="5">
        <f t="shared" si="37"/>
        <v>382.10845533206646</v>
      </c>
      <c r="AB125" s="5">
        <f t="shared" si="37"/>
        <v>375.65803057711292</v>
      </c>
      <c r="AC125" s="5">
        <f t="shared" si="37"/>
        <v>366.28556426104194</v>
      </c>
      <c r="AD125" s="5">
        <f t="shared" si="37"/>
        <v>355.11155409454426</v>
      </c>
      <c r="AE125" s="5">
        <f t="shared" si="37"/>
        <v>342.60996624498858</v>
      </c>
      <c r="AF125" s="5">
        <f t="shared" si="37"/>
        <v>328.8202877593888</v>
      </c>
      <c r="AG125" s="5">
        <f t="shared" si="37"/>
        <v>316.44715443842455</v>
      </c>
      <c r="AH125" s="5">
        <f t="shared" ref="AH125:BI125" si="38">+SUM(AH123:AH124)</f>
        <v>680.10437509449434</v>
      </c>
      <c r="AI125" s="5">
        <f t="shared" si="38"/>
        <v>904.41749536923942</v>
      </c>
      <c r="AJ125" s="5">
        <f t="shared" si="38"/>
        <v>974.94467972711834</v>
      </c>
      <c r="AK125" s="5">
        <f t="shared" si="38"/>
        <v>1033.8822365626788</v>
      </c>
      <c r="AL125" s="5">
        <f t="shared" si="38"/>
        <v>1087.3628984420577</v>
      </c>
      <c r="AM125" s="5">
        <f t="shared" si="38"/>
        <v>1138.3206245270085</v>
      </c>
      <c r="AN125" s="5">
        <f t="shared" si="38"/>
        <v>1188.1589978303518</v>
      </c>
      <c r="AO125" s="5">
        <f t="shared" si="38"/>
        <v>1237.5248974332671</v>
      </c>
      <c r="AP125" s="5">
        <f t="shared" si="38"/>
        <v>1286.6861867241353</v>
      </c>
      <c r="AQ125" s="5">
        <f t="shared" si="38"/>
        <v>1335.7254479368532</v>
      </c>
      <c r="AR125" s="5">
        <f t="shared" si="38"/>
        <v>1384.6436032622876</v>
      </c>
      <c r="AS125" s="5">
        <f t="shared" si="38"/>
        <v>1433.4162528551531</v>
      </c>
      <c r="AT125" s="5">
        <f t="shared" si="38"/>
        <v>1482.0236159277579</v>
      </c>
      <c r="AU125" s="5">
        <f t="shared" si="38"/>
        <v>1530.4661443811051</v>
      </c>
      <c r="AV125" s="5">
        <f t="shared" si="38"/>
        <v>1578.7746951475567</v>
      </c>
      <c r="AW125" s="5">
        <f t="shared" si="38"/>
        <v>1627.0236052118205</v>
      </c>
      <c r="AX125" s="5">
        <f t="shared" si="38"/>
        <v>1675.3558322127362</v>
      </c>
      <c r="AY125" s="5">
        <f t="shared" si="38"/>
        <v>1724.0342119791367</v>
      </c>
      <c r="AZ125" s="5">
        <f t="shared" si="38"/>
        <v>1728.9247334461397</v>
      </c>
      <c r="BA125" s="5">
        <f t="shared" si="38"/>
        <v>1823.8865290271231</v>
      </c>
      <c r="BB125" s="5">
        <f t="shared" si="38"/>
        <v>1871.1292884456113</v>
      </c>
      <c r="BC125" s="5">
        <f t="shared" si="38"/>
        <v>1917.9420355241941</v>
      </c>
      <c r="BD125" s="5">
        <f t="shared" si="38"/>
        <v>1964.3679937879915</v>
      </c>
      <c r="BE125" s="5">
        <f t="shared" si="38"/>
        <v>2010.319918786211</v>
      </c>
      <c r="BF125" s="5">
        <f t="shared" si="38"/>
        <v>2055.5930400166335</v>
      </c>
      <c r="BG125" s="5">
        <f t="shared" si="38"/>
        <v>2099.8741324591133</v>
      </c>
      <c r="BH125" s="5">
        <f t="shared" si="38"/>
        <v>2142.7604228216906</v>
      </c>
      <c r="BI125" s="5">
        <f t="shared" si="38"/>
        <v>2183.7916431621056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9">(B123/B53)*1000</f>
        <v>6.8878454932400865</v>
      </c>
      <c r="C126" s="2">
        <f t="shared" si="39"/>
        <v>7.7645815834067236</v>
      </c>
      <c r="D126" s="2">
        <f t="shared" si="39"/>
        <v>8.7655515014983862</v>
      </c>
      <c r="E126" s="2">
        <f t="shared" si="39"/>
        <v>9.8053916173880218</v>
      </c>
      <c r="F126" s="2">
        <f t="shared" si="39"/>
        <v>10.928113331170875</v>
      </c>
      <c r="G126" s="2">
        <f t="shared" si="39"/>
        <v>12.130045535134354</v>
      </c>
      <c r="H126" s="2">
        <f t="shared" si="39"/>
        <v>13.408086067499365</v>
      </c>
      <c r="I126" s="2">
        <f t="shared" si="39"/>
        <v>14.761187673532199</v>
      </c>
      <c r="J126" s="2">
        <f t="shared" si="39"/>
        <v>16.193887957215395</v>
      </c>
      <c r="K126" s="2">
        <f t="shared" si="39"/>
        <v>17.723731010341723</v>
      </c>
      <c r="L126" s="2">
        <f t="shared" si="39"/>
        <v>19.393832665915085</v>
      </c>
      <c r="M126" s="2">
        <f t="shared" si="39"/>
        <v>21.220501915237353</v>
      </c>
      <c r="N126" s="2">
        <f t="shared" si="39"/>
        <v>23.194167187568532</v>
      </c>
      <c r="O126" s="2">
        <f t="shared" si="39"/>
        <v>25.310266980807842</v>
      </c>
      <c r="P126" s="2">
        <f t="shared" si="39"/>
        <v>27.567492519570138</v>
      </c>
      <c r="Q126" s="2">
        <f t="shared" si="39"/>
        <v>29.966991239865802</v>
      </c>
      <c r="R126" s="2">
        <f t="shared" si="39"/>
        <v>32.512092384968646</v>
      </c>
      <c r="S126" s="2">
        <f t="shared" si="39"/>
        <v>35.208545897520239</v>
      </c>
      <c r="T126" s="2">
        <f t="shared" si="39"/>
        <v>38.065670548007297</v>
      </c>
      <c r="U126" s="2">
        <f t="shared" si="39"/>
        <v>41.072129237829046</v>
      </c>
      <c r="V126" s="2">
        <f t="shared" si="39"/>
        <v>44.2252138956257</v>
      </c>
      <c r="W126" s="2">
        <f t="shared" si="39"/>
        <v>47.53182305765543</v>
      </c>
      <c r="X126" s="2">
        <f t="shared" si="39"/>
        <v>50.996417927496672</v>
      </c>
      <c r="Y126" s="2">
        <f t="shared" si="39"/>
        <v>54.620992308965171</v>
      </c>
      <c r="Z126" s="2">
        <f t="shared" si="39"/>
        <v>58.403931887019915</v>
      </c>
      <c r="AA126" s="2">
        <f t="shared" si="39"/>
        <v>62.338115734804106</v>
      </c>
      <c r="AB126" s="2">
        <f t="shared" si="39"/>
        <v>66.407684951681247</v>
      </c>
      <c r="AC126" s="2">
        <f t="shared" si="39"/>
        <v>70.6046156766987</v>
      </c>
      <c r="AD126" s="2">
        <f t="shared" si="39"/>
        <v>74.887860900928061</v>
      </c>
      <c r="AE126" s="2">
        <f t="shared" si="39"/>
        <v>79.203811751533777</v>
      </c>
      <c r="AF126" s="2">
        <f t="shared" si="39"/>
        <v>83.562393180231425</v>
      </c>
      <c r="AG126" s="2">
        <f t="shared" si="39"/>
        <v>87.89996824433824</v>
      </c>
      <c r="AH126" s="2">
        <f t="shared" ref="AH126:BI126" si="40">(AH123/AH53)*1000</f>
        <v>65.794615198956265</v>
      </c>
      <c r="AI126" s="2">
        <f t="shared" si="40"/>
        <v>75.494151843822607</v>
      </c>
      <c r="AJ126" s="2">
        <f t="shared" si="40"/>
        <v>83.488072353051592</v>
      </c>
      <c r="AK126" s="2">
        <f t="shared" si="40"/>
        <v>90.399037298694509</v>
      </c>
      <c r="AL126" s="2">
        <f t="shared" si="40"/>
        <v>96.600544384323214</v>
      </c>
      <c r="AM126" s="2">
        <f t="shared" si="40"/>
        <v>102.32805084250784</v>
      </c>
      <c r="AN126" s="2">
        <f t="shared" si="40"/>
        <v>107.73418648618146</v>
      </c>
      <c r="AO126" s="2">
        <f t="shared" si="40"/>
        <v>112.91915987114945</v>
      </c>
      <c r="AP126" s="2">
        <f t="shared" si="40"/>
        <v>117.94904348238983</v>
      </c>
      <c r="AQ126" s="2">
        <f t="shared" si="40"/>
        <v>122.8675594876364</v>
      </c>
      <c r="AR126" s="2">
        <f t="shared" si="40"/>
        <v>127.70406947786411</v>
      </c>
      <c r="AS126" s="2">
        <f t="shared" si="40"/>
        <v>132.47920771097037</v>
      </c>
      <c r="AT126" s="2">
        <f t="shared" si="40"/>
        <v>137.20907223431681</v>
      </c>
      <c r="AU126" s="2">
        <f t="shared" si="40"/>
        <v>141.90873473305365</v>
      </c>
      <c r="AV126" s="2">
        <f t="shared" si="40"/>
        <v>146.59590010405225</v>
      </c>
      <c r="AW126" s="2">
        <f t="shared" si="40"/>
        <v>151.29585682245852</v>
      </c>
      <c r="AX126" s="2">
        <f t="shared" si="40"/>
        <v>156.04950041760438</v>
      </c>
      <c r="AY126" s="2">
        <f t="shared" si="40"/>
        <v>160.92762585270677</v>
      </c>
      <c r="AZ126" s="2">
        <f t="shared" si="40"/>
        <v>161.80676131023856</v>
      </c>
      <c r="BA126" s="2">
        <f t="shared" si="40"/>
        <v>167.31896013761519</v>
      </c>
      <c r="BB126" s="2">
        <f t="shared" si="40"/>
        <v>172.52559447646237</v>
      </c>
      <c r="BC126" s="2">
        <f t="shared" si="40"/>
        <v>177.50658471906857</v>
      </c>
      <c r="BD126" s="2">
        <f t="shared" si="40"/>
        <v>182.31402166705703</v>
      </c>
      <c r="BE126" s="2">
        <f t="shared" si="40"/>
        <v>186.97759104375663</v>
      </c>
      <c r="BF126" s="2">
        <f t="shared" si="40"/>
        <v>191.50800838355167</v>
      </c>
      <c r="BG126" s="2">
        <f t="shared" si="40"/>
        <v>195.8998752015768</v>
      </c>
      <c r="BH126" s="2">
        <f t="shared" si="40"/>
        <v>200.13485685977918</v>
      </c>
      <c r="BI126" s="2">
        <f t="shared" si="40"/>
        <v>204.18543606317178</v>
      </c>
    </row>
    <row r="127" spans="1:124" ht="21" customHeight="1" x14ac:dyDescent="0.3">
      <c r="A127" s="8" t="str">
        <f>Base!A127</f>
        <v>Utility of p. c. consumption</v>
      </c>
      <c r="B127" s="2">
        <f>((B126)^(1-$B$19)-1)/(1-$B$19)-1</f>
        <v>0.28971982320300449</v>
      </c>
      <c r="C127" s="2">
        <f t="shared" ref="C127:BI127" si="41">((C126)^(1-$B$19)-1)/(1-$B$19)-1</f>
        <v>0.33866565269089377</v>
      </c>
      <c r="D127" s="2">
        <f t="shared" si="41"/>
        <v>0.38558568758825329</v>
      </c>
      <c r="E127" s="2">
        <f t="shared" si="41"/>
        <v>0.4267440602444621</v>
      </c>
      <c r="F127" s="2">
        <f t="shared" si="41"/>
        <v>0.46461841128932591</v>
      </c>
      <c r="G127" s="2">
        <f t="shared" si="41"/>
        <v>0.49937021352676769</v>
      </c>
      <c r="H127" s="2">
        <f t="shared" si="41"/>
        <v>0.5312311580681639</v>
      </c>
      <c r="I127" s="2">
        <f t="shared" si="41"/>
        <v>0.56048905867308862</v>
      </c>
      <c r="J127" s="2">
        <f t="shared" si="41"/>
        <v>0.58750617624346746</v>
      </c>
      <c r="K127" s="2">
        <f t="shared" si="41"/>
        <v>0.61277280143836999</v>
      </c>
      <c r="L127" s="2">
        <f t="shared" si="41"/>
        <v>0.63697569358710848</v>
      </c>
      <c r="M127" s="2">
        <f t="shared" si="41"/>
        <v>0.66020782265435862</v>
      </c>
      <c r="N127" s="2">
        <f t="shared" si="41"/>
        <v>0.68225545230750551</v>
      </c>
      <c r="O127" s="2">
        <f t="shared" si="41"/>
        <v>0.70305895199171031</v>
      </c>
      <c r="P127" s="2">
        <f t="shared" si="41"/>
        <v>0.72263799691161945</v>
      </c>
      <c r="Q127" s="2">
        <f t="shared" si="41"/>
        <v>0.74105274215928341</v>
      </c>
      <c r="R127" s="2">
        <f t="shared" si="41"/>
        <v>0.75838321115410645</v>
      </c>
      <c r="S127" s="2">
        <f t="shared" si="41"/>
        <v>0.7747193304489326</v>
      </c>
      <c r="T127" s="2">
        <f t="shared" si="41"/>
        <v>0.79015888260188438</v>
      </c>
      <c r="U127" s="2">
        <f t="shared" si="41"/>
        <v>0.80468880665836418</v>
      </c>
      <c r="V127" s="2">
        <f t="shared" si="41"/>
        <v>0.81835741323286881</v>
      </c>
      <c r="W127" s="2">
        <f t="shared" si="41"/>
        <v>0.83125128628628842</v>
      </c>
      <c r="X127" s="2">
        <f t="shared" si="41"/>
        <v>0.84343559862841588</v>
      </c>
      <c r="Y127" s="2">
        <f t="shared" si="41"/>
        <v>0.85496049477891312</v>
      </c>
      <c r="Z127" s="2">
        <f t="shared" si="41"/>
        <v>0.86586255261507761</v>
      </c>
      <c r="AA127" s="2">
        <f t="shared" si="41"/>
        <v>0.87616466780103242</v>
      </c>
      <c r="AB127" s="2">
        <f t="shared" si="41"/>
        <v>0.88587392530123443</v>
      </c>
      <c r="AC127" s="2">
        <f t="shared" si="41"/>
        <v>0.89502275020063893</v>
      </c>
      <c r="AD127" s="2">
        <f t="shared" si="41"/>
        <v>0.90358071717403421</v>
      </c>
      <c r="AE127" s="2">
        <f t="shared" si="41"/>
        <v>0.91151471339061363</v>
      </c>
      <c r="AF127" s="2">
        <f t="shared" si="41"/>
        <v>0.91891510943153643</v>
      </c>
      <c r="AG127" s="2">
        <f t="shared" si="41"/>
        <v>0.92574416026902484</v>
      </c>
      <c r="AH127" s="2">
        <f t="shared" si="41"/>
        <v>0.88446719012705488</v>
      </c>
      <c r="AI127" s="2">
        <f t="shared" si="41"/>
        <v>0.90473482054293353</v>
      </c>
      <c r="AJ127" s="2">
        <f t="shared" si="41"/>
        <v>0.91879363778219436</v>
      </c>
      <c r="AK127" s="2">
        <f t="shared" si="41"/>
        <v>0.92946085023701386</v>
      </c>
      <c r="AL127" s="2">
        <f t="shared" si="41"/>
        <v>0.93807286497908327</v>
      </c>
      <c r="AM127" s="2">
        <f t="shared" si="41"/>
        <v>0.94534331613058287</v>
      </c>
      <c r="AN127" s="2">
        <f t="shared" si="41"/>
        <v>0.95168414768644105</v>
      </c>
      <c r="AO127" s="2">
        <f t="shared" si="41"/>
        <v>0.9573465639761285</v>
      </c>
      <c r="AP127" s="2">
        <f t="shared" si="41"/>
        <v>0.96249049969722678</v>
      </c>
      <c r="AQ127" s="2">
        <f t="shared" si="41"/>
        <v>0.96722189846507134</v>
      </c>
      <c r="AR127" s="2">
        <f t="shared" si="41"/>
        <v>0.97161397753937395</v>
      </c>
      <c r="AS127" s="2">
        <f t="shared" si="41"/>
        <v>0.97571990211935278</v>
      </c>
      <c r="AT127" s="2">
        <f t="shared" si="41"/>
        <v>0.97958064868423511</v>
      </c>
      <c r="AU127" s="2">
        <f t="shared" si="41"/>
        <v>0.98323021395054888</v>
      </c>
      <c r="AV127" s="2">
        <f t="shared" si="41"/>
        <v>0.9866995797840783</v>
      </c>
      <c r="AW127" s="2">
        <f t="shared" si="41"/>
        <v>0.99002056210633871</v>
      </c>
      <c r="AX127" s="2">
        <f t="shared" si="41"/>
        <v>0.99323069475250181</v>
      </c>
      <c r="AY127" s="2">
        <f t="shared" si="41"/>
        <v>0.99638074059815906</v>
      </c>
      <c r="AZ127" s="2">
        <f t="shared" si="41"/>
        <v>0.9969337411921555</v>
      </c>
      <c r="BA127" s="2">
        <f t="shared" si="41"/>
        <v>1.0003044082678612</v>
      </c>
      <c r="BB127" s="2">
        <f t="shared" si="41"/>
        <v>1.0033435746541541</v>
      </c>
      <c r="BC127" s="2">
        <f t="shared" si="41"/>
        <v>1.0061290845133852</v>
      </c>
      <c r="BD127" s="2">
        <f t="shared" si="41"/>
        <v>1.0087121073774794</v>
      </c>
      <c r="BE127" s="2">
        <f t="shared" si="41"/>
        <v>1.0111251625528177</v>
      </c>
      <c r="BF127" s="2">
        <f t="shared" si="41"/>
        <v>1.0133871853469549</v>
      </c>
      <c r="BG127" s="2">
        <f t="shared" si="41"/>
        <v>1.0155071637941546</v>
      </c>
      <c r="BH127" s="2">
        <f t="shared" si="41"/>
        <v>1.0174871455295205</v>
      </c>
      <c r="BI127" s="2">
        <f t="shared" si="41"/>
        <v>1.0193248869310736</v>
      </c>
    </row>
    <row r="128" spans="1:124" ht="21" customHeight="1" x14ac:dyDescent="0.3">
      <c r="A128" s="8" t="str">
        <f>Base!A128</f>
        <v>Total period utility</v>
      </c>
      <c r="B128" s="5">
        <f t="shared" ref="B128:BI128" si="42">B$18*B$53*B127</f>
        <v>1981.1041510621446</v>
      </c>
      <c r="C128" s="5">
        <f t="shared" si="42"/>
        <v>2276.8210884851574</v>
      </c>
      <c r="D128" s="5">
        <f t="shared" si="42"/>
        <v>2492.6563714369622</v>
      </c>
      <c r="E128" s="5">
        <f t="shared" si="42"/>
        <v>2669.5470378132454</v>
      </c>
      <c r="F128" s="5">
        <f t="shared" si="42"/>
        <v>2795.2185331094302</v>
      </c>
      <c r="G128" s="5">
        <f t="shared" si="42"/>
        <v>2873.5299896564243</v>
      </c>
      <c r="H128" s="5">
        <f t="shared" si="42"/>
        <v>2909.54594345634</v>
      </c>
      <c r="I128" s="5">
        <f t="shared" si="42"/>
        <v>2908.9342263563371</v>
      </c>
      <c r="J128" s="5">
        <f t="shared" si="42"/>
        <v>2877.6469729428054</v>
      </c>
      <c r="K128" s="5">
        <f t="shared" si="42"/>
        <v>2821.8289885340168</v>
      </c>
      <c r="L128" s="5">
        <f t="shared" si="42"/>
        <v>2747.7831818244663</v>
      </c>
      <c r="M128" s="5">
        <f t="shared" si="42"/>
        <v>2658.437991119149</v>
      </c>
      <c r="N128" s="5">
        <f t="shared" si="42"/>
        <v>2555.2571294067416</v>
      </c>
      <c r="O128" s="5">
        <f t="shared" si="42"/>
        <v>2440.2618159934518</v>
      </c>
      <c r="P128" s="5">
        <f t="shared" si="42"/>
        <v>2315.5825608531254</v>
      </c>
      <c r="Q128" s="5">
        <f t="shared" si="42"/>
        <v>2183.2621887354953</v>
      </c>
      <c r="R128" s="5">
        <f t="shared" si="42"/>
        <v>2045.1852846349566</v>
      </c>
      <c r="S128" s="5">
        <f t="shared" si="42"/>
        <v>1903.0745593979511</v>
      </c>
      <c r="T128" s="5">
        <f t="shared" si="42"/>
        <v>1758.5232706290581</v>
      </c>
      <c r="U128" s="5">
        <f t="shared" si="42"/>
        <v>1613.7369101974532</v>
      </c>
      <c r="V128" s="5">
        <f t="shared" si="42"/>
        <v>1470.2640141031038</v>
      </c>
      <c r="W128" s="5">
        <f t="shared" si="42"/>
        <v>1329.6761100895858</v>
      </c>
      <c r="X128" s="5">
        <f t="shared" si="42"/>
        <v>1193.4438885097161</v>
      </c>
      <c r="Y128" s="5">
        <f t="shared" si="42"/>
        <v>1062.9495039382143</v>
      </c>
      <c r="Z128" s="5">
        <f t="shared" si="42"/>
        <v>939.46943845554517</v>
      </c>
      <c r="AA128" s="5">
        <f t="shared" si="42"/>
        <v>824.14025711158592</v>
      </c>
      <c r="AB128" s="5">
        <f t="shared" si="42"/>
        <v>717.91337051031769</v>
      </c>
      <c r="AC128" s="5">
        <f t="shared" si="42"/>
        <v>621.53841090678839</v>
      </c>
      <c r="AD128" s="5">
        <f t="shared" si="42"/>
        <v>535.44927450588204</v>
      </c>
      <c r="AE128" s="5">
        <f t="shared" si="42"/>
        <v>459.79256706790824</v>
      </c>
      <c r="AF128" s="5">
        <f t="shared" si="42"/>
        <v>394.46672474092406</v>
      </c>
      <c r="AG128" s="5">
        <f t="shared" si="42"/>
        <v>339.0006120319174</v>
      </c>
      <c r="AH128" s="5">
        <f t="shared" si="42"/>
        <v>853.96330062909942</v>
      </c>
      <c r="AI128" s="5">
        <f t="shared" si="42"/>
        <v>811.33178810932873</v>
      </c>
      <c r="AJ128" s="5">
        <f t="shared" si="42"/>
        <v>765.21131573240166</v>
      </c>
      <c r="AK128" s="5">
        <f t="shared" si="42"/>
        <v>718.87225487636476</v>
      </c>
      <c r="AL128" s="5">
        <f t="shared" si="42"/>
        <v>673.73528841010341</v>
      </c>
      <c r="AM128" s="5">
        <f t="shared" si="42"/>
        <v>630.45287647921043</v>
      </c>
      <c r="AN128" s="5">
        <f t="shared" si="42"/>
        <v>589.31490253339746</v>
      </c>
      <c r="AO128" s="5">
        <f t="shared" si="42"/>
        <v>550.4260449423665</v>
      </c>
      <c r="AP128" s="5">
        <f t="shared" si="42"/>
        <v>513.79198224619597</v>
      </c>
      <c r="AQ128" s="5">
        <f t="shared" si="42"/>
        <v>479.36446593611055</v>
      </c>
      <c r="AR128" s="5">
        <f t="shared" si="42"/>
        <v>447.06608310955164</v>
      </c>
      <c r="AS128" s="5">
        <f t="shared" si="42"/>
        <v>416.80431929451856</v>
      </c>
      <c r="AT128" s="5">
        <f t="shared" si="42"/>
        <v>388.47974303044634</v>
      </c>
      <c r="AU128" s="5">
        <f t="shared" si="42"/>
        <v>361.99089692584562</v>
      </c>
      <c r="AV128" s="5">
        <f t="shared" si="42"/>
        <v>337.23735302263191</v>
      </c>
      <c r="AW128" s="5">
        <f t="shared" si="42"/>
        <v>314.12180072241199</v>
      </c>
      <c r="AX128" s="5">
        <f t="shared" si="42"/>
        <v>292.55172475605696</v>
      </c>
      <c r="AY128" s="5">
        <f t="shared" si="42"/>
        <v>272.44111667837484</v>
      </c>
      <c r="AZ128" s="5">
        <f t="shared" si="42"/>
        <v>253.04925802276009</v>
      </c>
      <c r="BA128" s="5">
        <f t="shared" si="42"/>
        <v>235.6999551431139</v>
      </c>
      <c r="BB128" s="5">
        <f t="shared" si="42"/>
        <v>219.46386415219348</v>
      </c>
      <c r="BC128" s="5">
        <f t="shared" si="42"/>
        <v>204.29178616369921</v>
      </c>
      <c r="BD128" s="5">
        <f t="shared" si="42"/>
        <v>190.12814245599208</v>
      </c>
      <c r="BE128" s="5">
        <f t="shared" si="42"/>
        <v>176.91490642999665</v>
      </c>
      <c r="BF128" s="5">
        <f t="shared" si="42"/>
        <v>164.59393977249027</v>
      </c>
      <c r="BG128" s="5">
        <f t="shared" si="42"/>
        <v>153.10843723300323</v>
      </c>
      <c r="BH128" s="5">
        <f t="shared" si="42"/>
        <v>142.40384087492487</v>
      </c>
      <c r="BI128" s="5">
        <f t="shared" si="42"/>
        <v>132.42839671204365</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SUM(B128:DQ128)*5*B49+B50</f>
        <v>1888.3581702348902</v>
      </c>
      <c r="C129" s="7">
        <f>+Base!B129</f>
        <v>1896.753901803836</v>
      </c>
      <c r="D129" s="7">
        <f>+B129-C129</f>
        <v>-8.3957315689458483</v>
      </c>
      <c r="E129" s="2"/>
      <c r="F129" s="2"/>
      <c r="G129" s="2"/>
      <c r="H129" s="2"/>
      <c r="I129" s="2"/>
      <c r="J129" s="2"/>
      <c r="K129" s="2"/>
      <c r="L129" s="2"/>
      <c r="M129" s="2"/>
      <c r="N129" s="2"/>
      <c r="O129" s="2"/>
      <c r="P129" s="2"/>
      <c r="Q129" s="2"/>
      <c r="R129" s="2"/>
      <c r="S129" s="2"/>
      <c r="T129" s="2"/>
      <c r="U129" s="2">
        <f>+D129</f>
        <v>-8.3957315689458483</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0.25645202690000002</v>
      </c>
      <c r="C131" s="62">
        <v>0.25393337220000001</v>
      </c>
      <c r="D131" s="62">
        <v>0.2518110589</v>
      </c>
      <c r="E131" s="62">
        <v>0.25018230400000002</v>
      </c>
      <c r="F131" s="62">
        <v>0.24910384499999999</v>
      </c>
      <c r="G131" s="62">
        <v>0.2485801493</v>
      </c>
      <c r="H131" s="62">
        <v>0.24851814310000001</v>
      </c>
      <c r="I131" s="62">
        <v>0.2486324633</v>
      </c>
      <c r="J131" s="62">
        <v>0.24826720490000001</v>
      </c>
      <c r="K131" s="62">
        <v>0.2460600869</v>
      </c>
      <c r="L131" s="62">
        <v>0.24463728439999999</v>
      </c>
      <c r="M131" s="62">
        <v>0.24464514109999999</v>
      </c>
      <c r="N131" s="62">
        <v>0.24455075409999999</v>
      </c>
      <c r="O131" s="62">
        <v>0.2444171953</v>
      </c>
      <c r="P131" s="62">
        <v>0.24427069870000001</v>
      </c>
      <c r="Q131" s="62">
        <v>0.24411172340000001</v>
      </c>
      <c r="R131" s="62">
        <v>0.2439166961</v>
      </c>
      <c r="S131" s="62">
        <v>0.24363075880000001</v>
      </c>
      <c r="T131" s="62">
        <v>0.24388922490000001</v>
      </c>
      <c r="U131" s="62">
        <v>0.24415592119999999</v>
      </c>
      <c r="V131" s="62">
        <v>0.24420315300000001</v>
      </c>
      <c r="W131" s="62">
        <v>0.24429551769999999</v>
      </c>
      <c r="X131" s="62">
        <v>0.24443099469999999</v>
      </c>
      <c r="Y131" s="62">
        <v>0.24461724460000001</v>
      </c>
      <c r="Z131" s="62">
        <v>0.2448757858</v>
      </c>
      <c r="AA131" s="62">
        <v>0.24525090939999999</v>
      </c>
      <c r="AB131" s="62">
        <v>0.2453661047</v>
      </c>
      <c r="AC131" s="62">
        <v>0.24591507670000001</v>
      </c>
      <c r="AD131" s="62">
        <v>0.2467768119</v>
      </c>
      <c r="AE131" s="62">
        <v>0.24623227710000001</v>
      </c>
      <c r="AF131" s="62">
        <v>0.2463616045</v>
      </c>
      <c r="AG131" s="62">
        <v>0.24646378329999999</v>
      </c>
      <c r="AH131" s="62">
        <v>0.24654496710000001</v>
      </c>
      <c r="AI131" s="62">
        <v>0.2466131094</v>
      </c>
      <c r="AJ131" s="62">
        <v>0.24667710570000001</v>
      </c>
      <c r="AK131" s="62">
        <v>0.24674553560000001</v>
      </c>
      <c r="AL131" s="62">
        <v>0.24682521390000001</v>
      </c>
      <c r="AM131" s="62">
        <v>0.2469198789</v>
      </c>
      <c r="AN131" s="62">
        <v>0.24702939900000001</v>
      </c>
      <c r="AO131" s="62">
        <v>0.2471497104</v>
      </c>
      <c r="AP131" s="62">
        <v>0.24727334679999999</v>
      </c>
      <c r="AQ131" s="62">
        <v>0.24739001159999999</v>
      </c>
      <c r="AR131" s="62">
        <v>0.24748634559999999</v>
      </c>
      <c r="AS131" s="62">
        <v>0.24754394790000001</v>
      </c>
      <c r="AT131" s="62">
        <v>0.24753463719999999</v>
      </c>
      <c r="AU131" s="62">
        <v>0.2474115295</v>
      </c>
      <c r="AV131" s="62">
        <v>0.2470933662</v>
      </c>
      <c r="AW131" s="62">
        <v>0.2464370367</v>
      </c>
      <c r="AX131" s="62">
        <v>0.2451886056</v>
      </c>
      <c r="AY131" s="62">
        <v>0.24289374429999999</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3">
      <c r="A132" s="18" t="str">
        <f>Base!A132</f>
        <v>Carbon price (per t CO2)</v>
      </c>
      <c r="B132" s="62">
        <v>36.274484064799999</v>
      </c>
      <c r="C132" s="62">
        <v>45.9219331221</v>
      </c>
      <c r="D132" s="62">
        <v>57.931041421499998</v>
      </c>
      <c r="E132" s="62">
        <v>72.746842454299994</v>
      </c>
      <c r="F132" s="62">
        <v>90.873724672700007</v>
      </c>
      <c r="G132" s="62">
        <v>112.86372607760001</v>
      </c>
      <c r="H132" s="62">
        <v>139.29718185990001</v>
      </c>
      <c r="I132" s="62">
        <v>170.7590088144</v>
      </c>
      <c r="J132" s="62">
        <v>207.8235071933</v>
      </c>
      <c r="K132" s="62">
        <v>251.0818502061</v>
      </c>
      <c r="L132" s="62">
        <v>267.05738957459999</v>
      </c>
      <c r="M132" s="62">
        <v>260.38095483519999</v>
      </c>
      <c r="N132" s="62">
        <v>253.87143096439999</v>
      </c>
      <c r="O132" s="62">
        <v>247.52464519029999</v>
      </c>
      <c r="P132" s="62">
        <v>241.3365290605</v>
      </c>
      <c r="Q132" s="62">
        <v>235.30311583400001</v>
      </c>
      <c r="R132" s="62">
        <v>229.42053793810001</v>
      </c>
      <c r="S132" s="62">
        <v>223.6850244897</v>
      </c>
      <c r="T132" s="62">
        <v>210.5828496467</v>
      </c>
      <c r="U132" s="62">
        <v>200.54537440870001</v>
      </c>
      <c r="V132" s="62">
        <v>196.2658868874</v>
      </c>
      <c r="W132" s="62">
        <v>192.00668997</v>
      </c>
      <c r="X132" s="62">
        <v>187.77896746010001</v>
      </c>
      <c r="Y132" s="62">
        <v>183.59176535290001</v>
      </c>
      <c r="Z132" s="62">
        <v>179.45244520930001</v>
      </c>
      <c r="AA132" s="62">
        <v>175.36702597499999</v>
      </c>
      <c r="AB132" s="62">
        <v>178.10595923419999</v>
      </c>
      <c r="AC132" s="62">
        <v>173.65331025329999</v>
      </c>
      <c r="AD132" s="62">
        <v>169.31197749699999</v>
      </c>
      <c r="AE132" s="62">
        <v>195.22065604069999</v>
      </c>
      <c r="AF132" s="62">
        <v>198.81459487449999</v>
      </c>
      <c r="AG132" s="62">
        <v>201.1199908948</v>
      </c>
      <c r="AH132" s="62">
        <v>201.99659473400001</v>
      </c>
      <c r="AI132" s="62">
        <v>201.34334561590001</v>
      </c>
      <c r="AJ132" s="62">
        <v>199.11585123699999</v>
      </c>
      <c r="AK132" s="62">
        <v>195.34436854649999</v>
      </c>
      <c r="AL132" s="62">
        <v>190.14840925159999</v>
      </c>
      <c r="AM132" s="62">
        <v>183.74270958069999</v>
      </c>
      <c r="AN132" s="62">
        <v>176.4291102878</v>
      </c>
      <c r="AO132" s="62">
        <v>168.57144927510001</v>
      </c>
      <c r="AP132" s="62">
        <v>160.55535126999999</v>
      </c>
      <c r="AQ132" s="62">
        <v>152.74072483680001</v>
      </c>
      <c r="AR132" s="62">
        <v>145.41832298579999</v>
      </c>
      <c r="AS132" s="62">
        <v>138.78030985390001</v>
      </c>
      <c r="AT132" s="62">
        <v>132.90885262910001</v>
      </c>
      <c r="AU132" s="62">
        <v>127.7797998053</v>
      </c>
      <c r="AV132" s="62">
        <v>123.27413432580001</v>
      </c>
      <c r="AW132" s="62">
        <v>119.1893348831</v>
      </c>
      <c r="AX132" s="62">
        <v>115.24597617969999</v>
      </c>
      <c r="AY132" s="62">
        <v>111.0884490322</v>
      </c>
      <c r="AZ132" s="62">
        <v>103.8922316422</v>
      </c>
      <c r="BA132" s="62">
        <v>98.783739589999996</v>
      </c>
      <c r="BB132" s="62">
        <v>91.612814286100004</v>
      </c>
      <c r="BC132" s="62">
        <v>82.048980581799995</v>
      </c>
      <c r="BD132" s="62">
        <v>69.955782207499993</v>
      </c>
      <c r="BE132" s="62">
        <v>55.5676855221</v>
      </c>
      <c r="BF132" s="62">
        <v>39.652322545200001</v>
      </c>
      <c r="BG132" s="62">
        <v>23.599181101599999</v>
      </c>
      <c r="BH132" s="62">
        <v>9.4405284861999998</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 t="shared" ref="B133:AG133" si="43">+MIN(B132,B34)</f>
        <v>36.274484064799999</v>
      </c>
      <c r="C133" s="5">
        <f t="shared" si="43"/>
        <v>45.9219331221</v>
      </c>
      <c r="D133" s="5">
        <f t="shared" si="43"/>
        <v>57.931041421499998</v>
      </c>
      <c r="E133" s="5">
        <f t="shared" si="43"/>
        <v>72.746842454299994</v>
      </c>
      <c r="F133" s="5">
        <f t="shared" si="43"/>
        <v>90.873724672700007</v>
      </c>
      <c r="G133" s="5">
        <f t="shared" si="43"/>
        <v>112.86372607760001</v>
      </c>
      <c r="H133" s="5">
        <f t="shared" si="43"/>
        <v>139.29718185990001</v>
      </c>
      <c r="I133" s="5">
        <f t="shared" si="43"/>
        <v>170.7590088144</v>
      </c>
      <c r="J133" s="5">
        <f t="shared" si="43"/>
        <v>207.8235071933</v>
      </c>
      <c r="K133" s="5">
        <f t="shared" si="43"/>
        <v>251.0818502061</v>
      </c>
      <c r="L133" s="5">
        <f t="shared" si="43"/>
        <v>267.05738957459999</v>
      </c>
      <c r="M133" s="5">
        <f t="shared" si="43"/>
        <v>260.38095483519999</v>
      </c>
      <c r="N133" s="5">
        <f t="shared" si="43"/>
        <v>253.87143096436787</v>
      </c>
      <c r="O133" s="5">
        <f t="shared" si="43"/>
        <v>247.52464519025867</v>
      </c>
      <c r="P133" s="5">
        <f t="shared" si="43"/>
        <v>241.3365290605</v>
      </c>
      <c r="Q133" s="5">
        <f t="shared" si="43"/>
        <v>235.30311583398964</v>
      </c>
      <c r="R133" s="5">
        <f t="shared" si="43"/>
        <v>229.42053793810001</v>
      </c>
      <c r="S133" s="5">
        <f t="shared" si="43"/>
        <v>223.68502448968638</v>
      </c>
      <c r="T133" s="5">
        <f t="shared" si="43"/>
        <v>210.5828496467</v>
      </c>
      <c r="U133" s="5">
        <f t="shared" si="43"/>
        <v>200.54537440870001</v>
      </c>
      <c r="V133" s="5">
        <f t="shared" si="43"/>
        <v>196.2658868874</v>
      </c>
      <c r="W133" s="5">
        <f t="shared" si="43"/>
        <v>192.00668997</v>
      </c>
      <c r="X133" s="5">
        <f t="shared" si="43"/>
        <v>187.77896746010001</v>
      </c>
      <c r="Y133" s="5">
        <f t="shared" si="43"/>
        <v>183.59176535290001</v>
      </c>
      <c r="Z133" s="5">
        <f t="shared" si="43"/>
        <v>179.45244520930001</v>
      </c>
      <c r="AA133" s="5">
        <f t="shared" si="43"/>
        <v>175.36702597499999</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91.612814286100004</v>
      </c>
      <c r="BC133" s="5">
        <f t="shared" si="44"/>
        <v>82.048980581799995</v>
      </c>
      <c r="BD133" s="5">
        <f t="shared" si="44"/>
        <v>69.955782207499993</v>
      </c>
      <c r="BE133" s="5">
        <f t="shared" si="44"/>
        <v>55.5676855221</v>
      </c>
      <c r="BF133" s="5">
        <f t="shared" si="44"/>
        <v>39.652322545200001</v>
      </c>
      <c r="BG133" s="5">
        <f t="shared" si="44"/>
        <v>23.599181101599999</v>
      </c>
      <c r="BH133" s="5">
        <f t="shared" si="44"/>
        <v>9.4405284861999998</v>
      </c>
      <c r="BI133" s="5">
        <f t="shared" si="44"/>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5">+B132*3.666</f>
        <v>132.98225858155681</v>
      </c>
      <c r="C134" s="5">
        <f t="shared" ref="C134:BI134" si="46">+C132*3.666</f>
        <v>168.3498068256186</v>
      </c>
      <c r="D134" s="5">
        <f t="shared" si="46"/>
        <v>212.37519785121899</v>
      </c>
      <c r="E134" s="5">
        <f t="shared" si="46"/>
        <v>266.68992443746379</v>
      </c>
      <c r="F134" s="5">
        <f t="shared" si="46"/>
        <v>333.14307465011819</v>
      </c>
      <c r="G134" s="5">
        <f t="shared" si="46"/>
        <v>413.75841980048159</v>
      </c>
      <c r="H134" s="5">
        <f t="shared" si="46"/>
        <v>510.66346869839344</v>
      </c>
      <c r="I134" s="5">
        <f t="shared" si="46"/>
        <v>626.00252631359035</v>
      </c>
      <c r="J134" s="5">
        <f t="shared" si="46"/>
        <v>761.88097737063777</v>
      </c>
      <c r="K134" s="5">
        <f t="shared" si="46"/>
        <v>920.46606285556254</v>
      </c>
      <c r="L134" s="5">
        <f t="shared" si="46"/>
        <v>979.03239018048362</v>
      </c>
      <c r="M134" s="5">
        <f t="shared" si="46"/>
        <v>954.55658042584309</v>
      </c>
      <c r="N134" s="5">
        <f t="shared" si="46"/>
        <v>930.69266591549035</v>
      </c>
      <c r="O134" s="5">
        <f t="shared" si="46"/>
        <v>907.42534926763972</v>
      </c>
      <c r="P134" s="5">
        <f t="shared" si="46"/>
        <v>884.73971553579293</v>
      </c>
      <c r="Q134" s="5">
        <f t="shared" si="46"/>
        <v>862.62122264744403</v>
      </c>
      <c r="R134" s="5">
        <f t="shared" si="46"/>
        <v>841.05569208107465</v>
      </c>
      <c r="S134" s="5">
        <f t="shared" si="46"/>
        <v>820.0292997792402</v>
      </c>
      <c r="T134" s="5">
        <f t="shared" si="46"/>
        <v>771.99672680480217</v>
      </c>
      <c r="U134" s="5">
        <f t="shared" si="46"/>
        <v>735.19934258229421</v>
      </c>
      <c r="V134" s="5">
        <f t="shared" si="46"/>
        <v>719.51074132920837</v>
      </c>
      <c r="W134" s="5">
        <f t="shared" si="46"/>
        <v>703.89652543002001</v>
      </c>
      <c r="X134" s="5">
        <f t="shared" si="46"/>
        <v>688.39769470872659</v>
      </c>
      <c r="Y134" s="5">
        <f t="shared" si="46"/>
        <v>673.04741178373138</v>
      </c>
      <c r="Z134" s="5">
        <f t="shared" si="46"/>
        <v>657.87266413729378</v>
      </c>
      <c r="AA134" s="5">
        <f t="shared" si="46"/>
        <v>642.89551722434999</v>
      </c>
      <c r="AB134" s="5">
        <f t="shared" si="46"/>
        <v>652.93644655257708</v>
      </c>
      <c r="AC134" s="5">
        <f t="shared" si="46"/>
        <v>636.61303538859772</v>
      </c>
      <c r="AD134" s="5">
        <f t="shared" si="46"/>
        <v>620.69770950400198</v>
      </c>
      <c r="AE134" s="5">
        <f t="shared" si="46"/>
        <v>715.67892504520614</v>
      </c>
      <c r="AF134" s="5">
        <f t="shared" si="46"/>
        <v>728.85430480991693</v>
      </c>
      <c r="AG134" s="5">
        <f t="shared" si="46"/>
        <v>737.30588662033676</v>
      </c>
      <c r="AH134" s="5">
        <f t="shared" si="46"/>
        <v>740.51951629484404</v>
      </c>
      <c r="AI134" s="5">
        <f t="shared" si="46"/>
        <v>738.12470502788938</v>
      </c>
      <c r="AJ134" s="5">
        <f t="shared" si="46"/>
        <v>729.95871063484196</v>
      </c>
      <c r="AK134" s="5">
        <f t="shared" si="46"/>
        <v>716.13245509146896</v>
      </c>
      <c r="AL134" s="5">
        <f t="shared" si="46"/>
        <v>697.08406831636557</v>
      </c>
      <c r="AM134" s="5">
        <f t="shared" si="46"/>
        <v>673.60077332284618</v>
      </c>
      <c r="AN134" s="5">
        <f t="shared" si="46"/>
        <v>646.7891183150748</v>
      </c>
      <c r="AO134" s="5">
        <f t="shared" si="46"/>
        <v>617.98293304251661</v>
      </c>
      <c r="AP134" s="5">
        <f t="shared" si="46"/>
        <v>588.59591775581998</v>
      </c>
      <c r="AQ134" s="5">
        <f t="shared" si="46"/>
        <v>559.9474972517088</v>
      </c>
      <c r="AR134" s="5">
        <f t="shared" si="46"/>
        <v>533.10357206594279</v>
      </c>
      <c r="AS134" s="5">
        <f t="shared" si="46"/>
        <v>508.76861592439741</v>
      </c>
      <c r="AT134" s="5">
        <f t="shared" si="46"/>
        <v>487.24385373828062</v>
      </c>
      <c r="AU134" s="5">
        <f t="shared" si="46"/>
        <v>468.44074608622981</v>
      </c>
      <c r="AV134" s="5">
        <f t="shared" si="46"/>
        <v>451.92297643838282</v>
      </c>
      <c r="AW134" s="5">
        <f t="shared" si="46"/>
        <v>436.9481016814446</v>
      </c>
      <c r="AX134" s="5">
        <f t="shared" si="46"/>
        <v>422.49174867478018</v>
      </c>
      <c r="AY134" s="5">
        <f t="shared" si="46"/>
        <v>407.25025415204522</v>
      </c>
      <c r="AZ134" s="5">
        <f t="shared" si="46"/>
        <v>380.86892120030518</v>
      </c>
      <c r="BA134" s="5">
        <f t="shared" si="46"/>
        <v>362.14118933693999</v>
      </c>
      <c r="BB134" s="5">
        <f t="shared" si="46"/>
        <v>335.85257717284259</v>
      </c>
      <c r="BC134" s="5">
        <f t="shared" si="46"/>
        <v>300.79156281287879</v>
      </c>
      <c r="BD134" s="5">
        <f t="shared" si="46"/>
        <v>256.45789757269495</v>
      </c>
      <c r="BE134" s="5">
        <f t="shared" si="46"/>
        <v>203.7111351240186</v>
      </c>
      <c r="BF134" s="5">
        <f t="shared" si="46"/>
        <v>145.36541445070321</v>
      </c>
      <c r="BG134" s="5">
        <f t="shared" si="46"/>
        <v>86.514597918465597</v>
      </c>
      <c r="BH134" s="5">
        <f t="shared" si="46"/>
        <v>34.608977430409197</v>
      </c>
      <c r="BI134" s="5">
        <f t="shared" si="46"/>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5" customHeight="1" x14ac:dyDescent="0.3">
      <c r="A135" s="15" t="str">
        <f>Base!A135</f>
        <v>Emissions control rate (total)</v>
      </c>
      <c r="B135" s="154">
        <v>0.28658008089999998</v>
      </c>
      <c r="C135" s="154">
        <v>0.33132480139999998</v>
      </c>
      <c r="D135" s="154">
        <v>0.38230778830000001</v>
      </c>
      <c r="E135" s="154">
        <v>0.44001521999999998</v>
      </c>
      <c r="F135" s="154">
        <v>0.50495926660000001</v>
      </c>
      <c r="G135" s="154">
        <v>0.57763246010000002</v>
      </c>
      <c r="H135" s="154">
        <v>0.65846276079999999</v>
      </c>
      <c r="I135" s="154">
        <v>0.74777995320000001</v>
      </c>
      <c r="J135" s="154">
        <v>0.84581890849999997</v>
      </c>
      <c r="K135" s="154">
        <v>0.95281485669999999</v>
      </c>
      <c r="L135" s="154">
        <v>1</v>
      </c>
      <c r="M135" s="154">
        <v>1</v>
      </c>
      <c r="N135" s="154">
        <v>1</v>
      </c>
      <c r="O135" s="154">
        <v>1</v>
      </c>
      <c r="P135" s="154">
        <v>1</v>
      </c>
      <c r="Q135" s="154">
        <v>1</v>
      </c>
      <c r="R135" s="154">
        <v>1</v>
      </c>
      <c r="S135" s="154">
        <v>1</v>
      </c>
      <c r="T135" s="154">
        <v>0.98072052129999998</v>
      </c>
      <c r="U135" s="154">
        <v>0.9679886889</v>
      </c>
      <c r="V135" s="154">
        <v>0.97000613339999997</v>
      </c>
      <c r="W135" s="154">
        <v>0.9718280681</v>
      </c>
      <c r="X135" s="154">
        <v>0.97347788120000001</v>
      </c>
      <c r="Y135" s="154">
        <v>0.97497541229999996</v>
      </c>
      <c r="Z135" s="154">
        <v>0.97633776770000003</v>
      </c>
      <c r="AA135" s="154">
        <v>0.97757993450000003</v>
      </c>
      <c r="AB135" s="154">
        <v>1</v>
      </c>
      <c r="AC135" s="154">
        <v>1</v>
      </c>
      <c r="AD135" s="154">
        <v>1</v>
      </c>
      <c r="AE135" s="154">
        <v>1.0976478698000001</v>
      </c>
      <c r="AF135" s="154">
        <v>1.1245349864</v>
      </c>
      <c r="AG135" s="154">
        <v>1.1477919460999999</v>
      </c>
      <c r="AH135" s="154">
        <v>1.1668661927999999</v>
      </c>
      <c r="AI135" s="154">
        <v>1.1812669867000001</v>
      </c>
      <c r="AJ135" s="154">
        <v>1.1906180902000001</v>
      </c>
      <c r="AK135" s="154">
        <v>1.1947228465999999</v>
      </c>
      <c r="AL135" s="154">
        <v>1.1936339437000001</v>
      </c>
      <c r="AM135" s="154">
        <v>1.1877132659</v>
      </c>
      <c r="AN135" s="154">
        <v>1.1776608154999999</v>
      </c>
      <c r="AO135" s="154">
        <v>1.1644917751999999</v>
      </c>
      <c r="AP135" s="154">
        <v>1.1494493562999999</v>
      </c>
      <c r="AQ135" s="154">
        <v>1.1338602591</v>
      </c>
      <c r="AR135" s="154">
        <v>1.1189608854999999</v>
      </c>
      <c r="AS135" s="154">
        <v>1.1057336326</v>
      </c>
      <c r="AT135" s="154">
        <v>1.0947856533</v>
      </c>
      <c r="AU135" s="154">
        <v>1.0862811725999999</v>
      </c>
      <c r="AV135" s="154">
        <v>1.0799149507000001</v>
      </c>
      <c r="AW135" s="154">
        <v>1.0748993162</v>
      </c>
      <c r="AX135" s="154">
        <v>1.0699383734000001</v>
      </c>
      <c r="AY135" s="154">
        <v>1.0631691941000001</v>
      </c>
      <c r="AZ135" s="154">
        <v>1.0388483100000001</v>
      </c>
      <c r="BA135" s="154">
        <v>1.0244607979</v>
      </c>
      <c r="BB135" s="154">
        <v>0.99637077590000001</v>
      </c>
      <c r="BC135" s="154">
        <v>0.95044686300000003</v>
      </c>
      <c r="BD135" s="154">
        <v>0.88219461749999994</v>
      </c>
      <c r="BE135" s="154">
        <v>0.78725724829999999</v>
      </c>
      <c r="BF135" s="154">
        <v>0.66192152589999997</v>
      </c>
      <c r="BG135" s="154">
        <v>0.50316283240000004</v>
      </c>
      <c r="BH135" s="154">
        <v>0.30673349039999998</v>
      </c>
      <c r="BI135" s="154">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3">
      <c r="A136" s="8" t="str">
        <f>Base!A136</f>
        <v>Emissions control rate (participants)</v>
      </c>
      <c r="B136" s="2">
        <f>+MIN(((B133)/(B$34))^(1/($B$39-1)),Parameters!$B$42)</f>
        <v>0.28658008085665521</v>
      </c>
      <c r="C136" s="2">
        <f>+MIN(((C133)/(C$34))^(1/($B$39-1)),Parameters!$B$42)</f>
        <v>0.33132480144997134</v>
      </c>
      <c r="D136" s="2">
        <f>+MIN(((D133)/(D$34))^(1/($B$39-1)),Parameters!$B$42)</f>
        <v>0.38230778831308737</v>
      </c>
      <c r="E136" s="2">
        <f>+MIN(((E133)/(E$34))^(1/($B$39-1)),Parameters!$B$42)</f>
        <v>0.44001522004040777</v>
      </c>
      <c r="F136" s="2">
        <f>+MIN(((F133)/(F$34))^(1/($B$39-1)),Parameters!$B$42)</f>
        <v>0.50495926663938151</v>
      </c>
      <c r="G136" s="2">
        <f>+MIN(((G133)/(G$34))^(1/($B$39-1)),Parameters!$B$42)</f>
        <v>0.5776324601426881</v>
      </c>
      <c r="H136" s="2">
        <f>+MIN(((H133)/(H$34))^(1/($B$39-1)),Parameters!$B$42)</f>
        <v>0.65846276083867716</v>
      </c>
      <c r="I136" s="2">
        <f>+MIN(((I133)/(I$34))^(1/($B$39-1)),Parameters!$B$42)</f>
        <v>0.74777995317410928</v>
      </c>
      <c r="J136" s="2">
        <f>+MIN(((J133)/(J$34))^(1/($B$39-1)),Parameters!$B$42)</f>
        <v>0.84581890853664699</v>
      </c>
      <c r="K136" s="2">
        <f>+MIN(((K133)/(K$34))^(1/($B$39-1)),Parameters!$B$42)</f>
        <v>0.95281485669833299</v>
      </c>
      <c r="L136" s="2">
        <f>+MIN(((L133)/(L$34))^(1/($B$39-1)),Parameters!$B$42)</f>
        <v>0.9999999999999698</v>
      </c>
      <c r="M136" s="2">
        <f>+MIN(((M133)/(M$34))^(1/($B$39-1)),Parameters!$B$42)</f>
        <v>0.99999999999989519</v>
      </c>
      <c r="N136" s="2">
        <f>+MIN(((N133)/(N$34))^(1/($B$39-1)),Parameters!$B$42)</f>
        <v>1</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0.98072052130929654</v>
      </c>
      <c r="U136" s="2">
        <f>+MIN(((U133)/(U$34))^(1/($B$39-1)),Parameters!$B$42)</f>
        <v>0.96798868888882583</v>
      </c>
      <c r="V136" s="2">
        <f>+MIN(((V133)/(V$34))^(1/($B$39-1)),Parameters!$B$42)</f>
        <v>0.97000613336356545</v>
      </c>
      <c r="W136" s="2">
        <f>+MIN(((W133)/(W$34))^(1/($B$39-1)),Parameters!$B$42)</f>
        <v>0.97182806811098721</v>
      </c>
      <c r="X136" s="2">
        <f>+MIN(((X133)/(X$34))^(1/($B$39-1)),Parameters!$B$42)</f>
        <v>0.97347788121388346</v>
      </c>
      <c r="Y136" s="2">
        <f>+MIN(((Y133)/(Y$34))^(1/($B$39-1)),Parameters!$B$42)</f>
        <v>0.97497541232587681</v>
      </c>
      <c r="Z136" s="2">
        <f>+MIN(((Z133)/(Z$34))^(1/($B$39-1)),Parameters!$B$42)</f>
        <v>0.9763377677205155</v>
      </c>
      <c r="AA136" s="2">
        <f>+MIN(((AA133)/(AA$34))^(1/($B$39-1)),Parameters!$B$42)</f>
        <v>0.97757993453936809</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0.99637077586599421</v>
      </c>
      <c r="BC136" s="2">
        <f>+MIN(((BC133)/(BC$34))^(1/($B$39-1)),Parameters!$B$42)</f>
        <v>0.9504468630414642</v>
      </c>
      <c r="BD136" s="2">
        <f>+MIN(((BD133)/(BD$34))^(1/($B$39-1)),Parameters!$B$42)</f>
        <v>0.88219461753892892</v>
      </c>
      <c r="BE136" s="2">
        <f>+MIN(((BE133)/(BE$34))^(1/($B$39-1)),Parameters!$B$42)</f>
        <v>0.78725724825091703</v>
      </c>
      <c r="BF136" s="2">
        <f>+MIN(((BF133)/(BF$34))^(1/($B$39-1)),Parameters!$B$42)</f>
        <v>0.6619215259362099</v>
      </c>
      <c r="BG136" s="2">
        <f>+MIN(((BG133)/(BG$34))^(1/($B$39-1)),Parameters!$B$42)</f>
        <v>0.50316283237850923</v>
      </c>
      <c r="BH136" s="2">
        <f>+MIN(((BH133)/(BH$34))^(1/($B$39-1)),Parameters!$B$42)</f>
        <v>0.3067334904294754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x14ac:dyDescent="0.3">
      <c r="A137" s="8" t="str">
        <f>Base!A137</f>
        <v>Global average carbon price (per t CO2)</v>
      </c>
      <c r="B137" s="2">
        <v>1</v>
      </c>
      <c r="C137" s="2">
        <f t="shared" ref="C137:AH137" si="47">+C133*C47</f>
        <v>45.9219331221</v>
      </c>
      <c r="D137" s="2">
        <f t="shared" si="47"/>
        <v>57.931041421499998</v>
      </c>
      <c r="E137" s="2">
        <f t="shared" si="47"/>
        <v>72.746842454299994</v>
      </c>
      <c r="F137" s="2">
        <f t="shared" si="47"/>
        <v>90.873724672700007</v>
      </c>
      <c r="G137" s="2">
        <f t="shared" si="47"/>
        <v>112.86372607760001</v>
      </c>
      <c r="H137" s="2">
        <f t="shared" si="47"/>
        <v>139.29718185990001</v>
      </c>
      <c r="I137" s="2">
        <f t="shared" si="47"/>
        <v>170.7590088144</v>
      </c>
      <c r="J137" s="2">
        <f t="shared" si="47"/>
        <v>207.8235071933</v>
      </c>
      <c r="K137" s="2">
        <f t="shared" si="47"/>
        <v>251.0818502061</v>
      </c>
      <c r="L137" s="2">
        <f t="shared" si="47"/>
        <v>267.05738957459999</v>
      </c>
      <c r="M137" s="2">
        <f t="shared" si="47"/>
        <v>260.38095483519999</v>
      </c>
      <c r="N137" s="2">
        <f t="shared" si="47"/>
        <v>253.87143096436787</v>
      </c>
      <c r="O137" s="2">
        <f t="shared" si="47"/>
        <v>247.52464519025867</v>
      </c>
      <c r="P137" s="2">
        <f t="shared" si="47"/>
        <v>241.3365290605</v>
      </c>
      <c r="Q137" s="2">
        <f t="shared" si="47"/>
        <v>235.30311583398964</v>
      </c>
      <c r="R137" s="2">
        <f t="shared" si="47"/>
        <v>229.42053793810001</v>
      </c>
      <c r="S137" s="2">
        <f t="shared" si="47"/>
        <v>223.68502448968638</v>
      </c>
      <c r="T137" s="2">
        <f t="shared" si="47"/>
        <v>210.5828496467</v>
      </c>
      <c r="U137" s="2">
        <f t="shared" si="47"/>
        <v>200.54537440870001</v>
      </c>
      <c r="V137" s="2">
        <f t="shared" si="47"/>
        <v>196.2658868874</v>
      </c>
      <c r="W137" s="2">
        <f t="shared" si="47"/>
        <v>192.00668997</v>
      </c>
      <c r="X137" s="2">
        <f t="shared" si="47"/>
        <v>187.77896746010001</v>
      </c>
      <c r="Y137" s="2">
        <f t="shared" si="47"/>
        <v>183.59176535290001</v>
      </c>
      <c r="Z137" s="2">
        <f t="shared" si="47"/>
        <v>179.45244520930001</v>
      </c>
      <c r="AA137" s="2">
        <f t="shared" si="47"/>
        <v>175.36702597499999</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91.612814286100004</v>
      </c>
      <c r="BC137" s="2">
        <f t="shared" si="48"/>
        <v>82.048980581799995</v>
      </c>
      <c r="BD137" s="2">
        <f t="shared" si="48"/>
        <v>69.955782207499993</v>
      </c>
      <c r="BE137" s="2">
        <f t="shared" si="48"/>
        <v>55.5676855221</v>
      </c>
      <c r="BF137" s="2">
        <f t="shared" si="48"/>
        <v>39.652322545200001</v>
      </c>
      <c r="BG137" s="2">
        <f t="shared" si="48"/>
        <v>23.599181101599999</v>
      </c>
      <c r="BH137" s="2">
        <f t="shared" si="48"/>
        <v>9.4405284861999998</v>
      </c>
      <c r="BI137" s="2">
        <f t="shared" si="48"/>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3">
      <c r="A138" s="66" t="str">
        <f>Base!A138</f>
        <v>Consumption discount rate (end of period, % per year)</v>
      </c>
      <c r="B138" s="67">
        <f>+C154</f>
        <v>5.0887179776814673E-2</v>
      </c>
      <c r="C138" s="67">
        <f t="shared" ref="C138:BH138" si="49">+D154</f>
        <v>5.132692449913101E-2</v>
      </c>
      <c r="D138" s="67">
        <f t="shared" si="49"/>
        <v>4.8539739070761145E-2</v>
      </c>
      <c r="E138" s="67">
        <f t="shared" si="49"/>
        <v>4.7416265313480865E-2</v>
      </c>
      <c r="F138" s="67">
        <f t="shared" si="49"/>
        <v>4.6183923713666752E-2</v>
      </c>
      <c r="G138" s="67">
        <f t="shared" si="49"/>
        <v>4.4918229864583159E-2</v>
      </c>
      <c r="H138" s="67">
        <f t="shared" si="49"/>
        <v>4.3697999331437476E-2</v>
      </c>
      <c r="I138" s="67">
        <f t="shared" si="49"/>
        <v>4.2635943174328172E-2</v>
      </c>
      <c r="J138" s="67">
        <f t="shared" si="49"/>
        <v>4.1921999734460647E-2</v>
      </c>
      <c r="K138" s="67">
        <f t="shared" si="49"/>
        <v>4.1855540185616436E-2</v>
      </c>
      <c r="L138" s="67">
        <f t="shared" si="49"/>
        <v>4.1844070804335942E-2</v>
      </c>
      <c r="M138" s="67">
        <f t="shared" si="49"/>
        <v>4.1517928925076664E-2</v>
      </c>
      <c r="N138" s="67">
        <f t="shared" si="49"/>
        <v>4.1027604582603017E-2</v>
      </c>
      <c r="O138" s="67">
        <f t="shared" si="49"/>
        <v>4.0459544761464405E-2</v>
      </c>
      <c r="P138" s="67">
        <f t="shared" si="49"/>
        <v>3.9865922474954463E-2</v>
      </c>
      <c r="Q138" s="67">
        <f t="shared" si="49"/>
        <v>3.9279972541917285E-2</v>
      </c>
      <c r="R138" s="67">
        <f t="shared" si="49"/>
        <v>3.8725901423073639E-2</v>
      </c>
      <c r="S138" s="67">
        <f t="shared" si="49"/>
        <v>3.8228166610365433E-2</v>
      </c>
      <c r="T138" s="67">
        <f t="shared" si="49"/>
        <v>3.762403965653438E-2</v>
      </c>
      <c r="U138" s="67">
        <f t="shared" si="49"/>
        <v>3.7006866970225039E-2</v>
      </c>
      <c r="V138" s="67">
        <f t="shared" si="49"/>
        <v>3.6447374795643528E-2</v>
      </c>
      <c r="W138" s="67">
        <f t="shared" si="49"/>
        <v>3.5921985397171063E-2</v>
      </c>
      <c r="X138" s="67">
        <f t="shared" si="49"/>
        <v>3.5413486236933744E-2</v>
      </c>
      <c r="Y138" s="67">
        <f t="shared" si="49"/>
        <v>3.4903765797763775E-2</v>
      </c>
      <c r="Z138" s="67">
        <f t="shared" si="49"/>
        <v>3.4371157024977617E-2</v>
      </c>
      <c r="AA138" s="67">
        <f t="shared" si="49"/>
        <v>3.3786356980573196E-2</v>
      </c>
      <c r="AB138" s="67">
        <f t="shared" si="49"/>
        <v>3.319981700478758E-2</v>
      </c>
      <c r="AC138" s="67">
        <f t="shared" si="49"/>
        <v>3.2485018226702245E-2</v>
      </c>
      <c r="AD138" s="67">
        <f t="shared" si="49"/>
        <v>3.1627933048785639E-2</v>
      </c>
      <c r="AE138" s="67">
        <f t="shared" si="49"/>
        <v>3.0891195200008825E-2</v>
      </c>
      <c r="AF138" s="67">
        <f t="shared" si="49"/>
        <v>3.0005677012841181E-2</v>
      </c>
      <c r="AG138" s="67">
        <f t="shared" si="49"/>
        <v>-6.6778972456760344E-2</v>
      </c>
      <c r="AH138" s="67">
        <f t="shared" si="49"/>
        <v>5.6296158492245674E-2</v>
      </c>
      <c r="AI138" s="67">
        <f t="shared" si="49"/>
        <v>4.5062509242886239E-2</v>
      </c>
      <c r="AJ138" s="67">
        <f t="shared" si="49"/>
        <v>3.8681652088091933E-2</v>
      </c>
      <c r="AK138" s="67">
        <f t="shared" si="49"/>
        <v>3.4719455519214071E-2</v>
      </c>
      <c r="AL138" s="67">
        <f t="shared" si="49"/>
        <v>3.2096794767021208E-2</v>
      </c>
      <c r="AM138" s="67">
        <f t="shared" si="49"/>
        <v>3.0267747270873668E-2</v>
      </c>
      <c r="AN138" s="67">
        <f t="shared" si="49"/>
        <v>2.8930715087406744E-2</v>
      </c>
      <c r="AO138" s="67">
        <f t="shared" si="49"/>
        <v>2.7909334424498278E-2</v>
      </c>
      <c r="AP138" s="67">
        <f t="shared" si="49"/>
        <v>2.7096990686217737E-2</v>
      </c>
      <c r="AQ138" s="67">
        <f t="shared" si="49"/>
        <v>2.6428302521111169E-2</v>
      </c>
      <c r="AR138" s="67">
        <f t="shared" si="49"/>
        <v>2.5863334608384747E-2</v>
      </c>
      <c r="AS138" s="67">
        <f t="shared" si="49"/>
        <v>2.5378537557965375E-2</v>
      </c>
      <c r="AT138" s="67">
        <f t="shared" si="49"/>
        <v>2.4961775455956126E-2</v>
      </c>
      <c r="AU138" s="67">
        <f t="shared" si="49"/>
        <v>2.4610316268171895E-2</v>
      </c>
      <c r="AV138" s="67">
        <f t="shared" si="49"/>
        <v>2.4331559279426207E-2</v>
      </c>
      <c r="AW138" s="67">
        <f t="shared" si="49"/>
        <v>2.414699017011479E-2</v>
      </c>
      <c r="AX138" s="67">
        <f t="shared" si="49"/>
        <v>2.4101085593856819E-2</v>
      </c>
      <c r="AY138" s="67">
        <f t="shared" si="49"/>
        <v>1.6604902999837634E-2</v>
      </c>
      <c r="AZ138" s="67">
        <f t="shared" si="49"/>
        <v>2.490852332376825E-2</v>
      </c>
      <c r="BA138" s="67">
        <f t="shared" si="49"/>
        <v>2.4060161205252895E-2</v>
      </c>
      <c r="BB138" s="67">
        <f t="shared" si="49"/>
        <v>2.3412491536275892E-2</v>
      </c>
      <c r="BC138" s="67">
        <f t="shared" si="49"/>
        <v>2.2896440083736591E-2</v>
      </c>
      <c r="BD138" s="67">
        <f t="shared" si="49"/>
        <v>2.2462041646496012E-2</v>
      </c>
      <c r="BE138" s="67">
        <f t="shared" si="49"/>
        <v>2.2071509377320719E-2</v>
      </c>
      <c r="BF138" s="67">
        <f t="shared" si="49"/>
        <v>2.1696100734812207E-2</v>
      </c>
      <c r="BG138" s="67">
        <f t="shared" si="49"/>
        <v>2.1315044116010151E-2</v>
      </c>
      <c r="BH138" s="67">
        <f t="shared" si="49"/>
        <v>2.0915106387076499E-2</v>
      </c>
      <c r="BI138" s="67"/>
    </row>
    <row r="139" spans="1:124" ht="0.6"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1.0070772683538509</v>
      </c>
      <c r="E148" s="3">
        <f t="shared" si="50"/>
        <v>1.0083510603497923</v>
      </c>
      <c r="F148" s="3">
        <f t="shared" si="50"/>
        <v>1.0071076480956989</v>
      </c>
      <c r="G148" s="3">
        <f t="shared" si="50"/>
        <v>1.0060065118945292</v>
      </c>
      <c r="H148" s="3">
        <f t="shared" si="50"/>
        <v>1.00502243874638</v>
      </c>
      <c r="I148" s="3">
        <f t="shared" si="50"/>
        <v>1.0041325809142558</v>
      </c>
      <c r="J148" s="3">
        <f t="shared" si="50"/>
        <v>1.0033159242488521</v>
      </c>
      <c r="K148" s="3">
        <f t="shared" si="50"/>
        <v>1.0025528335668807</v>
      </c>
      <c r="L148" s="3">
        <f t="shared" si="50"/>
        <v>1.0018246661425576</v>
      </c>
      <c r="M148" s="3">
        <f t="shared" si="50"/>
        <v>1.0011134493148204</v>
      </c>
      <c r="N148" s="3">
        <f t="shared" si="50"/>
        <v>1.0004016220120626</v>
      </c>
      <c r="O148" s="3">
        <f t="shared" si="50"/>
        <v>0.99967184315660174</v>
      </c>
      <c r="P148" s="3">
        <f t="shared" si="50"/>
        <v>0.99890687278374779</v>
      </c>
      <c r="Q148" s="3">
        <f t="shared" si="50"/>
        <v>0.99808953461373817</v>
      </c>
      <c r="R148" s="3">
        <f t="shared" si="50"/>
        <v>0.99720277209659569</v>
      </c>
      <c r="S148" s="3">
        <f t="shared" si="50"/>
        <v>0.99622981402948929</v>
      </c>
      <c r="T148" s="3">
        <f t="shared" si="50"/>
        <v>0.99515447125787582</v>
      </c>
      <c r="U148" s="3">
        <f t="shared" si="50"/>
        <v>0.99407753206352512</v>
      </c>
      <c r="V148" s="3">
        <f t="shared" si="50"/>
        <v>0.99292295054951563</v>
      </c>
      <c r="W148" s="3">
        <f t="shared" si="50"/>
        <v>0.9916953755030079</v>
      </c>
      <c r="X148" s="3">
        <f t="shared" si="50"/>
        <v>0.99040620058485218</v>
      </c>
      <c r="Y148" s="3">
        <f t="shared" si="50"/>
        <v>0.9890752714323936</v>
      </c>
      <c r="Z148" s="3">
        <f t="shared" si="50"/>
        <v>0.98773277536874737</v>
      </c>
      <c r="AA148" s="3">
        <f t="shared" si="50"/>
        <v>0.9864211625083309</v>
      </c>
      <c r="AB148" s="3">
        <f t="shared" si="50"/>
        <v>0.98519679020350182</v>
      </c>
      <c r="AC148" s="3">
        <f t="shared" si="50"/>
        <v>0.98413073970423037</v>
      </c>
      <c r="AD148" s="3">
        <f t="shared" si="50"/>
        <v>0.98330792318512539</v>
      </c>
      <c r="AE148" s="3">
        <f t="shared" si="50"/>
        <v>0.98282324335065008</v>
      </c>
      <c r="AF148" s="3">
        <f t="shared" si="50"/>
        <v>0.98277338356821031</v>
      </c>
      <c r="AG148" s="3">
        <f t="shared" si="50"/>
        <v>0.98324318776611175</v>
      </c>
      <c r="AH148" s="3">
        <f t="shared" si="50"/>
        <v>1.2321842067649462</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3">
      <c r="A150" s="9" t="str">
        <f>Base!A150</f>
        <v xml:space="preserve">   Ratio MU</v>
      </c>
      <c r="B150" s="3"/>
      <c r="C150" s="3">
        <f t="shared" ref="C150:AH150" si="54">+((C126/B126)^($B$19))^0.2</f>
        <v>1.0353568273663201</v>
      </c>
      <c r="D150" s="3">
        <f t="shared" si="54"/>
        <v>1.0357900733981587</v>
      </c>
      <c r="E150" s="3">
        <f t="shared" si="54"/>
        <v>1.0330440779022279</v>
      </c>
      <c r="F150" s="3">
        <f t="shared" si="54"/>
        <v>1.0319372072054001</v>
      </c>
      <c r="G150" s="3">
        <f t="shared" si="54"/>
        <v>1.0307230775504106</v>
      </c>
      <c r="H150" s="3">
        <f t="shared" si="54"/>
        <v>1.0294760885365353</v>
      </c>
      <c r="I150" s="3">
        <f t="shared" si="54"/>
        <v>1.0282738909669336</v>
      </c>
      <c r="J150" s="3">
        <f t="shared" si="54"/>
        <v>1.027227530221013</v>
      </c>
      <c r="K150" s="3">
        <f t="shared" si="54"/>
        <v>1.0265241376694194</v>
      </c>
      <c r="L150" s="3">
        <f t="shared" si="54"/>
        <v>1.0264586602813957</v>
      </c>
      <c r="M150" s="3">
        <f t="shared" si="54"/>
        <v>1.0264473603983606</v>
      </c>
      <c r="N150" s="3">
        <f t="shared" si="54"/>
        <v>1.0261260383498294</v>
      </c>
      <c r="O150" s="3">
        <f t="shared" si="54"/>
        <v>1.0256429601799046</v>
      </c>
      <c r="P150" s="3">
        <f t="shared" si="54"/>
        <v>1.0250832953314921</v>
      </c>
      <c r="Q150" s="3">
        <f t="shared" si="54"/>
        <v>1.0244984457881325</v>
      </c>
      <c r="R150" s="3">
        <f t="shared" si="54"/>
        <v>1.0239211552137117</v>
      </c>
      <c r="S150" s="3">
        <f t="shared" si="54"/>
        <v>1.0233752723380036</v>
      </c>
      <c r="T150" s="3">
        <f t="shared" si="54"/>
        <v>1.0228848932121828</v>
      </c>
      <c r="U150" s="3">
        <f t="shared" si="54"/>
        <v>1.0222896942428912</v>
      </c>
      <c r="V150" s="3">
        <f t="shared" si="54"/>
        <v>1.0216816423351971</v>
      </c>
      <c r="W150" s="3">
        <f t="shared" si="54"/>
        <v>1.0211304185178756</v>
      </c>
      <c r="X150" s="3">
        <f t="shared" si="54"/>
        <v>1.02061279349475</v>
      </c>
      <c r="Y150" s="3">
        <f t="shared" si="54"/>
        <v>1.0201118091004275</v>
      </c>
      <c r="Z150" s="3">
        <f t="shared" si="54"/>
        <v>1.0196096214756294</v>
      </c>
      <c r="AA150" s="3">
        <f t="shared" si="54"/>
        <v>1.019084883768451</v>
      </c>
      <c r="AB150" s="3">
        <f t="shared" si="54"/>
        <v>1.0185087260892347</v>
      </c>
      <c r="AC150" s="3">
        <f t="shared" si="54"/>
        <v>1.017930854191909</v>
      </c>
      <c r="AD150" s="3">
        <f t="shared" si="54"/>
        <v>1.0172266189425638</v>
      </c>
      <c r="AE150" s="3">
        <f t="shared" si="54"/>
        <v>1.0163822000480647</v>
      </c>
      <c r="AF150" s="3">
        <f t="shared" si="54"/>
        <v>1.0156563499507476</v>
      </c>
      <c r="AG150" s="3">
        <f t="shared" si="54"/>
        <v>1.0147839182392524</v>
      </c>
      <c r="AH150" s="3">
        <f t="shared" si="54"/>
        <v>0.91942958378644313</v>
      </c>
      <c r="AI150" s="3">
        <f t="shared" ref="AI150:BI150" si="55">+((AI126/AH126)^($B$19))^0.2</f>
        <v>1.04068587043571</v>
      </c>
      <c r="AJ150" s="3">
        <f t="shared" si="55"/>
        <v>1.0296182357072772</v>
      </c>
      <c r="AK150" s="3">
        <f t="shared" si="55"/>
        <v>1.0233316769340808</v>
      </c>
      <c r="AL150" s="3">
        <f t="shared" si="55"/>
        <v>1.0194280349942997</v>
      </c>
      <c r="AM150" s="3">
        <f t="shared" si="55"/>
        <v>1.0168441327753905</v>
      </c>
      <c r="AN150" s="3">
        <f t="shared" si="55"/>
        <v>1.0150421155378067</v>
      </c>
      <c r="AO150" s="3">
        <f t="shared" si="55"/>
        <v>1.0137248424506471</v>
      </c>
      <c r="AP150" s="3">
        <f t="shared" si="55"/>
        <v>1.0127185560832497</v>
      </c>
      <c r="AQ150" s="3">
        <f t="shared" si="55"/>
        <v>1.0119182174248451</v>
      </c>
      <c r="AR150" s="3">
        <f t="shared" si="55"/>
        <v>1.0112594113508486</v>
      </c>
      <c r="AS150" s="3">
        <f t="shared" si="55"/>
        <v>1.0107027927176206</v>
      </c>
      <c r="AT150" s="3">
        <f t="shared" si="55"/>
        <v>1.0102251601556309</v>
      </c>
      <c r="AU150" s="3">
        <f t="shared" si="55"/>
        <v>1.0098145570994643</v>
      </c>
      <c r="AV150" s="3">
        <f t="shared" si="55"/>
        <v>1.0094682918898246</v>
      </c>
      <c r="AW150" s="3">
        <f t="shared" si="55"/>
        <v>1.0091936544624889</v>
      </c>
      <c r="AX150" s="3">
        <f t="shared" si="55"/>
        <v>1.0090118129754826</v>
      </c>
      <c r="AY150" s="3">
        <f t="shared" si="55"/>
        <v>1.0089665867919773</v>
      </c>
      <c r="AZ150" s="3">
        <f t="shared" si="55"/>
        <v>1.0015811852215151</v>
      </c>
      <c r="BA150" s="3">
        <f t="shared" si="55"/>
        <v>1.0097620919445993</v>
      </c>
      <c r="BB150" s="3">
        <f t="shared" si="55"/>
        <v>1.0089262671972936</v>
      </c>
      <c r="BC150" s="3">
        <f t="shared" si="55"/>
        <v>1.0082881690012571</v>
      </c>
      <c r="BD150" s="3">
        <f t="shared" si="55"/>
        <v>1.0077797439248637</v>
      </c>
      <c r="BE150" s="3">
        <f t="shared" si="55"/>
        <v>1.0073517651689616</v>
      </c>
      <c r="BF150" s="3">
        <f t="shared" si="55"/>
        <v>1.0069670043126313</v>
      </c>
      <c r="BG150" s="3">
        <f t="shared" si="55"/>
        <v>1.0065971435810959</v>
      </c>
      <c r="BH150" s="3">
        <f t="shared" si="55"/>
        <v>1.0062217183408968</v>
      </c>
      <c r="BI150" s="3">
        <f t="shared" si="55"/>
        <v>1.0058276910217503</v>
      </c>
    </row>
    <row r="151" spans="1:124" ht="21" customHeight="1" x14ac:dyDescent="0.3">
      <c r="A151" s="9" t="str">
        <f>Base!A151</f>
        <v>Product</v>
      </c>
      <c r="B151" s="3"/>
      <c r="C151" s="3">
        <f>+C150*C149</f>
        <v>1.0508871797768147</v>
      </c>
      <c r="D151" s="3">
        <f t="shared" ref="D151:BI151" si="56">+D150*D149</f>
        <v>1.051326924499131</v>
      </c>
      <c r="E151" s="3">
        <f t="shared" si="56"/>
        <v>1.0485397390707611</v>
      </c>
      <c r="F151" s="3">
        <f t="shared" si="56"/>
        <v>1.0474162653134809</v>
      </c>
      <c r="G151" s="3">
        <f t="shared" si="56"/>
        <v>1.0461839237136668</v>
      </c>
      <c r="H151" s="3">
        <f t="shared" si="56"/>
        <v>1.0449182298645832</v>
      </c>
      <c r="I151" s="3">
        <f t="shared" si="56"/>
        <v>1.0436979993314375</v>
      </c>
      <c r="J151" s="3">
        <f t="shared" si="56"/>
        <v>1.0426359431743282</v>
      </c>
      <c r="K151" s="3">
        <f t="shared" si="56"/>
        <v>1.0419219997344606</v>
      </c>
      <c r="L151" s="3">
        <f t="shared" si="56"/>
        <v>1.0418555401856164</v>
      </c>
      <c r="M151" s="3">
        <f t="shared" si="56"/>
        <v>1.0418440708043359</v>
      </c>
      <c r="N151" s="3">
        <f t="shared" si="56"/>
        <v>1.0415179289250767</v>
      </c>
      <c r="O151" s="3">
        <f t="shared" si="56"/>
        <v>1.041027604582603</v>
      </c>
      <c r="P151" s="3">
        <f t="shared" si="56"/>
        <v>1.0404595447614644</v>
      </c>
      <c r="Q151" s="3">
        <f t="shared" si="56"/>
        <v>1.0398659224749545</v>
      </c>
      <c r="R151" s="3">
        <f t="shared" si="56"/>
        <v>1.0392799725419173</v>
      </c>
      <c r="S151" s="3">
        <f t="shared" si="56"/>
        <v>1.0387259014230736</v>
      </c>
      <c r="T151" s="3">
        <f t="shared" si="56"/>
        <v>1.0382281666103654</v>
      </c>
      <c r="U151" s="3">
        <f t="shared" si="56"/>
        <v>1.0376240396565344</v>
      </c>
      <c r="V151" s="3">
        <f t="shared" si="56"/>
        <v>1.037006866970225</v>
      </c>
      <c r="W151" s="3">
        <f t="shared" si="56"/>
        <v>1.0364473747956435</v>
      </c>
      <c r="X151" s="3">
        <f t="shared" si="56"/>
        <v>1.0359219853971711</v>
      </c>
      <c r="Y151" s="3">
        <f t="shared" si="56"/>
        <v>1.0354134862369337</v>
      </c>
      <c r="Z151" s="3">
        <f t="shared" si="56"/>
        <v>1.0349037657977638</v>
      </c>
      <c r="AA151" s="3">
        <f t="shared" si="56"/>
        <v>1.0343711570249776</v>
      </c>
      <c r="AB151" s="3">
        <f t="shared" si="56"/>
        <v>1.0337863569805732</v>
      </c>
      <c r="AC151" s="3">
        <f t="shared" si="56"/>
        <v>1.0331998170047876</v>
      </c>
      <c r="AD151" s="3">
        <f t="shared" si="56"/>
        <v>1.0324850182267022</v>
      </c>
      <c r="AE151" s="3">
        <f t="shared" si="56"/>
        <v>1.0316279330487856</v>
      </c>
      <c r="AF151" s="3">
        <f t="shared" si="56"/>
        <v>1.0308911952000088</v>
      </c>
      <c r="AG151" s="3">
        <f t="shared" si="56"/>
        <v>1.0300056770128412</v>
      </c>
      <c r="AH151" s="3">
        <f t="shared" si="56"/>
        <v>0.93322102754323966</v>
      </c>
      <c r="AI151" s="3">
        <f t="shared" si="56"/>
        <v>1.0562961584922457</v>
      </c>
      <c r="AJ151" s="3">
        <f t="shared" si="56"/>
        <v>1.0450625092428862</v>
      </c>
      <c r="AK151" s="3">
        <f t="shared" si="56"/>
        <v>1.0386816520880919</v>
      </c>
      <c r="AL151" s="3">
        <f t="shared" si="56"/>
        <v>1.0347194555192141</v>
      </c>
      <c r="AM151" s="3">
        <f t="shared" si="56"/>
        <v>1.0320967947670212</v>
      </c>
      <c r="AN151" s="3">
        <f t="shared" si="56"/>
        <v>1.0302677472708737</v>
      </c>
      <c r="AO151" s="3">
        <f t="shared" si="56"/>
        <v>1.0289307150874067</v>
      </c>
      <c r="AP151" s="3">
        <f t="shared" si="56"/>
        <v>1.0279093344244983</v>
      </c>
      <c r="AQ151" s="3">
        <f t="shared" si="56"/>
        <v>1.0270969906862177</v>
      </c>
      <c r="AR151" s="3">
        <f t="shared" si="56"/>
        <v>1.0264283025211112</v>
      </c>
      <c r="AS151" s="3">
        <f t="shared" si="56"/>
        <v>1.0258633346083847</v>
      </c>
      <c r="AT151" s="3">
        <f t="shared" si="56"/>
        <v>1.0253785375579654</v>
      </c>
      <c r="AU151" s="3">
        <f t="shared" si="56"/>
        <v>1.0249617754559561</v>
      </c>
      <c r="AV151" s="3">
        <f t="shared" si="56"/>
        <v>1.0246103162681719</v>
      </c>
      <c r="AW151" s="3">
        <f t="shared" si="56"/>
        <v>1.0243315592794262</v>
      </c>
      <c r="AX151" s="3">
        <f t="shared" si="56"/>
        <v>1.0241469901701148</v>
      </c>
      <c r="AY151" s="3">
        <f t="shared" si="56"/>
        <v>1.0241010855938568</v>
      </c>
      <c r="AZ151" s="3">
        <f t="shared" si="56"/>
        <v>1.0166049029998376</v>
      </c>
      <c r="BA151" s="3">
        <f t="shared" si="56"/>
        <v>1.0249085233237683</v>
      </c>
      <c r="BB151" s="3">
        <f t="shared" si="56"/>
        <v>1.0240601612052529</v>
      </c>
      <c r="BC151" s="3">
        <f t="shared" si="56"/>
        <v>1.0234124915362759</v>
      </c>
      <c r="BD151" s="3">
        <f t="shared" si="56"/>
        <v>1.0228964400837366</v>
      </c>
      <c r="BE151" s="3">
        <f t="shared" si="56"/>
        <v>1.022462041646496</v>
      </c>
      <c r="BF151" s="3">
        <f t="shared" si="56"/>
        <v>1.0220715093773207</v>
      </c>
      <c r="BG151" s="3">
        <f t="shared" si="56"/>
        <v>1.0216961007348122</v>
      </c>
      <c r="BH151" s="3">
        <f t="shared" si="56"/>
        <v>1.0213150441160102</v>
      </c>
      <c r="BI151" s="3">
        <f t="shared" si="56"/>
        <v>1.0209151063870765</v>
      </c>
    </row>
    <row r="152" spans="1:124" ht="21" customHeight="1" x14ac:dyDescent="0.3">
      <c r="A152" s="9" t="str">
        <f>Base!A152</f>
        <v>Consumption discount rate</v>
      </c>
      <c r="B152" s="3"/>
      <c r="C152" s="3">
        <f>+C151-1</f>
        <v>5.0887179776814673E-2</v>
      </c>
      <c r="D152" s="3">
        <f t="shared" ref="D152:BI152" si="57">+D151-1</f>
        <v>5.132692449913101E-2</v>
      </c>
      <c r="E152" s="3">
        <f t="shared" si="57"/>
        <v>4.8539739070761145E-2</v>
      </c>
      <c r="F152" s="3">
        <f t="shared" si="57"/>
        <v>4.7416265313480865E-2</v>
      </c>
      <c r="G152" s="3">
        <f t="shared" si="57"/>
        <v>4.6183923713666752E-2</v>
      </c>
      <c r="H152" s="3">
        <f t="shared" si="57"/>
        <v>4.4918229864583159E-2</v>
      </c>
      <c r="I152" s="3">
        <f t="shared" si="57"/>
        <v>4.3697999331437476E-2</v>
      </c>
      <c r="J152" s="3">
        <f t="shared" si="57"/>
        <v>4.2635943174328172E-2</v>
      </c>
      <c r="K152" s="3">
        <f t="shared" si="57"/>
        <v>4.1921999734460647E-2</v>
      </c>
      <c r="L152" s="3">
        <f t="shared" si="57"/>
        <v>4.1855540185616436E-2</v>
      </c>
      <c r="M152" s="3">
        <f t="shared" si="57"/>
        <v>4.1844070804335942E-2</v>
      </c>
      <c r="N152" s="3">
        <f t="shared" si="57"/>
        <v>4.1517928925076664E-2</v>
      </c>
      <c r="O152" s="3">
        <f t="shared" si="57"/>
        <v>4.1027604582603017E-2</v>
      </c>
      <c r="P152" s="3">
        <f t="shared" si="57"/>
        <v>4.0459544761464405E-2</v>
      </c>
      <c r="Q152" s="3">
        <f t="shared" si="57"/>
        <v>3.9865922474954463E-2</v>
      </c>
      <c r="R152" s="3">
        <f t="shared" si="57"/>
        <v>3.9279972541917285E-2</v>
      </c>
      <c r="S152" s="3">
        <f t="shared" si="57"/>
        <v>3.8725901423073639E-2</v>
      </c>
      <c r="T152" s="3">
        <f t="shared" si="57"/>
        <v>3.8228166610365433E-2</v>
      </c>
      <c r="U152" s="3">
        <f t="shared" si="57"/>
        <v>3.762403965653438E-2</v>
      </c>
      <c r="V152" s="3">
        <f t="shared" si="57"/>
        <v>3.7006866970225039E-2</v>
      </c>
      <c r="W152" s="3">
        <f t="shared" si="57"/>
        <v>3.6447374795643528E-2</v>
      </c>
      <c r="X152" s="3">
        <f t="shared" si="57"/>
        <v>3.5921985397171063E-2</v>
      </c>
      <c r="Y152" s="3">
        <f t="shared" si="57"/>
        <v>3.5413486236933744E-2</v>
      </c>
      <c r="Z152" s="3">
        <f t="shared" si="57"/>
        <v>3.4903765797763775E-2</v>
      </c>
      <c r="AA152" s="3">
        <f t="shared" si="57"/>
        <v>3.4371157024977617E-2</v>
      </c>
      <c r="AB152" s="3">
        <f t="shared" si="57"/>
        <v>3.3786356980573196E-2</v>
      </c>
      <c r="AC152" s="3">
        <f t="shared" si="57"/>
        <v>3.319981700478758E-2</v>
      </c>
      <c r="AD152" s="3">
        <f t="shared" si="57"/>
        <v>3.2485018226702245E-2</v>
      </c>
      <c r="AE152" s="3">
        <f t="shared" si="57"/>
        <v>3.1627933048785639E-2</v>
      </c>
      <c r="AF152" s="3">
        <f t="shared" si="57"/>
        <v>3.0891195200008825E-2</v>
      </c>
      <c r="AG152" s="3">
        <f t="shared" si="57"/>
        <v>3.0005677012841181E-2</v>
      </c>
      <c r="AH152" s="3">
        <f t="shared" si="57"/>
        <v>-6.6778972456760344E-2</v>
      </c>
      <c r="AI152" s="3">
        <f t="shared" si="57"/>
        <v>5.6296158492245674E-2</v>
      </c>
      <c r="AJ152" s="3">
        <f t="shared" si="57"/>
        <v>4.5062509242886239E-2</v>
      </c>
      <c r="AK152" s="3">
        <f t="shared" si="57"/>
        <v>3.8681652088091933E-2</v>
      </c>
      <c r="AL152" s="3">
        <f t="shared" si="57"/>
        <v>3.4719455519214071E-2</v>
      </c>
      <c r="AM152" s="3">
        <f t="shared" si="57"/>
        <v>3.2096794767021208E-2</v>
      </c>
      <c r="AN152" s="3">
        <f t="shared" si="57"/>
        <v>3.0267747270873668E-2</v>
      </c>
      <c r="AO152" s="3">
        <f t="shared" si="57"/>
        <v>2.8930715087406744E-2</v>
      </c>
      <c r="AP152" s="3">
        <f t="shared" si="57"/>
        <v>2.7909334424498278E-2</v>
      </c>
      <c r="AQ152" s="3">
        <f t="shared" si="57"/>
        <v>2.7096990686217737E-2</v>
      </c>
      <c r="AR152" s="3">
        <f t="shared" si="57"/>
        <v>2.6428302521111169E-2</v>
      </c>
      <c r="AS152" s="3">
        <f t="shared" si="57"/>
        <v>2.5863334608384747E-2</v>
      </c>
      <c r="AT152" s="3">
        <f t="shared" si="57"/>
        <v>2.5378537557965375E-2</v>
      </c>
      <c r="AU152" s="3">
        <f t="shared" si="57"/>
        <v>2.4961775455956126E-2</v>
      </c>
      <c r="AV152" s="3">
        <f t="shared" si="57"/>
        <v>2.4610316268171895E-2</v>
      </c>
      <c r="AW152" s="3">
        <f t="shared" si="57"/>
        <v>2.4331559279426207E-2</v>
      </c>
      <c r="AX152" s="3">
        <f t="shared" si="57"/>
        <v>2.414699017011479E-2</v>
      </c>
      <c r="AY152" s="3">
        <f t="shared" si="57"/>
        <v>2.4101085593856819E-2</v>
      </c>
      <c r="AZ152" s="3">
        <f t="shared" si="57"/>
        <v>1.6604902999837634E-2</v>
      </c>
      <c r="BA152" s="3">
        <f t="shared" si="57"/>
        <v>2.490852332376825E-2</v>
      </c>
      <c r="BB152" s="3">
        <f t="shared" si="57"/>
        <v>2.4060161205252895E-2</v>
      </c>
      <c r="BC152" s="3">
        <f t="shared" si="57"/>
        <v>2.3412491536275892E-2</v>
      </c>
      <c r="BD152" s="3">
        <f t="shared" si="57"/>
        <v>2.2896440083736591E-2</v>
      </c>
      <c r="BE152" s="3">
        <f t="shared" si="57"/>
        <v>2.2462041646496012E-2</v>
      </c>
      <c r="BF152" s="3">
        <f t="shared" si="57"/>
        <v>2.2071509377320719E-2</v>
      </c>
      <c r="BG152" s="3">
        <f t="shared" si="57"/>
        <v>2.1696100734812207E-2</v>
      </c>
      <c r="BH152" s="3">
        <f t="shared" si="57"/>
        <v>2.1315044116010151E-2</v>
      </c>
      <c r="BI152" s="3">
        <f t="shared" si="57"/>
        <v>2.0915106387076499E-2</v>
      </c>
    </row>
    <row r="153" spans="1:124" ht="21" customHeight="1" x14ac:dyDescent="0.3">
      <c r="A153" s="9" t="str">
        <f>Base!A153</f>
        <v>Risk-free rate of return</v>
      </c>
      <c r="B153" s="3"/>
      <c r="C153" s="3">
        <f t="shared" ref="C153:AH153" si="58">+C148*C150*(1+B16)-1</f>
        <v>6.3035743192179972E-2</v>
      </c>
      <c r="D153" s="3">
        <f t="shared" si="58"/>
        <v>4.3120637705852394E-2</v>
      </c>
      <c r="E153" s="3">
        <f t="shared" si="58"/>
        <v>4.1671091340784949E-2</v>
      </c>
      <c r="F153" s="3">
        <f t="shared" si="58"/>
        <v>3.9271853731074335E-2</v>
      </c>
      <c r="G153" s="3">
        <f t="shared" si="58"/>
        <v>3.6914127975682831E-2</v>
      </c>
      <c r="H153" s="3">
        <f t="shared" si="58"/>
        <v>3.464656913207298E-2</v>
      </c>
      <c r="I153" s="3">
        <f t="shared" si="58"/>
        <v>3.2523316023371107E-2</v>
      </c>
      <c r="J153" s="3">
        <f t="shared" si="58"/>
        <v>3.0633738897561269E-2</v>
      </c>
      <c r="K153" s="3">
        <f t="shared" si="58"/>
        <v>2.914468294527528E-2</v>
      </c>
      <c r="L153" s="3">
        <f t="shared" si="58"/>
        <v>2.8331604645546182E-2</v>
      </c>
      <c r="M153" s="3">
        <f t="shared" si="58"/>
        <v>2.7590257508495419E-2</v>
      </c>
      <c r="N153" s="3">
        <f t="shared" si="58"/>
        <v>2.6538153153981225E-2</v>
      </c>
      <c r="O153" s="3">
        <f t="shared" si="58"/>
        <v>2.5306388423638415E-2</v>
      </c>
      <c r="P153" s="3">
        <f t="shared" si="58"/>
        <v>2.3962748882439655E-2</v>
      </c>
      <c r="Q153" s="3">
        <f t="shared" si="58"/>
        <v>2.2541176969175236E-2</v>
      </c>
      <c r="R153" s="3">
        <f t="shared" si="58"/>
        <v>2.1057014387461992E-2</v>
      </c>
      <c r="S153" s="3">
        <f t="shared" si="58"/>
        <v>1.951695724366731E-2</v>
      </c>
      <c r="T153" s="3">
        <f t="shared" si="58"/>
        <v>1.7928475062238602E-2</v>
      </c>
      <c r="U153" s="3">
        <f t="shared" si="58"/>
        <v>1.6235216306949019E-2</v>
      </c>
      <c r="V153" s="3">
        <f t="shared" si="58"/>
        <v>1.4451150829738912E-2</v>
      </c>
      <c r="W153" s="3">
        <f t="shared" si="58"/>
        <v>1.2650313829628113E-2</v>
      </c>
      <c r="X153" s="3">
        <f t="shared" si="58"/>
        <v>1.0821239073427691E-2</v>
      </c>
      <c r="Y153" s="3">
        <f t="shared" si="58"/>
        <v>8.9673644773955452E-3</v>
      </c>
      <c r="Z153" s="3">
        <f t="shared" si="58"/>
        <v>7.1018412128014408E-3</v>
      </c>
      <c r="AA153" s="3">
        <f t="shared" si="58"/>
        <v>5.2468957415425788E-3</v>
      </c>
      <c r="AB153" s="3">
        <f t="shared" si="58"/>
        <v>3.4315277373717645E-3</v>
      </c>
      <c r="AC153" s="3">
        <f t="shared" si="58"/>
        <v>1.7770445036424665E-3</v>
      </c>
      <c r="AD153" s="3">
        <f t="shared" si="58"/>
        <v>2.4699408103945331E-4</v>
      </c>
      <c r="AE153" s="3">
        <f t="shared" si="58"/>
        <v>-1.0759496648917732E-3</v>
      </c>
      <c r="AF153" s="3">
        <f t="shared" si="58"/>
        <v>-1.8399724163654652E-3</v>
      </c>
      <c r="AG153" s="3">
        <f t="shared" si="58"/>
        <v>-2.2206253366521267E-3</v>
      </c>
      <c r="AH153" s="3">
        <f t="shared" si="58"/>
        <v>0.13290661237412316</v>
      </c>
      <c r="AI153" s="3">
        <f t="shared" ref="AI153:BI153" si="59">+AI148*AI150*(1+AH16)-1</f>
        <v>4.0805651384400177E-2</v>
      </c>
      <c r="AJ153" s="3">
        <f t="shared" si="59"/>
        <v>2.9720862051634267E-2</v>
      </c>
      <c r="AK153" s="3">
        <f t="shared" si="59"/>
        <v>2.3420008116296076E-2</v>
      </c>
      <c r="AL153" s="3">
        <f t="shared" si="59"/>
        <v>1.9504237557273818E-2</v>
      </c>
      <c r="AM153" s="3">
        <f t="shared" si="59"/>
        <v>1.6909956599537201E-2</v>
      </c>
      <c r="AN153" s="3">
        <f t="shared" si="59"/>
        <v>1.5099017703152695E-2</v>
      </c>
      <c r="AO153" s="3">
        <f t="shared" si="59"/>
        <v>1.37740555913064E-2</v>
      </c>
      <c r="AP153" s="3">
        <f t="shared" si="59"/>
        <v>1.2761132218725768E-2</v>
      </c>
      <c r="AQ153" s="3">
        <f t="shared" si="59"/>
        <v>1.1955059115760891E-2</v>
      </c>
      <c r="AR153" s="3">
        <f t="shared" si="59"/>
        <v>1.1291295405822188E-2</v>
      </c>
      <c r="AS153" s="3">
        <f t="shared" si="59"/>
        <v>1.0730389052926448E-2</v>
      </c>
      <c r="AT153" s="3">
        <f t="shared" si="59"/>
        <v>1.0249047244515808E-2</v>
      </c>
      <c r="AU153" s="3">
        <f t="shared" si="59"/>
        <v>9.8352348778285581E-3</v>
      </c>
      <c r="AV153" s="3">
        <f t="shared" si="59"/>
        <v>9.4861926810378971E-3</v>
      </c>
      <c r="AW153" s="3">
        <f t="shared" si="59"/>
        <v>9.2091523117459051E-3</v>
      </c>
      <c r="AX153" s="3">
        <f t="shared" si="59"/>
        <v>9.025231680845236E-3</v>
      </c>
      <c r="AY153" s="3">
        <f t="shared" si="59"/>
        <v>8.97820685960804E-3</v>
      </c>
      <c r="AZ153" s="3">
        <f t="shared" si="59"/>
        <v>1.5911745337029437E-3</v>
      </c>
      <c r="BA153" s="3">
        <f t="shared" si="59"/>
        <v>9.7708133423344279E-3</v>
      </c>
      <c r="BB153" s="3">
        <f t="shared" si="59"/>
        <v>8.9338136716357042E-3</v>
      </c>
      <c r="BC153" s="3">
        <f t="shared" si="59"/>
        <v>8.2947001115296626E-3</v>
      </c>
      <c r="BD153" s="3">
        <f t="shared" si="59"/>
        <v>7.785397011921269E-3</v>
      </c>
      <c r="BE153" s="3">
        <f t="shared" si="59"/>
        <v>7.3566586614863816E-3</v>
      </c>
      <c r="BF153" s="3">
        <f t="shared" si="59"/>
        <v>6.9712404571542486E-3</v>
      </c>
      <c r="BG153" s="3">
        <f t="shared" si="59"/>
        <v>6.6008107337713895E-3</v>
      </c>
      <c r="BH153" s="3">
        <f t="shared" si="59"/>
        <v>6.2248929098964734E-3</v>
      </c>
      <c r="BI153" s="3">
        <f t="shared" si="59"/>
        <v>5.8304391213690465E-3</v>
      </c>
    </row>
    <row r="154" spans="1:124" ht="21" customHeight="1" x14ac:dyDescent="0.3">
      <c r="A154" s="9" t="str">
        <f>Base!A154</f>
        <v>Real rate of return on capital (with full risks)</v>
      </c>
      <c r="B154" s="3"/>
      <c r="C154" s="3">
        <f t="shared" ref="C154:AH154" si="60">+C151*(1+B9)-1</f>
        <v>5.0887179776814673E-2</v>
      </c>
      <c r="D154" s="3">
        <f t="shared" si="60"/>
        <v>5.132692449913101E-2</v>
      </c>
      <c r="E154" s="3">
        <f t="shared" si="60"/>
        <v>4.8539739070761145E-2</v>
      </c>
      <c r="F154" s="3">
        <f t="shared" si="60"/>
        <v>4.7416265313480865E-2</v>
      </c>
      <c r="G154" s="3">
        <f t="shared" si="60"/>
        <v>4.6183923713666752E-2</v>
      </c>
      <c r="H154" s="3">
        <f t="shared" si="60"/>
        <v>4.4918229864583159E-2</v>
      </c>
      <c r="I154" s="3">
        <f t="shared" si="60"/>
        <v>4.3697999331437476E-2</v>
      </c>
      <c r="J154" s="3">
        <f t="shared" si="60"/>
        <v>4.2635943174328172E-2</v>
      </c>
      <c r="K154" s="3">
        <f t="shared" si="60"/>
        <v>4.1921999734460647E-2</v>
      </c>
      <c r="L154" s="3">
        <f t="shared" si="60"/>
        <v>4.1855540185616436E-2</v>
      </c>
      <c r="M154" s="3">
        <f t="shared" si="60"/>
        <v>4.1844070804335942E-2</v>
      </c>
      <c r="N154" s="3">
        <f t="shared" si="60"/>
        <v>4.1517928925076664E-2</v>
      </c>
      <c r="O154" s="3">
        <f t="shared" si="60"/>
        <v>4.1027604582603017E-2</v>
      </c>
      <c r="P154" s="3">
        <f t="shared" si="60"/>
        <v>4.0459544761464405E-2</v>
      </c>
      <c r="Q154" s="3">
        <f t="shared" si="60"/>
        <v>3.9865922474954463E-2</v>
      </c>
      <c r="R154" s="3">
        <f t="shared" si="60"/>
        <v>3.9279972541917285E-2</v>
      </c>
      <c r="S154" s="3">
        <f t="shared" si="60"/>
        <v>3.8725901423073639E-2</v>
      </c>
      <c r="T154" s="3">
        <f t="shared" si="60"/>
        <v>3.8228166610365433E-2</v>
      </c>
      <c r="U154" s="3">
        <f t="shared" si="60"/>
        <v>3.762403965653438E-2</v>
      </c>
      <c r="V154" s="3">
        <f t="shared" si="60"/>
        <v>3.7006866970225039E-2</v>
      </c>
      <c r="W154" s="3">
        <f t="shared" si="60"/>
        <v>3.6447374795643528E-2</v>
      </c>
      <c r="X154" s="3">
        <f t="shared" si="60"/>
        <v>3.5921985397171063E-2</v>
      </c>
      <c r="Y154" s="3">
        <f t="shared" si="60"/>
        <v>3.5413486236933744E-2</v>
      </c>
      <c r="Z154" s="3">
        <f t="shared" si="60"/>
        <v>3.4903765797763775E-2</v>
      </c>
      <c r="AA154" s="3">
        <f t="shared" si="60"/>
        <v>3.4371157024977617E-2</v>
      </c>
      <c r="AB154" s="3">
        <f t="shared" si="60"/>
        <v>3.3786356980573196E-2</v>
      </c>
      <c r="AC154" s="3">
        <f t="shared" si="60"/>
        <v>3.319981700478758E-2</v>
      </c>
      <c r="AD154" s="3">
        <f t="shared" si="60"/>
        <v>3.2485018226702245E-2</v>
      </c>
      <c r="AE154" s="3">
        <f t="shared" si="60"/>
        <v>3.1627933048785639E-2</v>
      </c>
      <c r="AF154" s="3">
        <f t="shared" si="60"/>
        <v>3.0891195200008825E-2</v>
      </c>
      <c r="AG154" s="3">
        <f t="shared" si="60"/>
        <v>3.0005677012841181E-2</v>
      </c>
      <c r="AH154" s="3">
        <f t="shared" si="60"/>
        <v>-6.6778972456760344E-2</v>
      </c>
      <c r="AI154" s="3">
        <f t="shared" ref="AI154:BI154" si="61">+AI151*(1+AH9)-1</f>
        <v>5.6296158492245674E-2</v>
      </c>
      <c r="AJ154" s="3">
        <f t="shared" si="61"/>
        <v>4.5062509242886239E-2</v>
      </c>
      <c r="AK154" s="3">
        <f t="shared" si="61"/>
        <v>3.8681652088091933E-2</v>
      </c>
      <c r="AL154" s="3">
        <f t="shared" si="61"/>
        <v>3.4719455519214071E-2</v>
      </c>
      <c r="AM154" s="3">
        <f t="shared" si="61"/>
        <v>3.2096794767021208E-2</v>
      </c>
      <c r="AN154" s="3">
        <f t="shared" si="61"/>
        <v>3.0267747270873668E-2</v>
      </c>
      <c r="AO154" s="3">
        <f t="shared" si="61"/>
        <v>2.8930715087406744E-2</v>
      </c>
      <c r="AP154" s="3">
        <f t="shared" si="61"/>
        <v>2.7909334424498278E-2</v>
      </c>
      <c r="AQ154" s="3">
        <f t="shared" si="61"/>
        <v>2.7096990686217737E-2</v>
      </c>
      <c r="AR154" s="3">
        <f t="shared" si="61"/>
        <v>2.6428302521111169E-2</v>
      </c>
      <c r="AS154" s="3">
        <f t="shared" si="61"/>
        <v>2.5863334608384747E-2</v>
      </c>
      <c r="AT154" s="3">
        <f t="shared" si="61"/>
        <v>2.5378537557965375E-2</v>
      </c>
      <c r="AU154" s="3">
        <f t="shared" si="61"/>
        <v>2.4961775455956126E-2</v>
      </c>
      <c r="AV154" s="3">
        <f t="shared" si="61"/>
        <v>2.4610316268171895E-2</v>
      </c>
      <c r="AW154" s="3">
        <f t="shared" si="61"/>
        <v>2.4331559279426207E-2</v>
      </c>
      <c r="AX154" s="3">
        <f t="shared" si="61"/>
        <v>2.414699017011479E-2</v>
      </c>
      <c r="AY154" s="3">
        <f t="shared" si="61"/>
        <v>2.4101085593856819E-2</v>
      </c>
      <c r="AZ154" s="3">
        <f t="shared" si="61"/>
        <v>1.6604902999837634E-2</v>
      </c>
      <c r="BA154" s="3">
        <f t="shared" si="61"/>
        <v>2.490852332376825E-2</v>
      </c>
      <c r="BB154" s="3">
        <f t="shared" si="61"/>
        <v>2.4060161205252895E-2</v>
      </c>
      <c r="BC154" s="3">
        <f t="shared" si="61"/>
        <v>2.3412491536275892E-2</v>
      </c>
      <c r="BD154" s="3">
        <f t="shared" si="61"/>
        <v>2.2896440083736591E-2</v>
      </c>
      <c r="BE154" s="3">
        <f t="shared" si="61"/>
        <v>2.2462041646496012E-2</v>
      </c>
      <c r="BF154" s="3">
        <f t="shared" si="61"/>
        <v>2.2071509377320719E-2</v>
      </c>
      <c r="BG154" s="3">
        <f t="shared" si="61"/>
        <v>2.1696100734812207E-2</v>
      </c>
      <c r="BH154" s="3">
        <f t="shared" si="61"/>
        <v>2.1315044116010151E-2</v>
      </c>
      <c r="BI154" s="3">
        <f t="shared" si="61"/>
        <v>2.0915106387076499E-2</v>
      </c>
    </row>
    <row r="155" spans="1:124" ht="21" customHeight="1" x14ac:dyDescent="0.3">
      <c r="A155" s="47" t="str">
        <f>Base!A155</f>
        <v>Consumption discount factor</v>
      </c>
      <c r="B155" s="37">
        <v>1</v>
      </c>
      <c r="C155" s="37">
        <f>+B155/(1+C152)^5</f>
        <v>0.78022440443986774</v>
      </c>
      <c r="D155" s="37">
        <f t="shared" ref="D155:BI155" si="62">+C155/(1+D152)^5</f>
        <v>0.6074780583314191</v>
      </c>
      <c r="E155" s="37">
        <f t="shared" si="62"/>
        <v>0.47929855866316035</v>
      </c>
      <c r="F155" s="37">
        <f t="shared" si="62"/>
        <v>0.38019776027975544</v>
      </c>
      <c r="G155" s="37">
        <f t="shared" si="62"/>
        <v>0.30336770322454304</v>
      </c>
      <c r="H155" s="37">
        <f t="shared" si="62"/>
        <v>0.24353299700327119</v>
      </c>
      <c r="I155" s="37">
        <f t="shared" si="62"/>
        <v>0.19664529443045808</v>
      </c>
      <c r="J155" s="37">
        <f t="shared" si="62"/>
        <v>0.1595952995849596</v>
      </c>
      <c r="K155" s="37">
        <f t="shared" si="62"/>
        <v>0.12997028042675268</v>
      </c>
      <c r="L155" s="37">
        <f t="shared" si="62"/>
        <v>0.10587819492528364</v>
      </c>
      <c r="M155" s="37">
        <f t="shared" si="62"/>
        <v>8.6256713360704743E-2</v>
      </c>
      <c r="N155" s="37">
        <f t="shared" si="62"/>
        <v>7.0381603034625428E-2</v>
      </c>
      <c r="O155" s="37">
        <f t="shared" si="62"/>
        <v>5.7563597221304823E-2</v>
      </c>
      <c r="P155" s="37">
        <f t="shared" si="62"/>
        <v>4.7208688196985898E-2</v>
      </c>
      <c r="Q155" s="37">
        <f t="shared" si="62"/>
        <v>3.8827122149486117E-2</v>
      </c>
      <c r="R155" s="37">
        <f t="shared" si="62"/>
        <v>3.2023766506860549E-2</v>
      </c>
      <c r="S155" s="37">
        <f t="shared" si="62"/>
        <v>2.6483025851128172E-2</v>
      </c>
      <c r="T155" s="37">
        <f t="shared" si="62"/>
        <v>2.1953489952729211E-2</v>
      </c>
      <c r="U155" s="37">
        <f t="shared" si="62"/>
        <v>1.8251705196563491E-2</v>
      </c>
      <c r="V155" s="37">
        <f t="shared" si="62"/>
        <v>1.5219321244868951E-2</v>
      </c>
      <c r="W155" s="37">
        <f t="shared" si="62"/>
        <v>1.2725035564418508E-2</v>
      </c>
      <c r="X155" s="37">
        <f t="shared" si="62"/>
        <v>1.0666544603275442E-2</v>
      </c>
      <c r="Y155" s="37">
        <f t="shared" si="62"/>
        <v>8.9630262213854298E-3</v>
      </c>
      <c r="Z155" s="37">
        <f t="shared" si="62"/>
        <v>7.5501369747010766E-3</v>
      </c>
      <c r="AA155" s="37">
        <f t="shared" si="62"/>
        <v>6.3763598868051691E-3</v>
      </c>
      <c r="AB155" s="37">
        <f t="shared" si="62"/>
        <v>5.4003118409134817E-3</v>
      </c>
      <c r="AC155" s="37">
        <f t="shared" si="62"/>
        <v>4.5866672664210363E-3</v>
      </c>
      <c r="AD155" s="37">
        <f t="shared" si="62"/>
        <v>3.9091149654120541E-3</v>
      </c>
      <c r="AE155" s="37">
        <f t="shared" si="62"/>
        <v>3.3455149787454397E-3</v>
      </c>
      <c r="AF155" s="37">
        <f t="shared" si="62"/>
        <v>2.8734181252693179E-3</v>
      </c>
      <c r="AG155" s="37">
        <f t="shared" si="62"/>
        <v>2.4785674101721845E-3</v>
      </c>
      <c r="AH155" s="37">
        <f t="shared" si="62"/>
        <v>3.5016937075057495E-3</v>
      </c>
      <c r="AI155" s="37">
        <f t="shared" si="62"/>
        <v>2.6628680932489412E-3</v>
      </c>
      <c r="AJ155" s="37">
        <f t="shared" si="62"/>
        <v>2.1361823067113169E-3</v>
      </c>
      <c r="AK155" s="37">
        <f t="shared" si="62"/>
        <v>1.7669571326424135E-3</v>
      </c>
      <c r="AL155" s="37">
        <f t="shared" si="62"/>
        <v>1.4897484356253107E-3</v>
      </c>
      <c r="AM155" s="37">
        <f t="shared" si="62"/>
        <v>1.2720693582437682E-3</v>
      </c>
      <c r="AN155" s="37">
        <f t="shared" si="62"/>
        <v>1.0958731075231254E-3</v>
      </c>
      <c r="AO155" s="37">
        <f t="shared" si="62"/>
        <v>9.5023191082012099E-4</v>
      </c>
      <c r="AP155" s="37">
        <f t="shared" si="62"/>
        <v>8.2804809310942215E-4</v>
      </c>
      <c r="AQ155" s="37">
        <f t="shared" si="62"/>
        <v>7.2443308685178186E-4</v>
      </c>
      <c r="AR155" s="37">
        <f t="shared" si="62"/>
        <v>6.3585074450199139E-4</v>
      </c>
      <c r="AS155" s="37">
        <f t="shared" si="62"/>
        <v>5.5963857783132521E-4</v>
      </c>
      <c r="AT155" s="37">
        <f t="shared" si="62"/>
        <v>4.9372660454753616E-4</v>
      </c>
      <c r="AU155" s="37">
        <f t="shared" si="62"/>
        <v>4.3646375381763375E-4</v>
      </c>
      <c r="AV155" s="37">
        <f t="shared" si="62"/>
        <v>3.8650450673959367E-4</v>
      </c>
      <c r="AW155" s="37">
        <f t="shared" si="62"/>
        <v>3.4272974306736735E-4</v>
      </c>
      <c r="AX155" s="37">
        <f t="shared" si="62"/>
        <v>3.0418677630666529E-4</v>
      </c>
      <c r="AY155" s="37">
        <f t="shared" si="62"/>
        <v>2.700388176560092E-4</v>
      </c>
      <c r="AZ155" s="37">
        <f t="shared" si="62"/>
        <v>2.4869393730537326E-4</v>
      </c>
      <c r="BA155" s="37">
        <f t="shared" si="62"/>
        <v>2.1990731400881673E-4</v>
      </c>
      <c r="BB155" s="37">
        <f t="shared" si="62"/>
        <v>1.9525956525027864E-4</v>
      </c>
      <c r="BC155" s="37">
        <f t="shared" si="62"/>
        <v>1.7392369370770723E-4</v>
      </c>
      <c r="BD155" s="37">
        <f t="shared" si="62"/>
        <v>1.5531035570031911E-4</v>
      </c>
      <c r="BE155" s="37">
        <f t="shared" si="62"/>
        <v>1.3898388400953343E-4</v>
      </c>
      <c r="BF155" s="37">
        <f t="shared" si="62"/>
        <v>1.2461147379927448E-4</v>
      </c>
      <c r="BG155" s="37">
        <f t="shared" si="62"/>
        <v>1.119307343169941E-4</v>
      </c>
      <c r="BH155" s="37">
        <f t="shared" si="62"/>
        <v>1.0072811507358596E-4</v>
      </c>
      <c r="BI155" s="37">
        <f t="shared" si="62"/>
        <v>9.0824404004504475E-5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t="s">
        <v>224</v>
      </c>
      <c r="F157" s="37" t="s">
        <v>227</v>
      </c>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2197.2774989414283</v>
      </c>
      <c r="D160" s="3">
        <f>+SUMPRODUCT(Base!B155:T155*B123:T123)*5</f>
        <v>2155.410637160549</v>
      </c>
      <c r="E160" s="2">
        <v>2263.2194535643148</v>
      </c>
      <c r="F160" s="3">
        <f t="shared" ref="F160:F164" si="63">+D160-E160</f>
        <v>-107.80881640376583</v>
      </c>
      <c r="G160" s="4">
        <f>+F160*1000</f>
        <v>-107808.81640376583</v>
      </c>
    </row>
    <row r="161" spans="1:47" ht="21" customHeight="1" x14ac:dyDescent="0.3">
      <c r="A161" s="9" t="str">
        <f>Base!A161</f>
        <v xml:space="preserve">  through 2200</v>
      </c>
      <c r="B161" s="3">
        <f>+SUMPRODUCT(B155:AN155*B123:AN123)*5</f>
        <v>2441.8929276342137</v>
      </c>
      <c r="D161" s="3">
        <f>+SUMPRODUCT(Base!B155:AN155*B123:AN123)*5</f>
        <v>2419.735007649449</v>
      </c>
      <c r="E161" s="2">
        <v>2628.3554239442537</v>
      </c>
      <c r="F161" s="3">
        <f t="shared" si="63"/>
        <v>-208.62041629480473</v>
      </c>
      <c r="G161" s="4">
        <f>+F161*1000</f>
        <v>-208620.41629480472</v>
      </c>
    </row>
    <row r="162" spans="1:47" ht="21" customHeight="1" x14ac:dyDescent="0.3">
      <c r="A162" s="9" t="str">
        <f>Base!A162</f>
        <v xml:space="preserve">  through 2300</v>
      </c>
      <c r="B162" s="3">
        <f>+SUMPRODUCT(B155:BH155*B123:BH123)*5</f>
        <v>2496.4661169067726</v>
      </c>
      <c r="D162" s="3">
        <f>+SUMPRODUCT(Base!B155:BH155*B123:BH123)*5</f>
        <v>2485.0964447642586</v>
      </c>
      <c r="E162" s="2">
        <v>2687.7370386156094</v>
      </c>
      <c r="F162" s="3">
        <f t="shared" si="63"/>
        <v>-202.64059385135079</v>
      </c>
      <c r="G162" s="4">
        <f>+F162*1000</f>
        <v>-202640.59385135077</v>
      </c>
    </row>
    <row r="163" spans="1:47" ht="21" customHeight="1" x14ac:dyDescent="0.3">
      <c r="A163" s="9" t="str">
        <f>Base!A163</f>
        <v xml:space="preserve">  through end</v>
      </c>
      <c r="B163" s="57">
        <f>+SUMPRODUCT(B155:DQ155*B123:DQ123)*5</f>
        <v>2497.4396445323919</v>
      </c>
      <c r="D163" s="57">
        <f>+SUMPRODUCT(Base!B155:DQ155*B123:DQ123)*5</f>
        <v>2486.2295387397198</v>
      </c>
      <c r="E163" s="2">
        <v>2688.7936628310235</v>
      </c>
      <c r="F163" s="57">
        <f t="shared" si="63"/>
        <v>-202.56412409130371</v>
      </c>
      <c r="G163" s="4">
        <f>+F163*1000</f>
        <v>-202564.1240913037</v>
      </c>
    </row>
    <row r="164" spans="1:47" ht="21" customHeight="1" x14ac:dyDescent="0.3">
      <c r="A164" s="9" t="str">
        <f>Base!A164</f>
        <v>PDV utility</v>
      </c>
      <c r="B164" s="58">
        <f>+B129</f>
        <v>1888.3581702348902</v>
      </c>
      <c r="D164" s="57">
        <f>+B129</f>
        <v>1888.3581702348902</v>
      </c>
      <c r="E164" s="2">
        <v>2688.7871964352134</v>
      </c>
      <c r="F164" s="57">
        <f t="shared" si="63"/>
        <v>-800.42902620032328</v>
      </c>
      <c r="G164" s="4">
        <f>+F164*1000</f>
        <v>-800429.02620032325</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2.1243098745616451</v>
      </c>
      <c r="D166" s="3">
        <f t="shared" si="64"/>
        <v>2.1552329327591031</v>
      </c>
      <c r="E166" s="3">
        <f t="shared" si="64"/>
        <v>2.1636587896749031</v>
      </c>
      <c r="F166" s="3">
        <f t="shared" si="64"/>
        <v>2.1772071767739805</v>
      </c>
      <c r="G166" s="3">
        <f t="shared" si="64"/>
        <v>2.1942347090624796</v>
      </c>
      <c r="H166" s="3">
        <f t="shared" si="64"/>
        <v>2.213809982678574</v>
      </c>
      <c r="I166" s="3">
        <f t="shared" si="64"/>
        <v>2.2351193428302234</v>
      </c>
      <c r="J166" s="3">
        <f t="shared" si="64"/>
        <v>2.2567958805383799</v>
      </c>
      <c r="K166" s="3">
        <f t="shared" si="64"/>
        <v>2.2759352729120228</v>
      </c>
      <c r="L166" s="3">
        <f t="shared" si="64"/>
        <v>2.2864167991771622</v>
      </c>
      <c r="M166" s="3">
        <f t="shared" si="64"/>
        <v>2.2972142168847238</v>
      </c>
      <c r="N166" s="3">
        <f t="shared" si="64"/>
        <v>2.315935817033048</v>
      </c>
      <c r="O166" s="3">
        <f t="shared" si="64"/>
        <v>2.3398536370546692</v>
      </c>
      <c r="P166" s="3">
        <f t="shared" si="64"/>
        <v>2.3674925292051983</v>
      </c>
      <c r="Q166" s="3">
        <f t="shared" si="64"/>
        <v>2.3981072083988919</v>
      </c>
      <c r="R166" s="3">
        <f t="shared" si="64"/>
        <v>2.4313712417635394</v>
      </c>
      <c r="S166" s="3">
        <f t="shared" si="64"/>
        <v>2.4671737683445203</v>
      </c>
      <c r="T166" s="3">
        <f t="shared" si="64"/>
        <v>2.5054556766538849</v>
      </c>
      <c r="U166" s="3">
        <f t="shared" si="64"/>
        <v>2.5481784546937107</v>
      </c>
      <c r="V166" s="3">
        <f t="shared" si="64"/>
        <v>2.5945942014940586</v>
      </c>
      <c r="W166" s="3">
        <f t="shared" si="64"/>
        <v>2.6432450915846593</v>
      </c>
      <c r="X166" s="3">
        <f t="shared" si="64"/>
        <v>2.6945203511101599</v>
      </c>
      <c r="Y166" s="3">
        <f t="shared" si="64"/>
        <v>2.7485648730414223</v>
      </c>
      <c r="Z166" s="3">
        <f t="shared" si="64"/>
        <v>2.8052706792043467</v>
      </c>
      <c r="AA166" s="3">
        <f t="shared" si="64"/>
        <v>2.8642492601104168</v>
      </c>
      <c r="AB166" s="3">
        <f t="shared" si="64"/>
        <v>2.9248061070824209</v>
      </c>
      <c r="AC166" s="3">
        <f t="shared" si="64"/>
        <v>2.9838171308892334</v>
      </c>
      <c r="AD166" s="3">
        <f t="shared" si="64"/>
        <v>3.0415363579930257</v>
      </c>
      <c r="AE166" s="3">
        <f t="shared" si="64"/>
        <v>3.09594928887274</v>
      </c>
      <c r="AF166" s="3">
        <f t="shared" si="64"/>
        <v>3.1359855425744949</v>
      </c>
      <c r="AG166" s="3">
        <f t="shared" si="64"/>
        <v>3.1637501178998422</v>
      </c>
      <c r="AH166" s="3">
        <f t="shared" si="64"/>
        <v>1.44690146956244</v>
      </c>
      <c r="AI166" s="3">
        <f t="shared" si="64"/>
        <v>1.7974480660163679</v>
      </c>
      <c r="AJ166" s="3">
        <f t="shared" si="64"/>
        <v>2.0539490084306014</v>
      </c>
      <c r="AK166" s="3">
        <f t="shared" si="64"/>
        <v>2.2397592521819023</v>
      </c>
      <c r="AL166" s="3">
        <f t="shared" si="64"/>
        <v>2.3744165705731421</v>
      </c>
      <c r="AM166" s="3">
        <f t="shared" si="64"/>
        <v>2.472712699164942</v>
      </c>
      <c r="AN166" s="3">
        <f t="shared" si="64"/>
        <v>2.5453906238803827</v>
      </c>
      <c r="AO166" s="3">
        <f t="shared" si="64"/>
        <v>2.6000780889846755</v>
      </c>
      <c r="AP166" s="3">
        <f t="shared" si="64"/>
        <v>2.6421081273117206</v>
      </c>
      <c r="AQ166" s="3">
        <f t="shared" si="64"/>
        <v>2.675163493985008</v>
      </c>
      <c r="AR166" s="3">
        <f t="shared" si="64"/>
        <v>2.7017591112457149</v>
      </c>
      <c r="AS166" s="3">
        <f t="shared" si="64"/>
        <v>2.7235911454188195</v>
      </c>
      <c r="AT166" s="3">
        <f t="shared" si="64"/>
        <v>2.7417780993547196</v>
      </c>
      <c r="AU166" s="3">
        <f t="shared" si="64"/>
        <v>2.7570123442937313</v>
      </c>
    </row>
    <row r="167" spans="1:47" ht="21" customHeight="1" x14ac:dyDescent="0.3">
      <c r="A167" s="9" t="str">
        <f>Base!A167</f>
        <v>Net savings rate (delta K/delta K + C)</v>
      </c>
      <c r="C167" s="3">
        <f>+C124/(C124+C123)</f>
        <v>8.4461403166528892E-2</v>
      </c>
      <c r="D167" s="3">
        <f t="shared" ref="D167:AU167" si="65">+D124/(D124+D123)</f>
        <v>8.3085122953021368E-2</v>
      </c>
      <c r="E167" s="3">
        <f t="shared" si="65"/>
        <v>7.8266145113208146E-2</v>
      </c>
      <c r="F167" s="3">
        <f t="shared" si="65"/>
        <v>7.6154347146598078E-2</v>
      </c>
      <c r="G167" s="3">
        <f t="shared" si="65"/>
        <v>7.404189014960573E-2</v>
      </c>
      <c r="H167" s="3">
        <f t="shared" si="65"/>
        <v>7.2030722651300186E-2</v>
      </c>
      <c r="I167" s="3">
        <f t="shared" si="65"/>
        <v>7.0054181854331321E-2</v>
      </c>
      <c r="J167" s="3">
        <f t="shared" si="65"/>
        <v>6.7806214910885884E-2</v>
      </c>
      <c r="K167" s="3">
        <f t="shared" si="65"/>
        <v>6.4581570187108028E-2</v>
      </c>
      <c r="L167" s="3">
        <f t="shared" si="65"/>
        <v>5.897336671068714E-2</v>
      </c>
      <c r="M167" s="3">
        <f t="shared" si="65"/>
        <v>5.603793869527459E-2</v>
      </c>
      <c r="N167" s="3">
        <f t="shared" si="65"/>
        <v>5.5690068796440208E-2</v>
      </c>
      <c r="O167" s="3">
        <f t="shared" si="65"/>
        <v>5.451277259471371E-2</v>
      </c>
      <c r="P167" s="3">
        <f t="shared" si="65"/>
        <v>5.2804309948718361E-2</v>
      </c>
      <c r="Q167" s="3">
        <f t="shared" si="65"/>
        <v>5.0713561495034927E-2</v>
      </c>
      <c r="R167" s="3">
        <f t="shared" si="65"/>
        <v>4.8296575828686697E-2</v>
      </c>
      <c r="S167" s="3">
        <f t="shared" si="65"/>
        <v>4.5543270578566782E-2</v>
      </c>
      <c r="T167" s="3">
        <f t="shared" si="65"/>
        <v>4.2383783787173113E-2</v>
      </c>
      <c r="U167" s="3">
        <f t="shared" si="65"/>
        <v>3.9821536570640567E-2</v>
      </c>
      <c r="V167" s="3">
        <f t="shared" si="65"/>
        <v>3.6667284921093404E-2</v>
      </c>
      <c r="W167" s="3">
        <f t="shared" si="65"/>
        <v>3.2604820730304629E-2</v>
      </c>
      <c r="X167" s="3">
        <f t="shared" si="65"/>
        <v>2.8266630925319263E-2</v>
      </c>
      <c r="Y167" s="3">
        <f t="shared" si="65"/>
        <v>2.3592995767791468E-2</v>
      </c>
      <c r="Z167" s="3">
        <f t="shared" si="65"/>
        <v>1.855809586372386E-2</v>
      </c>
      <c r="AA167" s="3">
        <f t="shared" si="65"/>
        <v>1.3180558202382167E-2</v>
      </c>
      <c r="AB167" s="3">
        <f t="shared" si="65"/>
        <v>7.5439616976209073E-3</v>
      </c>
      <c r="AC167" s="3">
        <f t="shared" si="65"/>
        <v>1.0059707764599993E-3</v>
      </c>
      <c r="AD167" s="3">
        <f t="shared" si="65"/>
        <v>-4.7173863202678414E-3</v>
      </c>
      <c r="AE167" s="3">
        <f t="shared" si="65"/>
        <v>-9.9979211795401309E-3</v>
      </c>
      <c r="AF167" s="3">
        <f t="shared" si="65"/>
        <v>-1.7872973979867465E-2</v>
      </c>
      <c r="AG167" s="3">
        <f t="shared" si="65"/>
        <v>-2.2429974532135469E-2</v>
      </c>
      <c r="AH167" s="3">
        <f t="shared" si="65"/>
        <v>-1.1437432576832652E-2</v>
      </c>
      <c r="AI167" s="3">
        <f t="shared" si="65"/>
        <v>0.12679037675281557</v>
      </c>
      <c r="AJ167" s="3">
        <f t="shared" si="65"/>
        <v>0.10373786914362418</v>
      </c>
      <c r="AK167" s="3">
        <f t="shared" si="65"/>
        <v>8.4473865673519374E-2</v>
      </c>
      <c r="AL167" s="3">
        <f t="shared" si="65"/>
        <v>6.9437837540366504E-2</v>
      </c>
      <c r="AM167" s="3">
        <f t="shared" si="65"/>
        <v>5.8086577399974498E-2</v>
      </c>
      <c r="AN167" s="3">
        <f t="shared" si="65"/>
        <v>4.9654350221647638E-2</v>
      </c>
      <c r="AO167" s="3">
        <f t="shared" si="65"/>
        <v>4.3419057413062061E-2</v>
      </c>
      <c r="AP167" s="3">
        <f t="shared" si="65"/>
        <v>3.8783746413923445E-2</v>
      </c>
      <c r="AQ167" s="3">
        <f t="shared" si="65"/>
        <v>3.5286379905692167E-2</v>
      </c>
      <c r="AR167" s="3">
        <f t="shared" si="65"/>
        <v>3.2583311775119535E-2</v>
      </c>
      <c r="AS167" s="3">
        <f t="shared" si="65"/>
        <v>3.0424732711345062E-2</v>
      </c>
      <c r="AT167" s="3">
        <f t="shared" si="65"/>
        <v>2.8628898300207178E-2</v>
      </c>
      <c r="AU167" s="3">
        <f t="shared" si="65"/>
        <v>2.7057127921658777E-2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6">+B117/B104</f>
        <v>2.1232428672606325</v>
      </c>
      <c r="C213" s="3">
        <f t="shared" si="66"/>
        <v>2.1243098745616451</v>
      </c>
      <c r="D213" s="3">
        <f t="shared" si="66"/>
        <v>2.1552329327591031</v>
      </c>
      <c r="E213" s="3">
        <f t="shared" si="66"/>
        <v>2.1636587896749031</v>
      </c>
      <c r="F213" s="3">
        <f t="shared" si="66"/>
        <v>2.1772071767739805</v>
      </c>
      <c r="G213" s="3">
        <f t="shared" si="66"/>
        <v>2.1942347090624796</v>
      </c>
      <c r="H213" s="3">
        <f t="shared" si="66"/>
        <v>2.213809982678574</v>
      </c>
      <c r="I213" s="3">
        <f t="shared" si="66"/>
        <v>2.2351193428302234</v>
      </c>
      <c r="J213" s="3">
        <f t="shared" si="66"/>
        <v>2.2567958805383799</v>
      </c>
      <c r="K213" s="3">
        <f t="shared" si="66"/>
        <v>2.2759352729120228</v>
      </c>
      <c r="L213" s="3">
        <f t="shared" si="66"/>
        <v>2.2864167991771622</v>
      </c>
      <c r="M213" s="3">
        <f t="shared" si="66"/>
        <v>2.2972142168847238</v>
      </c>
      <c r="N213" s="3">
        <f t="shared" si="66"/>
        <v>2.315935817033048</v>
      </c>
      <c r="O213" s="3">
        <f t="shared" si="66"/>
        <v>2.3398536370546692</v>
      </c>
      <c r="P213" s="3">
        <f t="shared" si="66"/>
        <v>2.3674925292051983</v>
      </c>
      <c r="Q213" s="3">
        <f t="shared" si="66"/>
        <v>2.3981072083988919</v>
      </c>
      <c r="R213" s="3">
        <f t="shared" si="66"/>
        <v>2.4313712417635394</v>
      </c>
      <c r="S213" s="3">
        <f t="shared" si="66"/>
        <v>2.4671737683445203</v>
      </c>
      <c r="T213" s="3">
        <f t="shared" si="66"/>
        <v>2.5054556766538849</v>
      </c>
      <c r="U213" s="3">
        <f t="shared" si="66"/>
        <v>2.5481784546937107</v>
      </c>
      <c r="V213" s="3">
        <f t="shared" si="66"/>
        <v>2.5945942014940586</v>
      </c>
      <c r="W213" s="3">
        <f t="shared" si="66"/>
        <v>2.6432450915846593</v>
      </c>
      <c r="X213" s="3">
        <f t="shared" si="66"/>
        <v>2.6945203511101599</v>
      </c>
      <c r="Y213" s="3">
        <f t="shared" si="66"/>
        <v>2.7485648730414223</v>
      </c>
      <c r="Z213" s="3">
        <f t="shared" si="66"/>
        <v>2.8052706792043467</v>
      </c>
      <c r="AA213" s="3">
        <f t="shared" si="66"/>
        <v>2.8642492601104168</v>
      </c>
      <c r="AB213" s="3">
        <f t="shared" si="66"/>
        <v>2.9248061070824209</v>
      </c>
      <c r="AC213" s="3">
        <f t="shared" si="66"/>
        <v>2.9838171308892334</v>
      </c>
      <c r="AD213" s="3">
        <f t="shared" si="66"/>
        <v>3.0415363579930257</v>
      </c>
      <c r="AE213" s="3">
        <f t="shared" si="66"/>
        <v>3.09594928887274</v>
      </c>
      <c r="AF213" s="3">
        <f t="shared" si="66"/>
        <v>3.1359855425744949</v>
      </c>
      <c r="AG213" s="3">
        <f t="shared" si="66"/>
        <v>3.1637501178998422</v>
      </c>
      <c r="AH213" s="3">
        <f t="shared" si="66"/>
        <v>1.44690146956244</v>
      </c>
      <c r="AI213" s="3">
        <f t="shared" si="66"/>
        <v>1.7974480660163679</v>
      </c>
      <c r="AJ213" s="3">
        <f t="shared" si="66"/>
        <v>2.0539490084306014</v>
      </c>
      <c r="AK213" s="3">
        <f t="shared" si="66"/>
        <v>2.2397592521819023</v>
      </c>
      <c r="AL213" s="3">
        <f t="shared" si="66"/>
        <v>2.3744165705731421</v>
      </c>
      <c r="AM213" s="3">
        <f t="shared" si="66"/>
        <v>2.472712699164942</v>
      </c>
      <c r="AN213" s="3">
        <f t="shared" si="66"/>
        <v>2.5453906238803827</v>
      </c>
      <c r="AO213" s="3">
        <f t="shared" si="66"/>
        <v>2.6000780889846755</v>
      </c>
      <c r="AP213" s="3">
        <f t="shared" si="66"/>
        <v>2.6421081273117206</v>
      </c>
      <c r="AQ213" s="3">
        <f t="shared" si="66"/>
        <v>2.675163493985008</v>
      </c>
      <c r="AR213" s="3">
        <f t="shared" si="66"/>
        <v>2.7017591112457149</v>
      </c>
      <c r="AS213" s="3">
        <f t="shared" si="66"/>
        <v>2.7235911454188195</v>
      </c>
      <c r="AT213" s="3">
        <f t="shared" si="66"/>
        <v>2.7417780993547196</v>
      </c>
      <c r="AU213" s="3">
        <f t="shared" si="66"/>
        <v>2.7570123442937313</v>
      </c>
    </row>
    <row r="221" spans="1:124" x14ac:dyDescent="0.3">
      <c r="A221" s="3"/>
      <c r="B221" s="3"/>
    </row>
    <row r="222" spans="1:124" x14ac:dyDescent="0.3">
      <c r="A222" s="3"/>
      <c r="B222" s="3"/>
    </row>
    <row r="223" spans="1:124" x14ac:dyDescent="0.3">
      <c r="A223" s="3"/>
      <c r="B223" s="3"/>
    </row>
    <row r="224" spans="1:124" x14ac:dyDescent="0.3">
      <c r="A224" s="3"/>
      <c r="B224" s="3"/>
    </row>
    <row r="225" s="3" customFormat="1" x14ac:dyDescent="0.3"/>
    <row r="226" s="3" customFormat="1" x14ac:dyDescent="0.3"/>
    <row r="227" s="3" customFormat="1" x14ac:dyDescent="0.3"/>
    <row r="228" s="3" customFormat="1" x14ac:dyDescent="0.3"/>
    <row r="229" s="3" customFormat="1" x14ac:dyDescent="0.3"/>
    <row r="230" s="3" customFormat="1" x14ac:dyDescent="0.3"/>
    <row r="231" s="3" customFormat="1" x14ac:dyDescent="0.3"/>
    <row r="232" s="3" customFormat="1" x14ac:dyDescent="0.3"/>
    <row r="233" s="3" customFormat="1" x14ac:dyDescent="0.3"/>
    <row r="234" s="3" customFormat="1" x14ac:dyDescent="0.3"/>
    <row r="235" s="3" customFormat="1" x14ac:dyDescent="0.3"/>
    <row r="236" s="3" customFormat="1" x14ac:dyDescent="0.3"/>
    <row r="237" s="3" customFormat="1" x14ac:dyDescent="0.3"/>
    <row r="238" s="3" customFormat="1" x14ac:dyDescent="0.3"/>
    <row r="239" s="3" customFormat="1" x14ac:dyDescent="0.3"/>
    <row r="240" s="3" customFormat="1" x14ac:dyDescent="0.3"/>
    <row r="241" s="3" customFormat="1" x14ac:dyDescent="0.3"/>
    <row r="242" s="3" customFormat="1" x14ac:dyDescent="0.3"/>
    <row r="243" s="3" customFormat="1" x14ac:dyDescent="0.3"/>
    <row r="244" s="3" customFormat="1" x14ac:dyDescent="0.3"/>
    <row r="245" s="3" customFormat="1" x14ac:dyDescent="0.3"/>
    <row r="246" s="3" customFormat="1" x14ac:dyDescent="0.3"/>
    <row r="247" s="3" customFormat="1" x14ac:dyDescent="0.3"/>
    <row r="248" s="3" customFormat="1" x14ac:dyDescent="0.3"/>
    <row r="249" s="3" customFormat="1" x14ac:dyDescent="0.3"/>
    <row r="250" s="3" customFormat="1" x14ac:dyDescent="0.3"/>
    <row r="251" s="3" customFormat="1" x14ac:dyDescent="0.3"/>
    <row r="252" s="3" customFormat="1" x14ac:dyDescent="0.3"/>
    <row r="253" s="3" customFormat="1" x14ac:dyDescent="0.3"/>
    <row r="254" s="3" customFormat="1" x14ac:dyDescent="0.3"/>
    <row r="255" s="3" customFormat="1" x14ac:dyDescent="0.3"/>
    <row r="256" s="3" customFormat="1" x14ac:dyDescent="0.3"/>
    <row r="257" s="3" customFormat="1" x14ac:dyDescent="0.3"/>
    <row r="258" s="3" customFormat="1" x14ac:dyDescent="0.3"/>
    <row r="259" s="3" customFormat="1" x14ac:dyDescent="0.3"/>
    <row r="260" s="3" customFormat="1" x14ac:dyDescent="0.3"/>
    <row r="261" s="3" customFormat="1" x14ac:dyDescent="0.3"/>
    <row r="262" s="3" customFormat="1" x14ac:dyDescent="0.3"/>
    <row r="263" s="3" customFormat="1" x14ac:dyDescent="0.3"/>
    <row r="264" s="3" customFormat="1" x14ac:dyDescent="0.3"/>
    <row r="265" s="3" customFormat="1" x14ac:dyDescent="0.3"/>
    <row r="266" s="3" customFormat="1" x14ac:dyDescent="0.3"/>
    <row r="267" s="3" customFormat="1" x14ac:dyDescent="0.3"/>
    <row r="268" s="3" customFormat="1" x14ac:dyDescent="0.3"/>
    <row r="269" s="3" customFormat="1" x14ac:dyDescent="0.3"/>
    <row r="270" s="3" customFormat="1" x14ac:dyDescent="0.3"/>
    <row r="271" s="3" customFormat="1" x14ac:dyDescent="0.3"/>
    <row r="272" s="3" customFormat="1" x14ac:dyDescent="0.3"/>
    <row r="273" s="3" customFormat="1" x14ac:dyDescent="0.3"/>
    <row r="274" s="3" customFormat="1" x14ac:dyDescent="0.3"/>
    <row r="275" s="3" customFormat="1" x14ac:dyDescent="0.3"/>
    <row r="276" s="3" customFormat="1" x14ac:dyDescent="0.3"/>
    <row r="277" s="3" customFormat="1" x14ac:dyDescent="0.3"/>
    <row r="278" s="3" customFormat="1" x14ac:dyDescent="0.3"/>
    <row r="279" s="3" customFormat="1" x14ac:dyDescent="0.3"/>
    <row r="280" s="3" customFormat="1" x14ac:dyDescent="0.3"/>
    <row r="281" s="3" customFormat="1" x14ac:dyDescent="0.3"/>
    <row r="282" s="3" customFormat="1" x14ac:dyDescent="0.3"/>
    <row r="283" s="3" customFormat="1" x14ac:dyDescent="0.3"/>
    <row r="284" s="3" customFormat="1" x14ac:dyDescent="0.3"/>
    <row r="285" s="3" customFormat="1" x14ac:dyDescent="0.3"/>
    <row r="286" s="3" customFormat="1" x14ac:dyDescent="0.3"/>
    <row r="287" s="3" customFormat="1" x14ac:dyDescent="0.3"/>
    <row r="288" s="3" customFormat="1" x14ac:dyDescent="0.3"/>
    <row r="289" s="3" customFormat="1" x14ac:dyDescent="0.3"/>
    <row r="290" s="3" customFormat="1" x14ac:dyDescent="0.3"/>
    <row r="291" s="3" customFormat="1" x14ac:dyDescent="0.3"/>
    <row r="292" s="3" customFormat="1" x14ac:dyDescent="0.3"/>
    <row r="293" s="3" customFormat="1" x14ac:dyDescent="0.3"/>
    <row r="294" s="3" customFormat="1" x14ac:dyDescent="0.3"/>
    <row r="295" s="3" customFormat="1" x14ac:dyDescent="0.3"/>
    <row r="296" s="3" customFormat="1" x14ac:dyDescent="0.3"/>
    <row r="297" s="3" customFormat="1" x14ac:dyDescent="0.3"/>
    <row r="298" s="3" customFormat="1" x14ac:dyDescent="0.3"/>
    <row r="299" s="3" customFormat="1" x14ac:dyDescent="0.3"/>
    <row r="300" s="3" customFormat="1" x14ac:dyDescent="0.3"/>
    <row r="301" s="3" customFormat="1" x14ac:dyDescent="0.3"/>
    <row r="302" s="3" customFormat="1" x14ac:dyDescent="0.3"/>
    <row r="303" s="3" customFormat="1" x14ac:dyDescent="0.3"/>
    <row r="304"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BI139"/>
  <sheetViews>
    <sheetView workbookViewId="0">
      <pane xSplit="2" ySplit="2" topLeftCell="C33" activePane="bottomRight" state="frozen"/>
      <selection pane="topRight" activeCell="C1" sqref="C1"/>
      <selection pane="bottomLeft" activeCell="A3" sqref="A3"/>
      <selection pane="bottomRight" activeCell="E43" sqref="E43"/>
    </sheetView>
  </sheetViews>
  <sheetFormatPr baseColWidth="10" defaultColWidth="9.109375"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854.32658495229998</v>
      </c>
      <c r="D87">
        <v>877.90621446670002</v>
      </c>
      <c r="E87">
        <v>900.63170362810001</v>
      </c>
      <c r="F87">
        <v>921.76253473630004</v>
      </c>
      <c r="G87">
        <v>940.34858512170001</v>
      </c>
      <c r="H87">
        <v>955.25206100720004</v>
      </c>
      <c r="I87">
        <v>965.16971892089998</v>
      </c>
      <c r="J87">
        <v>968.65686635889995</v>
      </c>
      <c r="K87">
        <v>964.15336641620002</v>
      </c>
      <c r="L87">
        <v>950.00915126140001</v>
      </c>
      <c r="M87">
        <v>932.54911696190004</v>
      </c>
      <c r="N87">
        <v>917.18208601959998</v>
      </c>
      <c r="O87">
        <v>903.65765659160002</v>
      </c>
      <c r="P87">
        <v>891.75414899700002</v>
      </c>
      <c r="Q87">
        <v>881.27557587169997</v>
      </c>
      <c r="R87">
        <v>872.0488732686</v>
      </c>
      <c r="S87">
        <v>863.92138436599998</v>
      </c>
      <c r="T87">
        <v>856.75858354180002</v>
      </c>
      <c r="U87">
        <v>853.58464903799995</v>
      </c>
      <c r="V87">
        <v>853.10741023219998</v>
      </c>
      <c r="W87">
        <v>852.64235929929998</v>
      </c>
      <c r="X87">
        <v>852.18917872470001</v>
      </c>
      <c r="Y87">
        <v>851.74755957440004</v>
      </c>
      <c r="Z87">
        <v>851.31720124790002</v>
      </c>
      <c r="AA87">
        <v>850.8978112392</v>
      </c>
      <c r="AB87">
        <v>850.4891049053</v>
      </c>
      <c r="AC87">
        <v>845.96632006070001</v>
      </c>
      <c r="AD87">
        <v>841.96672405100003</v>
      </c>
      <c r="AE87">
        <v>838.42435860490002</v>
      </c>
      <c r="AF87">
        <v>815.70311703310006</v>
      </c>
      <c r="AG87">
        <v>789.47035226339995</v>
      </c>
      <c r="AH87">
        <v>760.65153608970002</v>
      </c>
      <c r="AI87">
        <v>730.22605464970002</v>
      </c>
      <c r="AJ87">
        <v>699.20834826129999</v>
      </c>
      <c r="AK87">
        <v>668.61881845419998</v>
      </c>
      <c r="AL87">
        <v>639.44306881379998</v>
      </c>
      <c r="AM87">
        <v>612.57991183280001</v>
      </c>
      <c r="AN87">
        <v>588.78170755960002</v>
      </c>
      <c r="AO87">
        <v>568.59473156169997</v>
      </c>
      <c r="AP87">
        <v>552.31088273299997</v>
      </c>
      <c r="AQ87">
        <v>539.9433596934</v>
      </c>
      <c r="AR87">
        <v>531.23597275029999</v>
      </c>
      <c r="AS87">
        <v>525.70856467479996</v>
      </c>
      <c r="AT87">
        <v>522.73224551769999</v>
      </c>
      <c r="AU87">
        <v>521.62184166500003</v>
      </c>
      <c r="AV87">
        <v>521.73187156539996</v>
      </c>
      <c r="AW87">
        <v>522.54632804139999</v>
      </c>
      <c r="AX87">
        <v>523.75915836820002</v>
      </c>
      <c r="AY87">
        <v>525.34780476510002</v>
      </c>
      <c r="AZ87">
        <v>527.64533632630003</v>
      </c>
      <c r="BA87">
        <v>533.89268078580005</v>
      </c>
      <c r="BB87">
        <v>541.77500416700002</v>
      </c>
      <c r="BC87">
        <v>553.69692346559998</v>
      </c>
      <c r="BD87">
        <v>572.51139877510002</v>
      </c>
      <c r="BE87">
        <v>601.50393519709996</v>
      </c>
      <c r="BF87">
        <v>644.28461210659998</v>
      </c>
      <c r="BG87">
        <v>704.60249668539996</v>
      </c>
      <c r="BH87">
        <v>786.17700394509995</v>
      </c>
      <c r="BI87">
        <v>892.87879295380003</v>
      </c>
    </row>
    <row r="88" spans="1:61" x14ac:dyDescent="0.25">
      <c r="A88" t="s">
        <v>57</v>
      </c>
      <c r="B88">
        <v>389.85915492959998</v>
      </c>
      <c r="C88">
        <v>401.09229340489998</v>
      </c>
      <c r="D88">
        <v>412.16254200309999</v>
      </c>
      <c r="E88">
        <v>422.83178574089999</v>
      </c>
      <c r="F88">
        <v>432.752363726</v>
      </c>
      <c r="G88">
        <v>441.47820897730003</v>
      </c>
      <c r="H88">
        <v>448.4751460128</v>
      </c>
      <c r="I88">
        <v>453.13132343709998</v>
      </c>
      <c r="J88">
        <v>454.76848185860001</v>
      </c>
      <c r="K88">
        <v>452.65416263669999</v>
      </c>
      <c r="L88">
        <v>446.01368603819998</v>
      </c>
      <c r="M88">
        <v>437.81648683660001</v>
      </c>
      <c r="N88">
        <v>430.60191831899999</v>
      </c>
      <c r="O88">
        <v>424.25242093499998</v>
      </c>
      <c r="P88">
        <v>418.66391971690001</v>
      </c>
      <c r="Q88">
        <v>413.74440181770001</v>
      </c>
      <c r="R88">
        <v>409.41261655800002</v>
      </c>
      <c r="S88">
        <v>405.59689406849998</v>
      </c>
      <c r="T88">
        <v>402.23407678019998</v>
      </c>
      <c r="U88">
        <v>400.74396668449998</v>
      </c>
      <c r="V88">
        <v>400.51991090720003</v>
      </c>
      <c r="W88">
        <v>400.30157713580002</v>
      </c>
      <c r="X88">
        <v>400.08881630270002</v>
      </c>
      <c r="Y88">
        <v>399.8814833683</v>
      </c>
      <c r="Z88">
        <v>399.67943720559998</v>
      </c>
      <c r="AA88">
        <v>399.4825404879</v>
      </c>
      <c r="AB88">
        <v>399.29065958000001</v>
      </c>
      <c r="AC88">
        <v>397.16728641349999</v>
      </c>
      <c r="AD88">
        <v>395.28954180800002</v>
      </c>
      <c r="AE88">
        <v>393.62645943889999</v>
      </c>
      <c r="AF88">
        <v>382.95920987469998</v>
      </c>
      <c r="AG88">
        <v>370.64335787020002</v>
      </c>
      <c r="AH88">
        <v>357.1133972252</v>
      </c>
      <c r="AI88">
        <v>342.82913363839998</v>
      </c>
      <c r="AJ88">
        <v>328.26683016959998</v>
      </c>
      <c r="AK88">
        <v>313.9055485701</v>
      </c>
      <c r="AL88">
        <v>300.20801352759997</v>
      </c>
      <c r="AM88">
        <v>287.5962027384</v>
      </c>
      <c r="AN88">
        <v>276.42333688240001</v>
      </c>
      <c r="AO88">
        <v>266.94588336229998</v>
      </c>
      <c r="AP88">
        <v>259.30088391219999</v>
      </c>
      <c r="AQ88">
        <v>253.49453506730001</v>
      </c>
      <c r="AR88">
        <v>249.40655997659999</v>
      </c>
      <c r="AS88">
        <v>246.81153271119999</v>
      </c>
      <c r="AT88">
        <v>245.41419977359999</v>
      </c>
      <c r="AU88">
        <v>244.89288341080001</v>
      </c>
      <c r="AV88">
        <v>244.944540641</v>
      </c>
      <c r="AW88">
        <v>245.32691457339999</v>
      </c>
      <c r="AX88">
        <v>245.8963184827</v>
      </c>
      <c r="AY88">
        <v>246.64216186159999</v>
      </c>
      <c r="AZ88">
        <v>247.7208151767</v>
      </c>
      <c r="BA88">
        <v>250.6538407445</v>
      </c>
      <c r="BB88">
        <v>254.3544620502</v>
      </c>
      <c r="BC88">
        <v>259.9516072609</v>
      </c>
      <c r="BD88">
        <v>268.78469426060002</v>
      </c>
      <c r="BE88">
        <v>282.39621370750001</v>
      </c>
      <c r="BF88">
        <v>302.4810385477</v>
      </c>
      <c r="BG88">
        <v>330.79929421849999</v>
      </c>
      <c r="BH88">
        <v>369.0971849508</v>
      </c>
      <c r="BI88">
        <v>419.19192157459997</v>
      </c>
    </row>
    <row r="89" spans="1:61" x14ac:dyDescent="0.25">
      <c r="A89" t="s">
        <v>1</v>
      </c>
      <c r="B89">
        <v>1527</v>
      </c>
      <c r="C89">
        <v>1541.1078616667</v>
      </c>
      <c r="D89">
        <v>1556.7454026974001</v>
      </c>
      <c r="E89">
        <v>1573.8196477583001</v>
      </c>
      <c r="F89">
        <v>1592.1967866093</v>
      </c>
      <c r="G89">
        <v>1611.6833079838</v>
      </c>
      <c r="H89">
        <v>1632.0099917649</v>
      </c>
      <c r="I89">
        <v>1652.8184848722999</v>
      </c>
      <c r="J89">
        <v>1673.6503806615999</v>
      </c>
      <c r="K89">
        <v>1693.9388561829001</v>
      </c>
      <c r="L89">
        <v>1713.0029392035001</v>
      </c>
      <c r="M89">
        <v>1730.044254397</v>
      </c>
      <c r="N89">
        <v>1744.8536130294001</v>
      </c>
      <c r="O89">
        <v>1757.7063419786</v>
      </c>
      <c r="P89">
        <v>1768.8444895815001</v>
      </c>
      <c r="Q89">
        <v>1778.4807121435999</v>
      </c>
      <c r="R89">
        <v>1786.8017351111</v>
      </c>
      <c r="S89">
        <v>1793.9714292402</v>
      </c>
      <c r="T89">
        <v>1800.1335397135001</v>
      </c>
      <c r="U89">
        <v>1805.4141035288001</v>
      </c>
      <c r="V89">
        <v>1810.2001385665999</v>
      </c>
      <c r="W89">
        <v>1814.7491494372</v>
      </c>
      <c r="X89">
        <v>1819.0718900162001</v>
      </c>
      <c r="Y89">
        <v>1823.1786469680001</v>
      </c>
      <c r="Z89">
        <v>1827.0792595855</v>
      </c>
      <c r="AA89">
        <v>1830.7831387977999</v>
      </c>
      <c r="AB89">
        <v>1834.2992853809001</v>
      </c>
      <c r="AC89">
        <v>1837.6363074033</v>
      </c>
      <c r="AD89">
        <v>1840.4394822439001</v>
      </c>
      <c r="AE89">
        <v>1842.7766495865001</v>
      </c>
      <c r="AF89">
        <v>1844.7070745167</v>
      </c>
      <c r="AG89">
        <v>1844.5596246099001</v>
      </c>
      <c r="AH89">
        <v>1842.1101246354001</v>
      </c>
      <c r="AI89">
        <v>1837.2249919522999</v>
      </c>
      <c r="AJ89">
        <v>1829.8622819883001</v>
      </c>
      <c r="AK89">
        <v>1820.0710314152</v>
      </c>
      <c r="AL89">
        <v>1807.9880680373001</v>
      </c>
      <c r="AM89">
        <v>1793.8313642004</v>
      </c>
      <c r="AN89">
        <v>1777.8890862502001</v>
      </c>
      <c r="AO89">
        <v>1760.5038409587</v>
      </c>
      <c r="AP89">
        <v>1742.0523175915</v>
      </c>
      <c r="AQ89">
        <v>1722.9215114998001</v>
      </c>
      <c r="AR89">
        <v>1703.4837780283001</v>
      </c>
      <c r="AS89">
        <v>1684.0737244060999</v>
      </c>
      <c r="AT89">
        <v>1664.9700421313</v>
      </c>
      <c r="AU89">
        <v>1646.3847017511</v>
      </c>
      <c r="AV89">
        <v>1628.4607242768</v>
      </c>
      <c r="AW89">
        <v>1611.2784893969999</v>
      </c>
      <c r="AX89">
        <v>1594.8696869189</v>
      </c>
      <c r="AY89">
        <v>1579.2377807809</v>
      </c>
      <c r="AZ89">
        <v>1564.3841090656999</v>
      </c>
      <c r="BA89">
        <v>1550.3392659640999</v>
      </c>
      <c r="BB89">
        <v>1537.4177988414999</v>
      </c>
      <c r="BC89">
        <v>1525.7177077409999</v>
      </c>
      <c r="BD89">
        <v>1515.5445987200001</v>
      </c>
      <c r="BE89">
        <v>1507.4426618027001</v>
      </c>
      <c r="BF89">
        <v>1502.2229940801001</v>
      </c>
      <c r="BG89">
        <v>1500.9812651853999</v>
      </c>
      <c r="BH89">
        <v>1505.0983301245999</v>
      </c>
      <c r="BI89">
        <v>1516.2259770067999</v>
      </c>
    </row>
    <row r="90" spans="1:61" x14ac:dyDescent="0.25">
      <c r="A90" t="s">
        <v>2</v>
      </c>
      <c r="B90">
        <v>10010</v>
      </c>
      <c r="C90">
        <v>10010.439125000001</v>
      </c>
      <c r="D90">
        <v>10010.9133714495</v>
      </c>
      <c r="E90">
        <v>10011.426551693399</v>
      </c>
      <c r="F90">
        <v>10011.9822443516</v>
      </c>
      <c r="G90">
        <v>10012.5836923106</v>
      </c>
      <c r="H90">
        <v>10013.233653584401</v>
      </c>
      <c r="I90">
        <v>10013.934212205701</v>
      </c>
      <c r="J90">
        <v>10014.6865556213</v>
      </c>
      <c r="K90">
        <v>10015.490724860399</v>
      </c>
      <c r="L90">
        <v>10016.345343881299</v>
      </c>
      <c r="M90">
        <v>10017.2473346757</v>
      </c>
      <c r="N90">
        <v>10018.191624336199</v>
      </c>
      <c r="O90">
        <v>10019.1726186956</v>
      </c>
      <c r="P90">
        <v>10020.1854137917</v>
      </c>
      <c r="Q90">
        <v>10021.2257124385</v>
      </c>
      <c r="R90">
        <v>10022.2897505409</v>
      </c>
      <c r="S90">
        <v>10023.374232087899</v>
      </c>
      <c r="T90">
        <v>10024.4762718577</v>
      </c>
      <c r="U90">
        <v>10025.5933449652</v>
      </c>
      <c r="V90">
        <v>10026.7232424701</v>
      </c>
      <c r="W90">
        <v>10027.864723722199</v>
      </c>
      <c r="X90">
        <v>10029.0171922515</v>
      </c>
      <c r="Y90">
        <v>10030.180078674201</v>
      </c>
      <c r="Z90">
        <v>10031.352839515101</v>
      </c>
      <c r="AA90">
        <v>10032.534956080701</v>
      </c>
      <c r="AB90">
        <v>10033.725933379999</v>
      </c>
      <c r="AC90">
        <v>10034.925299090901</v>
      </c>
      <c r="AD90">
        <v>10036.132602571</v>
      </c>
      <c r="AE90">
        <v>10037.346506523199</v>
      </c>
      <c r="AF90">
        <v>10038.565843701301</v>
      </c>
      <c r="AG90">
        <v>10039.789595415299</v>
      </c>
      <c r="AH90">
        <v>10041.0125654884</v>
      </c>
      <c r="AI90">
        <v>10042.2289990591</v>
      </c>
      <c r="AJ90">
        <v>10043.432809251801</v>
      </c>
      <c r="AK90">
        <v>10044.6178063837</v>
      </c>
      <c r="AL90">
        <v>10045.777925452499</v>
      </c>
      <c r="AM90">
        <v>10046.9074455728</v>
      </c>
      <c r="AN90">
        <v>10048.0011927204</v>
      </c>
      <c r="AO90">
        <v>10049.054715033501</v>
      </c>
      <c r="AP90">
        <v>10050.064418669601</v>
      </c>
      <c r="AQ90">
        <v>10051.0276527223</v>
      </c>
      <c r="AR90">
        <v>10051.942734668201</v>
      </c>
      <c r="AS90">
        <v>10052.8089134403</v>
      </c>
      <c r="AT90">
        <v>10053.626274743099</v>
      </c>
      <c r="AU90">
        <v>10054.395600980701</v>
      </c>
      <c r="AV90">
        <v>10055.1182042197</v>
      </c>
      <c r="AW90">
        <v>10055.795753636499</v>
      </c>
      <c r="AX90">
        <v>10056.4301187931</v>
      </c>
      <c r="AY90">
        <v>10057.0232478453</v>
      </c>
      <c r="AZ90">
        <v>10057.5770969511</v>
      </c>
      <c r="BA90">
        <v>10058.093624953601</v>
      </c>
      <c r="BB90">
        <v>10058.574866520101</v>
      </c>
      <c r="BC90">
        <v>10059.0236419997</v>
      </c>
      <c r="BD90">
        <v>10059.443015789901</v>
      </c>
      <c r="BE90">
        <v>10059.8368152689</v>
      </c>
      <c r="BF90">
        <v>10060.210226998201</v>
      </c>
      <c r="BG90">
        <v>10060.5704635318</v>
      </c>
      <c r="BH90">
        <v>10060.9274741633</v>
      </c>
      <c r="BI90">
        <v>10061.2946569661</v>
      </c>
    </row>
    <row r="91" spans="1:61" x14ac:dyDescent="0.25">
      <c r="A91" t="s">
        <v>398</v>
      </c>
    </row>
    <row r="92" spans="1:61" x14ac:dyDescent="0.25">
      <c r="A92" t="s">
        <v>399</v>
      </c>
      <c r="B92">
        <v>90</v>
      </c>
      <c r="C92">
        <v>123.9727532884</v>
      </c>
      <c r="D92">
        <v>160.0635156184</v>
      </c>
      <c r="E92">
        <v>197.4959063531</v>
      </c>
      <c r="F92">
        <v>235.25514998520001</v>
      </c>
      <c r="G92">
        <v>272.08563451589998</v>
      </c>
      <c r="H92">
        <v>306.49092730580003</v>
      </c>
      <c r="I92">
        <v>336.73777442779999</v>
      </c>
      <c r="J92">
        <v>360.86527105430002</v>
      </c>
      <c r="K92">
        <v>376.69930385880002</v>
      </c>
      <c r="L92">
        <v>381.86970113500001</v>
      </c>
      <c r="M92">
        <v>381.86970113500001</v>
      </c>
      <c r="N92">
        <v>381.86970113500001</v>
      </c>
      <c r="O92">
        <v>381.86970113500001</v>
      </c>
      <c r="P92">
        <v>381.86970113500001</v>
      </c>
      <c r="Q92">
        <v>381.86970113500001</v>
      </c>
      <c r="R92">
        <v>381.86970113500001</v>
      </c>
      <c r="S92">
        <v>381.86970113500001</v>
      </c>
      <c r="T92">
        <v>381.86970113500001</v>
      </c>
      <c r="U92">
        <v>385.012324019</v>
      </c>
      <c r="V92">
        <v>390.38615412799999</v>
      </c>
      <c r="W92">
        <v>395.55970441540001</v>
      </c>
      <c r="X92">
        <v>400.5402202272</v>
      </c>
      <c r="Y92">
        <v>405.33503427369999</v>
      </c>
      <c r="Z92">
        <v>409.9514812635</v>
      </c>
      <c r="AA92">
        <v>414.39683251920002</v>
      </c>
      <c r="AB92">
        <v>418.67824645680003</v>
      </c>
      <c r="AC92">
        <v>418.67824645680003</v>
      </c>
      <c r="AD92">
        <v>418.67824645680003</v>
      </c>
      <c r="AE92">
        <v>418.67824645680003</v>
      </c>
      <c r="AF92">
        <v>399.09980231409997</v>
      </c>
      <c r="AG92">
        <v>373.9377676085</v>
      </c>
      <c r="AH92">
        <v>343.88796413879999</v>
      </c>
      <c r="AI92">
        <v>309.79021767069997</v>
      </c>
      <c r="AJ92">
        <v>272.61075877849999</v>
      </c>
      <c r="AK92">
        <v>233.41269334410001</v>
      </c>
      <c r="AL92">
        <v>193.31227364590001</v>
      </c>
      <c r="AM92">
        <v>153.4204723492</v>
      </c>
      <c r="AN92">
        <v>114.7725687942</v>
      </c>
      <c r="AO92">
        <v>78.252935034499998</v>
      </c>
      <c r="AP92">
        <v>44.526518647899998</v>
      </c>
      <c r="AQ92">
        <v>13.9908253078</v>
      </c>
      <c r="AR92">
        <v>-13.2396917699</v>
      </c>
      <c r="AS92">
        <v>-37.311357582699998</v>
      </c>
      <c r="AT92">
        <v>-58.574304021700001</v>
      </c>
      <c r="AU92">
        <v>-77.500967064899996</v>
      </c>
      <c r="AV92">
        <v>-94.592507437999998</v>
      </c>
      <c r="AW92">
        <v>-110.2828932556</v>
      </c>
      <c r="AX92">
        <v>-124.8446257148</v>
      </c>
      <c r="AY92">
        <v>-138.29485677529999</v>
      </c>
      <c r="AZ92">
        <v>-150.29722812080001</v>
      </c>
      <c r="BA92">
        <v>-157.5782629983</v>
      </c>
      <c r="BB92">
        <v>-162.1362165635</v>
      </c>
      <c r="BC92">
        <v>-161.46565399790001</v>
      </c>
      <c r="BD92">
        <v>-152.40494680899999</v>
      </c>
      <c r="BE92">
        <v>-131.12057413720001</v>
      </c>
      <c r="BF92">
        <v>-93.1861742703</v>
      </c>
      <c r="BG92">
        <v>-33.749798892100003</v>
      </c>
      <c r="BH92">
        <v>52.298770466599997</v>
      </c>
      <c r="BI92">
        <v>170.495378383</v>
      </c>
    </row>
    <row r="93" spans="1:61" x14ac:dyDescent="0.25">
      <c r="A93" t="s">
        <v>400</v>
      </c>
      <c r="B93">
        <v>1.4999999999999999E-2</v>
      </c>
      <c r="C93">
        <v>2.06621255E-2</v>
      </c>
      <c r="D93">
        <v>2.66772526E-2</v>
      </c>
      <c r="E93">
        <v>3.2915984400000001E-2</v>
      </c>
      <c r="F93">
        <v>3.92091917E-2</v>
      </c>
      <c r="G93">
        <v>4.5347605800000003E-2</v>
      </c>
      <c r="H93">
        <v>5.1081821200000002E-2</v>
      </c>
      <c r="I93">
        <v>5.6122962399999997E-2</v>
      </c>
      <c r="J93">
        <v>6.01442118E-2</v>
      </c>
      <c r="K93">
        <v>6.2783217299999999E-2</v>
      </c>
      <c r="L93">
        <v>6.3644950199999994E-2</v>
      </c>
      <c r="M93">
        <v>6.3644950199999994E-2</v>
      </c>
      <c r="N93">
        <v>6.3644950199999994E-2</v>
      </c>
      <c r="O93">
        <v>6.3644950199999994E-2</v>
      </c>
      <c r="P93">
        <v>6.3644950199999994E-2</v>
      </c>
      <c r="Q93">
        <v>6.3644950199999994E-2</v>
      </c>
      <c r="R93">
        <v>6.3644950199999994E-2</v>
      </c>
      <c r="S93">
        <v>6.3644950199999994E-2</v>
      </c>
      <c r="T93">
        <v>6.3644950199999994E-2</v>
      </c>
      <c r="U93">
        <v>6.4168720700000001E-2</v>
      </c>
      <c r="V93">
        <v>6.5064359000000002E-2</v>
      </c>
      <c r="W93">
        <v>6.5926617399999998E-2</v>
      </c>
      <c r="X93">
        <v>6.6756703400000006E-2</v>
      </c>
      <c r="Y93">
        <v>6.7555839000000006E-2</v>
      </c>
      <c r="Z93">
        <v>6.8325246899999997E-2</v>
      </c>
      <c r="AA93">
        <v>6.9066138799999996E-2</v>
      </c>
      <c r="AB93">
        <v>6.9779707699999999E-2</v>
      </c>
      <c r="AC93">
        <v>6.9779707699999999E-2</v>
      </c>
      <c r="AD93">
        <v>6.9779707699999999E-2</v>
      </c>
      <c r="AE93">
        <v>6.9779707699999999E-2</v>
      </c>
      <c r="AF93">
        <v>6.6516633699999994E-2</v>
      </c>
      <c r="AG93">
        <v>6.23229613E-2</v>
      </c>
      <c r="AH93">
        <v>5.7314660699999999E-2</v>
      </c>
      <c r="AI93">
        <v>5.16317029E-2</v>
      </c>
      <c r="AJ93">
        <v>4.5435126499999999E-2</v>
      </c>
      <c r="AK93">
        <v>3.8902115600000002E-2</v>
      </c>
      <c r="AL93">
        <v>3.2218712300000001E-2</v>
      </c>
      <c r="AM93">
        <v>2.5570078699999998E-2</v>
      </c>
      <c r="AN93">
        <v>1.9128761500000001E-2</v>
      </c>
      <c r="AO93">
        <v>1.30421558E-2</v>
      </c>
      <c r="AP93">
        <v>7.4210863999999996E-3</v>
      </c>
      <c r="AQ93">
        <v>2.3318041999999999E-3</v>
      </c>
      <c r="AR93">
        <v>-2.2066153E-3</v>
      </c>
      <c r="AS93">
        <v>-6.2185595999999996E-3</v>
      </c>
      <c r="AT93">
        <v>-9.7623840000000007E-3</v>
      </c>
      <c r="AU93">
        <v>-1.2916827800000001E-2</v>
      </c>
      <c r="AV93">
        <v>-1.5765417899999998E-2</v>
      </c>
      <c r="AW93">
        <v>-1.8380482199999999E-2</v>
      </c>
      <c r="AX93">
        <v>-2.0807437599999999E-2</v>
      </c>
      <c r="AY93">
        <v>-2.3049142799999998E-2</v>
      </c>
      <c r="AZ93">
        <v>-2.5049538E-2</v>
      </c>
      <c r="BA93">
        <v>-2.62630438E-2</v>
      </c>
      <c r="BB93">
        <v>-2.7022702799999999E-2</v>
      </c>
      <c r="BC93">
        <v>-2.6910942300000001E-2</v>
      </c>
      <c r="BD93">
        <v>-2.5400824499999999E-2</v>
      </c>
      <c r="BE93">
        <v>-2.1853429000000001E-2</v>
      </c>
      <c r="BF93">
        <v>-1.5531029E-2</v>
      </c>
      <c r="BG93">
        <v>-5.6249665000000001E-3</v>
      </c>
      <c r="BH93">
        <v>8.7164617000000007E-3</v>
      </c>
      <c r="BI93">
        <v>2.8415896400000001E-2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0.91809140339999995</v>
      </c>
      <c r="D99">
        <v>1.0372483909000001</v>
      </c>
      <c r="E99">
        <v>1.1564491176</v>
      </c>
      <c r="F99">
        <v>1.2744376336000001</v>
      </c>
      <c r="G99">
        <v>1.3896660378000001</v>
      </c>
      <c r="H99">
        <v>1.5002550486999999</v>
      </c>
      <c r="I99">
        <v>1.6039599634999999</v>
      </c>
      <c r="J99">
        <v>1.6981296297999999</v>
      </c>
      <c r="K99">
        <v>1.7796446017000001</v>
      </c>
      <c r="L99">
        <v>1.8448153923999999</v>
      </c>
      <c r="M99">
        <v>1.8938654093</v>
      </c>
      <c r="N99">
        <v>1.9300487607000001</v>
      </c>
      <c r="O99">
        <v>1.9560767178</v>
      </c>
      <c r="P99">
        <v>1.9741974956999999</v>
      </c>
      <c r="Q99">
        <v>1.9862656049</v>
      </c>
      <c r="R99">
        <v>1.9938019767999999</v>
      </c>
      <c r="S99">
        <v>1.998045938</v>
      </c>
      <c r="T99">
        <v>2</v>
      </c>
      <c r="U99">
        <v>2</v>
      </c>
      <c r="V99">
        <v>2</v>
      </c>
      <c r="W99">
        <v>2</v>
      </c>
      <c r="X99">
        <v>2</v>
      </c>
      <c r="Y99">
        <v>2</v>
      </c>
      <c r="Z99">
        <v>2</v>
      </c>
      <c r="AA99">
        <v>2</v>
      </c>
      <c r="AB99">
        <v>2</v>
      </c>
      <c r="AC99">
        <v>1.9973869704</v>
      </c>
      <c r="AD99">
        <v>1.9928312976</v>
      </c>
      <c r="AE99">
        <v>1.9868734476000001</v>
      </c>
      <c r="AF99">
        <v>1.9672031567999999</v>
      </c>
      <c r="AG99">
        <v>1.9328910502000001</v>
      </c>
      <c r="AH99">
        <v>1.8835167564999999</v>
      </c>
      <c r="AI99">
        <v>1.8191790504000001</v>
      </c>
      <c r="AJ99">
        <v>1.7405244103999999</v>
      </c>
      <c r="AK99">
        <v>1.6487821113000001</v>
      </c>
      <c r="AL99">
        <v>1.5457879635</v>
      </c>
      <c r="AM99">
        <v>1.4339728976999999</v>
      </c>
      <c r="AN99">
        <v>1.3162903151000001</v>
      </c>
      <c r="AO99">
        <v>1.1960623744000001</v>
      </c>
      <c r="AP99">
        <v>1.0767433367000001</v>
      </c>
      <c r="AQ99">
        <v>0.96162546429999995</v>
      </c>
      <c r="AR99">
        <v>0.85353938640000004</v>
      </c>
      <c r="AS99">
        <v>0.75461224689999995</v>
      </c>
      <c r="AT99">
        <v>0.66613547039999998</v>
      </c>
      <c r="AU99">
        <v>0.58856491609999995</v>
      </c>
      <c r="AV99">
        <v>0.52164463670000005</v>
      </c>
      <c r="AW99">
        <v>0.46462547199999998</v>
      </c>
      <c r="AX99">
        <v>0.41654634820000003</v>
      </c>
      <c r="AY99">
        <v>0.37655442449999998</v>
      </c>
      <c r="AZ99">
        <v>0.34425167159999998</v>
      </c>
      <c r="BA99">
        <v>0.32255846510000002</v>
      </c>
      <c r="BB99">
        <v>0.31156769020000002</v>
      </c>
      <c r="BC99">
        <v>0.31363194859999999</v>
      </c>
      <c r="BD99">
        <v>0.33322174589999998</v>
      </c>
      <c r="BE99">
        <v>0.37652770260000001</v>
      </c>
      <c r="BF99">
        <v>0.4506804418</v>
      </c>
      <c r="BG99">
        <v>0.56263277570000003</v>
      </c>
      <c r="BH99">
        <v>0.71799841050000002</v>
      </c>
      <c r="BI99">
        <v>0.92037537039999995</v>
      </c>
    </row>
    <row r="100" spans="1:61" x14ac:dyDescent="0.25">
      <c r="A100" t="s">
        <v>405</v>
      </c>
      <c r="B100">
        <v>2.1423630968</v>
      </c>
      <c r="C100">
        <v>2.3230917830000002</v>
      </c>
      <c r="D100">
        <v>2.4973525526999998</v>
      </c>
      <c r="E100">
        <v>2.6624602127000001</v>
      </c>
      <c r="F100">
        <v>2.8146001053999998</v>
      </c>
      <c r="G100">
        <v>2.9490421178999999</v>
      </c>
      <c r="H100">
        <v>3.0602481788000002</v>
      </c>
      <c r="I100">
        <v>3.1418726935999999</v>
      </c>
      <c r="J100">
        <v>3.1866442739999998</v>
      </c>
      <c r="K100">
        <v>3.1860966885000002</v>
      </c>
      <c r="L100">
        <v>3.1300759715000002</v>
      </c>
      <c r="M100">
        <v>3.0533815221</v>
      </c>
      <c r="N100">
        <v>2.9872896838999998</v>
      </c>
      <c r="O100">
        <v>2.9308486373</v>
      </c>
      <c r="P100">
        <v>2.8831534983</v>
      </c>
      <c r="Q100">
        <v>2.8433528546</v>
      </c>
      <c r="R100">
        <v>2.8106527800999999</v>
      </c>
      <c r="S100">
        <v>2.7843187443000001</v>
      </c>
      <c r="T100">
        <v>2.7636758252</v>
      </c>
      <c r="U100">
        <v>2.7433286878000001</v>
      </c>
      <c r="V100">
        <v>2.7402627119999998</v>
      </c>
      <c r="W100">
        <v>2.7372733856</v>
      </c>
      <c r="X100">
        <v>2.7343587923000001</v>
      </c>
      <c r="Y100">
        <v>2.7315170639000002</v>
      </c>
      <c r="Z100">
        <v>2.7287463786999999</v>
      </c>
      <c r="AA100">
        <v>2.7260449605999999</v>
      </c>
      <c r="AB100">
        <v>2.7234110779999998</v>
      </c>
      <c r="AC100">
        <v>2.6941794746999999</v>
      </c>
      <c r="AD100">
        <v>2.6681988341</v>
      </c>
      <c r="AE100">
        <v>2.6450850119</v>
      </c>
      <c r="AF100">
        <v>2.4944664378999999</v>
      </c>
      <c r="AG100">
        <v>2.3152619459000001</v>
      </c>
      <c r="AH100">
        <v>2.1113942272999999</v>
      </c>
      <c r="AI100">
        <v>1.8876025633</v>
      </c>
      <c r="AJ100">
        <v>1.6496437692999999</v>
      </c>
      <c r="AK100">
        <v>1.4043976609</v>
      </c>
      <c r="AL100">
        <v>1.1597990997000001</v>
      </c>
      <c r="AM100">
        <v>0.92451123040000005</v>
      </c>
      <c r="AN100">
        <v>0.70728344089999995</v>
      </c>
      <c r="AO100">
        <v>0.51602139039999995</v>
      </c>
      <c r="AP100">
        <v>0.3567247181</v>
      </c>
      <c r="AQ100">
        <v>0.23256929900000001</v>
      </c>
      <c r="AR100">
        <v>0.1434394118</v>
      </c>
      <c r="AS100">
        <v>8.6098919100000004E-2</v>
      </c>
      <c r="AT100">
        <v>5.4972806700000001E-2</v>
      </c>
      <c r="AU100">
        <v>4.3314875599999997E-2</v>
      </c>
      <c r="AV100">
        <v>4.4471166999999999E-2</v>
      </c>
      <c r="AW100">
        <v>5.30226195E-2</v>
      </c>
      <c r="AX100">
        <v>6.57321607E-2</v>
      </c>
      <c r="AY100">
        <v>8.2335518799999993E-2</v>
      </c>
      <c r="AZ100">
        <v>0.1062590214</v>
      </c>
      <c r="BA100">
        <v>0.17078774059999999</v>
      </c>
      <c r="BB100">
        <v>0.25113517829999998</v>
      </c>
      <c r="BC100">
        <v>0.37046533269999998</v>
      </c>
      <c r="BD100">
        <v>0.55365539819999998</v>
      </c>
      <c r="BE100">
        <v>0.82448047930000001</v>
      </c>
      <c r="BF100">
        <v>1.2011515363</v>
      </c>
      <c r="BG100">
        <v>1.6917750409000001</v>
      </c>
      <c r="BH100">
        <v>2.2923444372000001</v>
      </c>
      <c r="BI100">
        <v>2.9900631209999999</v>
      </c>
    </row>
    <row r="101" spans="1:61" x14ac:dyDescent="0.25">
      <c r="A101" t="s">
        <v>406</v>
      </c>
      <c r="B101">
        <v>6.7999999999999996E-3</v>
      </c>
      <c r="C101">
        <v>2.6630000000000001E-2</v>
      </c>
      <c r="D101">
        <v>4.8916535099999998E-2</v>
      </c>
      <c r="E101">
        <v>7.3624831500000001E-2</v>
      </c>
      <c r="F101">
        <v>0.10069543860000001</v>
      </c>
      <c r="G101">
        <v>0.13003899350000001</v>
      </c>
      <c r="H101">
        <v>0.16152966960000001</v>
      </c>
      <c r="I101">
        <v>0.19499780410000001</v>
      </c>
      <c r="J101">
        <v>0.23022185810000001</v>
      </c>
      <c r="K101">
        <v>0.26691955239999998</v>
      </c>
      <c r="L101">
        <v>0.30473767860000001</v>
      </c>
      <c r="M101">
        <v>0.34323962149999998</v>
      </c>
      <c r="N101">
        <v>0.38200526610000002</v>
      </c>
      <c r="O101">
        <v>0.42070635350000002</v>
      </c>
      <c r="P101">
        <v>0.4590906126</v>
      </c>
      <c r="Q101">
        <v>0.49696828469999998</v>
      </c>
      <c r="R101">
        <v>0.53420071769999999</v>
      </c>
      <c r="S101">
        <v>0.57069074919999996</v>
      </c>
      <c r="T101">
        <v>0.60637462890000005</v>
      </c>
      <c r="U101">
        <v>0.6412152632</v>
      </c>
      <c r="V101">
        <v>0.67518488160000001</v>
      </c>
      <c r="W101">
        <v>0.70830525960000001</v>
      </c>
      <c r="X101">
        <v>0.74059762809999996</v>
      </c>
      <c r="Y101">
        <v>0.77208268739999997</v>
      </c>
      <c r="Z101">
        <v>0.80278062019999996</v>
      </c>
      <c r="AA101">
        <v>0.83271110469999998</v>
      </c>
      <c r="AB101">
        <v>0.8618933271</v>
      </c>
      <c r="AC101">
        <v>0.89034599390000002</v>
      </c>
      <c r="AD101">
        <v>0.91802201829999996</v>
      </c>
      <c r="AE101">
        <v>0.94489225030000001</v>
      </c>
      <c r="AF101">
        <v>0.97094178019999999</v>
      </c>
      <c r="AG101">
        <v>0.99584831460000001</v>
      </c>
      <c r="AH101">
        <v>1.019274383</v>
      </c>
      <c r="AI101">
        <v>1.0408804424</v>
      </c>
      <c r="AJ101">
        <v>1.0603379075999999</v>
      </c>
      <c r="AK101">
        <v>1.0773425700999999</v>
      </c>
      <c r="AL101">
        <v>1.0916285587000001</v>
      </c>
      <c r="AM101">
        <v>1.1029825438</v>
      </c>
      <c r="AN101">
        <v>1.1112573026000001</v>
      </c>
      <c r="AO101">
        <v>1.1163831279</v>
      </c>
      <c r="AP101">
        <v>1.1183751091</v>
      </c>
      <c r="AQ101">
        <v>1.1173343147999999</v>
      </c>
      <c r="AR101">
        <v>1.1134415934999999</v>
      </c>
      <c r="AS101">
        <v>1.1069440383</v>
      </c>
      <c r="AT101">
        <v>1.0981357436000001</v>
      </c>
      <c r="AU101">
        <v>1.0873357367000001</v>
      </c>
      <c r="AV101">
        <v>1.0748664662</v>
      </c>
      <c r="AW101">
        <v>1.0610359205</v>
      </c>
      <c r="AX101">
        <v>1.0461256592999999</v>
      </c>
      <c r="AY101">
        <v>1.0303861765</v>
      </c>
      <c r="AZ101">
        <v>1.0140403827</v>
      </c>
      <c r="BA101">
        <v>0.99729566489999999</v>
      </c>
      <c r="BB101">
        <v>0.98042723490000006</v>
      </c>
      <c r="BC101">
        <v>0.96370574630000005</v>
      </c>
      <c r="BD101">
        <v>0.94745390139999996</v>
      </c>
      <c r="BE101">
        <v>0.93209809749999994</v>
      </c>
      <c r="BF101">
        <v>0.91820883760000005</v>
      </c>
      <c r="BG101">
        <v>0.90652062769999997</v>
      </c>
      <c r="BH101">
        <v>0.89792343139999997</v>
      </c>
      <c r="BI101">
        <v>0.89342530590000002</v>
      </c>
    </row>
    <row r="102" spans="1:61" x14ac:dyDescent="0.25">
      <c r="A102" t="s">
        <v>407</v>
      </c>
    </row>
    <row r="103" spans="1:61" x14ac:dyDescent="0.25">
      <c r="A103" t="s">
        <v>408</v>
      </c>
    </row>
    <row r="104" spans="1:61" x14ac:dyDescent="0.25">
      <c r="A104" t="s">
        <v>409</v>
      </c>
      <c r="B104">
        <v>63.581986819100003</v>
      </c>
      <c r="C104">
        <v>75.760728955700003</v>
      </c>
      <c r="D104">
        <v>89.401563073899993</v>
      </c>
      <c r="E104">
        <v>104.5238230866</v>
      </c>
      <c r="F104">
        <v>121.15071837399999</v>
      </c>
      <c r="G104">
        <v>139.30886423199999</v>
      </c>
      <c r="H104">
        <v>159.0246308211</v>
      </c>
      <c r="I104">
        <v>180.31325384420001</v>
      </c>
      <c r="J104">
        <v>203.15284167230001</v>
      </c>
      <c r="K104">
        <v>227.4280212505</v>
      </c>
      <c r="L104">
        <v>252.8113660354</v>
      </c>
      <c r="M104">
        <v>279.63741509750002</v>
      </c>
      <c r="N104">
        <v>308.32196860210001</v>
      </c>
      <c r="O104">
        <v>338.78000049820002</v>
      </c>
      <c r="P104">
        <v>370.94981575420002</v>
      </c>
      <c r="Q104">
        <v>404.7825082146</v>
      </c>
      <c r="R104">
        <v>440.23347058140001</v>
      </c>
      <c r="S104">
        <v>477.25404484860002</v>
      </c>
      <c r="T104">
        <v>515.78070617749995</v>
      </c>
      <c r="U104">
        <v>556.02388817680003</v>
      </c>
      <c r="V104">
        <v>597.88139999919997</v>
      </c>
      <c r="W104">
        <v>641.15617508929995</v>
      </c>
      <c r="X104">
        <v>685.83391988050005</v>
      </c>
      <c r="Y104">
        <v>731.89377021940004</v>
      </c>
      <c r="Z104">
        <v>779.31341816259999</v>
      </c>
      <c r="AA104">
        <v>828.07600947799995</v>
      </c>
      <c r="AB104">
        <v>878.18130634049999</v>
      </c>
      <c r="AC104">
        <v>929.35607881249996</v>
      </c>
      <c r="AD104">
        <v>981.89583385859999</v>
      </c>
      <c r="AE104">
        <v>1035.8845880383999</v>
      </c>
      <c r="AF104">
        <v>1090.0155819592001</v>
      </c>
      <c r="AG104">
        <v>1145.1380055471</v>
      </c>
      <c r="AH104">
        <v>1201.2119876309</v>
      </c>
      <c r="AI104">
        <v>1258.1988183714</v>
      </c>
      <c r="AJ104">
        <v>1316.0600348542</v>
      </c>
      <c r="AK104">
        <v>1374.7558625664999</v>
      </c>
      <c r="AL104">
        <v>1434.2429046092</v>
      </c>
      <c r="AM104">
        <v>1494.4712249592001</v>
      </c>
      <c r="AN104">
        <v>1555.3813042009001</v>
      </c>
      <c r="AO104">
        <v>1616.9016516631</v>
      </c>
      <c r="AP104">
        <v>1678.9478845051999</v>
      </c>
      <c r="AQ104">
        <v>1741.4236542030001</v>
      </c>
      <c r="AR104">
        <v>1804.2229264576999</v>
      </c>
      <c r="AS104">
        <v>1867.2320608433999</v>
      </c>
      <c r="AT104">
        <v>1930.3292316869999</v>
      </c>
      <c r="AU104">
        <v>1993.3780299442999</v>
      </c>
      <c r="AV104">
        <v>2056.2110807249001</v>
      </c>
      <c r="AW104">
        <v>2118.5972104406001</v>
      </c>
      <c r="AX104">
        <v>2180.1803877060001</v>
      </c>
      <c r="AY104">
        <v>2240.3676320812001</v>
      </c>
      <c r="AZ104">
        <v>2298.1198684924002</v>
      </c>
      <c r="BA104">
        <v>2375.5288149927001</v>
      </c>
      <c r="BB104">
        <v>2448.5641772284998</v>
      </c>
      <c r="BC104">
        <v>2518.3605880793002</v>
      </c>
      <c r="BD104">
        <v>2585.7119868595</v>
      </c>
      <c r="BE104">
        <v>2651.1677562977002</v>
      </c>
      <c r="BF104">
        <v>2715.0960065808999</v>
      </c>
      <c r="BG104">
        <v>2777.7253794446001</v>
      </c>
      <c r="BH104">
        <v>2839.1737825298001</v>
      </c>
      <c r="BI104">
        <v>2899.4703486940998</v>
      </c>
    </row>
    <row r="105" spans="1:61" x14ac:dyDescent="0.25">
      <c r="A105" t="s">
        <v>410</v>
      </c>
      <c r="B105">
        <v>1.7087999999999999E-3</v>
      </c>
      <c r="C105">
        <v>2.2505212000000002E-3</v>
      </c>
      <c r="D105">
        <v>2.8726109000000001E-3</v>
      </c>
      <c r="E105">
        <v>3.5707900999999999E-3</v>
      </c>
      <c r="F105">
        <v>4.3365907000000002E-3</v>
      </c>
      <c r="G105">
        <v>5.1562283999999998E-3</v>
      </c>
      <c r="H105">
        <v>6.0095430999999996E-3</v>
      </c>
      <c r="I105">
        <v>6.8690757999999999E-3</v>
      </c>
      <c r="J105">
        <v>7.6993301000000004E-3</v>
      </c>
      <c r="K105">
        <v>8.4562501999999994E-3</v>
      </c>
      <c r="L105">
        <v>9.0869279999999993E-3</v>
      </c>
      <c r="M105">
        <v>9.5765589000000005E-3</v>
      </c>
      <c r="N105">
        <v>9.9459855000000007E-3</v>
      </c>
      <c r="O105">
        <v>1.0216050500000001E-2</v>
      </c>
      <c r="P105">
        <v>1.0406206899999999E-2</v>
      </c>
      <c r="Q105">
        <v>1.05338203E-2</v>
      </c>
      <c r="R105">
        <v>1.0613907699999999E-2</v>
      </c>
      <c r="S105">
        <v>1.06591408E-2</v>
      </c>
      <c r="T105">
        <v>1.068E-2</v>
      </c>
      <c r="U105">
        <v>1.068E-2</v>
      </c>
      <c r="V105">
        <v>1.068E-2</v>
      </c>
      <c r="W105">
        <v>1.068E-2</v>
      </c>
      <c r="X105">
        <v>1.068E-2</v>
      </c>
      <c r="Y105">
        <v>1.068E-2</v>
      </c>
      <c r="Z105">
        <v>1.068E-2</v>
      </c>
      <c r="AA105">
        <v>1.068E-2</v>
      </c>
      <c r="AB105">
        <v>1.068E-2</v>
      </c>
      <c r="AC105">
        <v>1.06521111E-2</v>
      </c>
      <c r="AD105">
        <v>1.06035755E-2</v>
      </c>
      <c r="AE105">
        <v>1.05402685E-2</v>
      </c>
      <c r="AF105">
        <v>1.0332601699999999E-2</v>
      </c>
      <c r="AG105">
        <v>9.9753011000000003E-3</v>
      </c>
      <c r="AH105">
        <v>9.4721864000000006E-3</v>
      </c>
      <c r="AI105">
        <v>8.8361311999999997E-3</v>
      </c>
      <c r="AJ105">
        <v>8.0885652999999995E-3</v>
      </c>
      <c r="AK105">
        <v>7.2583481E-3</v>
      </c>
      <c r="AL105">
        <v>6.3798593000000004E-3</v>
      </c>
      <c r="AM105">
        <v>5.4902629999999996E-3</v>
      </c>
      <c r="AN105">
        <v>4.6260959000000001E-3</v>
      </c>
      <c r="AO105">
        <v>3.8196090999999999E-3</v>
      </c>
      <c r="AP105">
        <v>3.0955345000000002E-3</v>
      </c>
      <c r="AQ105">
        <v>2.4690118E-3</v>
      </c>
      <c r="AR105">
        <v>1.9451736999999999E-3</v>
      </c>
      <c r="AS105">
        <v>1.5204038000000001E-3</v>
      </c>
      <c r="AT105">
        <v>1.1847763999999999E-3</v>
      </c>
      <c r="AU105">
        <v>9.2491109999999997E-4</v>
      </c>
      <c r="AV105">
        <v>7.2654200000000005E-4</v>
      </c>
      <c r="AW105">
        <v>5.7639110000000003E-4</v>
      </c>
      <c r="AX105">
        <v>4.6327400000000001E-4</v>
      </c>
      <c r="AY105">
        <v>3.7858789999999998E-4</v>
      </c>
      <c r="AZ105">
        <v>3.1641960000000001E-4</v>
      </c>
      <c r="BA105">
        <v>2.7779740000000001E-4</v>
      </c>
      <c r="BB105">
        <v>2.5918870000000001E-4</v>
      </c>
      <c r="BC105">
        <v>2.6263449999999999E-4</v>
      </c>
      <c r="BD105">
        <v>2.9646810000000002E-4</v>
      </c>
      <c r="BE105">
        <v>3.7853419999999999E-4</v>
      </c>
      <c r="BF105">
        <v>5.4231129999999996E-4</v>
      </c>
      <c r="BG105">
        <v>8.4520359999999998E-4</v>
      </c>
      <c r="BH105">
        <v>1.376443E-3</v>
      </c>
      <c r="BI105">
        <v>2.2617325E-3</v>
      </c>
    </row>
    <row r="106" spans="1:61" x14ac:dyDescent="0.25">
      <c r="A106" t="s">
        <v>411</v>
      </c>
      <c r="B106">
        <v>0.1086488991</v>
      </c>
      <c r="C106">
        <v>0.1705011246</v>
      </c>
      <c r="D106">
        <v>0.25681590269999999</v>
      </c>
      <c r="E106">
        <v>0.3732326305</v>
      </c>
      <c r="F106">
        <v>0.52538108130000005</v>
      </c>
      <c r="G106">
        <v>0.71830832629999997</v>
      </c>
      <c r="H106">
        <v>0.95566537500000004</v>
      </c>
      <c r="I106">
        <v>1.2385854080000001</v>
      </c>
      <c r="J106">
        <v>1.5641407928</v>
      </c>
      <c r="K106">
        <v>1.9231882515000001</v>
      </c>
      <c r="L106">
        <v>2.2972786888000001</v>
      </c>
      <c r="M106">
        <v>2.6779641827999998</v>
      </c>
      <c r="N106">
        <v>3.0665658425000002</v>
      </c>
      <c r="O106">
        <v>3.4609935786000001</v>
      </c>
      <c r="P106">
        <v>3.8601805164999998</v>
      </c>
      <c r="Q106">
        <v>4.2639062069999998</v>
      </c>
      <c r="R106">
        <v>4.6725974152000003</v>
      </c>
      <c r="S106">
        <v>5.0871180673999996</v>
      </c>
      <c r="T106">
        <v>5.5085379420000002</v>
      </c>
      <c r="U106">
        <v>5.9383351257000001</v>
      </c>
      <c r="V106">
        <v>6.3853733520000002</v>
      </c>
      <c r="W106">
        <v>6.84754795</v>
      </c>
      <c r="X106">
        <v>7.3247062642999996</v>
      </c>
      <c r="Y106">
        <v>7.8166254658999996</v>
      </c>
      <c r="Z106">
        <v>8.3230673060000004</v>
      </c>
      <c r="AA106">
        <v>8.8438517811999997</v>
      </c>
      <c r="AB106">
        <v>9.3789763517000004</v>
      </c>
      <c r="AC106">
        <v>9.8996041789000007</v>
      </c>
      <c r="AD106">
        <v>10.411606578100001</v>
      </c>
      <c r="AE106">
        <v>10.9185016702</v>
      </c>
      <c r="AF106">
        <v>11.262696805899999</v>
      </c>
      <c r="AG106">
        <v>11.4230963586</v>
      </c>
      <c r="AH106">
        <v>11.3781039053</v>
      </c>
      <c r="AI106">
        <v>11.1176097781</v>
      </c>
      <c r="AJ106">
        <v>10.6450375915</v>
      </c>
      <c r="AK106">
        <v>9.9784566615999992</v>
      </c>
      <c r="AL106">
        <v>9.1502679954000001</v>
      </c>
      <c r="AM106">
        <v>8.2050400474000007</v>
      </c>
      <c r="AN106">
        <v>7.1953431002999997</v>
      </c>
      <c r="AO106">
        <v>6.1759322518999999</v>
      </c>
      <c r="AP106">
        <v>5.1972410817999997</v>
      </c>
      <c r="AQ106">
        <v>4.2995956117</v>
      </c>
      <c r="AR106">
        <v>3.5095270262999998</v>
      </c>
      <c r="AS106">
        <v>2.8389468092999999</v>
      </c>
      <c r="AT106">
        <v>2.2870084434</v>
      </c>
      <c r="AU106">
        <v>1.8436975131</v>
      </c>
      <c r="AV106">
        <v>1.4939238117</v>
      </c>
      <c r="AW106">
        <v>1.2211406487000001</v>
      </c>
      <c r="AX106">
        <v>1.0100208819000001</v>
      </c>
      <c r="AY106">
        <v>0.84817615840000005</v>
      </c>
      <c r="AZ106">
        <v>0.72717016919999999</v>
      </c>
      <c r="BA106">
        <v>0.65991568649999999</v>
      </c>
      <c r="BB106">
        <v>0.63464020580000002</v>
      </c>
      <c r="BC106">
        <v>0.66140849430000004</v>
      </c>
      <c r="BD106">
        <v>0.76658105340000005</v>
      </c>
      <c r="BE106">
        <v>1.0035576816</v>
      </c>
      <c r="BF106">
        <v>1.4724273476</v>
      </c>
      <c r="BG106">
        <v>2.3477433780000001</v>
      </c>
      <c r="BH106">
        <v>3.9079608381000002</v>
      </c>
      <c r="BI106">
        <v>6.5578263087000002</v>
      </c>
    </row>
    <row r="107" spans="1:61" x14ac:dyDescent="0.25">
      <c r="A107" t="s">
        <v>412</v>
      </c>
      <c r="B107">
        <v>63.473337920100001</v>
      </c>
      <c r="C107">
        <v>75.590227831099995</v>
      </c>
      <c r="D107">
        <v>89.144747171199995</v>
      </c>
      <c r="E107">
        <v>104.150590456</v>
      </c>
      <c r="F107">
        <v>120.62533729259999</v>
      </c>
      <c r="G107">
        <v>138.5905559057</v>
      </c>
      <c r="H107">
        <v>158.06896544610001</v>
      </c>
      <c r="I107">
        <v>179.0746684362</v>
      </c>
      <c r="J107">
        <v>201.58870087939999</v>
      </c>
      <c r="K107">
        <v>225.504832999</v>
      </c>
      <c r="L107">
        <v>250.51408734660001</v>
      </c>
      <c r="M107">
        <v>276.95945091470003</v>
      </c>
      <c r="N107">
        <v>305.25540275970002</v>
      </c>
      <c r="O107">
        <v>335.31900691959999</v>
      </c>
      <c r="P107">
        <v>367.08963523770001</v>
      </c>
      <c r="Q107">
        <v>400.51860200760001</v>
      </c>
      <c r="R107">
        <v>435.56087316610001</v>
      </c>
      <c r="S107">
        <v>472.1669267812</v>
      </c>
      <c r="T107">
        <v>510.27216823549998</v>
      </c>
      <c r="U107">
        <v>550.08555305109996</v>
      </c>
      <c r="V107">
        <v>591.49602664719998</v>
      </c>
      <c r="W107">
        <v>634.30862713930003</v>
      </c>
      <c r="X107">
        <v>678.50921361619999</v>
      </c>
      <c r="Y107">
        <v>724.07714475349997</v>
      </c>
      <c r="Z107">
        <v>770.9903508566</v>
      </c>
      <c r="AA107">
        <v>819.23215769679996</v>
      </c>
      <c r="AB107">
        <v>868.80232998880001</v>
      </c>
      <c r="AC107">
        <v>919.45647463360001</v>
      </c>
      <c r="AD107">
        <v>971.48422728050002</v>
      </c>
      <c r="AE107">
        <v>1024.9660863682</v>
      </c>
      <c r="AF107">
        <v>1078.7528851533</v>
      </c>
      <c r="AG107">
        <v>1133.7149091885999</v>
      </c>
      <c r="AH107">
        <v>1189.8338837255999</v>
      </c>
      <c r="AI107">
        <v>1247.0812085933001</v>
      </c>
      <c r="AJ107">
        <v>1305.4149972626999</v>
      </c>
      <c r="AK107">
        <v>1364.7774059049</v>
      </c>
      <c r="AL107">
        <v>1425.0926366138001</v>
      </c>
      <c r="AM107">
        <v>1486.2661849118001</v>
      </c>
      <c r="AN107">
        <v>1548.1859611006</v>
      </c>
      <c r="AO107">
        <v>1610.7257194111</v>
      </c>
      <c r="AP107">
        <v>1673.7506434234001</v>
      </c>
      <c r="AQ107">
        <v>1737.1240585912999</v>
      </c>
      <c r="AR107">
        <v>1800.7133994313999</v>
      </c>
      <c r="AS107">
        <v>1864.3931140341001</v>
      </c>
      <c r="AT107">
        <v>1928.0422232435999</v>
      </c>
      <c r="AU107">
        <v>1991.5343324311</v>
      </c>
      <c r="AV107">
        <v>2054.7171569132001</v>
      </c>
      <c r="AW107">
        <v>2117.3760697920002</v>
      </c>
      <c r="AX107">
        <v>2179.1703668241998</v>
      </c>
      <c r="AY107">
        <v>2239.5194559227002</v>
      </c>
      <c r="AZ107">
        <v>2297.3926983232</v>
      </c>
      <c r="BA107">
        <v>2374.8688993062001</v>
      </c>
      <c r="BB107">
        <v>2447.9295370226</v>
      </c>
      <c r="BC107">
        <v>2517.6991795849999</v>
      </c>
      <c r="BD107">
        <v>2584.9454058061001</v>
      </c>
      <c r="BE107">
        <v>2650.1641986160998</v>
      </c>
      <c r="BF107">
        <v>2713.6235792333</v>
      </c>
      <c r="BG107">
        <v>2775.3776360666002</v>
      </c>
      <c r="BH107">
        <v>2835.2658216916998</v>
      </c>
      <c r="BI107">
        <v>2892.9125223852998</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0.12962751159999999</v>
      </c>
      <c r="C109">
        <v>0.21504006040000001</v>
      </c>
      <c r="D109">
        <v>0.3514506463</v>
      </c>
      <c r="E109">
        <v>0.56518852330000002</v>
      </c>
      <c r="F109">
        <v>0.89397545990000005</v>
      </c>
      <c r="G109">
        <v>1.3906092805000001</v>
      </c>
      <c r="H109">
        <v>2.1270613760999999</v>
      </c>
      <c r="I109">
        <v>3.1985602073999999</v>
      </c>
      <c r="J109">
        <v>4.7271230659999999</v>
      </c>
      <c r="K109">
        <v>6.8644682595999997</v>
      </c>
      <c r="L109">
        <v>8.1204767763000003</v>
      </c>
      <c r="M109">
        <v>8.3508303364999996</v>
      </c>
      <c r="N109">
        <v>8.5623183089000001</v>
      </c>
      <c r="O109">
        <v>8.7510413430000007</v>
      </c>
      <c r="P109">
        <v>8.9148542453000008</v>
      </c>
      <c r="Q109">
        <v>9.0527280632</v>
      </c>
      <c r="R109">
        <v>9.1643248194000009</v>
      </c>
      <c r="S109">
        <v>9.2496912074999997</v>
      </c>
      <c r="T109">
        <v>8.8151492188000002</v>
      </c>
      <c r="U109">
        <v>8.5335124603000008</v>
      </c>
      <c r="V109">
        <v>8.5988415260999993</v>
      </c>
      <c r="W109">
        <v>8.6382927346000002</v>
      </c>
      <c r="X109">
        <v>8.6536836129000001</v>
      </c>
      <c r="Y109">
        <v>8.6467361879000002</v>
      </c>
      <c r="Z109">
        <v>8.6191465411999992</v>
      </c>
      <c r="AA109">
        <v>8.5726478281999992</v>
      </c>
      <c r="AB109">
        <v>9.0374357973000006</v>
      </c>
      <c r="AC109">
        <v>8.9244495073000003</v>
      </c>
      <c r="AD109">
        <v>8.8003127643999992</v>
      </c>
      <c r="AE109">
        <v>11.250417372499999</v>
      </c>
      <c r="AF109">
        <v>11.828782292</v>
      </c>
      <c r="AG109">
        <v>12.2906176058</v>
      </c>
      <c r="AH109">
        <v>12.6120838829</v>
      </c>
      <c r="AI109">
        <v>12.774212074299999</v>
      </c>
      <c r="AJ109">
        <v>12.7656594972</v>
      </c>
      <c r="AK109">
        <v>12.5853268165</v>
      </c>
      <c r="AL109">
        <v>12.244200662600001</v>
      </c>
      <c r="AM109">
        <v>11.765682473</v>
      </c>
      <c r="AN109">
        <v>11.183806802099999</v>
      </c>
      <c r="AO109">
        <v>10.5392785043</v>
      </c>
      <c r="AP109">
        <v>9.8739923858999994</v>
      </c>
      <c r="AQ109">
        <v>9.2253538458000008</v>
      </c>
      <c r="AR109">
        <v>8.6218491418000003</v>
      </c>
      <c r="AS109">
        <v>8.0807763892000004</v>
      </c>
      <c r="AT109">
        <v>7.6081466277000001</v>
      </c>
      <c r="AU109">
        <v>7.2000257084000001</v>
      </c>
      <c r="AV109">
        <v>6.8443392340000004</v>
      </c>
      <c r="AW109">
        <v>6.5223605539999996</v>
      </c>
      <c r="AX109">
        <v>6.2095935961000004</v>
      </c>
      <c r="AY109">
        <v>5.8762117258000002</v>
      </c>
      <c r="AZ109">
        <v>5.2968859104000003</v>
      </c>
      <c r="BA109">
        <v>4.9379252303000003</v>
      </c>
      <c r="BB109">
        <v>4.4163872292999997</v>
      </c>
      <c r="BC109">
        <v>3.7338459772000001</v>
      </c>
      <c r="BD109">
        <v>2.9197668038</v>
      </c>
      <c r="BE109">
        <v>2.0425930335000002</v>
      </c>
      <c r="BF109">
        <v>1.2082988365</v>
      </c>
      <c r="BG109">
        <v>0.53851708720000002</v>
      </c>
      <c r="BH109">
        <v>0.12927862400000001</v>
      </c>
      <c r="BI109">
        <v>0</v>
      </c>
    </row>
    <row r="110" spans="1:61" x14ac:dyDescent="0.25">
      <c r="A110" t="s">
        <v>415</v>
      </c>
      <c r="B110">
        <v>63.3437104084</v>
      </c>
      <c r="C110">
        <v>75.375187770699995</v>
      </c>
      <c r="D110">
        <v>88.793296524799999</v>
      </c>
      <c r="E110">
        <v>103.5854019328</v>
      </c>
      <c r="F110">
        <v>119.7313618327</v>
      </c>
      <c r="G110">
        <v>137.1999466252</v>
      </c>
      <c r="H110">
        <v>155.94190406999999</v>
      </c>
      <c r="I110">
        <v>175.87610822880001</v>
      </c>
      <c r="J110">
        <v>196.8615778134</v>
      </c>
      <c r="K110">
        <v>218.6403647395</v>
      </c>
      <c r="L110">
        <v>242.3936105704</v>
      </c>
      <c r="M110">
        <v>268.60862057819998</v>
      </c>
      <c r="N110">
        <v>296.69308445079997</v>
      </c>
      <c r="O110">
        <v>326.56796557659999</v>
      </c>
      <c r="P110">
        <v>358.17478099229999</v>
      </c>
      <c r="Q110">
        <v>391.46587394440002</v>
      </c>
      <c r="R110">
        <v>426.3965483467</v>
      </c>
      <c r="S110">
        <v>462.9172355737</v>
      </c>
      <c r="T110">
        <v>501.45701901669997</v>
      </c>
      <c r="U110">
        <v>541.55204059079995</v>
      </c>
      <c r="V110">
        <v>582.89718512110005</v>
      </c>
      <c r="W110">
        <v>625.67033440470004</v>
      </c>
      <c r="X110">
        <v>669.85553000330003</v>
      </c>
      <c r="Y110">
        <v>715.43040856560003</v>
      </c>
      <c r="Z110">
        <v>762.37120431539995</v>
      </c>
      <c r="AA110">
        <v>810.65950986869996</v>
      </c>
      <c r="AB110">
        <v>859.76489419150005</v>
      </c>
      <c r="AC110">
        <v>910.53202512630003</v>
      </c>
      <c r="AD110">
        <v>962.68391451599996</v>
      </c>
      <c r="AE110">
        <v>1013.7156689957</v>
      </c>
      <c r="AF110">
        <v>1066.9241028613001</v>
      </c>
      <c r="AG110">
        <v>1121.4242915827999</v>
      </c>
      <c r="AH110">
        <v>1177.2217998427</v>
      </c>
      <c r="AI110">
        <v>1234.3069965191</v>
      </c>
      <c r="AJ110">
        <v>1292.6493377656</v>
      </c>
      <c r="AK110">
        <v>1352.1920790884001</v>
      </c>
      <c r="AL110">
        <v>1412.8484359511001</v>
      </c>
      <c r="AM110">
        <v>1474.5005024389</v>
      </c>
      <c r="AN110">
        <v>1537.0021542985</v>
      </c>
      <c r="AO110">
        <v>1600.1864409069001</v>
      </c>
      <c r="AP110">
        <v>1663.8766510375001</v>
      </c>
      <c r="AQ110">
        <v>1727.8987047455</v>
      </c>
      <c r="AR110">
        <v>1792.0915502895</v>
      </c>
      <c r="AS110">
        <v>1856.3123376449</v>
      </c>
      <c r="AT110">
        <v>1920.4340766159</v>
      </c>
      <c r="AU110">
        <v>1984.3343067228</v>
      </c>
      <c r="AV110">
        <v>2047.8728176792999</v>
      </c>
      <c r="AW110">
        <v>2110.8537092380002</v>
      </c>
      <c r="AX110">
        <v>2172.9607732280001</v>
      </c>
      <c r="AY110">
        <v>2233.6432441969</v>
      </c>
      <c r="AZ110">
        <v>2292.0958124128001</v>
      </c>
      <c r="BA110">
        <v>2369.9309740758999</v>
      </c>
      <c r="BB110">
        <v>2443.5131497933999</v>
      </c>
      <c r="BC110">
        <v>2513.9653336077999</v>
      </c>
      <c r="BD110">
        <v>2582.0256390023001</v>
      </c>
      <c r="BE110">
        <v>2648.1216055825998</v>
      </c>
      <c r="BF110">
        <v>2712.4152803969</v>
      </c>
      <c r="BG110">
        <v>2774.8391189794002</v>
      </c>
      <c r="BH110">
        <v>2835.1365430677001</v>
      </c>
      <c r="BI110">
        <v>2892.9125223852998</v>
      </c>
    </row>
    <row r="111" spans="1:61" x14ac:dyDescent="0.25">
      <c r="A111" t="s">
        <v>351</v>
      </c>
    </row>
    <row r="112" spans="1:61" x14ac:dyDescent="0.25">
      <c r="A112" t="s">
        <v>416</v>
      </c>
      <c r="B112">
        <v>28.208822711100002</v>
      </c>
      <c r="C112">
        <v>29.101746940400002</v>
      </c>
      <c r="D112">
        <v>29.5574288866</v>
      </c>
      <c r="E112">
        <v>29.3746774311</v>
      </c>
      <c r="F112">
        <v>28.355791257900002</v>
      </c>
      <c r="G112">
        <v>26.307304673499999</v>
      </c>
      <c r="H112">
        <v>23.0420635099</v>
      </c>
      <c r="I112">
        <v>18.382340686500001</v>
      </c>
      <c r="J112">
        <v>12.163160980300001</v>
      </c>
      <c r="K112">
        <v>4.2338537853</v>
      </c>
      <c r="L112">
        <v>0.3543348019</v>
      </c>
      <c r="M112">
        <v>0.28346784149999998</v>
      </c>
      <c r="N112">
        <v>0.22677427319999999</v>
      </c>
      <c r="O112">
        <v>0.18141941859999999</v>
      </c>
      <c r="P112">
        <v>0.1451355349</v>
      </c>
      <c r="Q112">
        <v>0.11610842790000001</v>
      </c>
      <c r="R112">
        <v>9.2886742300000005E-2</v>
      </c>
      <c r="S112">
        <v>7.4309393900000006E-2</v>
      </c>
      <c r="T112">
        <v>2.3636186135999999</v>
      </c>
      <c r="U112">
        <v>3.987650248</v>
      </c>
      <c r="V112">
        <v>3.8312934802999998</v>
      </c>
      <c r="W112">
        <v>3.6821513209000001</v>
      </c>
      <c r="X112">
        <v>3.5399073611</v>
      </c>
      <c r="Y112">
        <v>3.4042586947000002</v>
      </c>
      <c r="Z112">
        <v>3.2749153501000001</v>
      </c>
      <c r="AA112">
        <v>3.1515997466000001</v>
      </c>
      <c r="AB112">
        <v>9.9736379999999999E-3</v>
      </c>
      <c r="AC112">
        <v>7.9789104000000007E-3</v>
      </c>
      <c r="AD112">
        <v>6.3831282999999997E-3</v>
      </c>
      <c r="AE112">
        <v>-14.349808742800001</v>
      </c>
      <c r="AF112">
        <v>-18.444718644000002</v>
      </c>
      <c r="AG112">
        <v>-22.029247742300001</v>
      </c>
      <c r="AH112">
        <v>-24.997853181</v>
      </c>
      <c r="AI112">
        <v>-27.257887636300001</v>
      </c>
      <c r="AJ112">
        <v>-28.738348277699998</v>
      </c>
      <c r="AK112">
        <v>-29.400289083699999</v>
      </c>
      <c r="AL112">
        <v>-29.247597799499999</v>
      </c>
      <c r="AM112">
        <v>-28.335786157600001</v>
      </c>
      <c r="AN112">
        <v>-26.775510089400001</v>
      </c>
      <c r="AO112">
        <v>-24.7276601881</v>
      </c>
      <c r="AP112">
        <v>-22.388331711700001</v>
      </c>
      <c r="AQ112">
        <v>-19.965064205200001</v>
      </c>
      <c r="AR112">
        <v>-17.649064640999999</v>
      </c>
      <c r="AS112">
        <v>-15.589767742699999</v>
      </c>
      <c r="AT112">
        <v>-13.876849674200001</v>
      </c>
      <c r="AU112">
        <v>-12.5313736663</v>
      </c>
      <c r="AV112">
        <v>-11.5040758932</v>
      </c>
      <c r="AW112">
        <v>-10.676570248499999</v>
      </c>
      <c r="AX112">
        <v>-9.8616358211000001</v>
      </c>
      <c r="AY112">
        <v>-8.8000797965000004</v>
      </c>
      <c r="AZ112">
        <v>-5.3384076729999999</v>
      </c>
      <c r="BA112">
        <v>-3.3418538745999999</v>
      </c>
      <c r="BB112">
        <v>0.49168661650000001</v>
      </c>
      <c r="BC112">
        <v>6.6433346255999997</v>
      </c>
      <c r="BD112">
        <v>15.6057213348</v>
      </c>
      <c r="BE112">
        <v>27.8135174158</v>
      </c>
      <c r="BF112">
        <v>43.578762774099999</v>
      </c>
      <c r="BG112">
        <v>63.0908209312</v>
      </c>
      <c r="BH112">
        <v>86.661760826199995</v>
      </c>
      <c r="BI112">
        <v>122.9601985076</v>
      </c>
    </row>
    <row r="113" spans="1:61" x14ac:dyDescent="0.25">
      <c r="A113" t="s">
        <v>417</v>
      </c>
      <c r="B113">
        <v>24.908822711100001</v>
      </c>
      <c r="C113">
        <v>26.461746940400001</v>
      </c>
      <c r="D113">
        <v>27.445428886599998</v>
      </c>
      <c r="E113">
        <v>27.685077431100002</v>
      </c>
      <c r="F113">
        <v>27.0041112579</v>
      </c>
      <c r="G113">
        <v>25.225960673500001</v>
      </c>
      <c r="H113">
        <v>22.1769883099</v>
      </c>
      <c r="I113">
        <v>17.6902805265</v>
      </c>
      <c r="J113">
        <v>11.6095128523</v>
      </c>
      <c r="K113">
        <v>3.7909352829</v>
      </c>
      <c r="L113">
        <v>0</v>
      </c>
      <c r="M113">
        <v>0</v>
      </c>
      <c r="N113">
        <v>0</v>
      </c>
      <c r="O113">
        <v>0</v>
      </c>
      <c r="P113">
        <v>0</v>
      </c>
      <c r="Q113">
        <v>0</v>
      </c>
      <c r="R113">
        <v>0</v>
      </c>
      <c r="S113">
        <v>0</v>
      </c>
      <c r="T113">
        <v>2.3041710984999999</v>
      </c>
      <c r="U113">
        <v>3.9400922358999999</v>
      </c>
      <c r="V113">
        <v>3.7932470707000001</v>
      </c>
      <c r="W113">
        <v>3.6517141932000001</v>
      </c>
      <c r="X113">
        <v>3.5155576589000002</v>
      </c>
      <c r="Y113">
        <v>3.3847789329000002</v>
      </c>
      <c r="Z113">
        <v>3.2593315406999999</v>
      </c>
      <c r="AA113">
        <v>3.1391326990000001</v>
      </c>
      <c r="AB113">
        <v>0</v>
      </c>
      <c r="AC113">
        <v>0</v>
      </c>
      <c r="AD113">
        <v>0</v>
      </c>
      <c r="AE113">
        <v>-14.354915245400001</v>
      </c>
      <c r="AF113">
        <v>-18.448803846200001</v>
      </c>
      <c r="AG113">
        <v>-22.032515904</v>
      </c>
      <c r="AH113">
        <v>-25.000467710399999</v>
      </c>
      <c r="AI113">
        <v>-27.259979259800001</v>
      </c>
      <c r="AJ113">
        <v>-28.740021576499998</v>
      </c>
      <c r="AK113">
        <v>-29.401627722699999</v>
      </c>
      <c r="AL113">
        <v>-29.248668710699999</v>
      </c>
      <c r="AM113">
        <v>-28.3366428866</v>
      </c>
      <c r="AN113">
        <v>-26.776195472600001</v>
      </c>
      <c r="AO113">
        <v>-24.7282084946</v>
      </c>
      <c r="AP113">
        <v>-22.388770356999999</v>
      </c>
      <c r="AQ113">
        <v>-19.9654151214</v>
      </c>
      <c r="AR113">
        <v>-17.649345373999999</v>
      </c>
      <c r="AS113">
        <v>-15.589992329099999</v>
      </c>
      <c r="AT113">
        <v>-13.8770293433</v>
      </c>
      <c r="AU113">
        <v>-12.5315174016</v>
      </c>
      <c r="AV113">
        <v>-11.5041908814</v>
      </c>
      <c r="AW113">
        <v>-10.676662239100001</v>
      </c>
      <c r="AX113">
        <v>-9.8617094134999999</v>
      </c>
      <c r="AY113">
        <v>-8.8001386705000009</v>
      </c>
      <c r="AZ113">
        <v>-5.3384547722000004</v>
      </c>
      <c r="BA113">
        <v>-3.341891554</v>
      </c>
      <c r="BB113">
        <v>0.49165647309999999</v>
      </c>
      <c r="BC113">
        <v>6.6433105109000001</v>
      </c>
      <c r="BD113">
        <v>15.605702043000001</v>
      </c>
      <c r="BE113">
        <v>27.813501982399998</v>
      </c>
      <c r="BF113">
        <v>43.578750427300001</v>
      </c>
      <c r="BG113">
        <v>63.090811053800003</v>
      </c>
      <c r="BH113">
        <v>86.661752924300004</v>
      </c>
      <c r="BI113">
        <v>122.960192186</v>
      </c>
    </row>
    <row r="114" spans="1:61" x14ac:dyDescent="0.25">
      <c r="A114" t="s">
        <v>418</v>
      </c>
      <c r="B114">
        <v>0.39175911219999998</v>
      </c>
      <c r="C114">
        <v>0.34928052180000002</v>
      </c>
      <c r="D114">
        <v>0.30699048140000001</v>
      </c>
      <c r="E114">
        <v>0.26486858800000002</v>
      </c>
      <c r="F114">
        <v>0.2228968315</v>
      </c>
      <c r="G114">
        <v>0.18107936499999999</v>
      </c>
      <c r="H114">
        <v>0.13945631059999999</v>
      </c>
      <c r="I114">
        <v>9.8108598000000005E-2</v>
      </c>
      <c r="J114">
        <v>5.7146691899999998E-2</v>
      </c>
      <c r="K114">
        <v>1.66687256E-2</v>
      </c>
      <c r="L114">
        <v>0</v>
      </c>
      <c r="M114">
        <v>0</v>
      </c>
      <c r="N114">
        <v>0</v>
      </c>
      <c r="O114">
        <v>0</v>
      </c>
      <c r="P114">
        <v>0</v>
      </c>
      <c r="Q114">
        <v>0</v>
      </c>
      <c r="R114">
        <v>0</v>
      </c>
      <c r="S114">
        <v>0</v>
      </c>
      <c r="T114">
        <v>4.4673463999999998E-3</v>
      </c>
      <c r="U114">
        <v>7.0861924E-3</v>
      </c>
      <c r="V114">
        <v>6.3444807999999998E-3</v>
      </c>
      <c r="W114">
        <v>5.6955143000000001E-3</v>
      </c>
      <c r="X114">
        <v>5.1259605999999999E-3</v>
      </c>
      <c r="Y114">
        <v>4.6246860999999998E-3</v>
      </c>
      <c r="Z114">
        <v>4.1823116000000004E-3</v>
      </c>
      <c r="AA114">
        <v>3.7908751E-3</v>
      </c>
      <c r="AB114">
        <v>0</v>
      </c>
      <c r="AC114">
        <v>0</v>
      </c>
      <c r="AD114">
        <v>0</v>
      </c>
      <c r="AE114">
        <v>-1.3857639600000001E-2</v>
      </c>
      <c r="AF114">
        <v>-1.6925266200000001E-2</v>
      </c>
      <c r="AG114">
        <v>-1.9240053E-2</v>
      </c>
      <c r="AH114">
        <v>-2.0812702499999999E-2</v>
      </c>
      <c r="AI114">
        <v>-2.16658757E-2</v>
      </c>
      <c r="AJ114">
        <v>-2.1837925899999999E-2</v>
      </c>
      <c r="AK114">
        <v>-2.1386799299999999E-2</v>
      </c>
      <c r="AL114">
        <v>-2.0393106800000001E-2</v>
      </c>
      <c r="AM114">
        <v>-1.8960982599999999E-2</v>
      </c>
      <c r="AN114">
        <v>-1.72151969E-2</v>
      </c>
      <c r="AO114">
        <v>-1.5293576099999999E-2</v>
      </c>
      <c r="AP114">
        <v>-1.3335000200000001E-2</v>
      </c>
      <c r="AQ114">
        <v>-1.14649959E-2</v>
      </c>
      <c r="AR114">
        <v>-9.782242E-3</v>
      </c>
      <c r="AS114">
        <v>-8.3492527000000004E-3</v>
      </c>
      <c r="AT114">
        <v>-7.1889442999999997E-3</v>
      </c>
      <c r="AU114">
        <v>-6.2865734999999999E-3</v>
      </c>
      <c r="AV114">
        <v>-5.5948491999999999E-3</v>
      </c>
      <c r="AW114">
        <v>-5.0394960000000001E-3</v>
      </c>
      <c r="AX114">
        <v>-4.5233456E-3</v>
      </c>
      <c r="AY114">
        <v>-3.9279887000000001E-3</v>
      </c>
      <c r="AZ114">
        <v>-2.3229662000000002E-3</v>
      </c>
      <c r="BA114">
        <v>-1.406799E-3</v>
      </c>
      <c r="BB114">
        <v>2.007938E-4</v>
      </c>
      <c r="BC114">
        <v>2.6379505000000002E-3</v>
      </c>
      <c r="BD114">
        <v>6.0353597000000004E-3</v>
      </c>
      <c r="BE114">
        <v>1.0491038100000001E-2</v>
      </c>
      <c r="BF114">
        <v>1.6050537600000001E-2</v>
      </c>
      <c r="BG114">
        <v>2.2713120400000002E-2</v>
      </c>
      <c r="BH114">
        <v>3.05235817E-2</v>
      </c>
      <c r="BI114">
        <v>4.2407811599999998E-2</v>
      </c>
    </row>
    <row r="115" spans="1:61" x14ac:dyDescent="0.25">
      <c r="A115" t="s">
        <v>419</v>
      </c>
    </row>
    <row r="116" spans="1:61" x14ac:dyDescent="0.25">
      <c r="A116" t="s">
        <v>420</v>
      </c>
      <c r="B116">
        <v>16.244622923400001</v>
      </c>
      <c r="C116">
        <v>19.140275613499998</v>
      </c>
      <c r="D116">
        <v>22.359134023500001</v>
      </c>
      <c r="E116">
        <v>25.915234515400002</v>
      </c>
      <c r="F116">
        <v>29.8255425953</v>
      </c>
      <c r="G116">
        <v>34.105183221899999</v>
      </c>
      <c r="H116">
        <v>38.754392437900002</v>
      </c>
      <c r="I116">
        <v>43.728510030700001</v>
      </c>
      <c r="J116">
        <v>48.874273677600002</v>
      </c>
      <c r="K116">
        <v>53.798667156100002</v>
      </c>
      <c r="L116">
        <v>59.298514647899999</v>
      </c>
      <c r="M116">
        <v>65.713793876799997</v>
      </c>
      <c r="N116">
        <v>72.556517530700006</v>
      </c>
      <c r="O116">
        <v>79.8188262165</v>
      </c>
      <c r="P116">
        <v>87.491604002900004</v>
      </c>
      <c r="Q116">
        <v>95.561409150499998</v>
      </c>
      <c r="R116">
        <v>104.0052373004</v>
      </c>
      <c r="S116">
        <v>112.7808773654</v>
      </c>
      <c r="T116">
        <v>122.2999636816</v>
      </c>
      <c r="U116">
        <v>132.223137356</v>
      </c>
      <c r="V116">
        <v>142.3453304555</v>
      </c>
      <c r="W116">
        <v>152.84845824780001</v>
      </c>
      <c r="X116">
        <v>163.7334535345</v>
      </c>
      <c r="Y116">
        <v>175.00661526819999</v>
      </c>
      <c r="Z116">
        <v>186.68624775660001</v>
      </c>
      <c r="AA116">
        <v>198.8149819926</v>
      </c>
      <c r="AB116">
        <v>210.95716308140001</v>
      </c>
      <c r="AC116">
        <v>223.91355280170001</v>
      </c>
      <c r="AD116">
        <v>237.56806725870001</v>
      </c>
      <c r="AE116">
        <v>249.60951754870001</v>
      </c>
      <c r="AF116">
        <v>262.8491338087</v>
      </c>
      <c r="AG116">
        <v>276.39047357179999</v>
      </c>
      <c r="AH116">
        <v>290.23810992749998</v>
      </c>
      <c r="AI116">
        <v>304.39628635499997</v>
      </c>
      <c r="AJ116">
        <v>318.86699730869998</v>
      </c>
      <c r="AK116">
        <v>333.64735881910002</v>
      </c>
      <c r="AL116">
        <v>348.72661745229999</v>
      </c>
      <c r="AM116">
        <v>364.08348550890003</v>
      </c>
      <c r="AN116">
        <v>379.68471837739997</v>
      </c>
      <c r="AO116">
        <v>395.48561542160002</v>
      </c>
      <c r="AP116">
        <v>411.43234823950002</v>
      </c>
      <c r="AQ116">
        <v>427.46488060209998</v>
      </c>
      <c r="AR116">
        <v>443.51818875420003</v>
      </c>
      <c r="AS116">
        <v>459.51888453200002</v>
      </c>
      <c r="AT116">
        <v>475.37395251679999</v>
      </c>
      <c r="AU116">
        <v>490.9471858009</v>
      </c>
      <c r="AV116">
        <v>506.01578809419999</v>
      </c>
      <c r="AW116">
        <v>520.19253309919998</v>
      </c>
      <c r="AX116">
        <v>532.78522199470001</v>
      </c>
      <c r="AY116">
        <v>542.53797099630003</v>
      </c>
      <c r="AZ116">
        <v>591.99825618609998</v>
      </c>
      <c r="BA116">
        <v>612.10137741029996</v>
      </c>
      <c r="BB116">
        <v>631.10604531089996</v>
      </c>
      <c r="BC116">
        <v>649.30230470660001</v>
      </c>
      <c r="BD116">
        <v>666.88079417940003</v>
      </c>
      <c r="BE116">
        <v>683.95193786569996</v>
      </c>
      <c r="BF116">
        <v>700.5575889767</v>
      </c>
      <c r="BG116">
        <v>716.68030225300004</v>
      </c>
      <c r="BH116">
        <v>732.25380913670006</v>
      </c>
      <c r="BI116">
        <v>747.17608194060006</v>
      </c>
    </row>
    <row r="117" spans="1:61" x14ac:dyDescent="0.25">
      <c r="A117" t="s">
        <v>421</v>
      </c>
      <c r="B117">
        <v>135</v>
      </c>
      <c r="C117">
        <v>160.9392646169</v>
      </c>
      <c r="D117">
        <v>190.73440443090001</v>
      </c>
      <c r="E117">
        <v>224.4224285901</v>
      </c>
      <c r="F117">
        <v>262.09537243530002</v>
      </c>
      <c r="G117">
        <v>303.89240944599999</v>
      </c>
      <c r="H117">
        <v>349.97134496339999</v>
      </c>
      <c r="I117">
        <v>400.42654167680001</v>
      </c>
      <c r="J117">
        <v>455.09041874830001</v>
      </c>
      <c r="K117">
        <v>513.09770975439994</v>
      </c>
      <c r="L117">
        <v>571.9724024134</v>
      </c>
      <c r="M117">
        <v>634.23655714079996</v>
      </c>
      <c r="N117">
        <v>703.07931401010001</v>
      </c>
      <c r="O117">
        <v>777.94389178359995</v>
      </c>
      <c r="P117">
        <v>858.46221974189996</v>
      </c>
      <c r="Q117">
        <v>944.37137614990002</v>
      </c>
      <c r="R117">
        <v>1035.4488996552</v>
      </c>
      <c r="S117">
        <v>1131.4484072593</v>
      </c>
      <c r="T117">
        <v>1232.0133568292999</v>
      </c>
      <c r="U117">
        <v>1338.9913854822</v>
      </c>
      <c r="V117">
        <v>1451.7767099932</v>
      </c>
      <c r="W117">
        <v>1568.9862817612</v>
      </c>
      <c r="X117">
        <v>1690.7130007559999</v>
      </c>
      <c r="Y117">
        <v>1817.0163874891</v>
      </c>
      <c r="Z117">
        <v>1947.9630829895</v>
      </c>
      <c r="AA117">
        <v>2083.6839596575001</v>
      </c>
      <c r="AB117">
        <v>2224.4694513012</v>
      </c>
      <c r="AC117">
        <v>2368.3127817057998</v>
      </c>
      <c r="AD117">
        <v>2518.0327784777</v>
      </c>
      <c r="AE117">
        <v>2674.7135116567001</v>
      </c>
      <c r="AF117">
        <v>2827.4391692416998</v>
      </c>
      <c r="AG117">
        <v>2983.8202240892001</v>
      </c>
      <c r="AH117">
        <v>3143.8683719815999</v>
      </c>
      <c r="AI117">
        <v>3307.6133846089001</v>
      </c>
      <c r="AJ117">
        <v>3475.0940592525999</v>
      </c>
      <c r="AK117">
        <v>3646.3432775914998</v>
      </c>
      <c r="AL117">
        <v>3821.3660360803001</v>
      </c>
      <c r="AM117">
        <v>4000.1115179067001</v>
      </c>
      <c r="AN117">
        <v>4182.4432777534003</v>
      </c>
      <c r="AO117">
        <v>4368.1145229676004</v>
      </c>
      <c r="AP117">
        <v>4556.7560217751998</v>
      </c>
      <c r="AQ117">
        <v>4747.8806044958001</v>
      </c>
      <c r="AR117">
        <v>4940.9004211591</v>
      </c>
      <c r="AS117">
        <v>5135.1432334614001</v>
      </c>
      <c r="AT117">
        <v>5329.8451505866997</v>
      </c>
      <c r="AU117">
        <v>5524.090025554</v>
      </c>
      <c r="AV117">
        <v>5716.6558481941001</v>
      </c>
      <c r="AW117">
        <v>5905.7070522713002</v>
      </c>
      <c r="AX117">
        <v>6088.2236227915</v>
      </c>
      <c r="AY117">
        <v>6258.9612769957002</v>
      </c>
      <c r="AZ117">
        <v>6408.5438994347996</v>
      </c>
      <c r="BA117">
        <v>6744.1723681076001</v>
      </c>
      <c r="BB117">
        <v>7042.8732286955001</v>
      </c>
      <c r="BC117">
        <v>7314.2764393668003</v>
      </c>
      <c r="BD117">
        <v>7565.5186182149</v>
      </c>
      <c r="BE117">
        <v>7801.7670597667002</v>
      </c>
      <c r="BF117">
        <v>8026.6251204501996</v>
      </c>
      <c r="BG117">
        <v>8242.4298122580003</v>
      </c>
      <c r="BH117">
        <v>8450.4738911050008</v>
      </c>
      <c r="BI117">
        <v>8651.1893736420006</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0.14122233470000001</v>
      </c>
      <c r="D120">
        <v>0.1406168384</v>
      </c>
      <c r="E120">
        <v>0.13972376610000001</v>
      </c>
      <c r="F120">
        <v>0.13867171780000001</v>
      </c>
      <c r="G120">
        <v>0.13752452500000001</v>
      </c>
      <c r="H120">
        <v>0.136317987</v>
      </c>
      <c r="I120">
        <v>0.1350908857</v>
      </c>
      <c r="J120">
        <v>0.13392031560000001</v>
      </c>
      <c r="K120">
        <v>0.13297351569999999</v>
      </c>
      <c r="L120">
        <v>0.13259977140000001</v>
      </c>
      <c r="M120">
        <v>0.1322711906</v>
      </c>
      <c r="N120">
        <v>0.13155925469999999</v>
      </c>
      <c r="O120">
        <v>0.13064438349999999</v>
      </c>
      <c r="P120">
        <v>0.12963289729999999</v>
      </c>
      <c r="Q120">
        <v>0.12858792159999999</v>
      </c>
      <c r="R120">
        <v>0.12754858420000001</v>
      </c>
      <c r="S120">
        <v>0.12654241460000001</v>
      </c>
      <c r="T120">
        <v>0.12559458949999999</v>
      </c>
      <c r="U120">
        <v>0.12457672860000001</v>
      </c>
      <c r="V120">
        <v>0.12354821420000001</v>
      </c>
      <c r="W120">
        <v>0.12259307479999999</v>
      </c>
      <c r="X120">
        <v>0.1216943242</v>
      </c>
      <c r="Y120">
        <v>0.1208399289</v>
      </c>
      <c r="Z120">
        <v>0.1200197414</v>
      </c>
      <c r="AA120">
        <v>0.1192228801</v>
      </c>
      <c r="AB120">
        <v>0.1184347089</v>
      </c>
      <c r="AC120">
        <v>0.1177238183</v>
      </c>
      <c r="AD120">
        <v>0.11698368369999999</v>
      </c>
      <c r="AE120">
        <v>0.11618641590000001</v>
      </c>
      <c r="AF120">
        <v>0.1156540088</v>
      </c>
      <c r="AG120">
        <v>0.1151347521</v>
      </c>
      <c r="AH120">
        <v>0.1146242634</v>
      </c>
      <c r="AI120">
        <v>0.1141184297</v>
      </c>
      <c r="AJ120">
        <v>0.1136136184</v>
      </c>
      <c r="AK120">
        <v>0.1131069478</v>
      </c>
      <c r="AL120">
        <v>0.1125966127</v>
      </c>
      <c r="AM120">
        <v>0.11208221710000001</v>
      </c>
      <c r="AN120">
        <v>0.11156502560000001</v>
      </c>
      <c r="AO120">
        <v>0.1110480261</v>
      </c>
      <c r="AP120">
        <v>0.11053573260000001</v>
      </c>
      <c r="AQ120">
        <v>0.1100337476</v>
      </c>
      <c r="AR120">
        <v>0.1095482264</v>
      </c>
      <c r="AS120">
        <v>0.10908549050000001</v>
      </c>
      <c r="AT120">
        <v>0.1086520815</v>
      </c>
      <c r="AU120">
        <v>0.1082555509</v>
      </c>
      <c r="AV120">
        <v>0.10790632510000001</v>
      </c>
      <c r="AW120">
        <v>0.1076211802</v>
      </c>
      <c r="AX120">
        <v>0.1074293845</v>
      </c>
      <c r="AY120">
        <v>0.1073836792</v>
      </c>
      <c r="AZ120">
        <v>0.10758075020000001</v>
      </c>
      <c r="BA120">
        <v>0.1056702892</v>
      </c>
      <c r="BB120">
        <v>0.10429965569999999</v>
      </c>
      <c r="BC120">
        <v>0.10329226449999999</v>
      </c>
      <c r="BD120">
        <v>0.1025327721</v>
      </c>
      <c r="BE120">
        <v>0.1019448954</v>
      </c>
      <c r="BF120">
        <v>0.101478366</v>
      </c>
      <c r="BG120">
        <v>0.1011009657</v>
      </c>
      <c r="BH120">
        <v>0.1007934165</v>
      </c>
      <c r="BI120">
        <v>0.1005458402</v>
      </c>
    </row>
    <row r="121" spans="1:61" x14ac:dyDescent="0.25">
      <c r="A121" t="s">
        <v>425</v>
      </c>
      <c r="B121" t="s">
        <v>317</v>
      </c>
    </row>
    <row r="122" spans="1:61" x14ac:dyDescent="0.25">
      <c r="A122" t="s">
        <v>324</v>
      </c>
    </row>
    <row r="123" spans="1:61" x14ac:dyDescent="0.25">
      <c r="A123" t="s">
        <v>426</v>
      </c>
      <c r="B123">
        <v>47.0990874851</v>
      </c>
      <c r="C123">
        <v>56.234912157300002</v>
      </c>
      <c r="D123">
        <v>66.434162501299994</v>
      </c>
      <c r="E123">
        <v>77.670167417399995</v>
      </c>
      <c r="F123">
        <v>89.905819237399996</v>
      </c>
      <c r="G123">
        <v>103.09476340330001</v>
      </c>
      <c r="H123">
        <v>117.1875116321</v>
      </c>
      <c r="I123">
        <v>132.147598198</v>
      </c>
      <c r="J123">
        <v>147.9873041358</v>
      </c>
      <c r="K123">
        <v>164.84169758339999</v>
      </c>
      <c r="L123">
        <v>183.09509592239999</v>
      </c>
      <c r="M123">
        <v>202.89482670140001</v>
      </c>
      <c r="N123">
        <v>224.13656692009999</v>
      </c>
      <c r="O123">
        <v>246.7491393601</v>
      </c>
      <c r="P123">
        <v>270.68317698940001</v>
      </c>
      <c r="Q123">
        <v>295.90446479389999</v>
      </c>
      <c r="R123">
        <v>322.39131104630002</v>
      </c>
      <c r="S123">
        <v>350.1363582084</v>
      </c>
      <c r="T123">
        <v>379.15705533509998</v>
      </c>
      <c r="U123">
        <v>409.32890323480001</v>
      </c>
      <c r="V123">
        <v>440.55185466559999</v>
      </c>
      <c r="W123">
        <v>472.82187615689998</v>
      </c>
      <c r="X123">
        <v>506.12207646870002</v>
      </c>
      <c r="Y123">
        <v>540.42379329740004</v>
      </c>
      <c r="Z123">
        <v>575.68495655879997</v>
      </c>
      <c r="AA123">
        <v>611.84452787600003</v>
      </c>
      <c r="AB123">
        <v>648.80773111020005</v>
      </c>
      <c r="AC123">
        <v>686.61847232469995</v>
      </c>
      <c r="AD123">
        <v>725.11584725739999</v>
      </c>
      <c r="AE123">
        <v>764.106151447</v>
      </c>
      <c r="AF123">
        <v>804.07496905259995</v>
      </c>
      <c r="AG123">
        <v>845.03381801099999</v>
      </c>
      <c r="AH123">
        <v>886.98368991530003</v>
      </c>
      <c r="AI123">
        <v>929.91071016410001</v>
      </c>
      <c r="AJ123">
        <v>973.78234045689999</v>
      </c>
      <c r="AK123">
        <v>1018.5447202694</v>
      </c>
      <c r="AL123">
        <v>1064.1218184987999</v>
      </c>
      <c r="AM123">
        <v>1110.41701693</v>
      </c>
      <c r="AN123">
        <v>1157.3174359211</v>
      </c>
      <c r="AO123">
        <v>1204.7008254852001</v>
      </c>
      <c r="AP123">
        <v>1252.4443027980001</v>
      </c>
      <c r="AQ123">
        <v>1300.4338241434</v>
      </c>
      <c r="AR123">
        <v>1348.5733615352999</v>
      </c>
      <c r="AS123">
        <v>1396.7934531128999</v>
      </c>
      <c r="AT123">
        <v>1445.0601240989999</v>
      </c>
      <c r="AU123">
        <v>1493.3871209218</v>
      </c>
      <c r="AV123">
        <v>1541.857029585</v>
      </c>
      <c r="AW123">
        <v>1590.6611761388001</v>
      </c>
      <c r="AX123">
        <v>1640.1755512333</v>
      </c>
      <c r="AY123">
        <v>1691.1052732006001</v>
      </c>
      <c r="AZ123">
        <v>1700.0975562266999</v>
      </c>
      <c r="BA123">
        <v>1757.8295966656001</v>
      </c>
      <c r="BB123">
        <v>1812.4071044825</v>
      </c>
      <c r="BC123">
        <v>1864.6630289011</v>
      </c>
      <c r="BD123">
        <v>1915.1448448229</v>
      </c>
      <c r="BE123">
        <v>1964.1696677169</v>
      </c>
      <c r="BF123">
        <v>2011.8576914201999</v>
      </c>
      <c r="BG123">
        <v>2058.1588167263999</v>
      </c>
      <c r="BH123">
        <v>2102.8827339310001</v>
      </c>
      <c r="BI123">
        <v>2145.7364404446998</v>
      </c>
    </row>
    <row r="124" spans="1:61" x14ac:dyDescent="0.25">
      <c r="A124" t="s">
        <v>427</v>
      </c>
      <c r="B124" t="s">
        <v>317</v>
      </c>
    </row>
    <row r="125" spans="1:61" x14ac:dyDescent="0.25">
      <c r="A125" t="s">
        <v>428</v>
      </c>
      <c r="B125" t="s">
        <v>317</v>
      </c>
    </row>
    <row r="126" spans="1:61" x14ac:dyDescent="0.25">
      <c r="A126" t="s">
        <v>429</v>
      </c>
      <c r="B126">
        <v>6.8878454936000004</v>
      </c>
      <c r="C126">
        <v>7.7645815829</v>
      </c>
      <c r="D126">
        <v>8.7274852179</v>
      </c>
      <c r="E126">
        <v>9.7731338445000002</v>
      </c>
      <c r="F126">
        <v>10.8982702931</v>
      </c>
      <c r="G126">
        <v>12.0995345171</v>
      </c>
      <c r="H126">
        <v>13.373858608100001</v>
      </c>
      <c r="I126">
        <v>14.719972548499999</v>
      </c>
      <c r="J126">
        <v>16.1419212166</v>
      </c>
      <c r="K126">
        <v>17.656416071999999</v>
      </c>
      <c r="L126">
        <v>19.305225031399999</v>
      </c>
      <c r="M126">
        <v>21.103185231699999</v>
      </c>
      <c r="N126">
        <v>23.038917187799999</v>
      </c>
      <c r="O126">
        <v>25.105242223899999</v>
      </c>
      <c r="P126">
        <v>27.297601741899999</v>
      </c>
      <c r="Q126">
        <v>29.613143263600001</v>
      </c>
      <c r="R126">
        <v>32.050317140300002</v>
      </c>
      <c r="S126">
        <v>34.608970502799998</v>
      </c>
      <c r="T126">
        <v>37.291319372399997</v>
      </c>
      <c r="U126">
        <v>40.0855622658</v>
      </c>
      <c r="V126">
        <v>42.982388929300001</v>
      </c>
      <c r="W126">
        <v>45.981843655699997</v>
      </c>
      <c r="X126">
        <v>49.082608117500001</v>
      </c>
      <c r="Y126">
        <v>52.282139454499998</v>
      </c>
      <c r="Z126">
        <v>55.576535858900002</v>
      </c>
      <c r="AA126">
        <v>58.960020132099999</v>
      </c>
      <c r="AB126">
        <v>62.423537518700002</v>
      </c>
      <c r="AC126">
        <v>65.971345391699998</v>
      </c>
      <c r="AD126">
        <v>69.587966769100007</v>
      </c>
      <c r="AE126">
        <v>73.254801533099993</v>
      </c>
      <c r="AF126">
        <v>77.018336661999996</v>
      </c>
      <c r="AG126">
        <v>80.879496425900001</v>
      </c>
      <c r="AH126">
        <v>84.838189942100001</v>
      </c>
      <c r="AI126">
        <v>88.892903523599998</v>
      </c>
      <c r="AJ126">
        <v>93.040344031999993</v>
      </c>
      <c r="AK126">
        <v>97.275189989899999</v>
      </c>
      <c r="AL126">
        <v>101.5900143285</v>
      </c>
      <c r="AM126">
        <v>105.9754379339</v>
      </c>
      <c r="AN126">
        <v>110.4205435049</v>
      </c>
      <c r="AO126">
        <v>114.9135328623</v>
      </c>
      <c r="AP126">
        <v>119.4425592796</v>
      </c>
      <c r="AQ126">
        <v>123.9966290652</v>
      </c>
      <c r="AR126">
        <v>128.5664745496</v>
      </c>
      <c r="AS126">
        <v>133.14536724780001</v>
      </c>
      <c r="AT126">
        <v>137.7299664107</v>
      </c>
      <c r="AU126">
        <v>142.32148344000001</v>
      </c>
      <c r="AV126">
        <v>146.9276928875</v>
      </c>
      <c r="AW126">
        <v>151.56673279029999</v>
      </c>
      <c r="AX126">
        <v>156.2743365293</v>
      </c>
      <c r="AY126">
        <v>161.1175930567</v>
      </c>
      <c r="AZ126">
        <v>161.9662426845</v>
      </c>
      <c r="BA126">
        <v>167.45907259879999</v>
      </c>
      <c r="BB126">
        <v>172.65192434510001</v>
      </c>
      <c r="BC126">
        <v>177.62412924079999</v>
      </c>
      <c r="BD126">
        <v>182.4278109908</v>
      </c>
      <c r="BE126">
        <v>187.09314379759999</v>
      </c>
      <c r="BF126">
        <v>191.63154246939999</v>
      </c>
      <c r="BG126">
        <v>196.0382019457</v>
      </c>
      <c r="BH126">
        <v>200.29496447380001</v>
      </c>
      <c r="BI126">
        <v>204.37389400929999</v>
      </c>
    </row>
    <row r="127" spans="1:61" x14ac:dyDescent="0.25">
      <c r="A127" t="s">
        <v>430</v>
      </c>
      <c r="B127" t="s">
        <v>317</v>
      </c>
    </row>
    <row r="128" spans="1:61" x14ac:dyDescent="0.25">
      <c r="A128" t="s">
        <v>431</v>
      </c>
      <c r="B128">
        <v>0.2897198232</v>
      </c>
      <c r="C128">
        <v>0.33866565269999999</v>
      </c>
      <c r="D128">
        <v>0.38394554860000002</v>
      </c>
      <c r="E128">
        <v>0.4255636102</v>
      </c>
      <c r="F128">
        <v>0.46368555779999998</v>
      </c>
      <c r="G128">
        <v>0.49855052459999999</v>
      </c>
      <c r="H128">
        <v>0.5304359193</v>
      </c>
      <c r="I128">
        <v>0.55965593209999998</v>
      </c>
      <c r="J128">
        <v>0.58658746669999995</v>
      </c>
      <c r="K128">
        <v>0.61172831110000003</v>
      </c>
      <c r="L128">
        <v>0.6357684347</v>
      </c>
      <c r="M128">
        <v>0.65880400989999999</v>
      </c>
      <c r="N128">
        <v>0.68062109749999999</v>
      </c>
      <c r="O128">
        <v>0.70115530670000004</v>
      </c>
      <c r="P128">
        <v>0.72042128949999995</v>
      </c>
      <c r="Q128">
        <v>0.73847391559999997</v>
      </c>
      <c r="R128">
        <v>0.75538772929999998</v>
      </c>
      <c r="S128">
        <v>0.77124710519999995</v>
      </c>
      <c r="T128">
        <v>0.78614440100000005</v>
      </c>
      <c r="U128">
        <v>0.80009545150000005</v>
      </c>
      <c r="V128">
        <v>0.81314364299999997</v>
      </c>
      <c r="W128">
        <v>0.82537475299999996</v>
      </c>
      <c r="X128">
        <v>0.83685918879999999</v>
      </c>
      <c r="Y128">
        <v>0.84765611439999999</v>
      </c>
      <c r="Z128">
        <v>0.8578155475</v>
      </c>
      <c r="AA128">
        <v>0.86737896609999998</v>
      </c>
      <c r="AB128">
        <v>0.87637784689999998</v>
      </c>
      <c r="AC128">
        <v>0.88487465489999995</v>
      </c>
      <c r="AD128">
        <v>0.89288022119999999</v>
      </c>
      <c r="AE128">
        <v>0.90040354680000001</v>
      </c>
      <c r="AF128">
        <v>0.90757773620000004</v>
      </c>
      <c r="AG128">
        <v>0.91442819440000001</v>
      </c>
      <c r="AH128">
        <v>0.92097617369999996</v>
      </c>
      <c r="AI128">
        <v>0.92723901389999996</v>
      </c>
      <c r="AJ128">
        <v>0.93323050360000004</v>
      </c>
      <c r="AK128">
        <v>0.93896137700000004</v>
      </c>
      <c r="AL128">
        <v>0.9444399497</v>
      </c>
      <c r="AM128">
        <v>0.94967288059999999</v>
      </c>
      <c r="AN128">
        <v>0.95466600940000002</v>
      </c>
      <c r="AO128">
        <v>0.95942518980000002</v>
      </c>
      <c r="AP128">
        <v>0.96395702220000001</v>
      </c>
      <c r="AQ128">
        <v>0.96826940159999997</v>
      </c>
      <c r="AR128">
        <v>0.97237184730000004</v>
      </c>
      <c r="AS128">
        <v>0.97627565839999997</v>
      </c>
      <c r="AT128">
        <v>0.97999403029999999</v>
      </c>
      <c r="AU128">
        <v>0.98354235999999995</v>
      </c>
      <c r="AV128">
        <v>0.98693906480000004</v>
      </c>
      <c r="AW128">
        <v>0.99020739700000004</v>
      </c>
      <c r="AX128">
        <v>0.99337900879999996</v>
      </c>
      <c r="AY128">
        <v>0.99650060569999999</v>
      </c>
      <c r="AZ128">
        <v>0.99703359270000003</v>
      </c>
      <c r="BA128">
        <v>1.0003879825999999</v>
      </c>
      <c r="BB128">
        <v>1.0034156585</v>
      </c>
      <c r="BC128">
        <v>1.006193447</v>
      </c>
      <c r="BD128">
        <v>1.0087720472999999</v>
      </c>
      <c r="BE128">
        <v>1.0111838426999999</v>
      </c>
      <c r="BF128">
        <v>1.0134477770000001</v>
      </c>
      <c r="BG128">
        <v>1.0155728137</v>
      </c>
      <c r="BH128">
        <v>1.0175608073</v>
      </c>
      <c r="BI128">
        <v>1.0194091017</v>
      </c>
    </row>
    <row r="129" spans="1:61" x14ac:dyDescent="0.25">
      <c r="A129" t="s">
        <v>432</v>
      </c>
      <c r="B129">
        <v>2670.7775001934001</v>
      </c>
    </row>
    <row r="130" spans="1:61" x14ac:dyDescent="0.25">
      <c r="A130" t="s">
        <v>433</v>
      </c>
    </row>
    <row r="131" spans="1:61" x14ac:dyDescent="0.25">
      <c r="A131" t="s">
        <v>434</v>
      </c>
      <c r="B131">
        <v>0.25645202690000002</v>
      </c>
      <c r="C131">
        <v>0.25393337220000001</v>
      </c>
      <c r="D131">
        <v>0.2518110589</v>
      </c>
      <c r="E131">
        <v>0.25018230400000002</v>
      </c>
      <c r="F131">
        <v>0.24910384499999999</v>
      </c>
      <c r="G131">
        <v>0.2485801493</v>
      </c>
      <c r="H131">
        <v>0.24851814310000001</v>
      </c>
      <c r="I131">
        <v>0.2486324633</v>
      </c>
      <c r="J131">
        <v>0.24826720490000001</v>
      </c>
      <c r="K131">
        <v>0.2460600869</v>
      </c>
      <c r="L131">
        <v>0.24463728439999999</v>
      </c>
      <c r="M131">
        <v>0.24464514109999999</v>
      </c>
      <c r="N131">
        <v>0.24455075409999999</v>
      </c>
      <c r="O131">
        <v>0.2444171953</v>
      </c>
      <c r="P131">
        <v>0.24427069870000001</v>
      </c>
      <c r="Q131">
        <v>0.24411172340000001</v>
      </c>
      <c r="R131">
        <v>0.2439166961</v>
      </c>
      <c r="S131">
        <v>0.24363075880000001</v>
      </c>
      <c r="T131">
        <v>0.24388922490000001</v>
      </c>
      <c r="U131">
        <v>0.24415592119999999</v>
      </c>
      <c r="V131">
        <v>0.24420315300000001</v>
      </c>
      <c r="W131">
        <v>0.24429551769999999</v>
      </c>
      <c r="X131">
        <v>0.24443099469999999</v>
      </c>
      <c r="Y131">
        <v>0.24461724460000001</v>
      </c>
      <c r="Z131">
        <v>0.2448757858</v>
      </c>
      <c r="AA131">
        <v>0.24525090939999999</v>
      </c>
      <c r="AB131">
        <v>0.2453661047</v>
      </c>
      <c r="AC131">
        <v>0.24591507670000001</v>
      </c>
      <c r="AD131">
        <v>0.2467768119</v>
      </c>
      <c r="AE131">
        <v>0.24623227710000001</v>
      </c>
      <c r="AF131">
        <v>0.2463616045</v>
      </c>
      <c r="AG131">
        <v>0.24646378329999999</v>
      </c>
      <c r="AH131">
        <v>0.24654496710000001</v>
      </c>
      <c r="AI131">
        <v>0.2466131094</v>
      </c>
      <c r="AJ131">
        <v>0.24667710570000001</v>
      </c>
      <c r="AK131">
        <v>0.24674553560000001</v>
      </c>
      <c r="AL131">
        <v>0.24682521390000001</v>
      </c>
      <c r="AM131">
        <v>0.2469198789</v>
      </c>
      <c r="AN131">
        <v>0.24702939900000001</v>
      </c>
      <c r="AO131">
        <v>0.2471497104</v>
      </c>
      <c r="AP131">
        <v>0.24727334679999999</v>
      </c>
      <c r="AQ131">
        <v>0.24739001159999999</v>
      </c>
      <c r="AR131">
        <v>0.24748634559999999</v>
      </c>
      <c r="AS131">
        <v>0.24754394790000001</v>
      </c>
      <c r="AT131">
        <v>0.24753463719999999</v>
      </c>
      <c r="AU131">
        <v>0.2474115295</v>
      </c>
      <c r="AV131">
        <v>0.2470933662</v>
      </c>
      <c r="AW131">
        <v>0.2464370367</v>
      </c>
      <c r="AX131">
        <v>0.2451886056</v>
      </c>
      <c r="AY131">
        <v>0.24289374429999999</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36.274484064799999</v>
      </c>
      <c r="C132">
        <v>45.9219331221</v>
      </c>
      <c r="D132">
        <v>57.931041421499998</v>
      </c>
      <c r="E132">
        <v>72.746842454299994</v>
      </c>
      <c r="F132">
        <v>90.873724672700007</v>
      </c>
      <c r="G132">
        <v>112.86372607760001</v>
      </c>
      <c r="H132">
        <v>139.29718185990001</v>
      </c>
      <c r="I132">
        <v>170.7590088144</v>
      </c>
      <c r="J132">
        <v>207.8235071933</v>
      </c>
      <c r="K132">
        <v>251.0818502061</v>
      </c>
      <c r="L132">
        <v>267.05738957459999</v>
      </c>
      <c r="M132">
        <v>260.38095483519999</v>
      </c>
      <c r="N132">
        <v>253.87143096439999</v>
      </c>
      <c r="O132">
        <v>247.52464519029999</v>
      </c>
      <c r="P132">
        <v>241.3365290605</v>
      </c>
      <c r="Q132">
        <v>235.30311583400001</v>
      </c>
      <c r="R132">
        <v>229.42053793810001</v>
      </c>
      <c r="S132">
        <v>223.6850244897</v>
      </c>
      <c r="T132">
        <v>210.5828496467</v>
      </c>
      <c r="U132">
        <v>200.54537440870001</v>
      </c>
      <c r="V132">
        <v>196.2658868874</v>
      </c>
      <c r="W132">
        <v>192.00668997</v>
      </c>
      <c r="X132">
        <v>187.77896746010001</v>
      </c>
      <c r="Y132">
        <v>183.59176535290001</v>
      </c>
      <c r="Z132">
        <v>179.45244520930001</v>
      </c>
      <c r="AA132">
        <v>175.36702597499999</v>
      </c>
      <c r="AB132">
        <v>178.10595923419999</v>
      </c>
      <c r="AC132">
        <v>173.65331025329999</v>
      </c>
      <c r="AD132">
        <v>169.31197749699999</v>
      </c>
      <c r="AE132">
        <v>195.22065604069999</v>
      </c>
      <c r="AF132">
        <v>198.81459487449999</v>
      </c>
      <c r="AG132">
        <v>201.1199908948</v>
      </c>
      <c r="AH132">
        <v>201.99659473400001</v>
      </c>
      <c r="AI132">
        <v>201.34334561590001</v>
      </c>
      <c r="AJ132">
        <v>199.11585123699999</v>
      </c>
      <c r="AK132">
        <v>195.34436854649999</v>
      </c>
      <c r="AL132">
        <v>190.14840925159999</v>
      </c>
      <c r="AM132">
        <v>183.74270958069999</v>
      </c>
      <c r="AN132">
        <v>176.4291102878</v>
      </c>
      <c r="AO132">
        <v>168.57144927510001</v>
      </c>
      <c r="AP132">
        <v>160.55535126999999</v>
      </c>
      <c r="AQ132">
        <v>152.74072483680001</v>
      </c>
      <c r="AR132">
        <v>145.41832298579999</v>
      </c>
      <c r="AS132">
        <v>138.78030985390001</v>
      </c>
      <c r="AT132">
        <v>132.90885262910001</v>
      </c>
      <c r="AU132">
        <v>127.7797998053</v>
      </c>
      <c r="AV132">
        <v>123.27413432580001</v>
      </c>
      <c r="AW132">
        <v>119.1893348831</v>
      </c>
      <c r="AX132">
        <v>115.24597617969999</v>
      </c>
      <c r="AY132">
        <v>111.0884490322</v>
      </c>
      <c r="AZ132">
        <v>103.8922316422</v>
      </c>
      <c r="BA132">
        <v>98.783739589999996</v>
      </c>
      <c r="BB132">
        <v>91.612814286100004</v>
      </c>
      <c r="BC132">
        <v>82.048980581799995</v>
      </c>
      <c r="BD132">
        <v>69.955782207499993</v>
      </c>
      <c r="BE132">
        <v>55.5676855221</v>
      </c>
      <c r="BF132">
        <v>39.652322545200001</v>
      </c>
      <c r="BG132">
        <v>23.599181101599999</v>
      </c>
      <c r="BH132">
        <v>9.4405284861999998</v>
      </c>
      <c r="BI132">
        <v>4.8733999999999998E-6</v>
      </c>
    </row>
    <row r="133" spans="1:61" x14ac:dyDescent="0.25">
      <c r="A133" t="s">
        <v>443</v>
      </c>
      <c r="B133">
        <v>36.274484064799999</v>
      </c>
      <c r="C133">
        <v>45.9219331221</v>
      </c>
      <c r="D133">
        <v>57.931041421499998</v>
      </c>
      <c r="E133">
        <v>72.746842454299994</v>
      </c>
      <c r="F133">
        <v>90.873724672700007</v>
      </c>
      <c r="G133">
        <v>112.86372607760001</v>
      </c>
      <c r="H133">
        <v>139.29718185990001</v>
      </c>
      <c r="I133">
        <v>170.7590088144</v>
      </c>
      <c r="J133">
        <v>207.8235071933</v>
      </c>
      <c r="K133">
        <v>251.0818502061</v>
      </c>
      <c r="L133">
        <v>267.05738957459999</v>
      </c>
      <c r="M133">
        <v>260.38095483519999</v>
      </c>
      <c r="N133">
        <v>253.87143096439999</v>
      </c>
      <c r="O133">
        <v>247.52464519029999</v>
      </c>
      <c r="P133">
        <v>241.3365290605</v>
      </c>
      <c r="Q133">
        <v>235.30311583400001</v>
      </c>
      <c r="R133">
        <v>229.42053793810001</v>
      </c>
      <c r="S133">
        <v>223.6850244897</v>
      </c>
      <c r="T133">
        <v>210.5828496467</v>
      </c>
      <c r="U133">
        <v>200.54537440870001</v>
      </c>
      <c r="V133">
        <v>196.2658868874</v>
      </c>
      <c r="W133">
        <v>192.00668997</v>
      </c>
      <c r="X133">
        <v>187.77896746010001</v>
      </c>
      <c r="Y133">
        <v>183.59176535290001</v>
      </c>
      <c r="Z133">
        <v>179.45244520930001</v>
      </c>
      <c r="AA133">
        <v>175.36702597499999</v>
      </c>
      <c r="AB133">
        <v>178.10595923419999</v>
      </c>
      <c r="AC133">
        <v>173.65331025329999</v>
      </c>
      <c r="AD133">
        <v>169.31197749699999</v>
      </c>
      <c r="AE133">
        <v>195.22065604069999</v>
      </c>
      <c r="AF133">
        <v>198.81459487449999</v>
      </c>
      <c r="AG133">
        <v>201.1199908948</v>
      </c>
      <c r="AH133">
        <v>201.99659473400001</v>
      </c>
      <c r="AI133">
        <v>201.34334561590001</v>
      </c>
      <c r="AJ133">
        <v>199.11585123699999</v>
      </c>
      <c r="AK133">
        <v>195.34436854649999</v>
      </c>
      <c r="AL133">
        <v>190.14840925159999</v>
      </c>
      <c r="AM133">
        <v>183.74270958069999</v>
      </c>
      <c r="AN133">
        <v>176.4291102878</v>
      </c>
      <c r="AO133">
        <v>168.57144927510001</v>
      </c>
      <c r="AP133">
        <v>160.55535126999999</v>
      </c>
      <c r="AQ133">
        <v>152.74072483680001</v>
      </c>
      <c r="AR133">
        <v>145.41832298579999</v>
      </c>
      <c r="AS133">
        <v>138.78030985390001</v>
      </c>
      <c r="AT133">
        <v>132.90885262910001</v>
      </c>
      <c r="AU133">
        <v>127.7797998053</v>
      </c>
      <c r="AV133">
        <v>123.27413432580001</v>
      </c>
      <c r="AW133">
        <v>119.1893348831</v>
      </c>
      <c r="AX133">
        <v>115.24597617969999</v>
      </c>
      <c r="AY133">
        <v>111.0884490322</v>
      </c>
      <c r="AZ133">
        <v>103.8922316422</v>
      </c>
      <c r="BA133">
        <v>98.783739589999996</v>
      </c>
      <c r="BB133">
        <v>91.612814286100004</v>
      </c>
      <c r="BC133">
        <v>82.048980581799995</v>
      </c>
      <c r="BD133">
        <v>69.955782207499993</v>
      </c>
      <c r="BE133">
        <v>55.5676855221</v>
      </c>
      <c r="BF133">
        <v>39.652322545200001</v>
      </c>
      <c r="BG133">
        <v>23.599181101599999</v>
      </c>
      <c r="BH133">
        <v>9.4405284861999998</v>
      </c>
      <c r="BI133">
        <v>4.8733999999999998E-6</v>
      </c>
    </row>
    <row r="134" spans="1:61" x14ac:dyDescent="0.25">
      <c r="A134" t="s">
        <v>444</v>
      </c>
      <c r="B134">
        <v>132.98225858160001</v>
      </c>
      <c r="C134">
        <v>168.3498068255</v>
      </c>
      <c r="D134">
        <v>212.37519785110001</v>
      </c>
      <c r="E134">
        <v>266.68992443759998</v>
      </c>
      <c r="F134">
        <v>333.14307465019999</v>
      </c>
      <c r="G134">
        <v>413.75841980040002</v>
      </c>
      <c r="H134">
        <v>510.66346869850003</v>
      </c>
      <c r="I134">
        <v>626.00252631349997</v>
      </c>
      <c r="J134">
        <v>761.8809773708</v>
      </c>
      <c r="K134">
        <v>920.46606285550001</v>
      </c>
      <c r="L134">
        <v>979.03239018049999</v>
      </c>
      <c r="M134">
        <v>954.55658042599998</v>
      </c>
      <c r="N134">
        <v>930.69266591539997</v>
      </c>
      <c r="O134">
        <v>907.4253492675</v>
      </c>
      <c r="P134">
        <v>884.73971553579997</v>
      </c>
      <c r="Q134">
        <v>862.62122264740003</v>
      </c>
      <c r="R134">
        <v>841.05569208120005</v>
      </c>
      <c r="S134">
        <v>820.02929977919996</v>
      </c>
      <c r="T134">
        <v>771.99672680460003</v>
      </c>
      <c r="U134">
        <v>735.19934258230001</v>
      </c>
      <c r="V134">
        <v>719.51074132940005</v>
      </c>
      <c r="W134">
        <v>703.89652543</v>
      </c>
      <c r="X134">
        <v>688.39769470889996</v>
      </c>
      <c r="Y134">
        <v>673.0474117837</v>
      </c>
      <c r="Z134">
        <v>657.87266413719999</v>
      </c>
      <c r="AA134">
        <v>642.89551722440001</v>
      </c>
      <c r="AB134">
        <v>652.93644655260005</v>
      </c>
      <c r="AC134">
        <v>636.61303538870004</v>
      </c>
      <c r="AD134">
        <v>620.69770950400004</v>
      </c>
      <c r="AE134">
        <v>715.67892504500003</v>
      </c>
      <c r="AF134">
        <v>728.85430481000003</v>
      </c>
      <c r="AG134">
        <v>737.30588662039997</v>
      </c>
      <c r="AH134">
        <v>740.5195162947</v>
      </c>
      <c r="AI134">
        <v>738.12470502810004</v>
      </c>
      <c r="AJ134">
        <v>729.95871063469997</v>
      </c>
      <c r="AK134">
        <v>716.13245509139995</v>
      </c>
      <c r="AL134">
        <v>697.08406831620005</v>
      </c>
      <c r="AM134">
        <v>673.600773323</v>
      </c>
      <c r="AN134">
        <v>646.78911831489995</v>
      </c>
      <c r="AO134">
        <v>617.98293304239996</v>
      </c>
      <c r="AP134">
        <v>588.59591775579997</v>
      </c>
      <c r="AQ134">
        <v>559.94749725170004</v>
      </c>
      <c r="AR134">
        <v>533.10357206610001</v>
      </c>
      <c r="AS134">
        <v>508.76861592419999</v>
      </c>
      <c r="AT134">
        <v>487.24385373809997</v>
      </c>
      <c r="AU134">
        <v>468.4407460864</v>
      </c>
      <c r="AV134">
        <v>451.9229764383</v>
      </c>
      <c r="AW134">
        <v>436.94810168139998</v>
      </c>
      <c r="AX134">
        <v>422.49174867490001</v>
      </c>
      <c r="AY134">
        <v>407.25025415200002</v>
      </c>
      <c r="AZ134">
        <v>380.86892120020002</v>
      </c>
      <c r="BA134">
        <v>362.14118933690003</v>
      </c>
      <c r="BB134">
        <v>335.85257717299999</v>
      </c>
      <c r="BC134">
        <v>300.7915628129</v>
      </c>
      <c r="BD134">
        <v>256.45789757270001</v>
      </c>
      <c r="BE134">
        <v>203.7111351241</v>
      </c>
      <c r="BF134">
        <v>145.36541445060001</v>
      </c>
      <c r="BG134">
        <v>86.514597918500002</v>
      </c>
      <c r="BH134">
        <v>34.6089774306</v>
      </c>
      <c r="BI134">
        <v>1.7865800000000001E-5</v>
      </c>
    </row>
    <row r="135" spans="1:61" x14ac:dyDescent="0.25">
      <c r="A135" t="s">
        <v>437</v>
      </c>
      <c r="B135">
        <v>0.28658008089999998</v>
      </c>
      <c r="C135">
        <v>0.33132480139999998</v>
      </c>
      <c r="D135">
        <v>0.38230778830000001</v>
      </c>
      <c r="E135">
        <v>0.44001521999999998</v>
      </c>
      <c r="F135">
        <v>0.50495926660000001</v>
      </c>
      <c r="G135">
        <v>0.57763246010000002</v>
      </c>
      <c r="H135">
        <v>0.65846276079999999</v>
      </c>
      <c r="I135">
        <v>0.74777995320000001</v>
      </c>
      <c r="J135">
        <v>0.84581890849999997</v>
      </c>
      <c r="K135">
        <v>0.95281485669999999</v>
      </c>
      <c r="L135">
        <v>1</v>
      </c>
      <c r="M135">
        <v>1</v>
      </c>
      <c r="N135">
        <v>1</v>
      </c>
      <c r="O135">
        <v>1</v>
      </c>
      <c r="P135">
        <v>1</v>
      </c>
      <c r="Q135">
        <v>1</v>
      </c>
      <c r="R135">
        <v>1</v>
      </c>
      <c r="S135">
        <v>1</v>
      </c>
      <c r="T135">
        <v>0.98072052129999998</v>
      </c>
      <c r="U135">
        <v>0.9679886889</v>
      </c>
      <c r="V135">
        <v>0.97000613339999997</v>
      </c>
      <c r="W135">
        <v>0.9718280681</v>
      </c>
      <c r="X135">
        <v>0.97347788120000001</v>
      </c>
      <c r="Y135">
        <v>0.97497541229999996</v>
      </c>
      <c r="Z135">
        <v>0.97633776770000003</v>
      </c>
      <c r="AA135">
        <v>0.97757993450000003</v>
      </c>
      <c r="AB135">
        <v>1</v>
      </c>
      <c r="AC135">
        <v>1</v>
      </c>
      <c r="AD135">
        <v>1</v>
      </c>
      <c r="AE135">
        <v>1.0976478698000001</v>
      </c>
      <c r="AF135">
        <v>1.1245349864</v>
      </c>
      <c r="AG135">
        <v>1.1477919460999999</v>
      </c>
      <c r="AH135">
        <v>1.1668661927999999</v>
      </c>
      <c r="AI135">
        <v>1.1812669867000001</v>
      </c>
      <c r="AJ135">
        <v>1.1906180902000001</v>
      </c>
      <c r="AK135">
        <v>1.1947228465999999</v>
      </c>
      <c r="AL135">
        <v>1.1936339437000001</v>
      </c>
      <c r="AM135">
        <v>1.1877132659</v>
      </c>
      <c r="AN135">
        <v>1.1776608154999999</v>
      </c>
      <c r="AO135">
        <v>1.1644917751999999</v>
      </c>
      <c r="AP135">
        <v>1.1494493562999999</v>
      </c>
      <c r="AQ135">
        <v>1.1338602591</v>
      </c>
      <c r="AR135">
        <v>1.1189608854999999</v>
      </c>
      <c r="AS135">
        <v>1.1057336326</v>
      </c>
      <c r="AT135">
        <v>1.0947856533</v>
      </c>
      <c r="AU135">
        <v>1.0862811725999999</v>
      </c>
      <c r="AV135">
        <v>1.0799149507000001</v>
      </c>
      <c r="AW135">
        <v>1.0748993162</v>
      </c>
      <c r="AX135">
        <v>1.0699383734000001</v>
      </c>
      <c r="AY135">
        <v>1.0631691941000001</v>
      </c>
      <c r="AZ135">
        <v>1.0388483100000001</v>
      </c>
      <c r="BA135">
        <v>1.0244607979</v>
      </c>
      <c r="BB135">
        <v>0.99637077590000001</v>
      </c>
      <c r="BC135">
        <v>0.95044686300000003</v>
      </c>
      <c r="BD135">
        <v>0.88219461749999994</v>
      </c>
      <c r="BE135">
        <v>0.78725724829999999</v>
      </c>
      <c r="BF135">
        <v>0.66192152589999997</v>
      </c>
      <c r="BG135">
        <v>0.50316283240000004</v>
      </c>
      <c r="BH135">
        <v>0.30673349039999998</v>
      </c>
      <c r="BI135">
        <v>1E-4</v>
      </c>
    </row>
    <row r="136" spans="1:61" x14ac:dyDescent="0.25">
      <c r="A136" t="s">
        <v>445</v>
      </c>
      <c r="B136">
        <v>0.28658008089999998</v>
      </c>
      <c r="C136">
        <v>0.33132480139999998</v>
      </c>
      <c r="D136">
        <v>0.38230778830000001</v>
      </c>
      <c r="E136">
        <v>0.44001521999999998</v>
      </c>
      <c r="F136">
        <v>0.50495926660000001</v>
      </c>
      <c r="G136">
        <v>0.57763246010000002</v>
      </c>
      <c r="H136">
        <v>0.65846276079999999</v>
      </c>
      <c r="I136">
        <v>0.74777995320000001</v>
      </c>
      <c r="J136">
        <v>0.84581890849999997</v>
      </c>
      <c r="K136">
        <v>0.95281485669999999</v>
      </c>
      <c r="L136">
        <v>1</v>
      </c>
      <c r="M136">
        <v>1</v>
      </c>
      <c r="N136">
        <v>1</v>
      </c>
      <c r="O136">
        <v>1</v>
      </c>
      <c r="P136">
        <v>1</v>
      </c>
      <c r="Q136">
        <v>1</v>
      </c>
      <c r="R136">
        <v>1</v>
      </c>
      <c r="S136">
        <v>1</v>
      </c>
      <c r="T136">
        <v>0.98072052129999998</v>
      </c>
      <c r="U136">
        <v>0.9679886889</v>
      </c>
      <c r="V136">
        <v>0.97000613339999997</v>
      </c>
      <c r="W136">
        <v>0.9718280681</v>
      </c>
      <c r="X136">
        <v>0.97347788120000001</v>
      </c>
      <c r="Y136">
        <v>0.97497541229999996</v>
      </c>
      <c r="Z136">
        <v>0.97633776770000003</v>
      </c>
      <c r="AA136">
        <v>0.97757993450000003</v>
      </c>
      <c r="AB136">
        <v>1</v>
      </c>
      <c r="AC136">
        <v>1</v>
      </c>
      <c r="AD136">
        <v>1</v>
      </c>
      <c r="AE136">
        <v>1.0976478698000001</v>
      </c>
      <c r="AF136">
        <v>1.1245349864</v>
      </c>
      <c r="AG136">
        <v>1.1477919460999999</v>
      </c>
      <c r="AH136">
        <v>1.1668661927999999</v>
      </c>
      <c r="AI136">
        <v>1.1812669867000001</v>
      </c>
      <c r="AJ136">
        <v>1.1906180902000001</v>
      </c>
      <c r="AK136">
        <v>1.1947228465999999</v>
      </c>
      <c r="AL136">
        <v>1.1936339437000001</v>
      </c>
      <c r="AM136">
        <v>1.1877132659</v>
      </c>
      <c r="AN136">
        <v>1.1776608154999999</v>
      </c>
      <c r="AO136">
        <v>1.1644917751999999</v>
      </c>
      <c r="AP136">
        <v>1.1494493562999999</v>
      </c>
      <c r="AQ136">
        <v>1.1338602591</v>
      </c>
      <c r="AR136">
        <v>1.1189608854999999</v>
      </c>
      <c r="AS136">
        <v>1.1057336326</v>
      </c>
      <c r="AT136">
        <v>1.0947856533</v>
      </c>
      <c r="AU136">
        <v>1.0862811725999999</v>
      </c>
      <c r="AV136">
        <v>1.0799149507000001</v>
      </c>
      <c r="AW136">
        <v>1.0748993162</v>
      </c>
      <c r="AX136">
        <v>1.0699383734000001</v>
      </c>
      <c r="AY136">
        <v>1.0631691941000001</v>
      </c>
      <c r="AZ136">
        <v>1.0388483100000001</v>
      </c>
      <c r="BA136">
        <v>1.0244607979</v>
      </c>
      <c r="BB136">
        <v>0.99637077590000001</v>
      </c>
      <c r="BC136">
        <v>0.95044686300000003</v>
      </c>
      <c r="BD136">
        <v>0.88219461749999994</v>
      </c>
      <c r="BE136">
        <v>0.78725724829999999</v>
      </c>
      <c r="BF136">
        <v>0.66192152589999997</v>
      </c>
      <c r="BG136">
        <v>0.50316283240000004</v>
      </c>
      <c r="BH136">
        <v>0.30673349039999998</v>
      </c>
      <c r="BI136">
        <v>1E-4</v>
      </c>
    </row>
    <row r="137" spans="1:61" x14ac:dyDescent="0.25">
      <c r="A137" t="s">
        <v>446</v>
      </c>
      <c r="B137">
        <v>36.274484064799999</v>
      </c>
      <c r="C137">
        <v>45.9219331221</v>
      </c>
      <c r="D137">
        <v>57.931041421499998</v>
      </c>
      <c r="E137">
        <v>72.746842454299994</v>
      </c>
      <c r="F137">
        <v>90.873724672700007</v>
      </c>
      <c r="G137">
        <v>112.86372607760001</v>
      </c>
      <c r="H137">
        <v>139.29718185990001</v>
      </c>
      <c r="I137">
        <v>170.7590088144</v>
      </c>
      <c r="J137">
        <v>207.8235071933</v>
      </c>
      <c r="K137">
        <v>251.0818502061</v>
      </c>
      <c r="L137">
        <v>267.05738957459999</v>
      </c>
      <c r="M137">
        <v>260.38095483519999</v>
      </c>
      <c r="N137">
        <v>253.87143096439999</v>
      </c>
      <c r="O137">
        <v>247.52464519029999</v>
      </c>
      <c r="P137">
        <v>241.3365290605</v>
      </c>
      <c r="Q137">
        <v>235.30311583400001</v>
      </c>
      <c r="R137">
        <v>229.42053793810001</v>
      </c>
      <c r="S137">
        <v>223.6850244897</v>
      </c>
      <c r="T137">
        <v>210.5828496467</v>
      </c>
      <c r="U137">
        <v>200.54537440870001</v>
      </c>
      <c r="V137">
        <v>196.2658868874</v>
      </c>
      <c r="W137">
        <v>192.00668997</v>
      </c>
      <c r="X137">
        <v>187.77896746010001</v>
      </c>
      <c r="Y137">
        <v>183.59176535290001</v>
      </c>
      <c r="Z137">
        <v>179.45244520930001</v>
      </c>
      <c r="AA137">
        <v>175.36702597499999</v>
      </c>
      <c r="AB137">
        <v>178.10595923419999</v>
      </c>
      <c r="AC137">
        <v>173.65331025329999</v>
      </c>
      <c r="AD137">
        <v>169.31197749699999</v>
      </c>
      <c r="AE137">
        <v>195.22065604069999</v>
      </c>
      <c r="AF137">
        <v>198.81459487449999</v>
      </c>
      <c r="AG137">
        <v>201.1199908948</v>
      </c>
      <c r="AH137">
        <v>201.99659473400001</v>
      </c>
      <c r="AI137">
        <v>201.34334561590001</v>
      </c>
      <c r="AJ137">
        <v>199.11585123699999</v>
      </c>
      <c r="AK137">
        <v>195.34436854649999</v>
      </c>
      <c r="AL137">
        <v>190.14840925159999</v>
      </c>
      <c r="AM137">
        <v>183.74270958069999</v>
      </c>
      <c r="AN137">
        <v>176.4291102878</v>
      </c>
      <c r="AO137">
        <v>168.57144927510001</v>
      </c>
      <c r="AP137">
        <v>160.55535126999999</v>
      </c>
      <c r="AQ137">
        <v>152.74072483680001</v>
      </c>
      <c r="AR137">
        <v>145.41832298579999</v>
      </c>
      <c r="AS137">
        <v>138.78030985390001</v>
      </c>
      <c r="AT137">
        <v>132.90885262910001</v>
      </c>
      <c r="AU137">
        <v>127.7797998053</v>
      </c>
      <c r="AV137">
        <v>123.27413432580001</v>
      </c>
      <c r="AW137">
        <v>119.1893348831</v>
      </c>
      <c r="AX137">
        <v>115.24597617969999</v>
      </c>
      <c r="AY137">
        <v>111.0884490322</v>
      </c>
      <c r="AZ137">
        <v>103.8922316422</v>
      </c>
      <c r="BA137">
        <v>98.783739589999996</v>
      </c>
      <c r="BB137">
        <v>91.612814286100004</v>
      </c>
      <c r="BC137">
        <v>82.048980581799995</v>
      </c>
      <c r="BD137">
        <v>69.955782207499993</v>
      </c>
      <c r="BE137">
        <v>55.5676855221</v>
      </c>
      <c r="BF137">
        <v>39.652322545200001</v>
      </c>
      <c r="BG137">
        <v>23.599181101599999</v>
      </c>
      <c r="BH137">
        <v>9.4405284861999998</v>
      </c>
      <c r="BI137">
        <v>4.8733999999999998E-6</v>
      </c>
    </row>
    <row r="138" spans="1:61" x14ac:dyDescent="0.25">
      <c r="A138" t="s">
        <v>438</v>
      </c>
      <c r="B138">
        <v>5.08871797E-2</v>
      </c>
      <c r="C138">
        <v>5.0000850700000002E-2</v>
      </c>
      <c r="D138">
        <v>4.8861181500000003E-2</v>
      </c>
      <c r="E138">
        <v>4.7586573100000001E-2</v>
      </c>
      <c r="F138">
        <v>4.6249486300000003E-2</v>
      </c>
      <c r="G138">
        <v>4.4906861399999998E-2</v>
      </c>
      <c r="H138">
        <v>4.3625353899999997E-2</v>
      </c>
      <c r="I138">
        <v>4.2509513800000003E-2</v>
      </c>
      <c r="J138">
        <v>4.1743425399999999E-2</v>
      </c>
      <c r="K138">
        <v>4.1621686499999998E-2</v>
      </c>
      <c r="L138">
        <v>4.1552710899999998E-2</v>
      </c>
      <c r="M138">
        <v>4.1163938400000002E-2</v>
      </c>
      <c r="N138">
        <v>4.0599767199999998E-2</v>
      </c>
      <c r="O138">
        <v>3.99452239E-2</v>
      </c>
      <c r="P138">
        <v>3.9250988799999997E-2</v>
      </c>
      <c r="Q138">
        <v>3.8548806800000002E-2</v>
      </c>
      <c r="R138">
        <v>3.7861456299999999E-2</v>
      </c>
      <c r="S138">
        <v>3.7212094000000001E-2</v>
      </c>
      <c r="T138">
        <v>3.6492846600000003E-2</v>
      </c>
      <c r="U138">
        <v>3.57472468E-2</v>
      </c>
      <c r="V138">
        <v>3.5051199999999998E-2</v>
      </c>
      <c r="W138">
        <v>3.4391647800000001E-2</v>
      </c>
      <c r="X138">
        <v>3.37594695E-2</v>
      </c>
      <c r="Y138">
        <v>3.3146949299999999E-2</v>
      </c>
      <c r="Z138">
        <v>3.2545565200000001E-2</v>
      </c>
      <c r="AA138">
        <v>3.1942171300000002E-2</v>
      </c>
      <c r="AB138">
        <v>3.14022204E-2</v>
      </c>
      <c r="AC138">
        <v>3.0832010100000001E-2</v>
      </c>
      <c r="AD138">
        <v>3.0228612500000002E-2</v>
      </c>
      <c r="AE138">
        <v>2.9854506100000001E-2</v>
      </c>
      <c r="AF138">
        <v>2.9501278400000001E-2</v>
      </c>
      <c r="AG138">
        <v>2.9163557100000001E-2</v>
      </c>
      <c r="AH138">
        <v>2.8835626600000001E-2</v>
      </c>
      <c r="AI138">
        <v>2.85117672E-2</v>
      </c>
      <c r="AJ138">
        <v>2.8186668500000001E-2</v>
      </c>
      <c r="AK138">
        <v>2.7855899900000002E-2</v>
      </c>
      <c r="AL138">
        <v>2.7516394E-2</v>
      </c>
      <c r="AM138">
        <v>2.7166847500000001E-2</v>
      </c>
      <c r="AN138">
        <v>2.6807939699999998E-2</v>
      </c>
      <c r="AO138">
        <v>2.6442297600000001E-2</v>
      </c>
      <c r="AP138">
        <v>2.6074200700000001E-2</v>
      </c>
      <c r="AQ138">
        <v>2.5709128500000001E-2</v>
      </c>
      <c r="AR138">
        <v>2.5353354099999999E-2</v>
      </c>
      <c r="AS138">
        <v>2.50138484E-2</v>
      </c>
      <c r="AT138">
        <v>2.4698801199999999E-2</v>
      </c>
      <c r="AU138">
        <v>2.44191055E-2</v>
      </c>
      <c r="AV138">
        <v>2.4191362500000001E-2</v>
      </c>
      <c r="AW138">
        <v>2.4043338899999999E-2</v>
      </c>
      <c r="AX138">
        <v>2.4023868899999998E-2</v>
      </c>
      <c r="AY138">
        <v>1.6547530099999999E-2</v>
      </c>
      <c r="AZ138">
        <v>2.4864506599999999E-2</v>
      </c>
      <c r="BA138">
        <v>2.4028956300000001E-2</v>
      </c>
      <c r="BB138">
        <v>2.3391718999999998E-2</v>
      </c>
      <c r="BC138">
        <v>2.2885157600000001E-2</v>
      </c>
      <c r="BD138">
        <v>2.24602234E-2</v>
      </c>
      <c r="BE138">
        <v>2.2079523899999998E-2</v>
      </c>
      <c r="BF138">
        <v>2.17141772E-2</v>
      </c>
      <c r="BG138">
        <v>2.13428318E-2</v>
      </c>
      <c r="BH138">
        <v>2.09514846E-2</v>
      </c>
      <c r="BI138">
        <v>0</v>
      </c>
    </row>
    <row r="139" spans="1:61" x14ac:dyDescent="0.25">
      <c r="A139" t="s">
        <v>435</v>
      </c>
      <c r="B139">
        <v>36.274484086900003</v>
      </c>
      <c r="C139">
        <v>45.921933147600001</v>
      </c>
      <c r="D139">
        <v>57.931041454199999</v>
      </c>
      <c r="E139">
        <v>72.746842498700005</v>
      </c>
      <c r="F139">
        <v>90.873724730000006</v>
      </c>
      <c r="G139">
        <v>112.86372614530001</v>
      </c>
      <c r="H139">
        <v>139.29718194949999</v>
      </c>
      <c r="I139">
        <v>170.75900893089999</v>
      </c>
      <c r="J139">
        <v>207.8235073285</v>
      </c>
      <c r="K139">
        <v>251.0818503747</v>
      </c>
      <c r="L139">
        <v>301.2314972428</v>
      </c>
      <c r="M139">
        <v>357.80176952480002</v>
      </c>
      <c r="N139">
        <v>418.41923296800002</v>
      </c>
      <c r="O139">
        <v>478.40874693990003</v>
      </c>
      <c r="P139">
        <v>529.44151286839997</v>
      </c>
      <c r="Q139">
        <v>557.5573891473</v>
      </c>
      <c r="R139">
        <v>540.29412011310001</v>
      </c>
      <c r="S139">
        <v>442.54378448519998</v>
      </c>
      <c r="T139">
        <v>210.58285060509999</v>
      </c>
      <c r="U139">
        <v>200.5453755552</v>
      </c>
      <c r="V139">
        <v>196.26588825409999</v>
      </c>
      <c r="W139">
        <v>192.00669159349999</v>
      </c>
      <c r="X139">
        <v>187.77896938270001</v>
      </c>
      <c r="Y139">
        <v>183.59176762269999</v>
      </c>
      <c r="Z139">
        <v>179.45244788100001</v>
      </c>
      <c r="AA139">
        <v>175.3670291107</v>
      </c>
      <c r="AB139">
        <v>179.2884837551</v>
      </c>
      <c r="AC139">
        <v>185.22271034549999</v>
      </c>
      <c r="AD139">
        <v>190.50285864259999</v>
      </c>
      <c r="AE139">
        <v>195.2206617121</v>
      </c>
      <c r="AF139">
        <v>198.81460146660001</v>
      </c>
      <c r="AG139">
        <v>201.11999837740001</v>
      </c>
      <c r="AH139">
        <v>201.99660343849999</v>
      </c>
      <c r="AI139">
        <v>201.34335632840001</v>
      </c>
      <c r="AJ139">
        <v>199.11586311479999</v>
      </c>
      <c r="AK139">
        <v>195.34438186579999</v>
      </c>
      <c r="AL139">
        <v>190.1484300052</v>
      </c>
      <c r="AM139">
        <v>183.74273094879999</v>
      </c>
      <c r="AN139">
        <v>176.42913069670001</v>
      </c>
      <c r="AO139">
        <v>168.5714726738</v>
      </c>
      <c r="AP139">
        <v>160.555380394</v>
      </c>
      <c r="AQ139">
        <v>152.74075966660001</v>
      </c>
      <c r="AR139">
        <v>145.41836316889999</v>
      </c>
      <c r="AS139">
        <v>138.78035459750001</v>
      </c>
      <c r="AT139">
        <v>132.90890597840001</v>
      </c>
      <c r="AU139">
        <v>127.77987627980001</v>
      </c>
      <c r="AV139">
        <v>123.2742190373</v>
      </c>
      <c r="AW139">
        <v>119.1894242388</v>
      </c>
      <c r="AX139">
        <v>115.2460391922</v>
      </c>
      <c r="AY139">
        <v>111.0885086152</v>
      </c>
      <c r="AZ139">
        <v>103.8922593727</v>
      </c>
      <c r="BA139">
        <v>98.783725231999995</v>
      </c>
      <c r="BB139">
        <v>91.612808485599999</v>
      </c>
      <c r="BC139">
        <v>82.048981990900003</v>
      </c>
      <c r="BD139">
        <v>69.9557676469</v>
      </c>
      <c r="BE139">
        <v>55.567684389599997</v>
      </c>
      <c r="BF139">
        <v>39.652320684000003</v>
      </c>
      <c r="BG139">
        <v>23.5991819039</v>
      </c>
      <c r="BH139">
        <v>9.4405298063000007</v>
      </c>
      <c r="BI139">
        <v>0</v>
      </c>
    </row>
  </sheetData>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92D050"/>
  </sheetPr>
  <dimension ref="A1:BJ145"/>
  <sheetViews>
    <sheetView workbookViewId="0">
      <pane xSplit="2" ySplit="2" topLeftCell="C117" activePane="bottomRight" state="frozen"/>
      <selection pane="topRight" activeCell="C1" sqref="C1"/>
      <selection pane="bottomLeft" activeCell="A3" sqref="A3"/>
      <selection pane="bottomRight" activeCell="D145" sqref="D145"/>
    </sheetView>
  </sheetViews>
  <sheetFormatPr baseColWidth="10" defaultColWidth="9.109375"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Limt2!A1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Limt2!A2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Limt2!A3</f>
        <v>World economic parameters</v>
      </c>
      <c r="B3" t="str">
        <f>GAMSbase!A3</f>
        <v>** World Economic Parameters</v>
      </c>
      <c r="C3" s="61" t="str">
        <f>IFERROR(Limt2!B3/GAMSlim2!B3,"")</f>
        <v/>
      </c>
      <c r="D3" s="61" t="str">
        <f>IFERROR(Limt2!C3/GAMSlim2!C3,"")</f>
        <v/>
      </c>
      <c r="E3" s="61" t="str">
        <f>IFERROR(Limt2!D3/GAMSlim2!D3,"")</f>
        <v/>
      </c>
      <c r="F3" s="61" t="str">
        <f>IFERROR(Limt2!E3/GAMSlim2!E3,"")</f>
        <v/>
      </c>
      <c r="G3" s="61" t="str">
        <f>IFERROR(Limt2!F3/GAMSlim2!F3,"")</f>
        <v/>
      </c>
      <c r="H3" s="61" t="str">
        <f>IFERROR(Limt2!G3/GAMSlim2!G3,"")</f>
        <v/>
      </c>
      <c r="I3" s="61" t="str">
        <f>IFERROR(Limt2!H3/GAMSlim2!H3,"")</f>
        <v/>
      </c>
      <c r="J3" s="61" t="str">
        <f>IFERROR(Limt2!I3/GAMSlim2!I3,"")</f>
        <v/>
      </c>
      <c r="K3" s="61" t="str">
        <f>IFERROR(Limt2!J3/GAMSlim2!J3,"")</f>
        <v/>
      </c>
      <c r="L3" s="61" t="str">
        <f>IFERROR(Limt2!K3/GAMSlim2!K3,"")</f>
        <v/>
      </c>
      <c r="M3" s="61" t="str">
        <f>IFERROR(Limt2!L3/GAMSlim2!L3,"")</f>
        <v/>
      </c>
      <c r="N3" s="61" t="str">
        <f>IFERROR(Limt2!M3/GAMSlim2!M3,"")</f>
        <v/>
      </c>
      <c r="O3" s="61" t="str">
        <f>IFERROR(Limt2!N3/GAMSlim2!N3,"")</f>
        <v/>
      </c>
      <c r="P3" s="61" t="str">
        <f>IFERROR(Limt2!O3/GAMSlim2!O3,"")</f>
        <v/>
      </c>
      <c r="Q3" s="61" t="str">
        <f>IFERROR(Limt2!P3/GAMSlim2!P3,"")</f>
        <v/>
      </c>
      <c r="R3" s="61" t="str">
        <f>IFERROR(Limt2!Q3/GAMSlim2!Q3,"")</f>
        <v/>
      </c>
      <c r="S3" s="61" t="str">
        <f>IFERROR(Limt2!R3/GAMSlim2!R3,"")</f>
        <v/>
      </c>
      <c r="T3" s="61" t="str">
        <f>IFERROR(Limt2!S3/GAMSlim2!S3,"")</f>
        <v/>
      </c>
      <c r="U3" s="61" t="str">
        <f>IFERROR(Limt2!T3/GAMSlim2!T3,"")</f>
        <v/>
      </c>
      <c r="V3" s="61" t="str">
        <f>IFERROR(Limt2!U3/GAMSlim2!U3,"")</f>
        <v/>
      </c>
      <c r="W3" s="61" t="str">
        <f>IFERROR(Limt2!V3/GAMSlim2!V3,"")</f>
        <v/>
      </c>
      <c r="X3" s="61" t="str">
        <f>IFERROR(Limt2!W3/GAMSlim2!W3,"")</f>
        <v/>
      </c>
      <c r="Y3" s="61" t="str">
        <f>IFERROR(Limt2!X3/GAMSlim2!X3,"")</f>
        <v/>
      </c>
      <c r="Z3" s="61" t="str">
        <f>IFERROR(Limt2!Y3/GAMSlim2!Y3,"")</f>
        <v/>
      </c>
      <c r="AA3" s="61" t="str">
        <f>IFERROR(Limt2!Z3/GAMSlim2!Z3,"")</f>
        <v/>
      </c>
      <c r="AB3" s="61" t="str">
        <f>IFERROR(Limt2!AA3/GAMSlim2!AA3,"")</f>
        <v/>
      </c>
      <c r="AC3" s="61" t="str">
        <f>IFERROR(Limt2!AB3/GAMSlim2!AB3,"")</f>
        <v/>
      </c>
      <c r="AD3" s="61" t="str">
        <f>IFERROR(Limt2!AC3/GAMSlim2!AC3,"")</f>
        <v/>
      </c>
      <c r="AE3" s="61" t="str">
        <f>IFERROR(Limt2!AD3/GAMSlim2!AD3,"")</f>
        <v/>
      </c>
      <c r="AF3" s="61" t="str">
        <f>IFERROR(Limt2!AE3/GAMSlim2!AE3,"")</f>
        <v/>
      </c>
      <c r="AG3" s="61" t="str">
        <f>IFERROR(Limt2!AF3/GAMSlim2!AF3,"")</f>
        <v/>
      </c>
      <c r="AH3" s="61" t="str">
        <f>IFERROR(Limt2!AG3/GAMSlim2!AG3,"")</f>
        <v/>
      </c>
      <c r="AI3" s="61" t="str">
        <f>IFERROR(Limt2!AH3/GAMSlim2!AH3,"")</f>
        <v/>
      </c>
      <c r="AJ3" s="61" t="str">
        <f>IFERROR(Limt2!AI3/GAMSlim2!AI3,"")</f>
        <v/>
      </c>
      <c r="AK3" s="61" t="str">
        <f>IFERROR(Limt2!AJ3/GAMSlim2!AJ3,"")</f>
        <v/>
      </c>
      <c r="AL3" s="61" t="str">
        <f>IFERROR(Limt2!AK3/GAMSlim2!AK3,"")</f>
        <v/>
      </c>
      <c r="AM3" s="61" t="str">
        <f>IFERROR(Limt2!AL3/GAMSlim2!AL3,"")</f>
        <v/>
      </c>
      <c r="AN3" s="61" t="str">
        <f>IFERROR(Limt2!AM3/GAMSlim2!AM3,"")</f>
        <v/>
      </c>
      <c r="AO3" s="61" t="str">
        <f>IFERROR(Limt2!AN3/GAMSlim2!AN3,"")</f>
        <v/>
      </c>
      <c r="AP3" s="61" t="str">
        <f>IFERROR(Limt2!AO3/GAMSlim2!AO3,"")</f>
        <v/>
      </c>
      <c r="AQ3" s="61" t="str">
        <f>IFERROR(Limt2!AP3/GAMSlim2!AP3,"")</f>
        <v/>
      </c>
      <c r="AR3" s="61" t="str">
        <f>IFERROR(Limt2!AQ3/GAMSlim2!AQ3,"")</f>
        <v/>
      </c>
      <c r="AS3" s="61" t="str">
        <f>IFERROR(Limt2!AR3/GAMSlim2!AR3,"")</f>
        <v/>
      </c>
      <c r="AT3" s="61" t="str">
        <f>IFERROR(Limt2!AS3/GAMSlim2!AS3,"")</f>
        <v/>
      </c>
      <c r="AU3" s="61" t="str">
        <f>IFERROR(Limt2!AT3/GAMSlim2!AT3,"")</f>
        <v/>
      </c>
      <c r="AV3" s="61" t="str">
        <f>IFERROR(Limt2!AU3/GAMSlim2!AU3,"")</f>
        <v/>
      </c>
      <c r="AW3" s="61" t="str">
        <f>IFERROR(Limt2!AV3/GAMSlim2!AV3,"")</f>
        <v/>
      </c>
      <c r="AX3" s="61" t="str">
        <f>IFERROR(Limt2!AW3/GAMSlim2!AW3,"")</f>
        <v/>
      </c>
      <c r="AY3" s="61" t="str">
        <f>IFERROR(Limt2!AX3/GAMSlim2!AX3,"")</f>
        <v/>
      </c>
      <c r="AZ3" s="61" t="str">
        <f>IFERROR(Limt2!AY3/GAMSlim2!AY3,"")</f>
        <v/>
      </c>
      <c r="BA3" s="61" t="str">
        <f>IFERROR(Limt2!AZ3/GAMSlim2!AZ3,"")</f>
        <v/>
      </c>
      <c r="BB3" s="61" t="str">
        <f>IFERROR(Limt2!BA3/GAMSlim2!BA3,"")</f>
        <v/>
      </c>
      <c r="BC3" s="61" t="str">
        <f>IFERROR(Limt2!BB3/GAMSlim2!BB3,"")</f>
        <v/>
      </c>
      <c r="BD3" s="61" t="str">
        <f>IFERROR(Limt2!BC3/GAMSlim2!BC3,"")</f>
        <v/>
      </c>
      <c r="BE3" s="61" t="str">
        <f>IFERROR(Limt2!BD3/GAMSlim2!BD3,"")</f>
        <v/>
      </c>
      <c r="BF3" s="61" t="str">
        <f>IFERROR(Limt2!BE3/GAMSlim2!BE3,"")</f>
        <v/>
      </c>
      <c r="BG3" s="61" t="str">
        <f>IFERROR(Limt2!BF3/GAMSlim2!BF3,"")</f>
        <v/>
      </c>
      <c r="BH3" s="61" t="str">
        <f>IFERROR(Limt2!BG3/GAMSlim2!BG3,"")</f>
        <v/>
      </c>
      <c r="BI3" s="61" t="str">
        <f>IFERROR(Limt2!BH3/GAMSlim2!BH3,"")</f>
        <v/>
      </c>
      <c r="BJ3" s="61" t="str">
        <f>IFERROR(Limt2!BI3/GAMSlim2!BI3,"")</f>
        <v/>
      </c>
    </row>
    <row r="4" spans="1:62" x14ac:dyDescent="0.25">
      <c r="A4" t="str">
        <f>Limt2!A4</f>
        <v>OUTPUT AND CAPITAL ACCUMULATION</v>
      </c>
      <c r="B4" t="str">
        <f>GAMSbase!A4</f>
        <v>* OUTPUT AND CAPTIAL ACCUMULATION</v>
      </c>
      <c r="C4" s="61" t="str">
        <f>IFERROR(Limt2!B4/GAMSlim2!B4,"")</f>
        <v/>
      </c>
      <c r="D4" s="61" t="str">
        <f>IFERROR(Limt2!C4/GAMSlim2!C4,"")</f>
        <v/>
      </c>
      <c r="E4" s="61" t="str">
        <f>IFERROR(Limt2!D4/GAMSlim2!D4,"")</f>
        <v/>
      </c>
      <c r="F4" s="61" t="str">
        <f>IFERROR(Limt2!E4/GAMSlim2!E4,"")</f>
        <v/>
      </c>
      <c r="G4" s="61" t="str">
        <f>IFERROR(Limt2!F4/GAMSlim2!F4,"")</f>
        <v/>
      </c>
      <c r="H4" s="61" t="str">
        <f>IFERROR(Limt2!G4/GAMSlim2!G4,"")</f>
        <v/>
      </c>
      <c r="I4" s="61" t="str">
        <f>IFERROR(Limt2!H4/GAMSlim2!H4,"")</f>
        <v/>
      </c>
      <c r="J4" s="61" t="str">
        <f>IFERROR(Limt2!I4/GAMSlim2!I4,"")</f>
        <v/>
      </c>
      <c r="K4" s="61" t="str">
        <f>IFERROR(Limt2!J4/GAMSlim2!J4,"")</f>
        <v/>
      </c>
      <c r="L4" s="61" t="str">
        <f>IFERROR(Limt2!K4/GAMSlim2!K4,"")</f>
        <v/>
      </c>
      <c r="M4" s="61" t="str">
        <f>IFERROR(Limt2!L4/GAMSlim2!L4,"")</f>
        <v/>
      </c>
      <c r="N4" s="61" t="str">
        <f>IFERROR(Limt2!M4/GAMSlim2!M4,"")</f>
        <v/>
      </c>
      <c r="O4" s="61" t="str">
        <f>IFERROR(Limt2!N4/GAMSlim2!N4,"")</f>
        <v/>
      </c>
      <c r="P4" s="61" t="str">
        <f>IFERROR(Limt2!O4/GAMSlim2!O4,"")</f>
        <v/>
      </c>
      <c r="Q4" s="61" t="str">
        <f>IFERROR(Limt2!P4/GAMSlim2!P4,"")</f>
        <v/>
      </c>
      <c r="R4" s="61" t="str">
        <f>IFERROR(Limt2!Q4/GAMSlim2!Q4,"")</f>
        <v/>
      </c>
      <c r="S4" s="61" t="str">
        <f>IFERROR(Limt2!R4/GAMSlim2!R4,"")</f>
        <v/>
      </c>
      <c r="T4" s="61" t="str">
        <f>IFERROR(Limt2!S4/GAMSlim2!S4,"")</f>
        <v/>
      </c>
      <c r="U4" s="61" t="str">
        <f>IFERROR(Limt2!T4/GAMSlim2!T4,"")</f>
        <v/>
      </c>
      <c r="V4" s="61" t="str">
        <f>IFERROR(Limt2!U4/GAMSlim2!U4,"")</f>
        <v/>
      </c>
      <c r="W4" s="61" t="str">
        <f>IFERROR(Limt2!V4/GAMSlim2!V4,"")</f>
        <v/>
      </c>
      <c r="X4" s="61" t="str">
        <f>IFERROR(Limt2!W4/GAMSlim2!W4,"")</f>
        <v/>
      </c>
      <c r="Y4" s="61" t="str">
        <f>IFERROR(Limt2!X4/GAMSlim2!X4,"")</f>
        <v/>
      </c>
      <c r="Z4" s="61" t="str">
        <f>IFERROR(Limt2!Y4/GAMSlim2!Y4,"")</f>
        <v/>
      </c>
      <c r="AA4" s="61" t="str">
        <f>IFERROR(Limt2!Z4/GAMSlim2!Z4,"")</f>
        <v/>
      </c>
      <c r="AB4" s="61" t="str">
        <f>IFERROR(Limt2!AA4/GAMSlim2!AA4,"")</f>
        <v/>
      </c>
      <c r="AC4" s="61" t="str">
        <f>IFERROR(Limt2!AB4/GAMSlim2!AB4,"")</f>
        <v/>
      </c>
      <c r="AD4" s="61" t="str">
        <f>IFERROR(Limt2!AC4/GAMSlim2!AC4,"")</f>
        <v/>
      </c>
      <c r="AE4" s="61" t="str">
        <f>IFERROR(Limt2!AD4/GAMSlim2!AD4,"")</f>
        <v/>
      </c>
      <c r="AF4" s="61" t="str">
        <f>IFERROR(Limt2!AE4/GAMSlim2!AE4,"")</f>
        <v/>
      </c>
      <c r="AG4" s="61" t="str">
        <f>IFERROR(Limt2!AF4/GAMSlim2!AF4,"")</f>
        <v/>
      </c>
      <c r="AH4" s="61" t="str">
        <f>IFERROR(Limt2!AG4/GAMSlim2!AG4,"")</f>
        <v/>
      </c>
      <c r="AI4" s="61" t="str">
        <f>IFERROR(Limt2!AH4/GAMSlim2!AH4,"")</f>
        <v/>
      </c>
      <c r="AJ4" s="61" t="str">
        <f>IFERROR(Limt2!AI4/GAMSlim2!AI4,"")</f>
        <v/>
      </c>
      <c r="AK4" s="61" t="str">
        <f>IFERROR(Limt2!AJ4/GAMSlim2!AJ4,"")</f>
        <v/>
      </c>
      <c r="AL4" s="61" t="str">
        <f>IFERROR(Limt2!AK4/GAMSlim2!AK4,"")</f>
        <v/>
      </c>
      <c r="AM4" s="61" t="str">
        <f>IFERROR(Limt2!AL4/GAMSlim2!AL4,"")</f>
        <v/>
      </c>
      <c r="AN4" s="61" t="str">
        <f>IFERROR(Limt2!AM4/GAMSlim2!AM4,"")</f>
        <v/>
      </c>
      <c r="AO4" s="61" t="str">
        <f>IFERROR(Limt2!AN4/GAMSlim2!AN4,"")</f>
        <v/>
      </c>
      <c r="AP4" s="61" t="str">
        <f>IFERROR(Limt2!AO4/GAMSlim2!AO4,"")</f>
        <v/>
      </c>
      <c r="AQ4" s="61" t="str">
        <f>IFERROR(Limt2!AP4/GAMSlim2!AP4,"")</f>
        <v/>
      </c>
      <c r="AR4" s="61" t="str">
        <f>IFERROR(Limt2!AQ4/GAMSlim2!AQ4,"")</f>
        <v/>
      </c>
      <c r="AS4" s="61" t="str">
        <f>IFERROR(Limt2!AR4/GAMSlim2!AR4,"")</f>
        <v/>
      </c>
      <c r="AT4" s="61" t="str">
        <f>IFERROR(Limt2!AS4/GAMSlim2!AS4,"")</f>
        <v/>
      </c>
      <c r="AU4" s="61" t="str">
        <f>IFERROR(Limt2!AT4/GAMSlim2!AT4,"")</f>
        <v/>
      </c>
      <c r="AV4" s="61" t="str">
        <f>IFERROR(Limt2!AU4/GAMSlim2!AU4,"")</f>
        <v/>
      </c>
      <c r="AW4" s="61" t="str">
        <f>IFERROR(Limt2!AV4/GAMSlim2!AV4,"")</f>
        <v/>
      </c>
      <c r="AX4" s="61" t="str">
        <f>IFERROR(Limt2!AW4/GAMSlim2!AW4,"")</f>
        <v/>
      </c>
      <c r="AY4" s="61" t="str">
        <f>IFERROR(Limt2!AX4/GAMSlim2!AX4,"")</f>
        <v/>
      </c>
      <c r="AZ4" s="61" t="str">
        <f>IFERROR(Limt2!AY4/GAMSlim2!AY4,"")</f>
        <v/>
      </c>
      <c r="BA4" s="61" t="str">
        <f>IFERROR(Limt2!AZ4/GAMSlim2!AZ4,"")</f>
        <v/>
      </c>
      <c r="BB4" s="61" t="str">
        <f>IFERROR(Limt2!BA4/GAMSlim2!BA4,"")</f>
        <v/>
      </c>
      <c r="BC4" s="61" t="str">
        <f>IFERROR(Limt2!BB4/GAMSlim2!BB4,"")</f>
        <v/>
      </c>
      <c r="BD4" s="61" t="str">
        <f>IFERROR(Limt2!BC4/GAMSlim2!BC4,"")</f>
        <v/>
      </c>
      <c r="BE4" s="61" t="str">
        <f>IFERROR(Limt2!BD4/GAMSlim2!BD4,"")</f>
        <v/>
      </c>
      <c r="BF4" s="61" t="str">
        <f>IFERROR(Limt2!BE4/GAMSlim2!BE4,"")</f>
        <v/>
      </c>
      <c r="BG4" s="61" t="str">
        <f>IFERROR(Limt2!BF4/GAMSlim2!BF4,"")</f>
        <v/>
      </c>
      <c r="BH4" s="61" t="str">
        <f>IFERROR(Limt2!BG4/GAMSlim2!BG4,"")</f>
        <v/>
      </c>
      <c r="BI4" s="61" t="str">
        <f>IFERROR(Limt2!BH4/GAMSlim2!BH4,"")</f>
        <v/>
      </c>
      <c r="BJ4" s="61" t="str">
        <f>IFERROR(Limt2!BI4/GAMSlim2!BI4,"")</f>
        <v/>
      </c>
    </row>
    <row r="5" spans="1:62" x14ac:dyDescent="0.25">
      <c r="A5" t="str">
        <f>Limt2!A5</f>
        <v>Capital share</v>
      </c>
      <c r="B5" t="str">
        <f>GAMSbase!A5</f>
        <v>Capital Share</v>
      </c>
      <c r="C5" s="61">
        <f>IFERROR(Limt2!B5/GAMSlim2!B5,"")</f>
        <v>1</v>
      </c>
      <c r="D5" s="61" t="str">
        <f>IFERROR(Limt2!C5/GAMSlim2!C5,"")</f>
        <v/>
      </c>
      <c r="E5" s="61" t="str">
        <f>IFERROR(Limt2!D5/GAMSlim2!D5,"")</f>
        <v/>
      </c>
      <c r="F5" s="61" t="str">
        <f>IFERROR(Limt2!E5/GAMSlim2!E5,"")</f>
        <v/>
      </c>
      <c r="G5" s="61" t="str">
        <f>IFERROR(Limt2!F5/GAMSlim2!F5,"")</f>
        <v/>
      </c>
      <c r="H5" s="61" t="str">
        <f>IFERROR(Limt2!G5/GAMSlim2!G5,"")</f>
        <v/>
      </c>
      <c r="I5" s="61" t="str">
        <f>IFERROR(Limt2!H5/GAMSlim2!H5,"")</f>
        <v/>
      </c>
      <c r="J5" s="61" t="str">
        <f>IFERROR(Limt2!I5/GAMSlim2!I5,"")</f>
        <v/>
      </c>
      <c r="K5" s="61" t="str">
        <f>IFERROR(Limt2!J5/GAMSlim2!J5,"")</f>
        <v/>
      </c>
      <c r="L5" s="61" t="str">
        <f>IFERROR(Limt2!K5/GAMSlim2!K5,"")</f>
        <v/>
      </c>
      <c r="M5" s="61" t="str">
        <f>IFERROR(Limt2!L5/GAMSlim2!L5,"")</f>
        <v/>
      </c>
      <c r="N5" s="61" t="str">
        <f>IFERROR(Limt2!M5/GAMSlim2!M5,"")</f>
        <v/>
      </c>
      <c r="O5" s="61" t="str">
        <f>IFERROR(Limt2!N5/GAMSlim2!N5,"")</f>
        <v/>
      </c>
      <c r="P5" s="61" t="str">
        <f>IFERROR(Limt2!O5/GAMSlim2!O5,"")</f>
        <v/>
      </c>
      <c r="Q5" s="61" t="str">
        <f>IFERROR(Limt2!P5/GAMSlim2!P5,"")</f>
        <v/>
      </c>
      <c r="R5" s="61" t="str">
        <f>IFERROR(Limt2!Q5/GAMSlim2!Q5,"")</f>
        <v/>
      </c>
      <c r="S5" s="61" t="str">
        <f>IFERROR(Limt2!R5/GAMSlim2!R5,"")</f>
        <v/>
      </c>
      <c r="T5" s="61" t="str">
        <f>IFERROR(Limt2!S5/GAMSlim2!S5,"")</f>
        <v/>
      </c>
      <c r="U5" s="61" t="str">
        <f>IFERROR(Limt2!T5/GAMSlim2!T5,"")</f>
        <v/>
      </c>
      <c r="V5" s="61" t="str">
        <f>IFERROR(Limt2!U5/GAMSlim2!U5,"")</f>
        <v/>
      </c>
      <c r="W5" s="61" t="str">
        <f>IFERROR(Limt2!V5/GAMSlim2!V5,"")</f>
        <v/>
      </c>
      <c r="X5" s="61" t="str">
        <f>IFERROR(Limt2!W5/GAMSlim2!W5,"")</f>
        <v/>
      </c>
      <c r="Y5" s="61" t="str">
        <f>IFERROR(Limt2!X5/GAMSlim2!X5,"")</f>
        <v/>
      </c>
      <c r="Z5" s="61" t="str">
        <f>IFERROR(Limt2!Y5/GAMSlim2!Y5,"")</f>
        <v/>
      </c>
      <c r="AA5" s="61" t="str">
        <f>IFERROR(Limt2!Z5/GAMSlim2!Z5,"")</f>
        <v/>
      </c>
      <c r="AB5" s="61" t="str">
        <f>IFERROR(Limt2!AA5/GAMSlim2!AA5,"")</f>
        <v/>
      </c>
      <c r="AC5" s="61" t="str">
        <f>IFERROR(Limt2!AB5/GAMSlim2!AB5,"")</f>
        <v/>
      </c>
      <c r="AD5" s="61" t="str">
        <f>IFERROR(Limt2!AC5/GAMSlim2!AC5,"")</f>
        <v/>
      </c>
      <c r="AE5" s="61" t="str">
        <f>IFERROR(Limt2!AD5/GAMSlim2!AD5,"")</f>
        <v/>
      </c>
      <c r="AF5" s="61" t="str">
        <f>IFERROR(Limt2!AE5/GAMSlim2!AE5,"")</f>
        <v/>
      </c>
      <c r="AG5" s="61" t="str">
        <f>IFERROR(Limt2!AF5/GAMSlim2!AF5,"")</f>
        <v/>
      </c>
      <c r="AH5" s="61" t="str">
        <f>IFERROR(Limt2!AG5/GAMSlim2!AG5,"")</f>
        <v/>
      </c>
      <c r="AI5" s="61" t="str">
        <f>IFERROR(Limt2!AH5/GAMSlim2!AH5,"")</f>
        <v/>
      </c>
      <c r="AJ5" s="61" t="str">
        <f>IFERROR(Limt2!AI5/GAMSlim2!AI5,"")</f>
        <v/>
      </c>
      <c r="AK5" s="61" t="str">
        <f>IFERROR(Limt2!AJ5/GAMSlim2!AJ5,"")</f>
        <v/>
      </c>
      <c r="AL5" s="61" t="str">
        <f>IFERROR(Limt2!AK5/GAMSlim2!AK5,"")</f>
        <v/>
      </c>
      <c r="AM5" s="61" t="str">
        <f>IFERROR(Limt2!AL5/GAMSlim2!AL5,"")</f>
        <v/>
      </c>
      <c r="AN5" s="61" t="str">
        <f>IFERROR(Limt2!AM5/GAMSlim2!AM5,"")</f>
        <v/>
      </c>
      <c r="AO5" s="61" t="str">
        <f>IFERROR(Limt2!AN5/GAMSlim2!AN5,"")</f>
        <v/>
      </c>
      <c r="AP5" s="61" t="str">
        <f>IFERROR(Limt2!AO5/GAMSlim2!AO5,"")</f>
        <v/>
      </c>
      <c r="AQ5" s="61" t="str">
        <f>IFERROR(Limt2!AP5/GAMSlim2!AP5,"")</f>
        <v/>
      </c>
      <c r="AR5" s="61" t="str">
        <f>IFERROR(Limt2!AQ5/GAMSlim2!AQ5,"")</f>
        <v/>
      </c>
      <c r="AS5" s="61" t="str">
        <f>IFERROR(Limt2!AR5/GAMSlim2!AR5,"")</f>
        <v/>
      </c>
      <c r="AT5" s="61" t="str">
        <f>IFERROR(Limt2!AS5/GAMSlim2!AS5,"")</f>
        <v/>
      </c>
      <c r="AU5" s="61" t="str">
        <f>IFERROR(Limt2!AT5/GAMSlim2!AT5,"")</f>
        <v/>
      </c>
      <c r="AV5" s="61" t="str">
        <f>IFERROR(Limt2!AU5/GAMSlim2!AU5,"")</f>
        <v/>
      </c>
      <c r="AW5" s="61" t="str">
        <f>IFERROR(Limt2!AV5/GAMSlim2!AV5,"")</f>
        <v/>
      </c>
      <c r="AX5" s="61" t="str">
        <f>IFERROR(Limt2!AW5/GAMSlim2!AW5,"")</f>
        <v/>
      </c>
      <c r="AY5" s="61" t="str">
        <f>IFERROR(Limt2!AX5/GAMSlim2!AX5,"")</f>
        <v/>
      </c>
      <c r="AZ5" s="61" t="str">
        <f>IFERROR(Limt2!AY5/GAMSlim2!AY5,"")</f>
        <v/>
      </c>
      <c r="BA5" s="61" t="str">
        <f>IFERROR(Limt2!AZ5/GAMSlim2!AZ5,"")</f>
        <v/>
      </c>
      <c r="BB5" s="61" t="str">
        <f>IFERROR(Limt2!BA5/GAMSlim2!BA5,"")</f>
        <v/>
      </c>
      <c r="BC5" s="61" t="str">
        <f>IFERROR(Limt2!BB5/GAMSlim2!BB5,"")</f>
        <v/>
      </c>
      <c r="BD5" s="61" t="str">
        <f>IFERROR(Limt2!BC5/GAMSlim2!BC5,"")</f>
        <v/>
      </c>
      <c r="BE5" s="61" t="str">
        <f>IFERROR(Limt2!BD5/GAMSlim2!BD5,"")</f>
        <v/>
      </c>
      <c r="BF5" s="61" t="str">
        <f>IFERROR(Limt2!BE5/GAMSlim2!BE5,"")</f>
        <v/>
      </c>
      <c r="BG5" s="61" t="str">
        <f>IFERROR(Limt2!BF5/GAMSlim2!BF5,"")</f>
        <v/>
      </c>
      <c r="BH5" s="61" t="str">
        <f>IFERROR(Limt2!BG5/GAMSlim2!BG5,"")</f>
        <v/>
      </c>
      <c r="BI5" s="61" t="str">
        <f>IFERROR(Limt2!BH5/GAMSlim2!BH5,"")</f>
        <v/>
      </c>
      <c r="BJ5" s="61" t="str">
        <f>IFERROR(Limt2!BI5/GAMSlim2!BI5,"")</f>
        <v/>
      </c>
    </row>
    <row r="6" spans="1:62" x14ac:dyDescent="0.25">
      <c r="A6" t="str">
        <f>Limt2!A6</f>
        <v>Depreciation</v>
      </c>
      <c r="B6" t="str">
        <f>GAMSbase!A6</f>
        <v>Depreciation</v>
      </c>
      <c r="C6" s="61">
        <f>IFERROR(Limt2!B6/GAMSlim2!B6,"")</f>
        <v>1</v>
      </c>
      <c r="D6" s="61" t="str">
        <f>IFERROR(Limt2!C6/GAMSlim2!C6,"")</f>
        <v/>
      </c>
      <c r="E6" s="61" t="str">
        <f>IFERROR(Limt2!D6/GAMSlim2!D6,"")</f>
        <v/>
      </c>
      <c r="F6" s="61" t="str">
        <f>IFERROR(Limt2!E6/GAMSlim2!E6,"")</f>
        <v/>
      </c>
      <c r="G6" s="61" t="str">
        <f>IFERROR(Limt2!F6/GAMSlim2!F6,"")</f>
        <v/>
      </c>
      <c r="H6" s="61" t="str">
        <f>IFERROR(Limt2!G6/GAMSlim2!G6,"")</f>
        <v/>
      </c>
      <c r="I6" s="61" t="str">
        <f>IFERROR(Limt2!H6/GAMSlim2!H6,"")</f>
        <v/>
      </c>
      <c r="J6" s="61" t="str">
        <f>IFERROR(Limt2!I6/GAMSlim2!I6,"")</f>
        <v/>
      </c>
      <c r="K6" s="61" t="str">
        <f>IFERROR(Limt2!J6/GAMSlim2!J6,"")</f>
        <v/>
      </c>
      <c r="L6" s="61" t="str">
        <f>IFERROR(Limt2!K6/GAMSlim2!K6,"")</f>
        <v/>
      </c>
      <c r="M6" s="61" t="str">
        <f>IFERROR(Limt2!L6/GAMSlim2!L6,"")</f>
        <v/>
      </c>
      <c r="N6" s="61" t="str">
        <f>IFERROR(Limt2!M6/GAMSlim2!M6,"")</f>
        <v/>
      </c>
      <c r="O6" s="61" t="str">
        <f>IFERROR(Limt2!N6/GAMSlim2!N6,"")</f>
        <v/>
      </c>
      <c r="P6" s="61" t="str">
        <f>IFERROR(Limt2!O6/GAMSlim2!O6,"")</f>
        <v/>
      </c>
      <c r="Q6" s="61" t="str">
        <f>IFERROR(Limt2!P6/GAMSlim2!P6,"")</f>
        <v/>
      </c>
      <c r="R6" s="61" t="str">
        <f>IFERROR(Limt2!Q6/GAMSlim2!Q6,"")</f>
        <v/>
      </c>
      <c r="S6" s="61" t="str">
        <f>IFERROR(Limt2!R6/GAMSlim2!R6,"")</f>
        <v/>
      </c>
      <c r="T6" s="61" t="str">
        <f>IFERROR(Limt2!S6/GAMSlim2!S6,"")</f>
        <v/>
      </c>
      <c r="U6" s="61" t="str">
        <f>IFERROR(Limt2!T6/GAMSlim2!T6,"")</f>
        <v/>
      </c>
      <c r="V6" s="61" t="str">
        <f>IFERROR(Limt2!U6/GAMSlim2!U6,"")</f>
        <v/>
      </c>
      <c r="W6" s="61" t="str">
        <f>IFERROR(Limt2!V6/GAMSlim2!V6,"")</f>
        <v/>
      </c>
      <c r="X6" s="61" t="str">
        <f>IFERROR(Limt2!W6/GAMSlim2!W6,"")</f>
        <v/>
      </c>
      <c r="Y6" s="61" t="str">
        <f>IFERROR(Limt2!X6/GAMSlim2!X6,"")</f>
        <v/>
      </c>
      <c r="Z6" s="61" t="str">
        <f>IFERROR(Limt2!Y6/GAMSlim2!Y6,"")</f>
        <v/>
      </c>
      <c r="AA6" s="61" t="str">
        <f>IFERROR(Limt2!Z6/GAMSlim2!Z6,"")</f>
        <v/>
      </c>
      <c r="AB6" s="61" t="str">
        <f>IFERROR(Limt2!AA6/GAMSlim2!AA6,"")</f>
        <v/>
      </c>
      <c r="AC6" s="61" t="str">
        <f>IFERROR(Limt2!AB6/GAMSlim2!AB6,"")</f>
        <v/>
      </c>
      <c r="AD6" s="61" t="str">
        <f>IFERROR(Limt2!AC6/GAMSlim2!AC6,"")</f>
        <v/>
      </c>
      <c r="AE6" s="61" t="str">
        <f>IFERROR(Limt2!AD6/GAMSlim2!AD6,"")</f>
        <v/>
      </c>
      <c r="AF6" s="61" t="str">
        <f>IFERROR(Limt2!AE6/GAMSlim2!AE6,"")</f>
        <v/>
      </c>
      <c r="AG6" s="61" t="str">
        <f>IFERROR(Limt2!AF6/GAMSlim2!AF6,"")</f>
        <v/>
      </c>
      <c r="AH6" s="61" t="str">
        <f>IFERROR(Limt2!AG6/GAMSlim2!AG6,"")</f>
        <v/>
      </c>
      <c r="AI6" s="61" t="str">
        <f>IFERROR(Limt2!AH6/GAMSlim2!AH6,"")</f>
        <v/>
      </c>
      <c r="AJ6" s="61" t="str">
        <f>IFERROR(Limt2!AI6/GAMSlim2!AI6,"")</f>
        <v/>
      </c>
      <c r="AK6" s="61" t="str">
        <f>IFERROR(Limt2!AJ6/GAMSlim2!AJ6,"")</f>
        <v/>
      </c>
      <c r="AL6" s="61" t="str">
        <f>IFERROR(Limt2!AK6/GAMSlim2!AK6,"")</f>
        <v/>
      </c>
      <c r="AM6" s="61" t="str">
        <f>IFERROR(Limt2!AL6/GAMSlim2!AL6,"")</f>
        <v/>
      </c>
      <c r="AN6" s="61" t="str">
        <f>IFERROR(Limt2!AM6/GAMSlim2!AM6,"")</f>
        <v/>
      </c>
      <c r="AO6" s="61" t="str">
        <f>IFERROR(Limt2!AN6/GAMSlim2!AN6,"")</f>
        <v/>
      </c>
      <c r="AP6" s="61" t="str">
        <f>IFERROR(Limt2!AO6/GAMSlim2!AO6,"")</f>
        <v/>
      </c>
      <c r="AQ6" s="61" t="str">
        <f>IFERROR(Limt2!AP6/GAMSlim2!AP6,"")</f>
        <v/>
      </c>
      <c r="AR6" s="61" t="str">
        <f>IFERROR(Limt2!AQ6/GAMSlim2!AQ6,"")</f>
        <v/>
      </c>
      <c r="AS6" s="61" t="str">
        <f>IFERROR(Limt2!AR6/GAMSlim2!AR6,"")</f>
        <v/>
      </c>
      <c r="AT6" s="61" t="str">
        <f>IFERROR(Limt2!AS6/GAMSlim2!AS6,"")</f>
        <v/>
      </c>
      <c r="AU6" s="61" t="str">
        <f>IFERROR(Limt2!AT6/GAMSlim2!AT6,"")</f>
        <v/>
      </c>
      <c r="AV6" s="61" t="str">
        <f>IFERROR(Limt2!AU6/GAMSlim2!AU6,"")</f>
        <v/>
      </c>
      <c r="AW6" s="61" t="str">
        <f>IFERROR(Limt2!AV6/GAMSlim2!AV6,"")</f>
        <v/>
      </c>
      <c r="AX6" s="61" t="str">
        <f>IFERROR(Limt2!AW6/GAMSlim2!AW6,"")</f>
        <v/>
      </c>
      <c r="AY6" s="61" t="str">
        <f>IFERROR(Limt2!AX6/GAMSlim2!AX6,"")</f>
        <v/>
      </c>
      <c r="AZ6" s="61" t="str">
        <f>IFERROR(Limt2!AY6/GAMSlim2!AY6,"")</f>
        <v/>
      </c>
      <c r="BA6" s="61" t="str">
        <f>IFERROR(Limt2!AZ6/GAMSlim2!AZ6,"")</f>
        <v/>
      </c>
      <c r="BB6" s="61" t="str">
        <f>IFERROR(Limt2!BA6/GAMSlim2!BA6,"")</f>
        <v/>
      </c>
      <c r="BC6" s="61" t="str">
        <f>IFERROR(Limt2!BB6/GAMSlim2!BB6,"")</f>
        <v/>
      </c>
      <c r="BD6" s="61" t="str">
        <f>IFERROR(Limt2!BC6/GAMSlim2!BC6,"")</f>
        <v/>
      </c>
      <c r="BE6" s="61" t="str">
        <f>IFERROR(Limt2!BD6/GAMSlim2!BD6,"")</f>
        <v/>
      </c>
      <c r="BF6" s="61" t="str">
        <f>IFERROR(Limt2!BE6/GAMSlim2!BE6,"")</f>
        <v/>
      </c>
      <c r="BG6" s="61" t="str">
        <f>IFERROR(Limt2!BF6/GAMSlim2!BF6,"")</f>
        <v/>
      </c>
      <c r="BH6" s="61" t="str">
        <f>IFERROR(Limt2!BG6/GAMSlim2!BG6,"")</f>
        <v/>
      </c>
      <c r="BI6" s="61" t="str">
        <f>IFERROR(Limt2!BH6/GAMSlim2!BH6,"")</f>
        <v/>
      </c>
      <c r="BJ6" s="61" t="str">
        <f>IFERROR(Limt2!BI6/GAMSlim2!BI6,"")</f>
        <v/>
      </c>
    </row>
    <row r="7" spans="1:62" x14ac:dyDescent="0.25">
      <c r="A7" t="str">
        <f>Limt2!A7</f>
        <v>World capital risk premium (percent per year)</v>
      </c>
      <c r="B7" t="str">
        <f>GAMSbase!A7</f>
        <v>World Capital Risk Premium</v>
      </c>
      <c r="C7" s="61" t="str">
        <f>IFERROR(Limt2!B7/GAMSlim2!B7,"")</f>
        <v/>
      </c>
      <c r="D7" s="61" t="str">
        <f>IFERROR(Limt2!C7/GAMSlim2!C7,"")</f>
        <v/>
      </c>
      <c r="E7" s="61" t="str">
        <f>IFERROR(Limt2!D7/GAMSlim2!D7,"")</f>
        <v/>
      </c>
      <c r="F7" s="61" t="str">
        <f>IFERROR(Limt2!E7/GAMSlim2!E7,"")</f>
        <v/>
      </c>
      <c r="G7" s="61" t="str">
        <f>IFERROR(Limt2!F7/GAMSlim2!F7,"")</f>
        <v/>
      </c>
      <c r="H7" s="61" t="str">
        <f>IFERROR(Limt2!G7/GAMSlim2!G7,"")</f>
        <v/>
      </c>
      <c r="I7" s="61" t="str">
        <f>IFERROR(Limt2!H7/GAMSlim2!H7,"")</f>
        <v/>
      </c>
      <c r="J7" s="61" t="str">
        <f>IFERROR(Limt2!I7/GAMSlim2!I7,"")</f>
        <v/>
      </c>
      <c r="K7" s="61" t="str">
        <f>IFERROR(Limt2!J7/GAMSlim2!J7,"")</f>
        <v/>
      </c>
      <c r="L7" s="61" t="str">
        <f>IFERROR(Limt2!K7/GAMSlim2!K7,"")</f>
        <v/>
      </c>
      <c r="M7" s="61" t="str">
        <f>IFERROR(Limt2!L7/GAMSlim2!L7,"")</f>
        <v/>
      </c>
      <c r="N7" s="61" t="str">
        <f>IFERROR(Limt2!M7/GAMSlim2!M7,"")</f>
        <v/>
      </c>
      <c r="O7" s="61" t="str">
        <f>IFERROR(Limt2!N7/GAMSlim2!N7,"")</f>
        <v/>
      </c>
      <c r="P7" s="61" t="str">
        <f>IFERROR(Limt2!O7/GAMSlim2!O7,"")</f>
        <v/>
      </c>
      <c r="Q7" s="61" t="str">
        <f>IFERROR(Limt2!P7/GAMSlim2!P7,"")</f>
        <v/>
      </c>
      <c r="R7" s="61" t="str">
        <f>IFERROR(Limt2!Q7/GAMSlim2!Q7,"")</f>
        <v/>
      </c>
      <c r="S7" s="61" t="str">
        <f>IFERROR(Limt2!R7/GAMSlim2!R7,"")</f>
        <v/>
      </c>
      <c r="T7" s="61" t="str">
        <f>IFERROR(Limt2!S7/GAMSlim2!S7,"")</f>
        <v/>
      </c>
      <c r="U7" s="61" t="str">
        <f>IFERROR(Limt2!T7/GAMSlim2!T7,"")</f>
        <v/>
      </c>
      <c r="V7" s="61" t="str">
        <f>IFERROR(Limt2!U7/GAMSlim2!U7,"")</f>
        <v/>
      </c>
      <c r="W7" s="61" t="str">
        <f>IFERROR(Limt2!V7/GAMSlim2!V7,"")</f>
        <v/>
      </c>
      <c r="X7" s="61" t="str">
        <f>IFERROR(Limt2!W7/GAMSlim2!W7,"")</f>
        <v/>
      </c>
      <c r="Y7" s="61" t="str">
        <f>IFERROR(Limt2!X7/GAMSlim2!X7,"")</f>
        <v/>
      </c>
      <c r="Z7" s="61" t="str">
        <f>IFERROR(Limt2!Y7/GAMSlim2!Y7,"")</f>
        <v/>
      </c>
      <c r="AA7" s="61" t="str">
        <f>IFERROR(Limt2!Z7/GAMSlim2!Z7,"")</f>
        <v/>
      </c>
      <c r="AB7" s="61" t="str">
        <f>IFERROR(Limt2!AA7/GAMSlim2!AA7,"")</f>
        <v/>
      </c>
      <c r="AC7" s="61" t="str">
        <f>IFERROR(Limt2!AB7/GAMSlim2!AB7,"")</f>
        <v/>
      </c>
      <c r="AD7" s="61" t="str">
        <f>IFERROR(Limt2!AC7/GAMSlim2!AC7,"")</f>
        <v/>
      </c>
      <c r="AE7" s="61" t="str">
        <f>IFERROR(Limt2!AD7/GAMSlim2!AD7,"")</f>
        <v/>
      </c>
      <c r="AF7" s="61" t="str">
        <f>IFERROR(Limt2!AE7/GAMSlim2!AE7,"")</f>
        <v/>
      </c>
      <c r="AG7" s="61" t="str">
        <f>IFERROR(Limt2!AF7/GAMSlim2!AF7,"")</f>
        <v/>
      </c>
      <c r="AH7" s="61" t="str">
        <f>IFERROR(Limt2!AG7/GAMSlim2!AG7,"")</f>
        <v/>
      </c>
      <c r="AI7" s="61" t="str">
        <f>IFERROR(Limt2!AH7/GAMSlim2!AH7,"")</f>
        <v/>
      </c>
      <c r="AJ7" s="61" t="str">
        <f>IFERROR(Limt2!AI7/GAMSlim2!AI7,"")</f>
        <v/>
      </c>
      <c r="AK7" s="61" t="str">
        <f>IFERROR(Limt2!AJ7/GAMSlim2!AJ7,"")</f>
        <v/>
      </c>
      <c r="AL7" s="61" t="str">
        <f>IFERROR(Limt2!AK7/GAMSlim2!AK7,"")</f>
        <v/>
      </c>
      <c r="AM7" s="61" t="str">
        <f>IFERROR(Limt2!AL7/GAMSlim2!AL7,"")</f>
        <v/>
      </c>
      <c r="AN7" s="61" t="str">
        <f>IFERROR(Limt2!AM7/GAMSlim2!AM7,"")</f>
        <v/>
      </c>
      <c r="AO7" s="61" t="str">
        <f>IFERROR(Limt2!AN7/GAMSlim2!AN7,"")</f>
        <v/>
      </c>
      <c r="AP7" s="61" t="str">
        <f>IFERROR(Limt2!AO7/GAMSlim2!AO7,"")</f>
        <v/>
      </c>
      <c r="AQ7" s="61" t="str">
        <f>IFERROR(Limt2!AP7/GAMSlim2!AP7,"")</f>
        <v/>
      </c>
      <c r="AR7" s="61" t="str">
        <f>IFERROR(Limt2!AQ7/GAMSlim2!AQ7,"")</f>
        <v/>
      </c>
      <c r="AS7" s="61" t="str">
        <f>IFERROR(Limt2!AR7/GAMSlim2!AR7,"")</f>
        <v/>
      </c>
      <c r="AT7" s="61" t="str">
        <f>IFERROR(Limt2!AS7/GAMSlim2!AS7,"")</f>
        <v/>
      </c>
      <c r="AU7" s="61" t="str">
        <f>IFERROR(Limt2!AT7/GAMSlim2!AT7,"")</f>
        <v/>
      </c>
      <c r="AV7" s="61" t="str">
        <f>IFERROR(Limt2!AU7/GAMSlim2!AU7,"")</f>
        <v/>
      </c>
      <c r="AW7" s="61" t="str">
        <f>IFERROR(Limt2!AV7/GAMSlim2!AV7,"")</f>
        <v/>
      </c>
      <c r="AX7" s="61" t="str">
        <f>IFERROR(Limt2!AW7/GAMSlim2!AW7,"")</f>
        <v/>
      </c>
      <c r="AY7" s="61" t="str">
        <f>IFERROR(Limt2!AX7/GAMSlim2!AX7,"")</f>
        <v/>
      </c>
      <c r="AZ7" s="61" t="str">
        <f>IFERROR(Limt2!AY7/GAMSlim2!AY7,"")</f>
        <v/>
      </c>
      <c r="BA7" s="61" t="str">
        <f>IFERROR(Limt2!AZ7/GAMSlim2!AZ7,"")</f>
        <v/>
      </c>
      <c r="BB7" s="61" t="str">
        <f>IFERROR(Limt2!BA7/GAMSlim2!BA7,"")</f>
        <v/>
      </c>
      <c r="BC7" s="61" t="str">
        <f>IFERROR(Limt2!BB7/GAMSlim2!BB7,"")</f>
        <v/>
      </c>
      <c r="BD7" s="61" t="str">
        <f>IFERROR(Limt2!BC7/GAMSlim2!BC7,"")</f>
        <v/>
      </c>
      <c r="BE7" s="61" t="str">
        <f>IFERROR(Limt2!BD7/GAMSlim2!BD7,"")</f>
        <v/>
      </c>
      <c r="BF7" s="61" t="str">
        <f>IFERROR(Limt2!BE7/GAMSlim2!BE7,"")</f>
        <v/>
      </c>
      <c r="BG7" s="61" t="str">
        <f>IFERROR(Limt2!BF7/GAMSlim2!BF7,"")</f>
        <v/>
      </c>
      <c r="BH7" s="61" t="str">
        <f>IFERROR(Limt2!BG7/GAMSlim2!BG7,"")</f>
        <v/>
      </c>
      <c r="BI7" s="61" t="str">
        <f>IFERROR(Limt2!BH7/GAMSlim2!BH7,"")</f>
        <v/>
      </c>
      <c r="BJ7" s="61" t="str">
        <f>IFERROR(Limt2!BI7/GAMSlim2!BI7,"")</f>
        <v/>
      </c>
    </row>
    <row r="8" spans="1:62" x14ac:dyDescent="0.25">
      <c r="A8" t="str">
        <f>Limt2!A8</f>
        <v>Fraction diversifiable risk</v>
      </c>
      <c r="B8" t="str">
        <f>GAMSbase!A8</f>
        <v>Fraction Diversifiable Risk</v>
      </c>
      <c r="C8" s="61" t="str">
        <f>IFERROR(Limt2!B8/GAMSlim2!B8,"")</f>
        <v/>
      </c>
      <c r="D8" s="61" t="str">
        <f>IFERROR(Limt2!C8/GAMSlim2!C8,"")</f>
        <v/>
      </c>
      <c r="E8" s="61" t="str">
        <f>IFERROR(Limt2!D8/GAMSlim2!D8,"")</f>
        <v/>
      </c>
      <c r="F8" s="61" t="str">
        <f>IFERROR(Limt2!E8/GAMSlim2!E8,"")</f>
        <v/>
      </c>
      <c r="G8" s="61" t="str">
        <f>IFERROR(Limt2!F8/GAMSlim2!F8,"")</f>
        <v/>
      </c>
      <c r="H8" s="61" t="str">
        <f>IFERROR(Limt2!G8/GAMSlim2!G8,"")</f>
        <v/>
      </c>
      <c r="I8" s="61" t="str">
        <f>IFERROR(Limt2!H8/GAMSlim2!H8,"")</f>
        <v/>
      </c>
      <c r="J8" s="61" t="str">
        <f>IFERROR(Limt2!I8/GAMSlim2!I8,"")</f>
        <v/>
      </c>
      <c r="K8" s="61" t="str">
        <f>IFERROR(Limt2!J8/GAMSlim2!J8,"")</f>
        <v/>
      </c>
      <c r="L8" s="61" t="str">
        <f>IFERROR(Limt2!K8/GAMSlim2!K8,"")</f>
        <v/>
      </c>
      <c r="M8" s="61" t="str">
        <f>IFERROR(Limt2!L8/GAMSlim2!L8,"")</f>
        <v/>
      </c>
      <c r="N8" s="61" t="str">
        <f>IFERROR(Limt2!M8/GAMSlim2!M8,"")</f>
        <v/>
      </c>
      <c r="O8" s="61" t="str">
        <f>IFERROR(Limt2!N8/GAMSlim2!N8,"")</f>
        <v/>
      </c>
      <c r="P8" s="61" t="str">
        <f>IFERROR(Limt2!O8/GAMSlim2!O8,"")</f>
        <v/>
      </c>
      <c r="Q8" s="61" t="str">
        <f>IFERROR(Limt2!P8/GAMSlim2!P8,"")</f>
        <v/>
      </c>
      <c r="R8" s="61" t="str">
        <f>IFERROR(Limt2!Q8/GAMSlim2!Q8,"")</f>
        <v/>
      </c>
      <c r="S8" s="61" t="str">
        <f>IFERROR(Limt2!R8/GAMSlim2!R8,"")</f>
        <v/>
      </c>
      <c r="T8" s="61" t="str">
        <f>IFERROR(Limt2!S8/GAMSlim2!S8,"")</f>
        <v/>
      </c>
      <c r="U8" s="61" t="str">
        <f>IFERROR(Limt2!T8/GAMSlim2!T8,"")</f>
        <v/>
      </c>
      <c r="V8" s="61" t="str">
        <f>IFERROR(Limt2!U8/GAMSlim2!U8,"")</f>
        <v/>
      </c>
      <c r="W8" s="61" t="str">
        <f>IFERROR(Limt2!V8/GAMSlim2!V8,"")</f>
        <v/>
      </c>
      <c r="X8" s="61" t="str">
        <f>IFERROR(Limt2!W8/GAMSlim2!W8,"")</f>
        <v/>
      </c>
      <c r="Y8" s="61" t="str">
        <f>IFERROR(Limt2!X8/GAMSlim2!X8,"")</f>
        <v/>
      </c>
      <c r="Z8" s="61" t="str">
        <f>IFERROR(Limt2!Y8/GAMSlim2!Y8,"")</f>
        <v/>
      </c>
      <c r="AA8" s="61" t="str">
        <f>IFERROR(Limt2!Z8/GAMSlim2!Z8,"")</f>
        <v/>
      </c>
      <c r="AB8" s="61" t="str">
        <f>IFERROR(Limt2!AA8/GAMSlim2!AA8,"")</f>
        <v/>
      </c>
      <c r="AC8" s="61" t="str">
        <f>IFERROR(Limt2!AB8/GAMSlim2!AB8,"")</f>
        <v/>
      </c>
      <c r="AD8" s="61" t="str">
        <f>IFERROR(Limt2!AC8/GAMSlim2!AC8,"")</f>
        <v/>
      </c>
      <c r="AE8" s="61" t="str">
        <f>IFERROR(Limt2!AD8/GAMSlim2!AD8,"")</f>
        <v/>
      </c>
      <c r="AF8" s="61" t="str">
        <f>IFERROR(Limt2!AE8/GAMSlim2!AE8,"")</f>
        <v/>
      </c>
      <c r="AG8" s="61" t="str">
        <f>IFERROR(Limt2!AF8/GAMSlim2!AF8,"")</f>
        <v/>
      </c>
      <c r="AH8" s="61" t="str">
        <f>IFERROR(Limt2!AG8/GAMSlim2!AG8,"")</f>
        <v/>
      </c>
      <c r="AI8" s="61" t="str">
        <f>IFERROR(Limt2!AH8/GAMSlim2!AH8,"")</f>
        <v/>
      </c>
      <c r="AJ8" s="61" t="str">
        <f>IFERROR(Limt2!AI8/GAMSlim2!AI8,"")</f>
        <v/>
      </c>
      <c r="AK8" s="61" t="str">
        <f>IFERROR(Limt2!AJ8/GAMSlim2!AJ8,"")</f>
        <v/>
      </c>
      <c r="AL8" s="61" t="str">
        <f>IFERROR(Limt2!AK8/GAMSlim2!AK8,"")</f>
        <v/>
      </c>
      <c r="AM8" s="61" t="str">
        <f>IFERROR(Limt2!AL8/GAMSlim2!AL8,"")</f>
        <v/>
      </c>
      <c r="AN8" s="61" t="str">
        <f>IFERROR(Limt2!AM8/GAMSlim2!AM8,"")</f>
        <v/>
      </c>
      <c r="AO8" s="61" t="str">
        <f>IFERROR(Limt2!AN8/GAMSlim2!AN8,"")</f>
        <v/>
      </c>
      <c r="AP8" s="61" t="str">
        <f>IFERROR(Limt2!AO8/GAMSlim2!AO8,"")</f>
        <v/>
      </c>
      <c r="AQ8" s="61" t="str">
        <f>IFERROR(Limt2!AP8/GAMSlim2!AP8,"")</f>
        <v/>
      </c>
      <c r="AR8" s="61" t="str">
        <f>IFERROR(Limt2!AQ8/GAMSlim2!AQ8,"")</f>
        <v/>
      </c>
      <c r="AS8" s="61" t="str">
        <f>IFERROR(Limt2!AR8/GAMSlim2!AR8,"")</f>
        <v/>
      </c>
      <c r="AT8" s="61" t="str">
        <f>IFERROR(Limt2!AS8/GAMSlim2!AS8,"")</f>
        <v/>
      </c>
      <c r="AU8" s="61" t="str">
        <f>IFERROR(Limt2!AT8/GAMSlim2!AT8,"")</f>
        <v/>
      </c>
      <c r="AV8" s="61" t="str">
        <f>IFERROR(Limt2!AU8/GAMSlim2!AU8,"")</f>
        <v/>
      </c>
      <c r="AW8" s="61" t="str">
        <f>IFERROR(Limt2!AV8/GAMSlim2!AV8,"")</f>
        <v/>
      </c>
      <c r="AX8" s="61" t="str">
        <f>IFERROR(Limt2!AW8/GAMSlim2!AW8,"")</f>
        <v/>
      </c>
      <c r="AY8" s="61" t="str">
        <f>IFERROR(Limt2!AX8/GAMSlim2!AX8,"")</f>
        <v/>
      </c>
      <c r="AZ8" s="61" t="str">
        <f>IFERROR(Limt2!AY8/GAMSlim2!AY8,"")</f>
        <v/>
      </c>
      <c r="BA8" s="61" t="str">
        <f>IFERROR(Limt2!AZ8/GAMSlim2!AZ8,"")</f>
        <v/>
      </c>
      <c r="BB8" s="61" t="str">
        <f>IFERROR(Limt2!BA8/GAMSlim2!BA8,"")</f>
        <v/>
      </c>
      <c r="BC8" s="61" t="str">
        <f>IFERROR(Limt2!BB8/GAMSlim2!BB8,"")</f>
        <v/>
      </c>
      <c r="BD8" s="61" t="str">
        <f>IFERROR(Limt2!BC8/GAMSlim2!BC8,"")</f>
        <v/>
      </c>
      <c r="BE8" s="61" t="str">
        <f>IFERROR(Limt2!BD8/GAMSlim2!BD8,"")</f>
        <v/>
      </c>
      <c r="BF8" s="61" t="str">
        <f>IFERROR(Limt2!BE8/GAMSlim2!BE8,"")</f>
        <v/>
      </c>
      <c r="BG8" s="61" t="str">
        <f>IFERROR(Limt2!BF8/GAMSlim2!BF8,"")</f>
        <v/>
      </c>
      <c r="BH8" s="61" t="str">
        <f>IFERROR(Limt2!BG8/GAMSlim2!BG8,"")</f>
        <v/>
      </c>
      <c r="BI8" s="61" t="str">
        <f>IFERROR(Limt2!BH8/GAMSlim2!BH8,"")</f>
        <v/>
      </c>
      <c r="BJ8" s="61" t="str">
        <f>IFERROR(Limt2!BI8/GAMSlim2!BI8,"")</f>
        <v/>
      </c>
    </row>
    <row r="9" spans="1:62" x14ac:dyDescent="0.25">
      <c r="A9" t="str">
        <f>Limt2!A9</f>
        <v>Diversifiable risk ( per year)</v>
      </c>
      <c r="B9" t="str">
        <f>GAMSbase!A9</f>
        <v>Diversifiable Risk ( per year)</v>
      </c>
      <c r="C9" s="61" t="str">
        <f>IFERROR(Limt2!B9/GAMSlim2!B9,"")</f>
        <v/>
      </c>
      <c r="D9" s="61" t="str">
        <f>IFERROR(Limt2!C9/GAMSlim2!C9,"")</f>
        <v/>
      </c>
      <c r="E9" s="61" t="str">
        <f>IFERROR(Limt2!D9/GAMSlim2!D9,"")</f>
        <v/>
      </c>
      <c r="F9" s="61" t="str">
        <f>IFERROR(Limt2!E9/GAMSlim2!E9,"")</f>
        <v/>
      </c>
      <c r="G9" s="61" t="str">
        <f>IFERROR(Limt2!F9/GAMSlim2!F9,"")</f>
        <v/>
      </c>
      <c r="H9" s="61" t="str">
        <f>IFERROR(Limt2!G9/GAMSlim2!G9,"")</f>
        <v/>
      </c>
      <c r="I9" s="61" t="str">
        <f>IFERROR(Limt2!H9/GAMSlim2!H9,"")</f>
        <v/>
      </c>
      <c r="J9" s="61" t="str">
        <f>IFERROR(Limt2!I9/GAMSlim2!I9,"")</f>
        <v/>
      </c>
      <c r="K9" s="61" t="str">
        <f>IFERROR(Limt2!J9/GAMSlim2!J9,"")</f>
        <v/>
      </c>
      <c r="L9" s="61" t="str">
        <f>IFERROR(Limt2!K9/GAMSlim2!K9,"")</f>
        <v/>
      </c>
      <c r="M9" s="61" t="str">
        <f>IFERROR(Limt2!L9/GAMSlim2!L9,"")</f>
        <v/>
      </c>
      <c r="N9" s="61" t="str">
        <f>IFERROR(Limt2!M9/GAMSlim2!M9,"")</f>
        <v/>
      </c>
      <c r="O9" s="61" t="str">
        <f>IFERROR(Limt2!N9/GAMSlim2!N9,"")</f>
        <v/>
      </c>
      <c r="P9" s="61" t="str">
        <f>IFERROR(Limt2!O9/GAMSlim2!O9,"")</f>
        <v/>
      </c>
      <c r="Q9" s="61" t="str">
        <f>IFERROR(Limt2!P9/GAMSlim2!P9,"")</f>
        <v/>
      </c>
      <c r="R9" s="61" t="str">
        <f>IFERROR(Limt2!Q9/GAMSlim2!Q9,"")</f>
        <v/>
      </c>
      <c r="S9" s="61" t="str">
        <f>IFERROR(Limt2!R9/GAMSlim2!R9,"")</f>
        <v/>
      </c>
      <c r="T9" s="61" t="str">
        <f>IFERROR(Limt2!S9/GAMSlim2!S9,"")</f>
        <v/>
      </c>
      <c r="U9" s="61" t="str">
        <f>IFERROR(Limt2!T9/GAMSlim2!T9,"")</f>
        <v/>
      </c>
      <c r="V9" s="61" t="str">
        <f>IFERROR(Limt2!U9/GAMSlim2!U9,"")</f>
        <v/>
      </c>
      <c r="W9" s="61" t="str">
        <f>IFERROR(Limt2!V9/GAMSlim2!V9,"")</f>
        <v/>
      </c>
      <c r="X9" s="61" t="str">
        <f>IFERROR(Limt2!W9/GAMSlim2!W9,"")</f>
        <v/>
      </c>
      <c r="Y9" s="61" t="str">
        <f>IFERROR(Limt2!X9/GAMSlim2!X9,"")</f>
        <v/>
      </c>
      <c r="Z9" s="61" t="str">
        <f>IFERROR(Limt2!Y9/GAMSlim2!Y9,"")</f>
        <v/>
      </c>
      <c r="AA9" s="61" t="str">
        <f>IFERROR(Limt2!Z9/GAMSlim2!Z9,"")</f>
        <v/>
      </c>
      <c r="AB9" s="61" t="str">
        <f>IFERROR(Limt2!AA9/GAMSlim2!AA9,"")</f>
        <v/>
      </c>
      <c r="AC9" s="61" t="str">
        <f>IFERROR(Limt2!AB9/GAMSlim2!AB9,"")</f>
        <v/>
      </c>
      <c r="AD9" s="61" t="str">
        <f>IFERROR(Limt2!AC9/GAMSlim2!AC9,"")</f>
        <v/>
      </c>
      <c r="AE9" s="61" t="str">
        <f>IFERROR(Limt2!AD9/GAMSlim2!AD9,"")</f>
        <v/>
      </c>
      <c r="AF9" s="61" t="str">
        <f>IFERROR(Limt2!AE9/GAMSlim2!AE9,"")</f>
        <v/>
      </c>
      <c r="AG9" s="61" t="str">
        <f>IFERROR(Limt2!AF9/GAMSlim2!AF9,"")</f>
        <v/>
      </c>
      <c r="AH9" s="61" t="str">
        <f>IFERROR(Limt2!AG9/GAMSlim2!AG9,"")</f>
        <v/>
      </c>
      <c r="AI9" s="61" t="str">
        <f>IFERROR(Limt2!AH9/GAMSlim2!AH9,"")</f>
        <v/>
      </c>
      <c r="AJ9" s="61" t="str">
        <f>IFERROR(Limt2!AI9/GAMSlim2!AI9,"")</f>
        <v/>
      </c>
      <c r="AK9" s="61" t="str">
        <f>IFERROR(Limt2!AJ9/GAMSlim2!AJ9,"")</f>
        <v/>
      </c>
      <c r="AL9" s="61" t="str">
        <f>IFERROR(Limt2!AK9/GAMSlim2!AK9,"")</f>
        <v/>
      </c>
      <c r="AM9" s="61" t="str">
        <f>IFERROR(Limt2!AL9/GAMSlim2!AL9,"")</f>
        <v/>
      </c>
      <c r="AN9" s="61" t="str">
        <f>IFERROR(Limt2!AM9/GAMSlim2!AM9,"")</f>
        <v/>
      </c>
      <c r="AO9" s="61" t="str">
        <f>IFERROR(Limt2!AN9/GAMSlim2!AN9,"")</f>
        <v/>
      </c>
      <c r="AP9" s="61" t="str">
        <f>IFERROR(Limt2!AO9/GAMSlim2!AO9,"")</f>
        <v/>
      </c>
      <c r="AQ9" s="61" t="str">
        <f>IFERROR(Limt2!AP9/GAMSlim2!AP9,"")</f>
        <v/>
      </c>
      <c r="AR9" s="61" t="str">
        <f>IFERROR(Limt2!AQ9/GAMSlim2!AQ9,"")</f>
        <v/>
      </c>
      <c r="AS9" s="61" t="str">
        <f>IFERROR(Limt2!AR9/GAMSlim2!AR9,"")</f>
        <v/>
      </c>
      <c r="AT9" s="61" t="str">
        <f>IFERROR(Limt2!AS9/GAMSlim2!AS9,"")</f>
        <v/>
      </c>
      <c r="AU9" s="61" t="str">
        <f>IFERROR(Limt2!AT9/GAMSlim2!AT9,"")</f>
        <v/>
      </c>
      <c r="AV9" s="61" t="str">
        <f>IFERROR(Limt2!AU9/GAMSlim2!AU9,"")</f>
        <v/>
      </c>
      <c r="AW9" s="61" t="str">
        <f>IFERROR(Limt2!AV9/GAMSlim2!AV9,"")</f>
        <v/>
      </c>
      <c r="AX9" s="61" t="str">
        <f>IFERROR(Limt2!AW9/GAMSlim2!AW9,"")</f>
        <v/>
      </c>
      <c r="AY9" s="61" t="str">
        <f>IFERROR(Limt2!AX9/GAMSlim2!AX9,"")</f>
        <v/>
      </c>
      <c r="AZ9" s="61" t="str">
        <f>IFERROR(Limt2!AY9/GAMSlim2!AY9,"")</f>
        <v/>
      </c>
      <c r="BA9" s="61" t="str">
        <f>IFERROR(Limt2!AZ9/GAMSlim2!AZ9,"")</f>
        <v/>
      </c>
      <c r="BB9" s="61" t="str">
        <f>IFERROR(Limt2!BA9/GAMSlim2!BA9,"")</f>
        <v/>
      </c>
      <c r="BC9" s="61" t="str">
        <f>IFERROR(Limt2!BB9/GAMSlim2!BB9,"")</f>
        <v/>
      </c>
      <c r="BD9" s="61" t="str">
        <f>IFERROR(Limt2!BC9/GAMSlim2!BC9,"")</f>
        <v/>
      </c>
      <c r="BE9" s="61" t="str">
        <f>IFERROR(Limt2!BD9/GAMSlim2!BD9,"")</f>
        <v/>
      </c>
      <c r="BF9" s="61" t="str">
        <f>IFERROR(Limt2!BE9/GAMSlim2!BE9,"")</f>
        <v/>
      </c>
      <c r="BG9" s="61" t="str">
        <f>IFERROR(Limt2!BF9/GAMSlim2!BF9,"")</f>
        <v/>
      </c>
      <c r="BH9" s="61" t="str">
        <f>IFERROR(Limt2!BG9/GAMSlim2!BG9,"")</f>
        <v/>
      </c>
      <c r="BI9" s="61" t="str">
        <f>IFERROR(Limt2!BH9/GAMSlim2!BH9,"")</f>
        <v/>
      </c>
      <c r="BJ9" s="61" t="str">
        <f>IFERROR(Limt2!BI9/GAMSlim2!BI9,"")</f>
        <v/>
      </c>
    </row>
    <row r="10" spans="1:62" x14ac:dyDescent="0.25">
      <c r="A10" t="str">
        <f>Limt2!A10</f>
        <v>Depreciation (with no risk)</v>
      </c>
      <c r="B10" t="str">
        <f>GAMSbase!A10</f>
        <v>Depreciation with no Risk (per year)</v>
      </c>
      <c r="C10" s="61" t="str">
        <f>IFERROR(Limt2!B10/GAMSlim2!B10,"")</f>
        <v/>
      </c>
      <c r="D10" s="61" t="str">
        <f>IFERROR(Limt2!C10/GAMSlim2!C10,"")</f>
        <v/>
      </c>
      <c r="E10" s="61" t="str">
        <f>IFERROR(Limt2!D10/GAMSlim2!D10,"")</f>
        <v/>
      </c>
      <c r="F10" s="61" t="str">
        <f>IFERROR(Limt2!E10/GAMSlim2!E10,"")</f>
        <v/>
      </c>
      <c r="G10" s="61" t="str">
        <f>IFERROR(Limt2!F10/GAMSlim2!F10,"")</f>
        <v/>
      </c>
      <c r="H10" s="61" t="str">
        <f>IFERROR(Limt2!G10/GAMSlim2!G10,"")</f>
        <v/>
      </c>
      <c r="I10" s="61" t="str">
        <f>IFERROR(Limt2!H10/GAMSlim2!H10,"")</f>
        <v/>
      </c>
      <c r="J10" s="61" t="str">
        <f>IFERROR(Limt2!I10/GAMSlim2!I10,"")</f>
        <v/>
      </c>
      <c r="K10" s="61" t="str">
        <f>IFERROR(Limt2!J10/GAMSlim2!J10,"")</f>
        <v/>
      </c>
      <c r="L10" s="61" t="str">
        <f>IFERROR(Limt2!K10/GAMSlim2!K10,"")</f>
        <v/>
      </c>
      <c r="M10" s="61" t="str">
        <f>IFERROR(Limt2!L10/GAMSlim2!L10,"")</f>
        <v/>
      </c>
      <c r="N10" s="61" t="str">
        <f>IFERROR(Limt2!M10/GAMSlim2!M10,"")</f>
        <v/>
      </c>
      <c r="O10" s="61" t="str">
        <f>IFERROR(Limt2!N10/GAMSlim2!N10,"")</f>
        <v/>
      </c>
      <c r="P10" s="61" t="str">
        <f>IFERROR(Limt2!O10/GAMSlim2!O10,"")</f>
        <v/>
      </c>
      <c r="Q10" s="61" t="str">
        <f>IFERROR(Limt2!P10/GAMSlim2!P10,"")</f>
        <v/>
      </c>
      <c r="R10" s="61" t="str">
        <f>IFERROR(Limt2!Q10/GAMSlim2!Q10,"")</f>
        <v/>
      </c>
      <c r="S10" s="61" t="str">
        <f>IFERROR(Limt2!R10/GAMSlim2!R10,"")</f>
        <v/>
      </c>
      <c r="T10" s="61" t="str">
        <f>IFERROR(Limt2!S10/GAMSlim2!S10,"")</f>
        <v/>
      </c>
      <c r="U10" s="61" t="str">
        <f>IFERROR(Limt2!T10/GAMSlim2!T10,"")</f>
        <v/>
      </c>
      <c r="V10" s="61" t="str">
        <f>IFERROR(Limt2!U10/GAMSlim2!U10,"")</f>
        <v/>
      </c>
      <c r="W10" s="61" t="str">
        <f>IFERROR(Limt2!V10/GAMSlim2!V10,"")</f>
        <v/>
      </c>
      <c r="X10" s="61" t="str">
        <f>IFERROR(Limt2!W10/GAMSlim2!W10,"")</f>
        <v/>
      </c>
      <c r="Y10" s="61" t="str">
        <f>IFERROR(Limt2!X10/GAMSlim2!X10,"")</f>
        <v/>
      </c>
      <c r="Z10" s="61" t="str">
        <f>IFERROR(Limt2!Y10/GAMSlim2!Y10,"")</f>
        <v/>
      </c>
      <c r="AA10" s="61" t="str">
        <f>IFERROR(Limt2!Z10/GAMSlim2!Z10,"")</f>
        <v/>
      </c>
      <c r="AB10" s="61" t="str">
        <f>IFERROR(Limt2!AA10/GAMSlim2!AA10,"")</f>
        <v/>
      </c>
      <c r="AC10" s="61" t="str">
        <f>IFERROR(Limt2!AB10/GAMSlim2!AB10,"")</f>
        <v/>
      </c>
      <c r="AD10" s="61" t="str">
        <f>IFERROR(Limt2!AC10/GAMSlim2!AC10,"")</f>
        <v/>
      </c>
      <c r="AE10" s="61" t="str">
        <f>IFERROR(Limt2!AD10/GAMSlim2!AD10,"")</f>
        <v/>
      </c>
      <c r="AF10" s="61" t="str">
        <f>IFERROR(Limt2!AE10/GAMSlim2!AE10,"")</f>
        <v/>
      </c>
      <c r="AG10" s="61" t="str">
        <f>IFERROR(Limt2!AF10/GAMSlim2!AF10,"")</f>
        <v/>
      </c>
      <c r="AH10" s="61" t="str">
        <f>IFERROR(Limt2!AG10/GAMSlim2!AG10,"")</f>
        <v/>
      </c>
      <c r="AI10" s="61" t="str">
        <f>IFERROR(Limt2!AH10/GAMSlim2!AH10,"")</f>
        <v/>
      </c>
      <c r="AJ10" s="61" t="str">
        <f>IFERROR(Limt2!AI10/GAMSlim2!AI10,"")</f>
        <v/>
      </c>
      <c r="AK10" s="61" t="str">
        <f>IFERROR(Limt2!AJ10/GAMSlim2!AJ10,"")</f>
        <v/>
      </c>
      <c r="AL10" s="61" t="str">
        <f>IFERROR(Limt2!AK10/GAMSlim2!AK10,"")</f>
        <v/>
      </c>
      <c r="AM10" s="61" t="str">
        <f>IFERROR(Limt2!AL10/GAMSlim2!AL10,"")</f>
        <v/>
      </c>
      <c r="AN10" s="61" t="str">
        <f>IFERROR(Limt2!AM10/GAMSlim2!AM10,"")</f>
        <v/>
      </c>
      <c r="AO10" s="61" t="str">
        <f>IFERROR(Limt2!AN10/GAMSlim2!AN10,"")</f>
        <v/>
      </c>
      <c r="AP10" s="61" t="str">
        <f>IFERROR(Limt2!AO10/GAMSlim2!AO10,"")</f>
        <v/>
      </c>
      <c r="AQ10" s="61" t="str">
        <f>IFERROR(Limt2!AP10/GAMSlim2!AP10,"")</f>
        <v/>
      </c>
      <c r="AR10" s="61" t="str">
        <f>IFERROR(Limt2!AQ10/GAMSlim2!AQ10,"")</f>
        <v/>
      </c>
      <c r="AS10" s="61" t="str">
        <f>IFERROR(Limt2!AR10/GAMSlim2!AR10,"")</f>
        <v/>
      </c>
      <c r="AT10" s="61" t="str">
        <f>IFERROR(Limt2!AS10/GAMSlim2!AS10,"")</f>
        <v/>
      </c>
      <c r="AU10" s="61" t="str">
        <f>IFERROR(Limt2!AT10/GAMSlim2!AT10,"")</f>
        <v/>
      </c>
      <c r="AV10" s="61" t="str">
        <f>IFERROR(Limt2!AU10/GAMSlim2!AU10,"")</f>
        <v/>
      </c>
      <c r="AW10" s="61" t="str">
        <f>IFERROR(Limt2!AV10/GAMSlim2!AV10,"")</f>
        <v/>
      </c>
      <c r="AX10" s="61" t="str">
        <f>IFERROR(Limt2!AW10/GAMSlim2!AW10,"")</f>
        <v/>
      </c>
      <c r="AY10" s="61" t="str">
        <f>IFERROR(Limt2!AX10/GAMSlim2!AX10,"")</f>
        <v/>
      </c>
      <c r="AZ10" s="61" t="str">
        <f>IFERROR(Limt2!AY10/GAMSlim2!AY10,"")</f>
        <v/>
      </c>
      <c r="BA10" s="61" t="str">
        <f>IFERROR(Limt2!AZ10/GAMSlim2!AZ10,"")</f>
        <v/>
      </c>
      <c r="BB10" s="61" t="str">
        <f>IFERROR(Limt2!BA10/GAMSlim2!BA10,"")</f>
        <v/>
      </c>
      <c r="BC10" s="61" t="str">
        <f>IFERROR(Limt2!BB10/GAMSlim2!BB10,"")</f>
        <v/>
      </c>
      <c r="BD10" s="61" t="str">
        <f>IFERROR(Limt2!BC10/GAMSlim2!BC10,"")</f>
        <v/>
      </c>
      <c r="BE10" s="61" t="str">
        <f>IFERROR(Limt2!BD10/GAMSlim2!BD10,"")</f>
        <v/>
      </c>
      <c r="BF10" s="61" t="str">
        <f>IFERROR(Limt2!BE10/GAMSlim2!BE10,"")</f>
        <v/>
      </c>
      <c r="BG10" s="61" t="str">
        <f>IFERROR(Limt2!BF10/GAMSlim2!BF10,"")</f>
        <v/>
      </c>
      <c r="BH10" s="61" t="str">
        <f>IFERROR(Limt2!BG10/GAMSlim2!BG10,"")</f>
        <v/>
      </c>
      <c r="BI10" s="61" t="str">
        <f>IFERROR(Limt2!BH10/GAMSlim2!BH10,"")</f>
        <v/>
      </c>
      <c r="BJ10" s="61" t="str">
        <f>IFERROR(Limt2!BI10/GAMSlim2!BI10,"")</f>
        <v/>
      </c>
    </row>
    <row r="11" spans="1:62" x14ac:dyDescent="0.25">
      <c r="A11" t="str">
        <f>Limt2!A11</f>
        <v>Initial output (2005 US International $, trillions)</v>
      </c>
      <c r="B11" t="str">
        <f>GAMSbase!A11</f>
        <v>Initial Output (2005 US International $, trillions)</v>
      </c>
      <c r="C11" s="61">
        <f>IFERROR(Limt2!B11/GAMSlim2!B11,"")</f>
        <v>1</v>
      </c>
      <c r="D11" s="61" t="str">
        <f>IFERROR(Limt2!C11/GAMSlim2!C11,"")</f>
        <v/>
      </c>
      <c r="E11" s="61" t="str">
        <f>IFERROR(Limt2!D11/GAMSlim2!D11,"")</f>
        <v/>
      </c>
      <c r="F11" s="61" t="str">
        <f>IFERROR(Limt2!E11/GAMSlim2!E11,"")</f>
        <v/>
      </c>
      <c r="G11" s="61" t="str">
        <f>IFERROR(Limt2!F11/GAMSlim2!F11,"")</f>
        <v/>
      </c>
      <c r="H11" s="61" t="str">
        <f>IFERROR(Limt2!G11/GAMSlim2!G11,"")</f>
        <v/>
      </c>
      <c r="I11" s="61" t="str">
        <f>IFERROR(Limt2!H11/GAMSlim2!H11,"")</f>
        <v/>
      </c>
      <c r="J11" s="61" t="str">
        <f>IFERROR(Limt2!I11/GAMSlim2!I11,"")</f>
        <v/>
      </c>
      <c r="K11" s="61" t="str">
        <f>IFERROR(Limt2!J11/GAMSlim2!J11,"")</f>
        <v/>
      </c>
      <c r="L11" s="61" t="str">
        <f>IFERROR(Limt2!K11/GAMSlim2!K11,"")</f>
        <v/>
      </c>
      <c r="M11" s="61" t="str">
        <f>IFERROR(Limt2!L11/GAMSlim2!L11,"")</f>
        <v/>
      </c>
      <c r="N11" s="61" t="str">
        <f>IFERROR(Limt2!M11/GAMSlim2!M11,"")</f>
        <v/>
      </c>
      <c r="O11" s="61" t="str">
        <f>IFERROR(Limt2!N11/GAMSlim2!N11,"")</f>
        <v/>
      </c>
      <c r="P11" s="61" t="str">
        <f>IFERROR(Limt2!O11/GAMSlim2!O11,"")</f>
        <v/>
      </c>
      <c r="Q11" s="61" t="str">
        <f>IFERROR(Limt2!P11/GAMSlim2!P11,"")</f>
        <v/>
      </c>
      <c r="R11" s="61" t="str">
        <f>IFERROR(Limt2!Q11/GAMSlim2!Q11,"")</f>
        <v/>
      </c>
      <c r="S11" s="61" t="str">
        <f>IFERROR(Limt2!R11/GAMSlim2!R11,"")</f>
        <v/>
      </c>
      <c r="T11" s="61" t="str">
        <f>IFERROR(Limt2!S11/GAMSlim2!S11,"")</f>
        <v/>
      </c>
      <c r="U11" s="61" t="str">
        <f>IFERROR(Limt2!T11/GAMSlim2!T11,"")</f>
        <v/>
      </c>
      <c r="V11" s="61" t="str">
        <f>IFERROR(Limt2!U11/GAMSlim2!U11,"")</f>
        <v/>
      </c>
      <c r="W11" s="61" t="str">
        <f>IFERROR(Limt2!V11/GAMSlim2!V11,"")</f>
        <v/>
      </c>
      <c r="X11" s="61" t="str">
        <f>IFERROR(Limt2!W11/GAMSlim2!W11,"")</f>
        <v/>
      </c>
      <c r="Y11" s="61" t="str">
        <f>IFERROR(Limt2!X11/GAMSlim2!X11,"")</f>
        <v/>
      </c>
      <c r="Z11" s="61" t="str">
        <f>IFERROR(Limt2!Y11/GAMSlim2!Y11,"")</f>
        <v/>
      </c>
      <c r="AA11" s="61" t="str">
        <f>IFERROR(Limt2!Z11/GAMSlim2!Z11,"")</f>
        <v/>
      </c>
      <c r="AB11" s="61" t="str">
        <f>IFERROR(Limt2!AA11/GAMSlim2!AA11,"")</f>
        <v/>
      </c>
      <c r="AC11" s="61" t="str">
        <f>IFERROR(Limt2!AB11/GAMSlim2!AB11,"")</f>
        <v/>
      </c>
      <c r="AD11" s="61" t="str">
        <f>IFERROR(Limt2!AC11/GAMSlim2!AC11,"")</f>
        <v/>
      </c>
      <c r="AE11" s="61" t="str">
        <f>IFERROR(Limt2!AD11/GAMSlim2!AD11,"")</f>
        <v/>
      </c>
      <c r="AF11" s="61" t="str">
        <f>IFERROR(Limt2!AE11/GAMSlim2!AE11,"")</f>
        <v/>
      </c>
      <c r="AG11" s="61" t="str">
        <f>IFERROR(Limt2!AF11/GAMSlim2!AF11,"")</f>
        <v/>
      </c>
      <c r="AH11" s="61" t="str">
        <f>IFERROR(Limt2!AG11/GAMSlim2!AG11,"")</f>
        <v/>
      </c>
      <c r="AI11" s="61" t="str">
        <f>IFERROR(Limt2!AH11/GAMSlim2!AH11,"")</f>
        <v/>
      </c>
      <c r="AJ11" s="61" t="str">
        <f>IFERROR(Limt2!AI11/GAMSlim2!AI11,"")</f>
        <v/>
      </c>
      <c r="AK11" s="61" t="str">
        <f>IFERROR(Limt2!AJ11/GAMSlim2!AJ11,"")</f>
        <v/>
      </c>
      <c r="AL11" s="61" t="str">
        <f>IFERROR(Limt2!AK11/GAMSlim2!AK11,"")</f>
        <v/>
      </c>
      <c r="AM11" s="61" t="str">
        <f>IFERROR(Limt2!AL11/GAMSlim2!AL11,"")</f>
        <v/>
      </c>
      <c r="AN11" s="61" t="str">
        <f>IFERROR(Limt2!AM11/GAMSlim2!AM11,"")</f>
        <v/>
      </c>
      <c r="AO11" s="61" t="str">
        <f>IFERROR(Limt2!AN11/GAMSlim2!AN11,"")</f>
        <v/>
      </c>
      <c r="AP11" s="61" t="str">
        <f>IFERROR(Limt2!AO11/GAMSlim2!AO11,"")</f>
        <v/>
      </c>
      <c r="AQ11" s="61" t="str">
        <f>IFERROR(Limt2!AP11/GAMSlim2!AP11,"")</f>
        <v/>
      </c>
      <c r="AR11" s="61" t="str">
        <f>IFERROR(Limt2!AQ11/GAMSlim2!AQ11,"")</f>
        <v/>
      </c>
      <c r="AS11" s="61" t="str">
        <f>IFERROR(Limt2!AR11/GAMSlim2!AR11,"")</f>
        <v/>
      </c>
      <c r="AT11" s="61" t="str">
        <f>IFERROR(Limt2!AS11/GAMSlim2!AS11,"")</f>
        <v/>
      </c>
      <c r="AU11" s="61" t="str">
        <f>IFERROR(Limt2!AT11/GAMSlim2!AT11,"")</f>
        <v/>
      </c>
      <c r="AV11" s="61" t="str">
        <f>IFERROR(Limt2!AU11/GAMSlim2!AU11,"")</f>
        <v/>
      </c>
      <c r="AW11" s="61" t="str">
        <f>IFERROR(Limt2!AV11/GAMSlim2!AV11,"")</f>
        <v/>
      </c>
      <c r="AX11" s="61" t="str">
        <f>IFERROR(Limt2!AW11/GAMSlim2!AW11,"")</f>
        <v/>
      </c>
      <c r="AY11" s="61" t="str">
        <f>IFERROR(Limt2!AX11/GAMSlim2!AX11,"")</f>
        <v/>
      </c>
      <c r="AZ11" s="61" t="str">
        <f>IFERROR(Limt2!AY11/GAMSlim2!AY11,"")</f>
        <v/>
      </c>
      <c r="BA11" s="61" t="str">
        <f>IFERROR(Limt2!AZ11/GAMSlim2!AZ11,"")</f>
        <v/>
      </c>
      <c r="BB11" s="61" t="str">
        <f>IFERROR(Limt2!BA11/GAMSlim2!BA11,"")</f>
        <v/>
      </c>
      <c r="BC11" s="61" t="str">
        <f>IFERROR(Limt2!BB11/GAMSlim2!BB11,"")</f>
        <v/>
      </c>
      <c r="BD11" s="61" t="str">
        <f>IFERROR(Limt2!BC11/GAMSlim2!BC11,"")</f>
        <v/>
      </c>
      <c r="BE11" s="61" t="str">
        <f>IFERROR(Limt2!BD11/GAMSlim2!BD11,"")</f>
        <v/>
      </c>
      <c r="BF11" s="61" t="str">
        <f>IFERROR(Limt2!BE11/GAMSlim2!BE11,"")</f>
        <v/>
      </c>
      <c r="BG11" s="61" t="str">
        <f>IFERROR(Limt2!BF11/GAMSlim2!BF11,"")</f>
        <v/>
      </c>
      <c r="BH11" s="61" t="str">
        <f>IFERROR(Limt2!BG11/GAMSlim2!BG11,"")</f>
        <v/>
      </c>
      <c r="BI11" s="61" t="str">
        <f>IFERROR(Limt2!BH11/GAMSlim2!BH11,"")</f>
        <v/>
      </c>
      <c r="BJ11" s="61" t="str">
        <f>IFERROR(Limt2!BI11/GAMSlim2!BI11,"")</f>
        <v/>
      </c>
    </row>
    <row r="12" spans="1:62" x14ac:dyDescent="0.25">
      <c r="A12" t="str">
        <f>Limt2!A12</f>
        <v>Initial K</v>
      </c>
      <c r="B12" t="str">
        <f>GAMSbase!A12</f>
        <v>Initial K (Capital Stock)</v>
      </c>
      <c r="C12" s="61">
        <f>IFERROR(Limt2!B12/GAMSlim2!B12,"")</f>
        <v>1</v>
      </c>
      <c r="D12" s="61" t="str">
        <f>IFERROR(Limt2!C12/GAMSlim2!C12,"")</f>
        <v/>
      </c>
      <c r="E12" s="61" t="str">
        <f>IFERROR(Limt2!D12/GAMSlim2!D12,"")</f>
        <v/>
      </c>
      <c r="F12" s="61" t="str">
        <f>IFERROR(Limt2!E12/GAMSlim2!E12,"")</f>
        <v/>
      </c>
      <c r="G12" s="61" t="str">
        <f>IFERROR(Limt2!F12/GAMSlim2!F12,"")</f>
        <v/>
      </c>
      <c r="H12" s="61" t="str">
        <f>IFERROR(Limt2!G12/GAMSlim2!G12,"")</f>
        <v/>
      </c>
      <c r="I12" s="61" t="str">
        <f>IFERROR(Limt2!H12/GAMSlim2!H12,"")</f>
        <v/>
      </c>
      <c r="J12" s="61" t="str">
        <f>IFERROR(Limt2!I12/GAMSlim2!I12,"")</f>
        <v/>
      </c>
      <c r="K12" s="61" t="str">
        <f>IFERROR(Limt2!J12/GAMSlim2!J12,"")</f>
        <v/>
      </c>
      <c r="L12" s="61" t="str">
        <f>IFERROR(Limt2!K12/GAMSlim2!K12,"")</f>
        <v/>
      </c>
      <c r="M12" s="61" t="str">
        <f>IFERROR(Limt2!L12/GAMSlim2!L12,"")</f>
        <v/>
      </c>
      <c r="N12" s="61" t="str">
        <f>IFERROR(Limt2!M12/GAMSlim2!M12,"")</f>
        <v/>
      </c>
      <c r="O12" s="61" t="str">
        <f>IFERROR(Limt2!N12/GAMSlim2!N12,"")</f>
        <v/>
      </c>
      <c r="P12" s="61" t="str">
        <f>IFERROR(Limt2!O12/GAMSlim2!O12,"")</f>
        <v/>
      </c>
      <c r="Q12" s="61" t="str">
        <f>IFERROR(Limt2!P12/GAMSlim2!P12,"")</f>
        <v/>
      </c>
      <c r="R12" s="61" t="str">
        <f>IFERROR(Limt2!Q12/GAMSlim2!Q12,"")</f>
        <v/>
      </c>
      <c r="S12" s="61" t="str">
        <f>IFERROR(Limt2!R12/GAMSlim2!R12,"")</f>
        <v/>
      </c>
      <c r="T12" s="61" t="str">
        <f>IFERROR(Limt2!S12/GAMSlim2!S12,"")</f>
        <v/>
      </c>
      <c r="U12" s="61" t="str">
        <f>IFERROR(Limt2!T12/GAMSlim2!T12,"")</f>
        <v/>
      </c>
      <c r="V12" s="61" t="str">
        <f>IFERROR(Limt2!U12/GAMSlim2!U12,"")</f>
        <v/>
      </c>
      <c r="W12" s="61" t="str">
        <f>IFERROR(Limt2!V12/GAMSlim2!V12,"")</f>
        <v/>
      </c>
      <c r="X12" s="61" t="str">
        <f>IFERROR(Limt2!W12/GAMSlim2!W12,"")</f>
        <v/>
      </c>
      <c r="Y12" s="61" t="str">
        <f>IFERROR(Limt2!X12/GAMSlim2!X12,"")</f>
        <v/>
      </c>
      <c r="Z12" s="61" t="str">
        <f>IFERROR(Limt2!Y12/GAMSlim2!Y12,"")</f>
        <v/>
      </c>
      <c r="AA12" s="61" t="str">
        <f>IFERROR(Limt2!Z12/GAMSlim2!Z12,"")</f>
        <v/>
      </c>
      <c r="AB12" s="61" t="str">
        <f>IFERROR(Limt2!AA12/GAMSlim2!AA12,"")</f>
        <v/>
      </c>
      <c r="AC12" s="61" t="str">
        <f>IFERROR(Limt2!AB12/GAMSlim2!AB12,"")</f>
        <v/>
      </c>
      <c r="AD12" s="61" t="str">
        <f>IFERROR(Limt2!AC12/GAMSlim2!AC12,"")</f>
        <v/>
      </c>
      <c r="AE12" s="61" t="str">
        <f>IFERROR(Limt2!AD12/GAMSlim2!AD12,"")</f>
        <v/>
      </c>
      <c r="AF12" s="61" t="str">
        <f>IFERROR(Limt2!AE12/GAMSlim2!AE12,"")</f>
        <v/>
      </c>
      <c r="AG12" s="61" t="str">
        <f>IFERROR(Limt2!AF12/GAMSlim2!AF12,"")</f>
        <v/>
      </c>
      <c r="AH12" s="61" t="str">
        <f>IFERROR(Limt2!AG12/GAMSlim2!AG12,"")</f>
        <v/>
      </c>
      <c r="AI12" s="61" t="str">
        <f>IFERROR(Limt2!AH12/GAMSlim2!AH12,"")</f>
        <v/>
      </c>
      <c r="AJ12" s="61" t="str">
        <f>IFERROR(Limt2!AI12/GAMSlim2!AI12,"")</f>
        <v/>
      </c>
      <c r="AK12" s="61" t="str">
        <f>IFERROR(Limt2!AJ12/GAMSlim2!AJ12,"")</f>
        <v/>
      </c>
      <c r="AL12" s="61" t="str">
        <f>IFERROR(Limt2!AK12/GAMSlim2!AK12,"")</f>
        <v/>
      </c>
      <c r="AM12" s="61" t="str">
        <f>IFERROR(Limt2!AL12/GAMSlim2!AL12,"")</f>
        <v/>
      </c>
      <c r="AN12" s="61" t="str">
        <f>IFERROR(Limt2!AM12/GAMSlim2!AM12,"")</f>
        <v/>
      </c>
      <c r="AO12" s="61" t="str">
        <f>IFERROR(Limt2!AN12/GAMSlim2!AN12,"")</f>
        <v/>
      </c>
      <c r="AP12" s="61" t="str">
        <f>IFERROR(Limt2!AO12/GAMSlim2!AO12,"")</f>
        <v/>
      </c>
      <c r="AQ12" s="61" t="str">
        <f>IFERROR(Limt2!AP12/GAMSlim2!AP12,"")</f>
        <v/>
      </c>
      <c r="AR12" s="61" t="str">
        <f>IFERROR(Limt2!AQ12/GAMSlim2!AQ12,"")</f>
        <v/>
      </c>
      <c r="AS12" s="61" t="str">
        <f>IFERROR(Limt2!AR12/GAMSlim2!AR12,"")</f>
        <v/>
      </c>
      <c r="AT12" s="61" t="str">
        <f>IFERROR(Limt2!AS12/GAMSlim2!AS12,"")</f>
        <v/>
      </c>
      <c r="AU12" s="61" t="str">
        <f>IFERROR(Limt2!AT12/GAMSlim2!AT12,"")</f>
        <v/>
      </c>
      <c r="AV12" s="61" t="str">
        <f>IFERROR(Limt2!AU12/GAMSlim2!AU12,"")</f>
        <v/>
      </c>
      <c r="AW12" s="61" t="str">
        <f>IFERROR(Limt2!AV12/GAMSlim2!AV12,"")</f>
        <v/>
      </c>
      <c r="AX12" s="61" t="str">
        <f>IFERROR(Limt2!AW12/GAMSlim2!AW12,"")</f>
        <v/>
      </c>
      <c r="AY12" s="61" t="str">
        <f>IFERROR(Limt2!AX12/GAMSlim2!AX12,"")</f>
        <v/>
      </c>
      <c r="AZ12" s="61" t="str">
        <f>IFERROR(Limt2!AY12/GAMSlim2!AY12,"")</f>
        <v/>
      </c>
      <c r="BA12" s="61" t="str">
        <f>IFERROR(Limt2!AZ12/GAMSlim2!AZ12,"")</f>
        <v/>
      </c>
      <c r="BB12" s="61" t="str">
        <f>IFERROR(Limt2!BA12/GAMSlim2!BA12,"")</f>
        <v/>
      </c>
      <c r="BC12" s="61" t="str">
        <f>IFERROR(Limt2!BB12/GAMSlim2!BB12,"")</f>
        <v/>
      </c>
      <c r="BD12" s="61" t="str">
        <f>IFERROR(Limt2!BC12/GAMSlim2!BC12,"")</f>
        <v/>
      </c>
      <c r="BE12" s="61" t="str">
        <f>IFERROR(Limt2!BD12/GAMSlim2!BD12,"")</f>
        <v/>
      </c>
      <c r="BF12" s="61" t="str">
        <f>IFERROR(Limt2!BE12/GAMSlim2!BE12,"")</f>
        <v/>
      </c>
      <c r="BG12" s="61" t="str">
        <f>IFERROR(Limt2!BF12/GAMSlim2!BF12,"")</f>
        <v/>
      </c>
      <c r="BH12" s="61" t="str">
        <f>IFERROR(Limt2!BG12/GAMSlim2!BG12,"")</f>
        <v/>
      </c>
      <c r="BI12" s="61" t="str">
        <f>IFERROR(Limt2!BH12/GAMSlim2!BH12,"")</f>
        <v/>
      </c>
      <c r="BJ12" s="61" t="str">
        <f>IFERROR(Limt2!BI12/GAMSlim2!BI12,"")</f>
        <v/>
      </c>
    </row>
    <row r="13" spans="1:62" x14ac:dyDescent="0.25">
      <c r="A13" t="str">
        <f>Limt2!A13</f>
        <v>Initial A</v>
      </c>
      <c r="B13" t="str">
        <f>GAMSbase!A13</f>
        <v>Initial A (Total Factor Productivity)</v>
      </c>
      <c r="C13" s="61">
        <f>IFERROR(Limt2!B13/GAMSlim2!B13,"")</f>
        <v>1</v>
      </c>
      <c r="D13" s="61" t="str">
        <f>IFERROR(Limt2!C13/GAMSlim2!C13,"")</f>
        <v/>
      </c>
      <c r="E13" s="61" t="str">
        <f>IFERROR(Limt2!D13/GAMSlim2!D13,"")</f>
        <v/>
      </c>
      <c r="F13" s="61" t="str">
        <f>IFERROR(Limt2!E13/GAMSlim2!E13,"")</f>
        <v/>
      </c>
      <c r="G13" s="61" t="str">
        <f>IFERROR(Limt2!F13/GAMSlim2!F13,"")</f>
        <v/>
      </c>
      <c r="H13" s="61" t="str">
        <f>IFERROR(Limt2!G13/GAMSlim2!G13,"")</f>
        <v/>
      </c>
      <c r="I13" s="61" t="str">
        <f>IFERROR(Limt2!H13/GAMSlim2!H13,"")</f>
        <v/>
      </c>
      <c r="J13" s="61" t="str">
        <f>IFERROR(Limt2!I13/GAMSlim2!I13,"")</f>
        <v/>
      </c>
      <c r="K13" s="61" t="str">
        <f>IFERROR(Limt2!J13/GAMSlim2!J13,"")</f>
        <v/>
      </c>
      <c r="L13" s="61" t="str">
        <f>IFERROR(Limt2!K13/GAMSlim2!K13,"")</f>
        <v/>
      </c>
      <c r="M13" s="61" t="str">
        <f>IFERROR(Limt2!L13/GAMSlim2!L13,"")</f>
        <v/>
      </c>
      <c r="N13" s="61" t="str">
        <f>IFERROR(Limt2!M13/GAMSlim2!M13,"")</f>
        <v/>
      </c>
      <c r="O13" s="61" t="str">
        <f>IFERROR(Limt2!N13/GAMSlim2!N13,"")</f>
        <v/>
      </c>
      <c r="P13" s="61" t="str">
        <f>IFERROR(Limt2!O13/GAMSlim2!O13,"")</f>
        <v/>
      </c>
      <c r="Q13" s="61" t="str">
        <f>IFERROR(Limt2!P13/GAMSlim2!P13,"")</f>
        <v/>
      </c>
      <c r="R13" s="61" t="str">
        <f>IFERROR(Limt2!Q13/GAMSlim2!Q13,"")</f>
        <v/>
      </c>
      <c r="S13" s="61" t="str">
        <f>IFERROR(Limt2!R13/GAMSlim2!R13,"")</f>
        <v/>
      </c>
      <c r="T13" s="61" t="str">
        <f>IFERROR(Limt2!S13/GAMSlim2!S13,"")</f>
        <v/>
      </c>
      <c r="U13" s="61" t="str">
        <f>IFERROR(Limt2!T13/GAMSlim2!T13,"")</f>
        <v/>
      </c>
      <c r="V13" s="61" t="str">
        <f>IFERROR(Limt2!U13/GAMSlim2!U13,"")</f>
        <v/>
      </c>
      <c r="W13" s="61" t="str">
        <f>IFERROR(Limt2!V13/GAMSlim2!V13,"")</f>
        <v/>
      </c>
      <c r="X13" s="61" t="str">
        <f>IFERROR(Limt2!W13/GAMSlim2!W13,"")</f>
        <v/>
      </c>
      <c r="Y13" s="61" t="str">
        <f>IFERROR(Limt2!X13/GAMSlim2!X13,"")</f>
        <v/>
      </c>
      <c r="Z13" s="61" t="str">
        <f>IFERROR(Limt2!Y13/GAMSlim2!Y13,"")</f>
        <v/>
      </c>
      <c r="AA13" s="61" t="str">
        <f>IFERROR(Limt2!Z13/GAMSlim2!Z13,"")</f>
        <v/>
      </c>
      <c r="AB13" s="61" t="str">
        <f>IFERROR(Limt2!AA13/GAMSlim2!AA13,"")</f>
        <v/>
      </c>
      <c r="AC13" s="61" t="str">
        <f>IFERROR(Limt2!AB13/GAMSlim2!AB13,"")</f>
        <v/>
      </c>
      <c r="AD13" s="61" t="str">
        <f>IFERROR(Limt2!AC13/GAMSlim2!AC13,"")</f>
        <v/>
      </c>
      <c r="AE13" s="61" t="str">
        <f>IFERROR(Limt2!AD13/GAMSlim2!AD13,"")</f>
        <v/>
      </c>
      <c r="AF13" s="61" t="str">
        <f>IFERROR(Limt2!AE13/GAMSlim2!AE13,"")</f>
        <v/>
      </c>
      <c r="AG13" s="61" t="str">
        <f>IFERROR(Limt2!AF13/GAMSlim2!AF13,"")</f>
        <v/>
      </c>
      <c r="AH13" s="61" t="str">
        <f>IFERROR(Limt2!AG13/GAMSlim2!AG13,"")</f>
        <v/>
      </c>
      <c r="AI13" s="61" t="str">
        <f>IFERROR(Limt2!AH13/GAMSlim2!AH13,"")</f>
        <v/>
      </c>
      <c r="AJ13" s="61" t="str">
        <f>IFERROR(Limt2!AI13/GAMSlim2!AI13,"")</f>
        <v/>
      </c>
      <c r="AK13" s="61" t="str">
        <f>IFERROR(Limt2!AJ13/GAMSlim2!AJ13,"")</f>
        <v/>
      </c>
      <c r="AL13" s="61" t="str">
        <f>IFERROR(Limt2!AK13/GAMSlim2!AK13,"")</f>
        <v/>
      </c>
      <c r="AM13" s="61" t="str">
        <f>IFERROR(Limt2!AL13/GAMSlim2!AL13,"")</f>
        <v/>
      </c>
      <c r="AN13" s="61" t="str">
        <f>IFERROR(Limt2!AM13/GAMSlim2!AM13,"")</f>
        <v/>
      </c>
      <c r="AO13" s="61" t="str">
        <f>IFERROR(Limt2!AN13/GAMSlim2!AN13,"")</f>
        <v/>
      </c>
      <c r="AP13" s="61" t="str">
        <f>IFERROR(Limt2!AO13/GAMSlim2!AO13,"")</f>
        <v/>
      </c>
      <c r="AQ13" s="61" t="str">
        <f>IFERROR(Limt2!AP13/GAMSlim2!AP13,"")</f>
        <v/>
      </c>
      <c r="AR13" s="61" t="str">
        <f>IFERROR(Limt2!AQ13/GAMSlim2!AQ13,"")</f>
        <v/>
      </c>
      <c r="AS13" s="61" t="str">
        <f>IFERROR(Limt2!AR13/GAMSlim2!AR13,"")</f>
        <v/>
      </c>
      <c r="AT13" s="61" t="str">
        <f>IFERROR(Limt2!AS13/GAMSlim2!AS13,"")</f>
        <v/>
      </c>
      <c r="AU13" s="61" t="str">
        <f>IFERROR(Limt2!AT13/GAMSlim2!AT13,"")</f>
        <v/>
      </c>
      <c r="AV13" s="61" t="str">
        <f>IFERROR(Limt2!AU13/GAMSlim2!AU13,"")</f>
        <v/>
      </c>
      <c r="AW13" s="61" t="str">
        <f>IFERROR(Limt2!AV13/GAMSlim2!AV13,"")</f>
        <v/>
      </c>
      <c r="AX13" s="61" t="str">
        <f>IFERROR(Limt2!AW13/GAMSlim2!AW13,"")</f>
        <v/>
      </c>
      <c r="AY13" s="61" t="str">
        <f>IFERROR(Limt2!AX13/GAMSlim2!AX13,"")</f>
        <v/>
      </c>
      <c r="AZ13" s="61" t="str">
        <f>IFERROR(Limt2!AY13/GAMSlim2!AY13,"")</f>
        <v/>
      </c>
      <c r="BA13" s="61" t="str">
        <f>IFERROR(Limt2!AZ13/GAMSlim2!AZ13,"")</f>
        <v/>
      </c>
      <c r="BB13" s="61" t="str">
        <f>IFERROR(Limt2!BA13/GAMSlim2!BA13,"")</f>
        <v/>
      </c>
      <c r="BC13" s="61" t="str">
        <f>IFERROR(Limt2!BB13/GAMSlim2!BB13,"")</f>
        <v/>
      </c>
      <c r="BD13" s="61" t="str">
        <f>IFERROR(Limt2!BC13/GAMSlim2!BC13,"")</f>
        <v/>
      </c>
      <c r="BE13" s="61" t="str">
        <f>IFERROR(Limt2!BD13/GAMSlim2!BD13,"")</f>
        <v/>
      </c>
      <c r="BF13" s="61" t="str">
        <f>IFERROR(Limt2!BE13/GAMSlim2!BE13,"")</f>
        <v/>
      </c>
      <c r="BG13" s="61" t="str">
        <f>IFERROR(Limt2!BF13/GAMSlim2!BF13,"")</f>
        <v/>
      </c>
      <c r="BH13" s="61" t="str">
        <f>IFERROR(Limt2!BG13/GAMSlim2!BG13,"")</f>
        <v/>
      </c>
      <c r="BI13" s="61" t="str">
        <f>IFERROR(Limt2!BH13/GAMSlim2!BH13,"")</f>
        <v/>
      </c>
      <c r="BJ13" s="61" t="str">
        <f>IFERROR(Limt2!BI13/GAMSlim2!BI13,"")</f>
        <v/>
      </c>
    </row>
    <row r="14" spans="1:62" x14ac:dyDescent="0.25">
      <c r="A14" t="str">
        <f>Limt2!A14</f>
        <v>WELFARE</v>
      </c>
      <c r="B14" t="str">
        <f>GAMSbase!A14</f>
        <v>* WELFARE</v>
      </c>
      <c r="C14" s="61" t="str">
        <f>IFERROR(Limt2!B14/GAMSlim2!B14,"")</f>
        <v/>
      </c>
      <c r="D14" s="61" t="str">
        <f>IFERROR(Limt2!C14/GAMSlim2!C14,"")</f>
        <v/>
      </c>
      <c r="E14" s="61" t="str">
        <f>IFERROR(Limt2!D14/GAMSlim2!D14,"")</f>
        <v/>
      </c>
      <c r="F14" s="61" t="str">
        <f>IFERROR(Limt2!E14/GAMSlim2!E14,"")</f>
        <v/>
      </c>
      <c r="G14" s="61" t="str">
        <f>IFERROR(Limt2!F14/GAMSlim2!F14,"")</f>
        <v/>
      </c>
      <c r="H14" s="61" t="str">
        <f>IFERROR(Limt2!G14/GAMSlim2!G14,"")</f>
        <v/>
      </c>
      <c r="I14" s="61" t="str">
        <f>IFERROR(Limt2!H14/GAMSlim2!H14,"")</f>
        <v/>
      </c>
      <c r="J14" s="61" t="str">
        <f>IFERROR(Limt2!I14/GAMSlim2!I14,"")</f>
        <v/>
      </c>
      <c r="K14" s="61" t="str">
        <f>IFERROR(Limt2!J14/GAMSlim2!J14,"")</f>
        <v/>
      </c>
      <c r="L14" s="61" t="str">
        <f>IFERROR(Limt2!K14/GAMSlim2!K14,"")</f>
        <v/>
      </c>
      <c r="M14" s="61" t="str">
        <f>IFERROR(Limt2!L14/GAMSlim2!L14,"")</f>
        <v/>
      </c>
      <c r="N14" s="61" t="str">
        <f>IFERROR(Limt2!M14/GAMSlim2!M14,"")</f>
        <v/>
      </c>
      <c r="O14" s="61" t="str">
        <f>IFERROR(Limt2!N14/GAMSlim2!N14,"")</f>
        <v/>
      </c>
      <c r="P14" s="61" t="str">
        <f>IFERROR(Limt2!O14/GAMSlim2!O14,"")</f>
        <v/>
      </c>
      <c r="Q14" s="61" t="str">
        <f>IFERROR(Limt2!P14/GAMSlim2!P14,"")</f>
        <v/>
      </c>
      <c r="R14" s="61" t="str">
        <f>IFERROR(Limt2!Q14/GAMSlim2!Q14,"")</f>
        <v/>
      </c>
      <c r="S14" s="61" t="str">
        <f>IFERROR(Limt2!R14/GAMSlim2!R14,"")</f>
        <v/>
      </c>
      <c r="T14" s="61" t="str">
        <f>IFERROR(Limt2!S14/GAMSlim2!S14,"")</f>
        <v/>
      </c>
      <c r="U14" s="61" t="str">
        <f>IFERROR(Limt2!T14/GAMSlim2!T14,"")</f>
        <v/>
      </c>
      <c r="V14" s="61" t="str">
        <f>IFERROR(Limt2!U14/GAMSlim2!U14,"")</f>
        <v/>
      </c>
      <c r="W14" s="61" t="str">
        <f>IFERROR(Limt2!V14/GAMSlim2!V14,"")</f>
        <v/>
      </c>
      <c r="X14" s="61" t="str">
        <f>IFERROR(Limt2!W14/GAMSlim2!W14,"")</f>
        <v/>
      </c>
      <c r="Y14" s="61" t="str">
        <f>IFERROR(Limt2!X14/GAMSlim2!X14,"")</f>
        <v/>
      </c>
      <c r="Z14" s="61" t="str">
        <f>IFERROR(Limt2!Y14/GAMSlim2!Y14,"")</f>
        <v/>
      </c>
      <c r="AA14" s="61" t="str">
        <f>IFERROR(Limt2!Z14/GAMSlim2!Z14,"")</f>
        <v/>
      </c>
      <c r="AB14" s="61" t="str">
        <f>IFERROR(Limt2!AA14/GAMSlim2!AA14,"")</f>
        <v/>
      </c>
      <c r="AC14" s="61" t="str">
        <f>IFERROR(Limt2!AB14/GAMSlim2!AB14,"")</f>
        <v/>
      </c>
      <c r="AD14" s="61" t="str">
        <f>IFERROR(Limt2!AC14/GAMSlim2!AC14,"")</f>
        <v/>
      </c>
      <c r="AE14" s="61" t="str">
        <f>IFERROR(Limt2!AD14/GAMSlim2!AD14,"")</f>
        <v/>
      </c>
      <c r="AF14" s="61" t="str">
        <f>IFERROR(Limt2!AE14/GAMSlim2!AE14,"")</f>
        <v/>
      </c>
      <c r="AG14" s="61" t="str">
        <f>IFERROR(Limt2!AF14/GAMSlim2!AF14,"")</f>
        <v/>
      </c>
      <c r="AH14" s="61" t="str">
        <f>IFERROR(Limt2!AG14/GAMSlim2!AG14,"")</f>
        <v/>
      </c>
      <c r="AI14" s="61" t="str">
        <f>IFERROR(Limt2!AH14/GAMSlim2!AH14,"")</f>
        <v/>
      </c>
      <c r="AJ14" s="61" t="str">
        <f>IFERROR(Limt2!AI14/GAMSlim2!AI14,"")</f>
        <v/>
      </c>
      <c r="AK14" s="61" t="str">
        <f>IFERROR(Limt2!AJ14/GAMSlim2!AJ14,"")</f>
        <v/>
      </c>
      <c r="AL14" s="61" t="str">
        <f>IFERROR(Limt2!AK14/GAMSlim2!AK14,"")</f>
        <v/>
      </c>
      <c r="AM14" s="61" t="str">
        <f>IFERROR(Limt2!AL14/GAMSlim2!AL14,"")</f>
        <v/>
      </c>
      <c r="AN14" s="61" t="str">
        <f>IFERROR(Limt2!AM14/GAMSlim2!AM14,"")</f>
        <v/>
      </c>
      <c r="AO14" s="61" t="str">
        <f>IFERROR(Limt2!AN14/GAMSlim2!AN14,"")</f>
        <v/>
      </c>
      <c r="AP14" s="61" t="str">
        <f>IFERROR(Limt2!AO14/GAMSlim2!AO14,"")</f>
        <v/>
      </c>
      <c r="AQ14" s="61" t="str">
        <f>IFERROR(Limt2!AP14/GAMSlim2!AP14,"")</f>
        <v/>
      </c>
      <c r="AR14" s="61" t="str">
        <f>IFERROR(Limt2!AQ14/GAMSlim2!AQ14,"")</f>
        <v/>
      </c>
      <c r="AS14" s="61" t="str">
        <f>IFERROR(Limt2!AR14/GAMSlim2!AR14,"")</f>
        <v/>
      </c>
      <c r="AT14" s="61" t="str">
        <f>IFERROR(Limt2!AS14/GAMSlim2!AS14,"")</f>
        <v/>
      </c>
      <c r="AU14" s="61" t="str">
        <f>IFERROR(Limt2!AT14/GAMSlim2!AT14,"")</f>
        <v/>
      </c>
      <c r="AV14" s="61" t="str">
        <f>IFERROR(Limt2!AU14/GAMSlim2!AU14,"")</f>
        <v/>
      </c>
      <c r="AW14" s="61" t="str">
        <f>IFERROR(Limt2!AV14/GAMSlim2!AV14,"")</f>
        <v/>
      </c>
      <c r="AX14" s="61" t="str">
        <f>IFERROR(Limt2!AW14/GAMSlim2!AW14,"")</f>
        <v/>
      </c>
      <c r="AY14" s="61" t="str">
        <f>IFERROR(Limt2!AX14/GAMSlim2!AX14,"")</f>
        <v/>
      </c>
      <c r="AZ14" s="61" t="str">
        <f>IFERROR(Limt2!AY14/GAMSlim2!AY14,"")</f>
        <v/>
      </c>
      <c r="BA14" s="61" t="str">
        <f>IFERROR(Limt2!AZ14/GAMSlim2!AZ14,"")</f>
        <v/>
      </c>
      <c r="BB14" s="61" t="str">
        <f>IFERROR(Limt2!BA14/GAMSlim2!BA14,"")</f>
        <v/>
      </c>
      <c r="BC14" s="61" t="str">
        <f>IFERROR(Limt2!BB14/GAMSlim2!BB14,"")</f>
        <v/>
      </c>
      <c r="BD14" s="61" t="str">
        <f>IFERROR(Limt2!BC14/GAMSlim2!BC14,"")</f>
        <v/>
      </c>
      <c r="BE14" s="61" t="str">
        <f>IFERROR(Limt2!BD14/GAMSlim2!BD14,"")</f>
        <v/>
      </c>
      <c r="BF14" s="61" t="str">
        <f>IFERROR(Limt2!BE14/GAMSlim2!BE14,"")</f>
        <v/>
      </c>
      <c r="BG14" s="61" t="str">
        <f>IFERROR(Limt2!BF14/GAMSlim2!BF14,"")</f>
        <v/>
      </c>
      <c r="BH14" s="61" t="str">
        <f>IFERROR(Limt2!BG14/GAMSlim2!BG14,"")</f>
        <v/>
      </c>
      <c r="BI14" s="61" t="str">
        <f>IFERROR(Limt2!BH14/GAMSlim2!BH14,"")</f>
        <v/>
      </c>
      <c r="BJ14" s="61" t="str">
        <f>IFERROR(Limt2!BI14/GAMSlim2!BI14,"")</f>
        <v/>
      </c>
    </row>
    <row r="15" spans="1:62" x14ac:dyDescent="0.25">
      <c r="A15" t="str">
        <f>Limt2!A15</f>
        <v>Time preference plus risk (per year)</v>
      </c>
      <c r="B15" t="str">
        <f>GAMSbase!A15</f>
        <v>Time Preference plus Risk (per year)</v>
      </c>
      <c r="C15" s="61">
        <f>IFERROR(Limt2!B15/GAMSlim2!B15,"")</f>
        <v>1</v>
      </c>
      <c r="D15" s="61">
        <f>IFERROR(Limt2!C15/GAMSlim2!C15,"")</f>
        <v>1</v>
      </c>
      <c r="E15" s="61">
        <f>IFERROR(Limt2!D15/GAMSlim2!D15,"")</f>
        <v>1</v>
      </c>
      <c r="F15" s="61">
        <f>IFERROR(Limt2!E15/GAMSlim2!E15,"")</f>
        <v>1</v>
      </c>
      <c r="G15" s="61">
        <f>IFERROR(Limt2!F15/GAMSlim2!F15,"")</f>
        <v>1</v>
      </c>
      <c r="H15" s="61">
        <f>IFERROR(Limt2!G15/GAMSlim2!G15,"")</f>
        <v>1</v>
      </c>
      <c r="I15" s="61">
        <f>IFERROR(Limt2!H15/GAMSlim2!H15,"")</f>
        <v>1</v>
      </c>
      <c r="J15" s="61">
        <f>IFERROR(Limt2!I15/GAMSlim2!I15,"")</f>
        <v>1</v>
      </c>
      <c r="K15" s="61">
        <f>IFERROR(Limt2!J15/GAMSlim2!J15,"")</f>
        <v>1</v>
      </c>
      <c r="L15" s="61">
        <f>IFERROR(Limt2!K15/GAMSlim2!K15,"")</f>
        <v>1</v>
      </c>
      <c r="M15" s="61">
        <f>IFERROR(Limt2!L15/GAMSlim2!L15,"")</f>
        <v>1</v>
      </c>
      <c r="N15" s="61">
        <f>IFERROR(Limt2!M15/GAMSlim2!M15,"")</f>
        <v>1</v>
      </c>
      <c r="O15" s="61">
        <f>IFERROR(Limt2!N15/GAMSlim2!N15,"")</f>
        <v>1</v>
      </c>
      <c r="P15" s="61">
        <f>IFERROR(Limt2!O15/GAMSlim2!O15,"")</f>
        <v>1</v>
      </c>
      <c r="Q15" s="61">
        <f>IFERROR(Limt2!P15/GAMSlim2!P15,"")</f>
        <v>1</v>
      </c>
      <c r="R15" s="61">
        <f>IFERROR(Limt2!Q15/GAMSlim2!Q15,"")</f>
        <v>1</v>
      </c>
      <c r="S15" s="61">
        <f>IFERROR(Limt2!R15/GAMSlim2!R15,"")</f>
        <v>1</v>
      </c>
      <c r="T15" s="61">
        <f>IFERROR(Limt2!S15/GAMSlim2!S15,"")</f>
        <v>1</v>
      </c>
      <c r="U15" s="61">
        <f>IFERROR(Limt2!T15/GAMSlim2!T15,"")</f>
        <v>1</v>
      </c>
      <c r="V15" s="61">
        <f>IFERROR(Limt2!U15/GAMSlim2!U15,"")</f>
        <v>1</v>
      </c>
      <c r="W15" s="61">
        <f>IFERROR(Limt2!V15/GAMSlim2!V15,"")</f>
        <v>1</v>
      </c>
      <c r="X15" s="61">
        <f>IFERROR(Limt2!W15/GAMSlim2!W15,"")</f>
        <v>1</v>
      </c>
      <c r="Y15" s="61">
        <f>IFERROR(Limt2!X15/GAMSlim2!X15,"")</f>
        <v>1</v>
      </c>
      <c r="Z15" s="61">
        <f>IFERROR(Limt2!Y15/GAMSlim2!Y15,"")</f>
        <v>1</v>
      </c>
      <c r="AA15" s="61">
        <f>IFERROR(Limt2!Z15/GAMSlim2!Z15,"")</f>
        <v>1</v>
      </c>
      <c r="AB15" s="61">
        <f>IFERROR(Limt2!AA15/GAMSlim2!AA15,"")</f>
        <v>1</v>
      </c>
      <c r="AC15" s="61">
        <f>IFERROR(Limt2!AB15/GAMSlim2!AB15,"")</f>
        <v>1</v>
      </c>
      <c r="AD15" s="61">
        <f>IFERROR(Limt2!AC15/GAMSlim2!AC15,"")</f>
        <v>1</v>
      </c>
      <c r="AE15" s="61">
        <f>IFERROR(Limt2!AD15/GAMSlim2!AD15,"")</f>
        <v>1</v>
      </c>
      <c r="AF15" s="61">
        <f>IFERROR(Limt2!AE15/GAMSlim2!AE15,"")</f>
        <v>1</v>
      </c>
      <c r="AG15" s="61">
        <f>IFERROR(Limt2!AF15/GAMSlim2!AF15,"")</f>
        <v>1</v>
      </c>
      <c r="AH15" s="61">
        <f>IFERROR(Limt2!AG15/GAMSlim2!AG15,"")</f>
        <v>1</v>
      </c>
      <c r="AI15" s="61">
        <f>IFERROR(Limt2!AH15/GAMSlim2!AH15,"")</f>
        <v>1</v>
      </c>
      <c r="AJ15" s="61">
        <f>IFERROR(Limt2!AI15/GAMSlim2!AI15,"")</f>
        <v>1</v>
      </c>
      <c r="AK15" s="61">
        <f>IFERROR(Limt2!AJ15/GAMSlim2!AJ15,"")</f>
        <v>1</v>
      </c>
      <c r="AL15" s="61">
        <f>IFERROR(Limt2!AK15/GAMSlim2!AK15,"")</f>
        <v>1</v>
      </c>
      <c r="AM15" s="61">
        <f>IFERROR(Limt2!AL15/GAMSlim2!AL15,"")</f>
        <v>1</v>
      </c>
      <c r="AN15" s="61">
        <f>IFERROR(Limt2!AM15/GAMSlim2!AM15,"")</f>
        <v>1</v>
      </c>
      <c r="AO15" s="61">
        <f>IFERROR(Limt2!AN15/GAMSlim2!AN15,"")</f>
        <v>1</v>
      </c>
      <c r="AP15" s="61">
        <f>IFERROR(Limt2!AO15/GAMSlim2!AO15,"")</f>
        <v>1</v>
      </c>
      <c r="AQ15" s="61">
        <f>IFERROR(Limt2!AP15/GAMSlim2!AP15,"")</f>
        <v>1</v>
      </c>
      <c r="AR15" s="61">
        <f>IFERROR(Limt2!AQ15/GAMSlim2!AQ15,"")</f>
        <v>1</v>
      </c>
      <c r="AS15" s="61">
        <f>IFERROR(Limt2!AR15/GAMSlim2!AR15,"")</f>
        <v>1</v>
      </c>
      <c r="AT15" s="61">
        <f>IFERROR(Limt2!AS15/GAMSlim2!AS15,"")</f>
        <v>1</v>
      </c>
      <c r="AU15" s="61">
        <f>IFERROR(Limt2!AT15/GAMSlim2!AT15,"")</f>
        <v>1</v>
      </c>
      <c r="AV15" s="61">
        <f>IFERROR(Limt2!AU15/GAMSlim2!AU15,"")</f>
        <v>1</v>
      </c>
      <c r="AW15" s="61">
        <f>IFERROR(Limt2!AV15/GAMSlim2!AV15,"")</f>
        <v>1</v>
      </c>
      <c r="AX15" s="61">
        <f>IFERROR(Limt2!AW15/GAMSlim2!AW15,"")</f>
        <v>1</v>
      </c>
      <c r="AY15" s="61">
        <f>IFERROR(Limt2!AX15/GAMSlim2!AX15,"")</f>
        <v>1</v>
      </c>
      <c r="AZ15" s="61">
        <f>IFERROR(Limt2!AY15/GAMSlim2!AY15,"")</f>
        <v>1</v>
      </c>
      <c r="BA15" s="61">
        <f>IFERROR(Limt2!AZ15/GAMSlim2!AZ15,"")</f>
        <v>1</v>
      </c>
      <c r="BB15" s="61">
        <f>IFERROR(Limt2!BA15/GAMSlim2!BA15,"")</f>
        <v>1</v>
      </c>
      <c r="BC15" s="61">
        <f>IFERROR(Limt2!BB15/GAMSlim2!BB15,"")</f>
        <v>1</v>
      </c>
      <c r="BD15" s="61">
        <f>IFERROR(Limt2!BC15/GAMSlim2!BC15,"")</f>
        <v>1</v>
      </c>
      <c r="BE15" s="61">
        <f>IFERROR(Limt2!BD15/GAMSlim2!BD15,"")</f>
        <v>1</v>
      </c>
      <c r="BF15" s="61">
        <f>IFERROR(Limt2!BE15/GAMSlim2!BE15,"")</f>
        <v>1</v>
      </c>
      <c r="BG15" s="61">
        <f>IFERROR(Limt2!BF15/GAMSlim2!BF15,"")</f>
        <v>1</v>
      </c>
      <c r="BH15" s="61">
        <f>IFERROR(Limt2!BG15/GAMSlim2!BG15,"")</f>
        <v>1</v>
      </c>
      <c r="BI15" s="61">
        <f>IFERROR(Limt2!BH15/GAMSlim2!BH15,"")</f>
        <v>1</v>
      </c>
      <c r="BJ15" s="61">
        <f>IFERROR(Limt2!BI15/GAMSlim2!BI15,"")</f>
        <v>1</v>
      </c>
    </row>
    <row r="16" spans="1:62" x14ac:dyDescent="0.25">
      <c r="A16" t="str">
        <f>Limt2!A16</f>
        <v xml:space="preserve">   Time premium</v>
      </c>
      <c r="B16" t="str">
        <f>GAMSbase!A16</f>
        <v>Time Premium</v>
      </c>
      <c r="C16" s="61">
        <f>IFERROR(Limt2!B16/GAMSlim2!B16,"")</f>
        <v>1</v>
      </c>
      <c r="D16" s="61" t="str">
        <f>IFERROR(Limt2!C16/GAMSlim2!C16,"")</f>
        <v/>
      </c>
      <c r="E16" s="61" t="str">
        <f>IFERROR(Limt2!D16/GAMSlim2!D16,"")</f>
        <v/>
      </c>
      <c r="F16" s="61" t="str">
        <f>IFERROR(Limt2!E16/GAMSlim2!E16,"")</f>
        <v/>
      </c>
      <c r="G16" s="61" t="str">
        <f>IFERROR(Limt2!F16/GAMSlim2!F16,"")</f>
        <v/>
      </c>
      <c r="H16" s="61" t="str">
        <f>IFERROR(Limt2!G16/GAMSlim2!G16,"")</f>
        <v/>
      </c>
      <c r="I16" s="61" t="str">
        <f>IFERROR(Limt2!H16/GAMSlim2!H16,"")</f>
        <v/>
      </c>
      <c r="J16" s="61" t="str">
        <f>IFERROR(Limt2!I16/GAMSlim2!I16,"")</f>
        <v/>
      </c>
      <c r="K16" s="61" t="str">
        <f>IFERROR(Limt2!J16/GAMSlim2!J16,"")</f>
        <v/>
      </c>
      <c r="L16" s="61" t="str">
        <f>IFERROR(Limt2!K16/GAMSlim2!K16,"")</f>
        <v/>
      </c>
      <c r="M16" s="61" t="str">
        <f>IFERROR(Limt2!L16/GAMSlim2!L16,"")</f>
        <v/>
      </c>
      <c r="N16" s="61" t="str">
        <f>IFERROR(Limt2!M16/GAMSlim2!M16,"")</f>
        <v/>
      </c>
      <c r="O16" s="61" t="str">
        <f>IFERROR(Limt2!N16/GAMSlim2!N16,"")</f>
        <v/>
      </c>
      <c r="P16" s="61" t="str">
        <f>IFERROR(Limt2!O16/GAMSlim2!O16,"")</f>
        <v/>
      </c>
      <c r="Q16" s="61" t="str">
        <f>IFERROR(Limt2!P16/GAMSlim2!P16,"")</f>
        <v/>
      </c>
      <c r="R16" s="61" t="str">
        <f>IFERROR(Limt2!Q16/GAMSlim2!Q16,"")</f>
        <v/>
      </c>
      <c r="S16" s="61" t="str">
        <f>IFERROR(Limt2!R16/GAMSlim2!R16,"")</f>
        <v/>
      </c>
      <c r="T16" s="61" t="str">
        <f>IFERROR(Limt2!S16/GAMSlim2!S16,"")</f>
        <v/>
      </c>
      <c r="U16" s="61" t="str">
        <f>IFERROR(Limt2!T16/GAMSlim2!T16,"")</f>
        <v/>
      </c>
      <c r="V16" s="61" t="str">
        <f>IFERROR(Limt2!U16/GAMSlim2!U16,"")</f>
        <v/>
      </c>
      <c r="W16" s="61" t="str">
        <f>IFERROR(Limt2!V16/GAMSlim2!V16,"")</f>
        <v/>
      </c>
      <c r="X16" s="61" t="str">
        <f>IFERROR(Limt2!W16/GAMSlim2!W16,"")</f>
        <v/>
      </c>
      <c r="Y16" s="61" t="str">
        <f>IFERROR(Limt2!X16/GAMSlim2!X16,"")</f>
        <v/>
      </c>
      <c r="Z16" s="61" t="str">
        <f>IFERROR(Limt2!Y16/GAMSlim2!Y16,"")</f>
        <v/>
      </c>
      <c r="AA16" s="61" t="str">
        <f>IFERROR(Limt2!Z16/GAMSlim2!Z16,"")</f>
        <v/>
      </c>
      <c r="AB16" s="61" t="str">
        <f>IFERROR(Limt2!AA16/GAMSlim2!AA16,"")</f>
        <v/>
      </c>
      <c r="AC16" s="61" t="str">
        <f>IFERROR(Limt2!AB16/GAMSlim2!AB16,"")</f>
        <v/>
      </c>
      <c r="AD16" s="61" t="str">
        <f>IFERROR(Limt2!AC16/GAMSlim2!AC16,"")</f>
        <v/>
      </c>
      <c r="AE16" s="61" t="str">
        <f>IFERROR(Limt2!AD16/GAMSlim2!AD16,"")</f>
        <v/>
      </c>
      <c r="AF16" s="61" t="str">
        <f>IFERROR(Limt2!AE16/GAMSlim2!AE16,"")</f>
        <v/>
      </c>
      <c r="AG16" s="61" t="str">
        <f>IFERROR(Limt2!AF16/GAMSlim2!AF16,"")</f>
        <v/>
      </c>
      <c r="AH16" s="61" t="str">
        <f>IFERROR(Limt2!AG16/GAMSlim2!AG16,"")</f>
        <v/>
      </c>
      <c r="AI16" s="61" t="str">
        <f>IFERROR(Limt2!AH16/GAMSlim2!AH16,"")</f>
        <v/>
      </c>
      <c r="AJ16" s="61" t="str">
        <f>IFERROR(Limt2!AI16/GAMSlim2!AI16,"")</f>
        <v/>
      </c>
      <c r="AK16" s="61" t="str">
        <f>IFERROR(Limt2!AJ16/GAMSlim2!AJ16,"")</f>
        <v/>
      </c>
      <c r="AL16" s="61" t="str">
        <f>IFERROR(Limt2!AK16/GAMSlim2!AK16,"")</f>
        <v/>
      </c>
      <c r="AM16" s="61" t="str">
        <f>IFERROR(Limt2!AL16/GAMSlim2!AL16,"")</f>
        <v/>
      </c>
      <c r="AN16" s="61" t="str">
        <f>IFERROR(Limt2!AM16/GAMSlim2!AM16,"")</f>
        <v/>
      </c>
      <c r="AO16" s="61" t="str">
        <f>IFERROR(Limt2!AN16/GAMSlim2!AN16,"")</f>
        <v/>
      </c>
      <c r="AP16" s="61" t="str">
        <f>IFERROR(Limt2!AO16/GAMSlim2!AO16,"")</f>
        <v/>
      </c>
      <c r="AQ16" s="61" t="str">
        <f>IFERROR(Limt2!AP16/GAMSlim2!AP16,"")</f>
        <v/>
      </c>
      <c r="AR16" s="61" t="str">
        <f>IFERROR(Limt2!AQ16/GAMSlim2!AQ16,"")</f>
        <v/>
      </c>
      <c r="AS16" s="61" t="str">
        <f>IFERROR(Limt2!AR16/GAMSlim2!AR16,"")</f>
        <v/>
      </c>
      <c r="AT16" s="61" t="str">
        <f>IFERROR(Limt2!AS16/GAMSlim2!AS16,"")</f>
        <v/>
      </c>
      <c r="AU16" s="61" t="str">
        <f>IFERROR(Limt2!AT16/GAMSlim2!AT16,"")</f>
        <v/>
      </c>
      <c r="AV16" s="61" t="str">
        <f>IFERROR(Limt2!AU16/GAMSlim2!AU16,"")</f>
        <v/>
      </c>
      <c r="AW16" s="61" t="str">
        <f>IFERROR(Limt2!AV16/GAMSlim2!AV16,"")</f>
        <v/>
      </c>
      <c r="AX16" s="61" t="str">
        <f>IFERROR(Limt2!AW16/GAMSlim2!AW16,"")</f>
        <v/>
      </c>
      <c r="AY16" s="61" t="str">
        <f>IFERROR(Limt2!AX16/GAMSlim2!AX16,"")</f>
        <v/>
      </c>
      <c r="AZ16" s="61" t="str">
        <f>IFERROR(Limt2!AY16/GAMSlim2!AY16,"")</f>
        <v/>
      </c>
      <c r="BA16" s="61" t="str">
        <f>IFERROR(Limt2!AZ16/GAMSlim2!AZ16,"")</f>
        <v/>
      </c>
      <c r="BB16" s="61" t="str">
        <f>IFERROR(Limt2!BA16/GAMSlim2!BA16,"")</f>
        <v/>
      </c>
      <c r="BC16" s="61" t="str">
        <f>IFERROR(Limt2!BB16/GAMSlim2!BB16,"")</f>
        <v/>
      </c>
      <c r="BD16" s="61" t="str">
        <f>IFERROR(Limt2!BC16/GAMSlim2!BC16,"")</f>
        <v/>
      </c>
      <c r="BE16" s="61" t="str">
        <f>IFERROR(Limt2!BD16/GAMSlim2!BD16,"")</f>
        <v/>
      </c>
      <c r="BF16" s="61" t="str">
        <f>IFERROR(Limt2!BE16/GAMSlim2!BE16,"")</f>
        <v/>
      </c>
      <c r="BG16" s="61" t="str">
        <f>IFERROR(Limt2!BF16/GAMSlim2!BF16,"")</f>
        <v/>
      </c>
      <c r="BH16" s="61" t="str">
        <f>IFERROR(Limt2!BG16/GAMSlim2!BG16,"")</f>
        <v/>
      </c>
      <c r="BI16" s="61" t="str">
        <f>IFERROR(Limt2!BH16/GAMSlim2!BH16,"")</f>
        <v/>
      </c>
      <c r="BJ16" s="61" t="str">
        <f>IFERROR(Limt2!BI16/GAMSlim2!BI16,"")</f>
        <v/>
      </c>
    </row>
    <row r="17" spans="1:62" x14ac:dyDescent="0.25">
      <c r="A17" t="str">
        <f>Limt2!A17</f>
        <v xml:space="preserve">  Non-diversifiable global risk (percent per year)</v>
      </c>
      <c r="B17" t="str">
        <f>GAMSbase!A17</f>
        <v>Non-Diversifiable Global Risk (per year)</v>
      </c>
      <c r="C17" s="61" t="str">
        <f>IFERROR(Limt2!B17/GAMSlim2!B17,"")</f>
        <v/>
      </c>
      <c r="D17" s="61" t="str">
        <f>IFERROR(Limt2!C17/GAMSlim2!C17,"")</f>
        <v/>
      </c>
      <c r="E17" s="61" t="str">
        <f>IFERROR(Limt2!D17/GAMSlim2!D17,"")</f>
        <v/>
      </c>
      <c r="F17" s="61" t="str">
        <f>IFERROR(Limt2!E17/GAMSlim2!E17,"")</f>
        <v/>
      </c>
      <c r="G17" s="61" t="str">
        <f>IFERROR(Limt2!F17/GAMSlim2!F17,"")</f>
        <v/>
      </c>
      <c r="H17" s="61" t="str">
        <f>IFERROR(Limt2!G17/GAMSlim2!G17,"")</f>
        <v/>
      </c>
      <c r="I17" s="61" t="str">
        <f>IFERROR(Limt2!H17/GAMSlim2!H17,"")</f>
        <v/>
      </c>
      <c r="J17" s="61" t="str">
        <f>IFERROR(Limt2!I17/GAMSlim2!I17,"")</f>
        <v/>
      </c>
      <c r="K17" s="61" t="str">
        <f>IFERROR(Limt2!J17/GAMSlim2!J17,"")</f>
        <v/>
      </c>
      <c r="L17" s="61" t="str">
        <f>IFERROR(Limt2!K17/GAMSlim2!K17,"")</f>
        <v/>
      </c>
      <c r="M17" s="61" t="str">
        <f>IFERROR(Limt2!L17/GAMSlim2!L17,"")</f>
        <v/>
      </c>
      <c r="N17" s="61" t="str">
        <f>IFERROR(Limt2!M17/GAMSlim2!M17,"")</f>
        <v/>
      </c>
      <c r="O17" s="61" t="str">
        <f>IFERROR(Limt2!N17/GAMSlim2!N17,"")</f>
        <v/>
      </c>
      <c r="P17" s="61" t="str">
        <f>IFERROR(Limt2!O17/GAMSlim2!O17,"")</f>
        <v/>
      </c>
      <c r="Q17" s="61" t="str">
        <f>IFERROR(Limt2!P17/GAMSlim2!P17,"")</f>
        <v/>
      </c>
      <c r="R17" s="61" t="str">
        <f>IFERROR(Limt2!Q17/GAMSlim2!Q17,"")</f>
        <v/>
      </c>
      <c r="S17" s="61" t="str">
        <f>IFERROR(Limt2!R17/GAMSlim2!R17,"")</f>
        <v/>
      </c>
      <c r="T17" s="61" t="str">
        <f>IFERROR(Limt2!S17/GAMSlim2!S17,"")</f>
        <v/>
      </c>
      <c r="U17" s="61" t="str">
        <f>IFERROR(Limt2!T17/GAMSlim2!T17,"")</f>
        <v/>
      </c>
      <c r="V17" s="61" t="str">
        <f>IFERROR(Limt2!U17/GAMSlim2!U17,"")</f>
        <v/>
      </c>
      <c r="W17" s="61" t="str">
        <f>IFERROR(Limt2!V17/GAMSlim2!V17,"")</f>
        <v/>
      </c>
      <c r="X17" s="61" t="str">
        <f>IFERROR(Limt2!W17/GAMSlim2!W17,"")</f>
        <v/>
      </c>
      <c r="Y17" s="61" t="str">
        <f>IFERROR(Limt2!X17/GAMSlim2!X17,"")</f>
        <v/>
      </c>
      <c r="Z17" s="61" t="str">
        <f>IFERROR(Limt2!Y17/GAMSlim2!Y17,"")</f>
        <v/>
      </c>
      <c r="AA17" s="61" t="str">
        <f>IFERROR(Limt2!Z17/GAMSlim2!Z17,"")</f>
        <v/>
      </c>
      <c r="AB17" s="61" t="str">
        <f>IFERROR(Limt2!AA17/GAMSlim2!AA17,"")</f>
        <v/>
      </c>
      <c r="AC17" s="61" t="str">
        <f>IFERROR(Limt2!AB17/GAMSlim2!AB17,"")</f>
        <v/>
      </c>
      <c r="AD17" s="61" t="str">
        <f>IFERROR(Limt2!AC17/GAMSlim2!AC17,"")</f>
        <v/>
      </c>
      <c r="AE17" s="61" t="str">
        <f>IFERROR(Limt2!AD17/GAMSlim2!AD17,"")</f>
        <v/>
      </c>
      <c r="AF17" s="61" t="str">
        <f>IFERROR(Limt2!AE17/GAMSlim2!AE17,"")</f>
        <v/>
      </c>
      <c r="AG17" s="61" t="str">
        <f>IFERROR(Limt2!AF17/GAMSlim2!AF17,"")</f>
        <v/>
      </c>
      <c r="AH17" s="61" t="str">
        <f>IFERROR(Limt2!AG17/GAMSlim2!AG17,"")</f>
        <v/>
      </c>
      <c r="AI17" s="61" t="str">
        <f>IFERROR(Limt2!AH17/GAMSlim2!AH17,"")</f>
        <v/>
      </c>
      <c r="AJ17" s="61" t="str">
        <f>IFERROR(Limt2!AI17/GAMSlim2!AI17,"")</f>
        <v/>
      </c>
      <c r="AK17" s="61" t="str">
        <f>IFERROR(Limt2!AJ17/GAMSlim2!AJ17,"")</f>
        <v/>
      </c>
      <c r="AL17" s="61" t="str">
        <f>IFERROR(Limt2!AK17/GAMSlim2!AK17,"")</f>
        <v/>
      </c>
      <c r="AM17" s="61" t="str">
        <f>IFERROR(Limt2!AL17/GAMSlim2!AL17,"")</f>
        <v/>
      </c>
      <c r="AN17" s="61" t="str">
        <f>IFERROR(Limt2!AM17/GAMSlim2!AM17,"")</f>
        <v/>
      </c>
      <c r="AO17" s="61" t="str">
        <f>IFERROR(Limt2!AN17/GAMSlim2!AN17,"")</f>
        <v/>
      </c>
      <c r="AP17" s="61" t="str">
        <f>IFERROR(Limt2!AO17/GAMSlim2!AO17,"")</f>
        <v/>
      </c>
      <c r="AQ17" s="61" t="str">
        <f>IFERROR(Limt2!AP17/GAMSlim2!AP17,"")</f>
        <v/>
      </c>
      <c r="AR17" s="61" t="str">
        <f>IFERROR(Limt2!AQ17/GAMSlim2!AQ17,"")</f>
        <v/>
      </c>
      <c r="AS17" s="61" t="str">
        <f>IFERROR(Limt2!AR17/GAMSlim2!AR17,"")</f>
        <v/>
      </c>
      <c r="AT17" s="61" t="str">
        <f>IFERROR(Limt2!AS17/GAMSlim2!AS17,"")</f>
        <v/>
      </c>
      <c r="AU17" s="61" t="str">
        <f>IFERROR(Limt2!AT17/GAMSlim2!AT17,"")</f>
        <v/>
      </c>
      <c r="AV17" s="61" t="str">
        <f>IFERROR(Limt2!AU17/GAMSlim2!AU17,"")</f>
        <v/>
      </c>
      <c r="AW17" s="61" t="str">
        <f>IFERROR(Limt2!AV17/GAMSlim2!AV17,"")</f>
        <v/>
      </c>
      <c r="AX17" s="61" t="str">
        <f>IFERROR(Limt2!AW17/GAMSlim2!AW17,"")</f>
        <v/>
      </c>
      <c r="AY17" s="61" t="str">
        <f>IFERROR(Limt2!AX17/GAMSlim2!AX17,"")</f>
        <v/>
      </c>
      <c r="AZ17" s="61" t="str">
        <f>IFERROR(Limt2!AY17/GAMSlim2!AY17,"")</f>
        <v/>
      </c>
      <c r="BA17" s="61" t="str">
        <f>IFERROR(Limt2!AZ17/GAMSlim2!AZ17,"")</f>
        <v/>
      </c>
      <c r="BB17" s="61" t="str">
        <f>IFERROR(Limt2!BA17/GAMSlim2!BA17,"")</f>
        <v/>
      </c>
      <c r="BC17" s="61" t="str">
        <f>IFERROR(Limt2!BB17/GAMSlim2!BB17,"")</f>
        <v/>
      </c>
      <c r="BD17" s="61" t="str">
        <f>IFERROR(Limt2!BC17/GAMSlim2!BC17,"")</f>
        <v/>
      </c>
      <c r="BE17" s="61" t="str">
        <f>IFERROR(Limt2!BD17/GAMSlim2!BD17,"")</f>
        <v/>
      </c>
      <c r="BF17" s="61" t="str">
        <f>IFERROR(Limt2!BE17/GAMSlim2!BE17,"")</f>
        <v/>
      </c>
      <c r="BG17" s="61" t="str">
        <f>IFERROR(Limt2!BF17/GAMSlim2!BF17,"")</f>
        <v/>
      </c>
      <c r="BH17" s="61" t="str">
        <f>IFERROR(Limt2!BG17/GAMSlim2!BG17,"")</f>
        <v/>
      </c>
      <c r="BI17" s="61" t="str">
        <f>IFERROR(Limt2!BH17/GAMSlim2!BH17,"")</f>
        <v/>
      </c>
      <c r="BJ17" s="61" t="str">
        <f>IFERROR(Limt2!BI17/GAMSlim2!BI17,"")</f>
        <v/>
      </c>
    </row>
    <row r="18" spans="1:62" x14ac:dyDescent="0.25">
      <c r="A18" t="str">
        <f>Limt2!A18</f>
        <v>Social time preference factor</v>
      </c>
      <c r="B18" t="str">
        <f>GAMSbase!A18</f>
        <v>Social Time Preference Factor</v>
      </c>
      <c r="C18" s="61">
        <f>IFERROR(Limt2!B18/GAMSlim2!B18,"")</f>
        <v>1</v>
      </c>
      <c r="D18" s="61">
        <f>IFERROR(Limt2!C18/GAMSlim2!C18,"")</f>
        <v>1.0000000000060758</v>
      </c>
      <c r="E18" s="61">
        <f>IFERROR(Limt2!D18/GAMSlim2!D18,"")</f>
        <v>1.0000000000257461</v>
      </c>
      <c r="F18" s="61">
        <f>IFERROR(Limt2!E18/GAMSlim2!E18,"")</f>
        <v>1.0000000000122673</v>
      </c>
      <c r="G18" s="61">
        <f>IFERROR(Limt2!F18/GAMSlim2!F18,"")</f>
        <v>1.0000000000320188</v>
      </c>
      <c r="H18" s="61">
        <f>IFERROR(Limt2!G18/GAMSlim2!G18,"")</f>
        <v>1.0000000000354918</v>
      </c>
      <c r="I18" s="61">
        <f>IFERROR(Limt2!H18/GAMSlim2!H18,"")</f>
        <v>1.0000000000101461</v>
      </c>
      <c r="J18" s="61">
        <f>IFERROR(Limt2!I18/GAMSlim2!I18,"")</f>
        <v>0.99999999994494104</v>
      </c>
      <c r="K18" s="61">
        <f>IFERROR(Limt2!J18/GAMSlim2!J18,"")</f>
        <v>1.0000000000678158</v>
      </c>
      <c r="L18" s="61">
        <f>IFERROR(Limt2!K18/GAMSlim2!K18,"")</f>
        <v>1.0000000000888485</v>
      </c>
      <c r="M18" s="61">
        <f>IFERROR(Limt2!L18/GAMSlim2!L18,"")</f>
        <v>0.99999999999269429</v>
      </c>
      <c r="N18" s="61">
        <f>IFERROR(Limt2!M18/GAMSlim2!M18,"")</f>
        <v>1.0000000000038423</v>
      </c>
      <c r="O18" s="61">
        <f>IFERROR(Limt2!N18/GAMSlim2!N18,"")</f>
        <v>1.0000000000485174</v>
      </c>
      <c r="P18" s="61">
        <f>IFERROR(Limt2!O18/GAMSlim2!O18,"")</f>
        <v>0.9999999998804826</v>
      </c>
      <c r="Q18" s="61">
        <f>IFERROR(Limt2!P18/GAMSlim2!P18,"")</f>
        <v>0.99999999999590417</v>
      </c>
      <c r="R18" s="61">
        <f>IFERROR(Limt2!Q18/GAMSlim2!Q18,"")</f>
        <v>1.0000000001050622</v>
      </c>
      <c r="S18" s="61">
        <f>IFERROR(Limt2!R18/GAMSlim2!R18,"")</f>
        <v>0.99999999995984235</v>
      </c>
      <c r="T18" s="61">
        <f>IFERROR(Limt2!S18/GAMSlim2!S18,"")</f>
        <v>0.99999999995538968</v>
      </c>
      <c r="U18" s="61">
        <f>IFERROR(Limt2!T18/GAMSlim2!T18,"")</f>
        <v>1.0000000000749381</v>
      </c>
      <c r="V18" s="61">
        <f>IFERROR(Limt2!U18/GAMSlim2!U18,"")</f>
        <v>0.99999999989864485</v>
      </c>
      <c r="W18" s="61">
        <f>IFERROR(Limt2!V18/GAMSlim2!V18,"")</f>
        <v>0.99999999988297339</v>
      </c>
      <c r="X18" s="61">
        <f>IFERROR(Limt2!W18/GAMSlim2!W18,"")</f>
        <v>1.0000000000586489</v>
      </c>
      <c r="Y18" s="61">
        <f>IFERROR(Limt2!X18/GAMSlim2!X18,"")</f>
        <v>1.000000000233574</v>
      </c>
      <c r="Z18" s="61">
        <f>IFERROR(Limt2!Y18/GAMSlim2!Y18,"")</f>
        <v>1.0000000000781066</v>
      </c>
      <c r="AA18" s="61">
        <f>IFERROR(Limt2!Z18/GAMSlim2!Z18,"")</f>
        <v>0.9999999998396828</v>
      </c>
      <c r="AB18" s="61">
        <f>IFERROR(Limt2!AA18/GAMSlim2!AA18,"")</f>
        <v>0.99999999969289866</v>
      </c>
      <c r="AC18" s="61">
        <f>IFERROR(Limt2!AB18/GAMSlim2!AB18,"")</f>
        <v>0.99999999982514853</v>
      </c>
      <c r="AD18" s="61">
        <f>IFERROR(Limt2!AC18/GAMSlim2!AC18,"")</f>
        <v>1.0000000002055953</v>
      </c>
      <c r="AE18" s="61">
        <f>IFERROR(Limt2!AD18/GAMSlim2!AD18,"")</f>
        <v>1.0000000002700371</v>
      </c>
      <c r="AF18" s="61">
        <f>IFERROR(Limt2!AE18/GAMSlim2!AE18,"")</f>
        <v>1.0000000002260792</v>
      </c>
      <c r="AG18" s="61">
        <f>IFERROR(Limt2!AF18/GAMSlim2!AF18,"")</f>
        <v>0.99999999962010644</v>
      </c>
      <c r="AH18" s="61">
        <f>IFERROR(Limt2!AG18/GAMSlim2!AG18,"")</f>
        <v>1.0000000001740434</v>
      </c>
      <c r="AI18" s="61">
        <f>IFERROR(Limt2!AH18/GAMSlim2!AH18,"")</f>
        <v>1.0000000000100999</v>
      </c>
      <c r="AJ18" s="61">
        <f>IFERROR(Limt2!AI18/GAMSlim2!AI18,"")</f>
        <v>0.99999999976542697</v>
      </c>
      <c r="AK18" s="61">
        <f>IFERROR(Limt2!AJ18/GAMSlim2!AJ18,"")</f>
        <v>1.0000000000114073</v>
      </c>
      <c r="AL18" s="61">
        <f>IFERROR(Limt2!AK18/GAMSlim2!AK18,"")</f>
        <v>1.0000000004701248</v>
      </c>
      <c r="AM18" s="61">
        <f>IFERROR(Limt2!AL18/GAMSlim2!AL18,"")</f>
        <v>1.0000000004838874</v>
      </c>
      <c r="AN18" s="61">
        <f>IFERROR(Limt2!AM18/GAMSlim2!AM18,"")</f>
        <v>1.0000000007560903</v>
      </c>
      <c r="AO18" s="61">
        <f>IFERROR(Limt2!AN18/GAMSlim2!AN18,"")</f>
        <v>1.0000000006658294</v>
      </c>
      <c r="AP18" s="61">
        <f>IFERROR(Limt2!AO18/GAMSlim2!AO18,"")</f>
        <v>0.99999999942088913</v>
      </c>
      <c r="AQ18" s="61">
        <f>IFERROR(Limt2!AP18/GAMSlim2!AP18,"")</f>
        <v>1.0000000007678991</v>
      </c>
      <c r="AR18" s="61">
        <f>IFERROR(Limt2!AQ18/GAMSlim2!AQ18,"")</f>
        <v>1.0000000002013028</v>
      </c>
      <c r="AS18" s="61">
        <f>IFERROR(Limt2!AR18/GAMSlim2!AR18,"")</f>
        <v>1.0000000010918733</v>
      </c>
      <c r="AT18" s="61">
        <f>IFERROR(Limt2!AS18/GAMSlim2!AS18,"")</f>
        <v>0.99999999919521931</v>
      </c>
      <c r="AU18" s="61">
        <f>IFERROR(Limt2!AT18/GAMSlim2!AT18,"")</f>
        <v>1.0000000003396818</v>
      </c>
      <c r="AV18" s="61">
        <f>IFERROR(Limt2!AU18/GAMSlim2!AU18,"")</f>
        <v>1.0000000007494043</v>
      </c>
      <c r="AW18" s="61">
        <f>IFERROR(Limt2!AV18/GAMSlim2!AV18,"")</f>
        <v>1.0000000015082968</v>
      </c>
      <c r="AX18" s="61">
        <f>IFERROR(Limt2!AW18/GAMSlim2!AW18,"")</f>
        <v>0.99999999895800507</v>
      </c>
      <c r="AY18" s="61">
        <f>IFERROR(Limt2!AX18/GAMSlim2!AX18,"")</f>
        <v>1.0000000015216493</v>
      </c>
      <c r="AZ18" s="61">
        <f>IFERROR(Limt2!AY18/GAMSlim2!AY18,"")</f>
        <v>0.99999999913499449</v>
      </c>
      <c r="BA18" s="61">
        <f>IFERROR(Limt2!AZ18/GAMSlim2!AZ18,"")</f>
        <v>0.99999999813323548</v>
      </c>
      <c r="BB18" s="61">
        <f>IFERROR(Limt2!BA18/GAMSlim2!BA18,"")</f>
        <v>1.0000000020128925</v>
      </c>
      <c r="BC18" s="61">
        <f>IFERROR(Limt2!BB18/GAMSlim2!BB18,"")</f>
        <v>0.99999999801733996</v>
      </c>
      <c r="BD18" s="61">
        <f>IFERROR(Limt2!BC18/GAMSlim2!BC18,"")</f>
        <v>1.0000000009613601</v>
      </c>
      <c r="BE18" s="61">
        <f>IFERROR(Limt2!BD18/GAMSlim2!BD18,"")</f>
        <v>0.99999999776082205</v>
      </c>
      <c r="BF18" s="61">
        <f>IFERROR(Limt2!BE18/GAMSlim2!BE18,"")</f>
        <v>0.99999999872564771</v>
      </c>
      <c r="BG18" s="61">
        <f>IFERROR(Limt2!BF18/GAMSlim2!BF18,"")</f>
        <v>0.99999999869887868</v>
      </c>
      <c r="BH18" s="61">
        <f>IFERROR(Limt2!BG18/GAMSlim2!BG18,"")</f>
        <v>0.9999999987280026</v>
      </c>
      <c r="BI18" s="61">
        <f>IFERROR(Limt2!BH18/GAMSlim2!BH18,"")</f>
        <v>0.99999999729370659</v>
      </c>
      <c r="BJ18" s="61">
        <f>IFERROR(Limt2!BI18/GAMSlim2!BI18,"")</f>
        <v>0.99999999599139844</v>
      </c>
    </row>
    <row r="19" spans="1:62" x14ac:dyDescent="0.25">
      <c r="A19" t="str">
        <f>Limt2!A19</f>
        <v>Elasticity of MU of consumption</v>
      </c>
      <c r="B19" t="str">
        <f>GAMSbase!A19</f>
        <v>Elasticity of MU of Consumption</v>
      </c>
      <c r="C19" s="61">
        <f>IFERROR(Limt2!B19/GAMSlim2!B19,"")</f>
        <v>1</v>
      </c>
      <c r="D19" s="61" t="str">
        <f>IFERROR(Limt2!C19/GAMSlim2!C19,"")</f>
        <v/>
      </c>
      <c r="E19" s="61" t="str">
        <f>IFERROR(Limt2!D19/GAMSlim2!D19,"")</f>
        <v/>
      </c>
      <c r="F19" s="61" t="str">
        <f>IFERROR(Limt2!E19/GAMSlim2!E19,"")</f>
        <v/>
      </c>
      <c r="G19" s="61" t="str">
        <f>IFERROR(Limt2!F19/GAMSlim2!F19,"")</f>
        <v/>
      </c>
      <c r="H19" s="61" t="str">
        <f>IFERROR(Limt2!G19/GAMSlim2!G19,"")</f>
        <v/>
      </c>
      <c r="I19" s="61" t="str">
        <f>IFERROR(Limt2!H19/GAMSlim2!H19,"")</f>
        <v/>
      </c>
      <c r="J19" s="61" t="str">
        <f>IFERROR(Limt2!I19/GAMSlim2!I19,"")</f>
        <v/>
      </c>
      <c r="K19" s="61" t="str">
        <f>IFERROR(Limt2!J19/GAMSlim2!J19,"")</f>
        <v/>
      </c>
      <c r="L19" s="61" t="str">
        <f>IFERROR(Limt2!K19/GAMSlim2!K19,"")</f>
        <v/>
      </c>
      <c r="M19" s="61" t="str">
        <f>IFERROR(Limt2!L19/GAMSlim2!L19,"")</f>
        <v/>
      </c>
      <c r="N19" s="61" t="str">
        <f>IFERROR(Limt2!M19/GAMSlim2!M19,"")</f>
        <v/>
      </c>
      <c r="O19" s="61" t="str">
        <f>IFERROR(Limt2!N19/GAMSlim2!N19,"")</f>
        <v/>
      </c>
      <c r="P19" s="61" t="str">
        <f>IFERROR(Limt2!O19/GAMSlim2!O19,"")</f>
        <v/>
      </c>
      <c r="Q19" s="61" t="str">
        <f>IFERROR(Limt2!P19/GAMSlim2!P19,"")</f>
        <v/>
      </c>
      <c r="R19" s="61" t="str">
        <f>IFERROR(Limt2!Q19/GAMSlim2!Q19,"")</f>
        <v/>
      </c>
      <c r="S19" s="61" t="str">
        <f>IFERROR(Limt2!R19/GAMSlim2!R19,"")</f>
        <v/>
      </c>
      <c r="T19" s="61" t="str">
        <f>IFERROR(Limt2!S19/GAMSlim2!S19,"")</f>
        <v/>
      </c>
      <c r="U19" s="61" t="str">
        <f>IFERROR(Limt2!T19/GAMSlim2!T19,"")</f>
        <v/>
      </c>
      <c r="V19" s="61" t="str">
        <f>IFERROR(Limt2!U19/GAMSlim2!U19,"")</f>
        <v/>
      </c>
      <c r="W19" s="61" t="str">
        <f>IFERROR(Limt2!V19/GAMSlim2!V19,"")</f>
        <v/>
      </c>
      <c r="X19" s="61" t="str">
        <f>IFERROR(Limt2!W19/GAMSlim2!W19,"")</f>
        <v/>
      </c>
      <c r="Y19" s="61" t="str">
        <f>IFERROR(Limt2!X19/GAMSlim2!X19,"")</f>
        <v/>
      </c>
      <c r="Z19" s="61" t="str">
        <f>IFERROR(Limt2!Y19/GAMSlim2!Y19,"")</f>
        <v/>
      </c>
      <c r="AA19" s="61" t="str">
        <f>IFERROR(Limt2!Z19/GAMSlim2!Z19,"")</f>
        <v/>
      </c>
      <c r="AB19" s="61" t="str">
        <f>IFERROR(Limt2!AA19/GAMSlim2!AA19,"")</f>
        <v/>
      </c>
      <c r="AC19" s="61" t="str">
        <f>IFERROR(Limt2!AB19/GAMSlim2!AB19,"")</f>
        <v/>
      </c>
      <c r="AD19" s="61" t="str">
        <f>IFERROR(Limt2!AC19/GAMSlim2!AC19,"")</f>
        <v/>
      </c>
      <c r="AE19" s="61" t="str">
        <f>IFERROR(Limt2!AD19/GAMSlim2!AD19,"")</f>
        <v/>
      </c>
      <c r="AF19" s="61" t="str">
        <f>IFERROR(Limt2!AE19/GAMSlim2!AE19,"")</f>
        <v/>
      </c>
      <c r="AG19" s="61" t="str">
        <f>IFERROR(Limt2!AF19/GAMSlim2!AF19,"")</f>
        <v/>
      </c>
      <c r="AH19" s="61" t="str">
        <f>IFERROR(Limt2!AG19/GAMSlim2!AG19,"")</f>
        <v/>
      </c>
      <c r="AI19" s="61" t="str">
        <f>IFERROR(Limt2!AH19/GAMSlim2!AH19,"")</f>
        <v/>
      </c>
      <c r="AJ19" s="61" t="str">
        <f>IFERROR(Limt2!AI19/GAMSlim2!AI19,"")</f>
        <v/>
      </c>
      <c r="AK19" s="61" t="str">
        <f>IFERROR(Limt2!AJ19/GAMSlim2!AJ19,"")</f>
        <v/>
      </c>
      <c r="AL19" s="61" t="str">
        <f>IFERROR(Limt2!AK19/GAMSlim2!AK19,"")</f>
        <v/>
      </c>
      <c r="AM19" s="61" t="str">
        <f>IFERROR(Limt2!AL19/GAMSlim2!AL19,"")</f>
        <v/>
      </c>
      <c r="AN19" s="61" t="str">
        <f>IFERROR(Limt2!AM19/GAMSlim2!AM19,"")</f>
        <v/>
      </c>
      <c r="AO19" s="61" t="str">
        <f>IFERROR(Limt2!AN19/GAMSlim2!AN19,"")</f>
        <v/>
      </c>
      <c r="AP19" s="61" t="str">
        <f>IFERROR(Limt2!AO19/GAMSlim2!AO19,"")</f>
        <v/>
      </c>
      <c r="AQ19" s="61" t="str">
        <f>IFERROR(Limt2!AP19/GAMSlim2!AP19,"")</f>
        <v/>
      </c>
      <c r="AR19" s="61" t="str">
        <f>IFERROR(Limt2!AQ19/GAMSlim2!AQ19,"")</f>
        <v/>
      </c>
      <c r="AS19" s="61" t="str">
        <f>IFERROR(Limt2!AR19/GAMSlim2!AR19,"")</f>
        <v/>
      </c>
      <c r="AT19" s="61" t="str">
        <f>IFERROR(Limt2!AS19/GAMSlim2!AS19,"")</f>
        <v/>
      </c>
      <c r="AU19" s="61" t="str">
        <f>IFERROR(Limt2!AT19/GAMSlim2!AT19,"")</f>
        <v/>
      </c>
      <c r="AV19" s="61" t="str">
        <f>IFERROR(Limt2!AU19/GAMSlim2!AU19,"")</f>
        <v/>
      </c>
      <c r="AW19" s="61" t="str">
        <f>IFERROR(Limt2!AV19/GAMSlim2!AV19,"")</f>
        <v/>
      </c>
      <c r="AX19" s="61" t="str">
        <f>IFERROR(Limt2!AW19/GAMSlim2!AW19,"")</f>
        <v/>
      </c>
      <c r="AY19" s="61" t="str">
        <f>IFERROR(Limt2!AX19/GAMSlim2!AX19,"")</f>
        <v/>
      </c>
      <c r="AZ19" s="61" t="str">
        <f>IFERROR(Limt2!AY19/GAMSlim2!AY19,"")</f>
        <v/>
      </c>
      <c r="BA19" s="61" t="str">
        <f>IFERROR(Limt2!AZ19/GAMSlim2!AZ19,"")</f>
        <v/>
      </c>
      <c r="BB19" s="61" t="str">
        <f>IFERROR(Limt2!BA19/GAMSlim2!BA19,"")</f>
        <v/>
      </c>
      <c r="BC19" s="61" t="str">
        <f>IFERROR(Limt2!BB19/GAMSlim2!BB19,"")</f>
        <v/>
      </c>
      <c r="BD19" s="61" t="str">
        <f>IFERROR(Limt2!BC19/GAMSlim2!BC19,"")</f>
        <v/>
      </c>
      <c r="BE19" s="61" t="str">
        <f>IFERROR(Limt2!BD19/GAMSlim2!BD19,"")</f>
        <v/>
      </c>
      <c r="BF19" s="61" t="str">
        <f>IFERROR(Limt2!BE19/GAMSlim2!BE19,"")</f>
        <v/>
      </c>
      <c r="BG19" s="61" t="str">
        <f>IFERROR(Limt2!BF19/GAMSlim2!BF19,"")</f>
        <v/>
      </c>
      <c r="BH19" s="61" t="str">
        <f>IFERROR(Limt2!BG19/GAMSlim2!BG19,"")</f>
        <v/>
      </c>
      <c r="BI19" s="61" t="str">
        <f>IFERROR(Limt2!BH19/GAMSlim2!BH19,"")</f>
        <v/>
      </c>
      <c r="BJ19" s="61" t="str">
        <f>IFERROR(Limt2!BI19/GAMSlim2!BI19,"")</f>
        <v/>
      </c>
    </row>
    <row r="20" spans="1:62" x14ac:dyDescent="0.25">
      <c r="A20" t="str">
        <f>Limt2!A20</f>
        <v>PRODUCTIVITY</v>
      </c>
      <c r="B20" t="str">
        <f>GAMSbase!A20</f>
        <v>* PRODUCTIVITY</v>
      </c>
      <c r="C20" s="61" t="str">
        <f>IFERROR(Limt2!B20/GAMSlim2!B20,"")</f>
        <v/>
      </c>
      <c r="D20" s="61" t="str">
        <f>IFERROR(Limt2!C20/GAMSlim2!C20,"")</f>
        <v/>
      </c>
      <c r="E20" s="61" t="str">
        <f>IFERROR(Limt2!D20/GAMSlim2!D20,"")</f>
        <v/>
      </c>
      <c r="F20" s="61" t="str">
        <f>IFERROR(Limt2!E20/GAMSlim2!E20,"")</f>
        <v/>
      </c>
      <c r="G20" s="61" t="str">
        <f>IFERROR(Limt2!F20/GAMSlim2!F20,"")</f>
        <v/>
      </c>
      <c r="H20" s="61" t="str">
        <f>IFERROR(Limt2!G20/GAMSlim2!G20,"")</f>
        <v/>
      </c>
      <c r="I20" s="61" t="str">
        <f>IFERROR(Limt2!H20/GAMSlim2!H20,"")</f>
        <v/>
      </c>
      <c r="J20" s="61" t="str">
        <f>IFERROR(Limt2!I20/GAMSlim2!I20,"")</f>
        <v/>
      </c>
      <c r="K20" s="61" t="str">
        <f>IFERROR(Limt2!J20/GAMSlim2!J20,"")</f>
        <v/>
      </c>
      <c r="L20" s="61" t="str">
        <f>IFERROR(Limt2!K20/GAMSlim2!K20,"")</f>
        <v/>
      </c>
      <c r="M20" s="61" t="str">
        <f>IFERROR(Limt2!L20/GAMSlim2!L20,"")</f>
        <v/>
      </c>
      <c r="N20" s="61" t="str">
        <f>IFERROR(Limt2!M20/GAMSlim2!M20,"")</f>
        <v/>
      </c>
      <c r="O20" s="61" t="str">
        <f>IFERROR(Limt2!N20/GAMSlim2!N20,"")</f>
        <v/>
      </c>
      <c r="P20" s="61" t="str">
        <f>IFERROR(Limt2!O20/GAMSlim2!O20,"")</f>
        <v/>
      </c>
      <c r="Q20" s="61" t="str">
        <f>IFERROR(Limt2!P20/GAMSlim2!P20,"")</f>
        <v/>
      </c>
      <c r="R20" s="61" t="str">
        <f>IFERROR(Limt2!Q20/GAMSlim2!Q20,"")</f>
        <v/>
      </c>
      <c r="S20" s="61" t="str">
        <f>IFERROR(Limt2!R20/GAMSlim2!R20,"")</f>
        <v/>
      </c>
      <c r="T20" s="61" t="str">
        <f>IFERROR(Limt2!S20/GAMSlim2!S20,"")</f>
        <v/>
      </c>
      <c r="U20" s="61" t="str">
        <f>IFERROR(Limt2!T20/GAMSlim2!T20,"")</f>
        <v/>
      </c>
      <c r="V20" s="61" t="str">
        <f>IFERROR(Limt2!U20/GAMSlim2!U20,"")</f>
        <v/>
      </c>
      <c r="W20" s="61" t="str">
        <f>IFERROR(Limt2!V20/GAMSlim2!V20,"")</f>
        <v/>
      </c>
      <c r="X20" s="61" t="str">
        <f>IFERROR(Limt2!W20/GAMSlim2!W20,"")</f>
        <v/>
      </c>
      <c r="Y20" s="61" t="str">
        <f>IFERROR(Limt2!X20/GAMSlim2!X20,"")</f>
        <v/>
      </c>
      <c r="Z20" s="61" t="str">
        <f>IFERROR(Limt2!Y20/GAMSlim2!Y20,"")</f>
        <v/>
      </c>
      <c r="AA20" s="61" t="str">
        <f>IFERROR(Limt2!Z20/GAMSlim2!Z20,"")</f>
        <v/>
      </c>
      <c r="AB20" s="61" t="str">
        <f>IFERROR(Limt2!AA20/GAMSlim2!AA20,"")</f>
        <v/>
      </c>
      <c r="AC20" s="61" t="str">
        <f>IFERROR(Limt2!AB20/GAMSlim2!AB20,"")</f>
        <v/>
      </c>
      <c r="AD20" s="61" t="str">
        <f>IFERROR(Limt2!AC20/GAMSlim2!AC20,"")</f>
        <v/>
      </c>
      <c r="AE20" s="61" t="str">
        <f>IFERROR(Limt2!AD20/GAMSlim2!AD20,"")</f>
        <v/>
      </c>
      <c r="AF20" s="61" t="str">
        <f>IFERROR(Limt2!AE20/GAMSlim2!AE20,"")</f>
        <v/>
      </c>
      <c r="AG20" s="61" t="str">
        <f>IFERROR(Limt2!AF20/GAMSlim2!AF20,"")</f>
        <v/>
      </c>
      <c r="AH20" s="61" t="str">
        <f>IFERROR(Limt2!AG20/GAMSlim2!AG20,"")</f>
        <v/>
      </c>
      <c r="AI20" s="61" t="str">
        <f>IFERROR(Limt2!AH20/GAMSlim2!AH20,"")</f>
        <v/>
      </c>
      <c r="AJ20" s="61" t="str">
        <f>IFERROR(Limt2!AI20/GAMSlim2!AI20,"")</f>
        <v/>
      </c>
      <c r="AK20" s="61" t="str">
        <f>IFERROR(Limt2!AJ20/GAMSlim2!AJ20,"")</f>
        <v/>
      </c>
      <c r="AL20" s="61" t="str">
        <f>IFERROR(Limt2!AK20/GAMSlim2!AK20,"")</f>
        <v/>
      </c>
      <c r="AM20" s="61" t="str">
        <f>IFERROR(Limt2!AL20/GAMSlim2!AL20,"")</f>
        <v/>
      </c>
      <c r="AN20" s="61" t="str">
        <f>IFERROR(Limt2!AM20/GAMSlim2!AM20,"")</f>
        <v/>
      </c>
      <c r="AO20" s="61" t="str">
        <f>IFERROR(Limt2!AN20/GAMSlim2!AN20,"")</f>
        <v/>
      </c>
      <c r="AP20" s="61" t="str">
        <f>IFERROR(Limt2!AO20/GAMSlim2!AO20,"")</f>
        <v/>
      </c>
      <c r="AQ20" s="61" t="str">
        <f>IFERROR(Limt2!AP20/GAMSlim2!AP20,"")</f>
        <v/>
      </c>
      <c r="AR20" s="61" t="str">
        <f>IFERROR(Limt2!AQ20/GAMSlim2!AQ20,"")</f>
        <v/>
      </c>
      <c r="AS20" s="61" t="str">
        <f>IFERROR(Limt2!AR20/GAMSlim2!AR20,"")</f>
        <v/>
      </c>
      <c r="AT20" s="61" t="str">
        <f>IFERROR(Limt2!AS20/GAMSlim2!AS20,"")</f>
        <v/>
      </c>
      <c r="AU20" s="61" t="str">
        <f>IFERROR(Limt2!AT20/GAMSlim2!AT20,"")</f>
        <v/>
      </c>
      <c r="AV20" s="61" t="str">
        <f>IFERROR(Limt2!AU20/GAMSlim2!AU20,"")</f>
        <v/>
      </c>
      <c r="AW20" s="61" t="str">
        <f>IFERROR(Limt2!AV20/GAMSlim2!AV20,"")</f>
        <v/>
      </c>
      <c r="AX20" s="61" t="str">
        <f>IFERROR(Limt2!AW20/GAMSlim2!AW20,"")</f>
        <v/>
      </c>
      <c r="AY20" s="61" t="str">
        <f>IFERROR(Limt2!AX20/GAMSlim2!AX20,"")</f>
        <v/>
      </c>
      <c r="AZ20" s="61" t="str">
        <f>IFERROR(Limt2!AY20/GAMSlim2!AY20,"")</f>
        <v/>
      </c>
      <c r="BA20" s="61" t="str">
        <f>IFERROR(Limt2!AZ20/GAMSlim2!AZ20,"")</f>
        <v/>
      </c>
      <c r="BB20" s="61" t="str">
        <f>IFERROR(Limt2!BA20/GAMSlim2!BA20,"")</f>
        <v/>
      </c>
      <c r="BC20" s="61" t="str">
        <f>IFERROR(Limt2!BB20/GAMSlim2!BB20,"")</f>
        <v/>
      </c>
      <c r="BD20" s="61" t="str">
        <f>IFERROR(Limt2!BC20/GAMSlim2!BC20,"")</f>
        <v/>
      </c>
      <c r="BE20" s="61" t="str">
        <f>IFERROR(Limt2!BD20/GAMSlim2!BD20,"")</f>
        <v/>
      </c>
      <c r="BF20" s="61" t="str">
        <f>IFERROR(Limt2!BE20/GAMSlim2!BE20,"")</f>
        <v/>
      </c>
      <c r="BG20" s="61" t="str">
        <f>IFERROR(Limt2!BF20/GAMSlim2!BF20,"")</f>
        <v/>
      </c>
      <c r="BH20" s="61" t="str">
        <f>IFERROR(Limt2!BG20/GAMSlim2!BG20,"")</f>
        <v/>
      </c>
      <c r="BI20" s="61" t="str">
        <f>IFERROR(Limt2!BH20/GAMSlim2!BH20,"")</f>
        <v/>
      </c>
      <c r="BJ20" s="61" t="str">
        <f>IFERROR(Limt2!BI20/GAMSlim2!BI20,"")</f>
        <v/>
      </c>
    </row>
    <row r="21" spans="1:62" x14ac:dyDescent="0.25">
      <c r="A21" t="str">
        <f>Limt2!A21</f>
        <v>Total factor productivity</v>
      </c>
      <c r="B21" t="str">
        <f>GAMSbase!A21</f>
        <v>Total Factor Productivity</v>
      </c>
      <c r="C21" s="61">
        <f>IFERROR(Limt2!B21/GAMSlim2!B21,"")</f>
        <v>1</v>
      </c>
      <c r="D21" s="61">
        <f>IFERROR(Limt2!C21/GAMSlim2!C21,"")</f>
        <v>0.99999999999728961</v>
      </c>
      <c r="E21" s="61">
        <f>IFERROR(Limt2!D21/GAMSlim2!D21,"")</f>
        <v>1.0000000000034102</v>
      </c>
      <c r="F21" s="61">
        <f>IFERROR(Limt2!E21/GAMSlim2!E21,"")</f>
        <v>1.000000000007548</v>
      </c>
      <c r="G21" s="61">
        <f>IFERROR(Limt2!F21/GAMSlim2!F21,"")</f>
        <v>1.0000000000057705</v>
      </c>
      <c r="H21" s="61">
        <f>IFERROR(Limt2!G21/GAMSlim2!G21,"")</f>
        <v>0.99999999999719269</v>
      </c>
      <c r="I21" s="61">
        <f>IFERROR(Limt2!H21/GAMSlim2!H21,"")</f>
        <v>0.99999999999764744</v>
      </c>
      <c r="J21" s="61">
        <f>IFERROR(Limt2!I21/GAMSlim2!I21,"")</f>
        <v>1.0000000000046956</v>
      </c>
      <c r="K21" s="61">
        <f>IFERROR(Limt2!J21/GAMSlim2!J21,"")</f>
        <v>1.0000000000054372</v>
      </c>
      <c r="L21" s="61">
        <f>IFERROR(Limt2!K21/GAMSlim2!K21,"")</f>
        <v>1.0000000000049887</v>
      </c>
      <c r="M21" s="61">
        <f>IFERROR(Limt2!L21/GAMSlim2!L21,"")</f>
        <v>0.999999999993883</v>
      </c>
      <c r="N21" s="61">
        <f>IFERROR(Limt2!M21/GAMSlim2!M21,"")</f>
        <v>1.0000000000059273</v>
      </c>
      <c r="O21" s="61">
        <f>IFERROR(Limt2!N21/GAMSlim2!N21,"")</f>
        <v>1.0000000000019396</v>
      </c>
      <c r="P21" s="61">
        <f>IFERROR(Limt2!O21/GAMSlim2!O21,"")</f>
        <v>0.99999999999661382</v>
      </c>
      <c r="Q21" s="61">
        <f>IFERROR(Limt2!P21/GAMSlim2!P21,"")</f>
        <v>0.99999999999985301</v>
      </c>
      <c r="R21" s="61">
        <f>IFERROR(Limt2!Q21/GAMSlim2!Q21,"")</f>
        <v>1.0000000000000451</v>
      </c>
      <c r="S21" s="61">
        <f>IFERROR(Limt2!R21/GAMSlim2!R21,"")</f>
        <v>0.99999999999631273</v>
      </c>
      <c r="T21" s="61">
        <f>IFERROR(Limt2!S21/GAMSlim2!S21,"")</f>
        <v>1.0000000000018492</v>
      </c>
      <c r="U21" s="61">
        <f>IFERROR(Limt2!T21/GAMSlim2!T21,"")</f>
        <v>0.99999999999911471</v>
      </c>
      <c r="V21" s="61">
        <f>IFERROR(Limt2!U21/GAMSlim2!U21,"")</f>
        <v>1.0000000000026592</v>
      </c>
      <c r="W21" s="61">
        <f>IFERROR(Limt2!V21/GAMSlim2!V21,"")</f>
        <v>0.99999999999776434</v>
      </c>
      <c r="X21" s="61">
        <f>IFERROR(Limt2!W21/GAMSlim2!W21,"")</f>
        <v>0.99999999999752043</v>
      </c>
      <c r="Y21" s="61">
        <f>IFERROR(Limt2!X21/GAMSlim2!X21,"")</f>
        <v>0.9999999999983803</v>
      </c>
      <c r="Z21" s="61">
        <f>IFERROR(Limt2!Y21/GAMSlim2!Y21,"")</f>
        <v>1.0000000000020643</v>
      </c>
      <c r="AA21" s="61">
        <f>IFERROR(Limt2!Z21/GAMSlim2!Z21,"")</f>
        <v>0.99999999999782174</v>
      </c>
      <c r="AB21" s="61">
        <f>IFERROR(Limt2!AA21/GAMSlim2!AA21,"")</f>
        <v>1.0000000000008076</v>
      </c>
      <c r="AC21" s="61">
        <f>IFERROR(Limt2!AB21/GAMSlim2!AB21,"")</f>
        <v>0.99999999999958211</v>
      </c>
      <c r="AD21" s="61">
        <f>IFERROR(Limt2!AC21/GAMSlim2!AC21,"")</f>
        <v>0.99999999999728906</v>
      </c>
      <c r="AE21" s="61">
        <f>IFERROR(Limt2!AD21/GAMSlim2!AD21,"")</f>
        <v>1.0000000000020384</v>
      </c>
      <c r="AF21" s="61">
        <f>IFERROR(Limt2!AE21/GAMSlim2!AE21,"")</f>
        <v>1.0000000000006655</v>
      </c>
      <c r="AG21" s="61">
        <f>IFERROR(Limt2!AF21/GAMSlim2!AF21,"")</f>
        <v>0.99999999999748357</v>
      </c>
      <c r="AH21" s="61">
        <f>IFERROR(Limt2!AG21/GAMSlim2!AG21,"")</f>
        <v>1.0000000000023623</v>
      </c>
      <c r="AI21" s="61">
        <f>IFERROR(Limt2!AH21/GAMSlim2!AH21,"")</f>
        <v>0.99999999999767319</v>
      </c>
      <c r="AJ21" s="61">
        <f>IFERROR(Limt2!AI21/GAMSlim2!AI21,"")</f>
        <v>0.99999999999903377</v>
      </c>
      <c r="AK21" s="61">
        <f>IFERROR(Limt2!AJ21/GAMSlim2!AJ21,"")</f>
        <v>1.0000000000000973</v>
      </c>
      <c r="AL21" s="61">
        <f>IFERROR(Limt2!AK21/GAMSlim2!AK21,"")</f>
        <v>1.0000000000013098</v>
      </c>
      <c r="AM21" s="61">
        <f>IFERROR(Limt2!AL21/GAMSlim2!AL21,"")</f>
        <v>0.99999999999870104</v>
      </c>
      <c r="AN21" s="61">
        <f>IFERROR(Limt2!AM21/GAMSlim2!AM21,"")</f>
        <v>1.0000000000005647</v>
      </c>
      <c r="AO21" s="61">
        <f>IFERROR(Limt2!AN21/GAMSlim2!AN21,"")</f>
        <v>1.0000000000014133</v>
      </c>
      <c r="AP21" s="61">
        <f>IFERROR(Limt2!AO21/GAMSlim2!AO21,"")</f>
        <v>1.0000000000008671</v>
      </c>
      <c r="AQ21" s="61">
        <f>IFERROR(Limt2!AP21/GAMSlim2!AP21,"")</f>
        <v>1.0000000000000326</v>
      </c>
      <c r="AR21" s="61">
        <f>IFERROR(Limt2!AQ21/GAMSlim2!AQ21,"")</f>
        <v>1.0000000000016978</v>
      </c>
      <c r="AS21" s="61">
        <f>IFERROR(Limt2!AR21/GAMSlim2!AR21,"")</f>
        <v>1.0000000000010196</v>
      </c>
      <c r="AT21" s="61">
        <f>IFERROR(Limt2!AS21/GAMSlim2!AS21,"")</f>
        <v>0.99999999999837741</v>
      </c>
      <c r="AU21" s="61">
        <f>IFERROR(Limt2!AT21/GAMSlim2!AT21,"")</f>
        <v>1.0000000000010947</v>
      </c>
      <c r="AV21" s="61">
        <f>IFERROR(Limt2!AU21/GAMSlim2!AU21,"")</f>
        <v>0.99999999999869604</v>
      </c>
      <c r="AW21" s="61">
        <f>IFERROR(Limt2!AV21/GAMSlim2!AV21,"")</f>
        <v>1.0000000000002209</v>
      </c>
      <c r="AX21" s="61">
        <f>IFERROR(Limt2!AW21/GAMSlim2!AW21,"")</f>
        <v>1.0000000000011189</v>
      </c>
      <c r="AY21" s="61">
        <f>IFERROR(Limt2!AX21/GAMSlim2!AX21,"")</f>
        <v>0.99999999999915068</v>
      </c>
      <c r="AZ21" s="61">
        <f>IFERROR(Limt2!AY21/GAMSlim2!AY21,"")</f>
        <v>1.0000000000005855</v>
      </c>
      <c r="BA21" s="61">
        <f>IFERROR(Limt2!AZ21/GAMSlim2!AZ21,"")</f>
        <v>0.99999999999984623</v>
      </c>
      <c r="BB21" s="61">
        <f>IFERROR(Limt2!BA21/GAMSlim2!BA21,"")</f>
        <v>0.99999999999907829</v>
      </c>
      <c r="BC21" s="61">
        <f>IFERROR(Limt2!BB21/GAMSlim2!BB21,"")</f>
        <v>0.99999999999849931</v>
      </c>
      <c r="BD21" s="61">
        <f>IFERROR(Limt2!BC21/GAMSlim2!BC21,"")</f>
        <v>0.99999999999900047</v>
      </c>
      <c r="BE21" s="61">
        <f>IFERROR(Limt2!BD21/GAMSlim2!BD21,"")</f>
        <v>1.0000000000002343</v>
      </c>
      <c r="BF21" s="61">
        <f>IFERROR(Limt2!BE21/GAMSlim2!BE21,"")</f>
        <v>0.9999999999995165</v>
      </c>
      <c r="BG21" s="61">
        <f>IFERROR(Limt2!BF21/GAMSlim2!BF21,"")</f>
        <v>0.99999999999874756</v>
      </c>
      <c r="BH21" s="61">
        <f>IFERROR(Limt2!BG21/GAMSlim2!BG21,"")</f>
        <v>1.0000000000003566</v>
      </c>
      <c r="BI21" s="61">
        <f>IFERROR(Limt2!BH21/GAMSlim2!BH21,"")</f>
        <v>1.0000000000000999</v>
      </c>
      <c r="BJ21" s="61">
        <f>IFERROR(Limt2!BI21/GAMSlim2!BI21,"")</f>
        <v>0.99999999999991529</v>
      </c>
    </row>
    <row r="22" spans="1:62" x14ac:dyDescent="0.25">
      <c r="A22" t="str">
        <f>Limt2!A22</f>
        <v xml:space="preserve">     Initial level of total factor productivity</v>
      </c>
      <c r="B22" t="str">
        <f>GAMSbase!A22</f>
        <v>Initial Total Factor Productivity</v>
      </c>
      <c r="C22" s="61">
        <f>IFERROR(Limt2!B22/GAMSlim2!B22,"")</f>
        <v>1</v>
      </c>
      <c r="D22" s="61" t="str">
        <f>IFERROR(Limt2!C22/GAMSlim2!C22,"")</f>
        <v/>
      </c>
      <c r="E22" s="61" t="str">
        <f>IFERROR(Limt2!D22/GAMSlim2!D22,"")</f>
        <v/>
      </c>
      <c r="F22" s="61" t="str">
        <f>IFERROR(Limt2!E22/GAMSlim2!E22,"")</f>
        <v/>
      </c>
      <c r="G22" s="61" t="str">
        <f>IFERROR(Limt2!F22/GAMSlim2!F22,"")</f>
        <v/>
      </c>
      <c r="H22" s="61" t="str">
        <f>IFERROR(Limt2!G22/GAMSlim2!G22,"")</f>
        <v/>
      </c>
      <c r="I22" s="61" t="str">
        <f>IFERROR(Limt2!H22/GAMSlim2!H22,"")</f>
        <v/>
      </c>
      <c r="J22" s="61" t="str">
        <f>IFERROR(Limt2!I22/GAMSlim2!I22,"")</f>
        <v/>
      </c>
      <c r="K22" s="61" t="str">
        <f>IFERROR(Limt2!J22/GAMSlim2!J22,"")</f>
        <v/>
      </c>
      <c r="L22" s="61" t="str">
        <f>IFERROR(Limt2!K22/GAMSlim2!K22,"")</f>
        <v/>
      </c>
      <c r="M22" s="61" t="str">
        <f>IFERROR(Limt2!L22/GAMSlim2!L22,"")</f>
        <v/>
      </c>
      <c r="N22" s="61" t="str">
        <f>IFERROR(Limt2!M22/GAMSlim2!M22,"")</f>
        <v/>
      </c>
      <c r="O22" s="61" t="str">
        <f>IFERROR(Limt2!N22/GAMSlim2!N22,"")</f>
        <v/>
      </c>
      <c r="P22" s="61" t="str">
        <f>IFERROR(Limt2!O22/GAMSlim2!O22,"")</f>
        <v/>
      </c>
      <c r="Q22" s="61" t="str">
        <f>IFERROR(Limt2!P22/GAMSlim2!P22,"")</f>
        <v/>
      </c>
      <c r="R22" s="61" t="str">
        <f>IFERROR(Limt2!Q22/GAMSlim2!Q22,"")</f>
        <v/>
      </c>
      <c r="S22" s="61" t="str">
        <f>IFERROR(Limt2!R22/GAMSlim2!R22,"")</f>
        <v/>
      </c>
      <c r="T22" s="61" t="str">
        <f>IFERROR(Limt2!S22/GAMSlim2!S22,"")</f>
        <v/>
      </c>
      <c r="U22" s="61" t="str">
        <f>IFERROR(Limt2!T22/GAMSlim2!T22,"")</f>
        <v/>
      </c>
      <c r="V22" s="61" t="str">
        <f>IFERROR(Limt2!U22/GAMSlim2!U22,"")</f>
        <v/>
      </c>
      <c r="W22" s="61" t="str">
        <f>IFERROR(Limt2!V22/GAMSlim2!V22,"")</f>
        <v/>
      </c>
      <c r="X22" s="61" t="str">
        <f>IFERROR(Limt2!W22/GAMSlim2!W22,"")</f>
        <v/>
      </c>
      <c r="Y22" s="61" t="str">
        <f>IFERROR(Limt2!X22/GAMSlim2!X22,"")</f>
        <v/>
      </c>
      <c r="Z22" s="61" t="str">
        <f>IFERROR(Limt2!Y22/GAMSlim2!Y22,"")</f>
        <v/>
      </c>
      <c r="AA22" s="61" t="str">
        <f>IFERROR(Limt2!Z22/GAMSlim2!Z22,"")</f>
        <v/>
      </c>
      <c r="AB22" s="61" t="str">
        <f>IFERROR(Limt2!AA22/GAMSlim2!AA22,"")</f>
        <v/>
      </c>
      <c r="AC22" s="61" t="str">
        <f>IFERROR(Limt2!AB22/GAMSlim2!AB22,"")</f>
        <v/>
      </c>
      <c r="AD22" s="61" t="str">
        <f>IFERROR(Limt2!AC22/GAMSlim2!AC22,"")</f>
        <v/>
      </c>
      <c r="AE22" s="61" t="str">
        <f>IFERROR(Limt2!AD22/GAMSlim2!AD22,"")</f>
        <v/>
      </c>
      <c r="AF22" s="61" t="str">
        <f>IFERROR(Limt2!AE22/GAMSlim2!AE22,"")</f>
        <v/>
      </c>
      <c r="AG22" s="61" t="str">
        <f>IFERROR(Limt2!AF22/GAMSlim2!AF22,"")</f>
        <v/>
      </c>
      <c r="AH22" s="61" t="str">
        <f>IFERROR(Limt2!AG22/GAMSlim2!AG22,"")</f>
        <v/>
      </c>
      <c r="AI22" s="61" t="str">
        <f>IFERROR(Limt2!AH22/GAMSlim2!AH22,"")</f>
        <v/>
      </c>
      <c r="AJ22" s="61" t="str">
        <f>IFERROR(Limt2!AI22/GAMSlim2!AI22,"")</f>
        <v/>
      </c>
      <c r="AK22" s="61" t="str">
        <f>IFERROR(Limt2!AJ22/GAMSlim2!AJ22,"")</f>
        <v/>
      </c>
      <c r="AL22" s="61" t="str">
        <f>IFERROR(Limt2!AK22/GAMSlim2!AK22,"")</f>
        <v/>
      </c>
      <c r="AM22" s="61" t="str">
        <f>IFERROR(Limt2!AL22/GAMSlim2!AL22,"")</f>
        <v/>
      </c>
      <c r="AN22" s="61" t="str">
        <f>IFERROR(Limt2!AM22/GAMSlim2!AM22,"")</f>
        <v/>
      </c>
      <c r="AO22" s="61" t="str">
        <f>IFERROR(Limt2!AN22/GAMSlim2!AN22,"")</f>
        <v/>
      </c>
      <c r="AP22" s="61" t="str">
        <f>IFERROR(Limt2!AO22/GAMSlim2!AO22,"")</f>
        <v/>
      </c>
      <c r="AQ22" s="61" t="str">
        <f>IFERROR(Limt2!AP22/GAMSlim2!AP22,"")</f>
        <v/>
      </c>
      <c r="AR22" s="61" t="str">
        <f>IFERROR(Limt2!AQ22/GAMSlim2!AQ22,"")</f>
        <v/>
      </c>
      <c r="AS22" s="61" t="str">
        <f>IFERROR(Limt2!AR22/GAMSlim2!AR22,"")</f>
        <v/>
      </c>
      <c r="AT22" s="61" t="str">
        <f>IFERROR(Limt2!AS22/GAMSlim2!AS22,"")</f>
        <v/>
      </c>
      <c r="AU22" s="61" t="str">
        <f>IFERROR(Limt2!AT22/GAMSlim2!AT22,"")</f>
        <v/>
      </c>
      <c r="AV22" s="61" t="str">
        <f>IFERROR(Limt2!AU22/GAMSlim2!AU22,"")</f>
        <v/>
      </c>
      <c r="AW22" s="61" t="str">
        <f>IFERROR(Limt2!AV22/GAMSlim2!AV22,"")</f>
        <v/>
      </c>
      <c r="AX22" s="61" t="str">
        <f>IFERROR(Limt2!AW22/GAMSlim2!AW22,"")</f>
        <v/>
      </c>
      <c r="AY22" s="61" t="str">
        <f>IFERROR(Limt2!AX22/GAMSlim2!AX22,"")</f>
        <v/>
      </c>
      <c r="AZ22" s="61" t="str">
        <f>IFERROR(Limt2!AY22/GAMSlim2!AY22,"")</f>
        <v/>
      </c>
      <c r="BA22" s="61" t="str">
        <f>IFERROR(Limt2!AZ22/GAMSlim2!AZ22,"")</f>
        <v/>
      </c>
      <c r="BB22" s="61" t="str">
        <f>IFERROR(Limt2!BA22/GAMSlim2!BA22,"")</f>
        <v/>
      </c>
      <c r="BC22" s="61" t="str">
        <f>IFERROR(Limt2!BB22/GAMSlim2!BB22,"")</f>
        <v/>
      </c>
      <c r="BD22" s="61" t="str">
        <f>IFERROR(Limt2!BC22/GAMSlim2!BC22,"")</f>
        <v/>
      </c>
      <c r="BE22" s="61" t="str">
        <f>IFERROR(Limt2!BD22/GAMSlim2!BD22,"")</f>
        <v/>
      </c>
      <c r="BF22" s="61" t="str">
        <f>IFERROR(Limt2!BE22/GAMSlim2!BE22,"")</f>
        <v/>
      </c>
      <c r="BG22" s="61" t="str">
        <f>IFERROR(Limt2!BF22/GAMSlim2!BF22,"")</f>
        <v/>
      </c>
      <c r="BH22" s="61" t="str">
        <f>IFERROR(Limt2!BG22/GAMSlim2!BG22,"")</f>
        <v/>
      </c>
      <c r="BI22" s="61" t="str">
        <f>IFERROR(Limt2!BH22/GAMSlim2!BH22,"")</f>
        <v/>
      </c>
      <c r="BJ22" s="61" t="str">
        <f>IFERROR(Limt2!BI22/GAMSlim2!BI22,"")</f>
        <v/>
      </c>
    </row>
    <row r="23" spans="1:62" x14ac:dyDescent="0.25">
      <c r="A23" t="str">
        <f>Limt2!A23</f>
        <v xml:space="preserve">     Rate of growth of productivity (per 5 year, log)</v>
      </c>
      <c r="B23" t="str">
        <f>GAMSbase!A23</f>
        <v>Rate of Growth of Productivity</v>
      </c>
      <c r="C23" s="61">
        <f>IFERROR(Limt2!B23/GAMSlim2!B23,"")</f>
        <v>1</v>
      </c>
      <c r="D23" s="61">
        <f>IFERROR(Limt2!C23/GAMSlim2!C23,"")</f>
        <v>0.99999999935214601</v>
      </c>
      <c r="E23" s="61">
        <f>IFERROR(Limt2!D23/GAMSlim2!D23,"")</f>
        <v>0.99999999937036654</v>
      </c>
      <c r="F23" s="61">
        <f>IFERROR(Limt2!E23/GAMSlim2!E23,"")</f>
        <v>1.0000000005045255</v>
      </c>
      <c r="G23" s="61">
        <f>IFERROR(Limt2!F23/GAMSlim2!F23,"")</f>
        <v>1.0000000000093545</v>
      </c>
      <c r="H23" s="61">
        <f>IFERROR(Limt2!G23/GAMSlim2!G23,"")</f>
        <v>1.0000000005526737</v>
      </c>
      <c r="I23" s="61">
        <f>IFERROR(Limt2!H23/GAMSlim2!H23,"")</f>
        <v>1.0000000000225879</v>
      </c>
      <c r="J23" s="61">
        <f>IFERROR(Limt2!I23/GAMSlim2!I23,"")</f>
        <v>1.0000000004941705</v>
      </c>
      <c r="K23" s="61">
        <f>IFERROR(Limt2!J23/GAMSlim2!J23,"")</f>
        <v>1.0000000003903495</v>
      </c>
      <c r="L23" s="61">
        <f>IFERROR(Limt2!K23/GAMSlim2!K23,"")</f>
        <v>0.99999999921421034</v>
      </c>
      <c r="M23" s="61">
        <f>IFERROR(Limt2!L23/GAMSlim2!L23,"")</f>
        <v>1.0000000005784864</v>
      </c>
      <c r="N23" s="61">
        <f>IFERROR(Limt2!M23/GAMSlim2!M23,"")</f>
        <v>1.0000000007240459</v>
      </c>
      <c r="O23" s="61">
        <f>IFERROR(Limt2!N23/GAMSlim2!N23,"")</f>
        <v>0.99999999926721406</v>
      </c>
      <c r="P23" s="61">
        <f>IFERROR(Limt2!O23/GAMSlim2!O23,"")</f>
        <v>0.9999999997261978</v>
      </c>
      <c r="Q23" s="61">
        <f>IFERROR(Limt2!P23/GAMSlim2!P23,"")</f>
        <v>0.99999999933321682</v>
      </c>
      <c r="R23" s="61">
        <f>IFERROR(Limt2!Q23/GAMSlim2!Q23,"")</f>
        <v>0.99999999956563901</v>
      </c>
      <c r="S23" s="61">
        <f>IFERROR(Limt2!R23/GAMSlim2!R23,"")</f>
        <v>0.9999999990320968</v>
      </c>
      <c r="T23" s="61">
        <f>IFERROR(Limt2!S23/GAMSlim2!S23,"")</f>
        <v>1.0000000005516332</v>
      </c>
      <c r="U23" s="61">
        <f>IFERROR(Limt2!T23/GAMSlim2!T23,"")</f>
        <v>1.0000000008155416</v>
      </c>
      <c r="V23" s="61">
        <f>IFERROR(Limt2!U23/GAMSlim2!U23,"")</f>
        <v>0.99999999904342185</v>
      </c>
      <c r="W23" s="61">
        <f>IFERROR(Limt2!V23/GAMSlim2!V23,"")</f>
        <v>0.9999999988796987</v>
      </c>
      <c r="X23" s="61">
        <f>IFERROR(Limt2!W23/GAMSlim2!W23,"")</f>
        <v>0.99999999951383867</v>
      </c>
      <c r="Y23" s="61">
        <f>IFERROR(Limt2!X23/GAMSlim2!X23,"")</f>
        <v>1.0000000006084615</v>
      </c>
      <c r="Z23" s="61">
        <f>IFERROR(Limt2!Y23/GAMSlim2!Y23,"")</f>
        <v>0.99999999889508762</v>
      </c>
      <c r="AA23" s="61">
        <f>IFERROR(Limt2!Z23/GAMSlim2!Z23,"")</f>
        <v>1.0000000005418961</v>
      </c>
      <c r="AB23" s="61">
        <f>IFERROR(Limt2!AA23/GAMSlim2!AA23,"")</f>
        <v>0.99999999910336101</v>
      </c>
      <c r="AC23" s="61">
        <f>IFERROR(Limt2!AB23/GAMSlim2!AB23,"")</f>
        <v>0.99999999980981602</v>
      </c>
      <c r="AD23" s="61">
        <f>IFERROR(Limt2!AC23/GAMSlim2!AC23,"")</f>
        <v>1.0000000008995147</v>
      </c>
      <c r="AE23" s="61">
        <f>IFERROR(Limt2!AD23/GAMSlim2!AD23,"")</f>
        <v>0.99999999856025479</v>
      </c>
      <c r="AF23" s="61">
        <f>IFERROR(Limt2!AE23/GAMSlim2!AE23,"")</f>
        <v>0.9999999997148844</v>
      </c>
      <c r="AG23" s="61">
        <f>IFERROR(Limt2!AF23/GAMSlim2!AF23,"")</f>
        <v>1.0000000006073455</v>
      </c>
      <c r="AH23" s="61">
        <f>IFERROR(Limt2!AG23/GAMSlim2!AG23,"")</f>
        <v>1.0000000006210026</v>
      </c>
      <c r="AI23" s="61">
        <f>IFERROR(Limt2!AH23/GAMSlim2!AH23,"")</f>
        <v>0.99999999973664366</v>
      </c>
      <c r="AJ23" s="61">
        <f>IFERROR(Limt2!AI23/GAMSlim2!AI23,"")</f>
        <v>0.99999999968460129</v>
      </c>
      <c r="AK23" s="61">
        <f>IFERROR(Limt2!AJ23/GAMSlim2!AJ23,"")</f>
        <v>0.9999999990758307</v>
      </c>
      <c r="AL23" s="61">
        <f>IFERROR(Limt2!AK23/GAMSlim2!AK23,"")</f>
        <v>0.99999999926863192</v>
      </c>
      <c r="AM23" s="61">
        <f>IFERROR(Limt2!AL23/GAMSlim2!AL23,"")</f>
        <v>1.0000000009672785</v>
      </c>
      <c r="AN23" s="61">
        <f>IFERROR(Limt2!AM23/GAMSlim2!AM23,"")</f>
        <v>1.0000000009579331</v>
      </c>
      <c r="AO23" s="61">
        <f>IFERROR(Limt2!AN23/GAMSlim2!AN23,"")</f>
        <v>1.0000000009296401</v>
      </c>
      <c r="AP23" s="61">
        <f>IFERROR(Limt2!AO23/GAMSlim2!AO23,"")</f>
        <v>0.99999999836752307</v>
      </c>
      <c r="AQ23" s="61">
        <f>IFERROR(Limt2!AP23/GAMSlim2!AP23,"")</f>
        <v>1.0000000017257873</v>
      </c>
      <c r="AR23" s="61">
        <f>IFERROR(Limt2!AQ23/GAMSlim2!AQ23,"")</f>
        <v>1.0000000015931623</v>
      </c>
      <c r="AS23" s="61">
        <f>IFERROR(Limt2!AR23/GAMSlim2!AR23,"")</f>
        <v>0.99999999970912412</v>
      </c>
      <c r="AT23" s="61">
        <f>IFERROR(Limt2!AS23/GAMSlim2!AS23,"")</f>
        <v>0.99999999834871167</v>
      </c>
      <c r="AU23" s="61">
        <f>IFERROR(Limt2!AT23/GAMSlim2!AT23,"")</f>
        <v>0.99999999788199023</v>
      </c>
      <c r="AV23" s="61">
        <f>IFERROR(Limt2!AU23/GAMSlim2!AU23,"")</f>
        <v>0.99999999956178842</v>
      </c>
      <c r="AW23" s="61">
        <f>IFERROR(Limt2!AV23/GAMSlim2!AV23,"")</f>
        <v>0.99999999958342856</v>
      </c>
      <c r="AX23" s="61">
        <f>IFERROR(Limt2!AW23/GAMSlim2!AW23,"")</f>
        <v>0.99999999839902753</v>
      </c>
      <c r="AY23" s="61">
        <f>IFERROR(Limt2!AX23/GAMSlim2!AX23,"")</f>
        <v>1.0000000019173509</v>
      </c>
      <c r="AZ23" s="61">
        <f>IFERROR(Limt2!AY23/GAMSlim2!AY23,"")</f>
        <v>1.00000000163791</v>
      </c>
      <c r="BA23" s="61">
        <f>IFERROR(Limt2!AZ23/GAMSlim2!AZ23,"")</f>
        <v>0.99999999726140176</v>
      </c>
      <c r="BB23" s="61">
        <f>IFERROR(Limt2!BA23/GAMSlim2!BA23,"")</f>
        <v>1.0000000010501711</v>
      </c>
      <c r="BC23" s="61">
        <f>IFERROR(Limt2!BB23/GAMSlim2!BB23,"")</f>
        <v>1.0000000014975476</v>
      </c>
      <c r="BD23" s="61">
        <f>IFERROR(Limt2!BC23/GAMSlim2!BC23,"")</f>
        <v>1.0000000016761428</v>
      </c>
      <c r="BE23" s="61">
        <f>IFERROR(Limt2!BD23/GAMSlim2!BD23,"")</f>
        <v>1.0000000017657393</v>
      </c>
      <c r="BF23" s="61">
        <f>IFERROR(Limt2!BE23/GAMSlim2!BE23,"")</f>
        <v>0.99999999875029699</v>
      </c>
      <c r="BG23" s="61">
        <f>IFERROR(Limt2!BF23/GAMSlim2!BF23,"")</f>
        <v>1.0000000004831302</v>
      </c>
      <c r="BH23" s="61">
        <f>IFERROR(Limt2!BG23/GAMSlim2!BG23,"")</f>
        <v>1.000000001172465</v>
      </c>
      <c r="BI23" s="61">
        <f>IFERROR(Limt2!BH23/GAMSlim2!BH23,"")</f>
        <v>1.000000003515243</v>
      </c>
      <c r="BJ23" s="61">
        <f>IFERROR(Limt2!BI23/GAMSlim2!BI23,"")</f>
        <v>1.0000000012787569</v>
      </c>
    </row>
    <row r="24" spans="1:62" x14ac:dyDescent="0.25">
      <c r="A24" t="str">
        <f>Limt2!A24</f>
        <v>DAMAGE FUNCTION</v>
      </c>
      <c r="B24" t="str">
        <f>GAMSbase!A24</f>
        <v>* DAMAGE FUNCTION</v>
      </c>
      <c r="C24" s="61" t="str">
        <f>IFERROR(Limt2!B24/GAMSlim2!B24,"")</f>
        <v/>
      </c>
      <c r="D24" s="61" t="str">
        <f>IFERROR(Limt2!C24/GAMSlim2!C24,"")</f>
        <v/>
      </c>
      <c r="E24" s="61" t="str">
        <f>IFERROR(Limt2!D24/GAMSlim2!D24,"")</f>
        <v/>
      </c>
      <c r="F24" s="61" t="str">
        <f>IFERROR(Limt2!E24/GAMSlim2!E24,"")</f>
        <v/>
      </c>
      <c r="G24" s="61" t="str">
        <f>IFERROR(Limt2!F24/GAMSlim2!F24,"")</f>
        <v/>
      </c>
      <c r="H24" s="61" t="str">
        <f>IFERROR(Limt2!G24/GAMSlim2!G24,"")</f>
        <v/>
      </c>
      <c r="I24" s="61" t="str">
        <f>IFERROR(Limt2!H24/GAMSlim2!H24,"")</f>
        <v/>
      </c>
      <c r="J24" s="61" t="str">
        <f>IFERROR(Limt2!I24/GAMSlim2!I24,"")</f>
        <v/>
      </c>
      <c r="K24" s="61" t="str">
        <f>IFERROR(Limt2!J24/GAMSlim2!J24,"")</f>
        <v/>
      </c>
      <c r="L24" s="61" t="str">
        <f>IFERROR(Limt2!K24/GAMSlim2!K24,"")</f>
        <v/>
      </c>
      <c r="M24" s="61" t="str">
        <f>IFERROR(Limt2!L24/GAMSlim2!L24,"")</f>
        <v/>
      </c>
      <c r="N24" s="61" t="str">
        <f>IFERROR(Limt2!M24/GAMSlim2!M24,"")</f>
        <v/>
      </c>
      <c r="O24" s="61" t="str">
        <f>IFERROR(Limt2!N24/GAMSlim2!N24,"")</f>
        <v/>
      </c>
      <c r="P24" s="61" t="str">
        <f>IFERROR(Limt2!O24/GAMSlim2!O24,"")</f>
        <v/>
      </c>
      <c r="Q24" s="61" t="str">
        <f>IFERROR(Limt2!P24/GAMSlim2!P24,"")</f>
        <v/>
      </c>
      <c r="R24" s="61" t="str">
        <f>IFERROR(Limt2!Q24/GAMSlim2!Q24,"")</f>
        <v/>
      </c>
      <c r="S24" s="61" t="str">
        <f>IFERROR(Limt2!R24/GAMSlim2!R24,"")</f>
        <v/>
      </c>
      <c r="T24" s="61" t="str">
        <f>IFERROR(Limt2!S24/GAMSlim2!S24,"")</f>
        <v/>
      </c>
      <c r="U24" s="61" t="str">
        <f>IFERROR(Limt2!T24/GAMSlim2!T24,"")</f>
        <v/>
      </c>
      <c r="V24" s="61" t="str">
        <f>IFERROR(Limt2!U24/GAMSlim2!U24,"")</f>
        <v/>
      </c>
      <c r="W24" s="61" t="str">
        <f>IFERROR(Limt2!V24/GAMSlim2!V24,"")</f>
        <v/>
      </c>
      <c r="X24" s="61" t="str">
        <f>IFERROR(Limt2!W24/GAMSlim2!W24,"")</f>
        <v/>
      </c>
      <c r="Y24" s="61" t="str">
        <f>IFERROR(Limt2!X24/GAMSlim2!X24,"")</f>
        <v/>
      </c>
      <c r="Z24" s="61" t="str">
        <f>IFERROR(Limt2!Y24/GAMSlim2!Y24,"")</f>
        <v/>
      </c>
      <c r="AA24" s="61" t="str">
        <f>IFERROR(Limt2!Z24/GAMSlim2!Z24,"")</f>
        <v/>
      </c>
      <c r="AB24" s="61" t="str">
        <f>IFERROR(Limt2!AA24/GAMSlim2!AA24,"")</f>
        <v/>
      </c>
      <c r="AC24" s="61" t="str">
        <f>IFERROR(Limt2!AB24/GAMSlim2!AB24,"")</f>
        <v/>
      </c>
      <c r="AD24" s="61" t="str">
        <f>IFERROR(Limt2!AC24/GAMSlim2!AC24,"")</f>
        <v/>
      </c>
      <c r="AE24" s="61" t="str">
        <f>IFERROR(Limt2!AD24/GAMSlim2!AD24,"")</f>
        <v/>
      </c>
      <c r="AF24" s="61" t="str">
        <f>IFERROR(Limt2!AE24/GAMSlim2!AE24,"")</f>
        <v/>
      </c>
      <c r="AG24" s="61" t="str">
        <f>IFERROR(Limt2!AF24/GAMSlim2!AF24,"")</f>
        <v/>
      </c>
      <c r="AH24" s="61" t="str">
        <f>IFERROR(Limt2!AG24/GAMSlim2!AG24,"")</f>
        <v/>
      </c>
      <c r="AI24" s="61" t="str">
        <f>IFERROR(Limt2!AH24/GAMSlim2!AH24,"")</f>
        <v/>
      </c>
      <c r="AJ24" s="61" t="str">
        <f>IFERROR(Limt2!AI24/GAMSlim2!AI24,"")</f>
        <v/>
      </c>
      <c r="AK24" s="61" t="str">
        <f>IFERROR(Limt2!AJ24/GAMSlim2!AJ24,"")</f>
        <v/>
      </c>
      <c r="AL24" s="61" t="str">
        <f>IFERROR(Limt2!AK24/GAMSlim2!AK24,"")</f>
        <v/>
      </c>
      <c r="AM24" s="61" t="str">
        <f>IFERROR(Limt2!AL24/GAMSlim2!AL24,"")</f>
        <v/>
      </c>
      <c r="AN24" s="61" t="str">
        <f>IFERROR(Limt2!AM24/GAMSlim2!AM24,"")</f>
        <v/>
      </c>
      <c r="AO24" s="61" t="str">
        <f>IFERROR(Limt2!AN24/GAMSlim2!AN24,"")</f>
        <v/>
      </c>
      <c r="AP24" s="61" t="str">
        <f>IFERROR(Limt2!AO24/GAMSlim2!AO24,"")</f>
        <v/>
      </c>
      <c r="AQ24" s="61" t="str">
        <f>IFERROR(Limt2!AP24/GAMSlim2!AP24,"")</f>
        <v/>
      </c>
      <c r="AR24" s="61" t="str">
        <f>IFERROR(Limt2!AQ24/GAMSlim2!AQ24,"")</f>
        <v/>
      </c>
      <c r="AS24" s="61" t="str">
        <f>IFERROR(Limt2!AR24/GAMSlim2!AR24,"")</f>
        <v/>
      </c>
      <c r="AT24" s="61" t="str">
        <f>IFERROR(Limt2!AS24/GAMSlim2!AS24,"")</f>
        <v/>
      </c>
      <c r="AU24" s="61" t="str">
        <f>IFERROR(Limt2!AT24/GAMSlim2!AT24,"")</f>
        <v/>
      </c>
      <c r="AV24" s="61" t="str">
        <f>IFERROR(Limt2!AU24/GAMSlim2!AU24,"")</f>
        <v/>
      </c>
      <c r="AW24" s="61" t="str">
        <f>IFERROR(Limt2!AV24/GAMSlim2!AV24,"")</f>
        <v/>
      </c>
      <c r="AX24" s="61" t="str">
        <f>IFERROR(Limt2!AW24/GAMSlim2!AW24,"")</f>
        <v/>
      </c>
      <c r="AY24" s="61" t="str">
        <f>IFERROR(Limt2!AX24/GAMSlim2!AX24,"")</f>
        <v/>
      </c>
      <c r="AZ24" s="61" t="str">
        <f>IFERROR(Limt2!AY24/GAMSlim2!AY24,"")</f>
        <v/>
      </c>
      <c r="BA24" s="61" t="str">
        <f>IFERROR(Limt2!AZ24/GAMSlim2!AZ24,"")</f>
        <v/>
      </c>
      <c r="BB24" s="61" t="str">
        <f>IFERROR(Limt2!BA24/GAMSlim2!BA24,"")</f>
        <v/>
      </c>
      <c r="BC24" s="61" t="str">
        <f>IFERROR(Limt2!BB24/GAMSlim2!BB24,"")</f>
        <v/>
      </c>
      <c r="BD24" s="61" t="str">
        <f>IFERROR(Limt2!BC24/GAMSlim2!BC24,"")</f>
        <v/>
      </c>
      <c r="BE24" s="61" t="str">
        <f>IFERROR(Limt2!BD24/GAMSlim2!BD24,"")</f>
        <v/>
      </c>
      <c r="BF24" s="61" t="str">
        <f>IFERROR(Limt2!BE24/GAMSlim2!BE24,"")</f>
        <v/>
      </c>
      <c r="BG24" s="61" t="str">
        <f>IFERROR(Limt2!BF24/GAMSlim2!BF24,"")</f>
        <v/>
      </c>
      <c r="BH24" s="61" t="str">
        <f>IFERROR(Limt2!BG24/GAMSlim2!BG24,"")</f>
        <v/>
      </c>
      <c r="BI24" s="61" t="str">
        <f>IFERROR(Limt2!BH24/GAMSlim2!BH24,"")</f>
        <v/>
      </c>
      <c r="BJ24" s="61" t="str">
        <f>IFERROR(Limt2!BI24/GAMSlim2!BI24,"")</f>
        <v/>
      </c>
    </row>
    <row r="25" spans="1:62" x14ac:dyDescent="0.25">
      <c r="A25" t="str">
        <f>Limt2!A25</f>
        <v>Damage coefficient on temperature</v>
      </c>
      <c r="B25" t="str">
        <f>GAMSbase!A25</f>
        <v>Damage Coefficient on Temperature</v>
      </c>
      <c r="C25" s="61" t="str">
        <f>IFERROR(Limt2!B25/GAMSlim2!B25,"")</f>
        <v/>
      </c>
      <c r="D25" s="61" t="str">
        <f>IFERROR(Limt2!C25/GAMSlim2!C25,"")</f>
        <v/>
      </c>
      <c r="E25" s="61" t="str">
        <f>IFERROR(Limt2!D25/GAMSlim2!D25,"")</f>
        <v/>
      </c>
      <c r="F25" s="61" t="str">
        <f>IFERROR(Limt2!E25/GAMSlim2!E25,"")</f>
        <v/>
      </c>
      <c r="G25" s="61" t="str">
        <f>IFERROR(Limt2!F25/GAMSlim2!F25,"")</f>
        <v/>
      </c>
      <c r="H25" s="61" t="str">
        <f>IFERROR(Limt2!G25/GAMSlim2!G25,"")</f>
        <v/>
      </c>
      <c r="I25" s="61" t="str">
        <f>IFERROR(Limt2!H25/GAMSlim2!H25,"")</f>
        <v/>
      </c>
      <c r="J25" s="61" t="str">
        <f>IFERROR(Limt2!I25/GAMSlim2!I25,"")</f>
        <v/>
      </c>
      <c r="K25" s="61" t="str">
        <f>IFERROR(Limt2!J25/GAMSlim2!J25,"")</f>
        <v/>
      </c>
      <c r="L25" s="61" t="str">
        <f>IFERROR(Limt2!K25/GAMSlim2!K25,"")</f>
        <v/>
      </c>
      <c r="M25" s="61" t="str">
        <f>IFERROR(Limt2!L25/GAMSlim2!L25,"")</f>
        <v/>
      </c>
      <c r="N25" s="61" t="str">
        <f>IFERROR(Limt2!M25/GAMSlim2!M25,"")</f>
        <v/>
      </c>
      <c r="O25" s="61" t="str">
        <f>IFERROR(Limt2!N25/GAMSlim2!N25,"")</f>
        <v/>
      </c>
      <c r="P25" s="61" t="str">
        <f>IFERROR(Limt2!O25/GAMSlim2!O25,"")</f>
        <v/>
      </c>
      <c r="Q25" s="61" t="str">
        <f>IFERROR(Limt2!P25/GAMSlim2!P25,"")</f>
        <v/>
      </c>
      <c r="R25" s="61" t="str">
        <f>IFERROR(Limt2!Q25/GAMSlim2!Q25,"")</f>
        <v/>
      </c>
      <c r="S25" s="61" t="str">
        <f>IFERROR(Limt2!R25/GAMSlim2!R25,"")</f>
        <v/>
      </c>
      <c r="T25" s="61" t="str">
        <f>IFERROR(Limt2!S25/GAMSlim2!S25,"")</f>
        <v/>
      </c>
      <c r="U25" s="61" t="str">
        <f>IFERROR(Limt2!T25/GAMSlim2!T25,"")</f>
        <v/>
      </c>
      <c r="V25" s="61" t="str">
        <f>IFERROR(Limt2!U25/GAMSlim2!U25,"")</f>
        <v/>
      </c>
      <c r="W25" s="61" t="str">
        <f>IFERROR(Limt2!V25/GAMSlim2!V25,"")</f>
        <v/>
      </c>
      <c r="X25" s="61" t="str">
        <f>IFERROR(Limt2!W25/GAMSlim2!W25,"")</f>
        <v/>
      </c>
      <c r="Y25" s="61" t="str">
        <f>IFERROR(Limt2!X25/GAMSlim2!X25,"")</f>
        <v/>
      </c>
      <c r="Z25" s="61" t="str">
        <f>IFERROR(Limt2!Y25/GAMSlim2!Y25,"")</f>
        <v/>
      </c>
      <c r="AA25" s="61" t="str">
        <f>IFERROR(Limt2!Z25/GAMSlim2!Z25,"")</f>
        <v/>
      </c>
      <c r="AB25" s="61" t="str">
        <f>IFERROR(Limt2!AA25/GAMSlim2!AA25,"")</f>
        <v/>
      </c>
      <c r="AC25" s="61" t="str">
        <f>IFERROR(Limt2!AB25/GAMSlim2!AB25,"")</f>
        <v/>
      </c>
      <c r="AD25" s="61" t="str">
        <f>IFERROR(Limt2!AC25/GAMSlim2!AC25,"")</f>
        <v/>
      </c>
      <c r="AE25" s="61" t="str">
        <f>IFERROR(Limt2!AD25/GAMSlim2!AD25,"")</f>
        <v/>
      </c>
      <c r="AF25" s="61" t="str">
        <f>IFERROR(Limt2!AE25/GAMSlim2!AE25,"")</f>
        <v/>
      </c>
      <c r="AG25" s="61" t="str">
        <f>IFERROR(Limt2!AF25/GAMSlim2!AF25,"")</f>
        <v/>
      </c>
      <c r="AH25" s="61" t="str">
        <f>IFERROR(Limt2!AG25/GAMSlim2!AG25,"")</f>
        <v/>
      </c>
      <c r="AI25" s="61" t="str">
        <f>IFERROR(Limt2!AH25/GAMSlim2!AH25,"")</f>
        <v/>
      </c>
      <c r="AJ25" s="61" t="str">
        <f>IFERROR(Limt2!AI25/GAMSlim2!AI25,"")</f>
        <v/>
      </c>
      <c r="AK25" s="61" t="str">
        <f>IFERROR(Limt2!AJ25/GAMSlim2!AJ25,"")</f>
        <v/>
      </c>
      <c r="AL25" s="61" t="str">
        <f>IFERROR(Limt2!AK25/GAMSlim2!AK25,"")</f>
        <v/>
      </c>
      <c r="AM25" s="61" t="str">
        <f>IFERROR(Limt2!AL25/GAMSlim2!AL25,"")</f>
        <v/>
      </c>
      <c r="AN25" s="61" t="str">
        <f>IFERROR(Limt2!AM25/GAMSlim2!AM25,"")</f>
        <v/>
      </c>
      <c r="AO25" s="61" t="str">
        <f>IFERROR(Limt2!AN25/GAMSlim2!AN25,"")</f>
        <v/>
      </c>
      <c r="AP25" s="61" t="str">
        <f>IFERROR(Limt2!AO25/GAMSlim2!AO25,"")</f>
        <v/>
      </c>
      <c r="AQ25" s="61" t="str">
        <f>IFERROR(Limt2!AP25/GAMSlim2!AP25,"")</f>
        <v/>
      </c>
      <c r="AR25" s="61" t="str">
        <f>IFERROR(Limt2!AQ25/GAMSlim2!AQ25,"")</f>
        <v/>
      </c>
      <c r="AS25" s="61" t="str">
        <f>IFERROR(Limt2!AR25/GAMSlim2!AR25,"")</f>
        <v/>
      </c>
      <c r="AT25" s="61" t="str">
        <f>IFERROR(Limt2!AS25/GAMSlim2!AS25,"")</f>
        <v/>
      </c>
      <c r="AU25" s="61" t="str">
        <f>IFERROR(Limt2!AT25/GAMSlim2!AT25,"")</f>
        <v/>
      </c>
      <c r="AV25" s="61" t="str">
        <f>IFERROR(Limt2!AU25/GAMSlim2!AU25,"")</f>
        <v/>
      </c>
      <c r="AW25" s="61" t="str">
        <f>IFERROR(Limt2!AV25/GAMSlim2!AV25,"")</f>
        <v/>
      </c>
      <c r="AX25" s="61" t="str">
        <f>IFERROR(Limt2!AW25/GAMSlim2!AW25,"")</f>
        <v/>
      </c>
      <c r="AY25" s="61" t="str">
        <f>IFERROR(Limt2!AX25/GAMSlim2!AX25,"")</f>
        <v/>
      </c>
      <c r="AZ25" s="61" t="str">
        <f>IFERROR(Limt2!AY25/GAMSlim2!AY25,"")</f>
        <v/>
      </c>
      <c r="BA25" s="61" t="str">
        <f>IFERROR(Limt2!AZ25/GAMSlim2!AZ25,"")</f>
        <v/>
      </c>
      <c r="BB25" s="61" t="str">
        <f>IFERROR(Limt2!BA25/GAMSlim2!BA25,"")</f>
        <v/>
      </c>
      <c r="BC25" s="61" t="str">
        <f>IFERROR(Limt2!BB25/GAMSlim2!BB25,"")</f>
        <v/>
      </c>
      <c r="BD25" s="61" t="str">
        <f>IFERROR(Limt2!BC25/GAMSlim2!BC25,"")</f>
        <v/>
      </c>
      <c r="BE25" s="61" t="str">
        <f>IFERROR(Limt2!BD25/GAMSlim2!BD25,"")</f>
        <v/>
      </c>
      <c r="BF25" s="61" t="str">
        <f>IFERROR(Limt2!BE25/GAMSlim2!BE25,"")</f>
        <v/>
      </c>
      <c r="BG25" s="61" t="str">
        <f>IFERROR(Limt2!BF25/GAMSlim2!BF25,"")</f>
        <v/>
      </c>
      <c r="BH25" s="61" t="str">
        <f>IFERROR(Limt2!BG25/GAMSlim2!BG25,"")</f>
        <v/>
      </c>
      <c r="BI25" s="61" t="str">
        <f>IFERROR(Limt2!BH25/GAMSlim2!BH25,"")</f>
        <v/>
      </c>
      <c r="BJ25" s="61" t="str">
        <f>IFERROR(Limt2!BI25/GAMSlim2!BI25,"")</f>
        <v/>
      </c>
    </row>
    <row r="26" spans="1:62" x14ac:dyDescent="0.25">
      <c r="A26" t="str">
        <f>Limt2!A26</f>
        <v>Damage coefficient on temperature squared</v>
      </c>
      <c r="B26" t="str">
        <f>GAMSbase!A26</f>
        <v>Damage Coefficient on Temperature ^2</v>
      </c>
      <c r="C26" s="61">
        <f>IFERROR(Limt2!B26/GAMSlim2!B26,"")</f>
        <v>0.99999999999999989</v>
      </c>
      <c r="D26" s="61" t="str">
        <f>IFERROR(Limt2!C26/GAMSlim2!C26,"")</f>
        <v/>
      </c>
      <c r="E26" s="61" t="str">
        <f>IFERROR(Limt2!D26/GAMSlim2!D26,"")</f>
        <v/>
      </c>
      <c r="F26" s="61" t="str">
        <f>IFERROR(Limt2!E26/GAMSlim2!E26,"")</f>
        <v/>
      </c>
      <c r="G26" s="61" t="str">
        <f>IFERROR(Limt2!F26/GAMSlim2!F26,"")</f>
        <v/>
      </c>
      <c r="H26" s="61" t="str">
        <f>IFERROR(Limt2!G26/GAMSlim2!G26,"")</f>
        <v/>
      </c>
      <c r="I26" s="61" t="str">
        <f>IFERROR(Limt2!H26/GAMSlim2!H26,"")</f>
        <v/>
      </c>
      <c r="J26" s="61" t="str">
        <f>IFERROR(Limt2!I26/GAMSlim2!I26,"")</f>
        <v/>
      </c>
      <c r="K26" s="61" t="str">
        <f>IFERROR(Limt2!J26/GAMSlim2!J26,"")</f>
        <v/>
      </c>
      <c r="L26" s="61" t="str">
        <f>IFERROR(Limt2!K26/GAMSlim2!K26,"")</f>
        <v/>
      </c>
      <c r="M26" s="61" t="str">
        <f>IFERROR(Limt2!L26/GAMSlim2!L26,"")</f>
        <v/>
      </c>
      <c r="N26" s="61" t="str">
        <f>IFERROR(Limt2!M26/GAMSlim2!M26,"")</f>
        <v/>
      </c>
      <c r="O26" s="61" t="str">
        <f>IFERROR(Limt2!N26/GAMSlim2!N26,"")</f>
        <v/>
      </c>
      <c r="P26" s="61" t="str">
        <f>IFERROR(Limt2!O26/GAMSlim2!O26,"")</f>
        <v/>
      </c>
      <c r="Q26" s="61" t="str">
        <f>IFERROR(Limt2!P26/GAMSlim2!P26,"")</f>
        <v/>
      </c>
      <c r="R26" s="61" t="str">
        <f>IFERROR(Limt2!Q26/GAMSlim2!Q26,"")</f>
        <v/>
      </c>
      <c r="S26" s="61" t="str">
        <f>IFERROR(Limt2!R26/GAMSlim2!R26,"")</f>
        <v/>
      </c>
      <c r="T26" s="61" t="str">
        <f>IFERROR(Limt2!S26/GAMSlim2!S26,"")</f>
        <v/>
      </c>
      <c r="U26" s="61" t="str">
        <f>IFERROR(Limt2!T26/GAMSlim2!T26,"")</f>
        <v/>
      </c>
      <c r="V26" s="61" t="str">
        <f>IFERROR(Limt2!U26/GAMSlim2!U26,"")</f>
        <v/>
      </c>
      <c r="W26" s="61" t="str">
        <f>IFERROR(Limt2!V26/GAMSlim2!V26,"")</f>
        <v/>
      </c>
      <c r="X26" s="61" t="str">
        <f>IFERROR(Limt2!W26/GAMSlim2!W26,"")</f>
        <v/>
      </c>
      <c r="Y26" s="61" t="str">
        <f>IFERROR(Limt2!X26/GAMSlim2!X26,"")</f>
        <v/>
      </c>
      <c r="Z26" s="61" t="str">
        <f>IFERROR(Limt2!Y26/GAMSlim2!Y26,"")</f>
        <v/>
      </c>
      <c r="AA26" s="61" t="str">
        <f>IFERROR(Limt2!Z26/GAMSlim2!Z26,"")</f>
        <v/>
      </c>
      <c r="AB26" s="61" t="str">
        <f>IFERROR(Limt2!AA26/GAMSlim2!AA26,"")</f>
        <v/>
      </c>
      <c r="AC26" s="61" t="str">
        <f>IFERROR(Limt2!AB26/GAMSlim2!AB26,"")</f>
        <v/>
      </c>
      <c r="AD26" s="61" t="str">
        <f>IFERROR(Limt2!AC26/GAMSlim2!AC26,"")</f>
        <v/>
      </c>
      <c r="AE26" s="61" t="str">
        <f>IFERROR(Limt2!AD26/GAMSlim2!AD26,"")</f>
        <v/>
      </c>
      <c r="AF26" s="61" t="str">
        <f>IFERROR(Limt2!AE26/GAMSlim2!AE26,"")</f>
        <v/>
      </c>
      <c r="AG26" s="61" t="str">
        <f>IFERROR(Limt2!AF26/GAMSlim2!AF26,"")</f>
        <v/>
      </c>
      <c r="AH26" s="61" t="str">
        <f>IFERROR(Limt2!AG26/GAMSlim2!AG26,"")</f>
        <v/>
      </c>
      <c r="AI26" s="61" t="str">
        <f>IFERROR(Limt2!AH26/GAMSlim2!AH26,"")</f>
        <v/>
      </c>
      <c r="AJ26" s="61" t="str">
        <f>IFERROR(Limt2!AI26/GAMSlim2!AI26,"")</f>
        <v/>
      </c>
      <c r="AK26" s="61" t="str">
        <f>IFERROR(Limt2!AJ26/GAMSlim2!AJ26,"")</f>
        <v/>
      </c>
      <c r="AL26" s="61" t="str">
        <f>IFERROR(Limt2!AK26/GAMSlim2!AK26,"")</f>
        <v/>
      </c>
      <c r="AM26" s="61" t="str">
        <f>IFERROR(Limt2!AL26/GAMSlim2!AL26,"")</f>
        <v/>
      </c>
      <c r="AN26" s="61" t="str">
        <f>IFERROR(Limt2!AM26/GAMSlim2!AM26,"")</f>
        <v/>
      </c>
      <c r="AO26" s="61" t="str">
        <f>IFERROR(Limt2!AN26/GAMSlim2!AN26,"")</f>
        <v/>
      </c>
      <c r="AP26" s="61" t="str">
        <f>IFERROR(Limt2!AO26/GAMSlim2!AO26,"")</f>
        <v/>
      </c>
      <c r="AQ26" s="61" t="str">
        <f>IFERROR(Limt2!AP26/GAMSlim2!AP26,"")</f>
        <v/>
      </c>
      <c r="AR26" s="61" t="str">
        <f>IFERROR(Limt2!AQ26/GAMSlim2!AQ26,"")</f>
        <v/>
      </c>
      <c r="AS26" s="61" t="str">
        <f>IFERROR(Limt2!AR26/GAMSlim2!AR26,"")</f>
        <v/>
      </c>
      <c r="AT26" s="61" t="str">
        <f>IFERROR(Limt2!AS26/GAMSlim2!AS26,"")</f>
        <v/>
      </c>
      <c r="AU26" s="61" t="str">
        <f>IFERROR(Limt2!AT26/GAMSlim2!AT26,"")</f>
        <v/>
      </c>
      <c r="AV26" s="61" t="str">
        <f>IFERROR(Limt2!AU26/GAMSlim2!AU26,"")</f>
        <v/>
      </c>
      <c r="AW26" s="61" t="str">
        <f>IFERROR(Limt2!AV26/GAMSlim2!AV26,"")</f>
        <v/>
      </c>
      <c r="AX26" s="61" t="str">
        <f>IFERROR(Limt2!AW26/GAMSlim2!AW26,"")</f>
        <v/>
      </c>
      <c r="AY26" s="61" t="str">
        <f>IFERROR(Limt2!AX26/GAMSlim2!AX26,"")</f>
        <v/>
      </c>
      <c r="AZ26" s="61" t="str">
        <f>IFERROR(Limt2!AY26/GAMSlim2!AY26,"")</f>
        <v/>
      </c>
      <c r="BA26" s="61" t="str">
        <f>IFERROR(Limt2!AZ26/GAMSlim2!AZ26,"")</f>
        <v/>
      </c>
      <c r="BB26" s="61" t="str">
        <f>IFERROR(Limt2!BA26/GAMSlim2!BA26,"")</f>
        <v/>
      </c>
      <c r="BC26" s="61" t="str">
        <f>IFERROR(Limt2!BB26/GAMSlim2!BB26,"")</f>
        <v/>
      </c>
      <c r="BD26" s="61" t="str">
        <f>IFERROR(Limt2!BC26/GAMSlim2!BC26,"")</f>
        <v/>
      </c>
      <c r="BE26" s="61" t="str">
        <f>IFERROR(Limt2!BD26/GAMSlim2!BD26,"")</f>
        <v/>
      </c>
      <c r="BF26" s="61" t="str">
        <f>IFERROR(Limt2!BE26/GAMSlim2!BE26,"")</f>
        <v/>
      </c>
      <c r="BG26" s="61" t="str">
        <f>IFERROR(Limt2!BF26/GAMSlim2!BF26,"")</f>
        <v/>
      </c>
      <c r="BH26" s="61" t="str">
        <f>IFERROR(Limt2!BG26/GAMSlim2!BG26,"")</f>
        <v/>
      </c>
      <c r="BI26" s="61" t="str">
        <f>IFERROR(Limt2!BH26/GAMSlim2!BH26,"")</f>
        <v/>
      </c>
      <c r="BJ26" s="61" t="str">
        <f>IFERROR(Limt2!BI26/GAMSlim2!BI26,"")</f>
        <v/>
      </c>
    </row>
    <row r="27" spans="1:62" x14ac:dyDescent="0.25">
      <c r="A27" t="str">
        <f>Limt2!A27</f>
        <v>Exponent on damages</v>
      </c>
      <c r="B27" t="str">
        <f>GAMSbase!A27</f>
        <v>Exponent on Damages</v>
      </c>
      <c r="C27" s="61">
        <f>IFERROR(Limt2!B27/GAMSlim2!B27,"")</f>
        <v>1</v>
      </c>
      <c r="D27" s="61" t="str">
        <f>IFERROR(Limt2!C27/GAMSlim2!C27,"")</f>
        <v/>
      </c>
      <c r="E27" s="61" t="str">
        <f>IFERROR(Limt2!D27/GAMSlim2!D27,"")</f>
        <v/>
      </c>
      <c r="F27" s="61" t="str">
        <f>IFERROR(Limt2!E27/GAMSlim2!E27,"")</f>
        <v/>
      </c>
      <c r="G27" s="61" t="str">
        <f>IFERROR(Limt2!F27/GAMSlim2!F27,"")</f>
        <v/>
      </c>
      <c r="H27" s="61" t="str">
        <f>IFERROR(Limt2!G27/GAMSlim2!G27,"")</f>
        <v/>
      </c>
      <c r="I27" s="61" t="str">
        <f>IFERROR(Limt2!H27/GAMSlim2!H27,"")</f>
        <v/>
      </c>
      <c r="J27" s="61" t="str">
        <f>IFERROR(Limt2!I27/GAMSlim2!I27,"")</f>
        <v/>
      </c>
      <c r="K27" s="61" t="str">
        <f>IFERROR(Limt2!J27/GAMSlim2!J27,"")</f>
        <v/>
      </c>
      <c r="L27" s="61" t="str">
        <f>IFERROR(Limt2!K27/GAMSlim2!K27,"")</f>
        <v/>
      </c>
      <c r="M27" s="61" t="str">
        <f>IFERROR(Limt2!L27/GAMSlim2!L27,"")</f>
        <v/>
      </c>
      <c r="N27" s="61" t="str">
        <f>IFERROR(Limt2!M27/GAMSlim2!M27,"")</f>
        <v/>
      </c>
      <c r="O27" s="61" t="str">
        <f>IFERROR(Limt2!N27/GAMSlim2!N27,"")</f>
        <v/>
      </c>
      <c r="P27" s="61" t="str">
        <f>IFERROR(Limt2!O27/GAMSlim2!O27,"")</f>
        <v/>
      </c>
      <c r="Q27" s="61" t="str">
        <f>IFERROR(Limt2!P27/GAMSlim2!P27,"")</f>
        <v/>
      </c>
      <c r="R27" s="61" t="str">
        <f>IFERROR(Limt2!Q27/GAMSlim2!Q27,"")</f>
        <v/>
      </c>
      <c r="S27" s="61" t="str">
        <f>IFERROR(Limt2!R27/GAMSlim2!R27,"")</f>
        <v/>
      </c>
      <c r="T27" s="61" t="str">
        <f>IFERROR(Limt2!S27/GAMSlim2!S27,"")</f>
        <v/>
      </c>
      <c r="U27" s="61" t="str">
        <f>IFERROR(Limt2!T27/GAMSlim2!T27,"")</f>
        <v/>
      </c>
      <c r="V27" s="61" t="str">
        <f>IFERROR(Limt2!U27/GAMSlim2!U27,"")</f>
        <v/>
      </c>
      <c r="W27" s="61" t="str">
        <f>IFERROR(Limt2!V27/GAMSlim2!V27,"")</f>
        <v/>
      </c>
      <c r="X27" s="61" t="str">
        <f>IFERROR(Limt2!W27/GAMSlim2!W27,"")</f>
        <v/>
      </c>
      <c r="Y27" s="61" t="str">
        <f>IFERROR(Limt2!X27/GAMSlim2!X27,"")</f>
        <v/>
      </c>
      <c r="Z27" s="61" t="str">
        <f>IFERROR(Limt2!Y27/GAMSlim2!Y27,"")</f>
        <v/>
      </c>
      <c r="AA27" s="61" t="str">
        <f>IFERROR(Limt2!Z27/GAMSlim2!Z27,"")</f>
        <v/>
      </c>
      <c r="AB27" s="61" t="str">
        <f>IFERROR(Limt2!AA27/GAMSlim2!AA27,"")</f>
        <v/>
      </c>
      <c r="AC27" s="61" t="str">
        <f>IFERROR(Limt2!AB27/GAMSlim2!AB27,"")</f>
        <v/>
      </c>
      <c r="AD27" s="61" t="str">
        <f>IFERROR(Limt2!AC27/GAMSlim2!AC27,"")</f>
        <v/>
      </c>
      <c r="AE27" s="61" t="str">
        <f>IFERROR(Limt2!AD27/GAMSlim2!AD27,"")</f>
        <v/>
      </c>
      <c r="AF27" s="61" t="str">
        <f>IFERROR(Limt2!AE27/GAMSlim2!AE27,"")</f>
        <v/>
      </c>
      <c r="AG27" s="61" t="str">
        <f>IFERROR(Limt2!AF27/GAMSlim2!AF27,"")</f>
        <v/>
      </c>
      <c r="AH27" s="61" t="str">
        <f>IFERROR(Limt2!AG27/GAMSlim2!AG27,"")</f>
        <v/>
      </c>
      <c r="AI27" s="61" t="str">
        <f>IFERROR(Limt2!AH27/GAMSlim2!AH27,"")</f>
        <v/>
      </c>
      <c r="AJ27" s="61" t="str">
        <f>IFERROR(Limt2!AI27/GAMSlim2!AI27,"")</f>
        <v/>
      </c>
      <c r="AK27" s="61" t="str">
        <f>IFERROR(Limt2!AJ27/GAMSlim2!AJ27,"")</f>
        <v/>
      </c>
      <c r="AL27" s="61" t="str">
        <f>IFERROR(Limt2!AK27/GAMSlim2!AK27,"")</f>
        <v/>
      </c>
      <c r="AM27" s="61" t="str">
        <f>IFERROR(Limt2!AL27/GAMSlim2!AL27,"")</f>
        <v/>
      </c>
      <c r="AN27" s="61" t="str">
        <f>IFERROR(Limt2!AM27/GAMSlim2!AM27,"")</f>
        <v/>
      </c>
      <c r="AO27" s="61" t="str">
        <f>IFERROR(Limt2!AN27/GAMSlim2!AN27,"")</f>
        <v/>
      </c>
      <c r="AP27" s="61" t="str">
        <f>IFERROR(Limt2!AO27/GAMSlim2!AO27,"")</f>
        <v/>
      </c>
      <c r="AQ27" s="61" t="str">
        <f>IFERROR(Limt2!AP27/GAMSlim2!AP27,"")</f>
        <v/>
      </c>
      <c r="AR27" s="61" t="str">
        <f>IFERROR(Limt2!AQ27/GAMSlim2!AQ27,"")</f>
        <v/>
      </c>
      <c r="AS27" s="61" t="str">
        <f>IFERROR(Limt2!AR27/GAMSlim2!AR27,"")</f>
        <v/>
      </c>
      <c r="AT27" s="61" t="str">
        <f>IFERROR(Limt2!AS27/GAMSlim2!AS27,"")</f>
        <v/>
      </c>
      <c r="AU27" s="61" t="str">
        <f>IFERROR(Limt2!AT27/GAMSlim2!AT27,"")</f>
        <v/>
      </c>
      <c r="AV27" s="61" t="str">
        <f>IFERROR(Limt2!AU27/GAMSlim2!AU27,"")</f>
        <v/>
      </c>
      <c r="AW27" s="61" t="str">
        <f>IFERROR(Limt2!AV27/GAMSlim2!AV27,"")</f>
        <v/>
      </c>
      <c r="AX27" s="61" t="str">
        <f>IFERROR(Limt2!AW27/GAMSlim2!AW27,"")</f>
        <v/>
      </c>
      <c r="AY27" s="61" t="str">
        <f>IFERROR(Limt2!AX27/GAMSlim2!AX27,"")</f>
        <v/>
      </c>
      <c r="AZ27" s="61" t="str">
        <f>IFERROR(Limt2!AY27/GAMSlim2!AY27,"")</f>
        <v/>
      </c>
      <c r="BA27" s="61" t="str">
        <f>IFERROR(Limt2!AZ27/GAMSlim2!AZ27,"")</f>
        <v/>
      </c>
      <c r="BB27" s="61" t="str">
        <f>IFERROR(Limt2!BA27/GAMSlim2!BA27,"")</f>
        <v/>
      </c>
      <c r="BC27" s="61" t="str">
        <f>IFERROR(Limt2!BB27/GAMSlim2!BB27,"")</f>
        <v/>
      </c>
      <c r="BD27" s="61" t="str">
        <f>IFERROR(Limt2!BC27/GAMSlim2!BC27,"")</f>
        <v/>
      </c>
      <c r="BE27" s="61" t="str">
        <f>IFERROR(Limt2!BD27/GAMSlim2!BD27,"")</f>
        <v/>
      </c>
      <c r="BF27" s="61" t="str">
        <f>IFERROR(Limt2!BE27/GAMSlim2!BE27,"")</f>
        <v/>
      </c>
      <c r="BG27" s="61" t="str">
        <f>IFERROR(Limt2!BF27/GAMSlim2!BF27,"")</f>
        <v/>
      </c>
      <c r="BH27" s="61" t="str">
        <f>IFERROR(Limt2!BG27/GAMSlim2!BG27,"")</f>
        <v/>
      </c>
      <c r="BI27" s="61" t="str">
        <f>IFERROR(Limt2!BH27/GAMSlim2!BH27,"")</f>
        <v/>
      </c>
      <c r="BJ27" s="61" t="str">
        <f>IFERROR(Limt2!BI27/GAMSlim2!BI27,"")</f>
        <v/>
      </c>
    </row>
    <row r="28" spans="1:62" x14ac:dyDescent="0.25">
      <c r="A28" t="str">
        <f>Limt2!A28</f>
        <v>Threshold for catastrophic damages</v>
      </c>
      <c r="B28" t="str">
        <f>GAMSbase!A28</f>
        <v>Threshold for Catastrophic Damages</v>
      </c>
      <c r="C28" s="61" t="str">
        <f>IFERROR(Limt2!B28/GAMSlim2!B28,"")</f>
        <v/>
      </c>
      <c r="D28" s="61" t="str">
        <f>IFERROR(Limt2!C28/GAMSlim2!C28,"")</f>
        <v/>
      </c>
      <c r="E28" s="61" t="str">
        <f>IFERROR(Limt2!D28/GAMSlim2!D28,"")</f>
        <v/>
      </c>
      <c r="F28" s="61" t="str">
        <f>IFERROR(Limt2!E28/GAMSlim2!E28,"")</f>
        <v/>
      </c>
      <c r="G28" s="61" t="str">
        <f>IFERROR(Limt2!F28/GAMSlim2!F28,"")</f>
        <v/>
      </c>
      <c r="H28" s="61" t="str">
        <f>IFERROR(Limt2!G28/GAMSlim2!G28,"")</f>
        <v/>
      </c>
      <c r="I28" s="61" t="str">
        <f>IFERROR(Limt2!H28/GAMSlim2!H28,"")</f>
        <v/>
      </c>
      <c r="J28" s="61" t="str">
        <f>IFERROR(Limt2!I28/GAMSlim2!I28,"")</f>
        <v/>
      </c>
      <c r="K28" s="61" t="str">
        <f>IFERROR(Limt2!J28/GAMSlim2!J28,"")</f>
        <v/>
      </c>
      <c r="L28" s="61" t="str">
        <f>IFERROR(Limt2!K28/GAMSlim2!K28,"")</f>
        <v/>
      </c>
      <c r="M28" s="61" t="str">
        <f>IFERROR(Limt2!L28/GAMSlim2!L28,"")</f>
        <v/>
      </c>
      <c r="N28" s="61" t="str">
        <f>IFERROR(Limt2!M28/GAMSlim2!M28,"")</f>
        <v/>
      </c>
      <c r="O28" s="61" t="str">
        <f>IFERROR(Limt2!N28/GAMSlim2!N28,"")</f>
        <v/>
      </c>
      <c r="P28" s="61" t="str">
        <f>IFERROR(Limt2!O28/GAMSlim2!O28,"")</f>
        <v/>
      </c>
      <c r="Q28" s="61" t="str">
        <f>IFERROR(Limt2!P28/GAMSlim2!P28,"")</f>
        <v/>
      </c>
      <c r="R28" s="61" t="str">
        <f>IFERROR(Limt2!Q28/GAMSlim2!Q28,"")</f>
        <v/>
      </c>
      <c r="S28" s="61" t="str">
        <f>IFERROR(Limt2!R28/GAMSlim2!R28,"")</f>
        <v/>
      </c>
      <c r="T28" s="61" t="str">
        <f>IFERROR(Limt2!S28/GAMSlim2!S28,"")</f>
        <v/>
      </c>
      <c r="U28" s="61" t="str">
        <f>IFERROR(Limt2!T28/GAMSlim2!T28,"")</f>
        <v/>
      </c>
      <c r="V28" s="61" t="str">
        <f>IFERROR(Limt2!U28/GAMSlim2!U28,"")</f>
        <v/>
      </c>
      <c r="W28" s="61" t="str">
        <f>IFERROR(Limt2!V28/GAMSlim2!V28,"")</f>
        <v/>
      </c>
      <c r="X28" s="61" t="str">
        <f>IFERROR(Limt2!W28/GAMSlim2!W28,"")</f>
        <v/>
      </c>
      <c r="Y28" s="61" t="str">
        <f>IFERROR(Limt2!X28/GAMSlim2!X28,"")</f>
        <v/>
      </c>
      <c r="Z28" s="61" t="str">
        <f>IFERROR(Limt2!Y28/GAMSlim2!Y28,"")</f>
        <v/>
      </c>
      <c r="AA28" s="61" t="str">
        <f>IFERROR(Limt2!Z28/GAMSlim2!Z28,"")</f>
        <v/>
      </c>
      <c r="AB28" s="61" t="str">
        <f>IFERROR(Limt2!AA28/GAMSlim2!AA28,"")</f>
        <v/>
      </c>
      <c r="AC28" s="61" t="str">
        <f>IFERROR(Limt2!AB28/GAMSlim2!AB28,"")</f>
        <v/>
      </c>
      <c r="AD28" s="61" t="str">
        <f>IFERROR(Limt2!AC28/GAMSlim2!AC28,"")</f>
        <v/>
      </c>
      <c r="AE28" s="61" t="str">
        <f>IFERROR(Limt2!AD28/GAMSlim2!AD28,"")</f>
        <v/>
      </c>
      <c r="AF28" s="61" t="str">
        <f>IFERROR(Limt2!AE28/GAMSlim2!AE28,"")</f>
        <v/>
      </c>
      <c r="AG28" s="61" t="str">
        <f>IFERROR(Limt2!AF28/GAMSlim2!AF28,"")</f>
        <v/>
      </c>
      <c r="AH28" s="61" t="str">
        <f>IFERROR(Limt2!AG28/GAMSlim2!AG28,"")</f>
        <v/>
      </c>
      <c r="AI28" s="61" t="str">
        <f>IFERROR(Limt2!AH28/GAMSlim2!AH28,"")</f>
        <v/>
      </c>
      <c r="AJ28" s="61" t="str">
        <f>IFERROR(Limt2!AI28/GAMSlim2!AI28,"")</f>
        <v/>
      </c>
      <c r="AK28" s="61" t="str">
        <f>IFERROR(Limt2!AJ28/GAMSlim2!AJ28,"")</f>
        <v/>
      </c>
      <c r="AL28" s="61" t="str">
        <f>IFERROR(Limt2!AK28/GAMSlim2!AK28,"")</f>
        <v/>
      </c>
      <c r="AM28" s="61" t="str">
        <f>IFERROR(Limt2!AL28/GAMSlim2!AL28,"")</f>
        <v/>
      </c>
      <c r="AN28" s="61" t="str">
        <f>IFERROR(Limt2!AM28/GAMSlim2!AM28,"")</f>
        <v/>
      </c>
      <c r="AO28" s="61" t="str">
        <f>IFERROR(Limt2!AN28/GAMSlim2!AN28,"")</f>
        <v/>
      </c>
      <c r="AP28" s="61" t="str">
        <f>IFERROR(Limt2!AO28/GAMSlim2!AO28,"")</f>
        <v/>
      </c>
      <c r="AQ28" s="61" t="str">
        <f>IFERROR(Limt2!AP28/GAMSlim2!AP28,"")</f>
        <v/>
      </c>
      <c r="AR28" s="61" t="str">
        <f>IFERROR(Limt2!AQ28/GAMSlim2!AQ28,"")</f>
        <v/>
      </c>
      <c r="AS28" s="61" t="str">
        <f>IFERROR(Limt2!AR28/GAMSlim2!AR28,"")</f>
        <v/>
      </c>
      <c r="AT28" s="61" t="str">
        <f>IFERROR(Limt2!AS28/GAMSlim2!AS28,"")</f>
        <v/>
      </c>
      <c r="AU28" s="61" t="str">
        <f>IFERROR(Limt2!AT28/GAMSlim2!AT28,"")</f>
        <v/>
      </c>
      <c r="AV28" s="61" t="str">
        <f>IFERROR(Limt2!AU28/GAMSlim2!AU28,"")</f>
        <v/>
      </c>
      <c r="AW28" s="61" t="str">
        <f>IFERROR(Limt2!AV28/GAMSlim2!AV28,"")</f>
        <v/>
      </c>
      <c r="AX28" s="61" t="str">
        <f>IFERROR(Limt2!AW28/GAMSlim2!AW28,"")</f>
        <v/>
      </c>
      <c r="AY28" s="61" t="str">
        <f>IFERROR(Limt2!AX28/GAMSlim2!AX28,"")</f>
        <v/>
      </c>
      <c r="AZ28" s="61" t="str">
        <f>IFERROR(Limt2!AY28/GAMSlim2!AY28,"")</f>
        <v/>
      </c>
      <c r="BA28" s="61" t="str">
        <f>IFERROR(Limt2!AZ28/GAMSlim2!AZ28,"")</f>
        <v/>
      </c>
      <c r="BB28" s="61" t="str">
        <f>IFERROR(Limt2!BA28/GAMSlim2!BA28,"")</f>
        <v/>
      </c>
      <c r="BC28" s="61" t="str">
        <f>IFERROR(Limt2!BB28/GAMSlim2!BB28,"")</f>
        <v/>
      </c>
      <c r="BD28" s="61" t="str">
        <f>IFERROR(Limt2!BC28/GAMSlim2!BC28,"")</f>
        <v/>
      </c>
      <c r="BE28" s="61" t="str">
        <f>IFERROR(Limt2!BD28/GAMSlim2!BD28,"")</f>
        <v/>
      </c>
      <c r="BF28" s="61" t="str">
        <f>IFERROR(Limt2!BE28/GAMSlim2!BE28,"")</f>
        <v/>
      </c>
      <c r="BG28" s="61" t="str">
        <f>IFERROR(Limt2!BF28/GAMSlim2!BF28,"")</f>
        <v/>
      </c>
      <c r="BH28" s="61" t="str">
        <f>IFERROR(Limt2!BG28/GAMSlim2!BG28,"")</f>
        <v/>
      </c>
      <c r="BI28" s="61" t="str">
        <f>IFERROR(Limt2!BH28/GAMSlim2!BH28,"")</f>
        <v/>
      </c>
      <c r="BJ28" s="61" t="str">
        <f>IFERROR(Limt2!BI28/GAMSlim2!BI28,"")</f>
        <v/>
      </c>
    </row>
    <row r="29" spans="1:62" x14ac:dyDescent="0.25">
      <c r="A29" t="str">
        <f>Limt2!A29</f>
        <v>Exponent for catastrophic damages</v>
      </c>
      <c r="B29" t="str">
        <f>GAMSbase!A29</f>
        <v>Exponent for Catastrophic Damages</v>
      </c>
      <c r="C29" s="61" t="str">
        <f>IFERROR(Limt2!B29/GAMSlim2!B29,"")</f>
        <v/>
      </c>
      <c r="D29" s="61" t="str">
        <f>IFERROR(Limt2!C29/GAMSlim2!C29,"")</f>
        <v/>
      </c>
      <c r="E29" s="61" t="str">
        <f>IFERROR(Limt2!D29/GAMSlim2!D29,"")</f>
        <v/>
      </c>
      <c r="F29" s="61" t="str">
        <f>IFERROR(Limt2!E29/GAMSlim2!E29,"")</f>
        <v/>
      </c>
      <c r="G29" s="61" t="str">
        <f>IFERROR(Limt2!F29/GAMSlim2!F29,"")</f>
        <v/>
      </c>
      <c r="H29" s="61" t="str">
        <f>IFERROR(Limt2!G29/GAMSlim2!G29,"")</f>
        <v/>
      </c>
      <c r="I29" s="61" t="str">
        <f>IFERROR(Limt2!H29/GAMSlim2!H29,"")</f>
        <v/>
      </c>
      <c r="J29" s="61" t="str">
        <f>IFERROR(Limt2!I29/GAMSlim2!I29,"")</f>
        <v/>
      </c>
      <c r="K29" s="61" t="str">
        <f>IFERROR(Limt2!J29/GAMSlim2!J29,"")</f>
        <v/>
      </c>
      <c r="L29" s="61" t="str">
        <f>IFERROR(Limt2!K29/GAMSlim2!K29,"")</f>
        <v/>
      </c>
      <c r="M29" s="61" t="str">
        <f>IFERROR(Limt2!L29/GAMSlim2!L29,"")</f>
        <v/>
      </c>
      <c r="N29" s="61" t="str">
        <f>IFERROR(Limt2!M29/GAMSlim2!M29,"")</f>
        <v/>
      </c>
      <c r="O29" s="61" t="str">
        <f>IFERROR(Limt2!N29/GAMSlim2!N29,"")</f>
        <v/>
      </c>
      <c r="P29" s="61" t="str">
        <f>IFERROR(Limt2!O29/GAMSlim2!O29,"")</f>
        <v/>
      </c>
      <c r="Q29" s="61" t="str">
        <f>IFERROR(Limt2!P29/GAMSlim2!P29,"")</f>
        <v/>
      </c>
      <c r="R29" s="61" t="str">
        <f>IFERROR(Limt2!Q29/GAMSlim2!Q29,"")</f>
        <v/>
      </c>
      <c r="S29" s="61" t="str">
        <f>IFERROR(Limt2!R29/GAMSlim2!R29,"")</f>
        <v/>
      </c>
      <c r="T29" s="61" t="str">
        <f>IFERROR(Limt2!S29/GAMSlim2!S29,"")</f>
        <v/>
      </c>
      <c r="U29" s="61" t="str">
        <f>IFERROR(Limt2!T29/GAMSlim2!T29,"")</f>
        <v/>
      </c>
      <c r="V29" s="61" t="str">
        <f>IFERROR(Limt2!U29/GAMSlim2!U29,"")</f>
        <v/>
      </c>
      <c r="W29" s="61" t="str">
        <f>IFERROR(Limt2!V29/GAMSlim2!V29,"")</f>
        <v/>
      </c>
      <c r="X29" s="61" t="str">
        <f>IFERROR(Limt2!W29/GAMSlim2!W29,"")</f>
        <v/>
      </c>
      <c r="Y29" s="61" t="str">
        <f>IFERROR(Limt2!X29/GAMSlim2!X29,"")</f>
        <v/>
      </c>
      <c r="Z29" s="61" t="str">
        <f>IFERROR(Limt2!Y29/GAMSlim2!Y29,"")</f>
        <v/>
      </c>
      <c r="AA29" s="61" t="str">
        <f>IFERROR(Limt2!Z29/GAMSlim2!Z29,"")</f>
        <v/>
      </c>
      <c r="AB29" s="61" t="str">
        <f>IFERROR(Limt2!AA29/GAMSlim2!AA29,"")</f>
        <v/>
      </c>
      <c r="AC29" s="61" t="str">
        <f>IFERROR(Limt2!AB29/GAMSlim2!AB29,"")</f>
        <v/>
      </c>
      <c r="AD29" s="61" t="str">
        <f>IFERROR(Limt2!AC29/GAMSlim2!AC29,"")</f>
        <v/>
      </c>
      <c r="AE29" s="61" t="str">
        <f>IFERROR(Limt2!AD29/GAMSlim2!AD29,"")</f>
        <v/>
      </c>
      <c r="AF29" s="61" t="str">
        <f>IFERROR(Limt2!AE29/GAMSlim2!AE29,"")</f>
        <v/>
      </c>
      <c r="AG29" s="61" t="str">
        <f>IFERROR(Limt2!AF29/GAMSlim2!AF29,"")</f>
        <v/>
      </c>
      <c r="AH29" s="61" t="str">
        <f>IFERROR(Limt2!AG29/GAMSlim2!AG29,"")</f>
        <v/>
      </c>
      <c r="AI29" s="61" t="str">
        <f>IFERROR(Limt2!AH29/GAMSlim2!AH29,"")</f>
        <v/>
      </c>
      <c r="AJ29" s="61" t="str">
        <f>IFERROR(Limt2!AI29/GAMSlim2!AI29,"")</f>
        <v/>
      </c>
      <c r="AK29" s="61" t="str">
        <f>IFERROR(Limt2!AJ29/GAMSlim2!AJ29,"")</f>
        <v/>
      </c>
      <c r="AL29" s="61" t="str">
        <f>IFERROR(Limt2!AK29/GAMSlim2!AK29,"")</f>
        <v/>
      </c>
      <c r="AM29" s="61" t="str">
        <f>IFERROR(Limt2!AL29/GAMSlim2!AL29,"")</f>
        <v/>
      </c>
      <c r="AN29" s="61" t="str">
        <f>IFERROR(Limt2!AM29/GAMSlim2!AM29,"")</f>
        <v/>
      </c>
      <c r="AO29" s="61" t="str">
        <f>IFERROR(Limt2!AN29/GAMSlim2!AN29,"")</f>
        <v/>
      </c>
      <c r="AP29" s="61" t="str">
        <f>IFERROR(Limt2!AO29/GAMSlim2!AO29,"")</f>
        <v/>
      </c>
      <c r="AQ29" s="61" t="str">
        <f>IFERROR(Limt2!AP29/GAMSlim2!AP29,"")</f>
        <v/>
      </c>
      <c r="AR29" s="61" t="str">
        <f>IFERROR(Limt2!AQ29/GAMSlim2!AQ29,"")</f>
        <v/>
      </c>
      <c r="AS29" s="61" t="str">
        <f>IFERROR(Limt2!AR29/GAMSlim2!AR29,"")</f>
        <v/>
      </c>
      <c r="AT29" s="61" t="str">
        <f>IFERROR(Limt2!AS29/GAMSlim2!AS29,"")</f>
        <v/>
      </c>
      <c r="AU29" s="61" t="str">
        <f>IFERROR(Limt2!AT29/GAMSlim2!AT29,"")</f>
        <v/>
      </c>
      <c r="AV29" s="61" t="str">
        <f>IFERROR(Limt2!AU29/GAMSlim2!AU29,"")</f>
        <v/>
      </c>
      <c r="AW29" s="61" t="str">
        <f>IFERROR(Limt2!AV29/GAMSlim2!AV29,"")</f>
        <v/>
      </c>
      <c r="AX29" s="61" t="str">
        <f>IFERROR(Limt2!AW29/GAMSlim2!AW29,"")</f>
        <v/>
      </c>
      <c r="AY29" s="61" t="str">
        <f>IFERROR(Limt2!AX29/GAMSlim2!AX29,"")</f>
        <v/>
      </c>
      <c r="AZ29" s="61" t="str">
        <f>IFERROR(Limt2!AY29/GAMSlim2!AY29,"")</f>
        <v/>
      </c>
      <c r="BA29" s="61" t="str">
        <f>IFERROR(Limt2!AZ29/GAMSlim2!AZ29,"")</f>
        <v/>
      </c>
      <c r="BB29" s="61" t="str">
        <f>IFERROR(Limt2!BA29/GAMSlim2!BA29,"")</f>
        <v/>
      </c>
      <c r="BC29" s="61" t="str">
        <f>IFERROR(Limt2!BB29/GAMSlim2!BB29,"")</f>
        <v/>
      </c>
      <c r="BD29" s="61" t="str">
        <f>IFERROR(Limt2!BC29/GAMSlim2!BC29,"")</f>
        <v/>
      </c>
      <c r="BE29" s="61" t="str">
        <f>IFERROR(Limt2!BD29/GAMSlim2!BD29,"")</f>
        <v/>
      </c>
      <c r="BF29" s="61" t="str">
        <f>IFERROR(Limt2!BE29/GAMSlim2!BE29,"")</f>
        <v/>
      </c>
      <c r="BG29" s="61" t="str">
        <f>IFERROR(Limt2!BF29/GAMSlim2!BF29,"")</f>
        <v/>
      </c>
      <c r="BH29" s="61" t="str">
        <f>IFERROR(Limt2!BG29/GAMSlim2!BG29,"")</f>
        <v/>
      </c>
      <c r="BI29" s="61" t="str">
        <f>IFERROR(Limt2!BH29/GAMSlim2!BH29,"")</f>
        <v/>
      </c>
      <c r="BJ29" s="61" t="str">
        <f>IFERROR(Limt2!BI29/GAMSlim2!BI29,"")</f>
        <v/>
      </c>
    </row>
    <row r="30" spans="1:62" x14ac:dyDescent="0.25">
      <c r="A30" t="str">
        <f>Limt2!A30</f>
        <v>Damage rate at threshold for catastrophic damages</v>
      </c>
      <c r="B30" t="str">
        <f>GAMSbase!A30</f>
        <v>Damage Rate at Threshold for Catastrophic Damages</v>
      </c>
      <c r="C30" s="61" t="str">
        <f>IFERROR(Limt2!B30/GAMSlim2!B30,"")</f>
        <v/>
      </c>
      <c r="D30" s="61" t="str">
        <f>IFERROR(Limt2!C30/GAMSlim2!C30,"")</f>
        <v/>
      </c>
      <c r="E30" s="61" t="str">
        <f>IFERROR(Limt2!D30/GAMSlim2!D30,"")</f>
        <v/>
      </c>
      <c r="F30" s="61" t="str">
        <f>IFERROR(Limt2!E30/GAMSlim2!E30,"")</f>
        <v/>
      </c>
      <c r="G30" s="61" t="str">
        <f>IFERROR(Limt2!F30/GAMSlim2!F30,"")</f>
        <v/>
      </c>
      <c r="H30" s="61" t="str">
        <f>IFERROR(Limt2!G30/GAMSlim2!G30,"")</f>
        <v/>
      </c>
      <c r="I30" s="61" t="str">
        <f>IFERROR(Limt2!H30/GAMSlim2!H30,"")</f>
        <v/>
      </c>
      <c r="J30" s="61" t="str">
        <f>IFERROR(Limt2!I30/GAMSlim2!I30,"")</f>
        <v/>
      </c>
      <c r="K30" s="61" t="str">
        <f>IFERROR(Limt2!J30/GAMSlim2!J30,"")</f>
        <v/>
      </c>
      <c r="L30" s="61" t="str">
        <f>IFERROR(Limt2!K30/GAMSlim2!K30,"")</f>
        <v/>
      </c>
      <c r="M30" s="61" t="str">
        <f>IFERROR(Limt2!L30/GAMSlim2!L30,"")</f>
        <v/>
      </c>
      <c r="N30" s="61" t="str">
        <f>IFERROR(Limt2!M30/GAMSlim2!M30,"")</f>
        <v/>
      </c>
      <c r="O30" s="61" t="str">
        <f>IFERROR(Limt2!N30/GAMSlim2!N30,"")</f>
        <v/>
      </c>
      <c r="P30" s="61" t="str">
        <f>IFERROR(Limt2!O30/GAMSlim2!O30,"")</f>
        <v/>
      </c>
      <c r="Q30" s="61" t="str">
        <f>IFERROR(Limt2!P30/GAMSlim2!P30,"")</f>
        <v/>
      </c>
      <c r="R30" s="61" t="str">
        <f>IFERROR(Limt2!Q30/GAMSlim2!Q30,"")</f>
        <v/>
      </c>
      <c r="S30" s="61" t="str">
        <f>IFERROR(Limt2!R30/GAMSlim2!R30,"")</f>
        <v/>
      </c>
      <c r="T30" s="61" t="str">
        <f>IFERROR(Limt2!S30/GAMSlim2!S30,"")</f>
        <v/>
      </c>
      <c r="U30" s="61" t="str">
        <f>IFERROR(Limt2!T30/GAMSlim2!T30,"")</f>
        <v/>
      </c>
      <c r="V30" s="61" t="str">
        <f>IFERROR(Limt2!U30/GAMSlim2!U30,"")</f>
        <v/>
      </c>
      <c r="W30" s="61" t="str">
        <f>IFERROR(Limt2!V30/GAMSlim2!V30,"")</f>
        <v/>
      </c>
      <c r="X30" s="61" t="str">
        <f>IFERROR(Limt2!W30/GAMSlim2!W30,"")</f>
        <v/>
      </c>
      <c r="Y30" s="61" t="str">
        <f>IFERROR(Limt2!X30/GAMSlim2!X30,"")</f>
        <v/>
      </c>
      <c r="Z30" s="61" t="str">
        <f>IFERROR(Limt2!Y30/GAMSlim2!Y30,"")</f>
        <v/>
      </c>
      <c r="AA30" s="61" t="str">
        <f>IFERROR(Limt2!Z30/GAMSlim2!Z30,"")</f>
        <v/>
      </c>
      <c r="AB30" s="61" t="str">
        <f>IFERROR(Limt2!AA30/GAMSlim2!AA30,"")</f>
        <v/>
      </c>
      <c r="AC30" s="61" t="str">
        <f>IFERROR(Limt2!AB30/GAMSlim2!AB30,"")</f>
        <v/>
      </c>
      <c r="AD30" s="61" t="str">
        <f>IFERROR(Limt2!AC30/GAMSlim2!AC30,"")</f>
        <v/>
      </c>
      <c r="AE30" s="61" t="str">
        <f>IFERROR(Limt2!AD30/GAMSlim2!AD30,"")</f>
        <v/>
      </c>
      <c r="AF30" s="61" t="str">
        <f>IFERROR(Limt2!AE30/GAMSlim2!AE30,"")</f>
        <v/>
      </c>
      <c r="AG30" s="61" t="str">
        <f>IFERROR(Limt2!AF30/GAMSlim2!AF30,"")</f>
        <v/>
      </c>
      <c r="AH30" s="61" t="str">
        <f>IFERROR(Limt2!AG30/GAMSlim2!AG30,"")</f>
        <v/>
      </c>
      <c r="AI30" s="61" t="str">
        <f>IFERROR(Limt2!AH30/GAMSlim2!AH30,"")</f>
        <v/>
      </c>
      <c r="AJ30" s="61" t="str">
        <f>IFERROR(Limt2!AI30/GAMSlim2!AI30,"")</f>
        <v/>
      </c>
      <c r="AK30" s="61" t="str">
        <f>IFERROR(Limt2!AJ30/GAMSlim2!AJ30,"")</f>
        <v/>
      </c>
      <c r="AL30" s="61" t="str">
        <f>IFERROR(Limt2!AK30/GAMSlim2!AK30,"")</f>
        <v/>
      </c>
      <c r="AM30" s="61" t="str">
        <f>IFERROR(Limt2!AL30/GAMSlim2!AL30,"")</f>
        <v/>
      </c>
      <c r="AN30" s="61" t="str">
        <f>IFERROR(Limt2!AM30/GAMSlim2!AM30,"")</f>
        <v/>
      </c>
      <c r="AO30" s="61" t="str">
        <f>IFERROR(Limt2!AN30/GAMSlim2!AN30,"")</f>
        <v/>
      </c>
      <c r="AP30" s="61" t="str">
        <f>IFERROR(Limt2!AO30/GAMSlim2!AO30,"")</f>
        <v/>
      </c>
      <c r="AQ30" s="61" t="str">
        <f>IFERROR(Limt2!AP30/GAMSlim2!AP30,"")</f>
        <v/>
      </c>
      <c r="AR30" s="61" t="str">
        <f>IFERROR(Limt2!AQ30/GAMSlim2!AQ30,"")</f>
        <v/>
      </c>
      <c r="AS30" s="61" t="str">
        <f>IFERROR(Limt2!AR30/GAMSlim2!AR30,"")</f>
        <v/>
      </c>
      <c r="AT30" s="61" t="str">
        <f>IFERROR(Limt2!AS30/GAMSlim2!AS30,"")</f>
        <v/>
      </c>
      <c r="AU30" s="61" t="str">
        <f>IFERROR(Limt2!AT30/GAMSlim2!AT30,"")</f>
        <v/>
      </c>
      <c r="AV30" s="61" t="str">
        <f>IFERROR(Limt2!AU30/GAMSlim2!AU30,"")</f>
        <v/>
      </c>
      <c r="AW30" s="61" t="str">
        <f>IFERROR(Limt2!AV30/GAMSlim2!AV30,"")</f>
        <v/>
      </c>
      <c r="AX30" s="61" t="str">
        <f>IFERROR(Limt2!AW30/GAMSlim2!AW30,"")</f>
        <v/>
      </c>
      <c r="AY30" s="61" t="str">
        <f>IFERROR(Limt2!AX30/GAMSlim2!AX30,"")</f>
        <v/>
      </c>
      <c r="AZ30" s="61" t="str">
        <f>IFERROR(Limt2!AY30/GAMSlim2!AY30,"")</f>
        <v/>
      </c>
      <c r="BA30" s="61" t="str">
        <f>IFERROR(Limt2!AZ30/GAMSlim2!AZ30,"")</f>
        <v/>
      </c>
      <c r="BB30" s="61" t="str">
        <f>IFERROR(Limt2!BA30/GAMSlim2!BA30,"")</f>
        <v/>
      </c>
      <c r="BC30" s="61" t="str">
        <f>IFERROR(Limt2!BB30/GAMSlim2!BB30,"")</f>
        <v/>
      </c>
      <c r="BD30" s="61" t="str">
        <f>IFERROR(Limt2!BC30/GAMSlim2!BC30,"")</f>
        <v/>
      </c>
      <c r="BE30" s="61" t="str">
        <f>IFERROR(Limt2!BD30/GAMSlim2!BD30,"")</f>
        <v/>
      </c>
      <c r="BF30" s="61" t="str">
        <f>IFERROR(Limt2!BE30/GAMSlim2!BE30,"")</f>
        <v/>
      </c>
      <c r="BG30" s="61" t="str">
        <f>IFERROR(Limt2!BF30/GAMSlim2!BF30,"")</f>
        <v/>
      </c>
      <c r="BH30" s="61" t="str">
        <f>IFERROR(Limt2!BG30/GAMSlim2!BG30,"")</f>
        <v/>
      </c>
      <c r="BI30" s="61" t="str">
        <f>IFERROR(Limt2!BH30/GAMSlim2!BH30,"")</f>
        <v/>
      </c>
      <c r="BJ30" s="61" t="str">
        <f>IFERROR(Limt2!BI30/GAMSlim2!BI30,"")</f>
        <v/>
      </c>
    </row>
    <row r="31" spans="1:62" x14ac:dyDescent="0.25">
      <c r="A31" t="str">
        <f>Limt2!A31</f>
        <v>ABATEMENT COST</v>
      </c>
      <c r="B31" t="str">
        <f>GAMSbase!A31</f>
        <v>* ABATEMENT COST</v>
      </c>
      <c r="C31" s="61" t="str">
        <f>IFERROR(Limt2!B31/GAMSlim2!B31,"")</f>
        <v/>
      </c>
      <c r="D31" s="61" t="str">
        <f>IFERROR(Limt2!C31/GAMSlim2!C31,"")</f>
        <v/>
      </c>
      <c r="E31" s="61" t="str">
        <f>IFERROR(Limt2!D31/GAMSlim2!D31,"")</f>
        <v/>
      </c>
      <c r="F31" s="61" t="str">
        <f>IFERROR(Limt2!E31/GAMSlim2!E31,"")</f>
        <v/>
      </c>
      <c r="G31" s="61" t="str">
        <f>IFERROR(Limt2!F31/GAMSlim2!F31,"")</f>
        <v/>
      </c>
      <c r="H31" s="61" t="str">
        <f>IFERROR(Limt2!G31/GAMSlim2!G31,"")</f>
        <v/>
      </c>
      <c r="I31" s="61" t="str">
        <f>IFERROR(Limt2!H31/GAMSlim2!H31,"")</f>
        <v/>
      </c>
      <c r="J31" s="61" t="str">
        <f>IFERROR(Limt2!I31/GAMSlim2!I31,"")</f>
        <v/>
      </c>
      <c r="K31" s="61" t="str">
        <f>IFERROR(Limt2!J31/GAMSlim2!J31,"")</f>
        <v/>
      </c>
      <c r="L31" s="61" t="str">
        <f>IFERROR(Limt2!K31/GAMSlim2!K31,"")</f>
        <v/>
      </c>
      <c r="M31" s="61" t="str">
        <f>IFERROR(Limt2!L31/GAMSlim2!L31,"")</f>
        <v/>
      </c>
      <c r="N31" s="61" t="str">
        <f>IFERROR(Limt2!M31/GAMSlim2!M31,"")</f>
        <v/>
      </c>
      <c r="O31" s="61" t="str">
        <f>IFERROR(Limt2!N31/GAMSlim2!N31,"")</f>
        <v/>
      </c>
      <c r="P31" s="61" t="str">
        <f>IFERROR(Limt2!O31/GAMSlim2!O31,"")</f>
        <v/>
      </c>
      <c r="Q31" s="61" t="str">
        <f>IFERROR(Limt2!P31/GAMSlim2!P31,"")</f>
        <v/>
      </c>
      <c r="R31" s="61" t="str">
        <f>IFERROR(Limt2!Q31/GAMSlim2!Q31,"")</f>
        <v/>
      </c>
      <c r="S31" s="61" t="str">
        <f>IFERROR(Limt2!R31/GAMSlim2!R31,"")</f>
        <v/>
      </c>
      <c r="T31" s="61" t="str">
        <f>IFERROR(Limt2!S31/GAMSlim2!S31,"")</f>
        <v/>
      </c>
      <c r="U31" s="61" t="str">
        <f>IFERROR(Limt2!T31/GAMSlim2!T31,"")</f>
        <v/>
      </c>
      <c r="V31" s="61" t="str">
        <f>IFERROR(Limt2!U31/GAMSlim2!U31,"")</f>
        <v/>
      </c>
      <c r="W31" s="61" t="str">
        <f>IFERROR(Limt2!V31/GAMSlim2!V31,"")</f>
        <v/>
      </c>
      <c r="X31" s="61" t="str">
        <f>IFERROR(Limt2!W31/GAMSlim2!W31,"")</f>
        <v/>
      </c>
      <c r="Y31" s="61" t="str">
        <f>IFERROR(Limt2!X31/GAMSlim2!X31,"")</f>
        <v/>
      </c>
      <c r="Z31" s="61" t="str">
        <f>IFERROR(Limt2!Y31/GAMSlim2!Y31,"")</f>
        <v/>
      </c>
      <c r="AA31" s="61" t="str">
        <f>IFERROR(Limt2!Z31/GAMSlim2!Z31,"")</f>
        <v/>
      </c>
      <c r="AB31" s="61" t="str">
        <f>IFERROR(Limt2!AA31/GAMSlim2!AA31,"")</f>
        <v/>
      </c>
      <c r="AC31" s="61" t="str">
        <f>IFERROR(Limt2!AB31/GAMSlim2!AB31,"")</f>
        <v/>
      </c>
      <c r="AD31" s="61" t="str">
        <f>IFERROR(Limt2!AC31/GAMSlim2!AC31,"")</f>
        <v/>
      </c>
      <c r="AE31" s="61" t="str">
        <f>IFERROR(Limt2!AD31/GAMSlim2!AD31,"")</f>
        <v/>
      </c>
      <c r="AF31" s="61" t="str">
        <f>IFERROR(Limt2!AE31/GAMSlim2!AE31,"")</f>
        <v/>
      </c>
      <c r="AG31" s="61" t="str">
        <f>IFERROR(Limt2!AF31/GAMSlim2!AF31,"")</f>
        <v/>
      </c>
      <c r="AH31" s="61" t="str">
        <f>IFERROR(Limt2!AG31/GAMSlim2!AG31,"")</f>
        <v/>
      </c>
      <c r="AI31" s="61" t="str">
        <f>IFERROR(Limt2!AH31/GAMSlim2!AH31,"")</f>
        <v/>
      </c>
      <c r="AJ31" s="61" t="str">
        <f>IFERROR(Limt2!AI31/GAMSlim2!AI31,"")</f>
        <v/>
      </c>
      <c r="AK31" s="61" t="str">
        <f>IFERROR(Limt2!AJ31/GAMSlim2!AJ31,"")</f>
        <v/>
      </c>
      <c r="AL31" s="61" t="str">
        <f>IFERROR(Limt2!AK31/GAMSlim2!AK31,"")</f>
        <v/>
      </c>
      <c r="AM31" s="61" t="str">
        <f>IFERROR(Limt2!AL31/GAMSlim2!AL31,"")</f>
        <v/>
      </c>
      <c r="AN31" s="61" t="str">
        <f>IFERROR(Limt2!AM31/GAMSlim2!AM31,"")</f>
        <v/>
      </c>
      <c r="AO31" s="61" t="str">
        <f>IFERROR(Limt2!AN31/GAMSlim2!AN31,"")</f>
        <v/>
      </c>
      <c r="AP31" s="61" t="str">
        <f>IFERROR(Limt2!AO31/GAMSlim2!AO31,"")</f>
        <v/>
      </c>
      <c r="AQ31" s="61" t="str">
        <f>IFERROR(Limt2!AP31/GAMSlim2!AP31,"")</f>
        <v/>
      </c>
      <c r="AR31" s="61" t="str">
        <f>IFERROR(Limt2!AQ31/GAMSlim2!AQ31,"")</f>
        <v/>
      </c>
      <c r="AS31" s="61" t="str">
        <f>IFERROR(Limt2!AR31/GAMSlim2!AR31,"")</f>
        <v/>
      </c>
      <c r="AT31" s="61" t="str">
        <f>IFERROR(Limt2!AS31/GAMSlim2!AS31,"")</f>
        <v/>
      </c>
      <c r="AU31" s="61" t="str">
        <f>IFERROR(Limt2!AT31/GAMSlim2!AT31,"")</f>
        <v/>
      </c>
      <c r="AV31" s="61" t="str">
        <f>IFERROR(Limt2!AU31/GAMSlim2!AU31,"")</f>
        <v/>
      </c>
      <c r="AW31" s="61" t="str">
        <f>IFERROR(Limt2!AV31/GAMSlim2!AV31,"")</f>
        <v/>
      </c>
      <c r="AX31" s="61" t="str">
        <f>IFERROR(Limt2!AW31/GAMSlim2!AW31,"")</f>
        <v/>
      </c>
      <c r="AY31" s="61" t="str">
        <f>IFERROR(Limt2!AX31/GAMSlim2!AX31,"")</f>
        <v/>
      </c>
      <c r="AZ31" s="61" t="str">
        <f>IFERROR(Limt2!AY31/GAMSlim2!AY31,"")</f>
        <v/>
      </c>
      <c r="BA31" s="61" t="str">
        <f>IFERROR(Limt2!AZ31/GAMSlim2!AZ31,"")</f>
        <v/>
      </c>
      <c r="BB31" s="61" t="str">
        <f>IFERROR(Limt2!BA31/GAMSlim2!BA31,"")</f>
        <v/>
      </c>
      <c r="BC31" s="61" t="str">
        <f>IFERROR(Limt2!BB31/GAMSlim2!BB31,"")</f>
        <v/>
      </c>
      <c r="BD31" s="61" t="str">
        <f>IFERROR(Limt2!BC31/GAMSlim2!BC31,"")</f>
        <v/>
      </c>
      <c r="BE31" s="61" t="str">
        <f>IFERROR(Limt2!BD31/GAMSlim2!BD31,"")</f>
        <v/>
      </c>
      <c r="BF31" s="61" t="str">
        <f>IFERROR(Limt2!BE31/GAMSlim2!BE31,"")</f>
        <v/>
      </c>
      <c r="BG31" s="61" t="str">
        <f>IFERROR(Limt2!BF31/GAMSlim2!BF31,"")</f>
        <v/>
      </c>
      <c r="BH31" s="61" t="str">
        <f>IFERROR(Limt2!BG31/GAMSlim2!BG31,"")</f>
        <v/>
      </c>
      <c r="BI31" s="61" t="str">
        <f>IFERROR(Limt2!BH31/GAMSlim2!BH31,"")</f>
        <v/>
      </c>
      <c r="BJ31" s="61" t="str">
        <f>IFERROR(Limt2!BI31/GAMSlim2!BI31,"")</f>
        <v/>
      </c>
    </row>
    <row r="32" spans="1:62" x14ac:dyDescent="0.25">
      <c r="A32" t="str">
        <f>Limt2!A32</f>
        <v>Abatement cost function coefficient</v>
      </c>
      <c r="B32" t="str">
        <f>GAMSbase!A32</f>
        <v>Abatement cost function coefficient</v>
      </c>
      <c r="C32" s="61">
        <f>IFERROR(Limt2!B32/GAMSlim2!B32,"")</f>
        <v>1.0000000004107992</v>
      </c>
      <c r="D32" s="61">
        <f>IFERROR(Limt2!C32/GAMSlim2!C32,"")</f>
        <v>0.99999999971350095</v>
      </c>
      <c r="E32" s="61">
        <f>IFERROR(Limt2!D32/GAMSlim2!D32,"")</f>
        <v>0.99999999953178853</v>
      </c>
      <c r="F32" s="61">
        <f>IFERROR(Limt2!E32/GAMSlim2!E32,"")</f>
        <v>0.99999999959889097</v>
      </c>
      <c r="G32" s="61">
        <f>IFERROR(Limt2!F32/GAMSlim2!F32,"")</f>
        <v>1.0000000000069733</v>
      </c>
      <c r="H32" s="61">
        <f>IFERROR(Limt2!G32/GAMSlim2!G32,"")</f>
        <v>0.99999999994511091</v>
      </c>
      <c r="I32" s="61">
        <f>IFERROR(Limt2!H32/GAMSlim2!H32,"")</f>
        <v>1.0000000005337972</v>
      </c>
      <c r="J32" s="61">
        <f>IFERROR(Limt2!I32/GAMSlim2!I32,"")</f>
        <v>1.0000000009800465</v>
      </c>
      <c r="K32" s="61">
        <f>IFERROR(Limt2!J32/GAMSlim2!J32,"")</f>
        <v>1.0000000006122285</v>
      </c>
      <c r="L32" s="61">
        <f>IFERROR(Limt2!K32/GAMSlim2!K32,"")</f>
        <v>1.0000000000600902</v>
      </c>
      <c r="M32" s="61">
        <f>IFERROR(Limt2!L32/GAMSlim2!L32,"")</f>
        <v>0.99999999945646267</v>
      </c>
      <c r="N32" s="61">
        <f>IFERROR(Limt2!M32/GAMSlim2!M32,"")</f>
        <v>1.0000000006439644</v>
      </c>
      <c r="O32" s="61">
        <f>IFERROR(Limt2!N32/GAMSlim2!N32,"")</f>
        <v>0.99999999970003361</v>
      </c>
      <c r="P32" s="61">
        <f>IFERROR(Limt2!O32/GAMSlim2!O32,"")</f>
        <v>1.0000000007971681</v>
      </c>
      <c r="Q32" s="61">
        <f>IFERROR(Limt2!P32/GAMSlim2!P32,"")</f>
        <v>1.0000000018431978</v>
      </c>
      <c r="R32" s="61">
        <f>IFERROR(Limt2!Q32/GAMSlim2!Q32,"")</f>
        <v>1.0000000019081265</v>
      </c>
      <c r="S32" s="61">
        <f>IFERROR(Limt2!R32/GAMSlim2!R32,"")</f>
        <v>0.99999999812069995</v>
      </c>
      <c r="T32" s="61">
        <f>IFERROR(Limt2!S32/GAMSlim2!S32,"")</f>
        <v>1.000000002201699</v>
      </c>
      <c r="U32" s="61">
        <f>IFERROR(Limt2!T32/GAMSlim2!T32,"")</f>
        <v>1.0000000020016426</v>
      </c>
      <c r="V32" s="61">
        <f>IFERROR(Limt2!U32/GAMSlim2!U32,"")</f>
        <v>0.99999999894438063</v>
      </c>
      <c r="W32" s="61">
        <f>IFERROR(Limt2!V32/GAMSlim2!V32,"")</f>
        <v>1.0000000025894158</v>
      </c>
      <c r="X32" s="61">
        <f>IFERROR(Limt2!W32/GAMSlim2!W32,"")</f>
        <v>1.0000000030862188</v>
      </c>
      <c r="Y32" s="61">
        <f>IFERROR(Limt2!X32/GAMSlim2!X32,"")</f>
        <v>1.0000000014801886</v>
      </c>
      <c r="Z32" s="61">
        <f>IFERROR(Limt2!Y32/GAMSlim2!Y32,"")</f>
        <v>1.0000000014600041</v>
      </c>
      <c r="AA32" s="61">
        <f>IFERROR(Limt2!Z32/GAMSlim2!Z32,"")</f>
        <v>0.99999999769276082</v>
      </c>
      <c r="AB32" s="61">
        <f>IFERROR(Limt2!AA32/GAMSlim2!AA32,"")</f>
        <v>0.99999999811020834</v>
      </c>
      <c r="AC32" s="61">
        <f>IFERROR(Limt2!AB32/GAMSlim2!AB32,"")</f>
        <v>0.99999999592550826</v>
      </c>
      <c r="AD32" s="61">
        <f>IFERROR(Limt2!AC32/GAMSlim2!AC32,"")</f>
        <v>0.99999999530505213</v>
      </c>
      <c r="AE32" s="61">
        <f>IFERROR(Limt2!AD32/GAMSlim2!AD32,"")</f>
        <v>0.99999999658748084</v>
      </c>
      <c r="AF32" s="61">
        <f>IFERROR(Limt2!AE32/GAMSlim2!AE32,"")</f>
        <v>1.0000000020104263</v>
      </c>
      <c r="AG32" s="61">
        <f>IFERROR(Limt2!AF32/GAMSlim2!AF32,"")</f>
        <v>1.0000000054916791</v>
      </c>
      <c r="AH32" s="61">
        <f>IFERROR(Limt2!AG32/GAMSlim2!AG32,"")</f>
        <v>1.0000000040510553</v>
      </c>
      <c r="AI32" s="61">
        <f>IFERROR(Limt2!AH32/GAMSlim2!AH32,"")</f>
        <v>1.0000000061546797</v>
      </c>
      <c r="AJ32" s="61">
        <f>IFERROR(Limt2!AI32/GAMSlim2!AI32,"")</f>
        <v>0.99999999699843034</v>
      </c>
      <c r="AK32" s="61">
        <f>IFERROR(Limt2!AJ32/GAMSlim2!AJ32,"")</f>
        <v>1.0000000026543676</v>
      </c>
      <c r="AL32" s="61">
        <f>IFERROR(Limt2!AK32/GAMSlim2!AK32,"")</f>
        <v>0.9999999971732404</v>
      </c>
      <c r="AM32" s="61">
        <f>IFERROR(Limt2!AL32/GAMSlim2!AL32,"")</f>
        <v>0.99999999113621507</v>
      </c>
      <c r="AN32" s="61">
        <f>IFERROR(Limt2!AM32/GAMSlim2!AM32,"")</f>
        <v>0.99999998989617489</v>
      </c>
      <c r="AO32" s="61">
        <f>IFERROR(Limt2!AN32/GAMSlim2!AN32,"")</f>
        <v>0.99999999296273723</v>
      </c>
      <c r="AP32" s="61">
        <f>IFERROR(Limt2!AO32/GAMSlim2!AO32,"")</f>
        <v>0.99999999346977309</v>
      </c>
      <c r="AQ32" s="61">
        <f>IFERROR(Limt2!AP32/GAMSlim2!AP32,"")</f>
        <v>1.000000009574308</v>
      </c>
      <c r="AR32" s="61">
        <f>IFERROR(Limt2!AQ32/GAMSlim2!AQ32,"")</f>
        <v>1.0000000108867602</v>
      </c>
      <c r="AS32" s="61">
        <f>IFERROR(Limt2!AR32/GAMSlim2!AR32,"")</f>
        <v>1.0000000128200037</v>
      </c>
      <c r="AT32" s="61">
        <f>IFERROR(Limt2!AS32/GAMSlim2!AS32,"")</f>
        <v>1.0000000114122327</v>
      </c>
      <c r="AU32" s="61">
        <f>IFERROR(Limt2!AT32/GAMSlim2!AT32,"")</f>
        <v>1.0000000154015352</v>
      </c>
      <c r="AV32" s="61">
        <f>IFERROR(Limt2!AU32/GAMSlim2!AU32,"")</f>
        <v>1.0000000027949292</v>
      </c>
      <c r="AW32" s="61">
        <f>IFERROR(Limt2!AV32/GAMSlim2!AV32,"")</f>
        <v>1.0000000074490336</v>
      </c>
      <c r="AX32" s="61">
        <f>IFERROR(Limt2!AW32/GAMSlim2!AW32,"")</f>
        <v>0.99999998782970168</v>
      </c>
      <c r="AY32" s="61">
        <f>IFERROR(Limt2!AX32/GAMSlim2!AX32,"")</f>
        <v>0.99999998772802112</v>
      </c>
      <c r="AZ32" s="61">
        <f>IFERROR(Limt2!AY32/GAMSlim2!AY32,"")</f>
        <v>0.99999999966656095</v>
      </c>
      <c r="BA32" s="61">
        <f>IFERROR(Limt2!AZ32/GAMSlim2!AZ32,"")</f>
        <v>0.99999998847113658</v>
      </c>
      <c r="BB32" s="61">
        <f>IFERROR(Limt2!BA32/GAMSlim2!BA32,"")</f>
        <v>0.99999999473072232</v>
      </c>
      <c r="BC32" s="61">
        <f>IFERROR(Limt2!BB32/GAMSlim2!BB32,"")</f>
        <v>1.0000000086712169</v>
      </c>
      <c r="BD32" s="61">
        <f>IFERROR(Limt2!BC32/GAMSlim2!BC32,"")</f>
        <v>1.000000010749901</v>
      </c>
      <c r="BE32" s="61">
        <f>IFERROR(Limt2!BD32/GAMSlim2!BD32,"")</f>
        <v>1.000000005558993</v>
      </c>
      <c r="BF32" s="61">
        <f>IFERROR(Limt2!BE32/GAMSlim2!BE32,"")</f>
        <v>1.0000000281140906</v>
      </c>
      <c r="BG32" s="61">
        <f>IFERROR(Limt2!BF32/GAMSlim2!BF32,"")</f>
        <v>1.0000000227084294</v>
      </c>
      <c r="BH32" s="61">
        <f>IFERROR(Limt2!BG32/GAMSlim2!BG32,"")</f>
        <v>0.99999997537534457</v>
      </c>
      <c r="BI32" s="61">
        <f>IFERROR(Limt2!BH32/GAMSlim2!BH32,"")</f>
        <v>1.0000000128614146</v>
      </c>
      <c r="BJ32" s="61">
        <f>IFERROR(Limt2!BI32/GAMSlim2!BI32,"")</f>
        <v>0.99999999995874322</v>
      </c>
    </row>
    <row r="33" spans="1:62" x14ac:dyDescent="0.25">
      <c r="A33" t="str">
        <f>Limt2!A33</f>
        <v xml:space="preserve">   Price of backstop technology (1000$ per tC)</v>
      </c>
      <c r="B33" t="str">
        <f>GAMSbase!A33</f>
        <v xml:space="preserve"> Price of Backstop Technology (1000 USD per ton C)</v>
      </c>
      <c r="C33" s="61">
        <f>IFERROR(Limt2!B33/GAMSlim2!B33,"")</f>
        <v>1</v>
      </c>
      <c r="D33" s="61" t="str">
        <f>IFERROR(Limt2!C33/GAMSlim2!C33,"")</f>
        <v/>
      </c>
      <c r="E33" s="61" t="str">
        <f>IFERROR(Limt2!D33/GAMSlim2!D33,"")</f>
        <v/>
      </c>
      <c r="F33" s="61" t="str">
        <f>IFERROR(Limt2!E33/GAMSlim2!E33,"")</f>
        <v/>
      </c>
      <c r="G33" s="61" t="str">
        <f>IFERROR(Limt2!F33/GAMSlim2!F33,"")</f>
        <v/>
      </c>
      <c r="H33" s="61" t="str">
        <f>IFERROR(Limt2!G33/GAMSlim2!G33,"")</f>
        <v/>
      </c>
      <c r="I33" s="61" t="str">
        <f>IFERROR(Limt2!H33/GAMSlim2!H33,"")</f>
        <v/>
      </c>
      <c r="J33" s="61" t="str">
        <f>IFERROR(Limt2!I33/GAMSlim2!I33,"")</f>
        <v/>
      </c>
      <c r="K33" s="61" t="str">
        <f>IFERROR(Limt2!J33/GAMSlim2!J33,"")</f>
        <v/>
      </c>
      <c r="L33" s="61" t="str">
        <f>IFERROR(Limt2!K33/GAMSlim2!K33,"")</f>
        <v/>
      </c>
      <c r="M33" s="61" t="str">
        <f>IFERROR(Limt2!L33/GAMSlim2!L33,"")</f>
        <v/>
      </c>
      <c r="N33" s="61" t="str">
        <f>IFERROR(Limt2!M33/GAMSlim2!M33,"")</f>
        <v/>
      </c>
      <c r="O33" s="61" t="str">
        <f>IFERROR(Limt2!N33/GAMSlim2!N33,"")</f>
        <v/>
      </c>
      <c r="P33" s="61" t="str">
        <f>IFERROR(Limt2!O33/GAMSlim2!O33,"")</f>
        <v/>
      </c>
      <c r="Q33" s="61" t="str">
        <f>IFERROR(Limt2!P33/GAMSlim2!P33,"")</f>
        <v/>
      </c>
      <c r="R33" s="61" t="str">
        <f>IFERROR(Limt2!Q33/GAMSlim2!Q33,"")</f>
        <v/>
      </c>
      <c r="S33" s="61" t="str">
        <f>IFERROR(Limt2!R33/GAMSlim2!R33,"")</f>
        <v/>
      </c>
      <c r="T33" s="61" t="str">
        <f>IFERROR(Limt2!S33/GAMSlim2!S33,"")</f>
        <v/>
      </c>
      <c r="U33" s="61" t="str">
        <f>IFERROR(Limt2!T33/GAMSlim2!T33,"")</f>
        <v/>
      </c>
      <c r="V33" s="61" t="str">
        <f>IFERROR(Limt2!U33/GAMSlim2!U33,"")</f>
        <v/>
      </c>
      <c r="W33" s="61" t="str">
        <f>IFERROR(Limt2!V33/GAMSlim2!V33,"")</f>
        <v/>
      </c>
      <c r="X33" s="61" t="str">
        <f>IFERROR(Limt2!W33/GAMSlim2!W33,"")</f>
        <v/>
      </c>
      <c r="Y33" s="61" t="str">
        <f>IFERROR(Limt2!X33/GAMSlim2!X33,"")</f>
        <v/>
      </c>
      <c r="Z33" s="61" t="str">
        <f>IFERROR(Limt2!Y33/GAMSlim2!Y33,"")</f>
        <v/>
      </c>
      <c r="AA33" s="61" t="str">
        <f>IFERROR(Limt2!Z33/GAMSlim2!Z33,"")</f>
        <v/>
      </c>
      <c r="AB33" s="61" t="str">
        <f>IFERROR(Limt2!AA33/GAMSlim2!AA33,"")</f>
        <v/>
      </c>
      <c r="AC33" s="61" t="str">
        <f>IFERROR(Limt2!AB33/GAMSlim2!AB33,"")</f>
        <v/>
      </c>
      <c r="AD33" s="61" t="str">
        <f>IFERROR(Limt2!AC33/GAMSlim2!AC33,"")</f>
        <v/>
      </c>
      <c r="AE33" s="61" t="str">
        <f>IFERROR(Limt2!AD33/GAMSlim2!AD33,"")</f>
        <v/>
      </c>
      <c r="AF33" s="61" t="str">
        <f>IFERROR(Limt2!AE33/GAMSlim2!AE33,"")</f>
        <v/>
      </c>
      <c r="AG33" s="61" t="str">
        <f>IFERROR(Limt2!AF33/GAMSlim2!AF33,"")</f>
        <v/>
      </c>
      <c r="AH33" s="61" t="str">
        <f>IFERROR(Limt2!AG33/GAMSlim2!AG33,"")</f>
        <v/>
      </c>
      <c r="AI33" s="61" t="str">
        <f>IFERROR(Limt2!AH33/GAMSlim2!AH33,"")</f>
        <v/>
      </c>
      <c r="AJ33" s="61" t="str">
        <f>IFERROR(Limt2!AI33/GAMSlim2!AI33,"")</f>
        <v/>
      </c>
      <c r="AK33" s="61" t="str">
        <f>IFERROR(Limt2!AJ33/GAMSlim2!AJ33,"")</f>
        <v/>
      </c>
      <c r="AL33" s="61" t="str">
        <f>IFERROR(Limt2!AK33/GAMSlim2!AK33,"")</f>
        <v/>
      </c>
      <c r="AM33" s="61" t="str">
        <f>IFERROR(Limt2!AL33/GAMSlim2!AL33,"")</f>
        <v/>
      </c>
      <c r="AN33" s="61" t="str">
        <f>IFERROR(Limt2!AM33/GAMSlim2!AM33,"")</f>
        <v/>
      </c>
      <c r="AO33" s="61" t="str">
        <f>IFERROR(Limt2!AN33/GAMSlim2!AN33,"")</f>
        <v/>
      </c>
      <c r="AP33" s="61" t="str">
        <f>IFERROR(Limt2!AO33/GAMSlim2!AO33,"")</f>
        <v/>
      </c>
      <c r="AQ33" s="61" t="str">
        <f>IFERROR(Limt2!AP33/GAMSlim2!AP33,"")</f>
        <v/>
      </c>
      <c r="AR33" s="61" t="str">
        <f>IFERROR(Limt2!AQ33/GAMSlim2!AQ33,"")</f>
        <v/>
      </c>
      <c r="AS33" s="61" t="str">
        <f>IFERROR(Limt2!AR33/GAMSlim2!AR33,"")</f>
        <v/>
      </c>
      <c r="AT33" s="61" t="str">
        <f>IFERROR(Limt2!AS33/GAMSlim2!AS33,"")</f>
        <v/>
      </c>
      <c r="AU33" s="61" t="str">
        <f>IFERROR(Limt2!AT33/GAMSlim2!AT33,"")</f>
        <v/>
      </c>
      <c r="AV33" s="61" t="str">
        <f>IFERROR(Limt2!AU33/GAMSlim2!AU33,"")</f>
        <v/>
      </c>
      <c r="AW33" s="61" t="str">
        <f>IFERROR(Limt2!AV33/GAMSlim2!AV33,"")</f>
        <v/>
      </c>
      <c r="AX33" s="61" t="str">
        <f>IFERROR(Limt2!AW33/GAMSlim2!AW33,"")</f>
        <v/>
      </c>
      <c r="AY33" s="61" t="str">
        <f>IFERROR(Limt2!AX33/GAMSlim2!AX33,"")</f>
        <v/>
      </c>
      <c r="AZ33" s="61" t="str">
        <f>IFERROR(Limt2!AY33/GAMSlim2!AY33,"")</f>
        <v/>
      </c>
      <c r="BA33" s="61" t="str">
        <f>IFERROR(Limt2!AZ33/GAMSlim2!AZ33,"")</f>
        <v/>
      </c>
      <c r="BB33" s="61" t="str">
        <f>IFERROR(Limt2!BA33/GAMSlim2!BA33,"")</f>
        <v/>
      </c>
      <c r="BC33" s="61" t="str">
        <f>IFERROR(Limt2!BB33/GAMSlim2!BB33,"")</f>
        <v/>
      </c>
      <c r="BD33" s="61" t="str">
        <f>IFERROR(Limt2!BC33/GAMSlim2!BC33,"")</f>
        <v/>
      </c>
      <c r="BE33" s="61" t="str">
        <f>IFERROR(Limt2!BD33/GAMSlim2!BD33,"")</f>
        <v/>
      </c>
      <c r="BF33" s="61" t="str">
        <f>IFERROR(Limt2!BE33/GAMSlim2!BE33,"")</f>
        <v/>
      </c>
      <c r="BG33" s="61" t="str">
        <f>IFERROR(Limt2!BF33/GAMSlim2!BF33,"")</f>
        <v/>
      </c>
      <c r="BH33" s="61" t="str">
        <f>IFERROR(Limt2!BG33/GAMSlim2!BG33,"")</f>
        <v/>
      </c>
      <c r="BI33" s="61" t="str">
        <f>IFERROR(Limt2!BH33/GAMSlim2!BH33,"")</f>
        <v/>
      </c>
      <c r="BJ33" s="61" t="str">
        <f>IFERROR(Limt2!BI33/GAMSlim2!BI33,"")</f>
        <v/>
      </c>
    </row>
    <row r="34" spans="1:62" x14ac:dyDescent="0.25">
      <c r="A34" t="str">
        <f>Limt2!A34</f>
        <v>Backstop price (1000$ per ton CO2)</v>
      </c>
      <c r="B34" t="str">
        <f>GAMSbase!A34</f>
        <v xml:space="preserve"> Backstop Price (1000 USD per ton CO2)</v>
      </c>
      <c r="C34" s="61">
        <f>IFERROR(Limt2!B34/GAMSlim2!B34,"")</f>
        <v>1</v>
      </c>
      <c r="D34" s="61">
        <f>IFERROR(Limt2!C34/GAMSlim2!C34,"")</f>
        <v>1</v>
      </c>
      <c r="E34" s="61">
        <f>IFERROR(Limt2!D34/GAMSlim2!D34,"")</f>
        <v>1</v>
      </c>
      <c r="F34" s="61">
        <f>IFERROR(Limt2!E34/GAMSlim2!E34,"")</f>
        <v>0.99999999999999978</v>
      </c>
      <c r="G34" s="61">
        <f>IFERROR(Limt2!F34/GAMSlim2!F34,"")</f>
        <v>0.99999999999999978</v>
      </c>
      <c r="H34" s="61">
        <f>IFERROR(Limt2!G34/GAMSlim2!G34,"")</f>
        <v>1.0000000000000824</v>
      </c>
      <c r="I34" s="61">
        <f>IFERROR(Limt2!H34/GAMSlim2!H34,"")</f>
        <v>1.0000000000001161</v>
      </c>
      <c r="J34" s="61">
        <f>IFERROR(Limt2!I34/GAMSlim2!I34,"")</f>
        <v>1.0000000000000555</v>
      </c>
      <c r="K34" s="61">
        <f>IFERROR(Limt2!J34/GAMSlim2!J34,"")</f>
        <v>1.0000000000000642</v>
      </c>
      <c r="L34" s="61">
        <f>IFERROR(Limt2!K34/GAMSlim2!K34,"")</f>
        <v>1.0000000000000824</v>
      </c>
      <c r="M34" s="61">
        <f>IFERROR(Limt2!L34/GAMSlim2!L34,"")</f>
        <v>1.0000000000000542</v>
      </c>
      <c r="N34" s="61">
        <f>IFERROR(Limt2!M34/GAMSlim2!M34,"")</f>
        <v>1.0000000000001885</v>
      </c>
      <c r="O34" s="61">
        <f>IFERROR(Limt2!N34/GAMSlim2!N34,"")</f>
        <v>0.99999999999987355</v>
      </c>
      <c r="P34" s="61">
        <f>IFERROR(Limt2!O34/GAMSlim2!O34,"")</f>
        <v>0.99999999999983302</v>
      </c>
      <c r="Q34" s="61">
        <f>IFERROR(Limt2!P34/GAMSlim2!P34,"")</f>
        <v>1.0000000000000091</v>
      </c>
      <c r="R34" s="61">
        <f>IFERROR(Limt2!Q34/GAMSlim2!Q34,"")</f>
        <v>0.99999999999995592</v>
      </c>
      <c r="S34" s="61">
        <f>IFERROR(Limt2!R34/GAMSlim2!R34,"")</f>
        <v>1.0000000000001739</v>
      </c>
      <c r="T34" s="61">
        <f>IFERROR(Limt2!S34/GAMSlim2!S34,"")</f>
        <v>0.99999999999993916</v>
      </c>
      <c r="U34" s="61">
        <f>IFERROR(Limt2!T34/GAMSlim2!T34,"")</f>
        <v>1.0000000000002027</v>
      </c>
      <c r="V34" s="61">
        <f>IFERROR(Limt2!U34/GAMSlim2!U34,"")</f>
        <v>1.0000000000000382</v>
      </c>
      <c r="W34" s="61">
        <f>IFERROR(Limt2!V34/GAMSlim2!V34,"")</f>
        <v>0.99999999999985734</v>
      </c>
      <c r="X34" s="61">
        <f>IFERROR(Limt2!W34/GAMSlim2!W34,"")</f>
        <v>0.99999999999993139</v>
      </c>
      <c r="Y34" s="61">
        <f>IFERROR(Limt2!X34/GAMSlim2!X34,"")</f>
        <v>1.0000000000002487</v>
      </c>
      <c r="Z34" s="61">
        <f>IFERROR(Limt2!Y34/GAMSlim2!Y34,"")</f>
        <v>0.9999999999998842</v>
      </c>
      <c r="AA34" s="61">
        <f>IFERROR(Limt2!Z34/GAMSlim2!Z34,"")</f>
        <v>1.0000000000002578</v>
      </c>
      <c r="AB34" s="61">
        <f>IFERROR(Limt2!AA34/GAMSlim2!AA34,"")</f>
        <v>1.0000000000002167</v>
      </c>
      <c r="AC34" s="61">
        <f>IFERROR(Limt2!AB34/GAMSlim2!AB34,"")</f>
        <v>0.99999999999997813</v>
      </c>
      <c r="AD34" s="61">
        <f>IFERROR(Limt2!AC34/GAMSlim2!AC34,"")</f>
        <v>1.0000000000002371</v>
      </c>
      <c r="AE34" s="61">
        <f>IFERROR(Limt2!AD34/GAMSlim2!AD34,"")</f>
        <v>1.0000000000000451</v>
      </c>
      <c r="AF34" s="61">
        <f>IFERROR(Limt2!AE34/GAMSlim2!AE34,"")</f>
        <v>0.99999999999989364</v>
      </c>
      <c r="AG34" s="61">
        <f>IFERROR(Limt2!AF34/GAMSlim2!AF34,"")</f>
        <v>0.9999999999999557</v>
      </c>
      <c r="AH34" s="61">
        <f>IFERROR(Limt2!AG34/GAMSlim2!AG34,"")</f>
        <v>0.99999999999993971</v>
      </c>
      <c r="AI34" s="61">
        <f>IFERROR(Limt2!AH34/GAMSlim2!AH34,"")</f>
        <v>1.0000000000001195</v>
      </c>
      <c r="AJ34" s="61">
        <f>IFERROR(Limt2!AI34/GAMSlim2!AI34,"")</f>
        <v>0.9999999999998177</v>
      </c>
      <c r="AK34" s="61">
        <f>IFERROR(Limt2!AJ34/GAMSlim2!AJ34,"")</f>
        <v>1.0000000000000238</v>
      </c>
      <c r="AL34" s="61">
        <f>IFERROR(Limt2!AK34/GAMSlim2!AK34,"")</f>
        <v>1.0000000000000944</v>
      </c>
      <c r="AM34" s="61">
        <f>IFERROR(Limt2!AL34/GAMSlim2!AL34,"")</f>
        <v>0.99999999999967848</v>
      </c>
      <c r="AN34" s="61">
        <f>IFERROR(Limt2!AM34/GAMSlim2!AM34,"")</f>
        <v>1.0000000000003089</v>
      </c>
      <c r="AO34" s="61">
        <f>IFERROR(Limt2!AN34/GAMSlim2!AN34,"")</f>
        <v>1.0000000000000426</v>
      </c>
      <c r="AP34" s="61">
        <f>IFERROR(Limt2!AO34/GAMSlim2!AO34,"")</f>
        <v>0.99999999999990596</v>
      </c>
      <c r="AQ34" s="61">
        <f>IFERROR(Limt2!AP34/GAMSlim2!AP34,"")</f>
        <v>1.000000000000246</v>
      </c>
      <c r="AR34" s="61">
        <f>IFERROR(Limt2!AQ34/GAMSlim2!AQ34,"")</f>
        <v>0.99999999999995881</v>
      </c>
      <c r="AS34" s="61">
        <f>IFERROR(Limt2!AR34/GAMSlim2!AR34,"")</f>
        <v>1.0000000000002955</v>
      </c>
      <c r="AT34" s="61">
        <f>IFERROR(Limt2!AS34/GAMSlim2!AS34,"")</f>
        <v>0.99999999999988531</v>
      </c>
      <c r="AU34" s="61">
        <f>IFERROR(Limt2!AT34/GAMSlim2!AT34,"")</f>
        <v>1.0000000000003944</v>
      </c>
      <c r="AV34" s="61">
        <f>IFERROR(Limt2!AU34/GAMSlim2!AU34,"")</f>
        <v>1.0000000000002582</v>
      </c>
      <c r="AW34" s="61">
        <f>IFERROR(Limt2!AV34/GAMSlim2!AV34,"")</f>
        <v>0.99999999999958267</v>
      </c>
      <c r="AX34" s="61">
        <f>IFERROR(Limt2!AW34/GAMSlim2!AW34,"")</f>
        <v>0.9999999999995588</v>
      </c>
      <c r="AY34" s="61">
        <f>IFERROR(Limt2!AX34/GAMSlim2!AX34,"")</f>
        <v>0.99999999999980382</v>
      </c>
      <c r="AZ34" s="61">
        <f>IFERROR(Limt2!AY34/GAMSlim2!AY34,"")</f>
        <v>1.0000000000000551</v>
      </c>
      <c r="BA34" s="61">
        <f>IFERROR(Limt2!AZ34/GAMSlim2!AZ34,"")</f>
        <v>0.99999999999974587</v>
      </c>
      <c r="BB34" s="61">
        <f>IFERROR(Limt2!BA34/GAMSlim2!BA34,"")</f>
        <v>1.0000000000004594</v>
      </c>
      <c r="BC34" s="61">
        <f>IFERROR(Limt2!BB34/GAMSlim2!BB34,"")</f>
        <v>1.0000000000001612</v>
      </c>
      <c r="BD34" s="61">
        <f>IFERROR(Limt2!BC34/GAMSlim2!BC34,"")</f>
        <v>1.0000000000004392</v>
      </c>
      <c r="BE34" s="61">
        <f>IFERROR(Limt2!BD34/GAMSlim2!BD34,"")</f>
        <v>1.0000000000002112</v>
      </c>
      <c r="BF34" s="61">
        <f>IFERROR(Limt2!BE34/GAMSlim2!BE34,"")</f>
        <v>1.0000000000000062</v>
      </c>
      <c r="BG34" s="61">
        <f>IFERROR(Limt2!BF34/GAMSlim2!BF34,"")</f>
        <v>0.99999999999952627</v>
      </c>
      <c r="BH34" s="61">
        <f>IFERROR(Limt2!BG34/GAMSlim2!BG34,"")</f>
        <v>0.99999999999961853</v>
      </c>
      <c r="BI34" s="61">
        <f>IFERROR(Limt2!BH34/GAMSlim2!BH34,"")</f>
        <v>0.99999999999968159</v>
      </c>
      <c r="BJ34" s="61">
        <f>IFERROR(Limt2!BI34/GAMSlim2!BI34,"")</f>
        <v>1.0000000000004907</v>
      </c>
    </row>
    <row r="35" spans="1:62" x14ac:dyDescent="0.25">
      <c r="A35" t="str">
        <f>Limt2!A35</f>
        <v xml:space="preserve">   Ratio of asymptotic to initial backstop price</v>
      </c>
      <c r="B35" t="str">
        <f>GAMSbase!A35</f>
        <v>Ratio of Asymptotic to Initial Backstop Price</v>
      </c>
      <c r="C35" s="61" t="str">
        <f>IFERROR(Limt2!B35/GAMSlim2!B35,"")</f>
        <v/>
      </c>
      <c r="D35" s="61" t="str">
        <f>IFERROR(Limt2!C35/GAMSlim2!C35,"")</f>
        <v/>
      </c>
      <c r="E35" s="61" t="str">
        <f>IFERROR(Limt2!D35/GAMSlim2!D35,"")</f>
        <v/>
      </c>
      <c r="F35" s="61" t="str">
        <f>IFERROR(Limt2!E35/GAMSlim2!E35,"")</f>
        <v/>
      </c>
      <c r="G35" s="61" t="str">
        <f>IFERROR(Limt2!F35/GAMSlim2!F35,"")</f>
        <v/>
      </c>
      <c r="H35" s="61" t="str">
        <f>IFERROR(Limt2!G35/GAMSlim2!G35,"")</f>
        <v/>
      </c>
      <c r="I35" s="61" t="str">
        <f>IFERROR(Limt2!H35/GAMSlim2!H35,"")</f>
        <v/>
      </c>
      <c r="J35" s="61" t="str">
        <f>IFERROR(Limt2!I35/GAMSlim2!I35,"")</f>
        <v/>
      </c>
      <c r="K35" s="61" t="str">
        <f>IFERROR(Limt2!J35/GAMSlim2!J35,"")</f>
        <v/>
      </c>
      <c r="L35" s="61" t="str">
        <f>IFERROR(Limt2!K35/GAMSlim2!K35,"")</f>
        <v/>
      </c>
      <c r="M35" s="61" t="str">
        <f>IFERROR(Limt2!L35/GAMSlim2!L35,"")</f>
        <v/>
      </c>
      <c r="N35" s="61" t="str">
        <f>IFERROR(Limt2!M35/GAMSlim2!M35,"")</f>
        <v/>
      </c>
      <c r="O35" s="61" t="str">
        <f>IFERROR(Limt2!N35/GAMSlim2!N35,"")</f>
        <v/>
      </c>
      <c r="P35" s="61" t="str">
        <f>IFERROR(Limt2!O35/GAMSlim2!O35,"")</f>
        <v/>
      </c>
      <c r="Q35" s="61" t="str">
        <f>IFERROR(Limt2!P35/GAMSlim2!P35,"")</f>
        <v/>
      </c>
      <c r="R35" s="61" t="str">
        <f>IFERROR(Limt2!Q35/GAMSlim2!Q35,"")</f>
        <v/>
      </c>
      <c r="S35" s="61" t="str">
        <f>IFERROR(Limt2!R35/GAMSlim2!R35,"")</f>
        <v/>
      </c>
      <c r="T35" s="61" t="str">
        <f>IFERROR(Limt2!S35/GAMSlim2!S35,"")</f>
        <v/>
      </c>
      <c r="U35" s="61" t="str">
        <f>IFERROR(Limt2!T35/GAMSlim2!T35,"")</f>
        <v/>
      </c>
      <c r="V35" s="61" t="str">
        <f>IFERROR(Limt2!U35/GAMSlim2!U35,"")</f>
        <v/>
      </c>
      <c r="W35" s="61" t="str">
        <f>IFERROR(Limt2!V35/GAMSlim2!V35,"")</f>
        <v/>
      </c>
      <c r="X35" s="61" t="str">
        <f>IFERROR(Limt2!W35/GAMSlim2!W35,"")</f>
        <v/>
      </c>
      <c r="Y35" s="61" t="str">
        <f>IFERROR(Limt2!X35/GAMSlim2!X35,"")</f>
        <v/>
      </c>
      <c r="Z35" s="61" t="str">
        <f>IFERROR(Limt2!Y35/GAMSlim2!Y35,"")</f>
        <v/>
      </c>
      <c r="AA35" s="61" t="str">
        <f>IFERROR(Limt2!Z35/GAMSlim2!Z35,"")</f>
        <v/>
      </c>
      <c r="AB35" s="61" t="str">
        <f>IFERROR(Limt2!AA35/GAMSlim2!AA35,"")</f>
        <v/>
      </c>
      <c r="AC35" s="61" t="str">
        <f>IFERROR(Limt2!AB35/GAMSlim2!AB35,"")</f>
        <v/>
      </c>
      <c r="AD35" s="61" t="str">
        <f>IFERROR(Limt2!AC35/GAMSlim2!AC35,"")</f>
        <v/>
      </c>
      <c r="AE35" s="61" t="str">
        <f>IFERROR(Limt2!AD35/GAMSlim2!AD35,"")</f>
        <v/>
      </c>
      <c r="AF35" s="61" t="str">
        <f>IFERROR(Limt2!AE35/GAMSlim2!AE35,"")</f>
        <v/>
      </c>
      <c r="AG35" s="61" t="str">
        <f>IFERROR(Limt2!AF35/GAMSlim2!AF35,"")</f>
        <v/>
      </c>
      <c r="AH35" s="61" t="str">
        <f>IFERROR(Limt2!AG35/GAMSlim2!AG35,"")</f>
        <v/>
      </c>
      <c r="AI35" s="61" t="str">
        <f>IFERROR(Limt2!AH35/GAMSlim2!AH35,"")</f>
        <v/>
      </c>
      <c r="AJ35" s="61" t="str">
        <f>IFERROR(Limt2!AI35/GAMSlim2!AI35,"")</f>
        <v/>
      </c>
      <c r="AK35" s="61" t="str">
        <f>IFERROR(Limt2!AJ35/GAMSlim2!AJ35,"")</f>
        <v/>
      </c>
      <c r="AL35" s="61" t="str">
        <f>IFERROR(Limt2!AK35/GAMSlim2!AK35,"")</f>
        <v/>
      </c>
      <c r="AM35" s="61" t="str">
        <f>IFERROR(Limt2!AL35/GAMSlim2!AL35,"")</f>
        <v/>
      </c>
      <c r="AN35" s="61" t="str">
        <f>IFERROR(Limt2!AM35/GAMSlim2!AM35,"")</f>
        <v/>
      </c>
      <c r="AO35" s="61" t="str">
        <f>IFERROR(Limt2!AN35/GAMSlim2!AN35,"")</f>
        <v/>
      </c>
      <c r="AP35" s="61" t="str">
        <f>IFERROR(Limt2!AO35/GAMSlim2!AO35,"")</f>
        <v/>
      </c>
      <c r="AQ35" s="61" t="str">
        <f>IFERROR(Limt2!AP35/GAMSlim2!AP35,"")</f>
        <v/>
      </c>
      <c r="AR35" s="61" t="str">
        <f>IFERROR(Limt2!AQ35/GAMSlim2!AQ35,"")</f>
        <v/>
      </c>
      <c r="AS35" s="61" t="str">
        <f>IFERROR(Limt2!AR35/GAMSlim2!AR35,"")</f>
        <v/>
      </c>
      <c r="AT35" s="61" t="str">
        <f>IFERROR(Limt2!AS35/GAMSlim2!AS35,"")</f>
        <v/>
      </c>
      <c r="AU35" s="61" t="str">
        <f>IFERROR(Limt2!AT35/GAMSlim2!AT35,"")</f>
        <v/>
      </c>
      <c r="AV35" s="61" t="str">
        <f>IFERROR(Limt2!AU35/GAMSlim2!AU35,"")</f>
        <v/>
      </c>
      <c r="AW35" s="61" t="str">
        <f>IFERROR(Limt2!AV35/GAMSlim2!AV35,"")</f>
        <v/>
      </c>
      <c r="AX35" s="61" t="str">
        <f>IFERROR(Limt2!AW35/GAMSlim2!AW35,"")</f>
        <v/>
      </c>
      <c r="AY35" s="61" t="str">
        <f>IFERROR(Limt2!AX35/GAMSlim2!AX35,"")</f>
        <v/>
      </c>
      <c r="AZ35" s="61" t="str">
        <f>IFERROR(Limt2!AY35/GAMSlim2!AY35,"")</f>
        <v/>
      </c>
      <c r="BA35" s="61" t="str">
        <f>IFERROR(Limt2!AZ35/GAMSlim2!AZ35,"")</f>
        <v/>
      </c>
      <c r="BB35" s="61" t="str">
        <f>IFERROR(Limt2!BA35/GAMSlim2!BA35,"")</f>
        <v/>
      </c>
      <c r="BC35" s="61" t="str">
        <f>IFERROR(Limt2!BB35/GAMSlim2!BB35,"")</f>
        <v/>
      </c>
      <c r="BD35" s="61" t="str">
        <f>IFERROR(Limt2!BC35/GAMSlim2!BC35,"")</f>
        <v/>
      </c>
      <c r="BE35" s="61" t="str">
        <f>IFERROR(Limt2!BD35/GAMSlim2!BD35,"")</f>
        <v/>
      </c>
      <c r="BF35" s="61" t="str">
        <f>IFERROR(Limt2!BE35/GAMSlim2!BE35,"")</f>
        <v/>
      </c>
      <c r="BG35" s="61" t="str">
        <f>IFERROR(Limt2!BF35/GAMSlim2!BF35,"")</f>
        <v/>
      </c>
      <c r="BH35" s="61" t="str">
        <f>IFERROR(Limt2!BG35/GAMSlim2!BG35,"")</f>
        <v/>
      </c>
      <c r="BI35" s="61" t="str">
        <f>IFERROR(Limt2!BH35/GAMSlim2!BH35,"")</f>
        <v/>
      </c>
      <c r="BJ35" s="61" t="str">
        <f>IFERROR(Limt2!BI35/GAMSlim2!BI35,"")</f>
        <v/>
      </c>
    </row>
    <row r="36" spans="1:62" x14ac:dyDescent="0.25">
      <c r="A36" t="str">
        <f>Limt2!A36</f>
        <v xml:space="preserve">   Decline rate of backstop price (per half-decade)</v>
      </c>
      <c r="B36" t="str">
        <f>GAMSbase!A36</f>
        <v>Decline Rate of Backstop Price (per period)</v>
      </c>
      <c r="C36" s="61" t="str">
        <f>IFERROR(Limt2!B36/GAMSlim2!B36,"")</f>
        <v/>
      </c>
      <c r="D36" s="61" t="str">
        <f>IFERROR(Limt2!C36/GAMSlim2!C36,"")</f>
        <v/>
      </c>
      <c r="E36" s="61" t="str">
        <f>IFERROR(Limt2!D36/GAMSlim2!D36,"")</f>
        <v/>
      </c>
      <c r="F36" s="61" t="str">
        <f>IFERROR(Limt2!E36/GAMSlim2!E36,"")</f>
        <v/>
      </c>
      <c r="G36" s="61" t="str">
        <f>IFERROR(Limt2!F36/GAMSlim2!F36,"")</f>
        <v/>
      </c>
      <c r="H36" s="61" t="str">
        <f>IFERROR(Limt2!G36/GAMSlim2!G36,"")</f>
        <v/>
      </c>
      <c r="I36" s="61" t="str">
        <f>IFERROR(Limt2!H36/GAMSlim2!H36,"")</f>
        <v/>
      </c>
      <c r="J36" s="61" t="str">
        <f>IFERROR(Limt2!I36/GAMSlim2!I36,"")</f>
        <v/>
      </c>
      <c r="K36" s="61" t="str">
        <f>IFERROR(Limt2!J36/GAMSlim2!J36,"")</f>
        <v/>
      </c>
      <c r="L36" s="61" t="str">
        <f>IFERROR(Limt2!K36/GAMSlim2!K36,"")</f>
        <v/>
      </c>
      <c r="M36" s="61" t="str">
        <f>IFERROR(Limt2!L36/GAMSlim2!L36,"")</f>
        <v/>
      </c>
      <c r="N36" s="61" t="str">
        <f>IFERROR(Limt2!M36/GAMSlim2!M36,"")</f>
        <v/>
      </c>
      <c r="O36" s="61" t="str">
        <f>IFERROR(Limt2!N36/GAMSlim2!N36,"")</f>
        <v/>
      </c>
      <c r="P36" s="61" t="str">
        <f>IFERROR(Limt2!O36/GAMSlim2!O36,"")</f>
        <v/>
      </c>
      <c r="Q36" s="61" t="str">
        <f>IFERROR(Limt2!P36/GAMSlim2!P36,"")</f>
        <v/>
      </c>
      <c r="R36" s="61" t="str">
        <f>IFERROR(Limt2!Q36/GAMSlim2!Q36,"")</f>
        <v/>
      </c>
      <c r="S36" s="61" t="str">
        <f>IFERROR(Limt2!R36/GAMSlim2!R36,"")</f>
        <v/>
      </c>
      <c r="T36" s="61" t="str">
        <f>IFERROR(Limt2!S36/GAMSlim2!S36,"")</f>
        <v/>
      </c>
      <c r="U36" s="61" t="str">
        <f>IFERROR(Limt2!T36/GAMSlim2!T36,"")</f>
        <v/>
      </c>
      <c r="V36" s="61" t="str">
        <f>IFERROR(Limt2!U36/GAMSlim2!U36,"")</f>
        <v/>
      </c>
      <c r="W36" s="61" t="str">
        <f>IFERROR(Limt2!V36/GAMSlim2!V36,"")</f>
        <v/>
      </c>
      <c r="X36" s="61" t="str">
        <f>IFERROR(Limt2!W36/GAMSlim2!W36,"")</f>
        <v/>
      </c>
      <c r="Y36" s="61" t="str">
        <f>IFERROR(Limt2!X36/GAMSlim2!X36,"")</f>
        <v/>
      </c>
      <c r="Z36" s="61" t="str">
        <f>IFERROR(Limt2!Y36/GAMSlim2!Y36,"")</f>
        <v/>
      </c>
      <c r="AA36" s="61" t="str">
        <f>IFERROR(Limt2!Z36/GAMSlim2!Z36,"")</f>
        <v/>
      </c>
      <c r="AB36" s="61" t="str">
        <f>IFERROR(Limt2!AA36/GAMSlim2!AA36,"")</f>
        <v/>
      </c>
      <c r="AC36" s="61" t="str">
        <f>IFERROR(Limt2!AB36/GAMSlim2!AB36,"")</f>
        <v/>
      </c>
      <c r="AD36" s="61" t="str">
        <f>IFERROR(Limt2!AC36/GAMSlim2!AC36,"")</f>
        <v/>
      </c>
      <c r="AE36" s="61" t="str">
        <f>IFERROR(Limt2!AD36/GAMSlim2!AD36,"")</f>
        <v/>
      </c>
      <c r="AF36" s="61" t="str">
        <f>IFERROR(Limt2!AE36/GAMSlim2!AE36,"")</f>
        <v/>
      </c>
      <c r="AG36" s="61" t="str">
        <f>IFERROR(Limt2!AF36/GAMSlim2!AF36,"")</f>
        <v/>
      </c>
      <c r="AH36" s="61" t="str">
        <f>IFERROR(Limt2!AG36/GAMSlim2!AG36,"")</f>
        <v/>
      </c>
      <c r="AI36" s="61" t="str">
        <f>IFERROR(Limt2!AH36/GAMSlim2!AH36,"")</f>
        <v/>
      </c>
      <c r="AJ36" s="61" t="str">
        <f>IFERROR(Limt2!AI36/GAMSlim2!AI36,"")</f>
        <v/>
      </c>
      <c r="AK36" s="61" t="str">
        <f>IFERROR(Limt2!AJ36/GAMSlim2!AJ36,"")</f>
        <v/>
      </c>
      <c r="AL36" s="61" t="str">
        <f>IFERROR(Limt2!AK36/GAMSlim2!AK36,"")</f>
        <v/>
      </c>
      <c r="AM36" s="61" t="str">
        <f>IFERROR(Limt2!AL36/GAMSlim2!AL36,"")</f>
        <v/>
      </c>
      <c r="AN36" s="61" t="str">
        <f>IFERROR(Limt2!AM36/GAMSlim2!AM36,"")</f>
        <v/>
      </c>
      <c r="AO36" s="61" t="str">
        <f>IFERROR(Limt2!AN36/GAMSlim2!AN36,"")</f>
        <v/>
      </c>
      <c r="AP36" s="61" t="str">
        <f>IFERROR(Limt2!AO36/GAMSlim2!AO36,"")</f>
        <v/>
      </c>
      <c r="AQ36" s="61" t="str">
        <f>IFERROR(Limt2!AP36/GAMSlim2!AP36,"")</f>
        <v/>
      </c>
      <c r="AR36" s="61" t="str">
        <f>IFERROR(Limt2!AQ36/GAMSlim2!AQ36,"")</f>
        <v/>
      </c>
      <c r="AS36" s="61" t="str">
        <f>IFERROR(Limt2!AR36/GAMSlim2!AR36,"")</f>
        <v/>
      </c>
      <c r="AT36" s="61" t="str">
        <f>IFERROR(Limt2!AS36/GAMSlim2!AS36,"")</f>
        <v/>
      </c>
      <c r="AU36" s="61" t="str">
        <f>IFERROR(Limt2!AT36/GAMSlim2!AT36,"")</f>
        <v/>
      </c>
      <c r="AV36" s="61" t="str">
        <f>IFERROR(Limt2!AU36/GAMSlim2!AU36,"")</f>
        <v/>
      </c>
      <c r="AW36" s="61" t="str">
        <f>IFERROR(Limt2!AV36/GAMSlim2!AV36,"")</f>
        <v/>
      </c>
      <c r="AX36" s="61" t="str">
        <f>IFERROR(Limt2!AW36/GAMSlim2!AW36,"")</f>
        <v/>
      </c>
      <c r="AY36" s="61" t="str">
        <f>IFERROR(Limt2!AX36/GAMSlim2!AX36,"")</f>
        <v/>
      </c>
      <c r="AZ36" s="61" t="str">
        <f>IFERROR(Limt2!AY36/GAMSlim2!AY36,"")</f>
        <v/>
      </c>
      <c r="BA36" s="61" t="str">
        <f>IFERROR(Limt2!AZ36/GAMSlim2!AZ36,"")</f>
        <v/>
      </c>
      <c r="BB36" s="61" t="str">
        <f>IFERROR(Limt2!BA36/GAMSlim2!BA36,"")</f>
        <v/>
      </c>
      <c r="BC36" s="61" t="str">
        <f>IFERROR(Limt2!BB36/GAMSlim2!BB36,"")</f>
        <v/>
      </c>
      <c r="BD36" s="61" t="str">
        <f>IFERROR(Limt2!BC36/GAMSlim2!BC36,"")</f>
        <v/>
      </c>
      <c r="BE36" s="61" t="str">
        <f>IFERROR(Limt2!BD36/GAMSlim2!BD36,"")</f>
        <v/>
      </c>
      <c r="BF36" s="61" t="str">
        <f>IFERROR(Limt2!BE36/GAMSlim2!BE36,"")</f>
        <v/>
      </c>
      <c r="BG36" s="61" t="str">
        <f>IFERROR(Limt2!BF36/GAMSlim2!BF36,"")</f>
        <v/>
      </c>
      <c r="BH36" s="61" t="str">
        <f>IFERROR(Limt2!BG36/GAMSlim2!BG36,"")</f>
        <v/>
      </c>
      <c r="BI36" s="61" t="str">
        <f>IFERROR(Limt2!BH36/GAMSlim2!BH36,"")</f>
        <v/>
      </c>
      <c r="BJ36" s="61" t="str">
        <f>IFERROR(Limt2!BI36/GAMSlim2!BI36,"")</f>
        <v/>
      </c>
    </row>
    <row r="37" spans="1:62" x14ac:dyDescent="0.25">
      <c r="A37" t="str">
        <f>Limt2!A37</f>
        <v xml:space="preserve">   Upper limit of control rate after 2150</v>
      </c>
      <c r="B37" t="str">
        <f>GAMSbase!A37</f>
        <v>Upper limit of Control Rate</v>
      </c>
      <c r="C37" s="61">
        <f>IFERROR(Limt2!B37/GAMSlim2!B37,"")</f>
        <v>1</v>
      </c>
      <c r="D37" s="61" t="str">
        <f>IFERROR(Limt2!C37/GAMSlim2!C37,"")</f>
        <v/>
      </c>
      <c r="E37" s="61" t="str">
        <f>IFERROR(Limt2!D37/GAMSlim2!D37,"")</f>
        <v/>
      </c>
      <c r="F37" s="61" t="str">
        <f>IFERROR(Limt2!E37/GAMSlim2!E37,"")</f>
        <v/>
      </c>
      <c r="G37" s="61" t="str">
        <f>IFERROR(Limt2!F37/GAMSlim2!F37,"")</f>
        <v/>
      </c>
      <c r="H37" s="61" t="str">
        <f>IFERROR(Limt2!G37/GAMSlim2!G37,"")</f>
        <v/>
      </c>
      <c r="I37" s="61" t="str">
        <f>IFERROR(Limt2!H37/GAMSlim2!H37,"")</f>
        <v/>
      </c>
      <c r="J37" s="61" t="str">
        <f>IFERROR(Limt2!I37/GAMSlim2!I37,"")</f>
        <v/>
      </c>
      <c r="K37" s="61" t="str">
        <f>IFERROR(Limt2!J37/GAMSlim2!J37,"")</f>
        <v/>
      </c>
      <c r="L37" s="61" t="str">
        <f>IFERROR(Limt2!K37/GAMSlim2!K37,"")</f>
        <v/>
      </c>
      <c r="M37" s="61" t="str">
        <f>IFERROR(Limt2!L37/GAMSlim2!L37,"")</f>
        <v/>
      </c>
      <c r="N37" s="61" t="str">
        <f>IFERROR(Limt2!M37/GAMSlim2!M37,"")</f>
        <v/>
      </c>
      <c r="O37" s="61" t="str">
        <f>IFERROR(Limt2!N37/GAMSlim2!N37,"")</f>
        <v/>
      </c>
      <c r="P37" s="61" t="str">
        <f>IFERROR(Limt2!O37/GAMSlim2!O37,"")</f>
        <v/>
      </c>
      <c r="Q37" s="61" t="str">
        <f>IFERROR(Limt2!P37/GAMSlim2!P37,"")</f>
        <v/>
      </c>
      <c r="R37" s="61" t="str">
        <f>IFERROR(Limt2!Q37/GAMSlim2!Q37,"")</f>
        <v/>
      </c>
      <c r="S37" s="61" t="str">
        <f>IFERROR(Limt2!R37/GAMSlim2!R37,"")</f>
        <v/>
      </c>
      <c r="T37" s="61" t="str">
        <f>IFERROR(Limt2!S37/GAMSlim2!S37,"")</f>
        <v/>
      </c>
      <c r="U37" s="61" t="str">
        <f>IFERROR(Limt2!T37/GAMSlim2!T37,"")</f>
        <v/>
      </c>
      <c r="V37" s="61" t="str">
        <f>IFERROR(Limt2!U37/GAMSlim2!U37,"")</f>
        <v/>
      </c>
      <c r="W37" s="61" t="str">
        <f>IFERROR(Limt2!V37/GAMSlim2!V37,"")</f>
        <v/>
      </c>
      <c r="X37" s="61" t="str">
        <f>IFERROR(Limt2!W37/GAMSlim2!W37,"")</f>
        <v/>
      </c>
      <c r="Y37" s="61" t="str">
        <f>IFERROR(Limt2!X37/GAMSlim2!X37,"")</f>
        <v/>
      </c>
      <c r="Z37" s="61" t="str">
        <f>IFERROR(Limt2!Y37/GAMSlim2!Y37,"")</f>
        <v/>
      </c>
      <c r="AA37" s="61" t="str">
        <f>IFERROR(Limt2!Z37/GAMSlim2!Z37,"")</f>
        <v/>
      </c>
      <c r="AB37" s="61" t="str">
        <f>IFERROR(Limt2!AA37/GAMSlim2!AA37,"")</f>
        <v/>
      </c>
      <c r="AC37" s="61" t="str">
        <f>IFERROR(Limt2!AB37/GAMSlim2!AB37,"")</f>
        <v/>
      </c>
      <c r="AD37" s="61" t="str">
        <f>IFERROR(Limt2!AC37/GAMSlim2!AC37,"")</f>
        <v/>
      </c>
      <c r="AE37" s="61" t="str">
        <f>IFERROR(Limt2!AD37/GAMSlim2!AD37,"")</f>
        <v/>
      </c>
      <c r="AF37" s="61" t="str">
        <f>IFERROR(Limt2!AE37/GAMSlim2!AE37,"")</f>
        <v/>
      </c>
      <c r="AG37" s="61" t="str">
        <f>IFERROR(Limt2!AF37/GAMSlim2!AF37,"")</f>
        <v/>
      </c>
      <c r="AH37" s="61" t="str">
        <f>IFERROR(Limt2!AG37/GAMSlim2!AG37,"")</f>
        <v/>
      </c>
      <c r="AI37" s="61" t="str">
        <f>IFERROR(Limt2!AH37/GAMSlim2!AH37,"")</f>
        <v/>
      </c>
      <c r="AJ37" s="61" t="str">
        <f>IFERROR(Limt2!AI37/GAMSlim2!AI37,"")</f>
        <v/>
      </c>
      <c r="AK37" s="61" t="str">
        <f>IFERROR(Limt2!AJ37/GAMSlim2!AJ37,"")</f>
        <v/>
      </c>
      <c r="AL37" s="61" t="str">
        <f>IFERROR(Limt2!AK37/GAMSlim2!AK37,"")</f>
        <v/>
      </c>
      <c r="AM37" s="61" t="str">
        <f>IFERROR(Limt2!AL37/GAMSlim2!AL37,"")</f>
        <v/>
      </c>
      <c r="AN37" s="61" t="str">
        <f>IFERROR(Limt2!AM37/GAMSlim2!AM37,"")</f>
        <v/>
      </c>
      <c r="AO37" s="61" t="str">
        <f>IFERROR(Limt2!AN37/GAMSlim2!AN37,"")</f>
        <v/>
      </c>
      <c r="AP37" s="61" t="str">
        <f>IFERROR(Limt2!AO37/GAMSlim2!AO37,"")</f>
        <v/>
      </c>
      <c r="AQ37" s="61" t="str">
        <f>IFERROR(Limt2!AP37/GAMSlim2!AP37,"")</f>
        <v/>
      </c>
      <c r="AR37" s="61" t="str">
        <f>IFERROR(Limt2!AQ37/GAMSlim2!AQ37,"")</f>
        <v/>
      </c>
      <c r="AS37" s="61" t="str">
        <f>IFERROR(Limt2!AR37/GAMSlim2!AR37,"")</f>
        <v/>
      </c>
      <c r="AT37" s="61" t="str">
        <f>IFERROR(Limt2!AS37/GAMSlim2!AS37,"")</f>
        <v/>
      </c>
      <c r="AU37" s="61" t="str">
        <f>IFERROR(Limt2!AT37/GAMSlim2!AT37,"")</f>
        <v/>
      </c>
      <c r="AV37" s="61" t="str">
        <f>IFERROR(Limt2!AU37/GAMSlim2!AU37,"")</f>
        <v/>
      </c>
      <c r="AW37" s="61" t="str">
        <f>IFERROR(Limt2!AV37/GAMSlim2!AV37,"")</f>
        <v/>
      </c>
      <c r="AX37" s="61" t="str">
        <f>IFERROR(Limt2!AW37/GAMSlim2!AW37,"")</f>
        <v/>
      </c>
      <c r="AY37" s="61" t="str">
        <f>IFERROR(Limt2!AX37/GAMSlim2!AX37,"")</f>
        <v/>
      </c>
      <c r="AZ37" s="61" t="str">
        <f>IFERROR(Limt2!AY37/GAMSlim2!AY37,"")</f>
        <v/>
      </c>
      <c r="BA37" s="61" t="str">
        <f>IFERROR(Limt2!AZ37/GAMSlim2!AZ37,"")</f>
        <v/>
      </c>
      <c r="BB37" s="61" t="str">
        <f>IFERROR(Limt2!BA37/GAMSlim2!BA37,"")</f>
        <v/>
      </c>
      <c r="BC37" s="61" t="str">
        <f>IFERROR(Limt2!BB37/GAMSlim2!BB37,"")</f>
        <v/>
      </c>
      <c r="BD37" s="61" t="str">
        <f>IFERROR(Limt2!BC37/GAMSlim2!BC37,"")</f>
        <v/>
      </c>
      <c r="BE37" s="61" t="str">
        <f>IFERROR(Limt2!BD37/GAMSlim2!BD37,"")</f>
        <v/>
      </c>
      <c r="BF37" s="61" t="str">
        <f>IFERROR(Limt2!BE37/GAMSlim2!BE37,"")</f>
        <v/>
      </c>
      <c r="BG37" s="61" t="str">
        <f>IFERROR(Limt2!BF37/GAMSlim2!BF37,"")</f>
        <v/>
      </c>
      <c r="BH37" s="61" t="str">
        <f>IFERROR(Limt2!BG37/GAMSlim2!BG37,"")</f>
        <v/>
      </c>
      <c r="BI37" s="61" t="str">
        <f>IFERROR(Limt2!BH37/GAMSlim2!BH37,"")</f>
        <v/>
      </c>
      <c r="BJ37" s="61" t="str">
        <f>IFERROR(Limt2!BI37/GAMSlim2!BI37,"")</f>
        <v/>
      </c>
    </row>
    <row r="38" spans="1:62" x14ac:dyDescent="0.25">
      <c r="A38" t="str">
        <f>Limt2!A38</f>
        <v>Backstop competitive year (pback declines rapidly for periods beyond)</v>
      </c>
      <c r="B38" t="str">
        <f>GAMSbase!A38</f>
        <v>Backstop Competitive Year (Henceforth pBack declines rapidly)</v>
      </c>
      <c r="C38" s="61" t="str">
        <f>IFERROR(Limt2!B38/GAMSlim2!B38,"")</f>
        <v/>
      </c>
      <c r="D38" s="61" t="str">
        <f>IFERROR(Limt2!C38/GAMSlim2!C38,"")</f>
        <v/>
      </c>
      <c r="E38" s="61" t="str">
        <f>IFERROR(Limt2!D38/GAMSlim2!D38,"")</f>
        <v/>
      </c>
      <c r="F38" s="61" t="str">
        <f>IFERROR(Limt2!E38/GAMSlim2!E38,"")</f>
        <v/>
      </c>
      <c r="G38" s="61" t="str">
        <f>IFERROR(Limt2!F38/GAMSlim2!F38,"")</f>
        <v/>
      </c>
      <c r="H38" s="61" t="str">
        <f>IFERROR(Limt2!G38/GAMSlim2!G38,"")</f>
        <v/>
      </c>
      <c r="I38" s="61" t="str">
        <f>IFERROR(Limt2!H38/GAMSlim2!H38,"")</f>
        <v/>
      </c>
      <c r="J38" s="61" t="str">
        <f>IFERROR(Limt2!I38/GAMSlim2!I38,"")</f>
        <v/>
      </c>
      <c r="K38" s="61" t="str">
        <f>IFERROR(Limt2!J38/GAMSlim2!J38,"")</f>
        <v/>
      </c>
      <c r="L38" s="61" t="str">
        <f>IFERROR(Limt2!K38/GAMSlim2!K38,"")</f>
        <v/>
      </c>
      <c r="M38" s="61" t="str">
        <f>IFERROR(Limt2!L38/GAMSlim2!L38,"")</f>
        <v/>
      </c>
      <c r="N38" s="61" t="str">
        <f>IFERROR(Limt2!M38/GAMSlim2!M38,"")</f>
        <v/>
      </c>
      <c r="O38" s="61" t="str">
        <f>IFERROR(Limt2!N38/GAMSlim2!N38,"")</f>
        <v/>
      </c>
      <c r="P38" s="61" t="str">
        <f>IFERROR(Limt2!O38/GAMSlim2!O38,"")</f>
        <v/>
      </c>
      <c r="Q38" s="61" t="str">
        <f>IFERROR(Limt2!P38/GAMSlim2!P38,"")</f>
        <v/>
      </c>
      <c r="R38" s="61" t="str">
        <f>IFERROR(Limt2!Q38/GAMSlim2!Q38,"")</f>
        <v/>
      </c>
      <c r="S38" s="61" t="str">
        <f>IFERROR(Limt2!R38/GAMSlim2!R38,"")</f>
        <v/>
      </c>
      <c r="T38" s="61" t="str">
        <f>IFERROR(Limt2!S38/GAMSlim2!S38,"")</f>
        <v/>
      </c>
      <c r="U38" s="61" t="str">
        <f>IFERROR(Limt2!T38/GAMSlim2!T38,"")</f>
        <v/>
      </c>
      <c r="V38" s="61" t="str">
        <f>IFERROR(Limt2!U38/GAMSlim2!U38,"")</f>
        <v/>
      </c>
      <c r="W38" s="61" t="str">
        <f>IFERROR(Limt2!V38/GAMSlim2!V38,"")</f>
        <v/>
      </c>
      <c r="X38" s="61" t="str">
        <f>IFERROR(Limt2!W38/GAMSlim2!W38,"")</f>
        <v/>
      </c>
      <c r="Y38" s="61" t="str">
        <f>IFERROR(Limt2!X38/GAMSlim2!X38,"")</f>
        <v/>
      </c>
      <c r="Z38" s="61" t="str">
        <f>IFERROR(Limt2!Y38/GAMSlim2!Y38,"")</f>
        <v/>
      </c>
      <c r="AA38" s="61" t="str">
        <f>IFERROR(Limt2!Z38/GAMSlim2!Z38,"")</f>
        <v/>
      </c>
      <c r="AB38" s="61" t="str">
        <f>IFERROR(Limt2!AA38/GAMSlim2!AA38,"")</f>
        <v/>
      </c>
      <c r="AC38" s="61" t="str">
        <f>IFERROR(Limt2!AB38/GAMSlim2!AB38,"")</f>
        <v/>
      </c>
      <c r="AD38" s="61" t="str">
        <f>IFERROR(Limt2!AC38/GAMSlim2!AC38,"")</f>
        <v/>
      </c>
      <c r="AE38" s="61" t="str">
        <f>IFERROR(Limt2!AD38/GAMSlim2!AD38,"")</f>
        <v/>
      </c>
      <c r="AF38" s="61" t="str">
        <f>IFERROR(Limt2!AE38/GAMSlim2!AE38,"")</f>
        <v/>
      </c>
      <c r="AG38" s="61" t="str">
        <f>IFERROR(Limt2!AF38/GAMSlim2!AF38,"")</f>
        <v/>
      </c>
      <c r="AH38" s="61" t="str">
        <f>IFERROR(Limt2!AG38/GAMSlim2!AG38,"")</f>
        <v/>
      </c>
      <c r="AI38" s="61" t="str">
        <f>IFERROR(Limt2!AH38/GAMSlim2!AH38,"")</f>
        <v/>
      </c>
      <c r="AJ38" s="61" t="str">
        <f>IFERROR(Limt2!AI38/GAMSlim2!AI38,"")</f>
        <v/>
      </c>
      <c r="AK38" s="61" t="str">
        <f>IFERROR(Limt2!AJ38/GAMSlim2!AJ38,"")</f>
        <v/>
      </c>
      <c r="AL38" s="61" t="str">
        <f>IFERROR(Limt2!AK38/GAMSlim2!AK38,"")</f>
        <v/>
      </c>
      <c r="AM38" s="61" t="str">
        <f>IFERROR(Limt2!AL38/GAMSlim2!AL38,"")</f>
        <v/>
      </c>
      <c r="AN38" s="61" t="str">
        <f>IFERROR(Limt2!AM38/GAMSlim2!AM38,"")</f>
        <v/>
      </c>
      <c r="AO38" s="61" t="str">
        <f>IFERROR(Limt2!AN38/GAMSlim2!AN38,"")</f>
        <v/>
      </c>
      <c r="AP38" s="61" t="str">
        <f>IFERROR(Limt2!AO38/GAMSlim2!AO38,"")</f>
        <v/>
      </c>
      <c r="AQ38" s="61" t="str">
        <f>IFERROR(Limt2!AP38/GAMSlim2!AP38,"")</f>
        <v/>
      </c>
      <c r="AR38" s="61" t="str">
        <f>IFERROR(Limt2!AQ38/GAMSlim2!AQ38,"")</f>
        <v/>
      </c>
      <c r="AS38" s="61" t="str">
        <f>IFERROR(Limt2!AR38/GAMSlim2!AR38,"")</f>
        <v/>
      </c>
      <c r="AT38" s="61" t="str">
        <f>IFERROR(Limt2!AS38/GAMSlim2!AS38,"")</f>
        <v/>
      </c>
      <c r="AU38" s="61" t="str">
        <f>IFERROR(Limt2!AT38/GAMSlim2!AT38,"")</f>
        <v/>
      </c>
      <c r="AV38" s="61" t="str">
        <f>IFERROR(Limt2!AU38/GAMSlim2!AU38,"")</f>
        <v/>
      </c>
      <c r="AW38" s="61" t="str">
        <f>IFERROR(Limt2!AV38/GAMSlim2!AV38,"")</f>
        <v/>
      </c>
      <c r="AX38" s="61" t="str">
        <f>IFERROR(Limt2!AW38/GAMSlim2!AW38,"")</f>
        <v/>
      </c>
      <c r="AY38" s="61" t="str">
        <f>IFERROR(Limt2!AX38/GAMSlim2!AX38,"")</f>
        <v/>
      </c>
      <c r="AZ38" s="61" t="str">
        <f>IFERROR(Limt2!AY38/GAMSlim2!AY38,"")</f>
        <v/>
      </c>
      <c r="BA38" s="61" t="str">
        <f>IFERROR(Limt2!AZ38/GAMSlim2!AZ38,"")</f>
        <v/>
      </c>
      <c r="BB38" s="61" t="str">
        <f>IFERROR(Limt2!BA38/GAMSlim2!BA38,"")</f>
        <v/>
      </c>
      <c r="BC38" s="61" t="str">
        <f>IFERROR(Limt2!BB38/GAMSlim2!BB38,"")</f>
        <v/>
      </c>
      <c r="BD38" s="61" t="str">
        <f>IFERROR(Limt2!BC38/GAMSlim2!BC38,"")</f>
        <v/>
      </c>
      <c r="BE38" s="61" t="str">
        <f>IFERROR(Limt2!BD38/GAMSlim2!BD38,"")</f>
        <v/>
      </c>
      <c r="BF38" s="61" t="str">
        <f>IFERROR(Limt2!BE38/GAMSlim2!BE38,"")</f>
        <v/>
      </c>
      <c r="BG38" s="61" t="str">
        <f>IFERROR(Limt2!BF38/GAMSlim2!BF38,"")</f>
        <v/>
      </c>
      <c r="BH38" s="61" t="str">
        <f>IFERROR(Limt2!BG38/GAMSlim2!BG38,"")</f>
        <v/>
      </c>
      <c r="BI38" s="61" t="str">
        <f>IFERROR(Limt2!BH38/GAMSlim2!BH38,"")</f>
        <v/>
      </c>
      <c r="BJ38" s="61" t="str">
        <f>IFERROR(Limt2!BI38/GAMSlim2!BI38,"")</f>
        <v/>
      </c>
    </row>
    <row r="39" spans="1:62" x14ac:dyDescent="0.25">
      <c r="A39" t="str">
        <f>Limt2!A39</f>
        <v>Exponent of control cost function</v>
      </c>
      <c r="B39" t="str">
        <f>GAMSbase!A39</f>
        <v>Exponent of control cost function</v>
      </c>
      <c r="C39" s="61">
        <f>IFERROR(Limt2!B39/GAMSlim2!B39,"")</f>
        <v>1</v>
      </c>
      <c r="D39" s="61" t="str">
        <f>IFERROR(Limt2!C39/GAMSlim2!C39,"")</f>
        <v/>
      </c>
      <c r="E39" s="61" t="str">
        <f>IFERROR(Limt2!D39/GAMSlim2!D39,"")</f>
        <v/>
      </c>
      <c r="F39" s="61" t="str">
        <f>IFERROR(Limt2!E39/GAMSlim2!E39,"")</f>
        <v/>
      </c>
      <c r="G39" s="61" t="str">
        <f>IFERROR(Limt2!F39/GAMSlim2!F39,"")</f>
        <v/>
      </c>
      <c r="H39" s="61" t="str">
        <f>IFERROR(Limt2!G39/GAMSlim2!G39,"")</f>
        <v/>
      </c>
      <c r="I39" s="61" t="str">
        <f>IFERROR(Limt2!H39/GAMSlim2!H39,"")</f>
        <v/>
      </c>
      <c r="J39" s="61" t="str">
        <f>IFERROR(Limt2!I39/GAMSlim2!I39,"")</f>
        <v/>
      </c>
      <c r="K39" s="61" t="str">
        <f>IFERROR(Limt2!J39/GAMSlim2!J39,"")</f>
        <v/>
      </c>
      <c r="L39" s="61" t="str">
        <f>IFERROR(Limt2!K39/GAMSlim2!K39,"")</f>
        <v/>
      </c>
      <c r="M39" s="61" t="str">
        <f>IFERROR(Limt2!L39/GAMSlim2!L39,"")</f>
        <v/>
      </c>
      <c r="N39" s="61" t="str">
        <f>IFERROR(Limt2!M39/GAMSlim2!M39,"")</f>
        <v/>
      </c>
      <c r="O39" s="61" t="str">
        <f>IFERROR(Limt2!N39/GAMSlim2!N39,"")</f>
        <v/>
      </c>
      <c r="P39" s="61" t="str">
        <f>IFERROR(Limt2!O39/GAMSlim2!O39,"")</f>
        <v/>
      </c>
      <c r="Q39" s="61" t="str">
        <f>IFERROR(Limt2!P39/GAMSlim2!P39,"")</f>
        <v/>
      </c>
      <c r="R39" s="61" t="str">
        <f>IFERROR(Limt2!Q39/GAMSlim2!Q39,"")</f>
        <v/>
      </c>
      <c r="S39" s="61" t="str">
        <f>IFERROR(Limt2!R39/GAMSlim2!R39,"")</f>
        <v/>
      </c>
      <c r="T39" s="61" t="str">
        <f>IFERROR(Limt2!S39/GAMSlim2!S39,"")</f>
        <v/>
      </c>
      <c r="U39" s="61" t="str">
        <f>IFERROR(Limt2!T39/GAMSlim2!T39,"")</f>
        <v/>
      </c>
      <c r="V39" s="61" t="str">
        <f>IFERROR(Limt2!U39/GAMSlim2!U39,"")</f>
        <v/>
      </c>
      <c r="W39" s="61" t="str">
        <f>IFERROR(Limt2!V39/GAMSlim2!V39,"")</f>
        <v/>
      </c>
      <c r="X39" s="61" t="str">
        <f>IFERROR(Limt2!W39/GAMSlim2!W39,"")</f>
        <v/>
      </c>
      <c r="Y39" s="61" t="str">
        <f>IFERROR(Limt2!X39/GAMSlim2!X39,"")</f>
        <v/>
      </c>
      <c r="Z39" s="61" t="str">
        <f>IFERROR(Limt2!Y39/GAMSlim2!Y39,"")</f>
        <v/>
      </c>
      <c r="AA39" s="61" t="str">
        <f>IFERROR(Limt2!Z39/GAMSlim2!Z39,"")</f>
        <v/>
      </c>
      <c r="AB39" s="61" t="str">
        <f>IFERROR(Limt2!AA39/GAMSlim2!AA39,"")</f>
        <v/>
      </c>
      <c r="AC39" s="61" t="str">
        <f>IFERROR(Limt2!AB39/GAMSlim2!AB39,"")</f>
        <v/>
      </c>
      <c r="AD39" s="61" t="str">
        <f>IFERROR(Limt2!AC39/GAMSlim2!AC39,"")</f>
        <v/>
      </c>
      <c r="AE39" s="61" t="str">
        <f>IFERROR(Limt2!AD39/GAMSlim2!AD39,"")</f>
        <v/>
      </c>
      <c r="AF39" s="61" t="str">
        <f>IFERROR(Limt2!AE39/GAMSlim2!AE39,"")</f>
        <v/>
      </c>
      <c r="AG39" s="61" t="str">
        <f>IFERROR(Limt2!AF39/GAMSlim2!AF39,"")</f>
        <v/>
      </c>
      <c r="AH39" s="61" t="str">
        <f>IFERROR(Limt2!AG39/GAMSlim2!AG39,"")</f>
        <v/>
      </c>
      <c r="AI39" s="61" t="str">
        <f>IFERROR(Limt2!AH39/GAMSlim2!AH39,"")</f>
        <v/>
      </c>
      <c r="AJ39" s="61" t="str">
        <f>IFERROR(Limt2!AI39/GAMSlim2!AI39,"")</f>
        <v/>
      </c>
      <c r="AK39" s="61" t="str">
        <f>IFERROR(Limt2!AJ39/GAMSlim2!AJ39,"")</f>
        <v/>
      </c>
      <c r="AL39" s="61" t="str">
        <f>IFERROR(Limt2!AK39/GAMSlim2!AK39,"")</f>
        <v/>
      </c>
      <c r="AM39" s="61" t="str">
        <f>IFERROR(Limt2!AL39/GAMSlim2!AL39,"")</f>
        <v/>
      </c>
      <c r="AN39" s="61" t="str">
        <f>IFERROR(Limt2!AM39/GAMSlim2!AM39,"")</f>
        <v/>
      </c>
      <c r="AO39" s="61" t="str">
        <f>IFERROR(Limt2!AN39/GAMSlim2!AN39,"")</f>
        <v/>
      </c>
      <c r="AP39" s="61" t="str">
        <f>IFERROR(Limt2!AO39/GAMSlim2!AO39,"")</f>
        <v/>
      </c>
      <c r="AQ39" s="61" t="str">
        <f>IFERROR(Limt2!AP39/GAMSlim2!AP39,"")</f>
        <v/>
      </c>
      <c r="AR39" s="61" t="str">
        <f>IFERROR(Limt2!AQ39/GAMSlim2!AQ39,"")</f>
        <v/>
      </c>
      <c r="AS39" s="61" t="str">
        <f>IFERROR(Limt2!AR39/GAMSlim2!AR39,"")</f>
        <v/>
      </c>
      <c r="AT39" s="61" t="str">
        <f>IFERROR(Limt2!AS39/GAMSlim2!AS39,"")</f>
        <v/>
      </c>
      <c r="AU39" s="61" t="str">
        <f>IFERROR(Limt2!AT39/GAMSlim2!AT39,"")</f>
        <v/>
      </c>
      <c r="AV39" s="61" t="str">
        <f>IFERROR(Limt2!AU39/GAMSlim2!AU39,"")</f>
        <v/>
      </c>
      <c r="AW39" s="61" t="str">
        <f>IFERROR(Limt2!AV39/GAMSlim2!AV39,"")</f>
        <v/>
      </c>
      <c r="AX39" s="61" t="str">
        <f>IFERROR(Limt2!AW39/GAMSlim2!AW39,"")</f>
        <v/>
      </c>
      <c r="AY39" s="61" t="str">
        <f>IFERROR(Limt2!AX39/GAMSlim2!AX39,"")</f>
        <v/>
      </c>
      <c r="AZ39" s="61" t="str">
        <f>IFERROR(Limt2!AY39/GAMSlim2!AY39,"")</f>
        <v/>
      </c>
      <c r="BA39" s="61" t="str">
        <f>IFERROR(Limt2!AZ39/GAMSlim2!AZ39,"")</f>
        <v/>
      </c>
      <c r="BB39" s="61" t="str">
        <f>IFERROR(Limt2!BA39/GAMSlim2!BA39,"")</f>
        <v/>
      </c>
      <c r="BC39" s="61" t="str">
        <f>IFERROR(Limt2!BB39/GAMSlim2!BB39,"")</f>
        <v/>
      </c>
      <c r="BD39" s="61" t="str">
        <f>IFERROR(Limt2!BC39/GAMSlim2!BC39,"")</f>
        <v/>
      </c>
      <c r="BE39" s="61" t="str">
        <f>IFERROR(Limt2!BD39/GAMSlim2!BD39,"")</f>
        <v/>
      </c>
      <c r="BF39" s="61" t="str">
        <f>IFERROR(Limt2!BE39/GAMSlim2!BE39,"")</f>
        <v/>
      </c>
      <c r="BG39" s="61" t="str">
        <f>IFERROR(Limt2!BF39/GAMSlim2!BF39,"")</f>
        <v/>
      </c>
      <c r="BH39" s="61" t="str">
        <f>IFERROR(Limt2!BG39/GAMSlim2!BG39,"")</f>
        <v/>
      </c>
      <c r="BI39" s="61" t="str">
        <f>IFERROR(Limt2!BH39/GAMSlim2!BH39,"")</f>
        <v/>
      </c>
      <c r="BJ39" s="61" t="str">
        <f>IFERROR(Limt2!BI39/GAMSlim2!BI39,"")</f>
        <v/>
      </c>
    </row>
    <row r="40" spans="1:62" x14ac:dyDescent="0.25">
      <c r="A40" t="str">
        <f>Limt2!A40</f>
        <v>EMISSIONS</v>
      </c>
      <c r="B40" t="str">
        <f>GAMSbase!A40</f>
        <v>* EMISSIONS</v>
      </c>
      <c r="C40" s="61" t="str">
        <f>IFERROR(Limt2!B40/GAMSlim2!B40,"")</f>
        <v/>
      </c>
      <c r="D40" s="61" t="str">
        <f>IFERROR(Limt2!C40/GAMSlim2!C40,"")</f>
        <v/>
      </c>
      <c r="E40" s="61" t="str">
        <f>IFERROR(Limt2!D40/GAMSlim2!D40,"")</f>
        <v/>
      </c>
      <c r="F40" s="61" t="str">
        <f>IFERROR(Limt2!E40/GAMSlim2!E40,"")</f>
        <v/>
      </c>
      <c r="G40" s="61" t="str">
        <f>IFERROR(Limt2!F40/GAMSlim2!F40,"")</f>
        <v/>
      </c>
      <c r="H40" s="61" t="str">
        <f>IFERROR(Limt2!G40/GAMSlim2!G40,"")</f>
        <v/>
      </c>
      <c r="I40" s="61" t="str">
        <f>IFERROR(Limt2!H40/GAMSlim2!H40,"")</f>
        <v/>
      </c>
      <c r="J40" s="61" t="str">
        <f>IFERROR(Limt2!I40/GAMSlim2!I40,"")</f>
        <v/>
      </c>
      <c r="K40" s="61" t="str">
        <f>IFERROR(Limt2!J40/GAMSlim2!J40,"")</f>
        <v/>
      </c>
      <c r="L40" s="61" t="str">
        <f>IFERROR(Limt2!K40/GAMSlim2!K40,"")</f>
        <v/>
      </c>
      <c r="M40" s="61" t="str">
        <f>IFERROR(Limt2!L40/GAMSlim2!L40,"")</f>
        <v/>
      </c>
      <c r="N40" s="61" t="str">
        <f>IFERROR(Limt2!M40/GAMSlim2!M40,"")</f>
        <v/>
      </c>
      <c r="O40" s="61" t="str">
        <f>IFERROR(Limt2!N40/GAMSlim2!N40,"")</f>
        <v/>
      </c>
      <c r="P40" s="61" t="str">
        <f>IFERROR(Limt2!O40/GAMSlim2!O40,"")</f>
        <v/>
      </c>
      <c r="Q40" s="61" t="str">
        <f>IFERROR(Limt2!P40/GAMSlim2!P40,"")</f>
        <v/>
      </c>
      <c r="R40" s="61" t="str">
        <f>IFERROR(Limt2!Q40/GAMSlim2!Q40,"")</f>
        <v/>
      </c>
      <c r="S40" s="61" t="str">
        <f>IFERROR(Limt2!R40/GAMSlim2!R40,"")</f>
        <v/>
      </c>
      <c r="T40" s="61" t="str">
        <f>IFERROR(Limt2!S40/GAMSlim2!S40,"")</f>
        <v/>
      </c>
      <c r="U40" s="61" t="str">
        <f>IFERROR(Limt2!T40/GAMSlim2!T40,"")</f>
        <v/>
      </c>
      <c r="V40" s="61" t="str">
        <f>IFERROR(Limt2!U40/GAMSlim2!U40,"")</f>
        <v/>
      </c>
      <c r="W40" s="61" t="str">
        <f>IFERROR(Limt2!V40/GAMSlim2!V40,"")</f>
        <v/>
      </c>
      <c r="X40" s="61" t="str">
        <f>IFERROR(Limt2!W40/GAMSlim2!W40,"")</f>
        <v/>
      </c>
      <c r="Y40" s="61" t="str">
        <f>IFERROR(Limt2!X40/GAMSlim2!X40,"")</f>
        <v/>
      </c>
      <c r="Z40" s="61" t="str">
        <f>IFERROR(Limt2!Y40/GAMSlim2!Y40,"")</f>
        <v/>
      </c>
      <c r="AA40" s="61" t="str">
        <f>IFERROR(Limt2!Z40/GAMSlim2!Z40,"")</f>
        <v/>
      </c>
      <c r="AB40" s="61" t="str">
        <f>IFERROR(Limt2!AA40/GAMSlim2!AA40,"")</f>
        <v/>
      </c>
      <c r="AC40" s="61" t="str">
        <f>IFERROR(Limt2!AB40/GAMSlim2!AB40,"")</f>
        <v/>
      </c>
      <c r="AD40" s="61" t="str">
        <f>IFERROR(Limt2!AC40/GAMSlim2!AC40,"")</f>
        <v/>
      </c>
      <c r="AE40" s="61" t="str">
        <f>IFERROR(Limt2!AD40/GAMSlim2!AD40,"")</f>
        <v/>
      </c>
      <c r="AF40" s="61" t="str">
        <f>IFERROR(Limt2!AE40/GAMSlim2!AE40,"")</f>
        <v/>
      </c>
      <c r="AG40" s="61" t="str">
        <f>IFERROR(Limt2!AF40/GAMSlim2!AF40,"")</f>
        <v/>
      </c>
      <c r="AH40" s="61" t="str">
        <f>IFERROR(Limt2!AG40/GAMSlim2!AG40,"")</f>
        <v/>
      </c>
      <c r="AI40" s="61" t="str">
        <f>IFERROR(Limt2!AH40/GAMSlim2!AH40,"")</f>
        <v/>
      </c>
      <c r="AJ40" s="61" t="str">
        <f>IFERROR(Limt2!AI40/GAMSlim2!AI40,"")</f>
        <v/>
      </c>
      <c r="AK40" s="61" t="str">
        <f>IFERROR(Limt2!AJ40/GAMSlim2!AJ40,"")</f>
        <v/>
      </c>
      <c r="AL40" s="61" t="str">
        <f>IFERROR(Limt2!AK40/GAMSlim2!AK40,"")</f>
        <v/>
      </c>
      <c r="AM40" s="61" t="str">
        <f>IFERROR(Limt2!AL40/GAMSlim2!AL40,"")</f>
        <v/>
      </c>
      <c r="AN40" s="61" t="str">
        <f>IFERROR(Limt2!AM40/GAMSlim2!AM40,"")</f>
        <v/>
      </c>
      <c r="AO40" s="61" t="str">
        <f>IFERROR(Limt2!AN40/GAMSlim2!AN40,"")</f>
        <v/>
      </c>
      <c r="AP40" s="61" t="str">
        <f>IFERROR(Limt2!AO40/GAMSlim2!AO40,"")</f>
        <v/>
      </c>
      <c r="AQ40" s="61" t="str">
        <f>IFERROR(Limt2!AP40/GAMSlim2!AP40,"")</f>
        <v/>
      </c>
      <c r="AR40" s="61" t="str">
        <f>IFERROR(Limt2!AQ40/GAMSlim2!AQ40,"")</f>
        <v/>
      </c>
      <c r="AS40" s="61" t="str">
        <f>IFERROR(Limt2!AR40/GAMSlim2!AR40,"")</f>
        <v/>
      </c>
      <c r="AT40" s="61" t="str">
        <f>IFERROR(Limt2!AS40/GAMSlim2!AS40,"")</f>
        <v/>
      </c>
      <c r="AU40" s="61" t="str">
        <f>IFERROR(Limt2!AT40/GAMSlim2!AT40,"")</f>
        <v/>
      </c>
      <c r="AV40" s="61" t="str">
        <f>IFERROR(Limt2!AU40/GAMSlim2!AU40,"")</f>
        <v/>
      </c>
      <c r="AW40" s="61" t="str">
        <f>IFERROR(Limt2!AV40/GAMSlim2!AV40,"")</f>
        <v/>
      </c>
      <c r="AX40" s="61" t="str">
        <f>IFERROR(Limt2!AW40/GAMSlim2!AW40,"")</f>
        <v/>
      </c>
      <c r="AY40" s="61" t="str">
        <f>IFERROR(Limt2!AX40/GAMSlim2!AX40,"")</f>
        <v/>
      </c>
      <c r="AZ40" s="61" t="str">
        <f>IFERROR(Limt2!AY40/GAMSlim2!AY40,"")</f>
        <v/>
      </c>
      <c r="BA40" s="61" t="str">
        <f>IFERROR(Limt2!AZ40/GAMSlim2!AZ40,"")</f>
        <v/>
      </c>
      <c r="BB40" s="61" t="str">
        <f>IFERROR(Limt2!BA40/GAMSlim2!BA40,"")</f>
        <v/>
      </c>
      <c r="BC40" s="61" t="str">
        <f>IFERROR(Limt2!BB40/GAMSlim2!BB40,"")</f>
        <v/>
      </c>
      <c r="BD40" s="61" t="str">
        <f>IFERROR(Limt2!BC40/GAMSlim2!BC40,"")</f>
        <v/>
      </c>
      <c r="BE40" s="61" t="str">
        <f>IFERROR(Limt2!BD40/GAMSlim2!BD40,"")</f>
        <v/>
      </c>
      <c r="BF40" s="61" t="str">
        <f>IFERROR(Limt2!BE40/GAMSlim2!BE40,"")</f>
        <v/>
      </c>
      <c r="BG40" s="61" t="str">
        <f>IFERROR(Limt2!BF40/GAMSlim2!BF40,"")</f>
        <v/>
      </c>
      <c r="BH40" s="61" t="str">
        <f>IFERROR(Limt2!BG40/GAMSlim2!BG40,"")</f>
        <v/>
      </c>
      <c r="BI40" s="61" t="str">
        <f>IFERROR(Limt2!BH40/GAMSlim2!BH40,"")</f>
        <v/>
      </c>
      <c r="BJ40" s="61" t="str">
        <f>IFERROR(Limt2!BI40/GAMSlim2!BI40,"")</f>
        <v/>
      </c>
    </row>
    <row r="41" spans="1:62" x14ac:dyDescent="0.25">
      <c r="A41" t="str">
        <f>Limt2!A41</f>
        <v>Sigma (industrial, MTCO2/$1000 2000 US$)</v>
      </c>
      <c r="B41" t="str">
        <f>GAMSbase!A41</f>
        <v>Sigma (Industrial MTCO2 per 1000 USD [2000]</v>
      </c>
      <c r="C41" s="61">
        <f>IFERROR(Limt2!B41/GAMSlim2!B41,"")</f>
        <v>1</v>
      </c>
      <c r="D41" s="61">
        <f>IFERROR(Limt2!C41/GAMSlim2!C41,"")</f>
        <v>1.0000000000351992</v>
      </c>
      <c r="E41" s="61">
        <f>IFERROR(Limt2!D41/GAMSlim2!D41,"")</f>
        <v>1.0000000000164553</v>
      </c>
      <c r="F41" s="61">
        <f>IFERROR(Limt2!E41/GAMSlim2!E41,"")</f>
        <v>1.0000000000043765</v>
      </c>
      <c r="G41" s="61">
        <f>IFERROR(Limt2!F41/GAMSlim2!F41,"")</f>
        <v>0.99999999998713818</v>
      </c>
      <c r="H41" s="61">
        <f>IFERROR(Limt2!G41/GAMSlim2!G41,"")</f>
        <v>0.99999999995790234</v>
      </c>
      <c r="I41" s="61">
        <f>IFERROR(Limt2!H41/GAMSlim2!H41,"")</f>
        <v>1.0000000001313749</v>
      </c>
      <c r="J41" s="61">
        <f>IFERROR(Limt2!I41/GAMSlim2!I41,"")</f>
        <v>1.0000000000109492</v>
      </c>
      <c r="K41" s="61">
        <f>IFERROR(Limt2!J41/GAMSlim2!J41,"")</f>
        <v>0.99999999995140165</v>
      </c>
      <c r="L41" s="61">
        <f>IFERROR(Limt2!K41/GAMSlim2!K41,"")</f>
        <v>0.9999999999450252</v>
      </c>
      <c r="M41" s="61">
        <f>IFERROR(Limt2!L41/GAMSlim2!L41,"")</f>
        <v>0.99999999998636147</v>
      </c>
      <c r="N41" s="61">
        <f>IFERROR(Limt2!M41/GAMSlim2!M41,"")</f>
        <v>1.0000000001751563</v>
      </c>
      <c r="O41" s="61">
        <f>IFERROR(Limt2!N41/GAMSlim2!N41,"")</f>
        <v>1.0000000001227862</v>
      </c>
      <c r="P41" s="61">
        <f>IFERROR(Limt2!O41/GAMSlim2!O41,"")</f>
        <v>1.0000000000970806</v>
      </c>
      <c r="Q41" s="61">
        <f>IFERROR(Limt2!P41/GAMSlim2!P41,"")</f>
        <v>1.0000000000622766</v>
      </c>
      <c r="R41" s="61">
        <f>IFERROR(Limt2!Q41/GAMSlim2!Q41,"")</f>
        <v>1.0000000000773472</v>
      </c>
      <c r="S41" s="61">
        <f>IFERROR(Limt2!R41/GAMSlim2!R41,"")</f>
        <v>1.000000000155195</v>
      </c>
      <c r="T41" s="61">
        <f>IFERROR(Limt2!S41/GAMSlim2!S41,"")</f>
        <v>0.99999999999392797</v>
      </c>
      <c r="U41" s="61">
        <f>IFERROR(Limt2!T41/GAMSlim2!T41,"")</f>
        <v>0.9999999998532636</v>
      </c>
      <c r="V41" s="61">
        <f>IFERROR(Limt2!U41/GAMSlim2!U41,"")</f>
        <v>1.0000000000430098</v>
      </c>
      <c r="W41" s="61">
        <f>IFERROR(Limt2!V41/GAMSlim2!V41,"")</f>
        <v>0.99999999994358135</v>
      </c>
      <c r="X41" s="61">
        <f>IFERROR(Limt2!W41/GAMSlim2!W41,"")</f>
        <v>1.0000000001104716</v>
      </c>
      <c r="Y41" s="61">
        <f>IFERROR(Limt2!X41/GAMSlim2!X41,"")</f>
        <v>1.0000000001382767</v>
      </c>
      <c r="Z41" s="61">
        <f>IFERROR(Limt2!Y41/GAMSlim2!Y41,"")</f>
        <v>1.0000000001223723</v>
      </c>
      <c r="AA41" s="61">
        <f>IFERROR(Limt2!Z41/GAMSlim2!Z41,"")</f>
        <v>0.99999999992558353</v>
      </c>
      <c r="AB41" s="61">
        <f>IFERROR(Limt2!AA41/GAMSlim2!AA41,"")</f>
        <v>1.0000000001239604</v>
      </c>
      <c r="AC41" s="61">
        <f>IFERROR(Limt2!AB41/GAMSlim2!AB41,"")</f>
        <v>0.99999999972792275</v>
      </c>
      <c r="AD41" s="61">
        <f>IFERROR(Limt2!AC41/GAMSlim2!AC41,"")</f>
        <v>1.0000000002242626</v>
      </c>
      <c r="AE41" s="61">
        <f>IFERROR(Limt2!AD41/GAMSlim2!AD41,"")</f>
        <v>1.0000000002608429</v>
      </c>
      <c r="AF41" s="61">
        <f>IFERROR(Limt2!AE41/GAMSlim2!AE41,"")</f>
        <v>1.0000000003507692</v>
      </c>
      <c r="AG41" s="61">
        <f>IFERROR(Limt2!AF41/GAMSlim2!AF41,"")</f>
        <v>0.99999999970095466</v>
      </c>
      <c r="AH41" s="61">
        <f>IFERROR(Limt2!AG41/GAMSlim2!AG41,"")</f>
        <v>0.99999999965976805</v>
      </c>
      <c r="AI41" s="61">
        <f>IFERROR(Limt2!AH41/GAMSlim2!AH41,"")</f>
        <v>1.0000000003321425</v>
      </c>
      <c r="AJ41" s="61">
        <f>IFERROR(Limt2!AI41/GAMSlim2!AI41,"")</f>
        <v>1.0000000004015324</v>
      </c>
      <c r="AK41" s="61">
        <f>IFERROR(Limt2!AJ41/GAMSlim2!AJ41,"")</f>
        <v>1.0000000002748513</v>
      </c>
      <c r="AL41" s="61">
        <f>IFERROR(Limt2!AK41/GAMSlim2!AK41,"")</f>
        <v>1.0000000004380083</v>
      </c>
      <c r="AM41" s="61">
        <f>IFERROR(Limt2!AL41/GAMSlim2!AL41,"")</f>
        <v>1.0000000002076106</v>
      </c>
      <c r="AN41" s="61">
        <f>IFERROR(Limt2!AM41/GAMSlim2!AM41,"")</f>
        <v>1.0000000002942049</v>
      </c>
      <c r="AO41" s="61">
        <f>IFERROR(Limt2!AN41/GAMSlim2!AN41,"")</f>
        <v>1.0000000004252472</v>
      </c>
      <c r="AP41" s="61">
        <f>IFERROR(Limt2!AO41/GAMSlim2!AO41,"")</f>
        <v>0.99999999957793839</v>
      </c>
      <c r="AQ41" s="61">
        <f>IFERROR(Limt2!AP41/GAMSlim2!AP41,"")</f>
        <v>1.0000000003480989</v>
      </c>
      <c r="AR41" s="61">
        <f>IFERROR(Limt2!AQ41/GAMSlim2!AQ41,"")</f>
        <v>0.99999999959625352</v>
      </c>
      <c r="AS41" s="61">
        <f>IFERROR(Limt2!AR41/GAMSlim2!AR41,"")</f>
        <v>0.99999999982919796</v>
      </c>
      <c r="AT41" s="61">
        <f>IFERROR(Limt2!AS41/GAMSlim2!AS41,"")</f>
        <v>1.00000000066652</v>
      </c>
      <c r="AU41" s="61">
        <f>IFERROR(Limt2!AT41/GAMSlim2!AT41,"")</f>
        <v>0.9999999996820581</v>
      </c>
      <c r="AV41" s="61">
        <f>IFERROR(Limt2!AU41/GAMSlim2!AU41,"")</f>
        <v>1.0000000001740084</v>
      </c>
      <c r="AW41" s="61">
        <f>IFERROR(Limt2!AV41/GAMSlim2!AV41,"")</f>
        <v>1.0000000007495935</v>
      </c>
      <c r="AX41" s="61">
        <f>IFERROR(Limt2!AW41/GAMSlim2!AW41,"")</f>
        <v>1.0000000000869329</v>
      </c>
      <c r="AY41" s="61">
        <f>IFERROR(Limt2!AX41/GAMSlim2!AX41,"")</f>
        <v>1.0000000002172638</v>
      </c>
      <c r="AZ41" s="61">
        <f>IFERROR(Limt2!AY41/GAMSlim2!AY41,"")</f>
        <v>1.0000000000558031</v>
      </c>
      <c r="BA41" s="61">
        <f>IFERROR(Limt2!AZ41/GAMSlim2!AZ41,"")</f>
        <v>1.0000000002275473</v>
      </c>
      <c r="BB41" s="61">
        <f>IFERROR(Limt2!BA41/GAMSlim2!BA41,"")</f>
        <v>1.0000000005578913</v>
      </c>
      <c r="BC41" s="61">
        <f>IFERROR(Limt2!BB41/GAMSlim2!BB41,"")</f>
        <v>0.99999999953748309</v>
      </c>
      <c r="BD41" s="61">
        <f>IFERROR(Limt2!BC41/GAMSlim2!BC41,"")</f>
        <v>1.0000000009441323</v>
      </c>
      <c r="BE41" s="61">
        <f>IFERROR(Limt2!BD41/GAMSlim2!BD41,"")</f>
        <v>0.99999999925611682</v>
      </c>
      <c r="BF41" s="61">
        <f>IFERROR(Limt2!BE41/GAMSlim2!BE41,"")</f>
        <v>0.99999999966896491</v>
      </c>
      <c r="BG41" s="61">
        <f>IFERROR(Limt2!BF41/GAMSlim2!BF41,"")</f>
        <v>0.9999999994769011</v>
      </c>
      <c r="BH41" s="61">
        <f>IFERROR(Limt2!BG41/GAMSlim2!BG41,"")</f>
        <v>0.99999999962806563</v>
      </c>
      <c r="BI41" s="61">
        <f>IFERROR(Limt2!BH41/GAMSlim2!BH41,"")</f>
        <v>0.99999999977135223</v>
      </c>
      <c r="BJ41" s="61">
        <f>IFERROR(Limt2!BI41/GAMSlim2!BI41,"")</f>
        <v>0.99999999933756889</v>
      </c>
    </row>
    <row r="42" spans="1:62" x14ac:dyDescent="0.25">
      <c r="A42" t="str">
        <f>Limt2!A42</f>
        <v xml:space="preserve">      Sigma, 2010</v>
      </c>
      <c r="B42" t="str">
        <f>GAMSbase!A42</f>
        <v>Initial Sigma</v>
      </c>
      <c r="C42" s="61">
        <f>IFERROR(Limt2!B42/GAMSlim2!B42,"")</f>
        <v>1</v>
      </c>
      <c r="D42" s="61" t="str">
        <f>IFERROR(Limt2!C42/GAMSlim2!C42,"")</f>
        <v/>
      </c>
      <c r="E42" s="61" t="str">
        <f>IFERROR(Limt2!D42/GAMSlim2!D42,"")</f>
        <v/>
      </c>
      <c r="F42" s="61" t="str">
        <f>IFERROR(Limt2!E42/GAMSlim2!E42,"")</f>
        <v/>
      </c>
      <c r="G42" s="61" t="str">
        <f>IFERROR(Limt2!F42/GAMSlim2!F42,"")</f>
        <v/>
      </c>
      <c r="H42" s="61" t="str">
        <f>IFERROR(Limt2!G42/GAMSlim2!G42,"")</f>
        <v/>
      </c>
      <c r="I42" s="61" t="str">
        <f>IFERROR(Limt2!H42/GAMSlim2!H42,"")</f>
        <v/>
      </c>
      <c r="J42" s="61" t="str">
        <f>IFERROR(Limt2!I42/GAMSlim2!I42,"")</f>
        <v/>
      </c>
      <c r="K42" s="61" t="str">
        <f>IFERROR(Limt2!J42/GAMSlim2!J42,"")</f>
        <v/>
      </c>
      <c r="L42" s="61" t="str">
        <f>IFERROR(Limt2!K42/GAMSlim2!K42,"")</f>
        <v/>
      </c>
      <c r="M42" s="61" t="str">
        <f>IFERROR(Limt2!L42/GAMSlim2!L42,"")</f>
        <v/>
      </c>
      <c r="N42" s="61" t="str">
        <f>IFERROR(Limt2!M42/GAMSlim2!M42,"")</f>
        <v/>
      </c>
      <c r="O42" s="61" t="str">
        <f>IFERROR(Limt2!N42/GAMSlim2!N42,"")</f>
        <v/>
      </c>
      <c r="P42" s="61" t="str">
        <f>IFERROR(Limt2!O42/GAMSlim2!O42,"")</f>
        <v/>
      </c>
      <c r="Q42" s="61" t="str">
        <f>IFERROR(Limt2!P42/GAMSlim2!P42,"")</f>
        <v/>
      </c>
      <c r="R42" s="61" t="str">
        <f>IFERROR(Limt2!Q42/GAMSlim2!Q42,"")</f>
        <v/>
      </c>
      <c r="S42" s="61" t="str">
        <f>IFERROR(Limt2!R42/GAMSlim2!R42,"")</f>
        <v/>
      </c>
      <c r="T42" s="61" t="str">
        <f>IFERROR(Limt2!S42/GAMSlim2!S42,"")</f>
        <v/>
      </c>
      <c r="U42" s="61" t="str">
        <f>IFERROR(Limt2!T42/GAMSlim2!T42,"")</f>
        <v/>
      </c>
      <c r="V42" s="61" t="str">
        <f>IFERROR(Limt2!U42/GAMSlim2!U42,"")</f>
        <v/>
      </c>
      <c r="W42" s="61" t="str">
        <f>IFERROR(Limt2!V42/GAMSlim2!V42,"")</f>
        <v/>
      </c>
      <c r="X42" s="61" t="str">
        <f>IFERROR(Limt2!W42/GAMSlim2!W42,"")</f>
        <v/>
      </c>
      <c r="Y42" s="61" t="str">
        <f>IFERROR(Limt2!X42/GAMSlim2!X42,"")</f>
        <v/>
      </c>
      <c r="Z42" s="61" t="str">
        <f>IFERROR(Limt2!Y42/GAMSlim2!Y42,"")</f>
        <v/>
      </c>
      <c r="AA42" s="61" t="str">
        <f>IFERROR(Limt2!Z42/GAMSlim2!Z42,"")</f>
        <v/>
      </c>
      <c r="AB42" s="61" t="str">
        <f>IFERROR(Limt2!AA42/GAMSlim2!AA42,"")</f>
        <v/>
      </c>
      <c r="AC42" s="61" t="str">
        <f>IFERROR(Limt2!AB42/GAMSlim2!AB42,"")</f>
        <v/>
      </c>
      <c r="AD42" s="61" t="str">
        <f>IFERROR(Limt2!AC42/GAMSlim2!AC42,"")</f>
        <v/>
      </c>
      <c r="AE42" s="61" t="str">
        <f>IFERROR(Limt2!AD42/GAMSlim2!AD42,"")</f>
        <v/>
      </c>
      <c r="AF42" s="61" t="str">
        <f>IFERROR(Limt2!AE42/GAMSlim2!AE42,"")</f>
        <v/>
      </c>
      <c r="AG42" s="61" t="str">
        <f>IFERROR(Limt2!AF42/GAMSlim2!AF42,"")</f>
        <v/>
      </c>
      <c r="AH42" s="61" t="str">
        <f>IFERROR(Limt2!AG42/GAMSlim2!AG42,"")</f>
        <v/>
      </c>
      <c r="AI42" s="61" t="str">
        <f>IFERROR(Limt2!AH42/GAMSlim2!AH42,"")</f>
        <v/>
      </c>
      <c r="AJ42" s="61" t="str">
        <f>IFERROR(Limt2!AI42/GAMSlim2!AI42,"")</f>
        <v/>
      </c>
      <c r="AK42" s="61" t="str">
        <f>IFERROR(Limt2!AJ42/GAMSlim2!AJ42,"")</f>
        <v/>
      </c>
      <c r="AL42" s="61" t="str">
        <f>IFERROR(Limt2!AK42/GAMSlim2!AK42,"")</f>
        <v/>
      </c>
      <c r="AM42" s="61" t="str">
        <f>IFERROR(Limt2!AL42/GAMSlim2!AL42,"")</f>
        <v/>
      </c>
      <c r="AN42" s="61" t="str">
        <f>IFERROR(Limt2!AM42/GAMSlim2!AM42,"")</f>
        <v/>
      </c>
      <c r="AO42" s="61" t="str">
        <f>IFERROR(Limt2!AN42/GAMSlim2!AN42,"")</f>
        <v/>
      </c>
      <c r="AP42" s="61" t="str">
        <f>IFERROR(Limt2!AO42/GAMSlim2!AO42,"")</f>
        <v/>
      </c>
      <c r="AQ42" s="61" t="str">
        <f>IFERROR(Limt2!AP42/GAMSlim2!AP42,"")</f>
        <v/>
      </c>
      <c r="AR42" s="61" t="str">
        <f>IFERROR(Limt2!AQ42/GAMSlim2!AQ42,"")</f>
        <v/>
      </c>
      <c r="AS42" s="61" t="str">
        <f>IFERROR(Limt2!AR42/GAMSlim2!AR42,"")</f>
        <v/>
      </c>
      <c r="AT42" s="61" t="str">
        <f>IFERROR(Limt2!AS42/GAMSlim2!AS42,"")</f>
        <v/>
      </c>
      <c r="AU42" s="61" t="str">
        <f>IFERROR(Limt2!AT42/GAMSlim2!AT42,"")</f>
        <v/>
      </c>
      <c r="AV42" s="61" t="str">
        <f>IFERROR(Limt2!AU42/GAMSlim2!AU42,"")</f>
        <v/>
      </c>
      <c r="AW42" s="61" t="str">
        <f>IFERROR(Limt2!AV42/GAMSlim2!AV42,"")</f>
        <v/>
      </c>
      <c r="AX42" s="61" t="str">
        <f>IFERROR(Limt2!AW42/GAMSlim2!AW42,"")</f>
        <v/>
      </c>
      <c r="AY42" s="61" t="str">
        <f>IFERROR(Limt2!AX42/GAMSlim2!AX42,"")</f>
        <v/>
      </c>
      <c r="AZ42" s="61" t="str">
        <f>IFERROR(Limt2!AY42/GAMSlim2!AY42,"")</f>
        <v/>
      </c>
      <c r="BA42" s="61" t="str">
        <f>IFERROR(Limt2!AZ42/GAMSlim2!AZ42,"")</f>
        <v/>
      </c>
      <c r="BB42" s="61" t="str">
        <f>IFERROR(Limt2!BA42/GAMSlim2!BA42,"")</f>
        <v/>
      </c>
      <c r="BC42" s="61" t="str">
        <f>IFERROR(Limt2!BB42/GAMSlim2!BB42,"")</f>
        <v/>
      </c>
      <c r="BD42" s="61" t="str">
        <f>IFERROR(Limt2!BC42/GAMSlim2!BC42,"")</f>
        <v/>
      </c>
      <c r="BE42" s="61" t="str">
        <f>IFERROR(Limt2!BD42/GAMSlim2!BD42,"")</f>
        <v/>
      </c>
      <c r="BF42" s="61" t="str">
        <f>IFERROR(Limt2!BE42/GAMSlim2!BE42,"")</f>
        <v/>
      </c>
      <c r="BG42" s="61" t="str">
        <f>IFERROR(Limt2!BF42/GAMSlim2!BF42,"")</f>
        <v/>
      </c>
      <c r="BH42" s="61" t="str">
        <f>IFERROR(Limt2!BG42/GAMSlim2!BG42,"")</f>
        <v/>
      </c>
      <c r="BI42" s="61" t="str">
        <f>IFERROR(Limt2!BH42/GAMSlim2!BH42,"")</f>
        <v/>
      </c>
      <c r="BJ42" s="61" t="str">
        <f>IFERROR(Limt2!BI42/GAMSlim2!BI42,"")</f>
        <v/>
      </c>
    </row>
    <row r="43" spans="1:62" x14ac:dyDescent="0.25">
      <c r="A43" t="str">
        <f>Limt2!A43</f>
        <v xml:space="preserve">     Growth rate of sigma (per year, log)</v>
      </c>
      <c r="B43" t="str">
        <f>GAMSbase!A43</f>
        <v>Growth Rate of Sigma</v>
      </c>
      <c r="C43" s="61">
        <f>IFERROR(Limt2!B43/GAMSlim2!B43,"")</f>
        <v>1</v>
      </c>
      <c r="D43" s="61">
        <f>IFERROR(Limt2!C43/GAMSlim2!C43,"")</f>
        <v>1.000000000005024</v>
      </c>
      <c r="E43" s="61">
        <f>IFERROR(Limt2!D43/GAMSlim2!D43,"")</f>
        <v>1.0000000002118572</v>
      </c>
      <c r="F43" s="61">
        <f>IFERROR(Limt2!E43/GAMSlim2!E43,"")</f>
        <v>0.99999999630699299</v>
      </c>
      <c r="G43" s="61">
        <f>IFERROR(Limt2!F43/GAMSlim2!F43,"")</f>
        <v>1.0000000049271474</v>
      </c>
      <c r="H43" s="61">
        <f>IFERROR(Limt2!G43/GAMSlim2!G43,"")</f>
        <v>1.0000000026628246</v>
      </c>
      <c r="I43" s="61">
        <f>IFERROR(Limt2!H43/GAMSlim2!H43,"")</f>
        <v>0.99999999717969201</v>
      </c>
      <c r="J43" s="61">
        <f>IFERROR(Limt2!I43/GAMSlim2!I43,"")</f>
        <v>0.99999999693138908</v>
      </c>
      <c r="K43" s="61">
        <f>IFERROR(Limt2!J43/GAMSlim2!J43,"")</f>
        <v>1.0000000007658563</v>
      </c>
      <c r="L43" s="61">
        <f>IFERROR(Limt2!K43/GAMSlim2!K43,"")</f>
        <v>0.9999999976791687</v>
      </c>
      <c r="M43" s="61">
        <f>IFERROR(Limt2!L43/GAMSlim2!L43,"")</f>
        <v>0.99999999810454387</v>
      </c>
      <c r="N43" s="61">
        <f>IFERROR(Limt2!M43/GAMSlim2!M43,"")</f>
        <v>1.0000000027523928</v>
      </c>
      <c r="O43" s="61">
        <f>IFERROR(Limt2!N43/GAMSlim2!N43,"")</f>
        <v>1.0000000023607123</v>
      </c>
      <c r="P43" s="61">
        <f>IFERROR(Limt2!O43/GAMSlim2!O43,"")</f>
        <v>0.99999999878555468</v>
      </c>
      <c r="Q43" s="61">
        <f>IFERROR(Limt2!P43/GAMSlim2!P43,"")</f>
        <v>1.0000000052789766</v>
      </c>
      <c r="R43" s="61">
        <f>IFERROR(Limt2!Q43/GAMSlim2!Q43,"")</f>
        <v>1.0000000036541661</v>
      </c>
      <c r="S43" s="61">
        <f>IFERROR(Limt2!R43/GAMSlim2!R43,"")</f>
        <v>0.99999999765712067</v>
      </c>
      <c r="T43" s="61">
        <f>IFERROR(Limt2!S43/GAMSlim2!S43,"")</f>
        <v>1.0000000026303963</v>
      </c>
      <c r="U43" s="61">
        <f>IFERROR(Limt2!T43/GAMSlim2!T43,"")</f>
        <v>1.0000000020308266</v>
      </c>
      <c r="V43" s="61">
        <f>IFERROR(Limt2!U43/GAMSlim2!U43,"")</f>
        <v>1.0000000016085027</v>
      </c>
      <c r="W43" s="61">
        <f>IFERROR(Limt2!V43/GAMSlim2!V43,"")</f>
        <v>0.99999999680999585</v>
      </c>
      <c r="X43" s="61">
        <f>IFERROR(Limt2!W43/GAMSlim2!W43,"")</f>
        <v>0.9999999947307493</v>
      </c>
      <c r="Y43" s="61">
        <f>IFERROR(Limt2!X43/GAMSlim2!X43,"")</f>
        <v>1.0000000032417531</v>
      </c>
      <c r="Z43" s="61">
        <f>IFERROR(Limt2!Y43/GAMSlim2!Y43,"")</f>
        <v>0.99999999734589007</v>
      </c>
      <c r="AA43" s="61">
        <f>IFERROR(Limt2!Z43/GAMSlim2!Z43,"")</f>
        <v>0.99999999727813149</v>
      </c>
      <c r="AB43" s="61">
        <f>IFERROR(Limt2!AA43/GAMSlim2!AA43,"")</f>
        <v>1.0000000016497079</v>
      </c>
      <c r="AC43" s="61">
        <f>IFERROR(Limt2!AB43/GAMSlim2!AB43,"")</f>
        <v>0.99999999828663644</v>
      </c>
      <c r="AD43" s="61">
        <f>IFERROR(Limt2!AC43/GAMSlim2!AC43,"")</f>
        <v>0.99999999829488484</v>
      </c>
      <c r="AE43" s="61">
        <f>IFERROR(Limt2!AD43/GAMSlim2!AD43,"")</f>
        <v>1.0000000021333855</v>
      </c>
      <c r="AF43" s="61">
        <f>IFERROR(Limt2!AE43/GAMSlim2!AE43,"")</f>
        <v>0.99999999934108408</v>
      </c>
      <c r="AG43" s="61">
        <f>IFERROR(Limt2!AF43/GAMSlim2!AF43,"")</f>
        <v>1.0000000031174781</v>
      </c>
      <c r="AH43" s="61">
        <f>IFERROR(Limt2!AG43/GAMSlim2!AG43,"")</f>
        <v>1.0000000042054329</v>
      </c>
      <c r="AI43" s="61">
        <f>IFERROR(Limt2!AH43/GAMSlim2!AH43,"")</f>
        <v>1.0000000055297205</v>
      </c>
      <c r="AJ43" s="61">
        <f>IFERROR(Limt2!AI43/GAMSlim2!AI43,"")</f>
        <v>0.99999999891183988</v>
      </c>
      <c r="AK43" s="61">
        <f>IFERROR(Limt2!AJ43/GAMSlim2!AJ43,"")</f>
        <v>1.0000000003498566</v>
      </c>
      <c r="AL43" s="61">
        <f>IFERROR(Limt2!AK43/GAMSlim2!AK43,"")</f>
        <v>1.0000000029695015</v>
      </c>
      <c r="AM43" s="61">
        <f>IFERROR(Limt2!AL43/GAMSlim2!AL43,"")</f>
        <v>1.0000000003899372</v>
      </c>
      <c r="AN43" s="61">
        <f>IFERROR(Limt2!AM43/GAMSlim2!AM43,"")</f>
        <v>0.9999999987679995</v>
      </c>
      <c r="AO43" s="61">
        <f>IFERROR(Limt2!AN43/GAMSlim2!AN43,"")</f>
        <v>1.0000000050173674</v>
      </c>
      <c r="AP43" s="61">
        <f>IFERROR(Limt2!AO43/GAMSlim2!AO43,"")</f>
        <v>1.0000000025142246</v>
      </c>
      <c r="AQ43" s="61">
        <f>IFERROR(Limt2!AP43/GAMSlim2!AP43,"")</f>
        <v>0.99999999936314143</v>
      </c>
      <c r="AR43" s="61">
        <f>IFERROR(Limt2!AQ43/GAMSlim2!AQ43,"")</f>
        <v>1.0000000044651411</v>
      </c>
      <c r="AS43" s="61">
        <f>IFERROR(Limt2!AR43/GAMSlim2!AR43,"")</f>
        <v>1.0000000028562983</v>
      </c>
      <c r="AT43" s="61">
        <f>IFERROR(Limt2!AS43/GAMSlim2!AS43,"")</f>
        <v>1.0000000047037187</v>
      </c>
      <c r="AU43" s="61">
        <f>IFERROR(Limt2!AT43/GAMSlim2!AT43,"")</f>
        <v>0.9999999960877507</v>
      </c>
      <c r="AV43" s="61">
        <f>IFERROR(Limt2!AU43/GAMSlim2!AU43,"")</f>
        <v>1.0000000010154522</v>
      </c>
      <c r="AW43" s="61">
        <f>IFERROR(Limt2!AV43/GAMSlim2!AV43,"")</f>
        <v>0.9999999942598039</v>
      </c>
      <c r="AX43" s="61">
        <f>IFERROR(Limt2!AW43/GAMSlim2!AW43,"")</f>
        <v>1.0000000013205321</v>
      </c>
      <c r="AY43" s="61">
        <f>IFERROR(Limt2!AX43/GAMSlim2!AX43,"")</f>
        <v>0.99999999798713624</v>
      </c>
      <c r="AZ43" s="61">
        <f>IFERROR(Limt2!AY43/GAMSlim2!AY43,"")</f>
        <v>0.99999999852725019</v>
      </c>
      <c r="BA43" s="61">
        <f>IFERROR(Limt2!AZ43/GAMSlim2!AZ43,"")</f>
        <v>1.0000000052869822</v>
      </c>
      <c r="BB43" s="61">
        <f>IFERROR(Limt2!BA43/GAMSlim2!BA43,"")</f>
        <v>0.99999999547894403</v>
      </c>
      <c r="BC43" s="61">
        <f>IFERROR(Limt2!BB43/GAMSlim2!BB43,"")</f>
        <v>0.99999999837419429</v>
      </c>
      <c r="BD43" s="61">
        <f>IFERROR(Limt2!BC43/GAMSlim2!BC43,"")</f>
        <v>1.0000000053579143</v>
      </c>
      <c r="BE43" s="61">
        <f>IFERROR(Limt2!BD43/GAMSlim2!BD43,"")</f>
        <v>0.9999999951716857</v>
      </c>
      <c r="BF43" s="61">
        <f>IFERROR(Limt2!BE43/GAMSlim2!BE43,"")</f>
        <v>0.99999999943105333</v>
      </c>
      <c r="BG43" s="61">
        <f>IFERROR(Limt2!BF43/GAMSlim2!BF43,"")</f>
        <v>0.99999999808831241</v>
      </c>
      <c r="BH43" s="61">
        <f>IFERROR(Limt2!BG43/GAMSlim2!BG43,"")</f>
        <v>0.99999999792299799</v>
      </c>
      <c r="BI43" s="61">
        <f>IFERROR(Limt2!BH43/GAMSlim2!BH43,"")</f>
        <v>1.0000000064840429</v>
      </c>
      <c r="BJ43" s="61">
        <f>IFERROR(Limt2!BI43/GAMSlim2!BI43,"")</f>
        <v>0</v>
      </c>
    </row>
    <row r="44" spans="1:62" x14ac:dyDescent="0.25">
      <c r="A44" t="str">
        <f>Limt2!A44</f>
        <v>Carbon emissions from land use change (GTCO2 per year)</v>
      </c>
      <c r="B44" t="str">
        <f>GAMSbase!A44</f>
        <v>Carbon Emissions from Land Use Change</v>
      </c>
      <c r="C44" s="61">
        <f>IFERROR(Limt2!B44/GAMSlim2!B44,"")</f>
        <v>1</v>
      </c>
      <c r="D44" s="61">
        <f>IFERROR(Limt2!C44/GAMSlim2!C44,"")</f>
        <v>1</v>
      </c>
      <c r="E44" s="61">
        <f>IFERROR(Limt2!D44/GAMSlim2!D44,"")</f>
        <v>1</v>
      </c>
      <c r="F44" s="61">
        <f>IFERROR(Limt2!E44/GAMSlim2!E44,"")</f>
        <v>1.0000000000000002</v>
      </c>
      <c r="G44" s="61">
        <f>IFERROR(Limt2!F44/GAMSlim2!F44,"")</f>
        <v>1.0000000000000002</v>
      </c>
      <c r="H44" s="61">
        <f>IFERROR(Limt2!G44/GAMSlim2!G44,"")</f>
        <v>1.0000000000000002</v>
      </c>
      <c r="I44" s="61">
        <f>IFERROR(Limt2!H44/GAMSlim2!H44,"")</f>
        <v>1.0000000000000002</v>
      </c>
      <c r="J44" s="61">
        <f>IFERROR(Limt2!I44/GAMSlim2!I44,"")</f>
        <v>1.0000000000000002</v>
      </c>
      <c r="K44" s="61">
        <f>IFERROR(Limt2!J44/GAMSlim2!J44,"")</f>
        <v>1.0000000000000004</v>
      </c>
      <c r="L44" s="61">
        <f>IFERROR(Limt2!K44/GAMSlim2!K44,"")</f>
        <v>1.0000000000000004</v>
      </c>
      <c r="M44" s="61">
        <f>IFERROR(Limt2!L44/GAMSlim2!L44,"")</f>
        <v>1.0000000000564442</v>
      </c>
      <c r="N44" s="61">
        <f>IFERROR(Limt2!M44/GAMSlim2!M44,"")</f>
        <v>1.0000000001269991</v>
      </c>
      <c r="O44" s="61">
        <f>IFERROR(Limt2!N44/GAMSlim2!N44,"")</f>
        <v>1.0000000001269991</v>
      </c>
      <c r="P44" s="61">
        <f>IFERROR(Limt2!O44/GAMSlim2!O44,"")</f>
        <v>0.99999999990651567</v>
      </c>
      <c r="Q44" s="61">
        <f>IFERROR(Limt2!P44/GAMSlim2!P44,"")</f>
        <v>0.99999999976871345</v>
      </c>
      <c r="R44" s="61">
        <f>IFERROR(Limt2!Q44/GAMSlim2!Q44,"")</f>
        <v>0.99999999994096622</v>
      </c>
      <c r="S44" s="61">
        <f>IFERROR(Limt2!R44/GAMSlim2!R44,"")</f>
        <v>1.0000000001562821</v>
      </c>
      <c r="T44" s="61">
        <f>IFERROR(Limt2!S44/GAMSlim2!S44,"")</f>
        <v>0.9999999993488472</v>
      </c>
      <c r="U44" s="61">
        <f>IFERROR(Limt2!T44/GAMSlim2!T44,"")</f>
        <v>0.99999999968527853</v>
      </c>
      <c r="V44" s="61">
        <f>IFERROR(Limt2!U44/GAMSlim2!U44,"")</f>
        <v>0.99999999926473959</v>
      </c>
      <c r="W44" s="61">
        <f>IFERROR(Limt2!V44/GAMSlim2!V44,"")</f>
        <v>0.99999999873906598</v>
      </c>
      <c r="X44" s="61">
        <f>IFERROR(Limt2!W44/GAMSlim2!W44,"")</f>
        <v>1.0000000007103427</v>
      </c>
      <c r="Y44" s="61">
        <f>IFERROR(Limt2!X44/GAMSlim2!X44,"")</f>
        <v>0.99999999906761217</v>
      </c>
      <c r="Z44" s="61">
        <f>IFERROR(Limt2!Y44/GAMSlim2!Y44,"")</f>
        <v>1.000000002147732</v>
      </c>
      <c r="AA44" s="61">
        <f>IFERROR(Limt2!Z44/GAMSlim2!Z44,"")</f>
        <v>0.99999999958096553</v>
      </c>
      <c r="AB44" s="61">
        <f>IFERROR(Limt2!AA44/GAMSlim2!AA44,"")</f>
        <v>1.0000000011851946</v>
      </c>
      <c r="AC44" s="61">
        <f>IFERROR(Limt2!AB44/GAMSlim2!AB44,"")</f>
        <v>1.0000000011851948</v>
      </c>
      <c r="AD44" s="61">
        <f>IFERROR(Limt2!AC44/GAMSlim2!AC44,"")</f>
        <v>1.0000000011851946</v>
      </c>
      <c r="AE44" s="61">
        <f>IFERROR(Limt2!AD44/GAMSlim2!AD44,"")</f>
        <v>1.0000000043184549</v>
      </c>
      <c r="AF44" s="61">
        <f>IFERROR(Limt2!AE44/GAMSlim2!AE44,"")</f>
        <v>0.99999999256873018</v>
      </c>
      <c r="AG44" s="61">
        <f>IFERROR(Limt2!AF44/GAMSlim2!AF44,"")</f>
        <v>1.0000000072558861</v>
      </c>
      <c r="AH44" s="61">
        <f>IFERROR(Limt2!AG44/GAMSlim2!AG44,"")</f>
        <v>1.0000000011362378</v>
      </c>
      <c r="AI44" s="61">
        <f>IFERROR(Limt2!AH44/GAMSlim2!AH44,"")</f>
        <v>0.99999998583711747</v>
      </c>
      <c r="AJ44" s="61">
        <f>IFERROR(Limt2!AI44/GAMSlim2!AI44,"")</f>
        <v>0.99999999539906759</v>
      </c>
      <c r="AK44" s="61">
        <f>IFERROR(Limt2!AJ44/GAMSlim2!AJ44,"")</f>
        <v>0.9999999953990677</v>
      </c>
      <c r="AL44" s="61">
        <f>IFERROR(Limt2!AK44/GAMSlim2!AK44,"")</f>
        <v>1.0000000252801633</v>
      </c>
      <c r="AM44" s="61">
        <f>IFERROR(Limt2!AL44/GAMSlim2!AL44,"")</f>
        <v>1.0000000252801633</v>
      </c>
      <c r="AN44" s="61">
        <f>IFERROR(Limt2!AM44/GAMSlim2!AM44,"")</f>
        <v>0.99999997859095224</v>
      </c>
      <c r="AO44" s="61">
        <f>IFERROR(Limt2!AN44/GAMSlim2!AN44,"")</f>
        <v>0.99999997859095235</v>
      </c>
      <c r="AP44" s="61">
        <f>IFERROR(Limt2!AO44/GAMSlim2!AO44,"")</f>
        <v>1.0000000880187974</v>
      </c>
      <c r="AQ44" s="61">
        <f>IFERROR(Limt2!AP44/GAMSlim2!AP44,"")</f>
        <v>1.0000000880187976</v>
      </c>
      <c r="AR44" s="61">
        <f>IFERROR(Limt2!AQ44/GAMSlim2!AQ44,"")</f>
        <v>0.99999997403145946</v>
      </c>
      <c r="AS44" s="61">
        <f>IFERROR(Limt2!AR44/GAMSlim2!AR44,"")</f>
        <v>0.99999983154732353</v>
      </c>
      <c r="AT44" s="61">
        <f>IFERROR(Limt2!AS44/GAMSlim2!AS44,"")</f>
        <v>0.99999983154732364</v>
      </c>
      <c r="AU44" s="61">
        <f>IFERROR(Limt2!AT44/GAMSlim2!AT44,"")</f>
        <v>0.99999994286305149</v>
      </c>
      <c r="AV44" s="61">
        <f>IFERROR(Limt2!AU44/GAMSlim2!AU44,"")</f>
        <v>0.99999980371839559</v>
      </c>
      <c r="AW44" s="61">
        <f>IFERROR(Limt2!AV44/GAMSlim2!AV44,"")</f>
        <v>1.000000151580108</v>
      </c>
      <c r="AX44" s="61">
        <f>IFERROR(Limt2!AW44/GAMSlim2!AW44,"")</f>
        <v>0.99999971675300536</v>
      </c>
      <c r="AY44" s="61">
        <f>IFERROR(Limt2!AX44/GAMSlim2!AX44,"")</f>
        <v>0.99999944498625837</v>
      </c>
      <c r="AZ44" s="61">
        <f>IFERROR(Limt2!AY44/GAMSlim2!AY44,"")</f>
        <v>0.99999944498625848</v>
      </c>
      <c r="BA44" s="61">
        <f>IFERROR(Limt2!AZ44/GAMSlim2!AZ44,"")</f>
        <v>0.99999944498625859</v>
      </c>
      <c r="BB44" s="61">
        <f>IFERROR(Limt2!BA44/GAMSlim2!BA44,"")</f>
        <v>1.0000010373716453</v>
      </c>
      <c r="BC44" s="61">
        <f>IFERROR(Limt2!BB44/GAMSlim2!BB44,"")</f>
        <v>0.9999990468907044</v>
      </c>
      <c r="BD44" s="61">
        <f>IFERROR(Limt2!BC44/GAMSlim2!BC44,"")</f>
        <v>0.9999990468907044</v>
      </c>
      <c r="BE44" s="61">
        <f>IFERROR(Limt2!BD44/GAMSlim2!BD44,"")</f>
        <v>1.0000011203085233</v>
      </c>
      <c r="BF44" s="61">
        <f>IFERROR(Limt2!BE44/GAMSlim2!BE44,"")</f>
        <v>0.99999723265716622</v>
      </c>
      <c r="BG44" s="61">
        <f>IFERROR(Limt2!BF44/GAMSlim2!BF44,"")</f>
        <v>0.99999723265716634</v>
      </c>
      <c r="BH44" s="61">
        <f>IFERROR(Limt2!BG44/GAMSlim2!BG44,"")</f>
        <v>1.0000012822946525</v>
      </c>
      <c r="BI44" s="61">
        <f>IFERROR(Limt2!BH44/GAMSlim2!BH44,"")</f>
        <v>1.0000038133347373</v>
      </c>
      <c r="BJ44" s="61">
        <f>IFERROR(Limt2!BI44/GAMSlim2!BI44,"")</f>
        <v>1.0000069771528606</v>
      </c>
    </row>
    <row r="45" spans="1:62" x14ac:dyDescent="0.25">
      <c r="A45" t="str">
        <f>Limt2!A45</f>
        <v xml:space="preserve">      CO2 emissions, land use (GTCO2 per year, 2010)</v>
      </c>
      <c r="B45" t="str">
        <f>GAMSbase!A45</f>
        <v>Initial Carbon Emissions from Land</v>
      </c>
      <c r="C45" s="61">
        <f>IFERROR(Limt2!B45/GAMSlim2!B45,"")</f>
        <v>1</v>
      </c>
      <c r="D45" s="61" t="str">
        <f>IFERROR(Limt2!C45/GAMSlim2!C45,"")</f>
        <v/>
      </c>
      <c r="E45" s="61" t="str">
        <f>IFERROR(Limt2!D45/GAMSlim2!D45,"")</f>
        <v/>
      </c>
      <c r="F45" s="61" t="str">
        <f>IFERROR(Limt2!E45/GAMSlim2!E45,"")</f>
        <v/>
      </c>
      <c r="G45" s="61" t="str">
        <f>IFERROR(Limt2!F45/GAMSlim2!F45,"")</f>
        <v/>
      </c>
      <c r="H45" s="61" t="str">
        <f>IFERROR(Limt2!G45/GAMSlim2!G45,"")</f>
        <v/>
      </c>
      <c r="I45" s="61" t="str">
        <f>IFERROR(Limt2!H45/GAMSlim2!H45,"")</f>
        <v/>
      </c>
      <c r="J45" s="61" t="str">
        <f>IFERROR(Limt2!I45/GAMSlim2!I45,"")</f>
        <v/>
      </c>
      <c r="K45" s="61" t="str">
        <f>IFERROR(Limt2!J45/GAMSlim2!J45,"")</f>
        <v/>
      </c>
      <c r="L45" s="61" t="str">
        <f>IFERROR(Limt2!K45/GAMSlim2!K45,"")</f>
        <v/>
      </c>
      <c r="M45" s="61" t="str">
        <f>IFERROR(Limt2!L45/GAMSlim2!L45,"")</f>
        <v/>
      </c>
      <c r="N45" s="61" t="str">
        <f>IFERROR(Limt2!M45/GAMSlim2!M45,"")</f>
        <v/>
      </c>
      <c r="O45" s="61" t="str">
        <f>IFERROR(Limt2!N45/GAMSlim2!N45,"")</f>
        <v/>
      </c>
      <c r="P45" s="61" t="str">
        <f>IFERROR(Limt2!O45/GAMSlim2!O45,"")</f>
        <v/>
      </c>
      <c r="Q45" s="61" t="str">
        <f>IFERROR(Limt2!P45/GAMSlim2!P45,"")</f>
        <v/>
      </c>
      <c r="R45" s="61" t="str">
        <f>IFERROR(Limt2!Q45/GAMSlim2!Q45,"")</f>
        <v/>
      </c>
      <c r="S45" s="61" t="str">
        <f>IFERROR(Limt2!R45/GAMSlim2!R45,"")</f>
        <v/>
      </c>
      <c r="T45" s="61" t="str">
        <f>IFERROR(Limt2!S45/GAMSlim2!S45,"")</f>
        <v/>
      </c>
      <c r="U45" s="61" t="str">
        <f>IFERROR(Limt2!T45/GAMSlim2!T45,"")</f>
        <v/>
      </c>
      <c r="V45" s="61" t="str">
        <f>IFERROR(Limt2!U45/GAMSlim2!U45,"")</f>
        <v/>
      </c>
      <c r="W45" s="61" t="str">
        <f>IFERROR(Limt2!V45/GAMSlim2!V45,"")</f>
        <v/>
      </c>
      <c r="X45" s="61" t="str">
        <f>IFERROR(Limt2!W45/GAMSlim2!W45,"")</f>
        <v/>
      </c>
      <c r="Y45" s="61" t="str">
        <f>IFERROR(Limt2!X45/GAMSlim2!X45,"")</f>
        <v/>
      </c>
      <c r="Z45" s="61" t="str">
        <f>IFERROR(Limt2!Y45/GAMSlim2!Y45,"")</f>
        <v/>
      </c>
      <c r="AA45" s="61" t="str">
        <f>IFERROR(Limt2!Z45/GAMSlim2!Z45,"")</f>
        <v/>
      </c>
      <c r="AB45" s="61" t="str">
        <f>IFERROR(Limt2!AA45/GAMSlim2!AA45,"")</f>
        <v/>
      </c>
      <c r="AC45" s="61" t="str">
        <f>IFERROR(Limt2!AB45/GAMSlim2!AB45,"")</f>
        <v/>
      </c>
      <c r="AD45" s="61" t="str">
        <f>IFERROR(Limt2!AC45/GAMSlim2!AC45,"")</f>
        <v/>
      </c>
      <c r="AE45" s="61" t="str">
        <f>IFERROR(Limt2!AD45/GAMSlim2!AD45,"")</f>
        <v/>
      </c>
      <c r="AF45" s="61" t="str">
        <f>IFERROR(Limt2!AE45/GAMSlim2!AE45,"")</f>
        <v/>
      </c>
      <c r="AG45" s="61" t="str">
        <f>IFERROR(Limt2!AF45/GAMSlim2!AF45,"")</f>
        <v/>
      </c>
      <c r="AH45" s="61" t="str">
        <f>IFERROR(Limt2!AG45/GAMSlim2!AG45,"")</f>
        <v/>
      </c>
      <c r="AI45" s="61" t="str">
        <f>IFERROR(Limt2!AH45/GAMSlim2!AH45,"")</f>
        <v/>
      </c>
      <c r="AJ45" s="61" t="str">
        <f>IFERROR(Limt2!AI45/GAMSlim2!AI45,"")</f>
        <v/>
      </c>
      <c r="AK45" s="61" t="str">
        <f>IFERROR(Limt2!AJ45/GAMSlim2!AJ45,"")</f>
        <v/>
      </c>
      <c r="AL45" s="61" t="str">
        <f>IFERROR(Limt2!AK45/GAMSlim2!AK45,"")</f>
        <v/>
      </c>
      <c r="AM45" s="61" t="str">
        <f>IFERROR(Limt2!AL45/GAMSlim2!AL45,"")</f>
        <v/>
      </c>
      <c r="AN45" s="61" t="str">
        <f>IFERROR(Limt2!AM45/GAMSlim2!AM45,"")</f>
        <v/>
      </c>
      <c r="AO45" s="61" t="str">
        <f>IFERROR(Limt2!AN45/GAMSlim2!AN45,"")</f>
        <v/>
      </c>
      <c r="AP45" s="61" t="str">
        <f>IFERROR(Limt2!AO45/GAMSlim2!AO45,"")</f>
        <v/>
      </c>
      <c r="AQ45" s="61" t="str">
        <f>IFERROR(Limt2!AP45/GAMSlim2!AP45,"")</f>
        <v/>
      </c>
      <c r="AR45" s="61" t="str">
        <f>IFERROR(Limt2!AQ45/GAMSlim2!AQ45,"")</f>
        <v/>
      </c>
      <c r="AS45" s="61" t="str">
        <f>IFERROR(Limt2!AR45/GAMSlim2!AR45,"")</f>
        <v/>
      </c>
      <c r="AT45" s="61" t="str">
        <f>IFERROR(Limt2!AS45/GAMSlim2!AS45,"")</f>
        <v/>
      </c>
      <c r="AU45" s="61" t="str">
        <f>IFERROR(Limt2!AT45/GAMSlim2!AT45,"")</f>
        <v/>
      </c>
      <c r="AV45" s="61" t="str">
        <f>IFERROR(Limt2!AU45/GAMSlim2!AU45,"")</f>
        <v/>
      </c>
      <c r="AW45" s="61" t="str">
        <f>IFERROR(Limt2!AV45/GAMSlim2!AV45,"")</f>
        <v/>
      </c>
      <c r="AX45" s="61" t="str">
        <f>IFERROR(Limt2!AW45/GAMSlim2!AW45,"")</f>
        <v/>
      </c>
      <c r="AY45" s="61" t="str">
        <f>IFERROR(Limt2!AX45/GAMSlim2!AX45,"")</f>
        <v/>
      </c>
      <c r="AZ45" s="61" t="str">
        <f>IFERROR(Limt2!AY45/GAMSlim2!AY45,"")</f>
        <v/>
      </c>
      <c r="BA45" s="61" t="str">
        <f>IFERROR(Limt2!AZ45/GAMSlim2!AZ45,"")</f>
        <v/>
      </c>
      <c r="BB45" s="61" t="str">
        <f>IFERROR(Limt2!BA45/GAMSlim2!BA45,"")</f>
        <v/>
      </c>
      <c r="BC45" s="61" t="str">
        <f>IFERROR(Limt2!BB45/GAMSlim2!BB45,"")</f>
        <v/>
      </c>
      <c r="BD45" s="61" t="str">
        <f>IFERROR(Limt2!BC45/GAMSlim2!BC45,"")</f>
        <v/>
      </c>
      <c r="BE45" s="61" t="str">
        <f>IFERROR(Limt2!BD45/GAMSlim2!BD45,"")</f>
        <v/>
      </c>
      <c r="BF45" s="61" t="str">
        <f>IFERROR(Limt2!BE45/GAMSlim2!BE45,"")</f>
        <v/>
      </c>
      <c r="BG45" s="61" t="str">
        <f>IFERROR(Limt2!BF45/GAMSlim2!BF45,"")</f>
        <v/>
      </c>
      <c r="BH45" s="61" t="str">
        <f>IFERROR(Limt2!BG45/GAMSlim2!BG45,"")</f>
        <v/>
      </c>
      <c r="BI45" s="61" t="str">
        <f>IFERROR(Limt2!BH45/GAMSlim2!BH45,"")</f>
        <v/>
      </c>
      <c r="BJ45" s="61" t="str">
        <f>IFERROR(Limt2!BI45/GAMSlim2!BI45,"")</f>
        <v/>
      </c>
    </row>
    <row r="46" spans="1:62" x14ac:dyDescent="0.25">
      <c r="A46" t="str">
        <f>Limt2!A46</f>
        <v>PARTICIPATION</v>
      </c>
      <c r="B46" t="str">
        <f>GAMSbase!A46</f>
        <v>* PARTICIPATION</v>
      </c>
      <c r="C46" s="61" t="str">
        <f>IFERROR(Limt2!B46/GAMSlim2!B46,"")</f>
        <v/>
      </c>
      <c r="D46" s="61" t="str">
        <f>IFERROR(Limt2!C46/GAMSlim2!C46,"")</f>
        <v/>
      </c>
      <c r="E46" s="61" t="str">
        <f>IFERROR(Limt2!D46/GAMSlim2!D46,"")</f>
        <v/>
      </c>
      <c r="F46" s="61" t="str">
        <f>IFERROR(Limt2!E46/GAMSlim2!E46,"")</f>
        <v/>
      </c>
      <c r="G46" s="61" t="str">
        <f>IFERROR(Limt2!F46/GAMSlim2!F46,"")</f>
        <v/>
      </c>
      <c r="H46" s="61" t="str">
        <f>IFERROR(Limt2!G46/GAMSlim2!G46,"")</f>
        <v/>
      </c>
      <c r="I46" s="61" t="str">
        <f>IFERROR(Limt2!H46/GAMSlim2!H46,"")</f>
        <v/>
      </c>
      <c r="J46" s="61" t="str">
        <f>IFERROR(Limt2!I46/GAMSlim2!I46,"")</f>
        <v/>
      </c>
      <c r="K46" s="61" t="str">
        <f>IFERROR(Limt2!J46/GAMSlim2!J46,"")</f>
        <v/>
      </c>
      <c r="L46" s="61" t="str">
        <f>IFERROR(Limt2!K46/GAMSlim2!K46,"")</f>
        <v/>
      </c>
      <c r="M46" s="61" t="str">
        <f>IFERROR(Limt2!L46/GAMSlim2!L46,"")</f>
        <v/>
      </c>
      <c r="N46" s="61" t="str">
        <f>IFERROR(Limt2!M46/GAMSlim2!M46,"")</f>
        <v/>
      </c>
      <c r="O46" s="61" t="str">
        <f>IFERROR(Limt2!N46/GAMSlim2!N46,"")</f>
        <v/>
      </c>
      <c r="P46" s="61" t="str">
        <f>IFERROR(Limt2!O46/GAMSlim2!O46,"")</f>
        <v/>
      </c>
      <c r="Q46" s="61" t="str">
        <f>IFERROR(Limt2!P46/GAMSlim2!P46,"")</f>
        <v/>
      </c>
      <c r="R46" s="61" t="str">
        <f>IFERROR(Limt2!Q46/GAMSlim2!Q46,"")</f>
        <v/>
      </c>
      <c r="S46" s="61" t="str">
        <f>IFERROR(Limt2!R46/GAMSlim2!R46,"")</f>
        <v/>
      </c>
      <c r="T46" s="61" t="str">
        <f>IFERROR(Limt2!S46/GAMSlim2!S46,"")</f>
        <v/>
      </c>
      <c r="U46" s="61" t="str">
        <f>IFERROR(Limt2!T46/GAMSlim2!T46,"")</f>
        <v/>
      </c>
      <c r="V46" s="61" t="str">
        <f>IFERROR(Limt2!U46/GAMSlim2!U46,"")</f>
        <v/>
      </c>
      <c r="W46" s="61" t="str">
        <f>IFERROR(Limt2!V46/GAMSlim2!V46,"")</f>
        <v/>
      </c>
      <c r="X46" s="61" t="str">
        <f>IFERROR(Limt2!W46/GAMSlim2!W46,"")</f>
        <v/>
      </c>
      <c r="Y46" s="61" t="str">
        <f>IFERROR(Limt2!X46/GAMSlim2!X46,"")</f>
        <v/>
      </c>
      <c r="Z46" s="61" t="str">
        <f>IFERROR(Limt2!Y46/GAMSlim2!Y46,"")</f>
        <v/>
      </c>
      <c r="AA46" s="61" t="str">
        <f>IFERROR(Limt2!Z46/GAMSlim2!Z46,"")</f>
        <v/>
      </c>
      <c r="AB46" s="61" t="str">
        <f>IFERROR(Limt2!AA46/GAMSlim2!AA46,"")</f>
        <v/>
      </c>
      <c r="AC46" s="61" t="str">
        <f>IFERROR(Limt2!AB46/GAMSlim2!AB46,"")</f>
        <v/>
      </c>
      <c r="AD46" s="61" t="str">
        <f>IFERROR(Limt2!AC46/GAMSlim2!AC46,"")</f>
        <v/>
      </c>
      <c r="AE46" s="61" t="str">
        <f>IFERROR(Limt2!AD46/GAMSlim2!AD46,"")</f>
        <v/>
      </c>
      <c r="AF46" s="61" t="str">
        <f>IFERROR(Limt2!AE46/GAMSlim2!AE46,"")</f>
        <v/>
      </c>
      <c r="AG46" s="61" t="str">
        <f>IFERROR(Limt2!AF46/GAMSlim2!AF46,"")</f>
        <v/>
      </c>
      <c r="AH46" s="61" t="str">
        <f>IFERROR(Limt2!AG46/GAMSlim2!AG46,"")</f>
        <v/>
      </c>
      <c r="AI46" s="61" t="str">
        <f>IFERROR(Limt2!AH46/GAMSlim2!AH46,"")</f>
        <v/>
      </c>
      <c r="AJ46" s="61" t="str">
        <f>IFERROR(Limt2!AI46/GAMSlim2!AI46,"")</f>
        <v/>
      </c>
      <c r="AK46" s="61" t="str">
        <f>IFERROR(Limt2!AJ46/GAMSlim2!AJ46,"")</f>
        <v/>
      </c>
      <c r="AL46" s="61" t="str">
        <f>IFERROR(Limt2!AK46/GAMSlim2!AK46,"")</f>
        <v/>
      </c>
      <c r="AM46" s="61" t="str">
        <f>IFERROR(Limt2!AL46/GAMSlim2!AL46,"")</f>
        <v/>
      </c>
      <c r="AN46" s="61" t="str">
        <f>IFERROR(Limt2!AM46/GAMSlim2!AM46,"")</f>
        <v/>
      </c>
      <c r="AO46" s="61" t="str">
        <f>IFERROR(Limt2!AN46/GAMSlim2!AN46,"")</f>
        <v/>
      </c>
      <c r="AP46" s="61" t="str">
        <f>IFERROR(Limt2!AO46/GAMSlim2!AO46,"")</f>
        <v/>
      </c>
      <c r="AQ46" s="61" t="str">
        <f>IFERROR(Limt2!AP46/GAMSlim2!AP46,"")</f>
        <v/>
      </c>
      <c r="AR46" s="61" t="str">
        <f>IFERROR(Limt2!AQ46/GAMSlim2!AQ46,"")</f>
        <v/>
      </c>
      <c r="AS46" s="61" t="str">
        <f>IFERROR(Limt2!AR46/GAMSlim2!AR46,"")</f>
        <v/>
      </c>
      <c r="AT46" s="61" t="str">
        <f>IFERROR(Limt2!AS46/GAMSlim2!AS46,"")</f>
        <v/>
      </c>
      <c r="AU46" s="61" t="str">
        <f>IFERROR(Limt2!AT46/GAMSlim2!AT46,"")</f>
        <v/>
      </c>
      <c r="AV46" s="61" t="str">
        <f>IFERROR(Limt2!AU46/GAMSlim2!AU46,"")</f>
        <v/>
      </c>
      <c r="AW46" s="61" t="str">
        <f>IFERROR(Limt2!AV46/GAMSlim2!AV46,"")</f>
        <v/>
      </c>
      <c r="AX46" s="61" t="str">
        <f>IFERROR(Limt2!AW46/GAMSlim2!AW46,"")</f>
        <v/>
      </c>
      <c r="AY46" s="61" t="str">
        <f>IFERROR(Limt2!AX46/GAMSlim2!AX46,"")</f>
        <v/>
      </c>
      <c r="AZ46" s="61" t="str">
        <f>IFERROR(Limt2!AY46/GAMSlim2!AY46,"")</f>
        <v/>
      </c>
      <c r="BA46" s="61" t="str">
        <f>IFERROR(Limt2!AZ46/GAMSlim2!AZ46,"")</f>
        <v/>
      </c>
      <c r="BB46" s="61" t="str">
        <f>IFERROR(Limt2!BA46/GAMSlim2!BA46,"")</f>
        <v/>
      </c>
      <c r="BC46" s="61" t="str">
        <f>IFERROR(Limt2!BB46/GAMSlim2!BB46,"")</f>
        <v/>
      </c>
      <c r="BD46" s="61" t="str">
        <f>IFERROR(Limt2!BC46/GAMSlim2!BC46,"")</f>
        <v/>
      </c>
      <c r="BE46" s="61" t="str">
        <f>IFERROR(Limt2!BD46/GAMSlim2!BD46,"")</f>
        <v/>
      </c>
      <c r="BF46" s="61" t="str">
        <f>IFERROR(Limt2!BE46/GAMSlim2!BE46,"")</f>
        <v/>
      </c>
      <c r="BG46" s="61" t="str">
        <f>IFERROR(Limt2!BF46/GAMSlim2!BF46,"")</f>
        <v/>
      </c>
      <c r="BH46" s="61" t="str">
        <f>IFERROR(Limt2!BG46/GAMSlim2!BG46,"")</f>
        <v/>
      </c>
      <c r="BI46" s="61" t="str">
        <f>IFERROR(Limt2!BH46/GAMSlim2!BH46,"")</f>
        <v/>
      </c>
      <c r="BJ46" s="61" t="str">
        <f>IFERROR(Limt2!BI46/GAMSlim2!BI46,"")</f>
        <v/>
      </c>
    </row>
    <row r="47" spans="1:62" x14ac:dyDescent="0.25">
      <c r="A47" t="str">
        <f>Limt2!A47</f>
        <v>All immediate</v>
      </c>
      <c r="B47" t="str">
        <f>GAMSbase!A47</f>
        <v>Proportion of World in Participation</v>
      </c>
      <c r="C47" s="61">
        <f>IFERROR(Limt2!B47/GAMSlim2!B47,"")</f>
        <v>1</v>
      </c>
      <c r="D47" s="61">
        <f>IFERROR(Limt2!C47/GAMSlim2!C47,"")</f>
        <v>1</v>
      </c>
      <c r="E47" s="61">
        <f>IFERROR(Limt2!D47/GAMSlim2!D47,"")</f>
        <v>1</v>
      </c>
      <c r="F47" s="61">
        <f>IFERROR(Limt2!E47/GAMSlim2!E47,"")</f>
        <v>1</v>
      </c>
      <c r="G47" s="61">
        <f>IFERROR(Limt2!F47/GAMSlim2!F47,"")</f>
        <v>1</v>
      </c>
      <c r="H47" s="61">
        <f>IFERROR(Limt2!G47/GAMSlim2!G47,"")</f>
        <v>1</v>
      </c>
      <c r="I47" s="61">
        <f>IFERROR(Limt2!H47/GAMSlim2!H47,"")</f>
        <v>1</v>
      </c>
      <c r="J47" s="61">
        <f>IFERROR(Limt2!I47/GAMSlim2!I47,"")</f>
        <v>1</v>
      </c>
      <c r="K47" s="61">
        <f>IFERROR(Limt2!J47/GAMSlim2!J47,"")</f>
        <v>1</v>
      </c>
      <c r="L47" s="61">
        <f>IFERROR(Limt2!K47/GAMSlim2!K47,"")</f>
        <v>1</v>
      </c>
      <c r="M47" s="61">
        <f>IFERROR(Limt2!L47/GAMSlim2!L47,"")</f>
        <v>1</v>
      </c>
      <c r="N47" s="61">
        <f>IFERROR(Limt2!M47/GAMSlim2!M47,"")</f>
        <v>1</v>
      </c>
      <c r="O47" s="61">
        <f>IFERROR(Limt2!N47/GAMSlim2!N47,"")</f>
        <v>1</v>
      </c>
      <c r="P47" s="61">
        <f>IFERROR(Limt2!O47/GAMSlim2!O47,"")</f>
        <v>1</v>
      </c>
      <c r="Q47" s="61">
        <f>IFERROR(Limt2!P47/GAMSlim2!P47,"")</f>
        <v>1</v>
      </c>
      <c r="R47" s="61">
        <f>IFERROR(Limt2!Q47/GAMSlim2!Q47,"")</f>
        <v>1</v>
      </c>
      <c r="S47" s="61">
        <f>IFERROR(Limt2!R47/GAMSlim2!R47,"")</f>
        <v>1</v>
      </c>
      <c r="T47" s="61">
        <f>IFERROR(Limt2!S47/GAMSlim2!S47,"")</f>
        <v>1</v>
      </c>
      <c r="U47" s="61">
        <f>IFERROR(Limt2!T47/GAMSlim2!T47,"")</f>
        <v>1</v>
      </c>
      <c r="V47" s="61">
        <f>IFERROR(Limt2!U47/GAMSlim2!U47,"")</f>
        <v>1</v>
      </c>
      <c r="W47" s="61">
        <f>IFERROR(Limt2!V47/GAMSlim2!V47,"")</f>
        <v>1</v>
      </c>
      <c r="X47" s="61">
        <f>IFERROR(Limt2!W47/GAMSlim2!W47,"")</f>
        <v>1</v>
      </c>
      <c r="Y47" s="61">
        <f>IFERROR(Limt2!X47/GAMSlim2!X47,"")</f>
        <v>1</v>
      </c>
      <c r="Z47" s="61">
        <f>IFERROR(Limt2!Y47/GAMSlim2!Y47,"")</f>
        <v>1</v>
      </c>
      <c r="AA47" s="61">
        <f>IFERROR(Limt2!Z47/GAMSlim2!Z47,"")</f>
        <v>1</v>
      </c>
      <c r="AB47" s="61">
        <f>IFERROR(Limt2!AA47/GAMSlim2!AA47,"")</f>
        <v>1</v>
      </c>
      <c r="AC47" s="61">
        <f>IFERROR(Limt2!AB47/GAMSlim2!AB47,"")</f>
        <v>1</v>
      </c>
      <c r="AD47" s="61">
        <f>IFERROR(Limt2!AC47/GAMSlim2!AC47,"")</f>
        <v>1</v>
      </c>
      <c r="AE47" s="61">
        <f>IFERROR(Limt2!AD47/GAMSlim2!AD47,"")</f>
        <v>1</v>
      </c>
      <c r="AF47" s="61">
        <f>IFERROR(Limt2!AE47/GAMSlim2!AE47,"")</f>
        <v>1</v>
      </c>
      <c r="AG47" s="61">
        <f>IFERROR(Limt2!AF47/GAMSlim2!AF47,"")</f>
        <v>1</v>
      </c>
      <c r="AH47" s="61">
        <f>IFERROR(Limt2!AG47/GAMSlim2!AG47,"")</f>
        <v>1</v>
      </c>
      <c r="AI47" s="61">
        <f>IFERROR(Limt2!AH47/GAMSlim2!AH47,"")</f>
        <v>1</v>
      </c>
      <c r="AJ47" s="61">
        <f>IFERROR(Limt2!AI47/GAMSlim2!AI47,"")</f>
        <v>1</v>
      </c>
      <c r="AK47" s="61">
        <f>IFERROR(Limt2!AJ47/GAMSlim2!AJ47,"")</f>
        <v>1</v>
      </c>
      <c r="AL47" s="61">
        <f>IFERROR(Limt2!AK47/GAMSlim2!AK47,"")</f>
        <v>1</v>
      </c>
      <c r="AM47" s="61">
        <f>IFERROR(Limt2!AL47/GAMSlim2!AL47,"")</f>
        <v>1</v>
      </c>
      <c r="AN47" s="61">
        <f>IFERROR(Limt2!AM47/GAMSlim2!AM47,"")</f>
        <v>1</v>
      </c>
      <c r="AO47" s="61">
        <f>IFERROR(Limt2!AN47/GAMSlim2!AN47,"")</f>
        <v>1</v>
      </c>
      <c r="AP47" s="61">
        <f>IFERROR(Limt2!AO47/GAMSlim2!AO47,"")</f>
        <v>1</v>
      </c>
      <c r="AQ47" s="61">
        <f>IFERROR(Limt2!AP47/GAMSlim2!AP47,"")</f>
        <v>1</v>
      </c>
      <c r="AR47" s="61">
        <f>IFERROR(Limt2!AQ47/GAMSlim2!AQ47,"")</f>
        <v>1</v>
      </c>
      <c r="AS47" s="61">
        <f>IFERROR(Limt2!AR47/GAMSlim2!AR47,"")</f>
        <v>1</v>
      </c>
      <c r="AT47" s="61">
        <f>IFERROR(Limt2!AS47/GAMSlim2!AS47,"")</f>
        <v>1</v>
      </c>
      <c r="AU47" s="61">
        <f>IFERROR(Limt2!AT47/GAMSlim2!AT47,"")</f>
        <v>1</v>
      </c>
      <c r="AV47" s="61">
        <f>IFERROR(Limt2!AU47/GAMSlim2!AU47,"")</f>
        <v>1</v>
      </c>
      <c r="AW47" s="61">
        <f>IFERROR(Limt2!AV47/GAMSlim2!AV47,"")</f>
        <v>1</v>
      </c>
      <c r="AX47" s="61">
        <f>IFERROR(Limt2!AW47/GAMSlim2!AW47,"")</f>
        <v>1</v>
      </c>
      <c r="AY47" s="61">
        <f>IFERROR(Limt2!AX47/GAMSlim2!AX47,"")</f>
        <v>1</v>
      </c>
      <c r="AZ47" s="61">
        <f>IFERROR(Limt2!AY47/GAMSlim2!AY47,"")</f>
        <v>1</v>
      </c>
      <c r="BA47" s="61">
        <f>IFERROR(Limt2!AZ47/GAMSlim2!AZ47,"")</f>
        <v>1</v>
      </c>
      <c r="BB47" s="61">
        <f>IFERROR(Limt2!BA47/GAMSlim2!BA47,"")</f>
        <v>1</v>
      </c>
      <c r="BC47" s="61">
        <f>IFERROR(Limt2!BB47/GAMSlim2!BB47,"")</f>
        <v>1</v>
      </c>
      <c r="BD47" s="61">
        <f>IFERROR(Limt2!BC47/GAMSlim2!BC47,"")</f>
        <v>1</v>
      </c>
      <c r="BE47" s="61">
        <f>IFERROR(Limt2!BD47/GAMSlim2!BD47,"")</f>
        <v>1</v>
      </c>
      <c r="BF47" s="61">
        <f>IFERROR(Limt2!BE47/GAMSlim2!BE47,"")</f>
        <v>1</v>
      </c>
      <c r="BG47" s="61">
        <f>IFERROR(Limt2!BF47/GAMSlim2!BF47,"")</f>
        <v>1</v>
      </c>
      <c r="BH47" s="61">
        <f>IFERROR(Limt2!BG47/GAMSlim2!BG47,"")</f>
        <v>1</v>
      </c>
      <c r="BI47" s="61">
        <f>IFERROR(Limt2!BH47/GAMSlim2!BH47,"")</f>
        <v>1</v>
      </c>
      <c r="BJ47" s="61">
        <f>IFERROR(Limt2!BI47/GAMSlim2!BI47,"")</f>
        <v>1</v>
      </c>
    </row>
    <row r="48" spans="1:62" x14ac:dyDescent="0.25">
      <c r="A48" t="str">
        <f>Limt2!A48</f>
        <v>SCALING</v>
      </c>
      <c r="B48" t="str">
        <f>GAMSbase!A48</f>
        <v>* SCALING</v>
      </c>
      <c r="C48" s="61" t="str">
        <f>IFERROR(Limt2!B48/GAMSlim2!B48,"")</f>
        <v/>
      </c>
      <c r="D48" s="61" t="str">
        <f>IFERROR(Limt2!C48/GAMSlim2!C48,"")</f>
        <v/>
      </c>
      <c r="E48" s="61" t="str">
        <f>IFERROR(Limt2!D48/GAMSlim2!D48,"")</f>
        <v/>
      </c>
      <c r="F48" s="61" t="str">
        <f>IFERROR(Limt2!E48/GAMSlim2!E48,"")</f>
        <v/>
      </c>
      <c r="G48" s="61" t="str">
        <f>IFERROR(Limt2!F48/GAMSlim2!F48,"")</f>
        <v/>
      </c>
      <c r="H48" s="61" t="str">
        <f>IFERROR(Limt2!G48/GAMSlim2!G48,"")</f>
        <v/>
      </c>
      <c r="I48" s="61" t="str">
        <f>IFERROR(Limt2!H48/GAMSlim2!H48,"")</f>
        <v/>
      </c>
      <c r="J48" s="61" t="str">
        <f>IFERROR(Limt2!I48/GAMSlim2!I48,"")</f>
        <v/>
      </c>
      <c r="K48" s="61" t="str">
        <f>IFERROR(Limt2!J48/GAMSlim2!J48,"")</f>
        <v/>
      </c>
      <c r="L48" s="61" t="str">
        <f>IFERROR(Limt2!K48/GAMSlim2!K48,"")</f>
        <v/>
      </c>
      <c r="M48" s="61" t="str">
        <f>IFERROR(Limt2!L48/GAMSlim2!L48,"")</f>
        <v/>
      </c>
      <c r="N48" s="61" t="str">
        <f>IFERROR(Limt2!M48/GAMSlim2!M48,"")</f>
        <v/>
      </c>
      <c r="O48" s="61" t="str">
        <f>IFERROR(Limt2!N48/GAMSlim2!N48,"")</f>
        <v/>
      </c>
      <c r="P48" s="61" t="str">
        <f>IFERROR(Limt2!O48/GAMSlim2!O48,"")</f>
        <v/>
      </c>
      <c r="Q48" s="61" t="str">
        <f>IFERROR(Limt2!P48/GAMSlim2!P48,"")</f>
        <v/>
      </c>
      <c r="R48" s="61" t="str">
        <f>IFERROR(Limt2!Q48/GAMSlim2!Q48,"")</f>
        <v/>
      </c>
      <c r="S48" s="61" t="str">
        <f>IFERROR(Limt2!R48/GAMSlim2!R48,"")</f>
        <v/>
      </c>
      <c r="T48" s="61" t="str">
        <f>IFERROR(Limt2!S48/GAMSlim2!S48,"")</f>
        <v/>
      </c>
      <c r="U48" s="61" t="str">
        <f>IFERROR(Limt2!T48/GAMSlim2!T48,"")</f>
        <v/>
      </c>
      <c r="V48" s="61" t="str">
        <f>IFERROR(Limt2!U48/GAMSlim2!U48,"")</f>
        <v/>
      </c>
      <c r="W48" s="61" t="str">
        <f>IFERROR(Limt2!V48/GAMSlim2!V48,"")</f>
        <v/>
      </c>
      <c r="X48" s="61" t="str">
        <f>IFERROR(Limt2!W48/GAMSlim2!W48,"")</f>
        <v/>
      </c>
      <c r="Y48" s="61" t="str">
        <f>IFERROR(Limt2!X48/GAMSlim2!X48,"")</f>
        <v/>
      </c>
      <c r="Z48" s="61" t="str">
        <f>IFERROR(Limt2!Y48/GAMSlim2!Y48,"")</f>
        <v/>
      </c>
      <c r="AA48" s="61" t="str">
        <f>IFERROR(Limt2!Z48/GAMSlim2!Z48,"")</f>
        <v/>
      </c>
      <c r="AB48" s="61" t="str">
        <f>IFERROR(Limt2!AA48/GAMSlim2!AA48,"")</f>
        <v/>
      </c>
      <c r="AC48" s="61" t="str">
        <f>IFERROR(Limt2!AB48/GAMSlim2!AB48,"")</f>
        <v/>
      </c>
      <c r="AD48" s="61" t="str">
        <f>IFERROR(Limt2!AC48/GAMSlim2!AC48,"")</f>
        <v/>
      </c>
      <c r="AE48" s="61" t="str">
        <f>IFERROR(Limt2!AD48/GAMSlim2!AD48,"")</f>
        <v/>
      </c>
      <c r="AF48" s="61" t="str">
        <f>IFERROR(Limt2!AE48/GAMSlim2!AE48,"")</f>
        <v/>
      </c>
      <c r="AG48" s="61" t="str">
        <f>IFERROR(Limt2!AF48/GAMSlim2!AF48,"")</f>
        <v/>
      </c>
      <c r="AH48" s="61" t="str">
        <f>IFERROR(Limt2!AG48/GAMSlim2!AG48,"")</f>
        <v/>
      </c>
      <c r="AI48" s="61" t="str">
        <f>IFERROR(Limt2!AH48/GAMSlim2!AH48,"")</f>
        <v/>
      </c>
      <c r="AJ48" s="61" t="str">
        <f>IFERROR(Limt2!AI48/GAMSlim2!AI48,"")</f>
        <v/>
      </c>
      <c r="AK48" s="61" t="str">
        <f>IFERROR(Limt2!AJ48/GAMSlim2!AJ48,"")</f>
        <v/>
      </c>
      <c r="AL48" s="61" t="str">
        <f>IFERROR(Limt2!AK48/GAMSlim2!AK48,"")</f>
        <v/>
      </c>
      <c r="AM48" s="61" t="str">
        <f>IFERROR(Limt2!AL48/GAMSlim2!AL48,"")</f>
        <v/>
      </c>
      <c r="AN48" s="61" t="str">
        <f>IFERROR(Limt2!AM48/GAMSlim2!AM48,"")</f>
        <v/>
      </c>
      <c r="AO48" s="61" t="str">
        <f>IFERROR(Limt2!AN48/GAMSlim2!AN48,"")</f>
        <v/>
      </c>
      <c r="AP48" s="61" t="str">
        <f>IFERROR(Limt2!AO48/GAMSlim2!AO48,"")</f>
        <v/>
      </c>
      <c r="AQ48" s="61" t="str">
        <f>IFERROR(Limt2!AP48/GAMSlim2!AP48,"")</f>
        <v/>
      </c>
      <c r="AR48" s="61" t="str">
        <f>IFERROR(Limt2!AQ48/GAMSlim2!AQ48,"")</f>
        <v/>
      </c>
      <c r="AS48" s="61" t="str">
        <f>IFERROR(Limt2!AR48/GAMSlim2!AR48,"")</f>
        <v/>
      </c>
      <c r="AT48" s="61" t="str">
        <f>IFERROR(Limt2!AS48/GAMSlim2!AS48,"")</f>
        <v/>
      </c>
      <c r="AU48" s="61" t="str">
        <f>IFERROR(Limt2!AT48/GAMSlim2!AT48,"")</f>
        <v/>
      </c>
      <c r="AV48" s="61" t="str">
        <f>IFERROR(Limt2!AU48/GAMSlim2!AU48,"")</f>
        <v/>
      </c>
      <c r="AW48" s="61" t="str">
        <f>IFERROR(Limt2!AV48/GAMSlim2!AV48,"")</f>
        <v/>
      </c>
      <c r="AX48" s="61" t="str">
        <f>IFERROR(Limt2!AW48/GAMSlim2!AW48,"")</f>
        <v/>
      </c>
      <c r="AY48" s="61" t="str">
        <f>IFERROR(Limt2!AX48/GAMSlim2!AX48,"")</f>
        <v/>
      </c>
      <c r="AZ48" s="61" t="str">
        <f>IFERROR(Limt2!AY48/GAMSlim2!AY48,"")</f>
        <v/>
      </c>
      <c r="BA48" s="61" t="str">
        <f>IFERROR(Limt2!AZ48/GAMSlim2!AZ48,"")</f>
        <v/>
      </c>
      <c r="BB48" s="61" t="str">
        <f>IFERROR(Limt2!BA48/GAMSlim2!BA48,"")</f>
        <v/>
      </c>
      <c r="BC48" s="61" t="str">
        <f>IFERROR(Limt2!BB48/GAMSlim2!BB48,"")</f>
        <v/>
      </c>
      <c r="BD48" s="61" t="str">
        <f>IFERROR(Limt2!BC48/GAMSlim2!BC48,"")</f>
        <v/>
      </c>
      <c r="BE48" s="61" t="str">
        <f>IFERROR(Limt2!BD48/GAMSlim2!BD48,"")</f>
        <v/>
      </c>
      <c r="BF48" s="61" t="str">
        <f>IFERROR(Limt2!BE48/GAMSlim2!BE48,"")</f>
        <v/>
      </c>
      <c r="BG48" s="61" t="str">
        <f>IFERROR(Limt2!BF48/GAMSlim2!BF48,"")</f>
        <v/>
      </c>
      <c r="BH48" s="61" t="str">
        <f>IFERROR(Limt2!BG48/GAMSlim2!BG48,"")</f>
        <v/>
      </c>
      <c r="BI48" s="61" t="str">
        <f>IFERROR(Limt2!BH48/GAMSlim2!BH48,"")</f>
        <v/>
      </c>
      <c r="BJ48" s="61" t="str">
        <f>IFERROR(Limt2!BI48/GAMSlim2!BI48,"")</f>
        <v/>
      </c>
    </row>
    <row r="49" spans="1:62" x14ac:dyDescent="0.25">
      <c r="A49" t="str">
        <f>Limt2!A49</f>
        <v>Multiplicative scaling coefficient in utility function</v>
      </c>
      <c r="B49" t="str">
        <f>GAMSbase!A49</f>
        <v>Multiplicative Scaling Coefficient in Utility Function</v>
      </c>
      <c r="C49" s="61">
        <f>IFERROR(Limt2!B49/GAMSlim2!B49,"")</f>
        <v>1</v>
      </c>
      <c r="D49" s="61" t="str">
        <f>IFERROR(Limt2!C49/GAMSlim2!C49,"")</f>
        <v/>
      </c>
      <c r="E49" s="61" t="str">
        <f>IFERROR(Limt2!D49/GAMSlim2!D49,"")</f>
        <v/>
      </c>
      <c r="F49" s="61" t="str">
        <f>IFERROR(Limt2!E49/GAMSlim2!E49,"")</f>
        <v/>
      </c>
      <c r="G49" s="61" t="str">
        <f>IFERROR(Limt2!F49/GAMSlim2!F49,"")</f>
        <v/>
      </c>
      <c r="H49" s="61" t="str">
        <f>IFERROR(Limt2!G49/GAMSlim2!G49,"")</f>
        <v/>
      </c>
      <c r="I49" s="61" t="str">
        <f>IFERROR(Limt2!H49/GAMSlim2!H49,"")</f>
        <v/>
      </c>
      <c r="J49" s="61" t="str">
        <f>IFERROR(Limt2!I49/GAMSlim2!I49,"")</f>
        <v/>
      </c>
      <c r="K49" s="61" t="str">
        <f>IFERROR(Limt2!J49/GAMSlim2!J49,"")</f>
        <v/>
      </c>
      <c r="L49" s="61" t="str">
        <f>IFERROR(Limt2!K49/GAMSlim2!K49,"")</f>
        <v/>
      </c>
      <c r="M49" s="61" t="str">
        <f>IFERROR(Limt2!L49/GAMSlim2!L49,"")</f>
        <v/>
      </c>
      <c r="N49" s="61" t="str">
        <f>IFERROR(Limt2!M49/GAMSlim2!M49,"")</f>
        <v/>
      </c>
      <c r="O49" s="61" t="str">
        <f>IFERROR(Limt2!N49/GAMSlim2!N49,"")</f>
        <v/>
      </c>
      <c r="P49" s="61" t="str">
        <f>IFERROR(Limt2!O49/GAMSlim2!O49,"")</f>
        <v/>
      </c>
      <c r="Q49" s="61" t="str">
        <f>IFERROR(Limt2!P49/GAMSlim2!P49,"")</f>
        <v/>
      </c>
      <c r="R49" s="61" t="str">
        <f>IFERROR(Limt2!Q49/GAMSlim2!Q49,"")</f>
        <v/>
      </c>
      <c r="S49" s="61" t="str">
        <f>IFERROR(Limt2!R49/GAMSlim2!R49,"")</f>
        <v/>
      </c>
      <c r="T49" s="61" t="str">
        <f>IFERROR(Limt2!S49/GAMSlim2!S49,"")</f>
        <v/>
      </c>
      <c r="U49" s="61" t="str">
        <f>IFERROR(Limt2!T49/GAMSlim2!T49,"")</f>
        <v/>
      </c>
      <c r="V49" s="61" t="str">
        <f>IFERROR(Limt2!U49/GAMSlim2!U49,"")</f>
        <v/>
      </c>
      <c r="W49" s="61" t="str">
        <f>IFERROR(Limt2!V49/GAMSlim2!V49,"")</f>
        <v/>
      </c>
      <c r="X49" s="61" t="str">
        <f>IFERROR(Limt2!W49/GAMSlim2!W49,"")</f>
        <v/>
      </c>
      <c r="Y49" s="61" t="str">
        <f>IFERROR(Limt2!X49/GAMSlim2!X49,"")</f>
        <v/>
      </c>
      <c r="Z49" s="61" t="str">
        <f>IFERROR(Limt2!Y49/GAMSlim2!Y49,"")</f>
        <v/>
      </c>
      <c r="AA49" s="61" t="str">
        <f>IFERROR(Limt2!Z49/GAMSlim2!Z49,"")</f>
        <v/>
      </c>
      <c r="AB49" s="61" t="str">
        <f>IFERROR(Limt2!AA49/GAMSlim2!AA49,"")</f>
        <v/>
      </c>
      <c r="AC49" s="61" t="str">
        <f>IFERROR(Limt2!AB49/GAMSlim2!AB49,"")</f>
        <v/>
      </c>
      <c r="AD49" s="61" t="str">
        <f>IFERROR(Limt2!AC49/GAMSlim2!AC49,"")</f>
        <v/>
      </c>
      <c r="AE49" s="61" t="str">
        <f>IFERROR(Limt2!AD49/GAMSlim2!AD49,"")</f>
        <v/>
      </c>
      <c r="AF49" s="61" t="str">
        <f>IFERROR(Limt2!AE49/GAMSlim2!AE49,"")</f>
        <v/>
      </c>
      <c r="AG49" s="61" t="str">
        <f>IFERROR(Limt2!AF49/GAMSlim2!AF49,"")</f>
        <v/>
      </c>
      <c r="AH49" s="61" t="str">
        <f>IFERROR(Limt2!AG49/GAMSlim2!AG49,"")</f>
        <v/>
      </c>
      <c r="AI49" s="61" t="str">
        <f>IFERROR(Limt2!AH49/GAMSlim2!AH49,"")</f>
        <v/>
      </c>
      <c r="AJ49" s="61" t="str">
        <f>IFERROR(Limt2!AI49/GAMSlim2!AI49,"")</f>
        <v/>
      </c>
      <c r="AK49" s="61" t="str">
        <f>IFERROR(Limt2!AJ49/GAMSlim2!AJ49,"")</f>
        <v/>
      </c>
      <c r="AL49" s="61" t="str">
        <f>IFERROR(Limt2!AK49/GAMSlim2!AK49,"")</f>
        <v/>
      </c>
      <c r="AM49" s="61" t="str">
        <f>IFERROR(Limt2!AL49/GAMSlim2!AL49,"")</f>
        <v/>
      </c>
      <c r="AN49" s="61" t="str">
        <f>IFERROR(Limt2!AM49/GAMSlim2!AM49,"")</f>
        <v/>
      </c>
      <c r="AO49" s="61" t="str">
        <f>IFERROR(Limt2!AN49/GAMSlim2!AN49,"")</f>
        <v/>
      </c>
      <c r="AP49" s="61" t="str">
        <f>IFERROR(Limt2!AO49/GAMSlim2!AO49,"")</f>
        <v/>
      </c>
      <c r="AQ49" s="61" t="str">
        <f>IFERROR(Limt2!AP49/GAMSlim2!AP49,"")</f>
        <v/>
      </c>
      <c r="AR49" s="61" t="str">
        <f>IFERROR(Limt2!AQ49/GAMSlim2!AQ49,"")</f>
        <v/>
      </c>
      <c r="AS49" s="61" t="str">
        <f>IFERROR(Limt2!AR49/GAMSlim2!AR49,"")</f>
        <v/>
      </c>
      <c r="AT49" s="61" t="str">
        <f>IFERROR(Limt2!AS49/GAMSlim2!AS49,"")</f>
        <v/>
      </c>
      <c r="AU49" s="61" t="str">
        <f>IFERROR(Limt2!AT49/GAMSlim2!AT49,"")</f>
        <v/>
      </c>
      <c r="AV49" s="61" t="str">
        <f>IFERROR(Limt2!AU49/GAMSlim2!AU49,"")</f>
        <v/>
      </c>
      <c r="AW49" s="61" t="str">
        <f>IFERROR(Limt2!AV49/GAMSlim2!AV49,"")</f>
        <v/>
      </c>
      <c r="AX49" s="61" t="str">
        <f>IFERROR(Limt2!AW49/GAMSlim2!AW49,"")</f>
        <v/>
      </c>
      <c r="AY49" s="61" t="str">
        <f>IFERROR(Limt2!AX49/GAMSlim2!AX49,"")</f>
        <v/>
      </c>
      <c r="AZ49" s="61" t="str">
        <f>IFERROR(Limt2!AY49/GAMSlim2!AY49,"")</f>
        <v/>
      </c>
      <c r="BA49" s="61" t="str">
        <f>IFERROR(Limt2!AZ49/GAMSlim2!AZ49,"")</f>
        <v/>
      </c>
      <c r="BB49" s="61" t="str">
        <f>IFERROR(Limt2!BA49/GAMSlim2!BA49,"")</f>
        <v/>
      </c>
      <c r="BC49" s="61" t="str">
        <f>IFERROR(Limt2!BB49/GAMSlim2!BB49,"")</f>
        <v/>
      </c>
      <c r="BD49" s="61" t="str">
        <f>IFERROR(Limt2!BC49/GAMSlim2!BC49,"")</f>
        <v/>
      </c>
      <c r="BE49" s="61" t="str">
        <f>IFERROR(Limt2!BD49/GAMSlim2!BD49,"")</f>
        <v/>
      </c>
      <c r="BF49" s="61" t="str">
        <f>IFERROR(Limt2!BE49/GAMSlim2!BE49,"")</f>
        <v/>
      </c>
      <c r="BG49" s="61" t="str">
        <f>IFERROR(Limt2!BF49/GAMSlim2!BF49,"")</f>
        <v/>
      </c>
      <c r="BH49" s="61" t="str">
        <f>IFERROR(Limt2!BG49/GAMSlim2!BG49,"")</f>
        <v/>
      </c>
      <c r="BI49" s="61" t="str">
        <f>IFERROR(Limt2!BH49/GAMSlim2!BH49,"")</f>
        <v/>
      </c>
      <c r="BJ49" s="61" t="str">
        <f>IFERROR(Limt2!BI49/GAMSlim2!BI49,"")</f>
        <v/>
      </c>
    </row>
    <row r="50" spans="1:62" x14ac:dyDescent="0.25">
      <c r="A50" t="str">
        <f>Limt2!A50</f>
        <v>Additive scaling coefficient in utility function</v>
      </c>
      <c r="B50" t="str">
        <f>GAMSbase!A50</f>
        <v>Additive Scaling Coefficient in Utility Function</v>
      </c>
      <c r="C50" s="61">
        <f>IFERROR(Limt2!B50/GAMSlim2!B50,"")</f>
        <v>1</v>
      </c>
      <c r="D50" s="61" t="str">
        <f>IFERROR(Limt2!C50/GAMSlim2!C50,"")</f>
        <v/>
      </c>
      <c r="E50" s="61" t="str">
        <f>IFERROR(Limt2!D50/GAMSlim2!D50,"")</f>
        <v/>
      </c>
      <c r="F50" s="61" t="str">
        <f>IFERROR(Limt2!E50/GAMSlim2!E50,"")</f>
        <v/>
      </c>
      <c r="G50" s="61" t="str">
        <f>IFERROR(Limt2!F50/GAMSlim2!F50,"")</f>
        <v/>
      </c>
      <c r="H50" s="61" t="str">
        <f>IFERROR(Limt2!G50/GAMSlim2!G50,"")</f>
        <v/>
      </c>
      <c r="I50" s="61" t="str">
        <f>IFERROR(Limt2!H50/GAMSlim2!H50,"")</f>
        <v/>
      </c>
      <c r="J50" s="61" t="str">
        <f>IFERROR(Limt2!I50/GAMSlim2!I50,"")</f>
        <v/>
      </c>
      <c r="K50" s="61" t="str">
        <f>IFERROR(Limt2!J50/GAMSlim2!J50,"")</f>
        <v/>
      </c>
      <c r="L50" s="61" t="str">
        <f>IFERROR(Limt2!K50/GAMSlim2!K50,"")</f>
        <v/>
      </c>
      <c r="M50" s="61" t="str">
        <f>IFERROR(Limt2!L50/GAMSlim2!L50,"")</f>
        <v/>
      </c>
      <c r="N50" s="61" t="str">
        <f>IFERROR(Limt2!M50/GAMSlim2!M50,"")</f>
        <v/>
      </c>
      <c r="O50" s="61" t="str">
        <f>IFERROR(Limt2!N50/GAMSlim2!N50,"")</f>
        <v/>
      </c>
      <c r="P50" s="61" t="str">
        <f>IFERROR(Limt2!O50/GAMSlim2!O50,"")</f>
        <v/>
      </c>
      <c r="Q50" s="61" t="str">
        <f>IFERROR(Limt2!P50/GAMSlim2!P50,"")</f>
        <v/>
      </c>
      <c r="R50" s="61" t="str">
        <f>IFERROR(Limt2!Q50/GAMSlim2!Q50,"")</f>
        <v/>
      </c>
      <c r="S50" s="61" t="str">
        <f>IFERROR(Limt2!R50/GAMSlim2!R50,"")</f>
        <v/>
      </c>
      <c r="T50" s="61" t="str">
        <f>IFERROR(Limt2!S50/GAMSlim2!S50,"")</f>
        <v/>
      </c>
      <c r="U50" s="61" t="str">
        <f>IFERROR(Limt2!T50/GAMSlim2!T50,"")</f>
        <v/>
      </c>
      <c r="V50" s="61" t="str">
        <f>IFERROR(Limt2!U50/GAMSlim2!U50,"")</f>
        <v/>
      </c>
      <c r="W50" s="61" t="str">
        <f>IFERROR(Limt2!V50/GAMSlim2!V50,"")</f>
        <v/>
      </c>
      <c r="X50" s="61" t="str">
        <f>IFERROR(Limt2!W50/GAMSlim2!W50,"")</f>
        <v/>
      </c>
      <c r="Y50" s="61" t="str">
        <f>IFERROR(Limt2!X50/GAMSlim2!X50,"")</f>
        <v/>
      </c>
      <c r="Z50" s="61" t="str">
        <f>IFERROR(Limt2!Y50/GAMSlim2!Y50,"")</f>
        <v/>
      </c>
      <c r="AA50" s="61" t="str">
        <f>IFERROR(Limt2!Z50/GAMSlim2!Z50,"")</f>
        <v/>
      </c>
      <c r="AB50" s="61" t="str">
        <f>IFERROR(Limt2!AA50/GAMSlim2!AA50,"")</f>
        <v/>
      </c>
      <c r="AC50" s="61" t="str">
        <f>IFERROR(Limt2!AB50/GAMSlim2!AB50,"")</f>
        <v/>
      </c>
      <c r="AD50" s="61" t="str">
        <f>IFERROR(Limt2!AC50/GAMSlim2!AC50,"")</f>
        <v/>
      </c>
      <c r="AE50" s="61" t="str">
        <f>IFERROR(Limt2!AD50/GAMSlim2!AD50,"")</f>
        <v/>
      </c>
      <c r="AF50" s="61" t="str">
        <f>IFERROR(Limt2!AE50/GAMSlim2!AE50,"")</f>
        <v/>
      </c>
      <c r="AG50" s="61" t="str">
        <f>IFERROR(Limt2!AF50/GAMSlim2!AF50,"")</f>
        <v/>
      </c>
      <c r="AH50" s="61" t="str">
        <f>IFERROR(Limt2!AG50/GAMSlim2!AG50,"")</f>
        <v/>
      </c>
      <c r="AI50" s="61" t="str">
        <f>IFERROR(Limt2!AH50/GAMSlim2!AH50,"")</f>
        <v/>
      </c>
      <c r="AJ50" s="61" t="str">
        <f>IFERROR(Limt2!AI50/GAMSlim2!AI50,"")</f>
        <v/>
      </c>
      <c r="AK50" s="61" t="str">
        <f>IFERROR(Limt2!AJ50/GAMSlim2!AJ50,"")</f>
        <v/>
      </c>
      <c r="AL50" s="61" t="str">
        <f>IFERROR(Limt2!AK50/GAMSlim2!AK50,"")</f>
        <v/>
      </c>
      <c r="AM50" s="61" t="str">
        <f>IFERROR(Limt2!AL50/GAMSlim2!AL50,"")</f>
        <v/>
      </c>
      <c r="AN50" s="61" t="str">
        <f>IFERROR(Limt2!AM50/GAMSlim2!AM50,"")</f>
        <v/>
      </c>
      <c r="AO50" s="61" t="str">
        <f>IFERROR(Limt2!AN50/GAMSlim2!AN50,"")</f>
        <v/>
      </c>
      <c r="AP50" s="61" t="str">
        <f>IFERROR(Limt2!AO50/GAMSlim2!AO50,"")</f>
        <v/>
      </c>
      <c r="AQ50" s="61" t="str">
        <f>IFERROR(Limt2!AP50/GAMSlim2!AP50,"")</f>
        <v/>
      </c>
      <c r="AR50" s="61" t="str">
        <f>IFERROR(Limt2!AQ50/GAMSlim2!AQ50,"")</f>
        <v/>
      </c>
      <c r="AS50" s="61" t="str">
        <f>IFERROR(Limt2!AR50/GAMSlim2!AR50,"")</f>
        <v/>
      </c>
      <c r="AT50" s="61" t="str">
        <f>IFERROR(Limt2!AS50/GAMSlim2!AS50,"")</f>
        <v/>
      </c>
      <c r="AU50" s="61" t="str">
        <f>IFERROR(Limt2!AT50/GAMSlim2!AT50,"")</f>
        <v/>
      </c>
      <c r="AV50" s="61" t="str">
        <f>IFERROR(Limt2!AU50/GAMSlim2!AU50,"")</f>
        <v/>
      </c>
      <c r="AW50" s="61" t="str">
        <f>IFERROR(Limt2!AV50/GAMSlim2!AV50,"")</f>
        <v/>
      </c>
      <c r="AX50" s="61" t="str">
        <f>IFERROR(Limt2!AW50/GAMSlim2!AW50,"")</f>
        <v/>
      </c>
      <c r="AY50" s="61" t="str">
        <f>IFERROR(Limt2!AX50/GAMSlim2!AX50,"")</f>
        <v/>
      </c>
      <c r="AZ50" s="61" t="str">
        <f>IFERROR(Limt2!AY50/GAMSlim2!AY50,"")</f>
        <v/>
      </c>
      <c r="BA50" s="61" t="str">
        <f>IFERROR(Limt2!AZ50/GAMSlim2!AZ50,"")</f>
        <v/>
      </c>
      <c r="BB50" s="61" t="str">
        <f>IFERROR(Limt2!BA50/GAMSlim2!BA50,"")</f>
        <v/>
      </c>
      <c r="BC50" s="61" t="str">
        <f>IFERROR(Limt2!BB50/GAMSlim2!BB50,"")</f>
        <v/>
      </c>
      <c r="BD50" s="61" t="str">
        <f>IFERROR(Limt2!BC50/GAMSlim2!BC50,"")</f>
        <v/>
      </c>
      <c r="BE50" s="61" t="str">
        <f>IFERROR(Limt2!BD50/GAMSlim2!BD50,"")</f>
        <v/>
      </c>
      <c r="BF50" s="61" t="str">
        <f>IFERROR(Limt2!BE50/GAMSlim2!BE50,"")</f>
        <v/>
      </c>
      <c r="BG50" s="61" t="str">
        <f>IFERROR(Limt2!BF50/GAMSlim2!BF50,"")</f>
        <v/>
      </c>
      <c r="BH50" s="61" t="str">
        <f>IFERROR(Limt2!BG50/GAMSlim2!BG50,"")</f>
        <v/>
      </c>
      <c r="BI50" s="61" t="str">
        <f>IFERROR(Limt2!BH50/GAMSlim2!BH50,"")</f>
        <v/>
      </c>
      <c r="BJ50" s="61" t="str">
        <f>IFERROR(Limt2!BI50/GAMSlim2!BI50,"")</f>
        <v/>
      </c>
    </row>
    <row r="51" spans="1:62" x14ac:dyDescent="0.25">
      <c r="A51" t="str">
        <f>Limt2!A51</f>
        <v>Hotelling on (1) or off(0)</v>
      </c>
      <c r="B51" t="str">
        <f>GAMSbase!A51</f>
        <v>Hotelling</v>
      </c>
      <c r="C51" s="61" t="str">
        <f>IFERROR(Limt2!B51/GAMSlim2!B51,"")</f>
        <v/>
      </c>
      <c r="D51" s="61" t="str">
        <f>IFERROR(Limt2!C51/GAMSlim2!C51,"")</f>
        <v/>
      </c>
      <c r="E51" s="61" t="str">
        <f>IFERROR(Limt2!D51/GAMSlim2!D51,"")</f>
        <v/>
      </c>
      <c r="F51" s="61" t="str">
        <f>IFERROR(Limt2!E51/GAMSlim2!E51,"")</f>
        <v/>
      </c>
      <c r="G51" s="61" t="str">
        <f>IFERROR(Limt2!F51/GAMSlim2!F51,"")</f>
        <v/>
      </c>
      <c r="H51" s="61" t="str">
        <f>IFERROR(Limt2!G51/GAMSlim2!G51,"")</f>
        <v/>
      </c>
      <c r="I51" s="61" t="str">
        <f>IFERROR(Limt2!H51/GAMSlim2!H51,"")</f>
        <v/>
      </c>
      <c r="J51" s="61" t="str">
        <f>IFERROR(Limt2!I51/GAMSlim2!I51,"")</f>
        <v/>
      </c>
      <c r="K51" s="61" t="str">
        <f>IFERROR(Limt2!J51/GAMSlim2!J51,"")</f>
        <v/>
      </c>
      <c r="L51" s="61" t="str">
        <f>IFERROR(Limt2!K51/GAMSlim2!K51,"")</f>
        <v/>
      </c>
      <c r="M51" s="61" t="str">
        <f>IFERROR(Limt2!L51/GAMSlim2!L51,"")</f>
        <v/>
      </c>
      <c r="N51" s="61" t="str">
        <f>IFERROR(Limt2!M51/GAMSlim2!M51,"")</f>
        <v/>
      </c>
      <c r="O51" s="61" t="str">
        <f>IFERROR(Limt2!N51/GAMSlim2!N51,"")</f>
        <v/>
      </c>
      <c r="P51" s="61" t="str">
        <f>IFERROR(Limt2!O51/GAMSlim2!O51,"")</f>
        <v/>
      </c>
      <c r="Q51" s="61" t="str">
        <f>IFERROR(Limt2!P51/GAMSlim2!P51,"")</f>
        <v/>
      </c>
      <c r="R51" s="61" t="str">
        <f>IFERROR(Limt2!Q51/GAMSlim2!Q51,"")</f>
        <v/>
      </c>
      <c r="S51" s="61" t="str">
        <f>IFERROR(Limt2!R51/GAMSlim2!R51,"")</f>
        <v/>
      </c>
      <c r="T51" s="61" t="str">
        <f>IFERROR(Limt2!S51/GAMSlim2!S51,"")</f>
        <v/>
      </c>
      <c r="U51" s="61" t="str">
        <f>IFERROR(Limt2!T51/GAMSlim2!T51,"")</f>
        <v/>
      </c>
      <c r="V51" s="61" t="str">
        <f>IFERROR(Limt2!U51/GAMSlim2!U51,"")</f>
        <v/>
      </c>
      <c r="W51" s="61" t="str">
        <f>IFERROR(Limt2!V51/GAMSlim2!V51,"")</f>
        <v/>
      </c>
      <c r="X51" s="61" t="str">
        <f>IFERROR(Limt2!W51/GAMSlim2!W51,"")</f>
        <v/>
      </c>
      <c r="Y51" s="61" t="str">
        <f>IFERROR(Limt2!X51/GAMSlim2!X51,"")</f>
        <v/>
      </c>
      <c r="Z51" s="61" t="str">
        <f>IFERROR(Limt2!Y51/GAMSlim2!Y51,"")</f>
        <v/>
      </c>
      <c r="AA51" s="61" t="str">
        <f>IFERROR(Limt2!Z51/GAMSlim2!Z51,"")</f>
        <v/>
      </c>
      <c r="AB51" s="61" t="str">
        <f>IFERROR(Limt2!AA51/GAMSlim2!AA51,"")</f>
        <v/>
      </c>
      <c r="AC51" s="61" t="str">
        <f>IFERROR(Limt2!AB51/GAMSlim2!AB51,"")</f>
        <v/>
      </c>
      <c r="AD51" s="61" t="str">
        <f>IFERROR(Limt2!AC51/GAMSlim2!AC51,"")</f>
        <v/>
      </c>
      <c r="AE51" s="61" t="str">
        <f>IFERROR(Limt2!AD51/GAMSlim2!AD51,"")</f>
        <v/>
      </c>
      <c r="AF51" s="61" t="str">
        <f>IFERROR(Limt2!AE51/GAMSlim2!AE51,"")</f>
        <v/>
      </c>
      <c r="AG51" s="61" t="str">
        <f>IFERROR(Limt2!AF51/GAMSlim2!AF51,"")</f>
        <v/>
      </c>
      <c r="AH51" s="61" t="str">
        <f>IFERROR(Limt2!AG51/GAMSlim2!AG51,"")</f>
        <v/>
      </c>
      <c r="AI51" s="61" t="str">
        <f>IFERROR(Limt2!AH51/GAMSlim2!AH51,"")</f>
        <v/>
      </c>
      <c r="AJ51" s="61" t="str">
        <f>IFERROR(Limt2!AI51/GAMSlim2!AI51,"")</f>
        <v/>
      </c>
      <c r="AK51" s="61" t="str">
        <f>IFERROR(Limt2!AJ51/GAMSlim2!AJ51,"")</f>
        <v/>
      </c>
      <c r="AL51" s="61" t="str">
        <f>IFERROR(Limt2!AK51/GAMSlim2!AK51,"")</f>
        <v/>
      </c>
      <c r="AM51" s="61" t="str">
        <f>IFERROR(Limt2!AL51/GAMSlim2!AL51,"")</f>
        <v/>
      </c>
      <c r="AN51" s="61" t="str">
        <f>IFERROR(Limt2!AM51/GAMSlim2!AM51,"")</f>
        <v/>
      </c>
      <c r="AO51" s="61" t="str">
        <f>IFERROR(Limt2!AN51/GAMSlim2!AN51,"")</f>
        <v/>
      </c>
      <c r="AP51" s="61" t="str">
        <f>IFERROR(Limt2!AO51/GAMSlim2!AO51,"")</f>
        <v/>
      </c>
      <c r="AQ51" s="61" t="str">
        <f>IFERROR(Limt2!AP51/GAMSlim2!AP51,"")</f>
        <v/>
      </c>
      <c r="AR51" s="61" t="str">
        <f>IFERROR(Limt2!AQ51/GAMSlim2!AQ51,"")</f>
        <v/>
      </c>
      <c r="AS51" s="61" t="str">
        <f>IFERROR(Limt2!AR51/GAMSlim2!AR51,"")</f>
        <v/>
      </c>
      <c r="AT51" s="61" t="str">
        <f>IFERROR(Limt2!AS51/GAMSlim2!AS51,"")</f>
        <v/>
      </c>
      <c r="AU51" s="61" t="str">
        <f>IFERROR(Limt2!AT51/GAMSlim2!AT51,"")</f>
        <v/>
      </c>
      <c r="AV51" s="61" t="str">
        <f>IFERROR(Limt2!AU51/GAMSlim2!AU51,"")</f>
        <v/>
      </c>
      <c r="AW51" s="61" t="str">
        <f>IFERROR(Limt2!AV51/GAMSlim2!AV51,"")</f>
        <v/>
      </c>
      <c r="AX51" s="61" t="str">
        <f>IFERROR(Limt2!AW51/GAMSlim2!AW51,"")</f>
        <v/>
      </c>
      <c r="AY51" s="61" t="str">
        <f>IFERROR(Limt2!AX51/GAMSlim2!AX51,"")</f>
        <v/>
      </c>
      <c r="AZ51" s="61" t="str">
        <f>IFERROR(Limt2!AY51/GAMSlim2!AY51,"")</f>
        <v/>
      </c>
      <c r="BA51" s="61" t="str">
        <f>IFERROR(Limt2!AZ51/GAMSlim2!AZ51,"")</f>
        <v/>
      </c>
      <c r="BB51" s="61" t="str">
        <f>IFERROR(Limt2!BA51/GAMSlim2!BA51,"")</f>
        <v/>
      </c>
      <c r="BC51" s="61" t="str">
        <f>IFERROR(Limt2!BB51/GAMSlim2!BB51,"")</f>
        <v/>
      </c>
      <c r="BD51" s="61" t="str">
        <f>IFERROR(Limt2!BC51/GAMSlim2!BC51,"")</f>
        <v/>
      </c>
      <c r="BE51" s="61" t="str">
        <f>IFERROR(Limt2!BD51/GAMSlim2!BD51,"")</f>
        <v/>
      </c>
      <c r="BF51" s="61" t="str">
        <f>IFERROR(Limt2!BE51/GAMSlim2!BE51,"")</f>
        <v/>
      </c>
      <c r="BG51" s="61" t="str">
        <f>IFERROR(Limt2!BF51/GAMSlim2!BF51,"")</f>
        <v/>
      </c>
      <c r="BH51" s="61" t="str">
        <f>IFERROR(Limt2!BG51/GAMSlim2!BG51,"")</f>
        <v/>
      </c>
      <c r="BI51" s="61" t="str">
        <f>IFERROR(Limt2!BH51/GAMSlim2!BH51,"")</f>
        <v/>
      </c>
      <c r="BJ51" s="61" t="str">
        <f>IFERROR(Limt2!BI51/GAMSlim2!BI51,"")</f>
        <v/>
      </c>
    </row>
    <row r="52" spans="1:62" x14ac:dyDescent="0.25">
      <c r="A52" t="str">
        <f>Limt2!A52</f>
        <v>POPULATION</v>
      </c>
      <c r="B52" t="str">
        <f>GAMSbase!A52</f>
        <v>* POPULATION</v>
      </c>
      <c r="C52" s="61" t="str">
        <f>IFERROR(Limt2!B52/GAMSlim2!B52,"")</f>
        <v/>
      </c>
      <c r="D52" s="61" t="str">
        <f>IFERROR(Limt2!C52/GAMSlim2!C52,"")</f>
        <v/>
      </c>
      <c r="E52" s="61" t="str">
        <f>IFERROR(Limt2!D52/GAMSlim2!D52,"")</f>
        <v/>
      </c>
      <c r="F52" s="61" t="str">
        <f>IFERROR(Limt2!E52/GAMSlim2!E52,"")</f>
        <v/>
      </c>
      <c r="G52" s="61" t="str">
        <f>IFERROR(Limt2!F52/GAMSlim2!F52,"")</f>
        <v/>
      </c>
      <c r="H52" s="61" t="str">
        <f>IFERROR(Limt2!G52/GAMSlim2!G52,"")</f>
        <v/>
      </c>
      <c r="I52" s="61" t="str">
        <f>IFERROR(Limt2!H52/GAMSlim2!H52,"")</f>
        <v/>
      </c>
      <c r="J52" s="61" t="str">
        <f>IFERROR(Limt2!I52/GAMSlim2!I52,"")</f>
        <v/>
      </c>
      <c r="K52" s="61" t="str">
        <f>IFERROR(Limt2!J52/GAMSlim2!J52,"")</f>
        <v/>
      </c>
      <c r="L52" s="61" t="str">
        <f>IFERROR(Limt2!K52/GAMSlim2!K52,"")</f>
        <v/>
      </c>
      <c r="M52" s="61" t="str">
        <f>IFERROR(Limt2!L52/GAMSlim2!L52,"")</f>
        <v/>
      </c>
      <c r="N52" s="61" t="str">
        <f>IFERROR(Limt2!M52/GAMSlim2!M52,"")</f>
        <v/>
      </c>
      <c r="O52" s="61" t="str">
        <f>IFERROR(Limt2!N52/GAMSlim2!N52,"")</f>
        <v/>
      </c>
      <c r="P52" s="61" t="str">
        <f>IFERROR(Limt2!O52/GAMSlim2!O52,"")</f>
        <v/>
      </c>
      <c r="Q52" s="61" t="str">
        <f>IFERROR(Limt2!P52/GAMSlim2!P52,"")</f>
        <v/>
      </c>
      <c r="R52" s="61" t="str">
        <f>IFERROR(Limt2!Q52/GAMSlim2!Q52,"")</f>
        <v/>
      </c>
      <c r="S52" s="61" t="str">
        <f>IFERROR(Limt2!R52/GAMSlim2!R52,"")</f>
        <v/>
      </c>
      <c r="T52" s="61" t="str">
        <f>IFERROR(Limt2!S52/GAMSlim2!S52,"")</f>
        <v/>
      </c>
      <c r="U52" s="61" t="str">
        <f>IFERROR(Limt2!T52/GAMSlim2!T52,"")</f>
        <v/>
      </c>
      <c r="V52" s="61" t="str">
        <f>IFERROR(Limt2!U52/GAMSlim2!U52,"")</f>
        <v/>
      </c>
      <c r="W52" s="61" t="str">
        <f>IFERROR(Limt2!V52/GAMSlim2!V52,"")</f>
        <v/>
      </c>
      <c r="X52" s="61" t="str">
        <f>IFERROR(Limt2!W52/GAMSlim2!W52,"")</f>
        <v/>
      </c>
      <c r="Y52" s="61" t="str">
        <f>IFERROR(Limt2!X52/GAMSlim2!X52,"")</f>
        <v/>
      </c>
      <c r="Z52" s="61" t="str">
        <f>IFERROR(Limt2!Y52/GAMSlim2!Y52,"")</f>
        <v/>
      </c>
      <c r="AA52" s="61" t="str">
        <f>IFERROR(Limt2!Z52/GAMSlim2!Z52,"")</f>
        <v/>
      </c>
      <c r="AB52" s="61" t="str">
        <f>IFERROR(Limt2!AA52/GAMSlim2!AA52,"")</f>
        <v/>
      </c>
      <c r="AC52" s="61" t="str">
        <f>IFERROR(Limt2!AB52/GAMSlim2!AB52,"")</f>
        <v/>
      </c>
      <c r="AD52" s="61" t="str">
        <f>IFERROR(Limt2!AC52/GAMSlim2!AC52,"")</f>
        <v/>
      </c>
      <c r="AE52" s="61" t="str">
        <f>IFERROR(Limt2!AD52/GAMSlim2!AD52,"")</f>
        <v/>
      </c>
      <c r="AF52" s="61" t="str">
        <f>IFERROR(Limt2!AE52/GAMSlim2!AE52,"")</f>
        <v/>
      </c>
      <c r="AG52" s="61" t="str">
        <f>IFERROR(Limt2!AF52/GAMSlim2!AF52,"")</f>
        <v/>
      </c>
      <c r="AH52" s="61" t="str">
        <f>IFERROR(Limt2!AG52/GAMSlim2!AG52,"")</f>
        <v/>
      </c>
      <c r="AI52" s="61" t="str">
        <f>IFERROR(Limt2!AH52/GAMSlim2!AH52,"")</f>
        <v/>
      </c>
      <c r="AJ52" s="61" t="str">
        <f>IFERROR(Limt2!AI52/GAMSlim2!AI52,"")</f>
        <v/>
      </c>
      <c r="AK52" s="61" t="str">
        <f>IFERROR(Limt2!AJ52/GAMSlim2!AJ52,"")</f>
        <v/>
      </c>
      <c r="AL52" s="61" t="str">
        <f>IFERROR(Limt2!AK52/GAMSlim2!AK52,"")</f>
        <v/>
      </c>
      <c r="AM52" s="61" t="str">
        <f>IFERROR(Limt2!AL52/GAMSlim2!AL52,"")</f>
        <v/>
      </c>
      <c r="AN52" s="61" t="str">
        <f>IFERROR(Limt2!AM52/GAMSlim2!AM52,"")</f>
        <v/>
      </c>
      <c r="AO52" s="61" t="str">
        <f>IFERROR(Limt2!AN52/GAMSlim2!AN52,"")</f>
        <v/>
      </c>
      <c r="AP52" s="61" t="str">
        <f>IFERROR(Limt2!AO52/GAMSlim2!AO52,"")</f>
        <v/>
      </c>
      <c r="AQ52" s="61" t="str">
        <f>IFERROR(Limt2!AP52/GAMSlim2!AP52,"")</f>
        <v/>
      </c>
      <c r="AR52" s="61" t="str">
        <f>IFERROR(Limt2!AQ52/GAMSlim2!AQ52,"")</f>
        <v/>
      </c>
      <c r="AS52" s="61" t="str">
        <f>IFERROR(Limt2!AR52/GAMSlim2!AR52,"")</f>
        <v/>
      </c>
      <c r="AT52" s="61" t="str">
        <f>IFERROR(Limt2!AS52/GAMSlim2!AS52,"")</f>
        <v/>
      </c>
      <c r="AU52" s="61" t="str">
        <f>IFERROR(Limt2!AT52/GAMSlim2!AT52,"")</f>
        <v/>
      </c>
      <c r="AV52" s="61" t="str">
        <f>IFERROR(Limt2!AU52/GAMSlim2!AU52,"")</f>
        <v/>
      </c>
      <c r="AW52" s="61" t="str">
        <f>IFERROR(Limt2!AV52/GAMSlim2!AV52,"")</f>
        <v/>
      </c>
      <c r="AX52" s="61" t="str">
        <f>IFERROR(Limt2!AW52/GAMSlim2!AW52,"")</f>
        <v/>
      </c>
      <c r="AY52" s="61" t="str">
        <f>IFERROR(Limt2!AX52/GAMSlim2!AX52,"")</f>
        <v/>
      </c>
      <c r="AZ52" s="61" t="str">
        <f>IFERROR(Limt2!AY52/GAMSlim2!AY52,"")</f>
        <v/>
      </c>
      <c r="BA52" s="61" t="str">
        <f>IFERROR(Limt2!AZ52/GAMSlim2!AZ52,"")</f>
        <v/>
      </c>
      <c r="BB52" s="61" t="str">
        <f>IFERROR(Limt2!BA52/GAMSlim2!BA52,"")</f>
        <v/>
      </c>
      <c r="BC52" s="61" t="str">
        <f>IFERROR(Limt2!BB52/GAMSlim2!BB52,"")</f>
        <v/>
      </c>
      <c r="BD52" s="61" t="str">
        <f>IFERROR(Limt2!BC52/GAMSlim2!BC52,"")</f>
        <v/>
      </c>
      <c r="BE52" s="61" t="str">
        <f>IFERROR(Limt2!BD52/GAMSlim2!BD52,"")</f>
        <v/>
      </c>
      <c r="BF52" s="61" t="str">
        <f>IFERROR(Limt2!BE52/GAMSlim2!BE52,"")</f>
        <v/>
      </c>
      <c r="BG52" s="61" t="str">
        <f>IFERROR(Limt2!BF52/GAMSlim2!BF52,"")</f>
        <v/>
      </c>
      <c r="BH52" s="61" t="str">
        <f>IFERROR(Limt2!BG52/GAMSlim2!BG52,"")</f>
        <v/>
      </c>
      <c r="BI52" s="61" t="str">
        <f>IFERROR(Limt2!BH52/GAMSlim2!BH52,"")</f>
        <v/>
      </c>
      <c r="BJ52" s="61" t="str">
        <f>IFERROR(Limt2!BI52/GAMSlim2!BI52,"")</f>
        <v/>
      </c>
    </row>
    <row r="53" spans="1:62" x14ac:dyDescent="0.25">
      <c r="A53" t="str">
        <f>Limt2!A53</f>
        <v>Population (millions)</v>
      </c>
      <c r="B53" t="str">
        <f>GAMSbase!A53</f>
        <v>Population (millions)</v>
      </c>
      <c r="C53" s="61">
        <f>IFERROR(Limt2!B53/GAMSlim2!B53,"")</f>
        <v>1</v>
      </c>
      <c r="D53" s="61">
        <f>IFERROR(Limt2!C53/GAMSlim2!C53,"")</f>
        <v>1</v>
      </c>
      <c r="E53" s="61">
        <f>IFERROR(Limt2!D53/GAMSlim2!D53,"")</f>
        <v>0.98559748630363619</v>
      </c>
      <c r="F53" s="61">
        <f>IFERROR(Limt2!E53/GAMSlim2!E53,"")</f>
        <v>0.98410249214688739</v>
      </c>
      <c r="G53" s="61">
        <f>IFERROR(Limt2!F53/GAMSlim2!F53,"")</f>
        <v>0.9822227043724332</v>
      </c>
      <c r="H53" s="61">
        <f>IFERROR(Limt2!G53/GAMSlim2!G53,"")</f>
        <v>0.97988748926970959</v>
      </c>
      <c r="I53" s="61">
        <f>IFERROR(Limt2!H53/GAMSlim2!H53,"")</f>
        <v>0.97700850005757955</v>
      </c>
      <c r="J53" s="61">
        <f>IFERROR(Limt2!I53/GAMSlim2!I53,"")</f>
        <v>0.97347760970287689</v>
      </c>
      <c r="K53" s="61">
        <f>IFERROR(Limt2!J53/GAMSlim2!J53,"")</f>
        <v>0.96916457638656728</v>
      </c>
      <c r="L53" s="61">
        <f>IFERROR(Limt2!K53/GAMSlim2!K53,"")</f>
        <v>0.96391466449806995</v>
      </c>
      <c r="M53" s="61">
        <f>IFERROR(Limt2!L53/GAMSlim2!L53,"")</f>
        <v>0.95754649143615522</v>
      </c>
      <c r="N53" s="61">
        <f>IFERROR(Limt2!M53/GAMSlim2!M53,"")</f>
        <v>0.94985044321082934</v>
      </c>
      <c r="O53" s="61">
        <f>IFERROR(Limt2!N53/GAMSlim2!N53,"")</f>
        <v>0.94058809304611979</v>
      </c>
      <c r="P53" s="61">
        <f>IFERROR(Limt2!O53/GAMSlim2!O53,"")</f>
        <v>0.92949315845336222</v>
      </c>
      <c r="Q53" s="61">
        <f>IFERROR(Limt2!P53/GAMSlim2!P53,"")</f>
        <v>0.91627463107000873</v>
      </c>
      <c r="R53" s="61">
        <f>IFERROR(Limt2!Q53/GAMSlim2!Q53,"")</f>
        <v>0.90062279114128219</v>
      </c>
      <c r="S53" s="61">
        <f>IFERROR(Limt2!R53/GAMSlim2!R53,"")</f>
        <v>0.88221884794976435</v>
      </c>
      <c r="T53" s="61">
        <f>IFERROR(Limt2!S53/GAMSlim2!S53,"")</f>
        <v>0.86074889285439793</v>
      </c>
      <c r="U53" s="61">
        <f>IFERROR(Limt2!T53/GAMSlim2!T53,"")</f>
        <v>0.83592266908549751</v>
      </c>
      <c r="V53" s="61">
        <f>IFERROR(Limt2!U53/GAMSlim2!U53,"")</f>
        <v>0.80796835929624633</v>
      </c>
      <c r="W53" s="61">
        <f>IFERROR(Limt2!V53/GAMSlim2!V53,"")</f>
        <v>0.77687303476527847</v>
      </c>
      <c r="X53" s="61">
        <f>IFERROR(Limt2!W53/GAMSlim2!W53,"")</f>
        <v>0.74273996065716363</v>
      </c>
      <c r="Y53" s="61">
        <f>IFERROR(Limt2!X53/GAMSlim2!X53,"")</f>
        <v>0.70580881134745521</v>
      </c>
      <c r="Z53" s="61">
        <f>IFERROR(Limt2!Y53/GAMSlim2!Y53,"")</f>
        <v>0.66646958418772406</v>
      </c>
      <c r="AA53" s="61">
        <f>IFERROR(Limt2!Z53/GAMSlim2!Z53,"")</f>
        <v>0.62526678886616693</v>
      </c>
      <c r="AB53" s="61">
        <f>IFERROR(Limt2!AA53/GAMSlim2!AA53,"")</f>
        <v>0.58289082191286679</v>
      </c>
      <c r="AC53" s="61">
        <f>IFERROR(Limt2!AB53/GAMSlim2!AB53,"")</f>
        <v>0.54015447118715698</v>
      </c>
      <c r="AD53" s="61">
        <f>IFERROR(Limt2!AC53/GAMSlim2!AC53,"")</f>
        <v>0.49795426893579681</v>
      </c>
      <c r="AE53" s="61">
        <f>IFERROR(Limt2!AD53/GAMSlim2!AD53,"")</f>
        <v>0.45721876454885191</v>
      </c>
      <c r="AF53" s="61">
        <f>IFERROR(Limt2!AE53/GAMSlim2!AE53,"")</f>
        <v>0.4188483309470355</v>
      </c>
      <c r="AG53" s="61">
        <f>IFERROR(Limt2!AF53/GAMSlim2!AF53,"")</f>
        <v>0.38365327636152491</v>
      </c>
      <c r="AH53" s="61">
        <f>IFERROR(Limt2!AG53/GAMSlim2!AG53,"")</f>
        <v>0.35229817928898471</v>
      </c>
      <c r="AI53" s="61">
        <f>IFERROR(Limt2!AH53/GAMSlim2!AH53,"")</f>
        <v>1</v>
      </c>
      <c r="AJ53" s="61">
        <f>IFERROR(Limt2!AI53/GAMSlim2!AI53,"")</f>
        <v>1</v>
      </c>
      <c r="AK53" s="61">
        <f>IFERROR(Limt2!AJ53/GAMSlim2!AJ53,"")</f>
        <v>1</v>
      </c>
      <c r="AL53" s="61">
        <f>IFERROR(Limt2!AK53/GAMSlim2!AK53,"")</f>
        <v>1</v>
      </c>
      <c r="AM53" s="61">
        <f>IFERROR(Limt2!AL53/GAMSlim2!AL53,"")</f>
        <v>1</v>
      </c>
      <c r="AN53" s="61">
        <f>IFERROR(Limt2!AM53/GAMSlim2!AM53,"")</f>
        <v>1</v>
      </c>
      <c r="AO53" s="61">
        <f>IFERROR(Limt2!AN53/GAMSlim2!AN53,"")</f>
        <v>1</v>
      </c>
      <c r="AP53" s="61">
        <f>IFERROR(Limt2!AO53/GAMSlim2!AO53,"")</f>
        <v>1</v>
      </c>
      <c r="AQ53" s="61">
        <f>IFERROR(Limt2!AP53/GAMSlim2!AP53,"")</f>
        <v>1</v>
      </c>
      <c r="AR53" s="61">
        <f>IFERROR(Limt2!AQ53/GAMSlim2!AQ53,"")</f>
        <v>1</v>
      </c>
      <c r="AS53" s="61">
        <f>IFERROR(Limt2!AR53/GAMSlim2!AR53,"")</f>
        <v>1</v>
      </c>
      <c r="AT53" s="61">
        <f>IFERROR(Limt2!AS53/GAMSlim2!AS53,"")</f>
        <v>1</v>
      </c>
      <c r="AU53" s="61">
        <f>IFERROR(Limt2!AT53/GAMSlim2!AT53,"")</f>
        <v>1</v>
      </c>
      <c r="AV53" s="61">
        <f>IFERROR(Limt2!AU53/GAMSlim2!AU53,"")</f>
        <v>1</v>
      </c>
      <c r="AW53" s="61">
        <f>IFERROR(Limt2!AV53/GAMSlim2!AV53,"")</f>
        <v>1</v>
      </c>
      <c r="AX53" s="61">
        <f>IFERROR(Limt2!AW53/GAMSlim2!AW53,"")</f>
        <v>1</v>
      </c>
      <c r="AY53" s="61">
        <f>IFERROR(Limt2!AX53/GAMSlim2!AX53,"")</f>
        <v>1</v>
      </c>
      <c r="AZ53" s="61">
        <f>IFERROR(Limt2!AY53/GAMSlim2!AY53,"")</f>
        <v>1</v>
      </c>
      <c r="BA53" s="61">
        <f>IFERROR(Limt2!AZ53/GAMSlim2!AZ53,"")</f>
        <v>1</v>
      </c>
      <c r="BB53" s="61">
        <f>IFERROR(Limt2!BA53/GAMSlim2!BA53,"")</f>
        <v>1</v>
      </c>
      <c r="BC53" s="61">
        <f>IFERROR(Limt2!BB53/GAMSlim2!BB53,"")</f>
        <v>1</v>
      </c>
      <c r="BD53" s="61">
        <f>IFERROR(Limt2!BC53/GAMSlim2!BC53,"")</f>
        <v>1</v>
      </c>
      <c r="BE53" s="61">
        <f>IFERROR(Limt2!BD53/GAMSlim2!BD53,"")</f>
        <v>1</v>
      </c>
      <c r="BF53" s="61">
        <f>IFERROR(Limt2!BE53/GAMSlim2!BE53,"")</f>
        <v>1</v>
      </c>
      <c r="BG53" s="61">
        <f>IFERROR(Limt2!BF53/GAMSlim2!BF53,"")</f>
        <v>1</v>
      </c>
      <c r="BH53" s="61">
        <f>IFERROR(Limt2!BG53/GAMSlim2!BG53,"")</f>
        <v>1</v>
      </c>
      <c r="BI53" s="61">
        <f>IFERROR(Limt2!BH53/GAMSlim2!BH53,"")</f>
        <v>1</v>
      </c>
      <c r="BJ53" s="61">
        <f>IFERROR(Limt2!BI53/GAMSlim2!BI53,"")</f>
        <v>1</v>
      </c>
    </row>
    <row r="54" spans="1:62" x14ac:dyDescent="0.25">
      <c r="A54" t="str">
        <f>Limt2!A54</f>
        <v xml:space="preserve">     Rate of pop growth (per half-decade)</v>
      </c>
      <c r="B54" t="str">
        <f>GAMSbase!A54</f>
        <v>Rate of Population Growth (per period)</v>
      </c>
      <c r="C54" s="61" t="str">
        <f>IFERROR(Limt2!B54/GAMSlim2!B54,"")</f>
        <v/>
      </c>
      <c r="D54" s="61" t="str">
        <f>IFERROR(Limt2!C54/GAMSlim2!C54,"")</f>
        <v/>
      </c>
      <c r="E54" s="61" t="str">
        <f>IFERROR(Limt2!D54/GAMSlim2!D54,"")</f>
        <v/>
      </c>
      <c r="F54" s="61" t="str">
        <f>IFERROR(Limt2!E54/GAMSlim2!E54,"")</f>
        <v/>
      </c>
      <c r="G54" s="61" t="str">
        <f>IFERROR(Limt2!F54/GAMSlim2!F54,"")</f>
        <v/>
      </c>
      <c r="H54" s="61" t="str">
        <f>IFERROR(Limt2!G54/GAMSlim2!G54,"")</f>
        <v/>
      </c>
      <c r="I54" s="61" t="str">
        <f>IFERROR(Limt2!H54/GAMSlim2!H54,"")</f>
        <v/>
      </c>
      <c r="J54" s="61" t="str">
        <f>IFERROR(Limt2!I54/GAMSlim2!I54,"")</f>
        <v/>
      </c>
      <c r="K54" s="61" t="str">
        <f>IFERROR(Limt2!J54/GAMSlim2!J54,"")</f>
        <v/>
      </c>
      <c r="L54" s="61" t="str">
        <f>IFERROR(Limt2!K54/GAMSlim2!K54,"")</f>
        <v/>
      </c>
      <c r="M54" s="61" t="str">
        <f>IFERROR(Limt2!L54/GAMSlim2!L54,"")</f>
        <v/>
      </c>
      <c r="N54" s="61" t="str">
        <f>IFERROR(Limt2!M54/GAMSlim2!M54,"")</f>
        <v/>
      </c>
      <c r="O54" s="61" t="str">
        <f>IFERROR(Limt2!N54/GAMSlim2!N54,"")</f>
        <v/>
      </c>
      <c r="P54" s="61" t="str">
        <f>IFERROR(Limt2!O54/GAMSlim2!O54,"")</f>
        <v/>
      </c>
      <c r="Q54" s="61" t="str">
        <f>IFERROR(Limt2!P54/GAMSlim2!P54,"")</f>
        <v/>
      </c>
      <c r="R54" s="61" t="str">
        <f>IFERROR(Limt2!Q54/GAMSlim2!Q54,"")</f>
        <v/>
      </c>
      <c r="S54" s="61" t="str">
        <f>IFERROR(Limt2!R54/GAMSlim2!R54,"")</f>
        <v/>
      </c>
      <c r="T54" s="61" t="str">
        <f>IFERROR(Limt2!S54/GAMSlim2!S54,"")</f>
        <v/>
      </c>
      <c r="U54" s="61" t="str">
        <f>IFERROR(Limt2!T54/GAMSlim2!T54,"")</f>
        <v/>
      </c>
      <c r="V54" s="61" t="str">
        <f>IFERROR(Limt2!U54/GAMSlim2!U54,"")</f>
        <v/>
      </c>
      <c r="W54" s="61" t="str">
        <f>IFERROR(Limt2!V54/GAMSlim2!V54,"")</f>
        <v/>
      </c>
      <c r="X54" s="61" t="str">
        <f>IFERROR(Limt2!W54/GAMSlim2!W54,"")</f>
        <v/>
      </c>
      <c r="Y54" s="61" t="str">
        <f>IFERROR(Limt2!X54/GAMSlim2!X54,"")</f>
        <v/>
      </c>
      <c r="Z54" s="61" t="str">
        <f>IFERROR(Limt2!Y54/GAMSlim2!Y54,"")</f>
        <v/>
      </c>
      <c r="AA54" s="61" t="str">
        <f>IFERROR(Limt2!Z54/GAMSlim2!Z54,"")</f>
        <v/>
      </c>
      <c r="AB54" s="61" t="str">
        <f>IFERROR(Limt2!AA54/GAMSlim2!AA54,"")</f>
        <v/>
      </c>
      <c r="AC54" s="61" t="str">
        <f>IFERROR(Limt2!AB54/GAMSlim2!AB54,"")</f>
        <v/>
      </c>
      <c r="AD54" s="61" t="str">
        <f>IFERROR(Limt2!AC54/GAMSlim2!AC54,"")</f>
        <v/>
      </c>
      <c r="AE54" s="61" t="str">
        <f>IFERROR(Limt2!AD54/GAMSlim2!AD54,"")</f>
        <v/>
      </c>
      <c r="AF54" s="61" t="str">
        <f>IFERROR(Limt2!AE54/GAMSlim2!AE54,"")</f>
        <v/>
      </c>
      <c r="AG54" s="61" t="str">
        <f>IFERROR(Limt2!AF54/GAMSlim2!AF54,"")</f>
        <v/>
      </c>
      <c r="AH54" s="61" t="str">
        <f>IFERROR(Limt2!AG54/GAMSlim2!AG54,"")</f>
        <v/>
      </c>
      <c r="AI54" s="61" t="str">
        <f>IFERROR(Limt2!AH54/GAMSlim2!AH54,"")</f>
        <v/>
      </c>
      <c r="AJ54" s="61" t="str">
        <f>IFERROR(Limt2!AI54/GAMSlim2!AI54,"")</f>
        <v/>
      </c>
      <c r="AK54" s="61" t="str">
        <f>IFERROR(Limt2!AJ54/GAMSlim2!AJ54,"")</f>
        <v/>
      </c>
      <c r="AL54" s="61" t="str">
        <f>IFERROR(Limt2!AK54/GAMSlim2!AK54,"")</f>
        <v/>
      </c>
      <c r="AM54" s="61" t="str">
        <f>IFERROR(Limt2!AL54/GAMSlim2!AL54,"")</f>
        <v/>
      </c>
      <c r="AN54" s="61" t="str">
        <f>IFERROR(Limt2!AM54/GAMSlim2!AM54,"")</f>
        <v/>
      </c>
      <c r="AO54" s="61" t="str">
        <f>IFERROR(Limt2!AN54/GAMSlim2!AN54,"")</f>
        <v/>
      </c>
      <c r="AP54" s="61" t="str">
        <f>IFERROR(Limt2!AO54/GAMSlim2!AO54,"")</f>
        <v/>
      </c>
      <c r="AQ54" s="61" t="str">
        <f>IFERROR(Limt2!AP54/GAMSlim2!AP54,"")</f>
        <v/>
      </c>
      <c r="AR54" s="61" t="str">
        <f>IFERROR(Limt2!AQ54/GAMSlim2!AQ54,"")</f>
        <v/>
      </c>
      <c r="AS54" s="61" t="str">
        <f>IFERROR(Limt2!AR54/GAMSlim2!AR54,"")</f>
        <v/>
      </c>
      <c r="AT54" s="61" t="str">
        <f>IFERROR(Limt2!AS54/GAMSlim2!AS54,"")</f>
        <v/>
      </c>
      <c r="AU54" s="61" t="str">
        <f>IFERROR(Limt2!AT54/GAMSlim2!AT54,"")</f>
        <v/>
      </c>
      <c r="AV54" s="61" t="str">
        <f>IFERROR(Limt2!AU54/GAMSlim2!AU54,"")</f>
        <v/>
      </c>
      <c r="AW54" s="61" t="str">
        <f>IFERROR(Limt2!AV54/GAMSlim2!AV54,"")</f>
        <v/>
      </c>
      <c r="AX54" s="61" t="str">
        <f>IFERROR(Limt2!AW54/GAMSlim2!AW54,"")</f>
        <v/>
      </c>
      <c r="AY54" s="61" t="str">
        <f>IFERROR(Limt2!AX54/GAMSlim2!AX54,"")</f>
        <v/>
      </c>
      <c r="AZ54" s="61" t="str">
        <f>IFERROR(Limt2!AY54/GAMSlim2!AY54,"")</f>
        <v/>
      </c>
      <c r="BA54" s="61" t="str">
        <f>IFERROR(Limt2!AZ54/GAMSlim2!AZ54,"")</f>
        <v/>
      </c>
      <c r="BB54" s="61" t="str">
        <f>IFERROR(Limt2!BA54/GAMSlim2!BA54,"")</f>
        <v/>
      </c>
      <c r="BC54" s="61" t="str">
        <f>IFERROR(Limt2!BB54/GAMSlim2!BB54,"")</f>
        <v/>
      </c>
      <c r="BD54" s="61" t="str">
        <f>IFERROR(Limt2!BC54/GAMSlim2!BC54,"")</f>
        <v/>
      </c>
      <c r="BE54" s="61" t="str">
        <f>IFERROR(Limt2!BD54/GAMSlim2!BD54,"")</f>
        <v/>
      </c>
      <c r="BF54" s="61" t="str">
        <f>IFERROR(Limt2!BE54/GAMSlim2!BE54,"")</f>
        <v/>
      </c>
      <c r="BG54" s="61" t="str">
        <f>IFERROR(Limt2!BF54/GAMSlim2!BF54,"")</f>
        <v/>
      </c>
      <c r="BH54" s="61" t="str">
        <f>IFERROR(Limt2!BG54/GAMSlim2!BG54,"")</f>
        <v/>
      </c>
      <c r="BI54" s="61" t="str">
        <f>IFERROR(Limt2!BH54/GAMSlim2!BH54,"")</f>
        <v/>
      </c>
      <c r="BJ54" s="61" t="str">
        <f>IFERROR(Limt2!BI54/GAMSlim2!BI54,"")</f>
        <v/>
      </c>
    </row>
    <row r="55" spans="1:62" x14ac:dyDescent="0.25">
      <c r="A55" t="str">
        <f>Limt2!A55</f>
        <v>Global parameters</v>
      </c>
      <c r="B55" t="str">
        <f>GAMSbase!A55</f>
        <v>** Global Parameters</v>
      </c>
      <c r="C55" s="61" t="str">
        <f>IFERROR(Limt2!B55/GAMSlim2!B55,"")</f>
        <v/>
      </c>
      <c r="D55" s="61" t="str">
        <f>IFERROR(Limt2!C55/GAMSlim2!C55,"")</f>
        <v/>
      </c>
      <c r="E55" s="61" t="str">
        <f>IFERROR(Limt2!D55/GAMSlim2!D55,"")</f>
        <v/>
      </c>
      <c r="F55" s="61" t="str">
        <f>IFERROR(Limt2!E55/GAMSlim2!E55,"")</f>
        <v/>
      </c>
      <c r="G55" s="61" t="str">
        <f>IFERROR(Limt2!F55/GAMSlim2!F55,"")</f>
        <v/>
      </c>
      <c r="H55" s="61" t="str">
        <f>IFERROR(Limt2!G55/GAMSlim2!G55,"")</f>
        <v/>
      </c>
      <c r="I55" s="61" t="str">
        <f>IFERROR(Limt2!H55/GAMSlim2!H55,"")</f>
        <v/>
      </c>
      <c r="J55" s="61" t="str">
        <f>IFERROR(Limt2!I55/GAMSlim2!I55,"")</f>
        <v/>
      </c>
      <c r="K55" s="61" t="str">
        <f>IFERROR(Limt2!J55/GAMSlim2!J55,"")</f>
        <v/>
      </c>
      <c r="L55" s="61" t="str">
        <f>IFERROR(Limt2!K55/GAMSlim2!K55,"")</f>
        <v/>
      </c>
      <c r="M55" s="61" t="str">
        <f>IFERROR(Limt2!L55/GAMSlim2!L55,"")</f>
        <v/>
      </c>
      <c r="N55" s="61" t="str">
        <f>IFERROR(Limt2!M55/GAMSlim2!M55,"")</f>
        <v/>
      </c>
      <c r="O55" s="61" t="str">
        <f>IFERROR(Limt2!N55/GAMSlim2!N55,"")</f>
        <v/>
      </c>
      <c r="P55" s="61" t="str">
        <f>IFERROR(Limt2!O55/GAMSlim2!O55,"")</f>
        <v/>
      </c>
      <c r="Q55" s="61" t="str">
        <f>IFERROR(Limt2!P55/GAMSlim2!P55,"")</f>
        <v/>
      </c>
      <c r="R55" s="61" t="str">
        <f>IFERROR(Limt2!Q55/GAMSlim2!Q55,"")</f>
        <v/>
      </c>
      <c r="S55" s="61" t="str">
        <f>IFERROR(Limt2!R55/GAMSlim2!R55,"")</f>
        <v/>
      </c>
      <c r="T55" s="61" t="str">
        <f>IFERROR(Limt2!S55/GAMSlim2!S55,"")</f>
        <v/>
      </c>
      <c r="U55" s="61" t="str">
        <f>IFERROR(Limt2!T55/GAMSlim2!T55,"")</f>
        <v/>
      </c>
      <c r="V55" s="61" t="str">
        <f>IFERROR(Limt2!U55/GAMSlim2!U55,"")</f>
        <v/>
      </c>
      <c r="W55" s="61" t="str">
        <f>IFERROR(Limt2!V55/GAMSlim2!V55,"")</f>
        <v/>
      </c>
      <c r="X55" s="61" t="str">
        <f>IFERROR(Limt2!W55/GAMSlim2!W55,"")</f>
        <v/>
      </c>
      <c r="Y55" s="61" t="str">
        <f>IFERROR(Limt2!X55/GAMSlim2!X55,"")</f>
        <v/>
      </c>
      <c r="Z55" s="61" t="str">
        <f>IFERROR(Limt2!Y55/GAMSlim2!Y55,"")</f>
        <v/>
      </c>
      <c r="AA55" s="61" t="str">
        <f>IFERROR(Limt2!Z55/GAMSlim2!Z55,"")</f>
        <v/>
      </c>
      <c r="AB55" s="61" t="str">
        <f>IFERROR(Limt2!AA55/GAMSlim2!AA55,"")</f>
        <v/>
      </c>
      <c r="AC55" s="61" t="str">
        <f>IFERROR(Limt2!AB55/GAMSlim2!AB55,"")</f>
        <v/>
      </c>
      <c r="AD55" s="61" t="str">
        <f>IFERROR(Limt2!AC55/GAMSlim2!AC55,"")</f>
        <v/>
      </c>
      <c r="AE55" s="61" t="str">
        <f>IFERROR(Limt2!AD55/GAMSlim2!AD55,"")</f>
        <v/>
      </c>
      <c r="AF55" s="61" t="str">
        <f>IFERROR(Limt2!AE55/GAMSlim2!AE55,"")</f>
        <v/>
      </c>
      <c r="AG55" s="61" t="str">
        <f>IFERROR(Limt2!AF55/GAMSlim2!AF55,"")</f>
        <v/>
      </c>
      <c r="AH55" s="61" t="str">
        <f>IFERROR(Limt2!AG55/GAMSlim2!AG55,"")</f>
        <v/>
      </c>
      <c r="AI55" s="61" t="str">
        <f>IFERROR(Limt2!AH55/GAMSlim2!AH55,"")</f>
        <v/>
      </c>
      <c r="AJ55" s="61" t="str">
        <f>IFERROR(Limt2!AI55/GAMSlim2!AI55,"")</f>
        <v/>
      </c>
      <c r="AK55" s="61" t="str">
        <f>IFERROR(Limt2!AJ55/GAMSlim2!AJ55,"")</f>
        <v/>
      </c>
      <c r="AL55" s="61" t="str">
        <f>IFERROR(Limt2!AK55/GAMSlim2!AK55,"")</f>
        <v/>
      </c>
      <c r="AM55" s="61" t="str">
        <f>IFERROR(Limt2!AL55/GAMSlim2!AL55,"")</f>
        <v/>
      </c>
      <c r="AN55" s="61" t="str">
        <f>IFERROR(Limt2!AM55/GAMSlim2!AM55,"")</f>
        <v/>
      </c>
      <c r="AO55" s="61" t="str">
        <f>IFERROR(Limt2!AN55/GAMSlim2!AN55,"")</f>
        <v/>
      </c>
      <c r="AP55" s="61" t="str">
        <f>IFERROR(Limt2!AO55/GAMSlim2!AO55,"")</f>
        <v/>
      </c>
      <c r="AQ55" s="61" t="str">
        <f>IFERROR(Limt2!AP55/GAMSlim2!AP55,"")</f>
        <v/>
      </c>
      <c r="AR55" s="61" t="str">
        <f>IFERROR(Limt2!AQ55/GAMSlim2!AQ55,"")</f>
        <v/>
      </c>
      <c r="AS55" s="61" t="str">
        <f>IFERROR(Limt2!AR55/GAMSlim2!AR55,"")</f>
        <v/>
      </c>
      <c r="AT55" s="61" t="str">
        <f>IFERROR(Limt2!AS55/GAMSlim2!AS55,"")</f>
        <v/>
      </c>
      <c r="AU55" s="61" t="str">
        <f>IFERROR(Limt2!AT55/GAMSlim2!AT55,"")</f>
        <v/>
      </c>
      <c r="AV55" s="61" t="str">
        <f>IFERROR(Limt2!AU55/GAMSlim2!AU55,"")</f>
        <v/>
      </c>
      <c r="AW55" s="61" t="str">
        <f>IFERROR(Limt2!AV55/GAMSlim2!AV55,"")</f>
        <v/>
      </c>
      <c r="AX55" s="61" t="str">
        <f>IFERROR(Limt2!AW55/GAMSlim2!AW55,"")</f>
        <v/>
      </c>
      <c r="AY55" s="61" t="str">
        <f>IFERROR(Limt2!AX55/GAMSlim2!AX55,"")</f>
        <v/>
      </c>
      <c r="AZ55" s="61" t="str">
        <f>IFERROR(Limt2!AY55/GAMSlim2!AY55,"")</f>
        <v/>
      </c>
      <c r="BA55" s="61" t="str">
        <f>IFERROR(Limt2!AZ55/GAMSlim2!AZ55,"")</f>
        <v/>
      </c>
      <c r="BB55" s="61" t="str">
        <f>IFERROR(Limt2!BA55/GAMSlim2!BA55,"")</f>
        <v/>
      </c>
      <c r="BC55" s="61" t="str">
        <f>IFERROR(Limt2!BB55/GAMSlim2!BB55,"")</f>
        <v/>
      </c>
      <c r="BD55" s="61" t="str">
        <f>IFERROR(Limt2!BC55/GAMSlim2!BC55,"")</f>
        <v/>
      </c>
      <c r="BE55" s="61" t="str">
        <f>IFERROR(Limt2!BD55/GAMSlim2!BD55,"")</f>
        <v/>
      </c>
      <c r="BF55" s="61" t="str">
        <f>IFERROR(Limt2!BE55/GAMSlim2!BE55,"")</f>
        <v/>
      </c>
      <c r="BG55" s="61" t="str">
        <f>IFERROR(Limt2!BF55/GAMSlim2!BF55,"")</f>
        <v/>
      </c>
      <c r="BH55" s="61" t="str">
        <f>IFERROR(Limt2!BG55/GAMSlim2!BG55,"")</f>
        <v/>
      </c>
      <c r="BI55" s="61" t="str">
        <f>IFERROR(Limt2!BH55/GAMSlim2!BH55,"")</f>
        <v/>
      </c>
      <c r="BJ55" s="61" t="str">
        <f>IFERROR(Limt2!BI55/GAMSlim2!BI55,"")</f>
        <v/>
      </c>
    </row>
    <row r="56" spans="1:62" x14ac:dyDescent="0.25">
      <c r="A56" t="str">
        <f>Limt2!A56</f>
        <v>CARBON LIMITS</v>
      </c>
      <c r="B56" t="str">
        <f>GAMSbase!A56</f>
        <v>* CARBON LIMITS</v>
      </c>
      <c r="C56" s="61" t="str">
        <f>IFERROR(Limt2!B56/GAMSlim2!B56,"")</f>
        <v/>
      </c>
      <c r="D56" s="61" t="str">
        <f>IFERROR(Limt2!C56/GAMSlim2!C56,"")</f>
        <v/>
      </c>
      <c r="E56" s="61" t="str">
        <f>IFERROR(Limt2!D56/GAMSlim2!D56,"")</f>
        <v/>
      </c>
      <c r="F56" s="61" t="str">
        <f>IFERROR(Limt2!E56/GAMSlim2!E56,"")</f>
        <v/>
      </c>
      <c r="G56" s="61" t="str">
        <f>IFERROR(Limt2!F56/GAMSlim2!F56,"")</f>
        <v/>
      </c>
      <c r="H56" s="61" t="str">
        <f>IFERROR(Limt2!G56/GAMSlim2!G56,"")</f>
        <v/>
      </c>
      <c r="I56" s="61" t="str">
        <f>IFERROR(Limt2!H56/GAMSlim2!H56,"")</f>
        <v/>
      </c>
      <c r="J56" s="61" t="str">
        <f>IFERROR(Limt2!I56/GAMSlim2!I56,"")</f>
        <v/>
      </c>
      <c r="K56" s="61" t="str">
        <f>IFERROR(Limt2!J56/GAMSlim2!J56,"")</f>
        <v/>
      </c>
      <c r="L56" s="61" t="str">
        <f>IFERROR(Limt2!K56/GAMSlim2!K56,"")</f>
        <v/>
      </c>
      <c r="M56" s="61" t="str">
        <f>IFERROR(Limt2!L56/GAMSlim2!L56,"")</f>
        <v/>
      </c>
      <c r="N56" s="61" t="str">
        <f>IFERROR(Limt2!M56/GAMSlim2!M56,"")</f>
        <v/>
      </c>
      <c r="O56" s="61" t="str">
        <f>IFERROR(Limt2!N56/GAMSlim2!N56,"")</f>
        <v/>
      </c>
      <c r="P56" s="61" t="str">
        <f>IFERROR(Limt2!O56/GAMSlim2!O56,"")</f>
        <v/>
      </c>
      <c r="Q56" s="61" t="str">
        <f>IFERROR(Limt2!P56/GAMSlim2!P56,"")</f>
        <v/>
      </c>
      <c r="R56" s="61" t="str">
        <f>IFERROR(Limt2!Q56/GAMSlim2!Q56,"")</f>
        <v/>
      </c>
      <c r="S56" s="61" t="str">
        <f>IFERROR(Limt2!R56/GAMSlim2!R56,"")</f>
        <v/>
      </c>
      <c r="T56" s="61" t="str">
        <f>IFERROR(Limt2!S56/GAMSlim2!S56,"")</f>
        <v/>
      </c>
      <c r="U56" s="61" t="str">
        <f>IFERROR(Limt2!T56/GAMSlim2!T56,"")</f>
        <v/>
      </c>
      <c r="V56" s="61" t="str">
        <f>IFERROR(Limt2!U56/GAMSlim2!U56,"")</f>
        <v/>
      </c>
      <c r="W56" s="61" t="str">
        <f>IFERROR(Limt2!V56/GAMSlim2!V56,"")</f>
        <v/>
      </c>
      <c r="X56" s="61" t="str">
        <f>IFERROR(Limt2!W56/GAMSlim2!W56,"")</f>
        <v/>
      </c>
      <c r="Y56" s="61" t="str">
        <f>IFERROR(Limt2!X56/GAMSlim2!X56,"")</f>
        <v/>
      </c>
      <c r="Z56" s="61" t="str">
        <f>IFERROR(Limt2!Y56/GAMSlim2!Y56,"")</f>
        <v/>
      </c>
      <c r="AA56" s="61" t="str">
        <f>IFERROR(Limt2!Z56/GAMSlim2!Z56,"")</f>
        <v/>
      </c>
      <c r="AB56" s="61" t="str">
        <f>IFERROR(Limt2!AA56/GAMSlim2!AA56,"")</f>
        <v/>
      </c>
      <c r="AC56" s="61" t="str">
        <f>IFERROR(Limt2!AB56/GAMSlim2!AB56,"")</f>
        <v/>
      </c>
      <c r="AD56" s="61" t="str">
        <f>IFERROR(Limt2!AC56/GAMSlim2!AC56,"")</f>
        <v/>
      </c>
      <c r="AE56" s="61" t="str">
        <f>IFERROR(Limt2!AD56/GAMSlim2!AD56,"")</f>
        <v/>
      </c>
      <c r="AF56" s="61" t="str">
        <f>IFERROR(Limt2!AE56/GAMSlim2!AE56,"")</f>
        <v/>
      </c>
      <c r="AG56" s="61" t="str">
        <f>IFERROR(Limt2!AF56/GAMSlim2!AF56,"")</f>
        <v/>
      </c>
      <c r="AH56" s="61" t="str">
        <f>IFERROR(Limt2!AG56/GAMSlim2!AG56,"")</f>
        <v/>
      </c>
      <c r="AI56" s="61" t="str">
        <f>IFERROR(Limt2!AH56/GAMSlim2!AH56,"")</f>
        <v/>
      </c>
      <c r="AJ56" s="61" t="str">
        <f>IFERROR(Limt2!AI56/GAMSlim2!AI56,"")</f>
        <v/>
      </c>
      <c r="AK56" s="61" t="str">
        <f>IFERROR(Limt2!AJ56/GAMSlim2!AJ56,"")</f>
        <v/>
      </c>
      <c r="AL56" s="61" t="str">
        <f>IFERROR(Limt2!AK56/GAMSlim2!AK56,"")</f>
        <v/>
      </c>
      <c r="AM56" s="61" t="str">
        <f>IFERROR(Limt2!AL56/GAMSlim2!AL56,"")</f>
        <v/>
      </c>
      <c r="AN56" s="61" t="str">
        <f>IFERROR(Limt2!AM56/GAMSlim2!AM56,"")</f>
        <v/>
      </c>
      <c r="AO56" s="61" t="str">
        <f>IFERROR(Limt2!AN56/GAMSlim2!AN56,"")</f>
        <v/>
      </c>
      <c r="AP56" s="61" t="str">
        <f>IFERROR(Limt2!AO56/GAMSlim2!AO56,"")</f>
        <v/>
      </c>
      <c r="AQ56" s="61" t="str">
        <f>IFERROR(Limt2!AP56/GAMSlim2!AP56,"")</f>
        <v/>
      </c>
      <c r="AR56" s="61" t="str">
        <f>IFERROR(Limt2!AQ56/GAMSlim2!AQ56,"")</f>
        <v/>
      </c>
      <c r="AS56" s="61" t="str">
        <f>IFERROR(Limt2!AR56/GAMSlim2!AR56,"")</f>
        <v/>
      </c>
      <c r="AT56" s="61" t="str">
        <f>IFERROR(Limt2!AS56/GAMSlim2!AS56,"")</f>
        <v/>
      </c>
      <c r="AU56" s="61" t="str">
        <f>IFERROR(Limt2!AT56/GAMSlim2!AT56,"")</f>
        <v/>
      </c>
      <c r="AV56" s="61" t="str">
        <f>IFERROR(Limt2!AU56/GAMSlim2!AU56,"")</f>
        <v/>
      </c>
      <c r="AW56" s="61" t="str">
        <f>IFERROR(Limt2!AV56/GAMSlim2!AV56,"")</f>
        <v/>
      </c>
      <c r="AX56" s="61" t="str">
        <f>IFERROR(Limt2!AW56/GAMSlim2!AW56,"")</f>
        <v/>
      </c>
      <c r="AY56" s="61" t="str">
        <f>IFERROR(Limt2!AX56/GAMSlim2!AX56,"")</f>
        <v/>
      </c>
      <c r="AZ56" s="61" t="str">
        <f>IFERROR(Limt2!AY56/GAMSlim2!AY56,"")</f>
        <v/>
      </c>
      <c r="BA56" s="61" t="str">
        <f>IFERROR(Limt2!AZ56/GAMSlim2!AZ56,"")</f>
        <v/>
      </c>
      <c r="BB56" s="61" t="str">
        <f>IFERROR(Limt2!BA56/GAMSlim2!BA56,"")</f>
        <v/>
      </c>
      <c r="BC56" s="61" t="str">
        <f>IFERROR(Limt2!BB56/GAMSlim2!BB56,"")</f>
        <v/>
      </c>
      <c r="BD56" s="61" t="str">
        <f>IFERROR(Limt2!BC56/GAMSlim2!BC56,"")</f>
        <v/>
      </c>
      <c r="BE56" s="61" t="str">
        <f>IFERROR(Limt2!BD56/GAMSlim2!BD56,"")</f>
        <v/>
      </c>
      <c r="BF56" s="61" t="str">
        <f>IFERROR(Limt2!BE56/GAMSlim2!BE56,"")</f>
        <v/>
      </c>
      <c r="BG56" s="61" t="str">
        <f>IFERROR(Limt2!BF56/GAMSlim2!BF56,"")</f>
        <v/>
      </c>
      <c r="BH56" s="61" t="str">
        <f>IFERROR(Limt2!BG56/GAMSlim2!BG56,"")</f>
        <v/>
      </c>
      <c r="BI56" s="61" t="str">
        <f>IFERROR(Limt2!BH56/GAMSlim2!BH56,"")</f>
        <v/>
      </c>
      <c r="BJ56" s="61" t="str">
        <f>IFERROR(Limt2!BI56/GAMSlim2!BI56,"")</f>
        <v/>
      </c>
    </row>
    <row r="57" spans="1:62" x14ac:dyDescent="0.25">
      <c r="A57" t="str">
        <f>Limt2!A57</f>
        <v>Maximum carbon resources (GtC)</v>
      </c>
      <c r="B57" t="str">
        <f>GAMSbase!A57</f>
        <v>Maximum Carbon Resources (GtC)</v>
      </c>
      <c r="C57" s="61">
        <f>IFERROR(Limt2!B57/GAMSlim2!B57,"")</f>
        <v>1</v>
      </c>
      <c r="D57" s="61" t="str">
        <f>IFERROR(Limt2!C57/GAMSlim2!C57,"")</f>
        <v/>
      </c>
      <c r="E57" s="61" t="str">
        <f>IFERROR(Limt2!D57/GAMSlim2!D57,"")</f>
        <v/>
      </c>
      <c r="F57" s="61" t="str">
        <f>IFERROR(Limt2!E57/GAMSlim2!E57,"")</f>
        <v/>
      </c>
      <c r="G57" s="61" t="str">
        <f>IFERROR(Limt2!F57/GAMSlim2!F57,"")</f>
        <v/>
      </c>
      <c r="H57" s="61" t="str">
        <f>IFERROR(Limt2!G57/GAMSlim2!G57,"")</f>
        <v/>
      </c>
      <c r="I57" s="61" t="str">
        <f>IFERROR(Limt2!H57/GAMSlim2!H57,"")</f>
        <v/>
      </c>
      <c r="J57" s="61" t="str">
        <f>IFERROR(Limt2!I57/GAMSlim2!I57,"")</f>
        <v/>
      </c>
      <c r="K57" s="61" t="str">
        <f>IFERROR(Limt2!J57/GAMSlim2!J57,"")</f>
        <v/>
      </c>
      <c r="L57" s="61" t="str">
        <f>IFERROR(Limt2!K57/GAMSlim2!K57,"")</f>
        <v/>
      </c>
      <c r="M57" s="61" t="str">
        <f>IFERROR(Limt2!L57/GAMSlim2!L57,"")</f>
        <v/>
      </c>
      <c r="N57" s="61" t="str">
        <f>IFERROR(Limt2!M57/GAMSlim2!M57,"")</f>
        <v/>
      </c>
      <c r="O57" s="61" t="str">
        <f>IFERROR(Limt2!N57/GAMSlim2!N57,"")</f>
        <v/>
      </c>
      <c r="P57" s="61" t="str">
        <f>IFERROR(Limt2!O57/GAMSlim2!O57,"")</f>
        <v/>
      </c>
      <c r="Q57" s="61" t="str">
        <f>IFERROR(Limt2!P57/GAMSlim2!P57,"")</f>
        <v/>
      </c>
      <c r="R57" s="61" t="str">
        <f>IFERROR(Limt2!Q57/GAMSlim2!Q57,"")</f>
        <v/>
      </c>
      <c r="S57" s="61" t="str">
        <f>IFERROR(Limt2!R57/GAMSlim2!R57,"")</f>
        <v/>
      </c>
      <c r="T57" s="61" t="str">
        <f>IFERROR(Limt2!S57/GAMSlim2!S57,"")</f>
        <v/>
      </c>
      <c r="U57" s="61" t="str">
        <f>IFERROR(Limt2!T57/GAMSlim2!T57,"")</f>
        <v/>
      </c>
      <c r="V57" s="61" t="str">
        <f>IFERROR(Limt2!U57/GAMSlim2!U57,"")</f>
        <v/>
      </c>
      <c r="W57" s="61" t="str">
        <f>IFERROR(Limt2!V57/GAMSlim2!V57,"")</f>
        <v/>
      </c>
      <c r="X57" s="61" t="str">
        <f>IFERROR(Limt2!W57/GAMSlim2!W57,"")</f>
        <v/>
      </c>
      <c r="Y57" s="61" t="str">
        <f>IFERROR(Limt2!X57/GAMSlim2!X57,"")</f>
        <v/>
      </c>
      <c r="Z57" s="61" t="str">
        <f>IFERROR(Limt2!Y57/GAMSlim2!Y57,"")</f>
        <v/>
      </c>
      <c r="AA57" s="61" t="str">
        <f>IFERROR(Limt2!Z57/GAMSlim2!Z57,"")</f>
        <v/>
      </c>
      <c r="AB57" s="61" t="str">
        <f>IFERROR(Limt2!AA57/GAMSlim2!AA57,"")</f>
        <v/>
      </c>
      <c r="AC57" s="61" t="str">
        <f>IFERROR(Limt2!AB57/GAMSlim2!AB57,"")</f>
        <v/>
      </c>
      <c r="AD57" s="61" t="str">
        <f>IFERROR(Limt2!AC57/GAMSlim2!AC57,"")</f>
        <v/>
      </c>
      <c r="AE57" s="61" t="str">
        <f>IFERROR(Limt2!AD57/GAMSlim2!AD57,"")</f>
        <v/>
      </c>
      <c r="AF57" s="61" t="str">
        <f>IFERROR(Limt2!AE57/GAMSlim2!AE57,"")</f>
        <v/>
      </c>
      <c r="AG57" s="61" t="str">
        <f>IFERROR(Limt2!AF57/GAMSlim2!AF57,"")</f>
        <v/>
      </c>
      <c r="AH57" s="61" t="str">
        <f>IFERROR(Limt2!AG57/GAMSlim2!AG57,"")</f>
        <v/>
      </c>
      <c r="AI57" s="61" t="str">
        <f>IFERROR(Limt2!AH57/GAMSlim2!AH57,"")</f>
        <v/>
      </c>
      <c r="AJ57" s="61" t="str">
        <f>IFERROR(Limt2!AI57/GAMSlim2!AI57,"")</f>
        <v/>
      </c>
      <c r="AK57" s="61" t="str">
        <f>IFERROR(Limt2!AJ57/GAMSlim2!AJ57,"")</f>
        <v/>
      </c>
      <c r="AL57" s="61" t="str">
        <f>IFERROR(Limt2!AK57/GAMSlim2!AK57,"")</f>
        <v/>
      </c>
      <c r="AM57" s="61" t="str">
        <f>IFERROR(Limt2!AL57/GAMSlim2!AL57,"")</f>
        <v/>
      </c>
      <c r="AN57" s="61" t="str">
        <f>IFERROR(Limt2!AM57/GAMSlim2!AM57,"")</f>
        <v/>
      </c>
      <c r="AO57" s="61" t="str">
        <f>IFERROR(Limt2!AN57/GAMSlim2!AN57,"")</f>
        <v/>
      </c>
      <c r="AP57" s="61" t="str">
        <f>IFERROR(Limt2!AO57/GAMSlim2!AO57,"")</f>
        <v/>
      </c>
      <c r="AQ57" s="61" t="str">
        <f>IFERROR(Limt2!AP57/GAMSlim2!AP57,"")</f>
        <v/>
      </c>
      <c r="AR57" s="61" t="str">
        <f>IFERROR(Limt2!AQ57/GAMSlim2!AQ57,"")</f>
        <v/>
      </c>
      <c r="AS57" s="61" t="str">
        <f>IFERROR(Limt2!AR57/GAMSlim2!AR57,"")</f>
        <v/>
      </c>
      <c r="AT57" s="61" t="str">
        <f>IFERROR(Limt2!AS57/GAMSlim2!AS57,"")</f>
        <v/>
      </c>
      <c r="AU57" s="61" t="str">
        <f>IFERROR(Limt2!AT57/GAMSlim2!AT57,"")</f>
        <v/>
      </c>
      <c r="AV57" s="61" t="str">
        <f>IFERROR(Limt2!AU57/GAMSlim2!AU57,"")</f>
        <v/>
      </c>
      <c r="AW57" s="61" t="str">
        <f>IFERROR(Limt2!AV57/GAMSlim2!AV57,"")</f>
        <v/>
      </c>
      <c r="AX57" s="61" t="str">
        <f>IFERROR(Limt2!AW57/GAMSlim2!AW57,"")</f>
        <v/>
      </c>
      <c r="AY57" s="61" t="str">
        <f>IFERROR(Limt2!AX57/GAMSlim2!AX57,"")</f>
        <v/>
      </c>
      <c r="AZ57" s="61" t="str">
        <f>IFERROR(Limt2!AY57/GAMSlim2!AY57,"")</f>
        <v/>
      </c>
      <c r="BA57" s="61" t="str">
        <f>IFERROR(Limt2!AZ57/GAMSlim2!AZ57,"")</f>
        <v/>
      </c>
      <c r="BB57" s="61" t="str">
        <f>IFERROR(Limt2!BA57/GAMSlim2!BA57,"")</f>
        <v/>
      </c>
      <c r="BC57" s="61" t="str">
        <f>IFERROR(Limt2!BB57/GAMSlim2!BB57,"")</f>
        <v/>
      </c>
      <c r="BD57" s="61" t="str">
        <f>IFERROR(Limt2!BC57/GAMSlim2!BC57,"")</f>
        <v/>
      </c>
      <c r="BE57" s="61" t="str">
        <f>IFERROR(Limt2!BD57/GAMSlim2!BD57,"")</f>
        <v/>
      </c>
      <c r="BF57" s="61" t="str">
        <f>IFERROR(Limt2!BE57/GAMSlim2!BE57,"")</f>
        <v/>
      </c>
      <c r="BG57" s="61" t="str">
        <f>IFERROR(Limt2!BF57/GAMSlim2!BF57,"")</f>
        <v/>
      </c>
      <c r="BH57" s="61" t="str">
        <f>IFERROR(Limt2!BG57/GAMSlim2!BG57,"")</f>
        <v/>
      </c>
      <c r="BI57" s="61" t="str">
        <f>IFERROR(Limt2!BH57/GAMSlim2!BH57,"")</f>
        <v/>
      </c>
      <c r="BJ57" s="61" t="str">
        <f>IFERROR(Limt2!BI57/GAMSlim2!BI57,"")</f>
        <v/>
      </c>
    </row>
    <row r="58" spans="1:62" x14ac:dyDescent="0.25">
      <c r="A58" t="str">
        <f>Limt2!A58</f>
        <v>CARBON CYCLE INITIAL CONDITIONS</v>
      </c>
      <c r="B58" t="str">
        <f>GAMSbase!A58</f>
        <v>* CARBON CYCLE INITIAL CONDITIONS</v>
      </c>
      <c r="C58" s="61" t="str">
        <f>IFERROR(Limt2!B58/GAMSlim2!B58,"")</f>
        <v/>
      </c>
      <c r="D58" s="61" t="str">
        <f>IFERROR(Limt2!C58/GAMSlim2!C58,"")</f>
        <v/>
      </c>
      <c r="E58" s="61" t="str">
        <f>IFERROR(Limt2!D58/GAMSlim2!D58,"")</f>
        <v/>
      </c>
      <c r="F58" s="61" t="str">
        <f>IFERROR(Limt2!E58/GAMSlim2!E58,"")</f>
        <v/>
      </c>
      <c r="G58" s="61" t="str">
        <f>IFERROR(Limt2!F58/GAMSlim2!F58,"")</f>
        <v/>
      </c>
      <c r="H58" s="61" t="str">
        <f>IFERROR(Limt2!G58/GAMSlim2!G58,"")</f>
        <v/>
      </c>
      <c r="I58" s="61" t="str">
        <f>IFERROR(Limt2!H58/GAMSlim2!H58,"")</f>
        <v/>
      </c>
      <c r="J58" s="61" t="str">
        <f>IFERROR(Limt2!I58/GAMSlim2!I58,"")</f>
        <v/>
      </c>
      <c r="K58" s="61" t="str">
        <f>IFERROR(Limt2!J58/GAMSlim2!J58,"")</f>
        <v/>
      </c>
      <c r="L58" s="61" t="str">
        <f>IFERROR(Limt2!K58/GAMSlim2!K58,"")</f>
        <v/>
      </c>
      <c r="M58" s="61" t="str">
        <f>IFERROR(Limt2!L58/GAMSlim2!L58,"")</f>
        <v/>
      </c>
      <c r="N58" s="61" t="str">
        <f>IFERROR(Limt2!M58/GAMSlim2!M58,"")</f>
        <v/>
      </c>
      <c r="O58" s="61" t="str">
        <f>IFERROR(Limt2!N58/GAMSlim2!N58,"")</f>
        <v/>
      </c>
      <c r="P58" s="61" t="str">
        <f>IFERROR(Limt2!O58/GAMSlim2!O58,"")</f>
        <v/>
      </c>
      <c r="Q58" s="61" t="str">
        <f>IFERROR(Limt2!P58/GAMSlim2!P58,"")</f>
        <v/>
      </c>
      <c r="R58" s="61" t="str">
        <f>IFERROR(Limt2!Q58/GAMSlim2!Q58,"")</f>
        <v/>
      </c>
      <c r="S58" s="61" t="str">
        <f>IFERROR(Limt2!R58/GAMSlim2!R58,"")</f>
        <v/>
      </c>
      <c r="T58" s="61" t="str">
        <f>IFERROR(Limt2!S58/GAMSlim2!S58,"")</f>
        <v/>
      </c>
      <c r="U58" s="61" t="str">
        <f>IFERROR(Limt2!T58/GAMSlim2!T58,"")</f>
        <v/>
      </c>
      <c r="V58" s="61" t="str">
        <f>IFERROR(Limt2!U58/GAMSlim2!U58,"")</f>
        <v/>
      </c>
      <c r="W58" s="61" t="str">
        <f>IFERROR(Limt2!V58/GAMSlim2!V58,"")</f>
        <v/>
      </c>
      <c r="X58" s="61" t="str">
        <f>IFERROR(Limt2!W58/GAMSlim2!W58,"")</f>
        <v/>
      </c>
      <c r="Y58" s="61" t="str">
        <f>IFERROR(Limt2!X58/GAMSlim2!X58,"")</f>
        <v/>
      </c>
      <c r="Z58" s="61" t="str">
        <f>IFERROR(Limt2!Y58/GAMSlim2!Y58,"")</f>
        <v/>
      </c>
      <c r="AA58" s="61" t="str">
        <f>IFERROR(Limt2!Z58/GAMSlim2!Z58,"")</f>
        <v/>
      </c>
      <c r="AB58" s="61" t="str">
        <f>IFERROR(Limt2!AA58/GAMSlim2!AA58,"")</f>
        <v/>
      </c>
      <c r="AC58" s="61" t="str">
        <f>IFERROR(Limt2!AB58/GAMSlim2!AB58,"")</f>
        <v/>
      </c>
      <c r="AD58" s="61" t="str">
        <f>IFERROR(Limt2!AC58/GAMSlim2!AC58,"")</f>
        <v/>
      </c>
      <c r="AE58" s="61" t="str">
        <f>IFERROR(Limt2!AD58/GAMSlim2!AD58,"")</f>
        <v/>
      </c>
      <c r="AF58" s="61" t="str">
        <f>IFERROR(Limt2!AE58/GAMSlim2!AE58,"")</f>
        <v/>
      </c>
      <c r="AG58" s="61" t="str">
        <f>IFERROR(Limt2!AF58/GAMSlim2!AF58,"")</f>
        <v/>
      </c>
      <c r="AH58" s="61" t="str">
        <f>IFERROR(Limt2!AG58/GAMSlim2!AG58,"")</f>
        <v/>
      </c>
      <c r="AI58" s="61" t="str">
        <f>IFERROR(Limt2!AH58/GAMSlim2!AH58,"")</f>
        <v/>
      </c>
      <c r="AJ58" s="61" t="str">
        <f>IFERROR(Limt2!AI58/GAMSlim2!AI58,"")</f>
        <v/>
      </c>
      <c r="AK58" s="61" t="str">
        <f>IFERROR(Limt2!AJ58/GAMSlim2!AJ58,"")</f>
        <v/>
      </c>
      <c r="AL58" s="61" t="str">
        <f>IFERROR(Limt2!AK58/GAMSlim2!AK58,"")</f>
        <v/>
      </c>
      <c r="AM58" s="61" t="str">
        <f>IFERROR(Limt2!AL58/GAMSlim2!AL58,"")</f>
        <v/>
      </c>
      <c r="AN58" s="61" t="str">
        <f>IFERROR(Limt2!AM58/GAMSlim2!AM58,"")</f>
        <v/>
      </c>
      <c r="AO58" s="61" t="str">
        <f>IFERROR(Limt2!AN58/GAMSlim2!AN58,"")</f>
        <v/>
      </c>
      <c r="AP58" s="61" t="str">
        <f>IFERROR(Limt2!AO58/GAMSlim2!AO58,"")</f>
        <v/>
      </c>
      <c r="AQ58" s="61" t="str">
        <f>IFERROR(Limt2!AP58/GAMSlim2!AP58,"")</f>
        <v/>
      </c>
      <c r="AR58" s="61" t="str">
        <f>IFERROR(Limt2!AQ58/GAMSlim2!AQ58,"")</f>
        <v/>
      </c>
      <c r="AS58" s="61" t="str">
        <f>IFERROR(Limt2!AR58/GAMSlim2!AR58,"")</f>
        <v/>
      </c>
      <c r="AT58" s="61" t="str">
        <f>IFERROR(Limt2!AS58/GAMSlim2!AS58,"")</f>
        <v/>
      </c>
      <c r="AU58" s="61" t="str">
        <f>IFERROR(Limt2!AT58/GAMSlim2!AT58,"")</f>
        <v/>
      </c>
      <c r="AV58" s="61" t="str">
        <f>IFERROR(Limt2!AU58/GAMSlim2!AU58,"")</f>
        <v/>
      </c>
      <c r="AW58" s="61" t="str">
        <f>IFERROR(Limt2!AV58/GAMSlim2!AV58,"")</f>
        <v/>
      </c>
      <c r="AX58" s="61" t="str">
        <f>IFERROR(Limt2!AW58/GAMSlim2!AW58,"")</f>
        <v/>
      </c>
      <c r="AY58" s="61" t="str">
        <f>IFERROR(Limt2!AX58/GAMSlim2!AX58,"")</f>
        <v/>
      </c>
      <c r="AZ58" s="61" t="str">
        <f>IFERROR(Limt2!AY58/GAMSlim2!AY58,"")</f>
        <v/>
      </c>
      <c r="BA58" s="61" t="str">
        <f>IFERROR(Limt2!AZ58/GAMSlim2!AZ58,"")</f>
        <v/>
      </c>
      <c r="BB58" s="61" t="str">
        <f>IFERROR(Limt2!BA58/GAMSlim2!BA58,"")</f>
        <v/>
      </c>
      <c r="BC58" s="61" t="str">
        <f>IFERROR(Limt2!BB58/GAMSlim2!BB58,"")</f>
        <v/>
      </c>
      <c r="BD58" s="61" t="str">
        <f>IFERROR(Limt2!BC58/GAMSlim2!BC58,"")</f>
        <v/>
      </c>
      <c r="BE58" s="61" t="str">
        <f>IFERROR(Limt2!BD58/GAMSlim2!BD58,"")</f>
        <v/>
      </c>
      <c r="BF58" s="61" t="str">
        <f>IFERROR(Limt2!BE58/GAMSlim2!BE58,"")</f>
        <v/>
      </c>
      <c r="BG58" s="61" t="str">
        <f>IFERROR(Limt2!BF58/GAMSlim2!BF58,"")</f>
        <v/>
      </c>
      <c r="BH58" s="61" t="str">
        <f>IFERROR(Limt2!BG58/GAMSlim2!BG58,"")</f>
        <v/>
      </c>
      <c r="BI58" s="61" t="str">
        <f>IFERROR(Limt2!BH58/GAMSlim2!BH58,"")</f>
        <v/>
      </c>
      <c r="BJ58" s="61" t="str">
        <f>IFERROR(Limt2!BI58/GAMSlim2!BI58,"")</f>
        <v/>
      </c>
    </row>
    <row r="59" spans="1:62" x14ac:dyDescent="0.25">
      <c r="A59" t="str">
        <f>Limt2!A59</f>
        <v>Initial atmospheric concentration of CO2 (GTC), 2010</v>
      </c>
      <c r="B59" t="str">
        <f>GAMSbase!A59</f>
        <v>Initial Concentration of CO2 (GtC)..</v>
      </c>
      <c r="C59" s="61" t="str">
        <f>IFERROR(Limt2!B59/GAMSlim2!B59,"")</f>
        <v/>
      </c>
      <c r="D59" s="61" t="str">
        <f>IFERROR(Limt2!C59/GAMSlim2!C59,"")</f>
        <v/>
      </c>
      <c r="E59" s="61" t="str">
        <f>IFERROR(Limt2!D59/GAMSlim2!D59,"")</f>
        <v/>
      </c>
      <c r="F59" s="61" t="str">
        <f>IFERROR(Limt2!E59/GAMSlim2!E59,"")</f>
        <v/>
      </c>
      <c r="G59" s="61" t="str">
        <f>IFERROR(Limt2!F59/GAMSlim2!F59,"")</f>
        <v/>
      </c>
      <c r="H59" s="61" t="str">
        <f>IFERROR(Limt2!G59/GAMSlim2!G59,"")</f>
        <v/>
      </c>
      <c r="I59" s="61" t="str">
        <f>IFERROR(Limt2!H59/GAMSlim2!H59,"")</f>
        <v/>
      </c>
      <c r="J59" s="61" t="str">
        <f>IFERROR(Limt2!I59/GAMSlim2!I59,"")</f>
        <v/>
      </c>
      <c r="K59" s="61" t="str">
        <f>IFERROR(Limt2!J59/GAMSlim2!J59,"")</f>
        <v/>
      </c>
      <c r="L59" s="61" t="str">
        <f>IFERROR(Limt2!K59/GAMSlim2!K59,"")</f>
        <v/>
      </c>
      <c r="M59" s="61" t="str">
        <f>IFERROR(Limt2!L59/GAMSlim2!L59,"")</f>
        <v/>
      </c>
      <c r="N59" s="61" t="str">
        <f>IFERROR(Limt2!M59/GAMSlim2!M59,"")</f>
        <v/>
      </c>
      <c r="O59" s="61" t="str">
        <f>IFERROR(Limt2!N59/GAMSlim2!N59,"")</f>
        <v/>
      </c>
      <c r="P59" s="61" t="str">
        <f>IFERROR(Limt2!O59/GAMSlim2!O59,"")</f>
        <v/>
      </c>
      <c r="Q59" s="61" t="str">
        <f>IFERROR(Limt2!P59/GAMSlim2!P59,"")</f>
        <v/>
      </c>
      <c r="R59" s="61" t="str">
        <f>IFERROR(Limt2!Q59/GAMSlim2!Q59,"")</f>
        <v/>
      </c>
      <c r="S59" s="61" t="str">
        <f>IFERROR(Limt2!R59/GAMSlim2!R59,"")</f>
        <v/>
      </c>
      <c r="T59" s="61" t="str">
        <f>IFERROR(Limt2!S59/GAMSlim2!S59,"")</f>
        <v/>
      </c>
      <c r="U59" s="61" t="str">
        <f>IFERROR(Limt2!T59/GAMSlim2!T59,"")</f>
        <v/>
      </c>
      <c r="V59" s="61" t="str">
        <f>IFERROR(Limt2!U59/GAMSlim2!U59,"")</f>
        <v/>
      </c>
      <c r="W59" s="61" t="str">
        <f>IFERROR(Limt2!V59/GAMSlim2!V59,"")</f>
        <v/>
      </c>
      <c r="X59" s="61" t="str">
        <f>IFERROR(Limt2!W59/GAMSlim2!W59,"")</f>
        <v/>
      </c>
      <c r="Y59" s="61" t="str">
        <f>IFERROR(Limt2!X59/GAMSlim2!X59,"")</f>
        <v/>
      </c>
      <c r="Z59" s="61" t="str">
        <f>IFERROR(Limt2!Y59/GAMSlim2!Y59,"")</f>
        <v/>
      </c>
      <c r="AA59" s="61" t="str">
        <f>IFERROR(Limt2!Z59/GAMSlim2!Z59,"")</f>
        <v/>
      </c>
      <c r="AB59" s="61" t="str">
        <f>IFERROR(Limt2!AA59/GAMSlim2!AA59,"")</f>
        <v/>
      </c>
      <c r="AC59" s="61" t="str">
        <f>IFERROR(Limt2!AB59/GAMSlim2!AB59,"")</f>
        <v/>
      </c>
      <c r="AD59" s="61" t="str">
        <f>IFERROR(Limt2!AC59/GAMSlim2!AC59,"")</f>
        <v/>
      </c>
      <c r="AE59" s="61" t="str">
        <f>IFERROR(Limt2!AD59/GAMSlim2!AD59,"")</f>
        <v/>
      </c>
      <c r="AF59" s="61" t="str">
        <f>IFERROR(Limt2!AE59/GAMSlim2!AE59,"")</f>
        <v/>
      </c>
      <c r="AG59" s="61" t="str">
        <f>IFERROR(Limt2!AF59/GAMSlim2!AF59,"")</f>
        <v/>
      </c>
      <c r="AH59" s="61" t="str">
        <f>IFERROR(Limt2!AG59/GAMSlim2!AG59,"")</f>
        <v/>
      </c>
      <c r="AI59" s="61" t="str">
        <f>IFERROR(Limt2!AH59/GAMSlim2!AH59,"")</f>
        <v/>
      </c>
      <c r="AJ59" s="61" t="str">
        <f>IFERROR(Limt2!AI59/GAMSlim2!AI59,"")</f>
        <v/>
      </c>
      <c r="AK59" s="61" t="str">
        <f>IFERROR(Limt2!AJ59/GAMSlim2!AJ59,"")</f>
        <v/>
      </c>
      <c r="AL59" s="61" t="str">
        <f>IFERROR(Limt2!AK59/GAMSlim2!AK59,"")</f>
        <v/>
      </c>
      <c r="AM59" s="61" t="str">
        <f>IFERROR(Limt2!AL59/GAMSlim2!AL59,"")</f>
        <v/>
      </c>
      <c r="AN59" s="61" t="str">
        <f>IFERROR(Limt2!AM59/GAMSlim2!AM59,"")</f>
        <v/>
      </c>
      <c r="AO59" s="61" t="str">
        <f>IFERROR(Limt2!AN59/GAMSlim2!AN59,"")</f>
        <v/>
      </c>
      <c r="AP59" s="61" t="str">
        <f>IFERROR(Limt2!AO59/GAMSlim2!AO59,"")</f>
        <v/>
      </c>
      <c r="AQ59" s="61" t="str">
        <f>IFERROR(Limt2!AP59/GAMSlim2!AP59,"")</f>
        <v/>
      </c>
      <c r="AR59" s="61" t="str">
        <f>IFERROR(Limt2!AQ59/GAMSlim2!AQ59,"")</f>
        <v/>
      </c>
      <c r="AS59" s="61" t="str">
        <f>IFERROR(Limt2!AR59/GAMSlim2!AR59,"")</f>
        <v/>
      </c>
      <c r="AT59" s="61" t="str">
        <f>IFERROR(Limt2!AS59/GAMSlim2!AS59,"")</f>
        <v/>
      </c>
      <c r="AU59" s="61" t="str">
        <f>IFERROR(Limt2!AT59/GAMSlim2!AT59,"")</f>
        <v/>
      </c>
      <c r="AV59" s="61" t="str">
        <f>IFERROR(Limt2!AU59/GAMSlim2!AU59,"")</f>
        <v/>
      </c>
      <c r="AW59" s="61" t="str">
        <f>IFERROR(Limt2!AV59/GAMSlim2!AV59,"")</f>
        <v/>
      </c>
      <c r="AX59" s="61" t="str">
        <f>IFERROR(Limt2!AW59/GAMSlim2!AW59,"")</f>
        <v/>
      </c>
      <c r="AY59" s="61" t="str">
        <f>IFERROR(Limt2!AX59/GAMSlim2!AX59,"")</f>
        <v/>
      </c>
      <c r="AZ59" s="61" t="str">
        <f>IFERROR(Limt2!AY59/GAMSlim2!AY59,"")</f>
        <v/>
      </c>
      <c r="BA59" s="61" t="str">
        <f>IFERROR(Limt2!AZ59/GAMSlim2!AZ59,"")</f>
        <v/>
      </c>
      <c r="BB59" s="61" t="str">
        <f>IFERROR(Limt2!BA59/GAMSlim2!BA59,"")</f>
        <v/>
      </c>
      <c r="BC59" s="61" t="str">
        <f>IFERROR(Limt2!BB59/GAMSlim2!BB59,"")</f>
        <v/>
      </c>
      <c r="BD59" s="61" t="str">
        <f>IFERROR(Limt2!BC59/GAMSlim2!BC59,"")</f>
        <v/>
      </c>
      <c r="BE59" s="61" t="str">
        <f>IFERROR(Limt2!BD59/GAMSlim2!BD59,"")</f>
        <v/>
      </c>
      <c r="BF59" s="61" t="str">
        <f>IFERROR(Limt2!BE59/GAMSlim2!BE59,"")</f>
        <v/>
      </c>
      <c r="BG59" s="61" t="str">
        <f>IFERROR(Limt2!BF59/GAMSlim2!BF59,"")</f>
        <v/>
      </c>
      <c r="BH59" s="61" t="str">
        <f>IFERROR(Limt2!BG59/GAMSlim2!BG59,"")</f>
        <v/>
      </c>
      <c r="BI59" s="61" t="str">
        <f>IFERROR(Limt2!BH59/GAMSlim2!BH59,"")</f>
        <v/>
      </c>
      <c r="BJ59" s="61" t="str">
        <f>IFERROR(Limt2!BI59/GAMSlim2!BI59,"")</f>
        <v/>
      </c>
    </row>
    <row r="60" spans="1:62" x14ac:dyDescent="0.25">
      <c r="A60" t="str">
        <f>Limt2!A60</f>
        <v xml:space="preserve">  At end 2010</v>
      </c>
      <c r="B60" t="str">
        <f>GAMSbase!A60</f>
        <v>...Atmospheric, Year 2007</v>
      </c>
      <c r="C60" s="61">
        <f>IFERROR(Limt2!B60/GAMSlim2!B60,"")</f>
        <v>1</v>
      </c>
      <c r="D60" s="61" t="str">
        <f>IFERROR(Limt2!C60/GAMSlim2!C60,"")</f>
        <v/>
      </c>
      <c r="E60" s="61" t="str">
        <f>IFERROR(Limt2!D60/GAMSlim2!D60,"")</f>
        <v/>
      </c>
      <c r="F60" s="61" t="str">
        <f>IFERROR(Limt2!E60/GAMSlim2!E60,"")</f>
        <v/>
      </c>
      <c r="G60" s="61" t="str">
        <f>IFERROR(Limt2!F60/GAMSlim2!F60,"")</f>
        <v/>
      </c>
      <c r="H60" s="61" t="str">
        <f>IFERROR(Limt2!G60/GAMSlim2!G60,"")</f>
        <v/>
      </c>
      <c r="I60" s="61" t="str">
        <f>IFERROR(Limt2!H60/GAMSlim2!H60,"")</f>
        <v/>
      </c>
      <c r="J60" s="61" t="str">
        <f>IFERROR(Limt2!I60/GAMSlim2!I60,"")</f>
        <v/>
      </c>
      <c r="K60" s="61" t="str">
        <f>IFERROR(Limt2!J60/GAMSlim2!J60,"")</f>
        <v/>
      </c>
      <c r="L60" s="61" t="str">
        <f>IFERROR(Limt2!K60/GAMSlim2!K60,"")</f>
        <v/>
      </c>
      <c r="M60" s="61" t="str">
        <f>IFERROR(Limt2!L60/GAMSlim2!L60,"")</f>
        <v/>
      </c>
      <c r="N60" s="61" t="str">
        <f>IFERROR(Limt2!M60/GAMSlim2!M60,"")</f>
        <v/>
      </c>
      <c r="O60" s="61" t="str">
        <f>IFERROR(Limt2!N60/GAMSlim2!N60,"")</f>
        <v/>
      </c>
      <c r="P60" s="61" t="str">
        <f>IFERROR(Limt2!O60/GAMSlim2!O60,"")</f>
        <v/>
      </c>
      <c r="Q60" s="61" t="str">
        <f>IFERROR(Limt2!P60/GAMSlim2!P60,"")</f>
        <v/>
      </c>
      <c r="R60" s="61" t="str">
        <f>IFERROR(Limt2!Q60/GAMSlim2!Q60,"")</f>
        <v/>
      </c>
      <c r="S60" s="61" t="str">
        <f>IFERROR(Limt2!R60/GAMSlim2!R60,"")</f>
        <v/>
      </c>
      <c r="T60" s="61" t="str">
        <f>IFERROR(Limt2!S60/GAMSlim2!S60,"")</f>
        <v/>
      </c>
      <c r="U60" s="61" t="str">
        <f>IFERROR(Limt2!T60/GAMSlim2!T60,"")</f>
        <v/>
      </c>
      <c r="V60" s="61" t="str">
        <f>IFERROR(Limt2!U60/GAMSlim2!U60,"")</f>
        <v/>
      </c>
      <c r="W60" s="61" t="str">
        <f>IFERROR(Limt2!V60/GAMSlim2!V60,"")</f>
        <v/>
      </c>
      <c r="X60" s="61" t="str">
        <f>IFERROR(Limt2!W60/GAMSlim2!W60,"")</f>
        <v/>
      </c>
      <c r="Y60" s="61" t="str">
        <f>IFERROR(Limt2!X60/GAMSlim2!X60,"")</f>
        <v/>
      </c>
      <c r="Z60" s="61" t="str">
        <f>IFERROR(Limt2!Y60/GAMSlim2!Y60,"")</f>
        <v/>
      </c>
      <c r="AA60" s="61" t="str">
        <f>IFERROR(Limt2!Z60/GAMSlim2!Z60,"")</f>
        <v/>
      </c>
      <c r="AB60" s="61" t="str">
        <f>IFERROR(Limt2!AA60/GAMSlim2!AA60,"")</f>
        <v/>
      </c>
      <c r="AC60" s="61" t="str">
        <f>IFERROR(Limt2!AB60/GAMSlim2!AB60,"")</f>
        <v/>
      </c>
      <c r="AD60" s="61" t="str">
        <f>IFERROR(Limt2!AC60/GAMSlim2!AC60,"")</f>
        <v/>
      </c>
      <c r="AE60" s="61" t="str">
        <f>IFERROR(Limt2!AD60/GAMSlim2!AD60,"")</f>
        <v/>
      </c>
      <c r="AF60" s="61" t="str">
        <f>IFERROR(Limt2!AE60/GAMSlim2!AE60,"")</f>
        <v/>
      </c>
      <c r="AG60" s="61" t="str">
        <f>IFERROR(Limt2!AF60/GAMSlim2!AF60,"")</f>
        <v/>
      </c>
      <c r="AH60" s="61" t="str">
        <f>IFERROR(Limt2!AG60/GAMSlim2!AG60,"")</f>
        <v/>
      </c>
      <c r="AI60" s="61" t="str">
        <f>IFERROR(Limt2!AH60/GAMSlim2!AH60,"")</f>
        <v/>
      </c>
      <c r="AJ60" s="61" t="str">
        <f>IFERROR(Limt2!AI60/GAMSlim2!AI60,"")</f>
        <v/>
      </c>
      <c r="AK60" s="61" t="str">
        <f>IFERROR(Limt2!AJ60/GAMSlim2!AJ60,"")</f>
        <v/>
      </c>
      <c r="AL60" s="61" t="str">
        <f>IFERROR(Limt2!AK60/GAMSlim2!AK60,"")</f>
        <v/>
      </c>
      <c r="AM60" s="61" t="str">
        <f>IFERROR(Limt2!AL60/GAMSlim2!AL60,"")</f>
        <v/>
      </c>
      <c r="AN60" s="61" t="str">
        <f>IFERROR(Limt2!AM60/GAMSlim2!AM60,"")</f>
        <v/>
      </c>
      <c r="AO60" s="61" t="str">
        <f>IFERROR(Limt2!AN60/GAMSlim2!AN60,"")</f>
        <v/>
      </c>
      <c r="AP60" s="61" t="str">
        <f>IFERROR(Limt2!AO60/GAMSlim2!AO60,"")</f>
        <v/>
      </c>
      <c r="AQ60" s="61" t="str">
        <f>IFERROR(Limt2!AP60/GAMSlim2!AP60,"")</f>
        <v/>
      </c>
      <c r="AR60" s="61" t="str">
        <f>IFERROR(Limt2!AQ60/GAMSlim2!AQ60,"")</f>
        <v/>
      </c>
      <c r="AS60" s="61" t="str">
        <f>IFERROR(Limt2!AR60/GAMSlim2!AR60,"")</f>
        <v/>
      </c>
      <c r="AT60" s="61" t="str">
        <f>IFERROR(Limt2!AS60/GAMSlim2!AS60,"")</f>
        <v/>
      </c>
      <c r="AU60" s="61" t="str">
        <f>IFERROR(Limt2!AT60/GAMSlim2!AT60,"")</f>
        <v/>
      </c>
      <c r="AV60" s="61" t="str">
        <f>IFERROR(Limt2!AU60/GAMSlim2!AU60,"")</f>
        <v/>
      </c>
      <c r="AW60" s="61" t="str">
        <f>IFERROR(Limt2!AV60/GAMSlim2!AV60,"")</f>
        <v/>
      </c>
      <c r="AX60" s="61" t="str">
        <f>IFERROR(Limt2!AW60/GAMSlim2!AW60,"")</f>
        <v/>
      </c>
      <c r="AY60" s="61" t="str">
        <f>IFERROR(Limt2!AX60/GAMSlim2!AX60,"")</f>
        <v/>
      </c>
      <c r="AZ60" s="61" t="str">
        <f>IFERROR(Limt2!AY60/GAMSlim2!AY60,"")</f>
        <v/>
      </c>
      <c r="BA60" s="61" t="str">
        <f>IFERROR(Limt2!AZ60/GAMSlim2!AZ60,"")</f>
        <v/>
      </c>
      <c r="BB60" s="61" t="str">
        <f>IFERROR(Limt2!BA60/GAMSlim2!BA60,"")</f>
        <v/>
      </c>
      <c r="BC60" s="61" t="str">
        <f>IFERROR(Limt2!BB60/GAMSlim2!BB60,"")</f>
        <v/>
      </c>
      <c r="BD60" s="61" t="str">
        <f>IFERROR(Limt2!BC60/GAMSlim2!BC60,"")</f>
        <v/>
      </c>
      <c r="BE60" s="61" t="str">
        <f>IFERROR(Limt2!BD60/GAMSlim2!BD60,"")</f>
        <v/>
      </c>
      <c r="BF60" s="61" t="str">
        <f>IFERROR(Limt2!BE60/GAMSlim2!BE60,"")</f>
        <v/>
      </c>
      <c r="BG60" s="61" t="str">
        <f>IFERROR(Limt2!BF60/GAMSlim2!BF60,"")</f>
        <v/>
      </c>
      <c r="BH60" s="61" t="str">
        <f>IFERROR(Limt2!BG60/GAMSlim2!BG60,"")</f>
        <v/>
      </c>
      <c r="BI60" s="61" t="str">
        <f>IFERROR(Limt2!BH60/GAMSlim2!BH60,"")</f>
        <v/>
      </c>
      <c r="BJ60" s="61" t="str">
        <f>IFERROR(Limt2!BI60/GAMSlim2!BI60,"")</f>
        <v/>
      </c>
    </row>
    <row r="61" spans="1:62" x14ac:dyDescent="0.25">
      <c r="A61">
        <f>Limt2!A61</f>
        <v>0</v>
      </c>
      <c r="B61" t="str">
        <f>GAMSbase!A61</f>
        <v>...Atmospheric, Year 2012</v>
      </c>
      <c r="C61" s="61" t="str">
        <f>IFERROR(Limt2!B61/GAMSlim2!B61,"")</f>
        <v/>
      </c>
      <c r="D61" s="61" t="str">
        <f>IFERROR(Limt2!C61/GAMSlim2!C61,"")</f>
        <v/>
      </c>
      <c r="E61" s="61" t="str">
        <f>IFERROR(Limt2!D61/GAMSlim2!D61,"")</f>
        <v/>
      </c>
      <c r="F61" s="61" t="str">
        <f>IFERROR(Limt2!E61/GAMSlim2!E61,"")</f>
        <v/>
      </c>
      <c r="G61" s="61" t="str">
        <f>IFERROR(Limt2!F61/GAMSlim2!F61,"")</f>
        <v/>
      </c>
      <c r="H61" s="61" t="str">
        <f>IFERROR(Limt2!G61/GAMSlim2!G61,"")</f>
        <v/>
      </c>
      <c r="I61" s="61" t="str">
        <f>IFERROR(Limt2!H61/GAMSlim2!H61,"")</f>
        <v/>
      </c>
      <c r="J61" s="61" t="str">
        <f>IFERROR(Limt2!I61/GAMSlim2!I61,"")</f>
        <v/>
      </c>
      <c r="K61" s="61" t="str">
        <f>IFERROR(Limt2!J61/GAMSlim2!J61,"")</f>
        <v/>
      </c>
      <c r="L61" s="61" t="str">
        <f>IFERROR(Limt2!K61/GAMSlim2!K61,"")</f>
        <v/>
      </c>
      <c r="M61" s="61" t="str">
        <f>IFERROR(Limt2!L61/GAMSlim2!L61,"")</f>
        <v/>
      </c>
      <c r="N61" s="61" t="str">
        <f>IFERROR(Limt2!M61/GAMSlim2!M61,"")</f>
        <v/>
      </c>
      <c r="O61" s="61" t="str">
        <f>IFERROR(Limt2!N61/GAMSlim2!N61,"")</f>
        <v/>
      </c>
      <c r="P61" s="61" t="str">
        <f>IFERROR(Limt2!O61/GAMSlim2!O61,"")</f>
        <v/>
      </c>
      <c r="Q61" s="61" t="str">
        <f>IFERROR(Limt2!P61/GAMSlim2!P61,"")</f>
        <v/>
      </c>
      <c r="R61" s="61" t="str">
        <f>IFERROR(Limt2!Q61/GAMSlim2!Q61,"")</f>
        <v/>
      </c>
      <c r="S61" s="61" t="str">
        <f>IFERROR(Limt2!R61/GAMSlim2!R61,"")</f>
        <v/>
      </c>
      <c r="T61" s="61" t="str">
        <f>IFERROR(Limt2!S61/GAMSlim2!S61,"")</f>
        <v/>
      </c>
      <c r="U61" s="61" t="str">
        <f>IFERROR(Limt2!T61/GAMSlim2!T61,"")</f>
        <v/>
      </c>
      <c r="V61" s="61" t="str">
        <f>IFERROR(Limt2!U61/GAMSlim2!U61,"")</f>
        <v/>
      </c>
      <c r="W61" s="61" t="str">
        <f>IFERROR(Limt2!V61/GAMSlim2!V61,"")</f>
        <v/>
      </c>
      <c r="X61" s="61" t="str">
        <f>IFERROR(Limt2!W61/GAMSlim2!W61,"")</f>
        <v/>
      </c>
      <c r="Y61" s="61" t="str">
        <f>IFERROR(Limt2!X61/GAMSlim2!X61,"")</f>
        <v/>
      </c>
      <c r="Z61" s="61" t="str">
        <f>IFERROR(Limt2!Y61/GAMSlim2!Y61,"")</f>
        <v/>
      </c>
      <c r="AA61" s="61" t="str">
        <f>IFERROR(Limt2!Z61/GAMSlim2!Z61,"")</f>
        <v/>
      </c>
      <c r="AB61" s="61" t="str">
        <f>IFERROR(Limt2!AA61/GAMSlim2!AA61,"")</f>
        <v/>
      </c>
      <c r="AC61" s="61" t="str">
        <f>IFERROR(Limt2!AB61/GAMSlim2!AB61,"")</f>
        <v/>
      </c>
      <c r="AD61" s="61" t="str">
        <f>IFERROR(Limt2!AC61/GAMSlim2!AC61,"")</f>
        <v/>
      </c>
      <c r="AE61" s="61" t="str">
        <f>IFERROR(Limt2!AD61/GAMSlim2!AD61,"")</f>
        <v/>
      </c>
      <c r="AF61" s="61" t="str">
        <f>IFERROR(Limt2!AE61/GAMSlim2!AE61,"")</f>
        <v/>
      </c>
      <c r="AG61" s="61" t="str">
        <f>IFERROR(Limt2!AF61/GAMSlim2!AF61,"")</f>
        <v/>
      </c>
      <c r="AH61" s="61" t="str">
        <f>IFERROR(Limt2!AG61/GAMSlim2!AG61,"")</f>
        <v/>
      </c>
      <c r="AI61" s="61" t="str">
        <f>IFERROR(Limt2!AH61/GAMSlim2!AH61,"")</f>
        <v/>
      </c>
      <c r="AJ61" s="61" t="str">
        <f>IFERROR(Limt2!AI61/GAMSlim2!AI61,"")</f>
        <v/>
      </c>
      <c r="AK61" s="61" t="str">
        <f>IFERROR(Limt2!AJ61/GAMSlim2!AJ61,"")</f>
        <v/>
      </c>
      <c r="AL61" s="61" t="str">
        <f>IFERROR(Limt2!AK61/GAMSlim2!AK61,"")</f>
        <v/>
      </c>
      <c r="AM61" s="61" t="str">
        <f>IFERROR(Limt2!AL61/GAMSlim2!AL61,"")</f>
        <v/>
      </c>
      <c r="AN61" s="61" t="str">
        <f>IFERROR(Limt2!AM61/GAMSlim2!AM61,"")</f>
        <v/>
      </c>
      <c r="AO61" s="61" t="str">
        <f>IFERROR(Limt2!AN61/GAMSlim2!AN61,"")</f>
        <v/>
      </c>
      <c r="AP61" s="61" t="str">
        <f>IFERROR(Limt2!AO61/GAMSlim2!AO61,"")</f>
        <v/>
      </c>
      <c r="AQ61" s="61" t="str">
        <f>IFERROR(Limt2!AP61/GAMSlim2!AP61,"")</f>
        <v/>
      </c>
      <c r="AR61" s="61" t="str">
        <f>IFERROR(Limt2!AQ61/GAMSlim2!AQ61,"")</f>
        <v/>
      </c>
      <c r="AS61" s="61" t="str">
        <f>IFERROR(Limt2!AR61/GAMSlim2!AR61,"")</f>
        <v/>
      </c>
      <c r="AT61" s="61" t="str">
        <f>IFERROR(Limt2!AS61/GAMSlim2!AS61,"")</f>
        <v/>
      </c>
      <c r="AU61" s="61" t="str">
        <f>IFERROR(Limt2!AT61/GAMSlim2!AT61,"")</f>
        <v/>
      </c>
      <c r="AV61" s="61" t="str">
        <f>IFERROR(Limt2!AU61/GAMSlim2!AU61,"")</f>
        <v/>
      </c>
      <c r="AW61" s="61" t="str">
        <f>IFERROR(Limt2!AV61/GAMSlim2!AV61,"")</f>
        <v/>
      </c>
      <c r="AX61" s="61" t="str">
        <f>IFERROR(Limt2!AW61/GAMSlim2!AW61,"")</f>
        <v/>
      </c>
      <c r="AY61" s="61" t="str">
        <f>IFERROR(Limt2!AX61/GAMSlim2!AX61,"")</f>
        <v/>
      </c>
      <c r="AZ61" s="61" t="str">
        <f>IFERROR(Limt2!AY61/GAMSlim2!AY61,"")</f>
        <v/>
      </c>
      <c r="BA61" s="61" t="str">
        <f>IFERROR(Limt2!AZ61/GAMSlim2!AZ61,"")</f>
        <v/>
      </c>
      <c r="BB61" s="61" t="str">
        <f>IFERROR(Limt2!BA61/GAMSlim2!BA61,"")</f>
        <v/>
      </c>
      <c r="BC61" s="61" t="str">
        <f>IFERROR(Limt2!BB61/GAMSlim2!BB61,"")</f>
        <v/>
      </c>
      <c r="BD61" s="61" t="str">
        <f>IFERROR(Limt2!BC61/GAMSlim2!BC61,"")</f>
        <v/>
      </c>
      <c r="BE61" s="61" t="str">
        <f>IFERROR(Limt2!BD61/GAMSlim2!BD61,"")</f>
        <v/>
      </c>
      <c r="BF61" s="61" t="str">
        <f>IFERROR(Limt2!BE61/GAMSlim2!BE61,"")</f>
        <v/>
      </c>
      <c r="BG61" s="61" t="str">
        <f>IFERROR(Limt2!BF61/GAMSlim2!BF61,"")</f>
        <v/>
      </c>
      <c r="BH61" s="61" t="str">
        <f>IFERROR(Limt2!BG61/GAMSlim2!BG61,"")</f>
        <v/>
      </c>
      <c r="BI61" s="61" t="str">
        <f>IFERROR(Limt2!BH61/GAMSlim2!BH61,"")</f>
        <v/>
      </c>
      <c r="BJ61" s="61" t="str">
        <f>IFERROR(Limt2!BI61/GAMSlim2!BI61,"")</f>
        <v/>
      </c>
    </row>
    <row r="62" spans="1:62" x14ac:dyDescent="0.25">
      <c r="A62" t="str">
        <f>Limt2!A62</f>
        <v>CO2 in biosphere/shallow oceans (GTC), 2010</v>
      </c>
      <c r="B62" t="str">
        <f>GAMSbase!A62</f>
        <v>...Biosphere and Shallow Oceans, Year 2008</v>
      </c>
      <c r="C62" s="61">
        <f>IFERROR(Limt2!B62/GAMSlim2!B62,"")</f>
        <v>1</v>
      </c>
      <c r="D62" s="61" t="str">
        <f>IFERROR(Limt2!C62/GAMSlim2!C62,"")</f>
        <v/>
      </c>
      <c r="E62" s="61" t="str">
        <f>IFERROR(Limt2!D62/GAMSlim2!D62,"")</f>
        <v/>
      </c>
      <c r="F62" s="61" t="str">
        <f>IFERROR(Limt2!E62/GAMSlim2!E62,"")</f>
        <v/>
      </c>
      <c r="G62" s="61" t="str">
        <f>IFERROR(Limt2!F62/GAMSlim2!F62,"")</f>
        <v/>
      </c>
      <c r="H62" s="61" t="str">
        <f>IFERROR(Limt2!G62/GAMSlim2!G62,"")</f>
        <v/>
      </c>
      <c r="I62" s="61" t="str">
        <f>IFERROR(Limt2!H62/GAMSlim2!H62,"")</f>
        <v/>
      </c>
      <c r="J62" s="61" t="str">
        <f>IFERROR(Limt2!I62/GAMSlim2!I62,"")</f>
        <v/>
      </c>
      <c r="K62" s="61" t="str">
        <f>IFERROR(Limt2!J62/GAMSlim2!J62,"")</f>
        <v/>
      </c>
      <c r="L62" s="61" t="str">
        <f>IFERROR(Limt2!K62/GAMSlim2!K62,"")</f>
        <v/>
      </c>
      <c r="M62" s="61" t="str">
        <f>IFERROR(Limt2!L62/GAMSlim2!L62,"")</f>
        <v/>
      </c>
      <c r="N62" s="61" t="str">
        <f>IFERROR(Limt2!M62/GAMSlim2!M62,"")</f>
        <v/>
      </c>
      <c r="O62" s="61" t="str">
        <f>IFERROR(Limt2!N62/GAMSlim2!N62,"")</f>
        <v/>
      </c>
      <c r="P62" s="61" t="str">
        <f>IFERROR(Limt2!O62/GAMSlim2!O62,"")</f>
        <v/>
      </c>
      <c r="Q62" s="61" t="str">
        <f>IFERROR(Limt2!P62/GAMSlim2!P62,"")</f>
        <v/>
      </c>
      <c r="R62" s="61" t="str">
        <f>IFERROR(Limt2!Q62/GAMSlim2!Q62,"")</f>
        <v/>
      </c>
      <c r="S62" s="61" t="str">
        <f>IFERROR(Limt2!R62/GAMSlim2!R62,"")</f>
        <v/>
      </c>
      <c r="T62" s="61" t="str">
        <f>IFERROR(Limt2!S62/GAMSlim2!S62,"")</f>
        <v/>
      </c>
      <c r="U62" s="61" t="str">
        <f>IFERROR(Limt2!T62/GAMSlim2!T62,"")</f>
        <v/>
      </c>
      <c r="V62" s="61" t="str">
        <f>IFERROR(Limt2!U62/GAMSlim2!U62,"")</f>
        <v/>
      </c>
      <c r="W62" s="61" t="str">
        <f>IFERROR(Limt2!V62/GAMSlim2!V62,"")</f>
        <v/>
      </c>
      <c r="X62" s="61" t="str">
        <f>IFERROR(Limt2!W62/GAMSlim2!W62,"")</f>
        <v/>
      </c>
      <c r="Y62" s="61" t="str">
        <f>IFERROR(Limt2!X62/GAMSlim2!X62,"")</f>
        <v/>
      </c>
      <c r="Z62" s="61" t="str">
        <f>IFERROR(Limt2!Y62/GAMSlim2!Y62,"")</f>
        <v/>
      </c>
      <c r="AA62" s="61" t="str">
        <f>IFERROR(Limt2!Z62/GAMSlim2!Z62,"")</f>
        <v/>
      </c>
      <c r="AB62" s="61" t="str">
        <f>IFERROR(Limt2!AA62/GAMSlim2!AA62,"")</f>
        <v/>
      </c>
      <c r="AC62" s="61" t="str">
        <f>IFERROR(Limt2!AB62/GAMSlim2!AB62,"")</f>
        <v/>
      </c>
      <c r="AD62" s="61" t="str">
        <f>IFERROR(Limt2!AC62/GAMSlim2!AC62,"")</f>
        <v/>
      </c>
      <c r="AE62" s="61" t="str">
        <f>IFERROR(Limt2!AD62/GAMSlim2!AD62,"")</f>
        <v/>
      </c>
      <c r="AF62" s="61" t="str">
        <f>IFERROR(Limt2!AE62/GAMSlim2!AE62,"")</f>
        <v/>
      </c>
      <c r="AG62" s="61" t="str">
        <f>IFERROR(Limt2!AF62/GAMSlim2!AF62,"")</f>
        <v/>
      </c>
      <c r="AH62" s="61" t="str">
        <f>IFERROR(Limt2!AG62/GAMSlim2!AG62,"")</f>
        <v/>
      </c>
      <c r="AI62" s="61" t="str">
        <f>IFERROR(Limt2!AH62/GAMSlim2!AH62,"")</f>
        <v/>
      </c>
      <c r="AJ62" s="61" t="str">
        <f>IFERROR(Limt2!AI62/GAMSlim2!AI62,"")</f>
        <v/>
      </c>
      <c r="AK62" s="61" t="str">
        <f>IFERROR(Limt2!AJ62/GAMSlim2!AJ62,"")</f>
        <v/>
      </c>
      <c r="AL62" s="61" t="str">
        <f>IFERROR(Limt2!AK62/GAMSlim2!AK62,"")</f>
        <v/>
      </c>
      <c r="AM62" s="61" t="str">
        <f>IFERROR(Limt2!AL62/GAMSlim2!AL62,"")</f>
        <v/>
      </c>
      <c r="AN62" s="61" t="str">
        <f>IFERROR(Limt2!AM62/GAMSlim2!AM62,"")</f>
        <v/>
      </c>
      <c r="AO62" s="61" t="str">
        <f>IFERROR(Limt2!AN62/GAMSlim2!AN62,"")</f>
        <v/>
      </c>
      <c r="AP62" s="61" t="str">
        <f>IFERROR(Limt2!AO62/GAMSlim2!AO62,"")</f>
        <v/>
      </c>
      <c r="AQ62" s="61" t="str">
        <f>IFERROR(Limt2!AP62/GAMSlim2!AP62,"")</f>
        <v/>
      </c>
      <c r="AR62" s="61" t="str">
        <f>IFERROR(Limt2!AQ62/GAMSlim2!AQ62,"")</f>
        <v/>
      </c>
      <c r="AS62" s="61" t="str">
        <f>IFERROR(Limt2!AR62/GAMSlim2!AR62,"")</f>
        <v/>
      </c>
      <c r="AT62" s="61" t="str">
        <f>IFERROR(Limt2!AS62/GAMSlim2!AS62,"")</f>
        <v/>
      </c>
      <c r="AU62" s="61" t="str">
        <f>IFERROR(Limt2!AT62/GAMSlim2!AT62,"")</f>
        <v/>
      </c>
      <c r="AV62" s="61" t="str">
        <f>IFERROR(Limt2!AU62/GAMSlim2!AU62,"")</f>
        <v/>
      </c>
      <c r="AW62" s="61" t="str">
        <f>IFERROR(Limt2!AV62/GAMSlim2!AV62,"")</f>
        <v/>
      </c>
      <c r="AX62" s="61" t="str">
        <f>IFERROR(Limt2!AW62/GAMSlim2!AW62,"")</f>
        <v/>
      </c>
      <c r="AY62" s="61" t="str">
        <f>IFERROR(Limt2!AX62/GAMSlim2!AX62,"")</f>
        <v/>
      </c>
      <c r="AZ62" s="61" t="str">
        <f>IFERROR(Limt2!AY62/GAMSlim2!AY62,"")</f>
        <v/>
      </c>
      <c r="BA62" s="61" t="str">
        <f>IFERROR(Limt2!AZ62/GAMSlim2!AZ62,"")</f>
        <v/>
      </c>
      <c r="BB62" s="61" t="str">
        <f>IFERROR(Limt2!BA62/GAMSlim2!BA62,"")</f>
        <v/>
      </c>
      <c r="BC62" s="61" t="str">
        <f>IFERROR(Limt2!BB62/GAMSlim2!BB62,"")</f>
        <v/>
      </c>
      <c r="BD62" s="61" t="str">
        <f>IFERROR(Limt2!BC62/GAMSlim2!BC62,"")</f>
        <v/>
      </c>
      <c r="BE62" s="61" t="str">
        <f>IFERROR(Limt2!BD62/GAMSlim2!BD62,"")</f>
        <v/>
      </c>
      <c r="BF62" s="61" t="str">
        <f>IFERROR(Limt2!BE62/GAMSlim2!BE62,"")</f>
        <v/>
      </c>
      <c r="BG62" s="61" t="str">
        <f>IFERROR(Limt2!BF62/GAMSlim2!BF62,"")</f>
        <v/>
      </c>
      <c r="BH62" s="61" t="str">
        <f>IFERROR(Limt2!BG62/GAMSlim2!BG62,"")</f>
        <v/>
      </c>
      <c r="BI62" s="61" t="str">
        <f>IFERROR(Limt2!BH62/GAMSlim2!BH62,"")</f>
        <v/>
      </c>
      <c r="BJ62" s="61" t="str">
        <f>IFERROR(Limt2!BI62/GAMSlim2!BI62,"")</f>
        <v/>
      </c>
    </row>
    <row r="63" spans="1:62" x14ac:dyDescent="0.25">
      <c r="A63" t="str">
        <f>Limt2!A63</f>
        <v>Initial concentration of CO2 in deep oceans (GTC), 2010</v>
      </c>
      <c r="B63" t="str">
        <f>GAMSbase!A63</f>
        <v>...Deep Oceans, Year 2008</v>
      </c>
      <c r="C63" s="61">
        <f>IFERROR(Limt2!B63/GAMSlim2!B63,"")</f>
        <v>1</v>
      </c>
      <c r="D63" s="61" t="str">
        <f>IFERROR(Limt2!C63/GAMSlim2!C63,"")</f>
        <v/>
      </c>
      <c r="E63" s="61" t="str">
        <f>IFERROR(Limt2!D63/GAMSlim2!D63,"")</f>
        <v/>
      </c>
      <c r="F63" s="61" t="str">
        <f>IFERROR(Limt2!E63/GAMSlim2!E63,"")</f>
        <v/>
      </c>
      <c r="G63" s="61" t="str">
        <f>IFERROR(Limt2!F63/GAMSlim2!F63,"")</f>
        <v/>
      </c>
      <c r="H63" s="61" t="str">
        <f>IFERROR(Limt2!G63/GAMSlim2!G63,"")</f>
        <v/>
      </c>
      <c r="I63" s="61" t="str">
        <f>IFERROR(Limt2!H63/GAMSlim2!H63,"")</f>
        <v/>
      </c>
      <c r="J63" s="61" t="str">
        <f>IFERROR(Limt2!I63/GAMSlim2!I63,"")</f>
        <v/>
      </c>
      <c r="K63" s="61" t="str">
        <f>IFERROR(Limt2!J63/GAMSlim2!J63,"")</f>
        <v/>
      </c>
      <c r="L63" s="61" t="str">
        <f>IFERROR(Limt2!K63/GAMSlim2!K63,"")</f>
        <v/>
      </c>
      <c r="M63" s="61" t="str">
        <f>IFERROR(Limt2!L63/GAMSlim2!L63,"")</f>
        <v/>
      </c>
      <c r="N63" s="61" t="str">
        <f>IFERROR(Limt2!M63/GAMSlim2!M63,"")</f>
        <v/>
      </c>
      <c r="O63" s="61" t="str">
        <f>IFERROR(Limt2!N63/GAMSlim2!N63,"")</f>
        <v/>
      </c>
      <c r="P63" s="61" t="str">
        <f>IFERROR(Limt2!O63/GAMSlim2!O63,"")</f>
        <v/>
      </c>
      <c r="Q63" s="61" t="str">
        <f>IFERROR(Limt2!P63/GAMSlim2!P63,"")</f>
        <v/>
      </c>
      <c r="R63" s="61" t="str">
        <f>IFERROR(Limt2!Q63/GAMSlim2!Q63,"")</f>
        <v/>
      </c>
      <c r="S63" s="61" t="str">
        <f>IFERROR(Limt2!R63/GAMSlim2!R63,"")</f>
        <v/>
      </c>
      <c r="T63" s="61" t="str">
        <f>IFERROR(Limt2!S63/GAMSlim2!S63,"")</f>
        <v/>
      </c>
      <c r="U63" s="61" t="str">
        <f>IFERROR(Limt2!T63/GAMSlim2!T63,"")</f>
        <v/>
      </c>
      <c r="V63" s="61" t="str">
        <f>IFERROR(Limt2!U63/GAMSlim2!U63,"")</f>
        <v/>
      </c>
      <c r="W63" s="61" t="str">
        <f>IFERROR(Limt2!V63/GAMSlim2!V63,"")</f>
        <v/>
      </c>
      <c r="X63" s="61" t="str">
        <f>IFERROR(Limt2!W63/GAMSlim2!W63,"")</f>
        <v/>
      </c>
      <c r="Y63" s="61" t="str">
        <f>IFERROR(Limt2!X63/GAMSlim2!X63,"")</f>
        <v/>
      </c>
      <c r="Z63" s="61" t="str">
        <f>IFERROR(Limt2!Y63/GAMSlim2!Y63,"")</f>
        <v/>
      </c>
      <c r="AA63" s="61" t="str">
        <f>IFERROR(Limt2!Z63/GAMSlim2!Z63,"")</f>
        <v/>
      </c>
      <c r="AB63" s="61" t="str">
        <f>IFERROR(Limt2!AA63/GAMSlim2!AA63,"")</f>
        <v/>
      </c>
      <c r="AC63" s="61" t="str">
        <f>IFERROR(Limt2!AB63/GAMSlim2!AB63,"")</f>
        <v/>
      </c>
      <c r="AD63" s="61" t="str">
        <f>IFERROR(Limt2!AC63/GAMSlim2!AC63,"")</f>
        <v/>
      </c>
      <c r="AE63" s="61" t="str">
        <f>IFERROR(Limt2!AD63/GAMSlim2!AD63,"")</f>
        <v/>
      </c>
      <c r="AF63" s="61" t="str">
        <f>IFERROR(Limt2!AE63/GAMSlim2!AE63,"")</f>
        <v/>
      </c>
      <c r="AG63" s="61" t="str">
        <f>IFERROR(Limt2!AF63/GAMSlim2!AF63,"")</f>
        <v/>
      </c>
      <c r="AH63" s="61" t="str">
        <f>IFERROR(Limt2!AG63/GAMSlim2!AG63,"")</f>
        <v/>
      </c>
      <c r="AI63" s="61" t="str">
        <f>IFERROR(Limt2!AH63/GAMSlim2!AH63,"")</f>
        <v/>
      </c>
      <c r="AJ63" s="61" t="str">
        <f>IFERROR(Limt2!AI63/GAMSlim2!AI63,"")</f>
        <v/>
      </c>
      <c r="AK63" s="61" t="str">
        <f>IFERROR(Limt2!AJ63/GAMSlim2!AJ63,"")</f>
        <v/>
      </c>
      <c r="AL63" s="61" t="str">
        <f>IFERROR(Limt2!AK63/GAMSlim2!AK63,"")</f>
        <v/>
      </c>
      <c r="AM63" s="61" t="str">
        <f>IFERROR(Limt2!AL63/GAMSlim2!AL63,"")</f>
        <v/>
      </c>
      <c r="AN63" s="61" t="str">
        <f>IFERROR(Limt2!AM63/GAMSlim2!AM63,"")</f>
        <v/>
      </c>
      <c r="AO63" s="61" t="str">
        <f>IFERROR(Limt2!AN63/GAMSlim2!AN63,"")</f>
        <v/>
      </c>
      <c r="AP63" s="61" t="str">
        <f>IFERROR(Limt2!AO63/GAMSlim2!AO63,"")</f>
        <v/>
      </c>
      <c r="AQ63" s="61" t="str">
        <f>IFERROR(Limt2!AP63/GAMSlim2!AP63,"")</f>
        <v/>
      </c>
      <c r="AR63" s="61" t="str">
        <f>IFERROR(Limt2!AQ63/GAMSlim2!AQ63,"")</f>
        <v/>
      </c>
      <c r="AS63" s="61" t="str">
        <f>IFERROR(Limt2!AR63/GAMSlim2!AR63,"")</f>
        <v/>
      </c>
      <c r="AT63" s="61" t="str">
        <f>IFERROR(Limt2!AS63/GAMSlim2!AS63,"")</f>
        <v/>
      </c>
      <c r="AU63" s="61" t="str">
        <f>IFERROR(Limt2!AT63/GAMSlim2!AT63,"")</f>
        <v/>
      </c>
      <c r="AV63" s="61" t="str">
        <f>IFERROR(Limt2!AU63/GAMSlim2!AU63,"")</f>
        <v/>
      </c>
      <c r="AW63" s="61" t="str">
        <f>IFERROR(Limt2!AV63/GAMSlim2!AV63,"")</f>
        <v/>
      </c>
      <c r="AX63" s="61" t="str">
        <f>IFERROR(Limt2!AW63/GAMSlim2!AW63,"")</f>
        <v/>
      </c>
      <c r="AY63" s="61" t="str">
        <f>IFERROR(Limt2!AX63/GAMSlim2!AX63,"")</f>
        <v/>
      </c>
      <c r="AZ63" s="61" t="str">
        <f>IFERROR(Limt2!AY63/GAMSlim2!AY63,"")</f>
        <v/>
      </c>
      <c r="BA63" s="61" t="str">
        <f>IFERROR(Limt2!AZ63/GAMSlim2!AZ63,"")</f>
        <v/>
      </c>
      <c r="BB63" s="61" t="str">
        <f>IFERROR(Limt2!BA63/GAMSlim2!BA63,"")</f>
        <v/>
      </c>
      <c r="BC63" s="61" t="str">
        <f>IFERROR(Limt2!BB63/GAMSlim2!BB63,"")</f>
        <v/>
      </c>
      <c r="BD63" s="61" t="str">
        <f>IFERROR(Limt2!BC63/GAMSlim2!BC63,"")</f>
        <v/>
      </c>
      <c r="BE63" s="61" t="str">
        <f>IFERROR(Limt2!BD63/GAMSlim2!BD63,"")</f>
        <v/>
      </c>
      <c r="BF63" s="61" t="str">
        <f>IFERROR(Limt2!BE63/GAMSlim2!BE63,"")</f>
        <v/>
      </c>
      <c r="BG63" s="61" t="str">
        <f>IFERROR(Limt2!BF63/GAMSlim2!BF63,"")</f>
        <v/>
      </c>
      <c r="BH63" s="61" t="str">
        <f>IFERROR(Limt2!BG63/GAMSlim2!BG63,"")</f>
        <v/>
      </c>
      <c r="BI63" s="61" t="str">
        <f>IFERROR(Limt2!BH63/GAMSlim2!BH63,"")</f>
        <v/>
      </c>
      <c r="BJ63" s="61" t="str">
        <f>IFERROR(Limt2!BI63/GAMSlim2!BI63,"")</f>
        <v/>
      </c>
    </row>
    <row r="64" spans="1:62" x14ac:dyDescent="0.25">
      <c r="A64" t="str">
        <f>Limt2!A64</f>
        <v>CARBON CYCLE PARAMETERS (per 5 year period)</v>
      </c>
      <c r="B64" t="str">
        <f>GAMSbase!A64</f>
        <v>* CARBON CYCLE PARAMETERS</v>
      </c>
      <c r="C64" s="61" t="str">
        <f>IFERROR(Limt2!B64/GAMSlim2!B64,"")</f>
        <v/>
      </c>
      <c r="D64" s="61" t="str">
        <f>IFERROR(Limt2!C64/GAMSlim2!C64,"")</f>
        <v/>
      </c>
      <c r="E64" s="61" t="str">
        <f>IFERROR(Limt2!D64/GAMSlim2!D64,"")</f>
        <v/>
      </c>
      <c r="F64" s="61" t="str">
        <f>IFERROR(Limt2!E64/GAMSlim2!E64,"")</f>
        <v/>
      </c>
      <c r="G64" s="61" t="str">
        <f>IFERROR(Limt2!F64/GAMSlim2!F64,"")</f>
        <v/>
      </c>
      <c r="H64" s="61" t="str">
        <f>IFERROR(Limt2!G64/GAMSlim2!G64,"")</f>
        <v/>
      </c>
      <c r="I64" s="61" t="str">
        <f>IFERROR(Limt2!H64/GAMSlim2!H64,"")</f>
        <v/>
      </c>
      <c r="J64" s="61" t="str">
        <f>IFERROR(Limt2!I64/GAMSlim2!I64,"")</f>
        <v/>
      </c>
      <c r="K64" s="61" t="str">
        <f>IFERROR(Limt2!J64/GAMSlim2!J64,"")</f>
        <v/>
      </c>
      <c r="L64" s="61" t="str">
        <f>IFERROR(Limt2!K64/GAMSlim2!K64,"")</f>
        <v/>
      </c>
      <c r="M64" s="61" t="str">
        <f>IFERROR(Limt2!L64/GAMSlim2!L64,"")</f>
        <v/>
      </c>
      <c r="N64" s="61" t="str">
        <f>IFERROR(Limt2!M64/GAMSlim2!M64,"")</f>
        <v/>
      </c>
      <c r="O64" s="61" t="str">
        <f>IFERROR(Limt2!N64/GAMSlim2!N64,"")</f>
        <v/>
      </c>
      <c r="P64" s="61" t="str">
        <f>IFERROR(Limt2!O64/GAMSlim2!O64,"")</f>
        <v/>
      </c>
      <c r="Q64" s="61" t="str">
        <f>IFERROR(Limt2!P64/GAMSlim2!P64,"")</f>
        <v/>
      </c>
      <c r="R64" s="61" t="str">
        <f>IFERROR(Limt2!Q64/GAMSlim2!Q64,"")</f>
        <v/>
      </c>
      <c r="S64" s="61" t="str">
        <f>IFERROR(Limt2!R64/GAMSlim2!R64,"")</f>
        <v/>
      </c>
      <c r="T64" s="61" t="str">
        <f>IFERROR(Limt2!S64/GAMSlim2!S64,"")</f>
        <v/>
      </c>
      <c r="U64" s="61" t="str">
        <f>IFERROR(Limt2!T64/GAMSlim2!T64,"")</f>
        <v/>
      </c>
      <c r="V64" s="61" t="str">
        <f>IFERROR(Limt2!U64/GAMSlim2!U64,"")</f>
        <v/>
      </c>
      <c r="W64" s="61" t="str">
        <f>IFERROR(Limt2!V64/GAMSlim2!V64,"")</f>
        <v/>
      </c>
      <c r="X64" s="61" t="str">
        <f>IFERROR(Limt2!W64/GAMSlim2!W64,"")</f>
        <v/>
      </c>
      <c r="Y64" s="61" t="str">
        <f>IFERROR(Limt2!X64/GAMSlim2!X64,"")</f>
        <v/>
      </c>
      <c r="Z64" s="61" t="str">
        <f>IFERROR(Limt2!Y64/GAMSlim2!Y64,"")</f>
        <v/>
      </c>
      <c r="AA64" s="61" t="str">
        <f>IFERROR(Limt2!Z64/GAMSlim2!Z64,"")</f>
        <v/>
      </c>
      <c r="AB64" s="61" t="str">
        <f>IFERROR(Limt2!AA64/GAMSlim2!AA64,"")</f>
        <v/>
      </c>
      <c r="AC64" s="61" t="str">
        <f>IFERROR(Limt2!AB64/GAMSlim2!AB64,"")</f>
        <v/>
      </c>
      <c r="AD64" s="61" t="str">
        <f>IFERROR(Limt2!AC64/GAMSlim2!AC64,"")</f>
        <v/>
      </c>
      <c r="AE64" s="61" t="str">
        <f>IFERROR(Limt2!AD64/GAMSlim2!AD64,"")</f>
        <v/>
      </c>
      <c r="AF64" s="61" t="str">
        <f>IFERROR(Limt2!AE64/GAMSlim2!AE64,"")</f>
        <v/>
      </c>
      <c r="AG64" s="61" t="str">
        <f>IFERROR(Limt2!AF64/GAMSlim2!AF64,"")</f>
        <v/>
      </c>
      <c r="AH64" s="61" t="str">
        <f>IFERROR(Limt2!AG64/GAMSlim2!AG64,"")</f>
        <v/>
      </c>
      <c r="AI64" s="61" t="str">
        <f>IFERROR(Limt2!AH64/GAMSlim2!AH64,"")</f>
        <v/>
      </c>
      <c r="AJ64" s="61" t="str">
        <f>IFERROR(Limt2!AI64/GAMSlim2!AI64,"")</f>
        <v/>
      </c>
      <c r="AK64" s="61" t="str">
        <f>IFERROR(Limt2!AJ64/GAMSlim2!AJ64,"")</f>
        <v/>
      </c>
      <c r="AL64" s="61" t="str">
        <f>IFERROR(Limt2!AK64/GAMSlim2!AK64,"")</f>
        <v/>
      </c>
      <c r="AM64" s="61" t="str">
        <f>IFERROR(Limt2!AL64/GAMSlim2!AL64,"")</f>
        <v/>
      </c>
      <c r="AN64" s="61" t="str">
        <f>IFERROR(Limt2!AM64/GAMSlim2!AM64,"")</f>
        <v/>
      </c>
      <c r="AO64" s="61" t="str">
        <f>IFERROR(Limt2!AN64/GAMSlim2!AN64,"")</f>
        <v/>
      </c>
      <c r="AP64" s="61" t="str">
        <f>IFERROR(Limt2!AO64/GAMSlim2!AO64,"")</f>
        <v/>
      </c>
      <c r="AQ64" s="61" t="str">
        <f>IFERROR(Limt2!AP64/GAMSlim2!AP64,"")</f>
        <v/>
      </c>
      <c r="AR64" s="61" t="str">
        <f>IFERROR(Limt2!AQ64/GAMSlim2!AQ64,"")</f>
        <v/>
      </c>
      <c r="AS64" s="61" t="str">
        <f>IFERROR(Limt2!AR64/GAMSlim2!AR64,"")</f>
        <v/>
      </c>
      <c r="AT64" s="61" t="str">
        <f>IFERROR(Limt2!AS64/GAMSlim2!AS64,"")</f>
        <v/>
      </c>
      <c r="AU64" s="61" t="str">
        <f>IFERROR(Limt2!AT64/GAMSlim2!AT64,"")</f>
        <v/>
      </c>
      <c r="AV64" s="61" t="str">
        <f>IFERROR(Limt2!AU64/GAMSlim2!AU64,"")</f>
        <v/>
      </c>
      <c r="AW64" s="61" t="str">
        <f>IFERROR(Limt2!AV64/GAMSlim2!AV64,"")</f>
        <v/>
      </c>
      <c r="AX64" s="61" t="str">
        <f>IFERROR(Limt2!AW64/GAMSlim2!AW64,"")</f>
        <v/>
      </c>
      <c r="AY64" s="61" t="str">
        <f>IFERROR(Limt2!AX64/GAMSlim2!AX64,"")</f>
        <v/>
      </c>
      <c r="AZ64" s="61" t="str">
        <f>IFERROR(Limt2!AY64/GAMSlim2!AY64,"")</f>
        <v/>
      </c>
      <c r="BA64" s="61" t="str">
        <f>IFERROR(Limt2!AZ64/GAMSlim2!AZ64,"")</f>
        <v/>
      </c>
      <c r="BB64" s="61" t="str">
        <f>IFERROR(Limt2!BA64/GAMSlim2!BA64,"")</f>
        <v/>
      </c>
      <c r="BC64" s="61" t="str">
        <f>IFERROR(Limt2!BB64/GAMSlim2!BB64,"")</f>
        <v/>
      </c>
      <c r="BD64" s="61" t="str">
        <f>IFERROR(Limt2!BC64/GAMSlim2!BC64,"")</f>
        <v/>
      </c>
      <c r="BE64" s="61" t="str">
        <f>IFERROR(Limt2!BD64/GAMSlim2!BD64,"")</f>
        <v/>
      </c>
      <c r="BF64" s="61" t="str">
        <f>IFERROR(Limt2!BE64/GAMSlim2!BE64,"")</f>
        <v/>
      </c>
      <c r="BG64" s="61" t="str">
        <f>IFERROR(Limt2!BF64/GAMSlim2!BF64,"")</f>
        <v/>
      </c>
      <c r="BH64" s="61" t="str">
        <f>IFERROR(Limt2!BG64/GAMSlim2!BG64,"")</f>
        <v/>
      </c>
      <c r="BI64" s="61" t="str">
        <f>IFERROR(Limt2!BH64/GAMSlim2!BH64,"")</f>
        <v/>
      </c>
      <c r="BJ64" s="61" t="str">
        <f>IFERROR(Limt2!BI64/GAMSlim2!BI64,"")</f>
        <v/>
      </c>
    </row>
    <row r="65" spans="1:62" x14ac:dyDescent="0.25">
      <c r="A65" t="str">
        <f>Limt2!A65</f>
        <v xml:space="preserve">      Atmosphere to atmosphere (b11)</v>
      </c>
      <c r="B65" t="str">
        <f>GAMSbase!A65</f>
        <v>AtA b11</v>
      </c>
      <c r="C65" s="61">
        <f>IFERROR(Limt2!B65/GAMSlim2!B65,"")</f>
        <v>1</v>
      </c>
      <c r="D65" s="61" t="str">
        <f>IFERROR(Limt2!C65/GAMSlim2!C65,"")</f>
        <v/>
      </c>
      <c r="E65" s="61" t="str">
        <f>IFERROR(Limt2!D65/GAMSlim2!D65,"")</f>
        <v/>
      </c>
      <c r="F65" s="61" t="str">
        <f>IFERROR(Limt2!E65/GAMSlim2!E65,"")</f>
        <v/>
      </c>
      <c r="G65" s="61" t="str">
        <f>IFERROR(Limt2!F65/GAMSlim2!F65,"")</f>
        <v/>
      </c>
      <c r="H65" s="61" t="str">
        <f>IFERROR(Limt2!G65/GAMSlim2!G65,"")</f>
        <v/>
      </c>
      <c r="I65" s="61" t="str">
        <f>IFERROR(Limt2!H65/GAMSlim2!H65,"")</f>
        <v/>
      </c>
      <c r="J65" s="61" t="str">
        <f>IFERROR(Limt2!I65/GAMSlim2!I65,"")</f>
        <v/>
      </c>
      <c r="K65" s="61" t="str">
        <f>IFERROR(Limt2!J65/GAMSlim2!J65,"")</f>
        <v/>
      </c>
      <c r="L65" s="61" t="str">
        <f>IFERROR(Limt2!K65/GAMSlim2!K65,"")</f>
        <v/>
      </c>
      <c r="M65" s="61" t="str">
        <f>IFERROR(Limt2!L65/GAMSlim2!L65,"")</f>
        <v/>
      </c>
      <c r="N65" s="61" t="str">
        <f>IFERROR(Limt2!M65/GAMSlim2!M65,"")</f>
        <v/>
      </c>
      <c r="O65" s="61" t="str">
        <f>IFERROR(Limt2!N65/GAMSlim2!N65,"")</f>
        <v/>
      </c>
      <c r="P65" s="61" t="str">
        <f>IFERROR(Limt2!O65/GAMSlim2!O65,"")</f>
        <v/>
      </c>
      <c r="Q65" s="61" t="str">
        <f>IFERROR(Limt2!P65/GAMSlim2!P65,"")</f>
        <v/>
      </c>
      <c r="R65" s="61" t="str">
        <f>IFERROR(Limt2!Q65/GAMSlim2!Q65,"")</f>
        <v/>
      </c>
      <c r="S65" s="61" t="str">
        <f>IFERROR(Limt2!R65/GAMSlim2!R65,"")</f>
        <v/>
      </c>
      <c r="T65" s="61" t="str">
        <f>IFERROR(Limt2!S65/GAMSlim2!S65,"")</f>
        <v/>
      </c>
      <c r="U65" s="61" t="str">
        <f>IFERROR(Limt2!T65/GAMSlim2!T65,"")</f>
        <v/>
      </c>
      <c r="V65" s="61" t="str">
        <f>IFERROR(Limt2!U65/GAMSlim2!U65,"")</f>
        <v/>
      </c>
      <c r="W65" s="61" t="str">
        <f>IFERROR(Limt2!V65/GAMSlim2!V65,"")</f>
        <v/>
      </c>
      <c r="X65" s="61" t="str">
        <f>IFERROR(Limt2!W65/GAMSlim2!W65,"")</f>
        <v/>
      </c>
      <c r="Y65" s="61" t="str">
        <f>IFERROR(Limt2!X65/GAMSlim2!X65,"")</f>
        <v/>
      </c>
      <c r="Z65" s="61" t="str">
        <f>IFERROR(Limt2!Y65/GAMSlim2!Y65,"")</f>
        <v/>
      </c>
      <c r="AA65" s="61" t="str">
        <f>IFERROR(Limt2!Z65/GAMSlim2!Z65,"")</f>
        <v/>
      </c>
      <c r="AB65" s="61" t="str">
        <f>IFERROR(Limt2!AA65/GAMSlim2!AA65,"")</f>
        <v/>
      </c>
      <c r="AC65" s="61" t="str">
        <f>IFERROR(Limt2!AB65/GAMSlim2!AB65,"")</f>
        <v/>
      </c>
      <c r="AD65" s="61" t="str">
        <f>IFERROR(Limt2!AC65/GAMSlim2!AC65,"")</f>
        <v/>
      </c>
      <c r="AE65" s="61" t="str">
        <f>IFERROR(Limt2!AD65/GAMSlim2!AD65,"")</f>
        <v/>
      </c>
      <c r="AF65" s="61" t="str">
        <f>IFERROR(Limt2!AE65/GAMSlim2!AE65,"")</f>
        <v/>
      </c>
      <c r="AG65" s="61" t="str">
        <f>IFERROR(Limt2!AF65/GAMSlim2!AF65,"")</f>
        <v/>
      </c>
      <c r="AH65" s="61" t="str">
        <f>IFERROR(Limt2!AG65/GAMSlim2!AG65,"")</f>
        <v/>
      </c>
      <c r="AI65" s="61" t="str">
        <f>IFERROR(Limt2!AH65/GAMSlim2!AH65,"")</f>
        <v/>
      </c>
      <c r="AJ65" s="61" t="str">
        <f>IFERROR(Limt2!AI65/GAMSlim2!AI65,"")</f>
        <v/>
      </c>
      <c r="AK65" s="61" t="str">
        <f>IFERROR(Limt2!AJ65/GAMSlim2!AJ65,"")</f>
        <v/>
      </c>
      <c r="AL65" s="61" t="str">
        <f>IFERROR(Limt2!AK65/GAMSlim2!AK65,"")</f>
        <v/>
      </c>
      <c r="AM65" s="61" t="str">
        <f>IFERROR(Limt2!AL65/GAMSlim2!AL65,"")</f>
        <v/>
      </c>
      <c r="AN65" s="61" t="str">
        <f>IFERROR(Limt2!AM65/GAMSlim2!AM65,"")</f>
        <v/>
      </c>
      <c r="AO65" s="61" t="str">
        <f>IFERROR(Limt2!AN65/GAMSlim2!AN65,"")</f>
        <v/>
      </c>
      <c r="AP65" s="61" t="str">
        <f>IFERROR(Limt2!AO65/GAMSlim2!AO65,"")</f>
        <v/>
      </c>
      <c r="AQ65" s="61" t="str">
        <f>IFERROR(Limt2!AP65/GAMSlim2!AP65,"")</f>
        <v/>
      </c>
      <c r="AR65" s="61" t="str">
        <f>IFERROR(Limt2!AQ65/GAMSlim2!AQ65,"")</f>
        <v/>
      </c>
      <c r="AS65" s="61" t="str">
        <f>IFERROR(Limt2!AR65/GAMSlim2!AR65,"")</f>
        <v/>
      </c>
      <c r="AT65" s="61" t="str">
        <f>IFERROR(Limt2!AS65/GAMSlim2!AS65,"")</f>
        <v/>
      </c>
      <c r="AU65" s="61" t="str">
        <f>IFERROR(Limt2!AT65/GAMSlim2!AT65,"")</f>
        <v/>
      </c>
      <c r="AV65" s="61" t="str">
        <f>IFERROR(Limt2!AU65/GAMSlim2!AU65,"")</f>
        <v/>
      </c>
      <c r="AW65" s="61" t="str">
        <f>IFERROR(Limt2!AV65/GAMSlim2!AV65,"")</f>
        <v/>
      </c>
      <c r="AX65" s="61" t="str">
        <f>IFERROR(Limt2!AW65/GAMSlim2!AW65,"")</f>
        <v/>
      </c>
      <c r="AY65" s="61" t="str">
        <f>IFERROR(Limt2!AX65/GAMSlim2!AX65,"")</f>
        <v/>
      </c>
      <c r="AZ65" s="61" t="str">
        <f>IFERROR(Limt2!AY65/GAMSlim2!AY65,"")</f>
        <v/>
      </c>
      <c r="BA65" s="61" t="str">
        <f>IFERROR(Limt2!AZ65/GAMSlim2!AZ65,"")</f>
        <v/>
      </c>
      <c r="BB65" s="61" t="str">
        <f>IFERROR(Limt2!BA65/GAMSlim2!BA65,"")</f>
        <v/>
      </c>
      <c r="BC65" s="61" t="str">
        <f>IFERROR(Limt2!BB65/GAMSlim2!BB65,"")</f>
        <v/>
      </c>
      <c r="BD65" s="61" t="str">
        <f>IFERROR(Limt2!BC65/GAMSlim2!BC65,"")</f>
        <v/>
      </c>
      <c r="BE65" s="61" t="str">
        <f>IFERROR(Limt2!BD65/GAMSlim2!BD65,"")</f>
        <v/>
      </c>
      <c r="BF65" s="61" t="str">
        <f>IFERROR(Limt2!BE65/GAMSlim2!BE65,"")</f>
        <v/>
      </c>
      <c r="BG65" s="61" t="str">
        <f>IFERROR(Limt2!BF65/GAMSlim2!BF65,"")</f>
        <v/>
      </c>
      <c r="BH65" s="61" t="str">
        <f>IFERROR(Limt2!BG65/GAMSlim2!BG65,"")</f>
        <v/>
      </c>
      <c r="BI65" s="61" t="str">
        <f>IFERROR(Limt2!BH65/GAMSlim2!BH65,"")</f>
        <v/>
      </c>
      <c r="BJ65" s="61" t="str">
        <f>IFERROR(Limt2!BI65/GAMSlim2!BI65,"")</f>
        <v/>
      </c>
    </row>
    <row r="66" spans="1:62" x14ac:dyDescent="0.25">
      <c r="A66" t="str">
        <f>Limt2!A66</f>
        <v xml:space="preserve">       Biosphere/shallow oceans to atmosphere (b21)</v>
      </c>
      <c r="B66" t="str">
        <f>GAMSbase!A66</f>
        <v>BtA b21</v>
      </c>
      <c r="C66" s="61">
        <f>IFERROR(Limt2!B66/GAMSlim2!B66,"")</f>
        <v>0.99999999971011144</v>
      </c>
      <c r="D66" s="61" t="str">
        <f>IFERROR(Limt2!C66/GAMSlim2!C66,"")</f>
        <v/>
      </c>
      <c r="E66" s="61" t="str">
        <f>IFERROR(Limt2!D66/GAMSlim2!D66,"")</f>
        <v/>
      </c>
      <c r="F66" s="61" t="str">
        <f>IFERROR(Limt2!E66/GAMSlim2!E66,"")</f>
        <v/>
      </c>
      <c r="G66" s="61" t="str">
        <f>IFERROR(Limt2!F66/GAMSlim2!F66,"")</f>
        <v/>
      </c>
      <c r="H66" s="61" t="str">
        <f>IFERROR(Limt2!G66/GAMSlim2!G66,"")</f>
        <v/>
      </c>
      <c r="I66" s="61" t="str">
        <f>IFERROR(Limt2!H66/GAMSlim2!H66,"")</f>
        <v/>
      </c>
      <c r="J66" s="61" t="str">
        <f>IFERROR(Limt2!I66/GAMSlim2!I66,"")</f>
        <v/>
      </c>
      <c r="K66" s="61" t="str">
        <f>IFERROR(Limt2!J66/GAMSlim2!J66,"")</f>
        <v/>
      </c>
      <c r="L66" s="61" t="str">
        <f>IFERROR(Limt2!K66/GAMSlim2!K66,"")</f>
        <v/>
      </c>
      <c r="M66" s="61" t="str">
        <f>IFERROR(Limt2!L66/GAMSlim2!L66,"")</f>
        <v/>
      </c>
      <c r="N66" s="61" t="str">
        <f>IFERROR(Limt2!M66/GAMSlim2!M66,"")</f>
        <v/>
      </c>
      <c r="O66" s="61" t="str">
        <f>IFERROR(Limt2!N66/GAMSlim2!N66,"")</f>
        <v/>
      </c>
      <c r="P66" s="61" t="str">
        <f>IFERROR(Limt2!O66/GAMSlim2!O66,"")</f>
        <v/>
      </c>
      <c r="Q66" s="61" t="str">
        <f>IFERROR(Limt2!P66/GAMSlim2!P66,"")</f>
        <v/>
      </c>
      <c r="R66" s="61" t="str">
        <f>IFERROR(Limt2!Q66/GAMSlim2!Q66,"")</f>
        <v/>
      </c>
      <c r="S66" s="61" t="str">
        <f>IFERROR(Limt2!R66/GAMSlim2!R66,"")</f>
        <v/>
      </c>
      <c r="T66" s="61" t="str">
        <f>IFERROR(Limt2!S66/GAMSlim2!S66,"")</f>
        <v/>
      </c>
      <c r="U66" s="61" t="str">
        <f>IFERROR(Limt2!T66/GAMSlim2!T66,"")</f>
        <v/>
      </c>
      <c r="V66" s="61" t="str">
        <f>IFERROR(Limt2!U66/GAMSlim2!U66,"")</f>
        <v/>
      </c>
      <c r="W66" s="61" t="str">
        <f>IFERROR(Limt2!V66/GAMSlim2!V66,"")</f>
        <v/>
      </c>
      <c r="X66" s="61" t="str">
        <f>IFERROR(Limt2!W66/GAMSlim2!W66,"")</f>
        <v/>
      </c>
      <c r="Y66" s="61" t="str">
        <f>IFERROR(Limt2!X66/GAMSlim2!X66,"")</f>
        <v/>
      </c>
      <c r="Z66" s="61" t="str">
        <f>IFERROR(Limt2!Y66/GAMSlim2!Y66,"")</f>
        <v/>
      </c>
      <c r="AA66" s="61" t="str">
        <f>IFERROR(Limt2!Z66/GAMSlim2!Z66,"")</f>
        <v/>
      </c>
      <c r="AB66" s="61" t="str">
        <f>IFERROR(Limt2!AA66/GAMSlim2!AA66,"")</f>
        <v/>
      </c>
      <c r="AC66" s="61" t="str">
        <f>IFERROR(Limt2!AB66/GAMSlim2!AB66,"")</f>
        <v/>
      </c>
      <c r="AD66" s="61" t="str">
        <f>IFERROR(Limt2!AC66/GAMSlim2!AC66,"")</f>
        <v/>
      </c>
      <c r="AE66" s="61" t="str">
        <f>IFERROR(Limt2!AD66/GAMSlim2!AD66,"")</f>
        <v/>
      </c>
      <c r="AF66" s="61" t="str">
        <f>IFERROR(Limt2!AE66/GAMSlim2!AE66,"")</f>
        <v/>
      </c>
      <c r="AG66" s="61" t="str">
        <f>IFERROR(Limt2!AF66/GAMSlim2!AF66,"")</f>
        <v/>
      </c>
      <c r="AH66" s="61" t="str">
        <f>IFERROR(Limt2!AG66/GAMSlim2!AG66,"")</f>
        <v/>
      </c>
      <c r="AI66" s="61" t="str">
        <f>IFERROR(Limt2!AH66/GAMSlim2!AH66,"")</f>
        <v/>
      </c>
      <c r="AJ66" s="61" t="str">
        <f>IFERROR(Limt2!AI66/GAMSlim2!AI66,"")</f>
        <v/>
      </c>
      <c r="AK66" s="61" t="str">
        <f>IFERROR(Limt2!AJ66/GAMSlim2!AJ66,"")</f>
        <v/>
      </c>
      <c r="AL66" s="61" t="str">
        <f>IFERROR(Limt2!AK66/GAMSlim2!AK66,"")</f>
        <v/>
      </c>
      <c r="AM66" s="61" t="str">
        <f>IFERROR(Limt2!AL66/GAMSlim2!AL66,"")</f>
        <v/>
      </c>
      <c r="AN66" s="61" t="str">
        <f>IFERROR(Limt2!AM66/GAMSlim2!AM66,"")</f>
        <v/>
      </c>
      <c r="AO66" s="61" t="str">
        <f>IFERROR(Limt2!AN66/GAMSlim2!AN66,"")</f>
        <v/>
      </c>
      <c r="AP66" s="61" t="str">
        <f>IFERROR(Limt2!AO66/GAMSlim2!AO66,"")</f>
        <v/>
      </c>
      <c r="AQ66" s="61" t="str">
        <f>IFERROR(Limt2!AP66/GAMSlim2!AP66,"")</f>
        <v/>
      </c>
      <c r="AR66" s="61" t="str">
        <f>IFERROR(Limt2!AQ66/GAMSlim2!AQ66,"")</f>
        <v/>
      </c>
      <c r="AS66" s="61" t="str">
        <f>IFERROR(Limt2!AR66/GAMSlim2!AR66,"")</f>
        <v/>
      </c>
      <c r="AT66" s="61" t="str">
        <f>IFERROR(Limt2!AS66/GAMSlim2!AS66,"")</f>
        <v/>
      </c>
      <c r="AU66" s="61" t="str">
        <f>IFERROR(Limt2!AT66/GAMSlim2!AT66,"")</f>
        <v/>
      </c>
      <c r="AV66" s="61" t="str">
        <f>IFERROR(Limt2!AU66/GAMSlim2!AU66,"")</f>
        <v/>
      </c>
      <c r="AW66" s="61" t="str">
        <f>IFERROR(Limt2!AV66/GAMSlim2!AV66,"")</f>
        <v/>
      </c>
      <c r="AX66" s="61" t="str">
        <f>IFERROR(Limt2!AW66/GAMSlim2!AW66,"")</f>
        <v/>
      </c>
      <c r="AY66" s="61" t="str">
        <f>IFERROR(Limt2!AX66/GAMSlim2!AX66,"")</f>
        <v/>
      </c>
      <c r="AZ66" s="61" t="str">
        <f>IFERROR(Limt2!AY66/GAMSlim2!AY66,"")</f>
        <v/>
      </c>
      <c r="BA66" s="61" t="str">
        <f>IFERROR(Limt2!AZ66/GAMSlim2!AZ66,"")</f>
        <v/>
      </c>
      <c r="BB66" s="61" t="str">
        <f>IFERROR(Limt2!BA66/GAMSlim2!BA66,"")</f>
        <v/>
      </c>
      <c r="BC66" s="61" t="str">
        <f>IFERROR(Limt2!BB66/GAMSlim2!BB66,"")</f>
        <v/>
      </c>
      <c r="BD66" s="61" t="str">
        <f>IFERROR(Limt2!BC66/GAMSlim2!BC66,"")</f>
        <v/>
      </c>
      <c r="BE66" s="61" t="str">
        <f>IFERROR(Limt2!BD66/GAMSlim2!BD66,"")</f>
        <v/>
      </c>
      <c r="BF66" s="61" t="str">
        <f>IFERROR(Limt2!BE66/GAMSlim2!BE66,"")</f>
        <v/>
      </c>
      <c r="BG66" s="61" t="str">
        <f>IFERROR(Limt2!BF66/GAMSlim2!BF66,"")</f>
        <v/>
      </c>
      <c r="BH66" s="61" t="str">
        <f>IFERROR(Limt2!BG66/GAMSlim2!BG66,"")</f>
        <v/>
      </c>
      <c r="BI66" s="61" t="str">
        <f>IFERROR(Limt2!BH66/GAMSlim2!BH66,"")</f>
        <v/>
      </c>
      <c r="BJ66" s="61" t="str">
        <f>IFERROR(Limt2!BI66/GAMSlim2!BI66,"")</f>
        <v/>
      </c>
    </row>
    <row r="67" spans="1:62" x14ac:dyDescent="0.25">
      <c r="A67" t="str">
        <f>Limt2!A67</f>
        <v xml:space="preserve">      Atmosphere to biosphere/shallow oceans (b12)</v>
      </c>
      <c r="B67" t="str">
        <f>GAMSbase!A67</f>
        <v>AtB b12</v>
      </c>
      <c r="C67" s="61">
        <f>IFERROR(Limt2!B67/GAMSlim2!B67,"")</f>
        <v>1.0000000000000002</v>
      </c>
      <c r="D67" s="61" t="str">
        <f>IFERROR(Limt2!C67/GAMSlim2!C67,"")</f>
        <v/>
      </c>
      <c r="E67" s="61" t="str">
        <f>IFERROR(Limt2!D67/GAMSlim2!D67,"")</f>
        <v/>
      </c>
      <c r="F67" s="61" t="str">
        <f>IFERROR(Limt2!E67/GAMSlim2!E67,"")</f>
        <v/>
      </c>
      <c r="G67" s="61" t="str">
        <f>IFERROR(Limt2!F67/GAMSlim2!F67,"")</f>
        <v/>
      </c>
      <c r="H67" s="61" t="str">
        <f>IFERROR(Limt2!G67/GAMSlim2!G67,"")</f>
        <v/>
      </c>
      <c r="I67" s="61" t="str">
        <f>IFERROR(Limt2!H67/GAMSlim2!H67,"")</f>
        <v/>
      </c>
      <c r="J67" s="61" t="str">
        <f>IFERROR(Limt2!I67/GAMSlim2!I67,"")</f>
        <v/>
      </c>
      <c r="K67" s="61" t="str">
        <f>IFERROR(Limt2!J67/GAMSlim2!J67,"")</f>
        <v/>
      </c>
      <c r="L67" s="61" t="str">
        <f>IFERROR(Limt2!K67/GAMSlim2!K67,"")</f>
        <v/>
      </c>
      <c r="M67" s="61" t="str">
        <f>IFERROR(Limt2!L67/GAMSlim2!L67,"")</f>
        <v/>
      </c>
      <c r="N67" s="61" t="str">
        <f>IFERROR(Limt2!M67/GAMSlim2!M67,"")</f>
        <v/>
      </c>
      <c r="O67" s="61" t="str">
        <f>IFERROR(Limt2!N67/GAMSlim2!N67,"")</f>
        <v/>
      </c>
      <c r="P67" s="61" t="str">
        <f>IFERROR(Limt2!O67/GAMSlim2!O67,"")</f>
        <v/>
      </c>
      <c r="Q67" s="61" t="str">
        <f>IFERROR(Limt2!P67/GAMSlim2!P67,"")</f>
        <v/>
      </c>
      <c r="R67" s="61" t="str">
        <f>IFERROR(Limt2!Q67/GAMSlim2!Q67,"")</f>
        <v/>
      </c>
      <c r="S67" s="61" t="str">
        <f>IFERROR(Limt2!R67/GAMSlim2!R67,"")</f>
        <v/>
      </c>
      <c r="T67" s="61" t="str">
        <f>IFERROR(Limt2!S67/GAMSlim2!S67,"")</f>
        <v/>
      </c>
      <c r="U67" s="61" t="str">
        <f>IFERROR(Limt2!T67/GAMSlim2!T67,"")</f>
        <v/>
      </c>
      <c r="V67" s="61" t="str">
        <f>IFERROR(Limt2!U67/GAMSlim2!U67,"")</f>
        <v/>
      </c>
      <c r="W67" s="61" t="str">
        <f>IFERROR(Limt2!V67/GAMSlim2!V67,"")</f>
        <v/>
      </c>
      <c r="X67" s="61" t="str">
        <f>IFERROR(Limt2!W67/GAMSlim2!W67,"")</f>
        <v/>
      </c>
      <c r="Y67" s="61" t="str">
        <f>IFERROR(Limt2!X67/GAMSlim2!X67,"")</f>
        <v/>
      </c>
      <c r="Z67" s="61" t="str">
        <f>IFERROR(Limt2!Y67/GAMSlim2!Y67,"")</f>
        <v/>
      </c>
      <c r="AA67" s="61" t="str">
        <f>IFERROR(Limt2!Z67/GAMSlim2!Z67,"")</f>
        <v/>
      </c>
      <c r="AB67" s="61" t="str">
        <f>IFERROR(Limt2!AA67/GAMSlim2!AA67,"")</f>
        <v/>
      </c>
      <c r="AC67" s="61" t="str">
        <f>IFERROR(Limt2!AB67/GAMSlim2!AB67,"")</f>
        <v/>
      </c>
      <c r="AD67" s="61" t="str">
        <f>IFERROR(Limt2!AC67/GAMSlim2!AC67,"")</f>
        <v/>
      </c>
      <c r="AE67" s="61" t="str">
        <f>IFERROR(Limt2!AD67/GAMSlim2!AD67,"")</f>
        <v/>
      </c>
      <c r="AF67" s="61" t="str">
        <f>IFERROR(Limt2!AE67/GAMSlim2!AE67,"")</f>
        <v/>
      </c>
      <c r="AG67" s="61" t="str">
        <f>IFERROR(Limt2!AF67/GAMSlim2!AF67,"")</f>
        <v/>
      </c>
      <c r="AH67" s="61" t="str">
        <f>IFERROR(Limt2!AG67/GAMSlim2!AG67,"")</f>
        <v/>
      </c>
      <c r="AI67" s="61" t="str">
        <f>IFERROR(Limt2!AH67/GAMSlim2!AH67,"")</f>
        <v/>
      </c>
      <c r="AJ67" s="61" t="str">
        <f>IFERROR(Limt2!AI67/GAMSlim2!AI67,"")</f>
        <v/>
      </c>
      <c r="AK67" s="61" t="str">
        <f>IFERROR(Limt2!AJ67/GAMSlim2!AJ67,"")</f>
        <v/>
      </c>
      <c r="AL67" s="61" t="str">
        <f>IFERROR(Limt2!AK67/GAMSlim2!AK67,"")</f>
        <v/>
      </c>
      <c r="AM67" s="61" t="str">
        <f>IFERROR(Limt2!AL67/GAMSlim2!AL67,"")</f>
        <v/>
      </c>
      <c r="AN67" s="61" t="str">
        <f>IFERROR(Limt2!AM67/GAMSlim2!AM67,"")</f>
        <v/>
      </c>
      <c r="AO67" s="61" t="str">
        <f>IFERROR(Limt2!AN67/GAMSlim2!AN67,"")</f>
        <v/>
      </c>
      <c r="AP67" s="61" t="str">
        <f>IFERROR(Limt2!AO67/GAMSlim2!AO67,"")</f>
        <v/>
      </c>
      <c r="AQ67" s="61" t="str">
        <f>IFERROR(Limt2!AP67/GAMSlim2!AP67,"")</f>
        <v/>
      </c>
      <c r="AR67" s="61" t="str">
        <f>IFERROR(Limt2!AQ67/GAMSlim2!AQ67,"")</f>
        <v/>
      </c>
      <c r="AS67" s="61" t="str">
        <f>IFERROR(Limt2!AR67/GAMSlim2!AR67,"")</f>
        <v/>
      </c>
      <c r="AT67" s="61" t="str">
        <f>IFERROR(Limt2!AS67/GAMSlim2!AS67,"")</f>
        <v/>
      </c>
      <c r="AU67" s="61" t="str">
        <f>IFERROR(Limt2!AT67/GAMSlim2!AT67,"")</f>
        <v/>
      </c>
      <c r="AV67" s="61" t="str">
        <f>IFERROR(Limt2!AU67/GAMSlim2!AU67,"")</f>
        <v/>
      </c>
      <c r="AW67" s="61" t="str">
        <f>IFERROR(Limt2!AV67/GAMSlim2!AV67,"")</f>
        <v/>
      </c>
      <c r="AX67" s="61" t="str">
        <f>IFERROR(Limt2!AW67/GAMSlim2!AW67,"")</f>
        <v/>
      </c>
      <c r="AY67" s="61" t="str">
        <f>IFERROR(Limt2!AX67/GAMSlim2!AX67,"")</f>
        <v/>
      </c>
      <c r="AZ67" s="61" t="str">
        <f>IFERROR(Limt2!AY67/GAMSlim2!AY67,"")</f>
        <v/>
      </c>
      <c r="BA67" s="61" t="str">
        <f>IFERROR(Limt2!AZ67/GAMSlim2!AZ67,"")</f>
        <v/>
      </c>
      <c r="BB67" s="61" t="str">
        <f>IFERROR(Limt2!BA67/GAMSlim2!BA67,"")</f>
        <v/>
      </c>
      <c r="BC67" s="61" t="str">
        <f>IFERROR(Limt2!BB67/GAMSlim2!BB67,"")</f>
        <v/>
      </c>
      <c r="BD67" s="61" t="str">
        <f>IFERROR(Limt2!BC67/GAMSlim2!BC67,"")</f>
        <v/>
      </c>
      <c r="BE67" s="61" t="str">
        <f>IFERROR(Limt2!BD67/GAMSlim2!BD67,"")</f>
        <v/>
      </c>
      <c r="BF67" s="61" t="str">
        <f>IFERROR(Limt2!BE67/GAMSlim2!BE67,"")</f>
        <v/>
      </c>
      <c r="BG67" s="61" t="str">
        <f>IFERROR(Limt2!BF67/GAMSlim2!BF67,"")</f>
        <v/>
      </c>
      <c r="BH67" s="61" t="str">
        <f>IFERROR(Limt2!BG67/GAMSlim2!BG67,"")</f>
        <v/>
      </c>
      <c r="BI67" s="61" t="str">
        <f>IFERROR(Limt2!BH67/GAMSlim2!BH67,"")</f>
        <v/>
      </c>
      <c r="BJ67" s="61" t="str">
        <f>IFERROR(Limt2!BI67/GAMSlim2!BI67,"")</f>
        <v/>
      </c>
    </row>
    <row r="68" spans="1:62" x14ac:dyDescent="0.25">
      <c r="A68" t="str">
        <f>Limt2!A68</f>
        <v xml:space="preserve">      Biosphere/shallow oceans to B/SO (b22)</v>
      </c>
      <c r="B68" t="str">
        <f>GAMSbase!A68</f>
        <v>BtB b22</v>
      </c>
      <c r="C68" s="61">
        <f>IFERROR(Limt2!B68/GAMSlim2!B68,"")</f>
        <v>1.0000000000115841</v>
      </c>
      <c r="D68" s="61" t="str">
        <f>IFERROR(Limt2!C68/GAMSlim2!C68,"")</f>
        <v/>
      </c>
      <c r="E68" s="61" t="str">
        <f>IFERROR(Limt2!D68/GAMSlim2!D68,"")</f>
        <v/>
      </c>
      <c r="F68" s="61" t="str">
        <f>IFERROR(Limt2!E68/GAMSlim2!E68,"")</f>
        <v/>
      </c>
      <c r="G68" s="61" t="str">
        <f>IFERROR(Limt2!F68/GAMSlim2!F68,"")</f>
        <v/>
      </c>
      <c r="H68" s="61" t="str">
        <f>IFERROR(Limt2!G68/GAMSlim2!G68,"")</f>
        <v/>
      </c>
      <c r="I68" s="61" t="str">
        <f>IFERROR(Limt2!H68/GAMSlim2!H68,"")</f>
        <v/>
      </c>
      <c r="J68" s="61" t="str">
        <f>IFERROR(Limt2!I68/GAMSlim2!I68,"")</f>
        <v/>
      </c>
      <c r="K68" s="61" t="str">
        <f>IFERROR(Limt2!J68/GAMSlim2!J68,"")</f>
        <v/>
      </c>
      <c r="L68" s="61" t="str">
        <f>IFERROR(Limt2!K68/GAMSlim2!K68,"")</f>
        <v/>
      </c>
      <c r="M68" s="61" t="str">
        <f>IFERROR(Limt2!L68/GAMSlim2!L68,"")</f>
        <v/>
      </c>
      <c r="N68" s="61" t="str">
        <f>IFERROR(Limt2!M68/GAMSlim2!M68,"")</f>
        <v/>
      </c>
      <c r="O68" s="61" t="str">
        <f>IFERROR(Limt2!N68/GAMSlim2!N68,"")</f>
        <v/>
      </c>
      <c r="P68" s="61" t="str">
        <f>IFERROR(Limt2!O68/GAMSlim2!O68,"")</f>
        <v/>
      </c>
      <c r="Q68" s="61" t="str">
        <f>IFERROR(Limt2!P68/GAMSlim2!P68,"")</f>
        <v/>
      </c>
      <c r="R68" s="61" t="str">
        <f>IFERROR(Limt2!Q68/GAMSlim2!Q68,"")</f>
        <v/>
      </c>
      <c r="S68" s="61" t="str">
        <f>IFERROR(Limt2!R68/GAMSlim2!R68,"")</f>
        <v/>
      </c>
      <c r="T68" s="61" t="str">
        <f>IFERROR(Limt2!S68/GAMSlim2!S68,"")</f>
        <v/>
      </c>
      <c r="U68" s="61" t="str">
        <f>IFERROR(Limt2!T68/GAMSlim2!T68,"")</f>
        <v/>
      </c>
      <c r="V68" s="61" t="str">
        <f>IFERROR(Limt2!U68/GAMSlim2!U68,"")</f>
        <v/>
      </c>
      <c r="W68" s="61" t="str">
        <f>IFERROR(Limt2!V68/GAMSlim2!V68,"")</f>
        <v/>
      </c>
      <c r="X68" s="61" t="str">
        <f>IFERROR(Limt2!W68/GAMSlim2!W68,"")</f>
        <v/>
      </c>
      <c r="Y68" s="61" t="str">
        <f>IFERROR(Limt2!X68/GAMSlim2!X68,"")</f>
        <v/>
      </c>
      <c r="Z68" s="61" t="str">
        <f>IFERROR(Limt2!Y68/GAMSlim2!Y68,"")</f>
        <v/>
      </c>
      <c r="AA68" s="61" t="str">
        <f>IFERROR(Limt2!Z68/GAMSlim2!Z68,"")</f>
        <v/>
      </c>
      <c r="AB68" s="61" t="str">
        <f>IFERROR(Limt2!AA68/GAMSlim2!AA68,"")</f>
        <v/>
      </c>
      <c r="AC68" s="61" t="str">
        <f>IFERROR(Limt2!AB68/GAMSlim2!AB68,"")</f>
        <v/>
      </c>
      <c r="AD68" s="61" t="str">
        <f>IFERROR(Limt2!AC68/GAMSlim2!AC68,"")</f>
        <v/>
      </c>
      <c r="AE68" s="61" t="str">
        <f>IFERROR(Limt2!AD68/GAMSlim2!AD68,"")</f>
        <v/>
      </c>
      <c r="AF68" s="61" t="str">
        <f>IFERROR(Limt2!AE68/GAMSlim2!AE68,"")</f>
        <v/>
      </c>
      <c r="AG68" s="61" t="str">
        <f>IFERROR(Limt2!AF68/GAMSlim2!AF68,"")</f>
        <v/>
      </c>
      <c r="AH68" s="61" t="str">
        <f>IFERROR(Limt2!AG68/GAMSlim2!AG68,"")</f>
        <v/>
      </c>
      <c r="AI68" s="61" t="str">
        <f>IFERROR(Limt2!AH68/GAMSlim2!AH68,"")</f>
        <v/>
      </c>
      <c r="AJ68" s="61" t="str">
        <f>IFERROR(Limt2!AI68/GAMSlim2!AI68,"")</f>
        <v/>
      </c>
      <c r="AK68" s="61" t="str">
        <f>IFERROR(Limt2!AJ68/GAMSlim2!AJ68,"")</f>
        <v/>
      </c>
      <c r="AL68" s="61" t="str">
        <f>IFERROR(Limt2!AK68/GAMSlim2!AK68,"")</f>
        <v/>
      </c>
      <c r="AM68" s="61" t="str">
        <f>IFERROR(Limt2!AL68/GAMSlim2!AL68,"")</f>
        <v/>
      </c>
      <c r="AN68" s="61" t="str">
        <f>IFERROR(Limt2!AM68/GAMSlim2!AM68,"")</f>
        <v/>
      </c>
      <c r="AO68" s="61" t="str">
        <f>IFERROR(Limt2!AN68/GAMSlim2!AN68,"")</f>
        <v/>
      </c>
      <c r="AP68" s="61" t="str">
        <f>IFERROR(Limt2!AO68/GAMSlim2!AO68,"")</f>
        <v/>
      </c>
      <c r="AQ68" s="61" t="str">
        <f>IFERROR(Limt2!AP68/GAMSlim2!AP68,"")</f>
        <v/>
      </c>
      <c r="AR68" s="61" t="str">
        <f>IFERROR(Limt2!AQ68/GAMSlim2!AQ68,"")</f>
        <v/>
      </c>
      <c r="AS68" s="61" t="str">
        <f>IFERROR(Limt2!AR68/GAMSlim2!AR68,"")</f>
        <v/>
      </c>
      <c r="AT68" s="61" t="str">
        <f>IFERROR(Limt2!AS68/GAMSlim2!AS68,"")</f>
        <v/>
      </c>
      <c r="AU68" s="61" t="str">
        <f>IFERROR(Limt2!AT68/GAMSlim2!AT68,"")</f>
        <v/>
      </c>
      <c r="AV68" s="61" t="str">
        <f>IFERROR(Limt2!AU68/GAMSlim2!AU68,"")</f>
        <v/>
      </c>
      <c r="AW68" s="61" t="str">
        <f>IFERROR(Limt2!AV68/GAMSlim2!AV68,"")</f>
        <v/>
      </c>
      <c r="AX68" s="61" t="str">
        <f>IFERROR(Limt2!AW68/GAMSlim2!AW68,"")</f>
        <v/>
      </c>
      <c r="AY68" s="61" t="str">
        <f>IFERROR(Limt2!AX68/GAMSlim2!AX68,"")</f>
        <v/>
      </c>
      <c r="AZ68" s="61" t="str">
        <f>IFERROR(Limt2!AY68/GAMSlim2!AY68,"")</f>
        <v/>
      </c>
      <c r="BA68" s="61" t="str">
        <f>IFERROR(Limt2!AZ68/GAMSlim2!AZ68,"")</f>
        <v/>
      </c>
      <c r="BB68" s="61" t="str">
        <f>IFERROR(Limt2!BA68/GAMSlim2!BA68,"")</f>
        <v/>
      </c>
      <c r="BC68" s="61" t="str">
        <f>IFERROR(Limt2!BB68/GAMSlim2!BB68,"")</f>
        <v/>
      </c>
      <c r="BD68" s="61" t="str">
        <f>IFERROR(Limt2!BC68/GAMSlim2!BC68,"")</f>
        <v/>
      </c>
      <c r="BE68" s="61" t="str">
        <f>IFERROR(Limt2!BD68/GAMSlim2!BD68,"")</f>
        <v/>
      </c>
      <c r="BF68" s="61" t="str">
        <f>IFERROR(Limt2!BE68/GAMSlim2!BE68,"")</f>
        <v/>
      </c>
      <c r="BG68" s="61" t="str">
        <f>IFERROR(Limt2!BF68/GAMSlim2!BF68,"")</f>
        <v/>
      </c>
      <c r="BH68" s="61" t="str">
        <f>IFERROR(Limt2!BG68/GAMSlim2!BG68,"")</f>
        <v/>
      </c>
      <c r="BI68" s="61" t="str">
        <f>IFERROR(Limt2!BH68/GAMSlim2!BH68,"")</f>
        <v/>
      </c>
      <c r="BJ68" s="61" t="str">
        <f>IFERROR(Limt2!BI68/GAMSlim2!BI68,"")</f>
        <v/>
      </c>
    </row>
    <row r="69" spans="1:62" x14ac:dyDescent="0.25">
      <c r="A69" t="str">
        <f>Limt2!A69</f>
        <v xml:space="preserve">      Deep oceans to biosphere/shallow oceans (b32)</v>
      </c>
      <c r="B69" t="str">
        <f>GAMSbase!A69</f>
        <v>DtB b32</v>
      </c>
      <c r="C69" s="61">
        <f>IFERROR(Limt2!B69/GAMSlim2!B69,"")</f>
        <v>1</v>
      </c>
      <c r="D69" s="61" t="str">
        <f>IFERROR(Limt2!C69/GAMSlim2!C69,"")</f>
        <v/>
      </c>
      <c r="E69" s="61" t="str">
        <f>IFERROR(Limt2!D69/GAMSlim2!D69,"")</f>
        <v/>
      </c>
      <c r="F69" s="61" t="str">
        <f>IFERROR(Limt2!E69/GAMSlim2!E69,"")</f>
        <v/>
      </c>
      <c r="G69" s="61" t="str">
        <f>IFERROR(Limt2!F69/GAMSlim2!F69,"")</f>
        <v/>
      </c>
      <c r="H69" s="61" t="str">
        <f>IFERROR(Limt2!G69/GAMSlim2!G69,"")</f>
        <v/>
      </c>
      <c r="I69" s="61" t="str">
        <f>IFERROR(Limt2!H69/GAMSlim2!H69,"")</f>
        <v/>
      </c>
      <c r="J69" s="61" t="str">
        <f>IFERROR(Limt2!I69/GAMSlim2!I69,"")</f>
        <v/>
      </c>
      <c r="K69" s="61" t="str">
        <f>IFERROR(Limt2!J69/GAMSlim2!J69,"")</f>
        <v/>
      </c>
      <c r="L69" s="61" t="str">
        <f>IFERROR(Limt2!K69/GAMSlim2!K69,"")</f>
        <v/>
      </c>
      <c r="M69" s="61" t="str">
        <f>IFERROR(Limt2!L69/GAMSlim2!L69,"")</f>
        <v/>
      </c>
      <c r="N69" s="61" t="str">
        <f>IFERROR(Limt2!M69/GAMSlim2!M69,"")</f>
        <v/>
      </c>
      <c r="O69" s="61" t="str">
        <f>IFERROR(Limt2!N69/GAMSlim2!N69,"")</f>
        <v/>
      </c>
      <c r="P69" s="61" t="str">
        <f>IFERROR(Limt2!O69/GAMSlim2!O69,"")</f>
        <v/>
      </c>
      <c r="Q69" s="61" t="str">
        <f>IFERROR(Limt2!P69/GAMSlim2!P69,"")</f>
        <v/>
      </c>
      <c r="R69" s="61" t="str">
        <f>IFERROR(Limt2!Q69/GAMSlim2!Q69,"")</f>
        <v/>
      </c>
      <c r="S69" s="61" t="str">
        <f>IFERROR(Limt2!R69/GAMSlim2!R69,"")</f>
        <v/>
      </c>
      <c r="T69" s="61" t="str">
        <f>IFERROR(Limt2!S69/GAMSlim2!S69,"")</f>
        <v/>
      </c>
      <c r="U69" s="61" t="str">
        <f>IFERROR(Limt2!T69/GAMSlim2!T69,"")</f>
        <v/>
      </c>
      <c r="V69" s="61" t="str">
        <f>IFERROR(Limt2!U69/GAMSlim2!U69,"")</f>
        <v/>
      </c>
      <c r="W69" s="61" t="str">
        <f>IFERROR(Limt2!V69/GAMSlim2!V69,"")</f>
        <v/>
      </c>
      <c r="X69" s="61" t="str">
        <f>IFERROR(Limt2!W69/GAMSlim2!W69,"")</f>
        <v/>
      </c>
      <c r="Y69" s="61" t="str">
        <f>IFERROR(Limt2!X69/GAMSlim2!X69,"")</f>
        <v/>
      </c>
      <c r="Z69" s="61" t="str">
        <f>IFERROR(Limt2!Y69/GAMSlim2!Y69,"")</f>
        <v/>
      </c>
      <c r="AA69" s="61" t="str">
        <f>IFERROR(Limt2!Z69/GAMSlim2!Z69,"")</f>
        <v/>
      </c>
      <c r="AB69" s="61" t="str">
        <f>IFERROR(Limt2!AA69/GAMSlim2!AA69,"")</f>
        <v/>
      </c>
      <c r="AC69" s="61" t="str">
        <f>IFERROR(Limt2!AB69/GAMSlim2!AB69,"")</f>
        <v/>
      </c>
      <c r="AD69" s="61" t="str">
        <f>IFERROR(Limt2!AC69/GAMSlim2!AC69,"")</f>
        <v/>
      </c>
      <c r="AE69" s="61" t="str">
        <f>IFERROR(Limt2!AD69/GAMSlim2!AD69,"")</f>
        <v/>
      </c>
      <c r="AF69" s="61" t="str">
        <f>IFERROR(Limt2!AE69/GAMSlim2!AE69,"")</f>
        <v/>
      </c>
      <c r="AG69" s="61" t="str">
        <f>IFERROR(Limt2!AF69/GAMSlim2!AF69,"")</f>
        <v/>
      </c>
      <c r="AH69" s="61" t="str">
        <f>IFERROR(Limt2!AG69/GAMSlim2!AG69,"")</f>
        <v/>
      </c>
      <c r="AI69" s="61" t="str">
        <f>IFERROR(Limt2!AH69/GAMSlim2!AH69,"")</f>
        <v/>
      </c>
      <c r="AJ69" s="61" t="str">
        <f>IFERROR(Limt2!AI69/GAMSlim2!AI69,"")</f>
        <v/>
      </c>
      <c r="AK69" s="61" t="str">
        <f>IFERROR(Limt2!AJ69/GAMSlim2!AJ69,"")</f>
        <v/>
      </c>
      <c r="AL69" s="61" t="str">
        <f>IFERROR(Limt2!AK69/GAMSlim2!AK69,"")</f>
        <v/>
      </c>
      <c r="AM69" s="61" t="str">
        <f>IFERROR(Limt2!AL69/GAMSlim2!AL69,"")</f>
        <v/>
      </c>
      <c r="AN69" s="61" t="str">
        <f>IFERROR(Limt2!AM69/GAMSlim2!AM69,"")</f>
        <v/>
      </c>
      <c r="AO69" s="61" t="str">
        <f>IFERROR(Limt2!AN69/GAMSlim2!AN69,"")</f>
        <v/>
      </c>
      <c r="AP69" s="61" t="str">
        <f>IFERROR(Limt2!AO69/GAMSlim2!AO69,"")</f>
        <v/>
      </c>
      <c r="AQ69" s="61" t="str">
        <f>IFERROR(Limt2!AP69/GAMSlim2!AP69,"")</f>
        <v/>
      </c>
      <c r="AR69" s="61" t="str">
        <f>IFERROR(Limt2!AQ69/GAMSlim2!AQ69,"")</f>
        <v/>
      </c>
      <c r="AS69" s="61" t="str">
        <f>IFERROR(Limt2!AR69/GAMSlim2!AR69,"")</f>
        <v/>
      </c>
      <c r="AT69" s="61" t="str">
        <f>IFERROR(Limt2!AS69/GAMSlim2!AS69,"")</f>
        <v/>
      </c>
      <c r="AU69" s="61" t="str">
        <f>IFERROR(Limt2!AT69/GAMSlim2!AT69,"")</f>
        <v/>
      </c>
      <c r="AV69" s="61" t="str">
        <f>IFERROR(Limt2!AU69/GAMSlim2!AU69,"")</f>
        <v/>
      </c>
      <c r="AW69" s="61" t="str">
        <f>IFERROR(Limt2!AV69/GAMSlim2!AV69,"")</f>
        <v/>
      </c>
      <c r="AX69" s="61" t="str">
        <f>IFERROR(Limt2!AW69/GAMSlim2!AW69,"")</f>
        <v/>
      </c>
      <c r="AY69" s="61" t="str">
        <f>IFERROR(Limt2!AX69/GAMSlim2!AX69,"")</f>
        <v/>
      </c>
      <c r="AZ69" s="61" t="str">
        <f>IFERROR(Limt2!AY69/GAMSlim2!AY69,"")</f>
        <v/>
      </c>
      <c r="BA69" s="61" t="str">
        <f>IFERROR(Limt2!AZ69/GAMSlim2!AZ69,"")</f>
        <v/>
      </c>
      <c r="BB69" s="61" t="str">
        <f>IFERROR(Limt2!BA69/GAMSlim2!BA69,"")</f>
        <v/>
      </c>
      <c r="BC69" s="61" t="str">
        <f>IFERROR(Limt2!BB69/GAMSlim2!BB69,"")</f>
        <v/>
      </c>
      <c r="BD69" s="61" t="str">
        <f>IFERROR(Limt2!BC69/GAMSlim2!BC69,"")</f>
        <v/>
      </c>
      <c r="BE69" s="61" t="str">
        <f>IFERROR(Limt2!BD69/GAMSlim2!BD69,"")</f>
        <v/>
      </c>
      <c r="BF69" s="61" t="str">
        <f>IFERROR(Limt2!BE69/GAMSlim2!BE69,"")</f>
        <v/>
      </c>
      <c r="BG69" s="61" t="str">
        <f>IFERROR(Limt2!BF69/GAMSlim2!BF69,"")</f>
        <v/>
      </c>
      <c r="BH69" s="61" t="str">
        <f>IFERROR(Limt2!BG69/GAMSlim2!BG69,"")</f>
        <v/>
      </c>
      <c r="BI69" s="61" t="str">
        <f>IFERROR(Limt2!BH69/GAMSlim2!BH69,"")</f>
        <v/>
      </c>
      <c r="BJ69" s="61" t="str">
        <f>IFERROR(Limt2!BI69/GAMSlim2!BI69,"")</f>
        <v/>
      </c>
    </row>
    <row r="70" spans="1:62" x14ac:dyDescent="0.25">
      <c r="A70" t="str">
        <f>Limt2!A70</f>
        <v xml:space="preserve">      Biosphere/shallow oceans to deep oceans (b23)</v>
      </c>
      <c r="B70" t="str">
        <f>GAMSbase!A70</f>
        <v>BtD b23</v>
      </c>
      <c r="C70" s="61">
        <f>IFERROR(Limt2!B70/GAMSlim2!B70,"")</f>
        <v>1</v>
      </c>
      <c r="D70" s="61" t="str">
        <f>IFERROR(Limt2!C70/GAMSlim2!C70,"")</f>
        <v/>
      </c>
      <c r="E70" s="61" t="str">
        <f>IFERROR(Limt2!D70/GAMSlim2!D70,"")</f>
        <v/>
      </c>
      <c r="F70" s="61" t="str">
        <f>IFERROR(Limt2!E70/GAMSlim2!E70,"")</f>
        <v/>
      </c>
      <c r="G70" s="61" t="str">
        <f>IFERROR(Limt2!F70/GAMSlim2!F70,"")</f>
        <v/>
      </c>
      <c r="H70" s="61" t="str">
        <f>IFERROR(Limt2!G70/GAMSlim2!G70,"")</f>
        <v/>
      </c>
      <c r="I70" s="61" t="str">
        <f>IFERROR(Limt2!H70/GAMSlim2!H70,"")</f>
        <v/>
      </c>
      <c r="J70" s="61" t="str">
        <f>IFERROR(Limt2!I70/GAMSlim2!I70,"")</f>
        <v/>
      </c>
      <c r="K70" s="61" t="str">
        <f>IFERROR(Limt2!J70/GAMSlim2!J70,"")</f>
        <v/>
      </c>
      <c r="L70" s="61" t="str">
        <f>IFERROR(Limt2!K70/GAMSlim2!K70,"")</f>
        <v/>
      </c>
      <c r="M70" s="61" t="str">
        <f>IFERROR(Limt2!L70/GAMSlim2!L70,"")</f>
        <v/>
      </c>
      <c r="N70" s="61" t="str">
        <f>IFERROR(Limt2!M70/GAMSlim2!M70,"")</f>
        <v/>
      </c>
      <c r="O70" s="61" t="str">
        <f>IFERROR(Limt2!N70/GAMSlim2!N70,"")</f>
        <v/>
      </c>
      <c r="P70" s="61" t="str">
        <f>IFERROR(Limt2!O70/GAMSlim2!O70,"")</f>
        <v/>
      </c>
      <c r="Q70" s="61" t="str">
        <f>IFERROR(Limt2!P70/GAMSlim2!P70,"")</f>
        <v/>
      </c>
      <c r="R70" s="61" t="str">
        <f>IFERROR(Limt2!Q70/GAMSlim2!Q70,"")</f>
        <v/>
      </c>
      <c r="S70" s="61" t="str">
        <f>IFERROR(Limt2!R70/GAMSlim2!R70,"")</f>
        <v/>
      </c>
      <c r="T70" s="61" t="str">
        <f>IFERROR(Limt2!S70/GAMSlim2!S70,"")</f>
        <v/>
      </c>
      <c r="U70" s="61" t="str">
        <f>IFERROR(Limt2!T70/GAMSlim2!T70,"")</f>
        <v/>
      </c>
      <c r="V70" s="61" t="str">
        <f>IFERROR(Limt2!U70/GAMSlim2!U70,"")</f>
        <v/>
      </c>
      <c r="W70" s="61" t="str">
        <f>IFERROR(Limt2!V70/GAMSlim2!V70,"")</f>
        <v/>
      </c>
      <c r="X70" s="61" t="str">
        <f>IFERROR(Limt2!W70/GAMSlim2!W70,"")</f>
        <v/>
      </c>
      <c r="Y70" s="61" t="str">
        <f>IFERROR(Limt2!X70/GAMSlim2!X70,"")</f>
        <v/>
      </c>
      <c r="Z70" s="61" t="str">
        <f>IFERROR(Limt2!Y70/GAMSlim2!Y70,"")</f>
        <v/>
      </c>
      <c r="AA70" s="61" t="str">
        <f>IFERROR(Limt2!Z70/GAMSlim2!Z70,"")</f>
        <v/>
      </c>
      <c r="AB70" s="61" t="str">
        <f>IFERROR(Limt2!AA70/GAMSlim2!AA70,"")</f>
        <v/>
      </c>
      <c r="AC70" s="61" t="str">
        <f>IFERROR(Limt2!AB70/GAMSlim2!AB70,"")</f>
        <v/>
      </c>
      <c r="AD70" s="61" t="str">
        <f>IFERROR(Limt2!AC70/GAMSlim2!AC70,"")</f>
        <v/>
      </c>
      <c r="AE70" s="61" t="str">
        <f>IFERROR(Limt2!AD70/GAMSlim2!AD70,"")</f>
        <v/>
      </c>
      <c r="AF70" s="61" t="str">
        <f>IFERROR(Limt2!AE70/GAMSlim2!AE70,"")</f>
        <v/>
      </c>
      <c r="AG70" s="61" t="str">
        <f>IFERROR(Limt2!AF70/GAMSlim2!AF70,"")</f>
        <v/>
      </c>
      <c r="AH70" s="61" t="str">
        <f>IFERROR(Limt2!AG70/GAMSlim2!AG70,"")</f>
        <v/>
      </c>
      <c r="AI70" s="61" t="str">
        <f>IFERROR(Limt2!AH70/GAMSlim2!AH70,"")</f>
        <v/>
      </c>
      <c r="AJ70" s="61" t="str">
        <f>IFERROR(Limt2!AI70/GAMSlim2!AI70,"")</f>
        <v/>
      </c>
      <c r="AK70" s="61" t="str">
        <f>IFERROR(Limt2!AJ70/GAMSlim2!AJ70,"")</f>
        <v/>
      </c>
      <c r="AL70" s="61" t="str">
        <f>IFERROR(Limt2!AK70/GAMSlim2!AK70,"")</f>
        <v/>
      </c>
      <c r="AM70" s="61" t="str">
        <f>IFERROR(Limt2!AL70/GAMSlim2!AL70,"")</f>
        <v/>
      </c>
      <c r="AN70" s="61" t="str">
        <f>IFERROR(Limt2!AM70/GAMSlim2!AM70,"")</f>
        <v/>
      </c>
      <c r="AO70" s="61" t="str">
        <f>IFERROR(Limt2!AN70/GAMSlim2!AN70,"")</f>
        <v/>
      </c>
      <c r="AP70" s="61" t="str">
        <f>IFERROR(Limt2!AO70/GAMSlim2!AO70,"")</f>
        <v/>
      </c>
      <c r="AQ70" s="61" t="str">
        <f>IFERROR(Limt2!AP70/GAMSlim2!AP70,"")</f>
        <v/>
      </c>
      <c r="AR70" s="61" t="str">
        <f>IFERROR(Limt2!AQ70/GAMSlim2!AQ70,"")</f>
        <v/>
      </c>
      <c r="AS70" s="61" t="str">
        <f>IFERROR(Limt2!AR70/GAMSlim2!AR70,"")</f>
        <v/>
      </c>
      <c r="AT70" s="61" t="str">
        <f>IFERROR(Limt2!AS70/GAMSlim2!AS70,"")</f>
        <v/>
      </c>
      <c r="AU70" s="61" t="str">
        <f>IFERROR(Limt2!AT70/GAMSlim2!AT70,"")</f>
        <v/>
      </c>
      <c r="AV70" s="61" t="str">
        <f>IFERROR(Limt2!AU70/GAMSlim2!AU70,"")</f>
        <v/>
      </c>
      <c r="AW70" s="61" t="str">
        <f>IFERROR(Limt2!AV70/GAMSlim2!AV70,"")</f>
        <v/>
      </c>
      <c r="AX70" s="61" t="str">
        <f>IFERROR(Limt2!AW70/GAMSlim2!AW70,"")</f>
        <v/>
      </c>
      <c r="AY70" s="61" t="str">
        <f>IFERROR(Limt2!AX70/GAMSlim2!AX70,"")</f>
        <v/>
      </c>
      <c r="AZ70" s="61" t="str">
        <f>IFERROR(Limt2!AY70/GAMSlim2!AY70,"")</f>
        <v/>
      </c>
      <c r="BA70" s="61" t="str">
        <f>IFERROR(Limt2!AZ70/GAMSlim2!AZ70,"")</f>
        <v/>
      </c>
      <c r="BB70" s="61" t="str">
        <f>IFERROR(Limt2!BA70/GAMSlim2!BA70,"")</f>
        <v/>
      </c>
      <c r="BC70" s="61" t="str">
        <f>IFERROR(Limt2!BB70/GAMSlim2!BB70,"")</f>
        <v/>
      </c>
      <c r="BD70" s="61" t="str">
        <f>IFERROR(Limt2!BC70/GAMSlim2!BC70,"")</f>
        <v/>
      </c>
      <c r="BE70" s="61" t="str">
        <f>IFERROR(Limt2!BD70/GAMSlim2!BD70,"")</f>
        <v/>
      </c>
      <c r="BF70" s="61" t="str">
        <f>IFERROR(Limt2!BE70/GAMSlim2!BE70,"")</f>
        <v/>
      </c>
      <c r="BG70" s="61" t="str">
        <f>IFERROR(Limt2!BF70/GAMSlim2!BF70,"")</f>
        <v/>
      </c>
      <c r="BH70" s="61" t="str">
        <f>IFERROR(Limt2!BG70/GAMSlim2!BG70,"")</f>
        <v/>
      </c>
      <c r="BI70" s="61" t="str">
        <f>IFERROR(Limt2!BH70/GAMSlim2!BH70,"")</f>
        <v/>
      </c>
      <c r="BJ70" s="61" t="str">
        <f>IFERROR(Limt2!BI70/GAMSlim2!BI70,"")</f>
        <v/>
      </c>
    </row>
    <row r="71" spans="1:62" x14ac:dyDescent="0.25">
      <c r="A71" t="str">
        <f>Limt2!A71</f>
        <v xml:space="preserve">      Deep oceans to deep oceans (b33)</v>
      </c>
      <c r="B71" t="str">
        <f>GAMSbase!A71</f>
        <v>DtD b33</v>
      </c>
      <c r="C71" s="61">
        <f>IFERROR(Limt2!B71/GAMSlim2!B71,"")</f>
        <v>1</v>
      </c>
      <c r="D71" s="61" t="str">
        <f>IFERROR(Limt2!C71/GAMSlim2!C71,"")</f>
        <v/>
      </c>
      <c r="E71" s="61" t="str">
        <f>IFERROR(Limt2!D71/GAMSlim2!D71,"")</f>
        <v/>
      </c>
      <c r="F71" s="61" t="str">
        <f>IFERROR(Limt2!E71/GAMSlim2!E71,"")</f>
        <v/>
      </c>
      <c r="G71" s="61" t="str">
        <f>IFERROR(Limt2!F71/GAMSlim2!F71,"")</f>
        <v/>
      </c>
      <c r="H71" s="61" t="str">
        <f>IFERROR(Limt2!G71/GAMSlim2!G71,"")</f>
        <v/>
      </c>
      <c r="I71" s="61" t="str">
        <f>IFERROR(Limt2!H71/GAMSlim2!H71,"")</f>
        <v/>
      </c>
      <c r="J71" s="61" t="str">
        <f>IFERROR(Limt2!I71/GAMSlim2!I71,"")</f>
        <v/>
      </c>
      <c r="K71" s="61" t="str">
        <f>IFERROR(Limt2!J71/GAMSlim2!J71,"")</f>
        <v/>
      </c>
      <c r="L71" s="61" t="str">
        <f>IFERROR(Limt2!K71/GAMSlim2!K71,"")</f>
        <v/>
      </c>
      <c r="M71" s="61" t="str">
        <f>IFERROR(Limt2!L71/GAMSlim2!L71,"")</f>
        <v/>
      </c>
      <c r="N71" s="61" t="str">
        <f>IFERROR(Limt2!M71/GAMSlim2!M71,"")</f>
        <v/>
      </c>
      <c r="O71" s="61" t="str">
        <f>IFERROR(Limt2!N71/GAMSlim2!N71,"")</f>
        <v/>
      </c>
      <c r="P71" s="61" t="str">
        <f>IFERROR(Limt2!O71/GAMSlim2!O71,"")</f>
        <v/>
      </c>
      <c r="Q71" s="61" t="str">
        <f>IFERROR(Limt2!P71/GAMSlim2!P71,"")</f>
        <v/>
      </c>
      <c r="R71" s="61" t="str">
        <f>IFERROR(Limt2!Q71/GAMSlim2!Q71,"")</f>
        <v/>
      </c>
      <c r="S71" s="61" t="str">
        <f>IFERROR(Limt2!R71/GAMSlim2!R71,"")</f>
        <v/>
      </c>
      <c r="T71" s="61" t="str">
        <f>IFERROR(Limt2!S71/GAMSlim2!S71,"")</f>
        <v/>
      </c>
      <c r="U71" s="61" t="str">
        <f>IFERROR(Limt2!T71/GAMSlim2!T71,"")</f>
        <v/>
      </c>
      <c r="V71" s="61" t="str">
        <f>IFERROR(Limt2!U71/GAMSlim2!U71,"")</f>
        <v/>
      </c>
      <c r="W71" s="61" t="str">
        <f>IFERROR(Limt2!V71/GAMSlim2!V71,"")</f>
        <v/>
      </c>
      <c r="X71" s="61" t="str">
        <f>IFERROR(Limt2!W71/GAMSlim2!W71,"")</f>
        <v/>
      </c>
      <c r="Y71" s="61" t="str">
        <f>IFERROR(Limt2!X71/GAMSlim2!X71,"")</f>
        <v/>
      </c>
      <c r="Z71" s="61" t="str">
        <f>IFERROR(Limt2!Y71/GAMSlim2!Y71,"")</f>
        <v/>
      </c>
      <c r="AA71" s="61" t="str">
        <f>IFERROR(Limt2!Z71/GAMSlim2!Z71,"")</f>
        <v/>
      </c>
      <c r="AB71" s="61" t="str">
        <f>IFERROR(Limt2!AA71/GAMSlim2!AA71,"")</f>
        <v/>
      </c>
      <c r="AC71" s="61" t="str">
        <f>IFERROR(Limt2!AB71/GAMSlim2!AB71,"")</f>
        <v/>
      </c>
      <c r="AD71" s="61" t="str">
        <f>IFERROR(Limt2!AC71/GAMSlim2!AC71,"")</f>
        <v/>
      </c>
      <c r="AE71" s="61" t="str">
        <f>IFERROR(Limt2!AD71/GAMSlim2!AD71,"")</f>
        <v/>
      </c>
      <c r="AF71" s="61" t="str">
        <f>IFERROR(Limt2!AE71/GAMSlim2!AE71,"")</f>
        <v/>
      </c>
      <c r="AG71" s="61" t="str">
        <f>IFERROR(Limt2!AF71/GAMSlim2!AF71,"")</f>
        <v/>
      </c>
      <c r="AH71" s="61" t="str">
        <f>IFERROR(Limt2!AG71/GAMSlim2!AG71,"")</f>
        <v/>
      </c>
      <c r="AI71" s="61" t="str">
        <f>IFERROR(Limt2!AH71/GAMSlim2!AH71,"")</f>
        <v/>
      </c>
      <c r="AJ71" s="61" t="str">
        <f>IFERROR(Limt2!AI71/GAMSlim2!AI71,"")</f>
        <v/>
      </c>
      <c r="AK71" s="61" t="str">
        <f>IFERROR(Limt2!AJ71/GAMSlim2!AJ71,"")</f>
        <v/>
      </c>
      <c r="AL71" s="61" t="str">
        <f>IFERROR(Limt2!AK71/GAMSlim2!AK71,"")</f>
        <v/>
      </c>
      <c r="AM71" s="61" t="str">
        <f>IFERROR(Limt2!AL71/GAMSlim2!AL71,"")</f>
        <v/>
      </c>
      <c r="AN71" s="61" t="str">
        <f>IFERROR(Limt2!AM71/GAMSlim2!AM71,"")</f>
        <v/>
      </c>
      <c r="AO71" s="61" t="str">
        <f>IFERROR(Limt2!AN71/GAMSlim2!AN71,"")</f>
        <v/>
      </c>
      <c r="AP71" s="61" t="str">
        <f>IFERROR(Limt2!AO71/GAMSlim2!AO71,"")</f>
        <v/>
      </c>
      <c r="AQ71" s="61" t="str">
        <f>IFERROR(Limt2!AP71/GAMSlim2!AP71,"")</f>
        <v/>
      </c>
      <c r="AR71" s="61" t="str">
        <f>IFERROR(Limt2!AQ71/GAMSlim2!AQ71,"")</f>
        <v/>
      </c>
      <c r="AS71" s="61" t="str">
        <f>IFERROR(Limt2!AR71/GAMSlim2!AR71,"")</f>
        <v/>
      </c>
      <c r="AT71" s="61" t="str">
        <f>IFERROR(Limt2!AS71/GAMSlim2!AS71,"")</f>
        <v/>
      </c>
      <c r="AU71" s="61" t="str">
        <f>IFERROR(Limt2!AT71/GAMSlim2!AT71,"")</f>
        <v/>
      </c>
      <c r="AV71" s="61" t="str">
        <f>IFERROR(Limt2!AU71/GAMSlim2!AU71,"")</f>
        <v/>
      </c>
      <c r="AW71" s="61" t="str">
        <f>IFERROR(Limt2!AV71/GAMSlim2!AV71,"")</f>
        <v/>
      </c>
      <c r="AX71" s="61" t="str">
        <f>IFERROR(Limt2!AW71/GAMSlim2!AW71,"")</f>
        <v/>
      </c>
      <c r="AY71" s="61" t="str">
        <f>IFERROR(Limt2!AX71/GAMSlim2!AX71,"")</f>
        <v/>
      </c>
      <c r="AZ71" s="61" t="str">
        <f>IFERROR(Limt2!AY71/GAMSlim2!AY71,"")</f>
        <v/>
      </c>
      <c r="BA71" s="61" t="str">
        <f>IFERROR(Limt2!AZ71/GAMSlim2!AZ71,"")</f>
        <v/>
      </c>
      <c r="BB71" s="61" t="str">
        <f>IFERROR(Limt2!BA71/GAMSlim2!BA71,"")</f>
        <v/>
      </c>
      <c r="BC71" s="61" t="str">
        <f>IFERROR(Limt2!BB71/GAMSlim2!BB71,"")</f>
        <v/>
      </c>
      <c r="BD71" s="61" t="str">
        <f>IFERROR(Limt2!BC71/GAMSlim2!BC71,"")</f>
        <v/>
      </c>
      <c r="BE71" s="61" t="str">
        <f>IFERROR(Limt2!BD71/GAMSlim2!BD71,"")</f>
        <v/>
      </c>
      <c r="BF71" s="61" t="str">
        <f>IFERROR(Limt2!BE71/GAMSlim2!BE71,"")</f>
        <v/>
      </c>
      <c r="BG71" s="61" t="str">
        <f>IFERROR(Limt2!BF71/GAMSlim2!BF71,"")</f>
        <v/>
      </c>
      <c r="BH71" s="61" t="str">
        <f>IFERROR(Limt2!BG71/GAMSlim2!BG71,"")</f>
        <v/>
      </c>
      <c r="BI71" s="61" t="str">
        <f>IFERROR(Limt2!BH71/GAMSlim2!BH71,"")</f>
        <v/>
      </c>
      <c r="BJ71" s="61" t="str">
        <f>IFERROR(Limt2!BI71/GAMSlim2!BI71,"")</f>
        <v/>
      </c>
    </row>
    <row r="72" spans="1:62" x14ac:dyDescent="0.25">
      <c r="A72" t="str">
        <f>Limt2!A72</f>
        <v>TEMPERATURE DATA</v>
      </c>
      <c r="B72" t="str">
        <f>GAMSbase!A72</f>
        <v>* TEMPERATURE DATA</v>
      </c>
      <c r="C72" s="61" t="str">
        <f>IFERROR(Limt2!B72/GAMSlim2!B72,"")</f>
        <v/>
      </c>
      <c r="D72" s="61" t="str">
        <f>IFERROR(Limt2!C72/GAMSlim2!C72,"")</f>
        <v/>
      </c>
      <c r="E72" s="61" t="str">
        <f>IFERROR(Limt2!D72/GAMSlim2!D72,"")</f>
        <v/>
      </c>
      <c r="F72" s="61" t="str">
        <f>IFERROR(Limt2!E72/GAMSlim2!E72,"")</f>
        <v/>
      </c>
      <c r="G72" s="61" t="str">
        <f>IFERROR(Limt2!F72/GAMSlim2!F72,"")</f>
        <v/>
      </c>
      <c r="H72" s="61" t="str">
        <f>IFERROR(Limt2!G72/GAMSlim2!G72,"")</f>
        <v/>
      </c>
      <c r="I72" s="61" t="str">
        <f>IFERROR(Limt2!H72/GAMSlim2!H72,"")</f>
        <v/>
      </c>
      <c r="J72" s="61" t="str">
        <f>IFERROR(Limt2!I72/GAMSlim2!I72,"")</f>
        <v/>
      </c>
      <c r="K72" s="61" t="str">
        <f>IFERROR(Limt2!J72/GAMSlim2!J72,"")</f>
        <v/>
      </c>
      <c r="L72" s="61" t="str">
        <f>IFERROR(Limt2!K72/GAMSlim2!K72,"")</f>
        <v/>
      </c>
      <c r="M72" s="61" t="str">
        <f>IFERROR(Limt2!L72/GAMSlim2!L72,"")</f>
        <v/>
      </c>
      <c r="N72" s="61" t="str">
        <f>IFERROR(Limt2!M72/GAMSlim2!M72,"")</f>
        <v/>
      </c>
      <c r="O72" s="61" t="str">
        <f>IFERROR(Limt2!N72/GAMSlim2!N72,"")</f>
        <v/>
      </c>
      <c r="P72" s="61" t="str">
        <f>IFERROR(Limt2!O72/GAMSlim2!O72,"")</f>
        <v/>
      </c>
      <c r="Q72" s="61" t="str">
        <f>IFERROR(Limt2!P72/GAMSlim2!P72,"")</f>
        <v/>
      </c>
      <c r="R72" s="61" t="str">
        <f>IFERROR(Limt2!Q72/GAMSlim2!Q72,"")</f>
        <v/>
      </c>
      <c r="S72" s="61" t="str">
        <f>IFERROR(Limt2!R72/GAMSlim2!R72,"")</f>
        <v/>
      </c>
      <c r="T72" s="61" t="str">
        <f>IFERROR(Limt2!S72/GAMSlim2!S72,"")</f>
        <v/>
      </c>
      <c r="U72" s="61" t="str">
        <f>IFERROR(Limt2!T72/GAMSlim2!T72,"")</f>
        <v/>
      </c>
      <c r="V72" s="61" t="str">
        <f>IFERROR(Limt2!U72/GAMSlim2!U72,"")</f>
        <v/>
      </c>
      <c r="W72" s="61" t="str">
        <f>IFERROR(Limt2!V72/GAMSlim2!V72,"")</f>
        <v/>
      </c>
      <c r="X72" s="61" t="str">
        <f>IFERROR(Limt2!W72/GAMSlim2!W72,"")</f>
        <v/>
      </c>
      <c r="Y72" s="61" t="str">
        <f>IFERROR(Limt2!X72/GAMSlim2!X72,"")</f>
        <v/>
      </c>
      <c r="Z72" s="61" t="str">
        <f>IFERROR(Limt2!Y72/GAMSlim2!Y72,"")</f>
        <v/>
      </c>
      <c r="AA72" s="61" t="str">
        <f>IFERROR(Limt2!Z72/GAMSlim2!Z72,"")</f>
        <v/>
      </c>
      <c r="AB72" s="61" t="str">
        <f>IFERROR(Limt2!AA72/GAMSlim2!AA72,"")</f>
        <v/>
      </c>
      <c r="AC72" s="61" t="str">
        <f>IFERROR(Limt2!AB72/GAMSlim2!AB72,"")</f>
        <v/>
      </c>
      <c r="AD72" s="61" t="str">
        <f>IFERROR(Limt2!AC72/GAMSlim2!AC72,"")</f>
        <v/>
      </c>
      <c r="AE72" s="61" t="str">
        <f>IFERROR(Limt2!AD72/GAMSlim2!AD72,"")</f>
        <v/>
      </c>
      <c r="AF72" s="61" t="str">
        <f>IFERROR(Limt2!AE72/GAMSlim2!AE72,"")</f>
        <v/>
      </c>
      <c r="AG72" s="61" t="str">
        <f>IFERROR(Limt2!AF72/GAMSlim2!AF72,"")</f>
        <v/>
      </c>
      <c r="AH72" s="61" t="str">
        <f>IFERROR(Limt2!AG72/GAMSlim2!AG72,"")</f>
        <v/>
      </c>
      <c r="AI72" s="61" t="str">
        <f>IFERROR(Limt2!AH72/GAMSlim2!AH72,"")</f>
        <v/>
      </c>
      <c r="AJ72" s="61" t="str">
        <f>IFERROR(Limt2!AI72/GAMSlim2!AI72,"")</f>
        <v/>
      </c>
      <c r="AK72" s="61" t="str">
        <f>IFERROR(Limt2!AJ72/GAMSlim2!AJ72,"")</f>
        <v/>
      </c>
      <c r="AL72" s="61" t="str">
        <f>IFERROR(Limt2!AK72/GAMSlim2!AK72,"")</f>
        <v/>
      </c>
      <c r="AM72" s="61" t="str">
        <f>IFERROR(Limt2!AL72/GAMSlim2!AL72,"")</f>
        <v/>
      </c>
      <c r="AN72" s="61" t="str">
        <f>IFERROR(Limt2!AM72/GAMSlim2!AM72,"")</f>
        <v/>
      </c>
      <c r="AO72" s="61" t="str">
        <f>IFERROR(Limt2!AN72/GAMSlim2!AN72,"")</f>
        <v/>
      </c>
      <c r="AP72" s="61" t="str">
        <f>IFERROR(Limt2!AO72/GAMSlim2!AO72,"")</f>
        <v/>
      </c>
      <c r="AQ72" s="61" t="str">
        <f>IFERROR(Limt2!AP72/GAMSlim2!AP72,"")</f>
        <v/>
      </c>
      <c r="AR72" s="61" t="str">
        <f>IFERROR(Limt2!AQ72/GAMSlim2!AQ72,"")</f>
        <v/>
      </c>
      <c r="AS72" s="61" t="str">
        <f>IFERROR(Limt2!AR72/GAMSlim2!AR72,"")</f>
        <v/>
      </c>
      <c r="AT72" s="61" t="str">
        <f>IFERROR(Limt2!AS72/GAMSlim2!AS72,"")</f>
        <v/>
      </c>
      <c r="AU72" s="61" t="str">
        <f>IFERROR(Limt2!AT72/GAMSlim2!AT72,"")</f>
        <v/>
      </c>
      <c r="AV72" s="61" t="str">
        <f>IFERROR(Limt2!AU72/GAMSlim2!AU72,"")</f>
        <v/>
      </c>
      <c r="AW72" s="61" t="str">
        <f>IFERROR(Limt2!AV72/GAMSlim2!AV72,"")</f>
        <v/>
      </c>
      <c r="AX72" s="61" t="str">
        <f>IFERROR(Limt2!AW72/GAMSlim2!AW72,"")</f>
        <v/>
      </c>
      <c r="AY72" s="61" t="str">
        <f>IFERROR(Limt2!AX72/GAMSlim2!AX72,"")</f>
        <v/>
      </c>
      <c r="AZ72" s="61" t="str">
        <f>IFERROR(Limt2!AY72/GAMSlim2!AY72,"")</f>
        <v/>
      </c>
      <c r="BA72" s="61" t="str">
        <f>IFERROR(Limt2!AZ72/GAMSlim2!AZ72,"")</f>
        <v/>
      </c>
      <c r="BB72" s="61" t="str">
        <f>IFERROR(Limt2!BA72/GAMSlim2!BA72,"")</f>
        <v/>
      </c>
      <c r="BC72" s="61" t="str">
        <f>IFERROR(Limt2!BB72/GAMSlim2!BB72,"")</f>
        <v/>
      </c>
      <c r="BD72" s="61" t="str">
        <f>IFERROR(Limt2!BC72/GAMSlim2!BC72,"")</f>
        <v/>
      </c>
      <c r="BE72" s="61" t="str">
        <f>IFERROR(Limt2!BD72/GAMSlim2!BD72,"")</f>
        <v/>
      </c>
      <c r="BF72" s="61" t="str">
        <f>IFERROR(Limt2!BE72/GAMSlim2!BE72,"")</f>
        <v/>
      </c>
      <c r="BG72" s="61" t="str">
        <f>IFERROR(Limt2!BF72/GAMSlim2!BF72,"")</f>
        <v/>
      </c>
      <c r="BH72" s="61" t="str">
        <f>IFERROR(Limt2!BG72/GAMSlim2!BG72,"")</f>
        <v/>
      </c>
      <c r="BI72" s="61" t="str">
        <f>IFERROR(Limt2!BH72/GAMSlim2!BH72,"")</f>
        <v/>
      </c>
      <c r="BJ72" s="61" t="str">
        <f>IFERROR(Limt2!BI72/GAMSlim2!BI72,"")</f>
        <v/>
      </c>
    </row>
    <row r="73" spans="1:62" x14ac:dyDescent="0.25">
      <c r="A73" t="str">
        <f>Limt2!A73</f>
        <v>Exogenous forcing (Watts per square meter)</v>
      </c>
      <c r="B73" t="str">
        <f>GAMSbase!A73</f>
        <v>Exogenous Forcing (Watts per Square Meter)</v>
      </c>
      <c r="C73" s="61">
        <f>IFERROR(Limt2!B73/GAMSlim2!B73,"")</f>
        <v>1</v>
      </c>
      <c r="D73" s="61">
        <f>IFERROR(Limt2!C73/GAMSlim2!C73,"")</f>
        <v>1</v>
      </c>
      <c r="E73" s="61">
        <f>IFERROR(Limt2!D73/GAMSlim2!D73,"")</f>
        <v>1</v>
      </c>
      <c r="F73" s="61">
        <f>IFERROR(Limt2!E73/GAMSlim2!E73,"")</f>
        <v>0.99999999999999978</v>
      </c>
      <c r="G73" s="61">
        <f>IFERROR(Limt2!F73/GAMSlim2!F73,"")</f>
        <v>1</v>
      </c>
      <c r="H73" s="61">
        <f>IFERROR(Limt2!G73/GAMSlim2!G73,"")</f>
        <v>1</v>
      </c>
      <c r="I73" s="61">
        <f>IFERROR(Limt2!H73/GAMSlim2!H73,"")</f>
        <v>0.99999999999999989</v>
      </c>
      <c r="J73" s="61">
        <f>IFERROR(Limt2!I73/GAMSlim2!I73,"")</f>
        <v>0.99999999999999989</v>
      </c>
      <c r="K73" s="61">
        <f>IFERROR(Limt2!J73/GAMSlim2!J73,"")</f>
        <v>0.99999999999999989</v>
      </c>
      <c r="L73" s="61">
        <f>IFERROR(Limt2!K73/GAMSlim2!K73,"")</f>
        <v>1</v>
      </c>
      <c r="M73" s="61">
        <f>IFERROR(Limt2!L73/GAMSlim2!L73,"")</f>
        <v>0.99999999999999989</v>
      </c>
      <c r="N73" s="61">
        <f>IFERROR(Limt2!M73/GAMSlim2!M73,"")</f>
        <v>0.99999999999999978</v>
      </c>
      <c r="O73" s="61">
        <f>IFERROR(Limt2!N73/GAMSlim2!N73,"")</f>
        <v>0.99999999999999978</v>
      </c>
      <c r="P73" s="61">
        <f>IFERROR(Limt2!O73/GAMSlim2!O73,"")</f>
        <v>1</v>
      </c>
      <c r="Q73" s="61">
        <f>IFERROR(Limt2!P73/GAMSlim2!P73,"")</f>
        <v>0.99999999999999978</v>
      </c>
      <c r="R73" s="61">
        <f>IFERROR(Limt2!Q73/GAMSlim2!Q73,"")</f>
        <v>0.99999999999999978</v>
      </c>
      <c r="S73" s="61">
        <f>IFERROR(Limt2!R73/GAMSlim2!R73,"")</f>
        <v>0.99999999999999978</v>
      </c>
      <c r="T73" s="61">
        <f>IFERROR(Limt2!S73/GAMSlim2!S73,"")</f>
        <v>0.99999999999999989</v>
      </c>
      <c r="U73" s="61">
        <f>IFERROR(Limt2!T73/GAMSlim2!T73,"")</f>
        <v>1</v>
      </c>
      <c r="V73" s="61">
        <f>IFERROR(Limt2!U73/GAMSlim2!U73,"")</f>
        <v>1</v>
      </c>
      <c r="W73" s="61">
        <f>IFERROR(Limt2!V73/GAMSlim2!V73,"")</f>
        <v>1</v>
      </c>
      <c r="X73" s="61">
        <f>IFERROR(Limt2!W73/GAMSlim2!W73,"")</f>
        <v>1</v>
      </c>
      <c r="Y73" s="61">
        <f>IFERROR(Limt2!X73/GAMSlim2!X73,"")</f>
        <v>1</v>
      </c>
      <c r="Z73" s="61">
        <f>IFERROR(Limt2!Y73/GAMSlim2!Y73,"")</f>
        <v>1</v>
      </c>
      <c r="AA73" s="61">
        <f>IFERROR(Limt2!Z73/GAMSlim2!Z73,"")</f>
        <v>1</v>
      </c>
      <c r="AB73" s="61">
        <f>IFERROR(Limt2!AA73/GAMSlim2!AA73,"")</f>
        <v>1</v>
      </c>
      <c r="AC73" s="61">
        <f>IFERROR(Limt2!AB73/GAMSlim2!AB73,"")</f>
        <v>1</v>
      </c>
      <c r="AD73" s="61">
        <f>IFERROR(Limt2!AC73/GAMSlim2!AC73,"")</f>
        <v>1</v>
      </c>
      <c r="AE73" s="61">
        <f>IFERROR(Limt2!AD73/GAMSlim2!AD73,"")</f>
        <v>1</v>
      </c>
      <c r="AF73" s="61">
        <f>IFERROR(Limt2!AE73/GAMSlim2!AE73,"")</f>
        <v>1</v>
      </c>
      <c r="AG73" s="61">
        <f>IFERROR(Limt2!AF73/GAMSlim2!AF73,"")</f>
        <v>1</v>
      </c>
      <c r="AH73" s="61">
        <f>IFERROR(Limt2!AG73/GAMSlim2!AG73,"")</f>
        <v>1</v>
      </c>
      <c r="AI73" s="61">
        <f>IFERROR(Limt2!AH73/GAMSlim2!AH73,"")</f>
        <v>1</v>
      </c>
      <c r="AJ73" s="61">
        <f>IFERROR(Limt2!AI73/GAMSlim2!AI73,"")</f>
        <v>1</v>
      </c>
      <c r="AK73" s="61">
        <f>IFERROR(Limt2!AJ73/GAMSlim2!AJ73,"")</f>
        <v>1</v>
      </c>
      <c r="AL73" s="61">
        <f>IFERROR(Limt2!AK73/GAMSlim2!AK73,"")</f>
        <v>1</v>
      </c>
      <c r="AM73" s="61">
        <f>IFERROR(Limt2!AL73/GAMSlim2!AL73,"")</f>
        <v>1</v>
      </c>
      <c r="AN73" s="61">
        <f>IFERROR(Limt2!AM73/GAMSlim2!AM73,"")</f>
        <v>1</v>
      </c>
      <c r="AO73" s="61">
        <f>IFERROR(Limt2!AN73/GAMSlim2!AN73,"")</f>
        <v>1</v>
      </c>
      <c r="AP73" s="61">
        <f>IFERROR(Limt2!AO73/GAMSlim2!AO73,"")</f>
        <v>1</v>
      </c>
      <c r="AQ73" s="61">
        <f>IFERROR(Limt2!AP73/GAMSlim2!AP73,"")</f>
        <v>1</v>
      </c>
      <c r="AR73" s="61">
        <f>IFERROR(Limt2!AQ73/GAMSlim2!AQ73,"")</f>
        <v>1</v>
      </c>
      <c r="AS73" s="61">
        <f>IFERROR(Limt2!AR73/GAMSlim2!AR73,"")</f>
        <v>1</v>
      </c>
      <c r="AT73" s="61">
        <f>IFERROR(Limt2!AS73/GAMSlim2!AS73,"")</f>
        <v>1</v>
      </c>
      <c r="AU73" s="61">
        <f>IFERROR(Limt2!AT73/GAMSlim2!AT73,"")</f>
        <v>1</v>
      </c>
      <c r="AV73" s="61">
        <f>IFERROR(Limt2!AU73/GAMSlim2!AU73,"")</f>
        <v>1</v>
      </c>
      <c r="AW73" s="61">
        <f>IFERROR(Limt2!AV73/GAMSlim2!AV73,"")</f>
        <v>1</v>
      </c>
      <c r="AX73" s="61">
        <f>IFERROR(Limt2!AW73/GAMSlim2!AW73,"")</f>
        <v>1</v>
      </c>
      <c r="AY73" s="61">
        <f>IFERROR(Limt2!AX73/GAMSlim2!AX73,"")</f>
        <v>1</v>
      </c>
      <c r="AZ73" s="61">
        <f>IFERROR(Limt2!AY73/GAMSlim2!AY73,"")</f>
        <v>1</v>
      </c>
      <c r="BA73" s="61">
        <f>IFERROR(Limt2!AZ73/GAMSlim2!AZ73,"")</f>
        <v>1</v>
      </c>
      <c r="BB73" s="61">
        <f>IFERROR(Limt2!BA73/GAMSlim2!BA73,"")</f>
        <v>1</v>
      </c>
      <c r="BC73" s="61">
        <f>IFERROR(Limt2!BB73/GAMSlim2!BB73,"")</f>
        <v>1</v>
      </c>
      <c r="BD73" s="61">
        <f>IFERROR(Limt2!BC73/GAMSlim2!BC73,"")</f>
        <v>1</v>
      </c>
      <c r="BE73" s="61">
        <f>IFERROR(Limt2!BD73/GAMSlim2!BD73,"")</f>
        <v>1</v>
      </c>
      <c r="BF73" s="61">
        <f>IFERROR(Limt2!BE73/GAMSlim2!BE73,"")</f>
        <v>1</v>
      </c>
      <c r="BG73" s="61">
        <f>IFERROR(Limt2!BF73/GAMSlim2!BF73,"")</f>
        <v>1</v>
      </c>
      <c r="BH73" s="61">
        <f>IFERROR(Limt2!BG73/GAMSlim2!BG73,"")</f>
        <v>1</v>
      </c>
      <c r="BI73" s="61">
        <f>IFERROR(Limt2!BH73/GAMSlim2!BH73,"")</f>
        <v>1</v>
      </c>
      <c r="BJ73" s="61">
        <f>IFERROR(Limt2!BI73/GAMSlim2!BI73,"")</f>
        <v>1</v>
      </c>
    </row>
    <row r="74" spans="1:62" x14ac:dyDescent="0.25">
      <c r="A74" t="str">
        <f>Limt2!A74</f>
        <v>2010 forcings, non-CO2 GHG and influences</v>
      </c>
      <c r="B74" t="str">
        <f>GAMSbase!A74</f>
        <v>2000 Forcings, non-CO2 GHG</v>
      </c>
      <c r="C74" s="61">
        <f>IFERROR(Limt2!B74/GAMSlim2!B74,"")</f>
        <v>1</v>
      </c>
      <c r="D74" s="61" t="str">
        <f>IFERROR(Limt2!C74/GAMSlim2!C74,"")</f>
        <v/>
      </c>
      <c r="E74" s="61" t="str">
        <f>IFERROR(Limt2!D74/GAMSlim2!D74,"")</f>
        <v/>
      </c>
      <c r="F74" s="61" t="str">
        <f>IFERROR(Limt2!E74/GAMSlim2!E74,"")</f>
        <v/>
      </c>
      <c r="G74" s="61" t="str">
        <f>IFERROR(Limt2!F74/GAMSlim2!F74,"")</f>
        <v/>
      </c>
      <c r="H74" s="61" t="str">
        <f>IFERROR(Limt2!G74/GAMSlim2!G74,"")</f>
        <v/>
      </c>
      <c r="I74" s="61" t="str">
        <f>IFERROR(Limt2!H74/GAMSlim2!H74,"")</f>
        <v/>
      </c>
      <c r="J74" s="61" t="str">
        <f>IFERROR(Limt2!I74/GAMSlim2!I74,"")</f>
        <v/>
      </c>
      <c r="K74" s="61" t="str">
        <f>IFERROR(Limt2!J74/GAMSlim2!J74,"")</f>
        <v/>
      </c>
      <c r="L74" s="61" t="str">
        <f>IFERROR(Limt2!K74/GAMSlim2!K74,"")</f>
        <v/>
      </c>
      <c r="M74" s="61" t="str">
        <f>IFERROR(Limt2!L74/GAMSlim2!L74,"")</f>
        <v/>
      </c>
      <c r="N74" s="61" t="str">
        <f>IFERROR(Limt2!M74/GAMSlim2!M74,"")</f>
        <v/>
      </c>
      <c r="O74" s="61" t="str">
        <f>IFERROR(Limt2!N74/GAMSlim2!N74,"")</f>
        <v/>
      </c>
      <c r="P74" s="61" t="str">
        <f>IFERROR(Limt2!O74/GAMSlim2!O74,"")</f>
        <v/>
      </c>
      <c r="Q74" s="61" t="str">
        <f>IFERROR(Limt2!P74/GAMSlim2!P74,"")</f>
        <v/>
      </c>
      <c r="R74" s="61" t="str">
        <f>IFERROR(Limt2!Q74/GAMSlim2!Q74,"")</f>
        <v/>
      </c>
      <c r="S74" s="61" t="str">
        <f>IFERROR(Limt2!R74/GAMSlim2!R74,"")</f>
        <v/>
      </c>
      <c r="T74" s="61" t="str">
        <f>IFERROR(Limt2!S74/GAMSlim2!S74,"")</f>
        <v/>
      </c>
      <c r="U74" s="61" t="str">
        <f>IFERROR(Limt2!T74/GAMSlim2!T74,"")</f>
        <v/>
      </c>
      <c r="V74" s="61" t="str">
        <f>IFERROR(Limt2!U74/GAMSlim2!U74,"")</f>
        <v/>
      </c>
      <c r="W74" s="61" t="str">
        <f>IFERROR(Limt2!V74/GAMSlim2!V74,"")</f>
        <v/>
      </c>
      <c r="X74" s="61" t="str">
        <f>IFERROR(Limt2!W74/GAMSlim2!W74,"")</f>
        <v/>
      </c>
      <c r="Y74" s="61" t="str">
        <f>IFERROR(Limt2!X74/GAMSlim2!X74,"")</f>
        <v/>
      </c>
      <c r="Z74" s="61" t="str">
        <f>IFERROR(Limt2!Y74/GAMSlim2!Y74,"")</f>
        <v/>
      </c>
      <c r="AA74" s="61" t="str">
        <f>IFERROR(Limt2!Z74/GAMSlim2!Z74,"")</f>
        <v/>
      </c>
      <c r="AB74" s="61" t="str">
        <f>IFERROR(Limt2!AA74/GAMSlim2!AA74,"")</f>
        <v/>
      </c>
      <c r="AC74" s="61" t="str">
        <f>IFERROR(Limt2!AB74/GAMSlim2!AB74,"")</f>
        <v/>
      </c>
      <c r="AD74" s="61" t="str">
        <f>IFERROR(Limt2!AC74/GAMSlim2!AC74,"")</f>
        <v/>
      </c>
      <c r="AE74" s="61" t="str">
        <f>IFERROR(Limt2!AD74/GAMSlim2!AD74,"")</f>
        <v/>
      </c>
      <c r="AF74" s="61" t="str">
        <f>IFERROR(Limt2!AE74/GAMSlim2!AE74,"")</f>
        <v/>
      </c>
      <c r="AG74" s="61" t="str">
        <f>IFERROR(Limt2!AF74/GAMSlim2!AF74,"")</f>
        <v/>
      </c>
      <c r="AH74" s="61" t="str">
        <f>IFERROR(Limt2!AG74/GAMSlim2!AG74,"")</f>
        <v/>
      </c>
      <c r="AI74" s="61" t="str">
        <f>IFERROR(Limt2!AH74/GAMSlim2!AH74,"")</f>
        <v/>
      </c>
      <c r="AJ74" s="61" t="str">
        <f>IFERROR(Limt2!AI74/GAMSlim2!AI74,"")</f>
        <v/>
      </c>
      <c r="AK74" s="61" t="str">
        <f>IFERROR(Limt2!AJ74/GAMSlim2!AJ74,"")</f>
        <v/>
      </c>
      <c r="AL74" s="61" t="str">
        <f>IFERROR(Limt2!AK74/GAMSlim2!AK74,"")</f>
        <v/>
      </c>
      <c r="AM74" s="61" t="str">
        <f>IFERROR(Limt2!AL74/GAMSlim2!AL74,"")</f>
        <v/>
      </c>
      <c r="AN74" s="61" t="str">
        <f>IFERROR(Limt2!AM74/GAMSlim2!AM74,"")</f>
        <v/>
      </c>
      <c r="AO74" s="61" t="str">
        <f>IFERROR(Limt2!AN74/GAMSlim2!AN74,"")</f>
        <v/>
      </c>
      <c r="AP74" s="61" t="str">
        <f>IFERROR(Limt2!AO74/GAMSlim2!AO74,"")</f>
        <v/>
      </c>
      <c r="AQ74" s="61" t="str">
        <f>IFERROR(Limt2!AP74/GAMSlim2!AP74,"")</f>
        <v/>
      </c>
      <c r="AR74" s="61" t="str">
        <f>IFERROR(Limt2!AQ74/GAMSlim2!AQ74,"")</f>
        <v/>
      </c>
      <c r="AS74" s="61" t="str">
        <f>IFERROR(Limt2!AR74/GAMSlim2!AR74,"")</f>
        <v/>
      </c>
      <c r="AT74" s="61" t="str">
        <f>IFERROR(Limt2!AS74/GAMSlim2!AS74,"")</f>
        <v/>
      </c>
      <c r="AU74" s="61" t="str">
        <f>IFERROR(Limt2!AT74/GAMSlim2!AT74,"")</f>
        <v/>
      </c>
      <c r="AV74" s="61" t="str">
        <f>IFERROR(Limt2!AU74/GAMSlim2!AU74,"")</f>
        <v/>
      </c>
      <c r="AW74" s="61" t="str">
        <f>IFERROR(Limt2!AV74/GAMSlim2!AV74,"")</f>
        <v/>
      </c>
      <c r="AX74" s="61" t="str">
        <f>IFERROR(Limt2!AW74/GAMSlim2!AW74,"")</f>
        <v/>
      </c>
      <c r="AY74" s="61" t="str">
        <f>IFERROR(Limt2!AX74/GAMSlim2!AX74,"")</f>
        <v/>
      </c>
      <c r="AZ74" s="61" t="str">
        <f>IFERROR(Limt2!AY74/GAMSlim2!AY74,"")</f>
        <v/>
      </c>
      <c r="BA74" s="61" t="str">
        <f>IFERROR(Limt2!AZ74/GAMSlim2!AZ74,"")</f>
        <v/>
      </c>
      <c r="BB74" s="61" t="str">
        <f>IFERROR(Limt2!BA74/GAMSlim2!BA74,"")</f>
        <v/>
      </c>
      <c r="BC74" s="61" t="str">
        <f>IFERROR(Limt2!BB74/GAMSlim2!BB74,"")</f>
        <v/>
      </c>
      <c r="BD74" s="61" t="str">
        <f>IFERROR(Limt2!BC74/GAMSlim2!BC74,"")</f>
        <v/>
      </c>
      <c r="BE74" s="61" t="str">
        <f>IFERROR(Limt2!BD74/GAMSlim2!BD74,"")</f>
        <v/>
      </c>
      <c r="BF74" s="61" t="str">
        <f>IFERROR(Limt2!BE74/GAMSlim2!BE74,"")</f>
        <v/>
      </c>
      <c r="BG74" s="61" t="str">
        <f>IFERROR(Limt2!BF74/GAMSlim2!BF74,"")</f>
        <v/>
      </c>
      <c r="BH74" s="61" t="str">
        <f>IFERROR(Limt2!BG74/GAMSlim2!BG74,"")</f>
        <v/>
      </c>
      <c r="BI74" s="61" t="str">
        <f>IFERROR(Limt2!BH74/GAMSlim2!BH74,"")</f>
        <v/>
      </c>
      <c r="BJ74" s="61" t="str">
        <f>IFERROR(Limt2!BI74/GAMSlim2!BI74,"")</f>
        <v/>
      </c>
    </row>
    <row r="75" spans="1:62" x14ac:dyDescent="0.25">
      <c r="A75" t="str">
        <f>Limt2!A75</f>
        <v>2100 forcings, non-CO2 GHG and influences</v>
      </c>
      <c r="B75" t="str">
        <f>GAMSbase!A75</f>
        <v>2100 Forcings, non-CO2 GHG</v>
      </c>
      <c r="C75" s="61">
        <f>IFERROR(Limt2!B75/GAMSlim2!B75,"")</f>
        <v>1</v>
      </c>
      <c r="D75" s="61" t="str">
        <f>IFERROR(Limt2!C75/GAMSlim2!C75,"")</f>
        <v/>
      </c>
      <c r="E75" s="61" t="str">
        <f>IFERROR(Limt2!D75/GAMSlim2!D75,"")</f>
        <v/>
      </c>
      <c r="F75" s="61" t="str">
        <f>IFERROR(Limt2!E75/GAMSlim2!E75,"")</f>
        <v/>
      </c>
      <c r="G75" s="61" t="str">
        <f>IFERROR(Limt2!F75/GAMSlim2!F75,"")</f>
        <v/>
      </c>
      <c r="H75" s="61" t="str">
        <f>IFERROR(Limt2!G75/GAMSlim2!G75,"")</f>
        <v/>
      </c>
      <c r="I75" s="61" t="str">
        <f>IFERROR(Limt2!H75/GAMSlim2!H75,"")</f>
        <v/>
      </c>
      <c r="J75" s="61" t="str">
        <f>IFERROR(Limt2!I75/GAMSlim2!I75,"")</f>
        <v/>
      </c>
      <c r="K75" s="61" t="str">
        <f>IFERROR(Limt2!J75/GAMSlim2!J75,"")</f>
        <v/>
      </c>
      <c r="L75" s="61" t="str">
        <f>IFERROR(Limt2!K75/GAMSlim2!K75,"")</f>
        <v/>
      </c>
      <c r="M75" s="61" t="str">
        <f>IFERROR(Limt2!L75/GAMSlim2!L75,"")</f>
        <v/>
      </c>
      <c r="N75" s="61" t="str">
        <f>IFERROR(Limt2!M75/GAMSlim2!M75,"")</f>
        <v/>
      </c>
      <c r="O75" s="61" t="str">
        <f>IFERROR(Limt2!N75/GAMSlim2!N75,"")</f>
        <v/>
      </c>
      <c r="P75" s="61" t="str">
        <f>IFERROR(Limt2!O75/GAMSlim2!O75,"")</f>
        <v/>
      </c>
      <c r="Q75" s="61" t="str">
        <f>IFERROR(Limt2!P75/GAMSlim2!P75,"")</f>
        <v/>
      </c>
      <c r="R75" s="61" t="str">
        <f>IFERROR(Limt2!Q75/GAMSlim2!Q75,"")</f>
        <v/>
      </c>
      <c r="S75" s="61" t="str">
        <f>IFERROR(Limt2!R75/GAMSlim2!R75,"")</f>
        <v/>
      </c>
      <c r="T75" s="61" t="str">
        <f>IFERROR(Limt2!S75/GAMSlim2!S75,"")</f>
        <v/>
      </c>
      <c r="U75" s="61" t="str">
        <f>IFERROR(Limt2!T75/GAMSlim2!T75,"")</f>
        <v/>
      </c>
      <c r="V75" s="61" t="str">
        <f>IFERROR(Limt2!U75/GAMSlim2!U75,"")</f>
        <v/>
      </c>
      <c r="W75" s="61" t="str">
        <f>IFERROR(Limt2!V75/GAMSlim2!V75,"")</f>
        <v/>
      </c>
      <c r="X75" s="61" t="str">
        <f>IFERROR(Limt2!W75/GAMSlim2!W75,"")</f>
        <v/>
      </c>
      <c r="Y75" s="61" t="str">
        <f>IFERROR(Limt2!X75/GAMSlim2!X75,"")</f>
        <v/>
      </c>
      <c r="Z75" s="61" t="str">
        <f>IFERROR(Limt2!Y75/GAMSlim2!Y75,"")</f>
        <v/>
      </c>
      <c r="AA75" s="61" t="str">
        <f>IFERROR(Limt2!Z75/GAMSlim2!Z75,"")</f>
        <v/>
      </c>
      <c r="AB75" s="61" t="str">
        <f>IFERROR(Limt2!AA75/GAMSlim2!AA75,"")</f>
        <v/>
      </c>
      <c r="AC75" s="61" t="str">
        <f>IFERROR(Limt2!AB75/GAMSlim2!AB75,"")</f>
        <v/>
      </c>
      <c r="AD75" s="61" t="str">
        <f>IFERROR(Limt2!AC75/GAMSlim2!AC75,"")</f>
        <v/>
      </c>
      <c r="AE75" s="61" t="str">
        <f>IFERROR(Limt2!AD75/GAMSlim2!AD75,"")</f>
        <v/>
      </c>
      <c r="AF75" s="61" t="str">
        <f>IFERROR(Limt2!AE75/GAMSlim2!AE75,"")</f>
        <v/>
      </c>
      <c r="AG75" s="61" t="str">
        <f>IFERROR(Limt2!AF75/GAMSlim2!AF75,"")</f>
        <v/>
      </c>
      <c r="AH75" s="61" t="str">
        <f>IFERROR(Limt2!AG75/GAMSlim2!AG75,"")</f>
        <v/>
      </c>
      <c r="AI75" s="61" t="str">
        <f>IFERROR(Limt2!AH75/GAMSlim2!AH75,"")</f>
        <v/>
      </c>
      <c r="AJ75" s="61" t="str">
        <f>IFERROR(Limt2!AI75/GAMSlim2!AI75,"")</f>
        <v/>
      </c>
      <c r="AK75" s="61" t="str">
        <f>IFERROR(Limt2!AJ75/GAMSlim2!AJ75,"")</f>
        <v/>
      </c>
      <c r="AL75" s="61" t="str">
        <f>IFERROR(Limt2!AK75/GAMSlim2!AK75,"")</f>
        <v/>
      </c>
      <c r="AM75" s="61" t="str">
        <f>IFERROR(Limt2!AL75/GAMSlim2!AL75,"")</f>
        <v/>
      </c>
      <c r="AN75" s="61" t="str">
        <f>IFERROR(Limt2!AM75/GAMSlim2!AM75,"")</f>
        <v/>
      </c>
      <c r="AO75" s="61" t="str">
        <f>IFERROR(Limt2!AN75/GAMSlim2!AN75,"")</f>
        <v/>
      </c>
      <c r="AP75" s="61" t="str">
        <f>IFERROR(Limt2!AO75/GAMSlim2!AO75,"")</f>
        <v/>
      </c>
      <c r="AQ75" s="61" t="str">
        <f>IFERROR(Limt2!AP75/GAMSlim2!AP75,"")</f>
        <v/>
      </c>
      <c r="AR75" s="61" t="str">
        <f>IFERROR(Limt2!AQ75/GAMSlim2!AQ75,"")</f>
        <v/>
      </c>
      <c r="AS75" s="61" t="str">
        <f>IFERROR(Limt2!AR75/GAMSlim2!AR75,"")</f>
        <v/>
      </c>
      <c r="AT75" s="61" t="str">
        <f>IFERROR(Limt2!AS75/GAMSlim2!AS75,"")</f>
        <v/>
      </c>
      <c r="AU75" s="61" t="str">
        <f>IFERROR(Limt2!AT75/GAMSlim2!AT75,"")</f>
        <v/>
      </c>
      <c r="AV75" s="61" t="str">
        <f>IFERROR(Limt2!AU75/GAMSlim2!AU75,"")</f>
        <v/>
      </c>
      <c r="AW75" s="61" t="str">
        <f>IFERROR(Limt2!AV75/GAMSlim2!AV75,"")</f>
        <v/>
      </c>
      <c r="AX75" s="61" t="str">
        <f>IFERROR(Limt2!AW75/GAMSlim2!AW75,"")</f>
        <v/>
      </c>
      <c r="AY75" s="61" t="str">
        <f>IFERROR(Limt2!AX75/GAMSlim2!AX75,"")</f>
        <v/>
      </c>
      <c r="AZ75" s="61" t="str">
        <f>IFERROR(Limt2!AY75/GAMSlim2!AY75,"")</f>
        <v/>
      </c>
      <c r="BA75" s="61" t="str">
        <f>IFERROR(Limt2!AZ75/GAMSlim2!AZ75,"")</f>
        <v/>
      </c>
      <c r="BB75" s="61" t="str">
        <f>IFERROR(Limt2!BA75/GAMSlim2!BA75,"")</f>
        <v/>
      </c>
      <c r="BC75" s="61" t="str">
        <f>IFERROR(Limt2!BB75/GAMSlim2!BB75,"")</f>
        <v/>
      </c>
      <c r="BD75" s="61" t="str">
        <f>IFERROR(Limt2!BC75/GAMSlim2!BC75,"")</f>
        <v/>
      </c>
      <c r="BE75" s="61" t="str">
        <f>IFERROR(Limt2!BD75/GAMSlim2!BD75,"")</f>
        <v/>
      </c>
      <c r="BF75" s="61" t="str">
        <f>IFERROR(Limt2!BE75/GAMSlim2!BE75,"")</f>
        <v/>
      </c>
      <c r="BG75" s="61" t="str">
        <f>IFERROR(Limt2!BF75/GAMSlim2!BF75,"")</f>
        <v/>
      </c>
      <c r="BH75" s="61" t="str">
        <f>IFERROR(Limt2!BG75/GAMSlim2!BG75,"")</f>
        <v/>
      </c>
      <c r="BI75" s="61" t="str">
        <f>IFERROR(Limt2!BH75/GAMSlim2!BH75,"")</f>
        <v/>
      </c>
      <c r="BJ75" s="61" t="str">
        <f>IFERROR(Limt2!BI75/GAMSlim2!BI75,"")</f>
        <v/>
      </c>
    </row>
    <row r="76" spans="1:62" x14ac:dyDescent="0.25">
      <c r="A76" t="str">
        <f>Limt2!A76</f>
        <v>Initial temperature (2008-2011)</v>
      </c>
      <c r="B76" t="str">
        <f>GAMSbase!A76</f>
        <v>Initial Temperature (2008-2011)</v>
      </c>
      <c r="C76" s="61">
        <f>IFERROR(Limt2!B76/GAMSlim2!B76,"")</f>
        <v>1</v>
      </c>
      <c r="D76" s="61" t="str">
        <f>IFERROR(Limt2!C76/GAMSlim2!C76,"")</f>
        <v/>
      </c>
      <c r="E76" s="61" t="str">
        <f>IFERROR(Limt2!D76/GAMSlim2!D76,"")</f>
        <v/>
      </c>
      <c r="F76" s="61" t="str">
        <f>IFERROR(Limt2!E76/GAMSlim2!E76,"")</f>
        <v/>
      </c>
      <c r="G76" s="61" t="str">
        <f>IFERROR(Limt2!F76/GAMSlim2!F76,"")</f>
        <v/>
      </c>
      <c r="H76" s="61" t="str">
        <f>IFERROR(Limt2!G76/GAMSlim2!G76,"")</f>
        <v/>
      </c>
      <c r="I76" s="61" t="str">
        <f>IFERROR(Limt2!H76/GAMSlim2!H76,"")</f>
        <v/>
      </c>
      <c r="J76" s="61" t="str">
        <f>IFERROR(Limt2!I76/GAMSlim2!I76,"")</f>
        <v/>
      </c>
      <c r="K76" s="61" t="str">
        <f>IFERROR(Limt2!J76/GAMSlim2!J76,"")</f>
        <v/>
      </c>
      <c r="L76" s="61" t="str">
        <f>IFERROR(Limt2!K76/GAMSlim2!K76,"")</f>
        <v/>
      </c>
      <c r="M76" s="61" t="str">
        <f>IFERROR(Limt2!L76/GAMSlim2!L76,"")</f>
        <v/>
      </c>
      <c r="N76" s="61" t="str">
        <f>IFERROR(Limt2!M76/GAMSlim2!M76,"")</f>
        <v/>
      </c>
      <c r="O76" s="61" t="str">
        <f>IFERROR(Limt2!N76/GAMSlim2!N76,"")</f>
        <v/>
      </c>
      <c r="P76" s="61" t="str">
        <f>IFERROR(Limt2!O76/GAMSlim2!O76,"")</f>
        <v/>
      </c>
      <c r="Q76" s="61" t="str">
        <f>IFERROR(Limt2!P76/GAMSlim2!P76,"")</f>
        <v/>
      </c>
      <c r="R76" s="61" t="str">
        <f>IFERROR(Limt2!Q76/GAMSlim2!Q76,"")</f>
        <v/>
      </c>
      <c r="S76" s="61" t="str">
        <f>IFERROR(Limt2!R76/GAMSlim2!R76,"")</f>
        <v/>
      </c>
      <c r="T76" s="61" t="str">
        <f>IFERROR(Limt2!S76/GAMSlim2!S76,"")</f>
        <v/>
      </c>
      <c r="U76" s="61" t="str">
        <f>IFERROR(Limt2!T76/GAMSlim2!T76,"")</f>
        <v/>
      </c>
      <c r="V76" s="61" t="str">
        <f>IFERROR(Limt2!U76/GAMSlim2!U76,"")</f>
        <v/>
      </c>
      <c r="W76" s="61" t="str">
        <f>IFERROR(Limt2!V76/GAMSlim2!V76,"")</f>
        <v/>
      </c>
      <c r="X76" s="61" t="str">
        <f>IFERROR(Limt2!W76/GAMSlim2!W76,"")</f>
        <v/>
      </c>
      <c r="Y76" s="61" t="str">
        <f>IFERROR(Limt2!X76/GAMSlim2!X76,"")</f>
        <v/>
      </c>
      <c r="Z76" s="61" t="str">
        <f>IFERROR(Limt2!Y76/GAMSlim2!Y76,"")</f>
        <v/>
      </c>
      <c r="AA76" s="61" t="str">
        <f>IFERROR(Limt2!Z76/GAMSlim2!Z76,"")</f>
        <v/>
      </c>
      <c r="AB76" s="61" t="str">
        <f>IFERROR(Limt2!AA76/GAMSlim2!AA76,"")</f>
        <v/>
      </c>
      <c r="AC76" s="61" t="str">
        <f>IFERROR(Limt2!AB76/GAMSlim2!AB76,"")</f>
        <v/>
      </c>
      <c r="AD76" s="61" t="str">
        <f>IFERROR(Limt2!AC76/GAMSlim2!AC76,"")</f>
        <v/>
      </c>
      <c r="AE76" s="61" t="str">
        <f>IFERROR(Limt2!AD76/GAMSlim2!AD76,"")</f>
        <v/>
      </c>
      <c r="AF76" s="61" t="str">
        <f>IFERROR(Limt2!AE76/GAMSlim2!AE76,"")</f>
        <v/>
      </c>
      <c r="AG76" s="61" t="str">
        <f>IFERROR(Limt2!AF76/GAMSlim2!AF76,"")</f>
        <v/>
      </c>
      <c r="AH76" s="61" t="str">
        <f>IFERROR(Limt2!AG76/GAMSlim2!AG76,"")</f>
        <v/>
      </c>
      <c r="AI76" s="61" t="str">
        <f>IFERROR(Limt2!AH76/GAMSlim2!AH76,"")</f>
        <v/>
      </c>
      <c r="AJ76" s="61" t="str">
        <f>IFERROR(Limt2!AI76/GAMSlim2!AI76,"")</f>
        <v/>
      </c>
      <c r="AK76" s="61" t="str">
        <f>IFERROR(Limt2!AJ76/GAMSlim2!AJ76,"")</f>
        <v/>
      </c>
      <c r="AL76" s="61" t="str">
        <f>IFERROR(Limt2!AK76/GAMSlim2!AK76,"")</f>
        <v/>
      </c>
      <c r="AM76" s="61" t="str">
        <f>IFERROR(Limt2!AL76/GAMSlim2!AL76,"")</f>
        <v/>
      </c>
      <c r="AN76" s="61" t="str">
        <f>IFERROR(Limt2!AM76/GAMSlim2!AM76,"")</f>
        <v/>
      </c>
      <c r="AO76" s="61" t="str">
        <f>IFERROR(Limt2!AN76/GAMSlim2!AN76,"")</f>
        <v/>
      </c>
      <c r="AP76" s="61" t="str">
        <f>IFERROR(Limt2!AO76/GAMSlim2!AO76,"")</f>
        <v/>
      </c>
      <c r="AQ76" s="61" t="str">
        <f>IFERROR(Limt2!AP76/GAMSlim2!AP76,"")</f>
        <v/>
      </c>
      <c r="AR76" s="61" t="str">
        <f>IFERROR(Limt2!AQ76/GAMSlim2!AQ76,"")</f>
        <v/>
      </c>
      <c r="AS76" s="61" t="str">
        <f>IFERROR(Limt2!AR76/GAMSlim2!AR76,"")</f>
        <v/>
      </c>
      <c r="AT76" s="61" t="str">
        <f>IFERROR(Limt2!AS76/GAMSlim2!AS76,"")</f>
        <v/>
      </c>
      <c r="AU76" s="61" t="str">
        <f>IFERROR(Limt2!AT76/GAMSlim2!AT76,"")</f>
        <v/>
      </c>
      <c r="AV76" s="61" t="str">
        <f>IFERROR(Limt2!AU76/GAMSlim2!AU76,"")</f>
        <v/>
      </c>
      <c r="AW76" s="61" t="str">
        <f>IFERROR(Limt2!AV76/GAMSlim2!AV76,"")</f>
        <v/>
      </c>
      <c r="AX76" s="61" t="str">
        <f>IFERROR(Limt2!AW76/GAMSlim2!AW76,"")</f>
        <v/>
      </c>
      <c r="AY76" s="61" t="str">
        <f>IFERROR(Limt2!AX76/GAMSlim2!AX76,"")</f>
        <v/>
      </c>
      <c r="AZ76" s="61" t="str">
        <f>IFERROR(Limt2!AY76/GAMSlim2!AY76,"")</f>
        <v/>
      </c>
      <c r="BA76" s="61" t="str">
        <f>IFERROR(Limt2!AZ76/GAMSlim2!AZ76,"")</f>
        <v/>
      </c>
      <c r="BB76" s="61" t="str">
        <f>IFERROR(Limt2!BA76/GAMSlim2!BA76,"")</f>
        <v/>
      </c>
      <c r="BC76" s="61" t="str">
        <f>IFERROR(Limt2!BB76/GAMSlim2!BB76,"")</f>
        <v/>
      </c>
      <c r="BD76" s="61" t="str">
        <f>IFERROR(Limt2!BC76/GAMSlim2!BC76,"")</f>
        <v/>
      </c>
      <c r="BE76" s="61" t="str">
        <f>IFERROR(Limt2!BD76/GAMSlim2!BD76,"")</f>
        <v/>
      </c>
      <c r="BF76" s="61" t="str">
        <f>IFERROR(Limt2!BE76/GAMSlim2!BE76,"")</f>
        <v/>
      </c>
      <c r="BG76" s="61" t="str">
        <f>IFERROR(Limt2!BF76/GAMSlim2!BF76,"")</f>
        <v/>
      </c>
      <c r="BH76" s="61" t="str">
        <f>IFERROR(Limt2!BG76/GAMSlim2!BG76,"")</f>
        <v/>
      </c>
      <c r="BI76" s="61" t="str">
        <f>IFERROR(Limt2!BH76/GAMSlim2!BH76,"")</f>
        <v/>
      </c>
      <c r="BJ76" s="61" t="str">
        <f>IFERROR(Limt2!BI76/GAMSlim2!BI76,"")</f>
        <v/>
      </c>
    </row>
    <row r="77" spans="1:62" x14ac:dyDescent="0.25">
      <c r="A77" t="str">
        <f>Limt2!A77</f>
        <v>Initial temperature of deep oceans (deg. C above 1900)</v>
      </c>
      <c r="B77" t="str">
        <f>GAMSbase!A77</f>
        <v>Initial Temperature of Deep Oceans (deg C above 1900 level)</v>
      </c>
      <c r="C77" s="61">
        <f>IFERROR(Limt2!B77/GAMSlim2!B77,"")</f>
        <v>1</v>
      </c>
      <c r="D77" s="61" t="str">
        <f>IFERROR(Limt2!C77/GAMSlim2!C77,"")</f>
        <v/>
      </c>
      <c r="E77" s="61" t="str">
        <f>IFERROR(Limt2!D77/GAMSlim2!D77,"")</f>
        <v/>
      </c>
      <c r="F77" s="61" t="str">
        <f>IFERROR(Limt2!E77/GAMSlim2!E77,"")</f>
        <v/>
      </c>
      <c r="G77" s="61" t="str">
        <f>IFERROR(Limt2!F77/GAMSlim2!F77,"")</f>
        <v/>
      </c>
      <c r="H77" s="61" t="str">
        <f>IFERROR(Limt2!G77/GAMSlim2!G77,"")</f>
        <v/>
      </c>
      <c r="I77" s="61" t="str">
        <f>IFERROR(Limt2!H77/GAMSlim2!H77,"")</f>
        <v/>
      </c>
      <c r="J77" s="61" t="str">
        <f>IFERROR(Limt2!I77/GAMSlim2!I77,"")</f>
        <v/>
      </c>
      <c r="K77" s="61" t="str">
        <f>IFERROR(Limt2!J77/GAMSlim2!J77,"")</f>
        <v/>
      </c>
      <c r="L77" s="61" t="str">
        <f>IFERROR(Limt2!K77/GAMSlim2!K77,"")</f>
        <v/>
      </c>
      <c r="M77" s="61" t="str">
        <f>IFERROR(Limt2!L77/GAMSlim2!L77,"")</f>
        <v/>
      </c>
      <c r="N77" s="61" t="str">
        <f>IFERROR(Limt2!M77/GAMSlim2!M77,"")</f>
        <v/>
      </c>
      <c r="O77" s="61" t="str">
        <f>IFERROR(Limt2!N77/GAMSlim2!N77,"")</f>
        <v/>
      </c>
      <c r="P77" s="61" t="str">
        <f>IFERROR(Limt2!O77/GAMSlim2!O77,"")</f>
        <v/>
      </c>
      <c r="Q77" s="61" t="str">
        <f>IFERROR(Limt2!P77/GAMSlim2!P77,"")</f>
        <v/>
      </c>
      <c r="R77" s="61" t="str">
        <f>IFERROR(Limt2!Q77/GAMSlim2!Q77,"")</f>
        <v/>
      </c>
      <c r="S77" s="61" t="str">
        <f>IFERROR(Limt2!R77/GAMSlim2!R77,"")</f>
        <v/>
      </c>
      <c r="T77" s="61" t="str">
        <f>IFERROR(Limt2!S77/GAMSlim2!S77,"")</f>
        <v/>
      </c>
      <c r="U77" s="61" t="str">
        <f>IFERROR(Limt2!T77/GAMSlim2!T77,"")</f>
        <v/>
      </c>
      <c r="V77" s="61" t="str">
        <f>IFERROR(Limt2!U77/GAMSlim2!U77,"")</f>
        <v/>
      </c>
      <c r="W77" s="61" t="str">
        <f>IFERROR(Limt2!V77/GAMSlim2!V77,"")</f>
        <v/>
      </c>
      <c r="X77" s="61" t="str">
        <f>IFERROR(Limt2!W77/GAMSlim2!W77,"")</f>
        <v/>
      </c>
      <c r="Y77" s="61" t="str">
        <f>IFERROR(Limt2!X77/GAMSlim2!X77,"")</f>
        <v/>
      </c>
      <c r="Z77" s="61" t="str">
        <f>IFERROR(Limt2!Y77/GAMSlim2!Y77,"")</f>
        <v/>
      </c>
      <c r="AA77" s="61" t="str">
        <f>IFERROR(Limt2!Z77/GAMSlim2!Z77,"")</f>
        <v/>
      </c>
      <c r="AB77" s="61" t="str">
        <f>IFERROR(Limt2!AA77/GAMSlim2!AA77,"")</f>
        <v/>
      </c>
      <c r="AC77" s="61" t="str">
        <f>IFERROR(Limt2!AB77/GAMSlim2!AB77,"")</f>
        <v/>
      </c>
      <c r="AD77" s="61" t="str">
        <f>IFERROR(Limt2!AC77/GAMSlim2!AC77,"")</f>
        <v/>
      </c>
      <c r="AE77" s="61" t="str">
        <f>IFERROR(Limt2!AD77/GAMSlim2!AD77,"")</f>
        <v/>
      </c>
      <c r="AF77" s="61" t="str">
        <f>IFERROR(Limt2!AE77/GAMSlim2!AE77,"")</f>
        <v/>
      </c>
      <c r="AG77" s="61" t="str">
        <f>IFERROR(Limt2!AF77/GAMSlim2!AF77,"")</f>
        <v/>
      </c>
      <c r="AH77" s="61" t="str">
        <f>IFERROR(Limt2!AG77/GAMSlim2!AG77,"")</f>
        <v/>
      </c>
      <c r="AI77" s="61" t="str">
        <f>IFERROR(Limt2!AH77/GAMSlim2!AH77,"")</f>
        <v/>
      </c>
      <c r="AJ77" s="61" t="str">
        <f>IFERROR(Limt2!AI77/GAMSlim2!AI77,"")</f>
        <v/>
      </c>
      <c r="AK77" s="61" t="str">
        <f>IFERROR(Limt2!AJ77/GAMSlim2!AJ77,"")</f>
        <v/>
      </c>
      <c r="AL77" s="61" t="str">
        <f>IFERROR(Limt2!AK77/GAMSlim2!AK77,"")</f>
        <v/>
      </c>
      <c r="AM77" s="61" t="str">
        <f>IFERROR(Limt2!AL77/GAMSlim2!AL77,"")</f>
        <v/>
      </c>
      <c r="AN77" s="61" t="str">
        <f>IFERROR(Limt2!AM77/GAMSlim2!AM77,"")</f>
        <v/>
      </c>
      <c r="AO77" s="61" t="str">
        <f>IFERROR(Limt2!AN77/GAMSlim2!AN77,"")</f>
        <v/>
      </c>
      <c r="AP77" s="61" t="str">
        <f>IFERROR(Limt2!AO77/GAMSlim2!AO77,"")</f>
        <v/>
      </c>
      <c r="AQ77" s="61" t="str">
        <f>IFERROR(Limt2!AP77/GAMSlim2!AP77,"")</f>
        <v/>
      </c>
      <c r="AR77" s="61" t="str">
        <f>IFERROR(Limt2!AQ77/GAMSlim2!AQ77,"")</f>
        <v/>
      </c>
      <c r="AS77" s="61" t="str">
        <f>IFERROR(Limt2!AR77/GAMSlim2!AR77,"")</f>
        <v/>
      </c>
      <c r="AT77" s="61" t="str">
        <f>IFERROR(Limt2!AS77/GAMSlim2!AS77,"")</f>
        <v/>
      </c>
      <c r="AU77" s="61" t="str">
        <f>IFERROR(Limt2!AT77/GAMSlim2!AT77,"")</f>
        <v/>
      </c>
      <c r="AV77" s="61" t="str">
        <f>IFERROR(Limt2!AU77/GAMSlim2!AU77,"")</f>
        <v/>
      </c>
      <c r="AW77" s="61" t="str">
        <f>IFERROR(Limt2!AV77/GAMSlim2!AV77,"")</f>
        <v/>
      </c>
      <c r="AX77" s="61" t="str">
        <f>IFERROR(Limt2!AW77/GAMSlim2!AW77,"")</f>
        <v/>
      </c>
      <c r="AY77" s="61" t="str">
        <f>IFERROR(Limt2!AX77/GAMSlim2!AX77,"")</f>
        <v/>
      </c>
      <c r="AZ77" s="61" t="str">
        <f>IFERROR(Limt2!AY77/GAMSlim2!AY77,"")</f>
        <v/>
      </c>
      <c r="BA77" s="61" t="str">
        <f>IFERROR(Limt2!AZ77/GAMSlim2!AZ77,"")</f>
        <v/>
      </c>
      <c r="BB77" s="61" t="str">
        <f>IFERROR(Limt2!BA77/GAMSlim2!BA77,"")</f>
        <v/>
      </c>
      <c r="BC77" s="61" t="str">
        <f>IFERROR(Limt2!BB77/GAMSlim2!BB77,"")</f>
        <v/>
      </c>
      <c r="BD77" s="61" t="str">
        <f>IFERROR(Limt2!BC77/GAMSlim2!BC77,"")</f>
        <v/>
      </c>
      <c r="BE77" s="61" t="str">
        <f>IFERROR(Limt2!BD77/GAMSlim2!BD77,"")</f>
        <v/>
      </c>
      <c r="BF77" s="61" t="str">
        <f>IFERROR(Limt2!BE77/GAMSlim2!BE77,"")</f>
        <v/>
      </c>
      <c r="BG77" s="61" t="str">
        <f>IFERROR(Limt2!BF77/GAMSlim2!BF77,"")</f>
        <v/>
      </c>
      <c r="BH77" s="61" t="str">
        <f>IFERROR(Limt2!BG77/GAMSlim2!BG77,"")</f>
        <v/>
      </c>
      <c r="BI77" s="61" t="str">
        <f>IFERROR(Limt2!BH77/GAMSlim2!BH77,"")</f>
        <v/>
      </c>
      <c r="BJ77" s="61" t="str">
        <f>IFERROR(Limt2!BI77/GAMSlim2!BI77,"")</f>
        <v/>
      </c>
    </row>
    <row r="78" spans="1:62" x14ac:dyDescent="0.25">
      <c r="A78" t="str">
        <f>Limt2!A78</f>
        <v>CLIMATE MODEL PARAMETERS</v>
      </c>
      <c r="B78" t="str">
        <f>GAMSbase!A78</f>
        <v>* CLIMATE MODEL PARAMETERS</v>
      </c>
      <c r="C78" s="61" t="str">
        <f>IFERROR(Limt2!B78/GAMSlim2!B78,"")</f>
        <v/>
      </c>
      <c r="D78" s="61" t="str">
        <f>IFERROR(Limt2!C78/GAMSlim2!C78,"")</f>
        <v/>
      </c>
      <c r="E78" s="61" t="str">
        <f>IFERROR(Limt2!D78/GAMSlim2!D78,"")</f>
        <v/>
      </c>
      <c r="F78" s="61" t="str">
        <f>IFERROR(Limt2!E78/GAMSlim2!E78,"")</f>
        <v/>
      </c>
      <c r="G78" s="61" t="str">
        <f>IFERROR(Limt2!F78/GAMSlim2!F78,"")</f>
        <v/>
      </c>
      <c r="H78" s="61" t="str">
        <f>IFERROR(Limt2!G78/GAMSlim2!G78,"")</f>
        <v/>
      </c>
      <c r="I78" s="61" t="str">
        <f>IFERROR(Limt2!H78/GAMSlim2!H78,"")</f>
        <v/>
      </c>
      <c r="J78" s="61" t="str">
        <f>IFERROR(Limt2!I78/GAMSlim2!I78,"")</f>
        <v/>
      </c>
      <c r="K78" s="61" t="str">
        <f>IFERROR(Limt2!J78/GAMSlim2!J78,"")</f>
        <v/>
      </c>
      <c r="L78" s="61" t="str">
        <f>IFERROR(Limt2!K78/GAMSlim2!K78,"")</f>
        <v/>
      </c>
      <c r="M78" s="61" t="str">
        <f>IFERROR(Limt2!L78/GAMSlim2!L78,"")</f>
        <v/>
      </c>
      <c r="N78" s="61" t="str">
        <f>IFERROR(Limt2!M78/GAMSlim2!M78,"")</f>
        <v/>
      </c>
      <c r="O78" s="61" t="str">
        <f>IFERROR(Limt2!N78/GAMSlim2!N78,"")</f>
        <v/>
      </c>
      <c r="P78" s="61" t="str">
        <f>IFERROR(Limt2!O78/GAMSlim2!O78,"")</f>
        <v/>
      </c>
      <c r="Q78" s="61" t="str">
        <f>IFERROR(Limt2!P78/GAMSlim2!P78,"")</f>
        <v/>
      </c>
      <c r="R78" s="61" t="str">
        <f>IFERROR(Limt2!Q78/GAMSlim2!Q78,"")</f>
        <v/>
      </c>
      <c r="S78" s="61" t="str">
        <f>IFERROR(Limt2!R78/GAMSlim2!R78,"")</f>
        <v/>
      </c>
      <c r="T78" s="61" t="str">
        <f>IFERROR(Limt2!S78/GAMSlim2!S78,"")</f>
        <v/>
      </c>
      <c r="U78" s="61" t="str">
        <f>IFERROR(Limt2!T78/GAMSlim2!T78,"")</f>
        <v/>
      </c>
      <c r="V78" s="61" t="str">
        <f>IFERROR(Limt2!U78/GAMSlim2!U78,"")</f>
        <v/>
      </c>
      <c r="W78" s="61" t="str">
        <f>IFERROR(Limt2!V78/GAMSlim2!V78,"")</f>
        <v/>
      </c>
      <c r="X78" s="61" t="str">
        <f>IFERROR(Limt2!W78/GAMSlim2!W78,"")</f>
        <v/>
      </c>
      <c r="Y78" s="61" t="str">
        <f>IFERROR(Limt2!X78/GAMSlim2!X78,"")</f>
        <v/>
      </c>
      <c r="Z78" s="61" t="str">
        <f>IFERROR(Limt2!Y78/GAMSlim2!Y78,"")</f>
        <v/>
      </c>
      <c r="AA78" s="61" t="str">
        <f>IFERROR(Limt2!Z78/GAMSlim2!Z78,"")</f>
        <v/>
      </c>
      <c r="AB78" s="61" t="str">
        <f>IFERROR(Limt2!AA78/GAMSlim2!AA78,"")</f>
        <v/>
      </c>
      <c r="AC78" s="61" t="str">
        <f>IFERROR(Limt2!AB78/GAMSlim2!AB78,"")</f>
        <v/>
      </c>
      <c r="AD78" s="61" t="str">
        <f>IFERROR(Limt2!AC78/GAMSlim2!AC78,"")</f>
        <v/>
      </c>
      <c r="AE78" s="61" t="str">
        <f>IFERROR(Limt2!AD78/GAMSlim2!AD78,"")</f>
        <v/>
      </c>
      <c r="AF78" s="61" t="str">
        <f>IFERROR(Limt2!AE78/GAMSlim2!AE78,"")</f>
        <v/>
      </c>
      <c r="AG78" s="61" t="str">
        <f>IFERROR(Limt2!AF78/GAMSlim2!AF78,"")</f>
        <v/>
      </c>
      <c r="AH78" s="61" t="str">
        <f>IFERROR(Limt2!AG78/GAMSlim2!AG78,"")</f>
        <v/>
      </c>
      <c r="AI78" s="61" t="str">
        <f>IFERROR(Limt2!AH78/GAMSlim2!AH78,"")</f>
        <v/>
      </c>
      <c r="AJ78" s="61" t="str">
        <f>IFERROR(Limt2!AI78/GAMSlim2!AI78,"")</f>
        <v/>
      </c>
      <c r="AK78" s="61" t="str">
        <f>IFERROR(Limt2!AJ78/GAMSlim2!AJ78,"")</f>
        <v/>
      </c>
      <c r="AL78" s="61" t="str">
        <f>IFERROR(Limt2!AK78/GAMSlim2!AK78,"")</f>
        <v/>
      </c>
      <c r="AM78" s="61" t="str">
        <f>IFERROR(Limt2!AL78/GAMSlim2!AL78,"")</f>
        <v/>
      </c>
      <c r="AN78" s="61" t="str">
        <f>IFERROR(Limt2!AM78/GAMSlim2!AM78,"")</f>
        <v/>
      </c>
      <c r="AO78" s="61" t="str">
        <f>IFERROR(Limt2!AN78/GAMSlim2!AN78,"")</f>
        <v/>
      </c>
      <c r="AP78" s="61" t="str">
        <f>IFERROR(Limt2!AO78/GAMSlim2!AO78,"")</f>
        <v/>
      </c>
      <c r="AQ78" s="61" t="str">
        <f>IFERROR(Limt2!AP78/GAMSlim2!AP78,"")</f>
        <v/>
      </c>
      <c r="AR78" s="61" t="str">
        <f>IFERROR(Limt2!AQ78/GAMSlim2!AQ78,"")</f>
        <v/>
      </c>
      <c r="AS78" s="61" t="str">
        <f>IFERROR(Limt2!AR78/GAMSlim2!AR78,"")</f>
        <v/>
      </c>
      <c r="AT78" s="61" t="str">
        <f>IFERROR(Limt2!AS78/GAMSlim2!AS78,"")</f>
        <v/>
      </c>
      <c r="AU78" s="61" t="str">
        <f>IFERROR(Limt2!AT78/GAMSlim2!AT78,"")</f>
        <v/>
      </c>
      <c r="AV78" s="61" t="str">
        <f>IFERROR(Limt2!AU78/GAMSlim2!AU78,"")</f>
        <v/>
      </c>
      <c r="AW78" s="61" t="str">
        <f>IFERROR(Limt2!AV78/GAMSlim2!AV78,"")</f>
        <v/>
      </c>
      <c r="AX78" s="61" t="str">
        <f>IFERROR(Limt2!AW78/GAMSlim2!AW78,"")</f>
        <v/>
      </c>
      <c r="AY78" s="61" t="str">
        <f>IFERROR(Limt2!AX78/GAMSlim2!AX78,"")</f>
        <v/>
      </c>
      <c r="AZ78" s="61" t="str">
        <f>IFERROR(Limt2!AY78/GAMSlim2!AY78,"")</f>
        <v/>
      </c>
      <c r="BA78" s="61" t="str">
        <f>IFERROR(Limt2!AZ78/GAMSlim2!AZ78,"")</f>
        <v/>
      </c>
      <c r="BB78" s="61" t="str">
        <f>IFERROR(Limt2!BA78/GAMSlim2!BA78,"")</f>
        <v/>
      </c>
      <c r="BC78" s="61" t="str">
        <f>IFERROR(Limt2!BB78/GAMSlim2!BB78,"")</f>
        <v/>
      </c>
      <c r="BD78" s="61" t="str">
        <f>IFERROR(Limt2!BC78/GAMSlim2!BC78,"")</f>
        <v/>
      </c>
      <c r="BE78" s="61" t="str">
        <f>IFERROR(Limt2!BD78/GAMSlim2!BD78,"")</f>
        <v/>
      </c>
      <c r="BF78" s="61" t="str">
        <f>IFERROR(Limt2!BE78/GAMSlim2!BE78,"")</f>
        <v/>
      </c>
      <c r="BG78" s="61" t="str">
        <f>IFERROR(Limt2!BF78/GAMSlim2!BF78,"")</f>
        <v/>
      </c>
      <c r="BH78" s="61" t="str">
        <f>IFERROR(Limt2!BG78/GAMSlim2!BG78,"")</f>
        <v/>
      </c>
      <c r="BI78" s="61" t="str">
        <f>IFERROR(Limt2!BH78/GAMSlim2!BH78,"")</f>
        <v/>
      </c>
      <c r="BJ78" s="61" t="str">
        <f>IFERROR(Limt2!BI78/GAMSlim2!BI78,"")</f>
        <v/>
      </c>
    </row>
    <row r="79" spans="1:62" x14ac:dyDescent="0.25">
      <c r="A79" t="str">
        <f>Limt2!A79</f>
        <v>Equilibrium temperature increase for CO2 doubling</v>
      </c>
      <c r="B79" t="str">
        <f>GAMSbase!A79</f>
        <v>Temperature Sensitivity Coefficient (temp increase per doubling CO2)</v>
      </c>
      <c r="C79" s="61">
        <f>IFERROR(Limt2!B79/GAMSlim2!B79,"")</f>
        <v>1</v>
      </c>
      <c r="D79" s="61" t="str">
        <f>IFERROR(Limt2!C79/GAMSlim2!C79,"")</f>
        <v/>
      </c>
      <c r="E79" s="61" t="str">
        <f>IFERROR(Limt2!D79/GAMSlim2!D79,"")</f>
        <v/>
      </c>
      <c r="F79" s="61" t="str">
        <f>IFERROR(Limt2!E79/GAMSlim2!E79,"")</f>
        <v/>
      </c>
      <c r="G79" s="61" t="str">
        <f>IFERROR(Limt2!F79/GAMSlim2!F79,"")</f>
        <v/>
      </c>
      <c r="H79" s="61" t="str">
        <f>IFERROR(Limt2!G79/GAMSlim2!G79,"")</f>
        <v/>
      </c>
      <c r="I79" s="61" t="str">
        <f>IFERROR(Limt2!H79/GAMSlim2!H79,"")</f>
        <v/>
      </c>
      <c r="J79" s="61" t="str">
        <f>IFERROR(Limt2!I79/GAMSlim2!I79,"")</f>
        <v/>
      </c>
      <c r="K79" s="61" t="str">
        <f>IFERROR(Limt2!J79/GAMSlim2!J79,"")</f>
        <v/>
      </c>
      <c r="L79" s="61" t="str">
        <f>IFERROR(Limt2!K79/GAMSlim2!K79,"")</f>
        <v/>
      </c>
      <c r="M79" s="61" t="str">
        <f>IFERROR(Limt2!L79/GAMSlim2!L79,"")</f>
        <v/>
      </c>
      <c r="N79" s="61" t="str">
        <f>IFERROR(Limt2!M79/GAMSlim2!M79,"")</f>
        <v/>
      </c>
      <c r="O79" s="61" t="str">
        <f>IFERROR(Limt2!N79/GAMSlim2!N79,"")</f>
        <v/>
      </c>
      <c r="P79" s="61" t="str">
        <f>IFERROR(Limt2!O79/GAMSlim2!O79,"")</f>
        <v/>
      </c>
      <c r="Q79" s="61" t="str">
        <f>IFERROR(Limt2!P79/GAMSlim2!P79,"")</f>
        <v/>
      </c>
      <c r="R79" s="61" t="str">
        <f>IFERROR(Limt2!Q79/GAMSlim2!Q79,"")</f>
        <v/>
      </c>
      <c r="S79" s="61" t="str">
        <f>IFERROR(Limt2!R79/GAMSlim2!R79,"")</f>
        <v/>
      </c>
      <c r="T79" s="61" t="str">
        <f>IFERROR(Limt2!S79/GAMSlim2!S79,"")</f>
        <v/>
      </c>
      <c r="U79" s="61" t="str">
        <f>IFERROR(Limt2!T79/GAMSlim2!T79,"")</f>
        <v/>
      </c>
      <c r="V79" s="61" t="str">
        <f>IFERROR(Limt2!U79/GAMSlim2!U79,"")</f>
        <v/>
      </c>
      <c r="W79" s="61" t="str">
        <f>IFERROR(Limt2!V79/GAMSlim2!V79,"")</f>
        <v/>
      </c>
      <c r="X79" s="61" t="str">
        <f>IFERROR(Limt2!W79/GAMSlim2!W79,"")</f>
        <v/>
      </c>
      <c r="Y79" s="61" t="str">
        <f>IFERROR(Limt2!X79/GAMSlim2!X79,"")</f>
        <v/>
      </c>
      <c r="Z79" s="61" t="str">
        <f>IFERROR(Limt2!Y79/GAMSlim2!Y79,"")</f>
        <v/>
      </c>
      <c r="AA79" s="61" t="str">
        <f>IFERROR(Limt2!Z79/GAMSlim2!Z79,"")</f>
        <v/>
      </c>
      <c r="AB79" s="61" t="str">
        <f>IFERROR(Limt2!AA79/GAMSlim2!AA79,"")</f>
        <v/>
      </c>
      <c r="AC79" s="61" t="str">
        <f>IFERROR(Limt2!AB79/GAMSlim2!AB79,"")</f>
        <v/>
      </c>
      <c r="AD79" s="61" t="str">
        <f>IFERROR(Limt2!AC79/GAMSlim2!AC79,"")</f>
        <v/>
      </c>
      <c r="AE79" s="61" t="str">
        <f>IFERROR(Limt2!AD79/GAMSlim2!AD79,"")</f>
        <v/>
      </c>
      <c r="AF79" s="61" t="str">
        <f>IFERROR(Limt2!AE79/GAMSlim2!AE79,"")</f>
        <v/>
      </c>
      <c r="AG79" s="61" t="str">
        <f>IFERROR(Limt2!AF79/GAMSlim2!AF79,"")</f>
        <v/>
      </c>
      <c r="AH79" s="61" t="str">
        <f>IFERROR(Limt2!AG79/GAMSlim2!AG79,"")</f>
        <v/>
      </c>
      <c r="AI79" s="61" t="str">
        <f>IFERROR(Limt2!AH79/GAMSlim2!AH79,"")</f>
        <v/>
      </c>
      <c r="AJ79" s="61" t="str">
        <f>IFERROR(Limt2!AI79/GAMSlim2!AI79,"")</f>
        <v/>
      </c>
      <c r="AK79" s="61" t="str">
        <f>IFERROR(Limt2!AJ79/GAMSlim2!AJ79,"")</f>
        <v/>
      </c>
      <c r="AL79" s="61" t="str">
        <f>IFERROR(Limt2!AK79/GAMSlim2!AK79,"")</f>
        <v/>
      </c>
      <c r="AM79" s="61" t="str">
        <f>IFERROR(Limt2!AL79/GAMSlim2!AL79,"")</f>
        <v/>
      </c>
      <c r="AN79" s="61" t="str">
        <f>IFERROR(Limt2!AM79/GAMSlim2!AM79,"")</f>
        <v/>
      </c>
      <c r="AO79" s="61" t="str">
        <f>IFERROR(Limt2!AN79/GAMSlim2!AN79,"")</f>
        <v/>
      </c>
      <c r="AP79" s="61" t="str">
        <f>IFERROR(Limt2!AO79/GAMSlim2!AO79,"")</f>
        <v/>
      </c>
      <c r="AQ79" s="61" t="str">
        <f>IFERROR(Limt2!AP79/GAMSlim2!AP79,"")</f>
        <v/>
      </c>
      <c r="AR79" s="61" t="str">
        <f>IFERROR(Limt2!AQ79/GAMSlim2!AQ79,"")</f>
        <v/>
      </c>
      <c r="AS79" s="61" t="str">
        <f>IFERROR(Limt2!AR79/GAMSlim2!AR79,"")</f>
        <v/>
      </c>
      <c r="AT79" s="61" t="str">
        <f>IFERROR(Limt2!AS79/GAMSlim2!AS79,"")</f>
        <v/>
      </c>
      <c r="AU79" s="61" t="str">
        <f>IFERROR(Limt2!AT79/GAMSlim2!AT79,"")</f>
        <v/>
      </c>
      <c r="AV79" s="61" t="str">
        <f>IFERROR(Limt2!AU79/GAMSlim2!AU79,"")</f>
        <v/>
      </c>
      <c r="AW79" s="61" t="str">
        <f>IFERROR(Limt2!AV79/GAMSlim2!AV79,"")</f>
        <v/>
      </c>
      <c r="AX79" s="61" t="str">
        <f>IFERROR(Limt2!AW79/GAMSlim2!AW79,"")</f>
        <v/>
      </c>
      <c r="AY79" s="61" t="str">
        <f>IFERROR(Limt2!AX79/GAMSlim2!AX79,"")</f>
        <v/>
      </c>
      <c r="AZ79" s="61" t="str">
        <f>IFERROR(Limt2!AY79/GAMSlim2!AY79,"")</f>
        <v/>
      </c>
      <c r="BA79" s="61" t="str">
        <f>IFERROR(Limt2!AZ79/GAMSlim2!AZ79,"")</f>
        <v/>
      </c>
      <c r="BB79" s="61" t="str">
        <f>IFERROR(Limt2!BA79/GAMSlim2!BA79,"")</f>
        <v/>
      </c>
      <c r="BC79" s="61" t="str">
        <f>IFERROR(Limt2!BB79/GAMSlim2!BB79,"")</f>
        <v/>
      </c>
      <c r="BD79" s="61" t="str">
        <f>IFERROR(Limt2!BC79/GAMSlim2!BC79,"")</f>
        <v/>
      </c>
      <c r="BE79" s="61" t="str">
        <f>IFERROR(Limt2!BD79/GAMSlim2!BD79,"")</f>
        <v/>
      </c>
      <c r="BF79" s="61" t="str">
        <f>IFERROR(Limt2!BE79/GAMSlim2!BE79,"")</f>
        <v/>
      </c>
      <c r="BG79" s="61" t="str">
        <f>IFERROR(Limt2!BF79/GAMSlim2!BF79,"")</f>
        <v/>
      </c>
      <c r="BH79" s="61" t="str">
        <f>IFERROR(Limt2!BG79/GAMSlim2!BG79,"")</f>
        <v/>
      </c>
      <c r="BI79" s="61" t="str">
        <f>IFERROR(Limt2!BH79/GAMSlim2!BH79,"")</f>
        <v/>
      </c>
      <c r="BJ79" s="61" t="str">
        <f>IFERROR(Limt2!BI79/GAMSlim2!BI79,"")</f>
        <v/>
      </c>
    </row>
    <row r="80" spans="1:62" x14ac:dyDescent="0.25">
      <c r="A80" t="str">
        <f>Limt2!A80</f>
        <v>Forcings at CO2 doubling (W/m2)</v>
      </c>
      <c r="B80" t="str">
        <f>GAMSbase!A80</f>
        <v>Forcings at CO2 doubling (Watts per Meter 2)</v>
      </c>
      <c r="C80" s="61">
        <f>IFERROR(Limt2!B80/GAMSlim2!B80,"")</f>
        <v>1</v>
      </c>
      <c r="D80" s="61" t="str">
        <f>IFERROR(Limt2!C80/GAMSlim2!C80,"")</f>
        <v/>
      </c>
      <c r="E80" s="61" t="str">
        <f>IFERROR(Limt2!D80/GAMSlim2!D80,"")</f>
        <v/>
      </c>
      <c r="F80" s="61" t="str">
        <f>IFERROR(Limt2!E80/GAMSlim2!E80,"")</f>
        <v/>
      </c>
      <c r="G80" s="61" t="str">
        <f>IFERROR(Limt2!F80/GAMSlim2!F80,"")</f>
        <v/>
      </c>
      <c r="H80" s="61" t="str">
        <f>IFERROR(Limt2!G80/GAMSlim2!G80,"")</f>
        <v/>
      </c>
      <c r="I80" s="61" t="str">
        <f>IFERROR(Limt2!H80/GAMSlim2!H80,"")</f>
        <v/>
      </c>
      <c r="J80" s="61" t="str">
        <f>IFERROR(Limt2!I80/GAMSlim2!I80,"")</f>
        <v/>
      </c>
      <c r="K80" s="61" t="str">
        <f>IFERROR(Limt2!J80/GAMSlim2!J80,"")</f>
        <v/>
      </c>
      <c r="L80" s="61" t="str">
        <f>IFERROR(Limt2!K80/GAMSlim2!K80,"")</f>
        <v/>
      </c>
      <c r="M80" s="61" t="str">
        <f>IFERROR(Limt2!L80/GAMSlim2!L80,"")</f>
        <v/>
      </c>
      <c r="N80" s="61" t="str">
        <f>IFERROR(Limt2!M80/GAMSlim2!M80,"")</f>
        <v/>
      </c>
      <c r="O80" s="61" t="str">
        <f>IFERROR(Limt2!N80/GAMSlim2!N80,"")</f>
        <v/>
      </c>
      <c r="P80" s="61" t="str">
        <f>IFERROR(Limt2!O80/GAMSlim2!O80,"")</f>
        <v/>
      </c>
      <c r="Q80" s="61" t="str">
        <f>IFERROR(Limt2!P80/GAMSlim2!P80,"")</f>
        <v/>
      </c>
      <c r="R80" s="61" t="str">
        <f>IFERROR(Limt2!Q80/GAMSlim2!Q80,"")</f>
        <v/>
      </c>
      <c r="S80" s="61" t="str">
        <f>IFERROR(Limt2!R80/GAMSlim2!R80,"")</f>
        <v/>
      </c>
      <c r="T80" s="61" t="str">
        <f>IFERROR(Limt2!S80/GAMSlim2!S80,"")</f>
        <v/>
      </c>
      <c r="U80" s="61" t="str">
        <f>IFERROR(Limt2!T80/GAMSlim2!T80,"")</f>
        <v/>
      </c>
      <c r="V80" s="61" t="str">
        <f>IFERROR(Limt2!U80/GAMSlim2!U80,"")</f>
        <v/>
      </c>
      <c r="W80" s="61" t="str">
        <f>IFERROR(Limt2!V80/GAMSlim2!V80,"")</f>
        <v/>
      </c>
      <c r="X80" s="61" t="str">
        <f>IFERROR(Limt2!W80/GAMSlim2!W80,"")</f>
        <v/>
      </c>
      <c r="Y80" s="61" t="str">
        <f>IFERROR(Limt2!X80/GAMSlim2!X80,"")</f>
        <v/>
      </c>
      <c r="Z80" s="61" t="str">
        <f>IFERROR(Limt2!Y80/GAMSlim2!Y80,"")</f>
        <v/>
      </c>
      <c r="AA80" s="61" t="str">
        <f>IFERROR(Limt2!Z80/GAMSlim2!Z80,"")</f>
        <v/>
      </c>
      <c r="AB80" s="61" t="str">
        <f>IFERROR(Limt2!AA80/GAMSlim2!AA80,"")</f>
        <v/>
      </c>
      <c r="AC80" s="61" t="str">
        <f>IFERROR(Limt2!AB80/GAMSlim2!AB80,"")</f>
        <v/>
      </c>
      <c r="AD80" s="61" t="str">
        <f>IFERROR(Limt2!AC80/GAMSlim2!AC80,"")</f>
        <v/>
      </c>
      <c r="AE80" s="61" t="str">
        <f>IFERROR(Limt2!AD80/GAMSlim2!AD80,"")</f>
        <v/>
      </c>
      <c r="AF80" s="61" t="str">
        <f>IFERROR(Limt2!AE80/GAMSlim2!AE80,"")</f>
        <v/>
      </c>
      <c r="AG80" s="61" t="str">
        <f>IFERROR(Limt2!AF80/GAMSlim2!AF80,"")</f>
        <v/>
      </c>
      <c r="AH80" s="61" t="str">
        <f>IFERROR(Limt2!AG80/GAMSlim2!AG80,"")</f>
        <v/>
      </c>
      <c r="AI80" s="61" t="str">
        <f>IFERROR(Limt2!AH80/GAMSlim2!AH80,"")</f>
        <v/>
      </c>
      <c r="AJ80" s="61" t="str">
        <f>IFERROR(Limt2!AI80/GAMSlim2!AI80,"")</f>
        <v/>
      </c>
      <c r="AK80" s="61" t="str">
        <f>IFERROR(Limt2!AJ80/GAMSlim2!AJ80,"")</f>
        <v/>
      </c>
      <c r="AL80" s="61" t="str">
        <f>IFERROR(Limt2!AK80/GAMSlim2!AK80,"")</f>
        <v/>
      </c>
      <c r="AM80" s="61" t="str">
        <f>IFERROR(Limt2!AL80/GAMSlim2!AL80,"")</f>
        <v/>
      </c>
      <c r="AN80" s="61" t="str">
        <f>IFERROR(Limt2!AM80/GAMSlim2!AM80,"")</f>
        <v/>
      </c>
      <c r="AO80" s="61" t="str">
        <f>IFERROR(Limt2!AN80/GAMSlim2!AN80,"")</f>
        <v/>
      </c>
      <c r="AP80" s="61" t="str">
        <f>IFERROR(Limt2!AO80/GAMSlim2!AO80,"")</f>
        <v/>
      </c>
      <c r="AQ80" s="61" t="str">
        <f>IFERROR(Limt2!AP80/GAMSlim2!AP80,"")</f>
        <v/>
      </c>
      <c r="AR80" s="61" t="str">
        <f>IFERROR(Limt2!AQ80/GAMSlim2!AQ80,"")</f>
        <v/>
      </c>
      <c r="AS80" s="61" t="str">
        <f>IFERROR(Limt2!AR80/GAMSlim2!AR80,"")</f>
        <v/>
      </c>
      <c r="AT80" s="61" t="str">
        <f>IFERROR(Limt2!AS80/GAMSlim2!AS80,"")</f>
        <v/>
      </c>
      <c r="AU80" s="61" t="str">
        <f>IFERROR(Limt2!AT80/GAMSlim2!AT80,"")</f>
        <v/>
      </c>
      <c r="AV80" s="61" t="str">
        <f>IFERROR(Limt2!AU80/GAMSlim2!AU80,"")</f>
        <v/>
      </c>
      <c r="AW80" s="61" t="str">
        <f>IFERROR(Limt2!AV80/GAMSlim2!AV80,"")</f>
        <v/>
      </c>
      <c r="AX80" s="61" t="str">
        <f>IFERROR(Limt2!AW80/GAMSlim2!AW80,"")</f>
        <v/>
      </c>
      <c r="AY80" s="61" t="str">
        <f>IFERROR(Limt2!AX80/GAMSlim2!AX80,"")</f>
        <v/>
      </c>
      <c r="AZ80" s="61" t="str">
        <f>IFERROR(Limt2!AY80/GAMSlim2!AY80,"")</f>
        <v/>
      </c>
      <c r="BA80" s="61" t="str">
        <f>IFERROR(Limt2!AZ80/GAMSlim2!AZ80,"")</f>
        <v/>
      </c>
      <c r="BB80" s="61" t="str">
        <f>IFERROR(Limt2!BA80/GAMSlim2!BA80,"")</f>
        <v/>
      </c>
      <c r="BC80" s="61" t="str">
        <f>IFERROR(Limt2!BB80/GAMSlim2!BB80,"")</f>
        <v/>
      </c>
      <c r="BD80" s="61" t="str">
        <f>IFERROR(Limt2!BC80/GAMSlim2!BC80,"")</f>
        <v/>
      </c>
      <c r="BE80" s="61" t="str">
        <f>IFERROR(Limt2!BD80/GAMSlim2!BD80,"")</f>
        <v/>
      </c>
      <c r="BF80" s="61" t="str">
        <f>IFERROR(Limt2!BE80/GAMSlim2!BE80,"")</f>
        <v/>
      </c>
      <c r="BG80" s="61" t="str">
        <f>IFERROR(Limt2!BF80/GAMSlim2!BF80,"")</f>
        <v/>
      </c>
      <c r="BH80" s="61" t="str">
        <f>IFERROR(Limt2!BG80/GAMSlim2!BG80,"")</f>
        <v/>
      </c>
      <c r="BI80" s="61" t="str">
        <f>IFERROR(Limt2!BH80/GAMSlim2!BH80,"")</f>
        <v/>
      </c>
      <c r="BJ80" s="61" t="str">
        <f>IFERROR(Limt2!BI80/GAMSlim2!BI80,"")</f>
        <v/>
      </c>
    </row>
    <row r="81" spans="1:62" x14ac:dyDescent="0.25">
      <c r="A81" t="str">
        <f>Limt2!A81</f>
        <v>CLIMATE MODULE TRANSITION PARAMETERS (per 5 years)</v>
      </c>
      <c r="B81" t="str">
        <f>GAMSbase!A81</f>
        <v>* CLIMATE MODULE TRANSITION PARAMETERS</v>
      </c>
      <c r="C81" s="61" t="str">
        <f>IFERROR(Limt2!B81/GAMSlim2!B81,"")</f>
        <v/>
      </c>
      <c r="D81" s="61" t="str">
        <f>IFERROR(Limt2!C81/GAMSlim2!C81,"")</f>
        <v/>
      </c>
      <c r="E81" s="61" t="str">
        <f>IFERROR(Limt2!D81/GAMSlim2!D81,"")</f>
        <v/>
      </c>
      <c r="F81" s="61" t="str">
        <f>IFERROR(Limt2!E81/GAMSlim2!E81,"")</f>
        <v/>
      </c>
      <c r="G81" s="61" t="str">
        <f>IFERROR(Limt2!F81/GAMSlim2!F81,"")</f>
        <v/>
      </c>
      <c r="H81" s="61" t="str">
        <f>IFERROR(Limt2!G81/GAMSlim2!G81,"")</f>
        <v/>
      </c>
      <c r="I81" s="61" t="str">
        <f>IFERROR(Limt2!H81/GAMSlim2!H81,"")</f>
        <v/>
      </c>
      <c r="J81" s="61" t="str">
        <f>IFERROR(Limt2!I81/GAMSlim2!I81,"")</f>
        <v/>
      </c>
      <c r="K81" s="61" t="str">
        <f>IFERROR(Limt2!J81/GAMSlim2!J81,"")</f>
        <v/>
      </c>
      <c r="L81" s="61" t="str">
        <f>IFERROR(Limt2!K81/GAMSlim2!K81,"")</f>
        <v/>
      </c>
      <c r="M81" s="61" t="str">
        <f>IFERROR(Limt2!L81/GAMSlim2!L81,"")</f>
        <v/>
      </c>
      <c r="N81" s="61" t="str">
        <f>IFERROR(Limt2!M81/GAMSlim2!M81,"")</f>
        <v/>
      </c>
      <c r="O81" s="61" t="str">
        <f>IFERROR(Limt2!N81/GAMSlim2!N81,"")</f>
        <v/>
      </c>
      <c r="P81" s="61" t="str">
        <f>IFERROR(Limt2!O81/GAMSlim2!O81,"")</f>
        <v/>
      </c>
      <c r="Q81" s="61" t="str">
        <f>IFERROR(Limt2!P81/GAMSlim2!P81,"")</f>
        <v/>
      </c>
      <c r="R81" s="61" t="str">
        <f>IFERROR(Limt2!Q81/GAMSlim2!Q81,"")</f>
        <v/>
      </c>
      <c r="S81" s="61" t="str">
        <f>IFERROR(Limt2!R81/GAMSlim2!R81,"")</f>
        <v/>
      </c>
      <c r="T81" s="61" t="str">
        <f>IFERROR(Limt2!S81/GAMSlim2!S81,"")</f>
        <v/>
      </c>
      <c r="U81" s="61" t="str">
        <f>IFERROR(Limt2!T81/GAMSlim2!T81,"")</f>
        <v/>
      </c>
      <c r="V81" s="61" t="str">
        <f>IFERROR(Limt2!U81/GAMSlim2!U81,"")</f>
        <v/>
      </c>
      <c r="W81" s="61" t="str">
        <f>IFERROR(Limt2!V81/GAMSlim2!V81,"")</f>
        <v/>
      </c>
      <c r="X81" s="61" t="str">
        <f>IFERROR(Limt2!W81/GAMSlim2!W81,"")</f>
        <v/>
      </c>
      <c r="Y81" s="61" t="str">
        <f>IFERROR(Limt2!X81/GAMSlim2!X81,"")</f>
        <v/>
      </c>
      <c r="Z81" s="61" t="str">
        <f>IFERROR(Limt2!Y81/GAMSlim2!Y81,"")</f>
        <v/>
      </c>
      <c r="AA81" s="61" t="str">
        <f>IFERROR(Limt2!Z81/GAMSlim2!Z81,"")</f>
        <v/>
      </c>
      <c r="AB81" s="61" t="str">
        <f>IFERROR(Limt2!AA81/GAMSlim2!AA81,"")</f>
        <v/>
      </c>
      <c r="AC81" s="61" t="str">
        <f>IFERROR(Limt2!AB81/GAMSlim2!AB81,"")</f>
        <v/>
      </c>
      <c r="AD81" s="61" t="str">
        <f>IFERROR(Limt2!AC81/GAMSlim2!AC81,"")</f>
        <v/>
      </c>
      <c r="AE81" s="61" t="str">
        <f>IFERROR(Limt2!AD81/GAMSlim2!AD81,"")</f>
        <v/>
      </c>
      <c r="AF81" s="61" t="str">
        <f>IFERROR(Limt2!AE81/GAMSlim2!AE81,"")</f>
        <v/>
      </c>
      <c r="AG81" s="61" t="str">
        <f>IFERROR(Limt2!AF81/GAMSlim2!AF81,"")</f>
        <v/>
      </c>
      <c r="AH81" s="61" t="str">
        <f>IFERROR(Limt2!AG81/GAMSlim2!AG81,"")</f>
        <v/>
      </c>
      <c r="AI81" s="61" t="str">
        <f>IFERROR(Limt2!AH81/GAMSlim2!AH81,"")</f>
        <v/>
      </c>
      <c r="AJ81" s="61" t="str">
        <f>IFERROR(Limt2!AI81/GAMSlim2!AI81,"")</f>
        <v/>
      </c>
      <c r="AK81" s="61" t="str">
        <f>IFERROR(Limt2!AJ81/GAMSlim2!AJ81,"")</f>
        <v/>
      </c>
      <c r="AL81" s="61" t="str">
        <f>IFERROR(Limt2!AK81/GAMSlim2!AK81,"")</f>
        <v/>
      </c>
      <c r="AM81" s="61" t="str">
        <f>IFERROR(Limt2!AL81/GAMSlim2!AL81,"")</f>
        <v/>
      </c>
      <c r="AN81" s="61" t="str">
        <f>IFERROR(Limt2!AM81/GAMSlim2!AM81,"")</f>
        <v/>
      </c>
      <c r="AO81" s="61" t="str">
        <f>IFERROR(Limt2!AN81/GAMSlim2!AN81,"")</f>
        <v/>
      </c>
      <c r="AP81" s="61" t="str">
        <f>IFERROR(Limt2!AO81/GAMSlim2!AO81,"")</f>
        <v/>
      </c>
      <c r="AQ81" s="61" t="str">
        <f>IFERROR(Limt2!AP81/GAMSlim2!AP81,"")</f>
        <v/>
      </c>
      <c r="AR81" s="61" t="str">
        <f>IFERROR(Limt2!AQ81/GAMSlim2!AQ81,"")</f>
        <v/>
      </c>
      <c r="AS81" s="61" t="str">
        <f>IFERROR(Limt2!AR81/GAMSlim2!AR81,"")</f>
        <v/>
      </c>
      <c r="AT81" s="61" t="str">
        <f>IFERROR(Limt2!AS81/GAMSlim2!AS81,"")</f>
        <v/>
      </c>
      <c r="AU81" s="61" t="str">
        <f>IFERROR(Limt2!AT81/GAMSlim2!AT81,"")</f>
        <v/>
      </c>
      <c r="AV81" s="61" t="str">
        <f>IFERROR(Limt2!AU81/GAMSlim2!AU81,"")</f>
        <v/>
      </c>
      <c r="AW81" s="61" t="str">
        <f>IFERROR(Limt2!AV81/GAMSlim2!AV81,"")</f>
        <v/>
      </c>
      <c r="AX81" s="61" t="str">
        <f>IFERROR(Limt2!AW81/GAMSlim2!AW81,"")</f>
        <v/>
      </c>
      <c r="AY81" s="61" t="str">
        <f>IFERROR(Limt2!AX81/GAMSlim2!AX81,"")</f>
        <v/>
      </c>
      <c r="AZ81" s="61" t="str">
        <f>IFERROR(Limt2!AY81/GAMSlim2!AY81,"")</f>
        <v/>
      </c>
      <c r="BA81" s="61" t="str">
        <f>IFERROR(Limt2!AZ81/GAMSlim2!AZ81,"")</f>
        <v/>
      </c>
      <c r="BB81" s="61" t="str">
        <f>IFERROR(Limt2!BA81/GAMSlim2!BA81,"")</f>
        <v/>
      </c>
      <c r="BC81" s="61" t="str">
        <f>IFERROR(Limt2!BB81/GAMSlim2!BB81,"")</f>
        <v/>
      </c>
      <c r="BD81" s="61" t="str">
        <f>IFERROR(Limt2!BC81/GAMSlim2!BC81,"")</f>
        <v/>
      </c>
      <c r="BE81" s="61" t="str">
        <f>IFERROR(Limt2!BD81/GAMSlim2!BD81,"")</f>
        <v/>
      </c>
      <c r="BF81" s="61" t="str">
        <f>IFERROR(Limt2!BE81/GAMSlim2!BE81,"")</f>
        <v/>
      </c>
      <c r="BG81" s="61" t="str">
        <f>IFERROR(Limt2!BF81/GAMSlim2!BF81,"")</f>
        <v/>
      </c>
      <c r="BH81" s="61" t="str">
        <f>IFERROR(Limt2!BG81/GAMSlim2!BG81,"")</f>
        <v/>
      </c>
      <c r="BI81" s="61" t="str">
        <f>IFERROR(Limt2!BH81/GAMSlim2!BH81,"")</f>
        <v/>
      </c>
      <c r="BJ81" s="61" t="str">
        <f>IFERROR(Limt2!BI81/GAMSlim2!BI81,"")</f>
        <v/>
      </c>
    </row>
    <row r="82" spans="1:62" x14ac:dyDescent="0.25">
      <c r="A82" t="str">
        <f>Limt2!A82</f>
        <v>Speed of adjustment parameter for atmospheric temperature (c1)</v>
      </c>
      <c r="B82" t="str">
        <f>GAMSbase!A82</f>
        <v>Speed of Adjustment Parameter for Atmospheric Temperature</v>
      </c>
      <c r="C82" s="61">
        <f>IFERROR(Limt2!B82/GAMSlim2!B82,"")</f>
        <v>1</v>
      </c>
      <c r="D82" s="61" t="str">
        <f>IFERROR(Limt2!C82/GAMSlim2!C82,"")</f>
        <v/>
      </c>
      <c r="E82" s="61" t="str">
        <f>IFERROR(Limt2!D82/GAMSlim2!D82,"")</f>
        <v/>
      </c>
      <c r="F82" s="61" t="str">
        <f>IFERROR(Limt2!E82/GAMSlim2!E82,"")</f>
        <v/>
      </c>
      <c r="G82" s="61" t="str">
        <f>IFERROR(Limt2!F82/GAMSlim2!F82,"")</f>
        <v/>
      </c>
      <c r="H82" s="61" t="str">
        <f>IFERROR(Limt2!G82/GAMSlim2!G82,"")</f>
        <v/>
      </c>
      <c r="I82" s="61" t="str">
        <f>IFERROR(Limt2!H82/GAMSlim2!H82,"")</f>
        <v/>
      </c>
      <c r="J82" s="61" t="str">
        <f>IFERROR(Limt2!I82/GAMSlim2!I82,"")</f>
        <v/>
      </c>
      <c r="K82" s="61" t="str">
        <f>IFERROR(Limt2!J82/GAMSlim2!J82,"")</f>
        <v/>
      </c>
      <c r="L82" s="61" t="str">
        <f>IFERROR(Limt2!K82/GAMSlim2!K82,"")</f>
        <v/>
      </c>
      <c r="M82" s="61" t="str">
        <f>IFERROR(Limt2!L82/GAMSlim2!L82,"")</f>
        <v/>
      </c>
      <c r="N82" s="61" t="str">
        <f>IFERROR(Limt2!M82/GAMSlim2!M82,"")</f>
        <v/>
      </c>
      <c r="O82" s="61" t="str">
        <f>IFERROR(Limt2!N82/GAMSlim2!N82,"")</f>
        <v/>
      </c>
      <c r="P82" s="61" t="str">
        <f>IFERROR(Limt2!O82/GAMSlim2!O82,"")</f>
        <v/>
      </c>
      <c r="Q82" s="61" t="str">
        <f>IFERROR(Limt2!P82/GAMSlim2!P82,"")</f>
        <v/>
      </c>
      <c r="R82" s="61" t="str">
        <f>IFERROR(Limt2!Q82/GAMSlim2!Q82,"")</f>
        <v/>
      </c>
      <c r="S82" s="61" t="str">
        <f>IFERROR(Limt2!R82/GAMSlim2!R82,"")</f>
        <v/>
      </c>
      <c r="T82" s="61" t="str">
        <f>IFERROR(Limt2!S82/GAMSlim2!S82,"")</f>
        <v/>
      </c>
      <c r="U82" s="61" t="str">
        <f>IFERROR(Limt2!T82/GAMSlim2!T82,"")</f>
        <v/>
      </c>
      <c r="V82" s="61" t="str">
        <f>IFERROR(Limt2!U82/GAMSlim2!U82,"")</f>
        <v/>
      </c>
      <c r="W82" s="61" t="str">
        <f>IFERROR(Limt2!V82/GAMSlim2!V82,"")</f>
        <v/>
      </c>
      <c r="X82" s="61" t="str">
        <f>IFERROR(Limt2!W82/GAMSlim2!W82,"")</f>
        <v/>
      </c>
      <c r="Y82" s="61" t="str">
        <f>IFERROR(Limt2!X82/GAMSlim2!X82,"")</f>
        <v/>
      </c>
      <c r="Z82" s="61" t="str">
        <f>IFERROR(Limt2!Y82/GAMSlim2!Y82,"")</f>
        <v/>
      </c>
      <c r="AA82" s="61" t="str">
        <f>IFERROR(Limt2!Z82/GAMSlim2!Z82,"")</f>
        <v/>
      </c>
      <c r="AB82" s="61" t="str">
        <f>IFERROR(Limt2!AA82/GAMSlim2!AA82,"")</f>
        <v/>
      </c>
      <c r="AC82" s="61" t="str">
        <f>IFERROR(Limt2!AB82/GAMSlim2!AB82,"")</f>
        <v/>
      </c>
      <c r="AD82" s="61" t="str">
        <f>IFERROR(Limt2!AC82/GAMSlim2!AC82,"")</f>
        <v/>
      </c>
      <c r="AE82" s="61" t="str">
        <f>IFERROR(Limt2!AD82/GAMSlim2!AD82,"")</f>
        <v/>
      </c>
      <c r="AF82" s="61" t="str">
        <f>IFERROR(Limt2!AE82/GAMSlim2!AE82,"")</f>
        <v/>
      </c>
      <c r="AG82" s="61" t="str">
        <f>IFERROR(Limt2!AF82/GAMSlim2!AF82,"")</f>
        <v/>
      </c>
      <c r="AH82" s="61" t="str">
        <f>IFERROR(Limt2!AG82/GAMSlim2!AG82,"")</f>
        <v/>
      </c>
      <c r="AI82" s="61" t="str">
        <f>IFERROR(Limt2!AH82/GAMSlim2!AH82,"")</f>
        <v/>
      </c>
      <c r="AJ82" s="61" t="str">
        <f>IFERROR(Limt2!AI82/GAMSlim2!AI82,"")</f>
        <v/>
      </c>
      <c r="AK82" s="61" t="str">
        <f>IFERROR(Limt2!AJ82/GAMSlim2!AJ82,"")</f>
        <v/>
      </c>
      <c r="AL82" s="61" t="str">
        <f>IFERROR(Limt2!AK82/GAMSlim2!AK82,"")</f>
        <v/>
      </c>
      <c r="AM82" s="61" t="str">
        <f>IFERROR(Limt2!AL82/GAMSlim2!AL82,"")</f>
        <v/>
      </c>
      <c r="AN82" s="61" t="str">
        <f>IFERROR(Limt2!AM82/GAMSlim2!AM82,"")</f>
        <v/>
      </c>
      <c r="AO82" s="61" t="str">
        <f>IFERROR(Limt2!AN82/GAMSlim2!AN82,"")</f>
        <v/>
      </c>
      <c r="AP82" s="61" t="str">
        <f>IFERROR(Limt2!AO82/GAMSlim2!AO82,"")</f>
        <v/>
      </c>
      <c r="AQ82" s="61" t="str">
        <f>IFERROR(Limt2!AP82/GAMSlim2!AP82,"")</f>
        <v/>
      </c>
      <c r="AR82" s="61" t="str">
        <f>IFERROR(Limt2!AQ82/GAMSlim2!AQ82,"")</f>
        <v/>
      </c>
      <c r="AS82" s="61" t="str">
        <f>IFERROR(Limt2!AR82/GAMSlim2!AR82,"")</f>
        <v/>
      </c>
      <c r="AT82" s="61" t="str">
        <f>IFERROR(Limt2!AS82/GAMSlim2!AS82,"")</f>
        <v/>
      </c>
      <c r="AU82" s="61" t="str">
        <f>IFERROR(Limt2!AT82/GAMSlim2!AT82,"")</f>
        <v/>
      </c>
      <c r="AV82" s="61" t="str">
        <f>IFERROR(Limt2!AU82/GAMSlim2!AU82,"")</f>
        <v/>
      </c>
      <c r="AW82" s="61" t="str">
        <f>IFERROR(Limt2!AV82/GAMSlim2!AV82,"")</f>
        <v/>
      </c>
      <c r="AX82" s="61" t="str">
        <f>IFERROR(Limt2!AW82/GAMSlim2!AW82,"")</f>
        <v/>
      </c>
      <c r="AY82" s="61" t="str">
        <f>IFERROR(Limt2!AX82/GAMSlim2!AX82,"")</f>
        <v/>
      </c>
      <c r="AZ82" s="61" t="str">
        <f>IFERROR(Limt2!AY82/GAMSlim2!AY82,"")</f>
        <v/>
      </c>
      <c r="BA82" s="61" t="str">
        <f>IFERROR(Limt2!AZ82/GAMSlim2!AZ82,"")</f>
        <v/>
      </c>
      <c r="BB82" s="61" t="str">
        <f>IFERROR(Limt2!BA82/GAMSlim2!BA82,"")</f>
        <v/>
      </c>
      <c r="BC82" s="61" t="str">
        <f>IFERROR(Limt2!BB82/GAMSlim2!BB82,"")</f>
        <v/>
      </c>
      <c r="BD82" s="61" t="str">
        <f>IFERROR(Limt2!BC82/GAMSlim2!BC82,"")</f>
        <v/>
      </c>
      <c r="BE82" s="61" t="str">
        <f>IFERROR(Limt2!BD82/GAMSlim2!BD82,"")</f>
        <v/>
      </c>
      <c r="BF82" s="61" t="str">
        <f>IFERROR(Limt2!BE82/GAMSlim2!BE82,"")</f>
        <v/>
      </c>
      <c r="BG82" s="61" t="str">
        <f>IFERROR(Limt2!BF82/GAMSlim2!BF82,"")</f>
        <v/>
      </c>
      <c r="BH82" s="61" t="str">
        <f>IFERROR(Limt2!BG82/GAMSlim2!BG82,"")</f>
        <v/>
      </c>
      <c r="BI82" s="61" t="str">
        <f>IFERROR(Limt2!BH82/GAMSlim2!BH82,"")</f>
        <v/>
      </c>
      <c r="BJ82" s="61" t="str">
        <f>IFERROR(Limt2!BI82/GAMSlim2!BI82,"")</f>
        <v/>
      </c>
    </row>
    <row r="83" spans="1:62" x14ac:dyDescent="0.25">
      <c r="A83" t="str">
        <f>Limt2!A83</f>
        <v>Coefficient of heat loss from atmosphere to oceans (c3)</v>
      </c>
      <c r="B83" t="str">
        <f>GAMSbase!A83</f>
        <v>Coefficient of Heat Loss from Atmosphere to Oceans</v>
      </c>
      <c r="C83" s="61">
        <f>IFERROR(Limt2!B83/GAMSlim2!B83,"")</f>
        <v>1</v>
      </c>
      <c r="D83" s="61" t="str">
        <f>IFERROR(Limt2!C83/GAMSlim2!C83,"")</f>
        <v/>
      </c>
      <c r="E83" s="61" t="str">
        <f>IFERROR(Limt2!D83/GAMSlim2!D83,"")</f>
        <v/>
      </c>
      <c r="F83" s="61" t="str">
        <f>IFERROR(Limt2!E83/GAMSlim2!E83,"")</f>
        <v/>
      </c>
      <c r="G83" s="61" t="str">
        <f>IFERROR(Limt2!F83/GAMSlim2!F83,"")</f>
        <v/>
      </c>
      <c r="H83" s="61" t="str">
        <f>IFERROR(Limt2!G83/GAMSlim2!G83,"")</f>
        <v/>
      </c>
      <c r="I83" s="61" t="str">
        <f>IFERROR(Limt2!H83/GAMSlim2!H83,"")</f>
        <v/>
      </c>
      <c r="J83" s="61" t="str">
        <f>IFERROR(Limt2!I83/GAMSlim2!I83,"")</f>
        <v/>
      </c>
      <c r="K83" s="61" t="str">
        <f>IFERROR(Limt2!J83/GAMSlim2!J83,"")</f>
        <v/>
      </c>
      <c r="L83" s="61" t="str">
        <f>IFERROR(Limt2!K83/GAMSlim2!K83,"")</f>
        <v/>
      </c>
      <c r="M83" s="61" t="str">
        <f>IFERROR(Limt2!L83/GAMSlim2!L83,"")</f>
        <v/>
      </c>
      <c r="N83" s="61" t="str">
        <f>IFERROR(Limt2!M83/GAMSlim2!M83,"")</f>
        <v/>
      </c>
      <c r="O83" s="61" t="str">
        <f>IFERROR(Limt2!N83/GAMSlim2!N83,"")</f>
        <v/>
      </c>
      <c r="P83" s="61" t="str">
        <f>IFERROR(Limt2!O83/GAMSlim2!O83,"")</f>
        <v/>
      </c>
      <c r="Q83" s="61" t="str">
        <f>IFERROR(Limt2!P83/GAMSlim2!P83,"")</f>
        <v/>
      </c>
      <c r="R83" s="61" t="str">
        <f>IFERROR(Limt2!Q83/GAMSlim2!Q83,"")</f>
        <v/>
      </c>
      <c r="S83" s="61" t="str">
        <f>IFERROR(Limt2!R83/GAMSlim2!R83,"")</f>
        <v/>
      </c>
      <c r="T83" s="61" t="str">
        <f>IFERROR(Limt2!S83/GAMSlim2!S83,"")</f>
        <v/>
      </c>
      <c r="U83" s="61" t="str">
        <f>IFERROR(Limt2!T83/GAMSlim2!T83,"")</f>
        <v/>
      </c>
      <c r="V83" s="61" t="str">
        <f>IFERROR(Limt2!U83/GAMSlim2!U83,"")</f>
        <v/>
      </c>
      <c r="W83" s="61" t="str">
        <f>IFERROR(Limt2!V83/GAMSlim2!V83,"")</f>
        <v/>
      </c>
      <c r="X83" s="61" t="str">
        <f>IFERROR(Limt2!W83/GAMSlim2!W83,"")</f>
        <v/>
      </c>
      <c r="Y83" s="61" t="str">
        <f>IFERROR(Limt2!X83/GAMSlim2!X83,"")</f>
        <v/>
      </c>
      <c r="Z83" s="61" t="str">
        <f>IFERROR(Limt2!Y83/GAMSlim2!Y83,"")</f>
        <v/>
      </c>
      <c r="AA83" s="61" t="str">
        <f>IFERROR(Limt2!Z83/GAMSlim2!Z83,"")</f>
        <v/>
      </c>
      <c r="AB83" s="61" t="str">
        <f>IFERROR(Limt2!AA83/GAMSlim2!AA83,"")</f>
        <v/>
      </c>
      <c r="AC83" s="61" t="str">
        <f>IFERROR(Limt2!AB83/GAMSlim2!AB83,"")</f>
        <v/>
      </c>
      <c r="AD83" s="61" t="str">
        <f>IFERROR(Limt2!AC83/GAMSlim2!AC83,"")</f>
        <v/>
      </c>
      <c r="AE83" s="61" t="str">
        <f>IFERROR(Limt2!AD83/GAMSlim2!AD83,"")</f>
        <v/>
      </c>
      <c r="AF83" s="61" t="str">
        <f>IFERROR(Limt2!AE83/GAMSlim2!AE83,"")</f>
        <v/>
      </c>
      <c r="AG83" s="61" t="str">
        <f>IFERROR(Limt2!AF83/GAMSlim2!AF83,"")</f>
        <v/>
      </c>
      <c r="AH83" s="61" t="str">
        <f>IFERROR(Limt2!AG83/GAMSlim2!AG83,"")</f>
        <v/>
      </c>
      <c r="AI83" s="61" t="str">
        <f>IFERROR(Limt2!AH83/GAMSlim2!AH83,"")</f>
        <v/>
      </c>
      <c r="AJ83" s="61" t="str">
        <f>IFERROR(Limt2!AI83/GAMSlim2!AI83,"")</f>
        <v/>
      </c>
      <c r="AK83" s="61" t="str">
        <f>IFERROR(Limt2!AJ83/GAMSlim2!AJ83,"")</f>
        <v/>
      </c>
      <c r="AL83" s="61" t="str">
        <f>IFERROR(Limt2!AK83/GAMSlim2!AK83,"")</f>
        <v/>
      </c>
      <c r="AM83" s="61" t="str">
        <f>IFERROR(Limt2!AL83/GAMSlim2!AL83,"")</f>
        <v/>
      </c>
      <c r="AN83" s="61" t="str">
        <f>IFERROR(Limt2!AM83/GAMSlim2!AM83,"")</f>
        <v/>
      </c>
      <c r="AO83" s="61" t="str">
        <f>IFERROR(Limt2!AN83/GAMSlim2!AN83,"")</f>
        <v/>
      </c>
      <c r="AP83" s="61" t="str">
        <f>IFERROR(Limt2!AO83/GAMSlim2!AO83,"")</f>
        <v/>
      </c>
      <c r="AQ83" s="61" t="str">
        <f>IFERROR(Limt2!AP83/GAMSlim2!AP83,"")</f>
        <v/>
      </c>
      <c r="AR83" s="61" t="str">
        <f>IFERROR(Limt2!AQ83/GAMSlim2!AQ83,"")</f>
        <v/>
      </c>
      <c r="AS83" s="61" t="str">
        <f>IFERROR(Limt2!AR83/GAMSlim2!AR83,"")</f>
        <v/>
      </c>
      <c r="AT83" s="61" t="str">
        <f>IFERROR(Limt2!AS83/GAMSlim2!AS83,"")</f>
        <v/>
      </c>
      <c r="AU83" s="61" t="str">
        <f>IFERROR(Limt2!AT83/GAMSlim2!AT83,"")</f>
        <v/>
      </c>
      <c r="AV83" s="61" t="str">
        <f>IFERROR(Limt2!AU83/GAMSlim2!AU83,"")</f>
        <v/>
      </c>
      <c r="AW83" s="61" t="str">
        <f>IFERROR(Limt2!AV83/GAMSlim2!AV83,"")</f>
        <v/>
      </c>
      <c r="AX83" s="61" t="str">
        <f>IFERROR(Limt2!AW83/GAMSlim2!AW83,"")</f>
        <v/>
      </c>
      <c r="AY83" s="61" t="str">
        <f>IFERROR(Limt2!AX83/GAMSlim2!AX83,"")</f>
        <v/>
      </c>
      <c r="AZ83" s="61" t="str">
        <f>IFERROR(Limt2!AY83/GAMSlim2!AY83,"")</f>
        <v/>
      </c>
      <c r="BA83" s="61" t="str">
        <f>IFERROR(Limt2!AZ83/GAMSlim2!AZ83,"")</f>
        <v/>
      </c>
      <c r="BB83" s="61" t="str">
        <f>IFERROR(Limt2!BA83/GAMSlim2!BA83,"")</f>
        <v/>
      </c>
      <c r="BC83" s="61" t="str">
        <f>IFERROR(Limt2!BB83/GAMSlim2!BB83,"")</f>
        <v/>
      </c>
      <c r="BD83" s="61" t="str">
        <f>IFERROR(Limt2!BC83/GAMSlim2!BC83,"")</f>
        <v/>
      </c>
      <c r="BE83" s="61" t="str">
        <f>IFERROR(Limt2!BD83/GAMSlim2!BD83,"")</f>
        <v/>
      </c>
      <c r="BF83" s="61" t="str">
        <f>IFERROR(Limt2!BE83/GAMSlim2!BE83,"")</f>
        <v/>
      </c>
      <c r="BG83" s="61" t="str">
        <f>IFERROR(Limt2!BF83/GAMSlim2!BF83,"")</f>
        <v/>
      </c>
      <c r="BH83" s="61" t="str">
        <f>IFERROR(Limt2!BG83/GAMSlim2!BG83,"")</f>
        <v/>
      </c>
      <c r="BI83" s="61" t="str">
        <f>IFERROR(Limt2!BH83/GAMSlim2!BH83,"")</f>
        <v/>
      </c>
      <c r="BJ83" s="61" t="str">
        <f>IFERROR(Limt2!BI83/GAMSlim2!BI83,"")</f>
        <v/>
      </c>
    </row>
    <row r="84" spans="1:62" x14ac:dyDescent="0.25">
      <c r="A84" t="str">
        <f>Limt2!A84</f>
        <v>Coefficient of heat gain by deep oceans (c4)</v>
      </c>
      <c r="B84" t="str">
        <f>GAMSbase!A84</f>
        <v>Coefficient of Heat Gain by Deep Oceans</v>
      </c>
      <c r="C84" s="61">
        <f>IFERROR(Limt2!B84/GAMSlim2!B84,"")</f>
        <v>1</v>
      </c>
      <c r="D84" s="61" t="str">
        <f>IFERROR(Limt2!C84/GAMSlim2!C84,"")</f>
        <v/>
      </c>
      <c r="E84" s="61" t="str">
        <f>IFERROR(Limt2!D84/GAMSlim2!D84,"")</f>
        <v/>
      </c>
      <c r="F84" s="61" t="str">
        <f>IFERROR(Limt2!E84/GAMSlim2!E84,"")</f>
        <v/>
      </c>
      <c r="G84" s="61" t="str">
        <f>IFERROR(Limt2!F84/GAMSlim2!F84,"")</f>
        <v/>
      </c>
      <c r="H84" s="61" t="str">
        <f>IFERROR(Limt2!G84/GAMSlim2!G84,"")</f>
        <v/>
      </c>
      <c r="I84" s="61" t="str">
        <f>IFERROR(Limt2!H84/GAMSlim2!H84,"")</f>
        <v/>
      </c>
      <c r="J84" s="61" t="str">
        <f>IFERROR(Limt2!I84/GAMSlim2!I84,"")</f>
        <v/>
      </c>
      <c r="K84" s="61" t="str">
        <f>IFERROR(Limt2!J84/GAMSlim2!J84,"")</f>
        <v/>
      </c>
      <c r="L84" s="61" t="str">
        <f>IFERROR(Limt2!K84/GAMSlim2!K84,"")</f>
        <v/>
      </c>
      <c r="M84" s="61" t="str">
        <f>IFERROR(Limt2!L84/GAMSlim2!L84,"")</f>
        <v/>
      </c>
      <c r="N84" s="61" t="str">
        <f>IFERROR(Limt2!M84/GAMSlim2!M84,"")</f>
        <v/>
      </c>
      <c r="O84" s="61" t="str">
        <f>IFERROR(Limt2!N84/GAMSlim2!N84,"")</f>
        <v/>
      </c>
      <c r="P84" s="61" t="str">
        <f>IFERROR(Limt2!O84/GAMSlim2!O84,"")</f>
        <v/>
      </c>
      <c r="Q84" s="61" t="str">
        <f>IFERROR(Limt2!P84/GAMSlim2!P84,"")</f>
        <v/>
      </c>
      <c r="R84" s="61" t="str">
        <f>IFERROR(Limt2!Q84/GAMSlim2!Q84,"")</f>
        <v/>
      </c>
      <c r="S84" s="61" t="str">
        <f>IFERROR(Limt2!R84/GAMSlim2!R84,"")</f>
        <v/>
      </c>
      <c r="T84" s="61" t="str">
        <f>IFERROR(Limt2!S84/GAMSlim2!S84,"")</f>
        <v/>
      </c>
      <c r="U84" s="61" t="str">
        <f>IFERROR(Limt2!T84/GAMSlim2!T84,"")</f>
        <v/>
      </c>
      <c r="V84" s="61" t="str">
        <f>IFERROR(Limt2!U84/GAMSlim2!U84,"")</f>
        <v/>
      </c>
      <c r="W84" s="61" t="str">
        <f>IFERROR(Limt2!V84/GAMSlim2!V84,"")</f>
        <v/>
      </c>
      <c r="X84" s="61" t="str">
        <f>IFERROR(Limt2!W84/GAMSlim2!W84,"")</f>
        <v/>
      </c>
      <c r="Y84" s="61" t="str">
        <f>IFERROR(Limt2!X84/GAMSlim2!X84,"")</f>
        <v/>
      </c>
      <c r="Z84" s="61" t="str">
        <f>IFERROR(Limt2!Y84/GAMSlim2!Y84,"")</f>
        <v/>
      </c>
      <c r="AA84" s="61" t="str">
        <f>IFERROR(Limt2!Z84/GAMSlim2!Z84,"")</f>
        <v/>
      </c>
      <c r="AB84" s="61" t="str">
        <f>IFERROR(Limt2!AA84/GAMSlim2!AA84,"")</f>
        <v/>
      </c>
      <c r="AC84" s="61" t="str">
        <f>IFERROR(Limt2!AB84/GAMSlim2!AB84,"")</f>
        <v/>
      </c>
      <c r="AD84" s="61" t="str">
        <f>IFERROR(Limt2!AC84/GAMSlim2!AC84,"")</f>
        <v/>
      </c>
      <c r="AE84" s="61" t="str">
        <f>IFERROR(Limt2!AD84/GAMSlim2!AD84,"")</f>
        <v/>
      </c>
      <c r="AF84" s="61" t="str">
        <f>IFERROR(Limt2!AE84/GAMSlim2!AE84,"")</f>
        <v/>
      </c>
      <c r="AG84" s="61" t="str">
        <f>IFERROR(Limt2!AF84/GAMSlim2!AF84,"")</f>
        <v/>
      </c>
      <c r="AH84" s="61" t="str">
        <f>IFERROR(Limt2!AG84/GAMSlim2!AG84,"")</f>
        <v/>
      </c>
      <c r="AI84" s="61" t="str">
        <f>IFERROR(Limt2!AH84/GAMSlim2!AH84,"")</f>
        <v/>
      </c>
      <c r="AJ84" s="61" t="str">
        <f>IFERROR(Limt2!AI84/GAMSlim2!AI84,"")</f>
        <v/>
      </c>
      <c r="AK84" s="61" t="str">
        <f>IFERROR(Limt2!AJ84/GAMSlim2!AJ84,"")</f>
        <v/>
      </c>
      <c r="AL84" s="61" t="str">
        <f>IFERROR(Limt2!AK84/GAMSlim2!AK84,"")</f>
        <v/>
      </c>
      <c r="AM84" s="61" t="str">
        <f>IFERROR(Limt2!AL84/GAMSlim2!AL84,"")</f>
        <v/>
      </c>
      <c r="AN84" s="61" t="str">
        <f>IFERROR(Limt2!AM84/GAMSlim2!AM84,"")</f>
        <v/>
      </c>
      <c r="AO84" s="61" t="str">
        <f>IFERROR(Limt2!AN84/GAMSlim2!AN84,"")</f>
        <v/>
      </c>
      <c r="AP84" s="61" t="str">
        <f>IFERROR(Limt2!AO84/GAMSlim2!AO84,"")</f>
        <v/>
      </c>
      <c r="AQ84" s="61" t="str">
        <f>IFERROR(Limt2!AP84/GAMSlim2!AP84,"")</f>
        <v/>
      </c>
      <c r="AR84" s="61" t="str">
        <f>IFERROR(Limt2!AQ84/GAMSlim2!AQ84,"")</f>
        <v/>
      </c>
      <c r="AS84" s="61" t="str">
        <f>IFERROR(Limt2!AR84/GAMSlim2!AR84,"")</f>
        <v/>
      </c>
      <c r="AT84" s="61" t="str">
        <f>IFERROR(Limt2!AS84/GAMSlim2!AS84,"")</f>
        <v/>
      </c>
      <c r="AU84" s="61" t="str">
        <f>IFERROR(Limt2!AT84/GAMSlim2!AT84,"")</f>
        <v/>
      </c>
      <c r="AV84" s="61" t="str">
        <f>IFERROR(Limt2!AU84/GAMSlim2!AU84,"")</f>
        <v/>
      </c>
      <c r="AW84" s="61" t="str">
        <f>IFERROR(Limt2!AV84/GAMSlim2!AV84,"")</f>
        <v/>
      </c>
      <c r="AX84" s="61" t="str">
        <f>IFERROR(Limt2!AW84/GAMSlim2!AW84,"")</f>
        <v/>
      </c>
      <c r="AY84" s="61" t="str">
        <f>IFERROR(Limt2!AX84/GAMSlim2!AX84,"")</f>
        <v/>
      </c>
      <c r="AZ84" s="61" t="str">
        <f>IFERROR(Limt2!AY84/GAMSlim2!AY84,"")</f>
        <v/>
      </c>
      <c r="BA84" s="61" t="str">
        <f>IFERROR(Limt2!AZ84/GAMSlim2!AZ84,"")</f>
        <v/>
      </c>
      <c r="BB84" s="61" t="str">
        <f>IFERROR(Limt2!BA84/GAMSlim2!BA84,"")</f>
        <v/>
      </c>
      <c r="BC84" s="61" t="str">
        <f>IFERROR(Limt2!BB84/GAMSlim2!BB84,"")</f>
        <v/>
      </c>
      <c r="BD84" s="61" t="str">
        <f>IFERROR(Limt2!BC84/GAMSlim2!BC84,"")</f>
        <v/>
      </c>
      <c r="BE84" s="61" t="str">
        <f>IFERROR(Limt2!BD84/GAMSlim2!BD84,"")</f>
        <v/>
      </c>
      <c r="BF84" s="61" t="str">
        <f>IFERROR(Limt2!BE84/GAMSlim2!BE84,"")</f>
        <v/>
      </c>
      <c r="BG84" s="61" t="str">
        <f>IFERROR(Limt2!BF84/GAMSlim2!BF84,"")</f>
        <v/>
      </c>
      <c r="BH84" s="61" t="str">
        <f>IFERROR(Limt2!BG84/GAMSlim2!BG84,"")</f>
        <v/>
      </c>
      <c r="BI84" s="61" t="str">
        <f>IFERROR(Limt2!BH84/GAMSlim2!BH84,"")</f>
        <v/>
      </c>
      <c r="BJ84" s="61" t="str">
        <f>IFERROR(Limt2!BI84/GAMSlim2!BI84,"")</f>
        <v/>
      </c>
    </row>
    <row r="85" spans="1:62" x14ac:dyDescent="0.25">
      <c r="A85" t="str">
        <f>Limt2!A85</f>
        <v>Global Environmental Variables</v>
      </c>
      <c r="B85" t="str">
        <f>GAMSbase!A85</f>
        <v>** Global Environmental Variables</v>
      </c>
      <c r="C85" s="61" t="str">
        <f>IFERROR(Limt2!B85/GAMSlim2!B85,"")</f>
        <v/>
      </c>
      <c r="D85" s="61" t="str">
        <f>IFERROR(Limt2!C85/GAMSlim2!C85,"")</f>
        <v/>
      </c>
      <c r="E85" s="61" t="str">
        <f>IFERROR(Limt2!D85/GAMSlim2!D85,"")</f>
        <v/>
      </c>
      <c r="F85" s="61" t="str">
        <f>IFERROR(Limt2!E85/GAMSlim2!E85,"")</f>
        <v/>
      </c>
      <c r="G85" s="61" t="str">
        <f>IFERROR(Limt2!F85/GAMSlim2!F85,"")</f>
        <v/>
      </c>
      <c r="H85" s="61" t="str">
        <f>IFERROR(Limt2!G85/GAMSlim2!G85,"")</f>
        <v/>
      </c>
      <c r="I85" s="61" t="str">
        <f>IFERROR(Limt2!H85/GAMSlim2!H85,"")</f>
        <v/>
      </c>
      <c r="J85" s="61" t="str">
        <f>IFERROR(Limt2!I85/GAMSlim2!I85,"")</f>
        <v/>
      </c>
      <c r="K85" s="61" t="str">
        <f>IFERROR(Limt2!J85/GAMSlim2!J85,"")</f>
        <v/>
      </c>
      <c r="L85" s="61" t="str">
        <f>IFERROR(Limt2!K85/GAMSlim2!K85,"")</f>
        <v/>
      </c>
      <c r="M85" s="61" t="str">
        <f>IFERROR(Limt2!L85/GAMSlim2!L85,"")</f>
        <v/>
      </c>
      <c r="N85" s="61" t="str">
        <f>IFERROR(Limt2!M85/GAMSlim2!M85,"")</f>
        <v/>
      </c>
      <c r="O85" s="61" t="str">
        <f>IFERROR(Limt2!N85/GAMSlim2!N85,"")</f>
        <v/>
      </c>
      <c r="P85" s="61" t="str">
        <f>IFERROR(Limt2!O85/GAMSlim2!O85,"")</f>
        <v/>
      </c>
      <c r="Q85" s="61" t="str">
        <f>IFERROR(Limt2!P85/GAMSlim2!P85,"")</f>
        <v/>
      </c>
      <c r="R85" s="61" t="str">
        <f>IFERROR(Limt2!Q85/GAMSlim2!Q85,"")</f>
        <v/>
      </c>
      <c r="S85" s="61" t="str">
        <f>IFERROR(Limt2!R85/GAMSlim2!R85,"")</f>
        <v/>
      </c>
      <c r="T85" s="61" t="str">
        <f>IFERROR(Limt2!S85/GAMSlim2!S85,"")</f>
        <v/>
      </c>
      <c r="U85" s="61" t="str">
        <f>IFERROR(Limt2!T85/GAMSlim2!T85,"")</f>
        <v/>
      </c>
      <c r="V85" s="61" t="str">
        <f>IFERROR(Limt2!U85/GAMSlim2!U85,"")</f>
        <v/>
      </c>
      <c r="W85" s="61" t="str">
        <f>IFERROR(Limt2!V85/GAMSlim2!V85,"")</f>
        <v/>
      </c>
      <c r="X85" s="61" t="str">
        <f>IFERROR(Limt2!W85/GAMSlim2!W85,"")</f>
        <v/>
      </c>
      <c r="Y85" s="61" t="str">
        <f>IFERROR(Limt2!X85/GAMSlim2!X85,"")</f>
        <v/>
      </c>
      <c r="Z85" s="61" t="str">
        <f>IFERROR(Limt2!Y85/GAMSlim2!Y85,"")</f>
        <v/>
      </c>
      <c r="AA85" s="61" t="str">
        <f>IFERROR(Limt2!Z85/GAMSlim2!Z85,"")</f>
        <v/>
      </c>
      <c r="AB85" s="61" t="str">
        <f>IFERROR(Limt2!AA85/GAMSlim2!AA85,"")</f>
        <v/>
      </c>
      <c r="AC85" s="61" t="str">
        <f>IFERROR(Limt2!AB85/GAMSlim2!AB85,"")</f>
        <v/>
      </c>
      <c r="AD85" s="61" t="str">
        <f>IFERROR(Limt2!AC85/GAMSlim2!AC85,"")</f>
        <v/>
      </c>
      <c r="AE85" s="61" t="str">
        <f>IFERROR(Limt2!AD85/GAMSlim2!AD85,"")</f>
        <v/>
      </c>
      <c r="AF85" s="61" t="str">
        <f>IFERROR(Limt2!AE85/GAMSlim2!AE85,"")</f>
        <v/>
      </c>
      <c r="AG85" s="61" t="str">
        <f>IFERROR(Limt2!AF85/GAMSlim2!AF85,"")</f>
        <v/>
      </c>
      <c r="AH85" s="61" t="str">
        <f>IFERROR(Limt2!AG85/GAMSlim2!AG85,"")</f>
        <v/>
      </c>
      <c r="AI85" s="61" t="str">
        <f>IFERROR(Limt2!AH85/GAMSlim2!AH85,"")</f>
        <v/>
      </c>
      <c r="AJ85" s="61" t="str">
        <f>IFERROR(Limt2!AI85/GAMSlim2!AI85,"")</f>
        <v/>
      </c>
      <c r="AK85" s="61" t="str">
        <f>IFERROR(Limt2!AJ85/GAMSlim2!AJ85,"")</f>
        <v/>
      </c>
      <c r="AL85" s="61" t="str">
        <f>IFERROR(Limt2!AK85/GAMSlim2!AK85,"")</f>
        <v/>
      </c>
      <c r="AM85" s="61" t="str">
        <f>IFERROR(Limt2!AL85/GAMSlim2!AL85,"")</f>
        <v/>
      </c>
      <c r="AN85" s="61" t="str">
        <f>IFERROR(Limt2!AM85/GAMSlim2!AM85,"")</f>
        <v/>
      </c>
      <c r="AO85" s="61" t="str">
        <f>IFERROR(Limt2!AN85/GAMSlim2!AN85,"")</f>
        <v/>
      </c>
      <c r="AP85" s="61" t="str">
        <f>IFERROR(Limt2!AO85/GAMSlim2!AO85,"")</f>
        <v/>
      </c>
      <c r="AQ85" s="61" t="str">
        <f>IFERROR(Limt2!AP85/GAMSlim2!AP85,"")</f>
        <v/>
      </c>
      <c r="AR85" s="61" t="str">
        <f>IFERROR(Limt2!AQ85/GAMSlim2!AQ85,"")</f>
        <v/>
      </c>
      <c r="AS85" s="61" t="str">
        <f>IFERROR(Limt2!AR85/GAMSlim2!AR85,"")</f>
        <v/>
      </c>
      <c r="AT85" s="61" t="str">
        <f>IFERROR(Limt2!AS85/GAMSlim2!AS85,"")</f>
        <v/>
      </c>
      <c r="AU85" s="61" t="str">
        <f>IFERROR(Limt2!AT85/GAMSlim2!AT85,"")</f>
        <v/>
      </c>
      <c r="AV85" s="61" t="str">
        <f>IFERROR(Limt2!AU85/GAMSlim2!AU85,"")</f>
        <v/>
      </c>
      <c r="AW85" s="61" t="str">
        <f>IFERROR(Limt2!AV85/GAMSlim2!AV85,"")</f>
        <v/>
      </c>
      <c r="AX85" s="61" t="str">
        <f>IFERROR(Limt2!AW85/GAMSlim2!AW85,"")</f>
        <v/>
      </c>
      <c r="AY85" s="61" t="str">
        <f>IFERROR(Limt2!AX85/GAMSlim2!AX85,"")</f>
        <v/>
      </c>
      <c r="AZ85" s="61" t="str">
        <f>IFERROR(Limt2!AY85/GAMSlim2!AY85,"")</f>
        <v/>
      </c>
      <c r="BA85" s="61" t="str">
        <f>IFERROR(Limt2!AZ85/GAMSlim2!AZ85,"")</f>
        <v/>
      </c>
      <c r="BB85" s="61" t="str">
        <f>IFERROR(Limt2!BA85/GAMSlim2!BA85,"")</f>
        <v/>
      </c>
      <c r="BC85" s="61" t="str">
        <f>IFERROR(Limt2!BB85/GAMSlim2!BB85,"")</f>
        <v/>
      </c>
      <c r="BD85" s="61" t="str">
        <f>IFERROR(Limt2!BC85/GAMSlim2!BC85,"")</f>
        <v/>
      </c>
      <c r="BE85" s="61" t="str">
        <f>IFERROR(Limt2!BD85/GAMSlim2!BD85,"")</f>
        <v/>
      </c>
      <c r="BF85" s="61" t="str">
        <f>IFERROR(Limt2!BE85/GAMSlim2!BE85,"")</f>
        <v/>
      </c>
      <c r="BG85" s="61" t="str">
        <f>IFERROR(Limt2!BF85/GAMSlim2!BF85,"")</f>
        <v/>
      </c>
      <c r="BH85" s="61" t="str">
        <f>IFERROR(Limt2!BG85/GAMSlim2!BG85,"")</f>
        <v/>
      </c>
      <c r="BI85" s="61" t="str">
        <f>IFERROR(Limt2!BH85/GAMSlim2!BH85,"")</f>
        <v/>
      </c>
      <c r="BJ85" s="61" t="str">
        <f>IFERROR(Limt2!BI85/GAMSlim2!BI85,"")</f>
        <v/>
      </c>
    </row>
    <row r="86" spans="1:62" x14ac:dyDescent="0.25">
      <c r="A86" t="str">
        <f>Limt2!A86</f>
        <v>CARBON CYCLE (beginning of period)</v>
      </c>
      <c r="B86" t="str">
        <f>GAMSbase!A86</f>
        <v>* CARBON CYCLE</v>
      </c>
      <c r="C86" s="61" t="str">
        <f>IFERROR(Limt2!B86/GAMSlim2!B86,"")</f>
        <v/>
      </c>
      <c r="D86" s="61" t="str">
        <f>IFERROR(Limt2!C86/GAMSlim2!C86,"")</f>
        <v/>
      </c>
      <c r="E86" s="61" t="str">
        <f>IFERROR(Limt2!D86/GAMSlim2!D86,"")</f>
        <v/>
      </c>
      <c r="F86" s="61" t="str">
        <f>IFERROR(Limt2!E86/GAMSlim2!E86,"")</f>
        <v/>
      </c>
      <c r="G86" s="61" t="str">
        <f>IFERROR(Limt2!F86/GAMSlim2!F86,"")</f>
        <v/>
      </c>
      <c r="H86" s="61" t="str">
        <f>IFERROR(Limt2!G86/GAMSlim2!G86,"")</f>
        <v/>
      </c>
      <c r="I86" s="61" t="str">
        <f>IFERROR(Limt2!H86/GAMSlim2!H86,"")</f>
        <v/>
      </c>
      <c r="J86" s="61" t="str">
        <f>IFERROR(Limt2!I86/GAMSlim2!I86,"")</f>
        <v/>
      </c>
      <c r="K86" s="61" t="str">
        <f>IFERROR(Limt2!J86/GAMSlim2!J86,"")</f>
        <v/>
      </c>
      <c r="L86" s="61" t="str">
        <f>IFERROR(Limt2!K86/GAMSlim2!K86,"")</f>
        <v/>
      </c>
      <c r="M86" s="61" t="str">
        <f>IFERROR(Limt2!L86/GAMSlim2!L86,"")</f>
        <v/>
      </c>
      <c r="N86" s="61" t="str">
        <f>IFERROR(Limt2!M86/GAMSlim2!M86,"")</f>
        <v/>
      </c>
      <c r="O86" s="61" t="str">
        <f>IFERROR(Limt2!N86/GAMSlim2!N86,"")</f>
        <v/>
      </c>
      <c r="P86" s="61" t="str">
        <f>IFERROR(Limt2!O86/GAMSlim2!O86,"")</f>
        <v/>
      </c>
      <c r="Q86" s="61" t="str">
        <f>IFERROR(Limt2!P86/GAMSlim2!P86,"")</f>
        <v/>
      </c>
      <c r="R86" s="61" t="str">
        <f>IFERROR(Limt2!Q86/GAMSlim2!Q86,"")</f>
        <v/>
      </c>
      <c r="S86" s="61" t="str">
        <f>IFERROR(Limt2!R86/GAMSlim2!R86,"")</f>
        <v/>
      </c>
      <c r="T86" s="61" t="str">
        <f>IFERROR(Limt2!S86/GAMSlim2!S86,"")</f>
        <v/>
      </c>
      <c r="U86" s="61" t="str">
        <f>IFERROR(Limt2!T86/GAMSlim2!T86,"")</f>
        <v/>
      </c>
      <c r="V86" s="61" t="str">
        <f>IFERROR(Limt2!U86/GAMSlim2!U86,"")</f>
        <v/>
      </c>
      <c r="W86" s="61" t="str">
        <f>IFERROR(Limt2!V86/GAMSlim2!V86,"")</f>
        <v/>
      </c>
      <c r="X86" s="61" t="str">
        <f>IFERROR(Limt2!W86/GAMSlim2!W86,"")</f>
        <v/>
      </c>
      <c r="Y86" s="61" t="str">
        <f>IFERROR(Limt2!X86/GAMSlim2!X86,"")</f>
        <v/>
      </c>
      <c r="Z86" s="61" t="str">
        <f>IFERROR(Limt2!Y86/GAMSlim2!Y86,"")</f>
        <v/>
      </c>
      <c r="AA86" s="61" t="str">
        <f>IFERROR(Limt2!Z86/GAMSlim2!Z86,"")</f>
        <v/>
      </c>
      <c r="AB86" s="61" t="str">
        <f>IFERROR(Limt2!AA86/GAMSlim2!AA86,"")</f>
        <v/>
      </c>
      <c r="AC86" s="61" t="str">
        <f>IFERROR(Limt2!AB86/GAMSlim2!AB86,"")</f>
        <v/>
      </c>
      <c r="AD86" s="61" t="str">
        <f>IFERROR(Limt2!AC86/GAMSlim2!AC86,"")</f>
        <v/>
      </c>
      <c r="AE86" s="61" t="str">
        <f>IFERROR(Limt2!AD86/GAMSlim2!AD86,"")</f>
        <v/>
      </c>
      <c r="AF86" s="61" t="str">
        <f>IFERROR(Limt2!AE86/GAMSlim2!AE86,"")</f>
        <v/>
      </c>
      <c r="AG86" s="61" t="str">
        <f>IFERROR(Limt2!AF86/GAMSlim2!AF86,"")</f>
        <v/>
      </c>
      <c r="AH86" s="61" t="str">
        <f>IFERROR(Limt2!AG86/GAMSlim2!AG86,"")</f>
        <v/>
      </c>
      <c r="AI86" s="61" t="str">
        <f>IFERROR(Limt2!AH86/GAMSlim2!AH86,"")</f>
        <v/>
      </c>
      <c r="AJ86" s="61" t="str">
        <f>IFERROR(Limt2!AI86/GAMSlim2!AI86,"")</f>
        <v/>
      </c>
      <c r="AK86" s="61" t="str">
        <f>IFERROR(Limt2!AJ86/GAMSlim2!AJ86,"")</f>
        <v/>
      </c>
      <c r="AL86" s="61" t="str">
        <f>IFERROR(Limt2!AK86/GAMSlim2!AK86,"")</f>
        <v/>
      </c>
      <c r="AM86" s="61" t="str">
        <f>IFERROR(Limt2!AL86/GAMSlim2!AL86,"")</f>
        <v/>
      </c>
      <c r="AN86" s="61" t="str">
        <f>IFERROR(Limt2!AM86/GAMSlim2!AM86,"")</f>
        <v/>
      </c>
      <c r="AO86" s="61" t="str">
        <f>IFERROR(Limt2!AN86/GAMSlim2!AN86,"")</f>
        <v/>
      </c>
      <c r="AP86" s="61" t="str">
        <f>IFERROR(Limt2!AO86/GAMSlim2!AO86,"")</f>
        <v/>
      </c>
      <c r="AQ86" s="61" t="str">
        <f>IFERROR(Limt2!AP86/GAMSlim2!AP86,"")</f>
        <v/>
      </c>
      <c r="AR86" s="61" t="str">
        <f>IFERROR(Limt2!AQ86/GAMSlim2!AQ86,"")</f>
        <v/>
      </c>
      <c r="AS86" s="61" t="str">
        <f>IFERROR(Limt2!AR86/GAMSlim2!AR86,"")</f>
        <v/>
      </c>
      <c r="AT86" s="61" t="str">
        <f>IFERROR(Limt2!AS86/GAMSlim2!AS86,"")</f>
        <v/>
      </c>
      <c r="AU86" s="61" t="str">
        <f>IFERROR(Limt2!AT86/GAMSlim2!AT86,"")</f>
        <v/>
      </c>
      <c r="AV86" s="61" t="str">
        <f>IFERROR(Limt2!AU86/GAMSlim2!AU86,"")</f>
        <v/>
      </c>
      <c r="AW86" s="61" t="str">
        <f>IFERROR(Limt2!AV86/GAMSlim2!AV86,"")</f>
        <v/>
      </c>
      <c r="AX86" s="61" t="str">
        <f>IFERROR(Limt2!AW86/GAMSlim2!AW86,"")</f>
        <v/>
      </c>
      <c r="AY86" s="61" t="str">
        <f>IFERROR(Limt2!AX86/GAMSlim2!AX86,"")</f>
        <v/>
      </c>
      <c r="AZ86" s="61" t="str">
        <f>IFERROR(Limt2!AY86/GAMSlim2!AY86,"")</f>
        <v/>
      </c>
      <c r="BA86" s="61" t="str">
        <f>IFERROR(Limt2!AZ86/GAMSlim2!AZ86,"")</f>
        <v/>
      </c>
      <c r="BB86" s="61" t="str">
        <f>IFERROR(Limt2!BA86/GAMSlim2!BA86,"")</f>
        <v/>
      </c>
      <c r="BC86" s="61" t="str">
        <f>IFERROR(Limt2!BB86/GAMSlim2!BB86,"")</f>
        <v/>
      </c>
      <c r="BD86" s="61" t="str">
        <f>IFERROR(Limt2!BC86/GAMSlim2!BC86,"")</f>
        <v/>
      </c>
      <c r="BE86" s="61" t="str">
        <f>IFERROR(Limt2!BD86/GAMSlim2!BD86,"")</f>
        <v/>
      </c>
      <c r="BF86" s="61" t="str">
        <f>IFERROR(Limt2!BE86/GAMSlim2!BE86,"")</f>
        <v/>
      </c>
      <c r="BG86" s="61" t="str">
        <f>IFERROR(Limt2!BF86/GAMSlim2!BF86,"")</f>
        <v/>
      </c>
      <c r="BH86" s="61" t="str">
        <f>IFERROR(Limt2!BG86/GAMSlim2!BG86,"")</f>
        <v/>
      </c>
      <c r="BI86" s="61" t="str">
        <f>IFERROR(Limt2!BH86/GAMSlim2!BH86,"")</f>
        <v/>
      </c>
      <c r="BJ86" s="61" t="str">
        <f>IFERROR(Limt2!BI86/GAMSlim2!BI86,"")</f>
        <v/>
      </c>
    </row>
    <row r="87" spans="1:62" x14ac:dyDescent="0.25">
      <c r="A87" t="str">
        <f>Limt2!A87</f>
        <v>Atmospheric concentration of carbon (GTC)</v>
      </c>
      <c r="B87" t="str">
        <f>GAMSbase!A87</f>
        <v>Atmospheric concentration of carbon (GTC)</v>
      </c>
      <c r="C87" s="61">
        <f>IFERROR(Limt2!B87/GAMSlim2!B87,"")</f>
        <v>1</v>
      </c>
      <c r="D87" s="61">
        <f>IFERROR(Limt2!C87/GAMSlim2!C87,"")</f>
        <v>0.99999999999907085</v>
      </c>
      <c r="E87" s="61">
        <f>IFERROR(Limt2!D87/GAMSlim2!D87,"")</f>
        <v>1.0000000000044864</v>
      </c>
      <c r="F87" s="61">
        <f>IFERROR(Limt2!E87/GAMSlim2!E87,"")</f>
        <v>0.99958006721220549</v>
      </c>
      <c r="G87" s="61">
        <f>IFERROR(Limt2!F87/GAMSlim2!F87,"")</f>
        <v>0.99910757491433932</v>
      </c>
      <c r="H87" s="61">
        <f>IFERROR(Limt2!G87/GAMSlim2!G87,"")</f>
        <v>0.99860972374438961</v>
      </c>
      <c r="I87" s="61">
        <f>IFERROR(Limt2!H87/GAMSlim2!H87,"")</f>
        <v>0.99811191446133174</v>
      </c>
      <c r="J87" s="61">
        <f>IFERROR(Limt2!I87/GAMSlim2!I87,"")</f>
        <v>0.99764451929609477</v>
      </c>
      <c r="K87" s="61">
        <f>IFERROR(Limt2!J87/GAMSlim2!J87,"")</f>
        <v>0.99725168946314813</v>
      </c>
      <c r="L87" s="61">
        <f>IFERROR(Limt2!K87/GAMSlim2!K87,"")</f>
        <v>0.9970041751289308</v>
      </c>
      <c r="M87" s="61">
        <f>IFERROR(Limt2!L87/GAMSlim2!L87,"")</f>
        <v>0.99701972161577435</v>
      </c>
      <c r="N87" s="61">
        <f>IFERROR(Limt2!M87/GAMSlim2!M87,"")</f>
        <v>0.99719060931725112</v>
      </c>
      <c r="O87" s="61">
        <f>IFERROR(Limt2!N87/GAMSlim2!N87,"")</f>
        <v>0.99734501020723232</v>
      </c>
      <c r="P87" s="61">
        <f>IFERROR(Limt2!O87/GAMSlim2!O87,"")</f>
        <v>0.99748405516616612</v>
      </c>
      <c r="Q87" s="61">
        <f>IFERROR(Limt2!P87/GAMSlim2!P87,"")</f>
        <v>0.99760889918229445</v>
      </c>
      <c r="R87" s="61">
        <f>IFERROR(Limt2!Q87/GAMSlim2!Q87,"")</f>
        <v>0.9977206946683842</v>
      </c>
      <c r="S87" s="61">
        <f>IFERROR(Limt2!R87/GAMSlim2!R87,"")</f>
        <v>0.9978205697394642</v>
      </c>
      <c r="T87" s="61">
        <f>IFERROR(Limt2!S87/GAMSlim2!S87,"")</f>
        <v>0.99790961134081435</v>
      </c>
      <c r="U87" s="61">
        <f>IFERROR(Limt2!T87/GAMSlim2!T87,"")</f>
        <v>0.99798885285271033</v>
      </c>
      <c r="V87" s="61">
        <f>IFERROR(Limt2!U87/GAMSlim2!U87,"")</f>
        <v>0.99752595715927828</v>
      </c>
      <c r="W87" s="61">
        <f>IFERROR(Limt2!V87/GAMSlim2!V87,"")</f>
        <v>0.99656187775857774</v>
      </c>
      <c r="X87" s="61">
        <f>IFERROR(Limt2!W87/GAMSlim2!W87,"")</f>
        <v>0.99554449642099807</v>
      </c>
      <c r="Y87" s="61">
        <f>IFERROR(Limt2!X87/GAMSlim2!X87,"")</f>
        <v>0.99446896304178367</v>
      </c>
      <c r="Z87" s="61">
        <f>IFERROR(Limt2!Y87/GAMSlim2!Y87,"")</f>
        <v>0.99333290248749639</v>
      </c>
      <c r="AA87" s="61">
        <f>IFERROR(Limt2!Z87/GAMSlim2!Z87,"")</f>
        <v>0.99213665252486904</v>
      </c>
      <c r="AB87" s="61">
        <f>IFERROR(Limt2!AA87/GAMSlim2!AA87,"")</f>
        <v>0.99088343108646237</v>
      </c>
      <c r="AC87" s="61">
        <f>IFERROR(Limt2!AB87/GAMSlim2!AB87,"")</f>
        <v>0.98957939027117092</v>
      </c>
      <c r="AD87" s="61">
        <f>IFERROR(Limt2!AC87/GAMSlim2!AC87,"")</f>
        <v>0.99025070204764076</v>
      </c>
      <c r="AE87" s="61">
        <f>IFERROR(Limt2!AD87/GAMSlim2!AD87,"")</f>
        <v>0.9908430747642204</v>
      </c>
      <c r="AF87" s="61">
        <f>IFERROR(Limt2!AE87/GAMSlim2!AE87,"")</f>
        <v>0.99136530368817688</v>
      </c>
      <c r="AG87" s="61">
        <f>IFERROR(Limt2!AF87/GAMSlim2!AF87,"")</f>
        <v>1.0047646397727463</v>
      </c>
      <c r="AH87" s="61">
        <f>IFERROR(Limt2!AG87/GAMSlim2!AG87,"")</f>
        <v>1.0227928273138347</v>
      </c>
      <c r="AI87" s="61">
        <f>IFERROR(Limt2!AH87/GAMSlim2!AH87,"")</f>
        <v>1.0456686450452437</v>
      </c>
      <c r="AJ87" s="61">
        <f>IFERROR(Limt2!AI87/GAMSlim2!AI87,"")</f>
        <v>1.053656529865002</v>
      </c>
      <c r="AK87" s="61">
        <f>IFERROR(Limt2!AJ87/GAMSlim2!AJ87,"")</f>
        <v>1.0590643864869944</v>
      </c>
      <c r="AL87" s="61">
        <f>IFERROR(Limt2!AK87/GAMSlim2!AK87,"")</f>
        <v>1.0624766522552358</v>
      </c>
      <c r="AM87" s="61">
        <f>IFERROR(Limt2!AL87/GAMSlim2!AL87,"")</f>
        <v>1.0643418930444577</v>
      </c>
      <c r="AN87" s="61">
        <f>IFERROR(Limt2!AM87/GAMSlim2!AM87,"")</f>
        <v>1.0650009887835277</v>
      </c>
      <c r="AO87" s="61">
        <f>IFERROR(Limt2!AN87/GAMSlim2!AN87,"")</f>
        <v>1.0647133760074656</v>
      </c>
      <c r="AP87" s="61">
        <f>IFERROR(Limt2!AO87/GAMSlim2!AO87,"")</f>
        <v>1.0636825476313978</v>
      </c>
      <c r="AQ87" s="61">
        <f>IFERROR(Limt2!AP87/GAMSlim2!AP87,"")</f>
        <v>1.0620788856404999</v>
      </c>
      <c r="AR87" s="61">
        <f>IFERROR(Limt2!AQ87/GAMSlim2!AQ87,"")</f>
        <v>1.0600564451227998</v>
      </c>
      <c r="AS87" s="61">
        <f>IFERROR(Limt2!AR87/GAMSlim2!AR87,"")</f>
        <v>1.0577609886335888</v>
      </c>
      <c r="AT87" s="61">
        <f>IFERROR(Limt2!AS87/GAMSlim2!AS87,"")</f>
        <v>1.0553292368113956</v>
      </c>
      <c r="AU87" s="61">
        <f>IFERROR(Limt2!AT87/GAMSlim2!AT87,"")</f>
        <v>1.0528823864192658</v>
      </c>
      <c r="AV87" s="61">
        <f>IFERROR(Limt2!AU87/GAMSlim2!AU87,"")</f>
        <v>1.0505183880869187</v>
      </c>
      <c r="AW87" s="61">
        <f>IFERROR(Limt2!AV87/GAMSlim2!AV87,"")</f>
        <v>1.0483065069174284</v>
      </c>
      <c r="AX87" s="61">
        <f>IFERROR(Limt2!AW87/GAMSlim2!AW87,"")</f>
        <v>1.0462853509180183</v>
      </c>
      <c r="AY87" s="61">
        <f>IFERROR(Limt2!AX87/GAMSlim2!AX87,"")</f>
        <v>1.0444634855921286</v>
      </c>
      <c r="AZ87" s="61">
        <f>IFERROR(Limt2!AY87/GAMSlim2!AY87,"")</f>
        <v>1.0428209471256</v>
      </c>
      <c r="BA87" s="61">
        <f>IFERROR(Limt2!AZ87/GAMSlim2!AZ87,"")</f>
        <v>1.0413103250001019</v>
      </c>
      <c r="BB87" s="61">
        <f>IFERROR(Limt2!BA87/GAMSlim2!BA87,"")</f>
        <v>1.0396698191703169</v>
      </c>
      <c r="BC87" s="61">
        <f>IFERROR(Limt2!BB87/GAMSlim2!BB87,"")</f>
        <v>1.0380869365418168</v>
      </c>
      <c r="BD87" s="61">
        <f>IFERROR(Limt2!BC87/GAMSlim2!BC87,"")</f>
        <v>1.0363972216324149</v>
      </c>
      <c r="BE87" s="61">
        <f>IFERROR(Limt2!BD87/GAMSlim2!BD87,"")</f>
        <v>1.0344561312109553</v>
      </c>
      <c r="BF87" s="61">
        <f>IFERROR(Limt2!BE87/GAMSlim2!BE87,"")</f>
        <v>1.0321655394781157</v>
      </c>
      <c r="BG87" s="61">
        <f>IFERROR(Limt2!BF87/GAMSlim2!BF87,"")</f>
        <v>1.0295055587199258</v>
      </c>
      <c r="BH87" s="61">
        <f>IFERROR(Limt2!BG87/GAMSlim2!BG87,"")</f>
        <v>1.0265502112130347</v>
      </c>
      <c r="BI87" s="61">
        <f>IFERROR(Limt2!BH87/GAMSlim2!BH87,"")</f>
        <v>1.0234476907762713</v>
      </c>
      <c r="BJ87" s="61">
        <f>IFERROR(Limt2!BI87/GAMSlim2!BI87,"")</f>
        <v>1.0203657567876305</v>
      </c>
    </row>
    <row r="88" spans="1:62" x14ac:dyDescent="0.25">
      <c r="A88" t="str">
        <f>Limt2!A88</f>
        <v>Atmospheric concentration of carbon (ppm)</v>
      </c>
      <c r="B88" t="str">
        <f>GAMSbase!A88</f>
        <v>Atmospheric concentration of carbon (ppm)</v>
      </c>
      <c r="C88" s="61">
        <f>IFERROR(Limt2!B88/GAMSlim2!B88,"")</f>
        <v>0.99999999999994227</v>
      </c>
      <c r="D88" s="61">
        <f>IFERROR(Limt2!C88/GAMSlim2!C88,"")</f>
        <v>0.99999999999891054</v>
      </c>
      <c r="E88" s="61">
        <f>IFERROR(Limt2!D88/GAMSlim2!D88,"")</f>
        <v>1.000000000004597</v>
      </c>
      <c r="F88" s="61">
        <f>IFERROR(Limt2!E88/GAMSlim2!E88,"")</f>
        <v>0.99958006721218684</v>
      </c>
      <c r="G88" s="61">
        <f>IFERROR(Limt2!F88/GAMSlim2!F88,"")</f>
        <v>0.99910757491425262</v>
      </c>
      <c r="H88" s="61">
        <f>IFERROR(Limt2!G88/GAMSlim2!G88,"")</f>
        <v>0.99860972374444379</v>
      </c>
      <c r="I88" s="61">
        <f>IFERROR(Limt2!H88/GAMSlim2!H88,"")</f>
        <v>0.99811191446126502</v>
      </c>
      <c r="J88" s="61">
        <f>IFERROR(Limt2!I88/GAMSlim2!I88,"")</f>
        <v>0.99764451929596765</v>
      </c>
      <c r="K88" s="61">
        <f>IFERROR(Limt2!J88/GAMSlim2!J88,"")</f>
        <v>0.9972516894632325</v>
      </c>
      <c r="L88" s="61">
        <f>IFERROR(Limt2!K88/GAMSlim2!K88,"")</f>
        <v>0.99700417512896078</v>
      </c>
      <c r="M88" s="61">
        <f>IFERROR(Limt2!L88/GAMSlim2!L88,"")</f>
        <v>0.9970197216158101</v>
      </c>
      <c r="N88" s="61">
        <f>IFERROR(Limt2!M88/GAMSlim2!M88,"")</f>
        <v>0.99719060931718917</v>
      </c>
      <c r="O88" s="61">
        <f>IFERROR(Limt2!N88/GAMSlim2!N88,"")</f>
        <v>0.99734501020737376</v>
      </c>
      <c r="P88" s="61">
        <f>IFERROR(Limt2!O88/GAMSlim2!O88,"")</f>
        <v>0.99748405516622152</v>
      </c>
      <c r="Q88" s="61">
        <f>IFERROR(Limt2!P88/GAMSlim2!P88,"")</f>
        <v>0.99760889918229778</v>
      </c>
      <c r="R88" s="61">
        <f>IFERROR(Limt2!Q88/GAMSlim2!Q88,"")</f>
        <v>0.99772069466838298</v>
      </c>
      <c r="S88" s="61">
        <f>IFERROR(Limt2!R88/GAMSlim2!R88,"")</f>
        <v>0.99782056973953293</v>
      </c>
      <c r="T88" s="61">
        <f>IFERROR(Limt2!S88/GAMSlim2!S88,"")</f>
        <v>0.99790961134092415</v>
      </c>
      <c r="U88" s="61">
        <f>IFERROR(Limt2!T88/GAMSlim2!T88,"")</f>
        <v>0.99798885285268024</v>
      </c>
      <c r="V88" s="61">
        <f>IFERROR(Limt2!U88/GAMSlim2!U88,"")</f>
        <v>0.99752595715929593</v>
      </c>
      <c r="W88" s="61">
        <f>IFERROR(Limt2!V88/GAMSlim2!V88,"")</f>
        <v>0.99656187775841887</v>
      </c>
      <c r="X88" s="61">
        <f>IFERROR(Limt2!W88/GAMSlim2!W88,"")</f>
        <v>0.99554449642105181</v>
      </c>
      <c r="Y88" s="61">
        <f>IFERROR(Limt2!X88/GAMSlim2!X88,"")</f>
        <v>0.99446896304172416</v>
      </c>
      <c r="Z88" s="61">
        <f>IFERROR(Limt2!Y88/GAMSlim2!Y88,"")</f>
        <v>0.99333290248740447</v>
      </c>
      <c r="AA88" s="61">
        <f>IFERROR(Limt2!Z88/GAMSlim2!Z88,"")</f>
        <v>0.99213665252483652</v>
      </c>
      <c r="AB88" s="61">
        <f>IFERROR(Limt2!AA88/GAMSlim2!AA88,"")</f>
        <v>0.99088343108643107</v>
      </c>
      <c r="AC88" s="61">
        <f>IFERROR(Limt2!AB88/GAMSlim2!AB88,"")</f>
        <v>0.98957939027105457</v>
      </c>
      <c r="AD88" s="61">
        <f>IFERROR(Limt2!AC88/GAMSlim2!AC88,"")</f>
        <v>0.99025070204757648</v>
      </c>
      <c r="AE88" s="61">
        <f>IFERROR(Limt2!AD88/GAMSlim2!AD88,"")</f>
        <v>0.99084307476417333</v>
      </c>
      <c r="AF88" s="61">
        <f>IFERROR(Limt2!AE88/GAMSlim2!AE88,"")</f>
        <v>0.99136530368822784</v>
      </c>
      <c r="AG88" s="61">
        <f>IFERROR(Limt2!AF88/GAMSlim2!AF88,"")</f>
        <v>1.004764639772733</v>
      </c>
      <c r="AH88" s="61">
        <f>IFERROR(Limt2!AG88/GAMSlim2!AG88,"")</f>
        <v>1.0227928273136715</v>
      </c>
      <c r="AI88" s="61">
        <f>IFERROR(Limt2!AH88/GAMSlim2!AH88,"")</f>
        <v>1.0456686450452768</v>
      </c>
      <c r="AJ88" s="61">
        <f>IFERROR(Limt2!AI88/GAMSlim2!AI88,"")</f>
        <v>1.0536565298648695</v>
      </c>
      <c r="AK88" s="61">
        <f>IFERROR(Limt2!AJ88/GAMSlim2!AJ88,"")</f>
        <v>1.0590643864870732</v>
      </c>
      <c r="AL88" s="61">
        <f>IFERROR(Limt2!AK88/GAMSlim2!AK88,"")</f>
        <v>1.0624766522550562</v>
      </c>
      <c r="AM88" s="61">
        <f>IFERROR(Limt2!AL88/GAMSlim2!AL88,"")</f>
        <v>1.0643418930444777</v>
      </c>
      <c r="AN88" s="61">
        <f>IFERROR(Limt2!AM88/GAMSlim2!AM88,"")</f>
        <v>1.0650009887835417</v>
      </c>
      <c r="AO88" s="61">
        <f>IFERROR(Limt2!AN88/GAMSlim2!AN88,"")</f>
        <v>1.0647133760076248</v>
      </c>
      <c r="AP88" s="61">
        <f>IFERROR(Limt2!AO88/GAMSlim2!AO88,"")</f>
        <v>1.0636825476313998</v>
      </c>
      <c r="AQ88" s="61">
        <f>IFERROR(Limt2!AP88/GAMSlim2!AP88,"")</f>
        <v>1.062078885640527</v>
      </c>
      <c r="AR88" s="61">
        <f>IFERROR(Limt2!AQ88/GAMSlim2!AQ88,"")</f>
        <v>1.0600564451228998</v>
      </c>
      <c r="AS88" s="61">
        <f>IFERROR(Limt2!AR88/GAMSlim2!AR88,"")</f>
        <v>1.0577609886338715</v>
      </c>
      <c r="AT88" s="61">
        <f>IFERROR(Limt2!AS88/GAMSlim2!AS88,"")</f>
        <v>1.055329236811283</v>
      </c>
      <c r="AU88" s="61">
        <f>IFERROR(Limt2!AT88/GAMSlim2!AT88,"")</f>
        <v>1.052882386419129</v>
      </c>
      <c r="AV88" s="61">
        <f>IFERROR(Limt2!AU88/GAMSlim2!AU88,"")</f>
        <v>1.0505183880869107</v>
      </c>
      <c r="AW88" s="61">
        <f>IFERROR(Limt2!AV88/GAMSlim2!AV88,"")</f>
        <v>1.048306506917569</v>
      </c>
      <c r="AX88" s="61">
        <f>IFERROR(Limt2!AW88/GAMSlim2!AW88,"")</f>
        <v>1.0462853509181345</v>
      </c>
      <c r="AY88" s="61">
        <f>IFERROR(Limt2!AX88/GAMSlim2!AX88,"")</f>
        <v>1.0444634855922266</v>
      </c>
      <c r="AZ88" s="61">
        <f>IFERROR(Limt2!AY88/GAMSlim2!AY88,"")</f>
        <v>1.0428209471253855</v>
      </c>
      <c r="BA88" s="61">
        <f>IFERROR(Limt2!AZ88/GAMSlim2!AZ88,"")</f>
        <v>1.0413103249999618</v>
      </c>
      <c r="BB88" s="61">
        <f>IFERROR(Limt2!BA88/GAMSlim2!BA88,"")</f>
        <v>1.0396698191703462</v>
      </c>
      <c r="BC88" s="61">
        <f>IFERROR(Limt2!BB88/GAMSlim2!BB88,"")</f>
        <v>1.0380869365419587</v>
      </c>
      <c r="BD88" s="61">
        <f>IFERROR(Limt2!BC88/GAMSlim2!BC88,"")</f>
        <v>1.0363972216321957</v>
      </c>
      <c r="BE88" s="61">
        <f>IFERROR(Limt2!BD88/GAMSlim2!BD88,"")</f>
        <v>1.0344561312109948</v>
      </c>
      <c r="BF88" s="61">
        <f>IFERROR(Limt2!BE88/GAMSlim2!BE88,"")</f>
        <v>1.0321655394783302</v>
      </c>
      <c r="BG88" s="61">
        <f>IFERROR(Limt2!BF88/GAMSlim2!BF88,"")</f>
        <v>1.0295055587199242</v>
      </c>
      <c r="BH88" s="61">
        <f>IFERROR(Limt2!BG88/GAMSlim2!BG88,"")</f>
        <v>1.0265502112130274</v>
      </c>
      <c r="BI88" s="61">
        <f>IFERROR(Limt2!BH88/GAMSlim2!BH88,"")</f>
        <v>1.0234476907761361</v>
      </c>
      <c r="BJ88" s="61">
        <f>IFERROR(Limt2!BI88/GAMSlim2!BI88,"")</f>
        <v>1.0203657567875186</v>
      </c>
    </row>
    <row r="89" spans="1:62" x14ac:dyDescent="0.25">
      <c r="A89" t="str">
        <f>Limt2!A89</f>
        <v>Concentration in biosphere and upper oceans (GTC)</v>
      </c>
      <c r="B89" t="str">
        <f>GAMSbase!A89</f>
        <v>Concentration in biosphere and upper oceans (GTC)</v>
      </c>
      <c r="C89" s="61">
        <f>IFERROR(Limt2!B89/GAMSlim2!B89,"")</f>
        <v>1</v>
      </c>
      <c r="D89" s="61">
        <f>IFERROR(Limt2!C89/GAMSlim2!C89,"")</f>
        <v>0.99999999999997835</v>
      </c>
      <c r="E89" s="61">
        <f>IFERROR(Limt2!D89/GAMSlim2!D89,"")</f>
        <v>0.99999999999993894</v>
      </c>
      <c r="F89" s="61">
        <f>IFERROR(Limt2!E89/GAMSlim2!E89,"")</f>
        <v>1.0000000000001705</v>
      </c>
      <c r="G89" s="61">
        <f>IFERROR(Limt2!F89/GAMSlim2!F89,"")</f>
        <v>0.99997909679202346</v>
      </c>
      <c r="H89" s="61">
        <f>IFERROR(Limt2!G89/GAMSlim2!G89,"")</f>
        <v>0.99993527741778954</v>
      </c>
      <c r="I89" s="61">
        <f>IFERROR(Limt2!H89/GAMSlim2!H89,"")</f>
        <v>0.99986819953413764</v>
      </c>
      <c r="J89" s="61">
        <f>IFERROR(Limt2!I89/GAMSlim2!I89,"")</f>
        <v>0.99977914447060523</v>
      </c>
      <c r="K89" s="61">
        <f>IFERROR(Limt2!J89/GAMSlim2!J89,"")</f>
        <v>0.99967126165076459</v>
      </c>
      <c r="L89" s="61">
        <f>IFERROR(Limt2!K89/GAMSlim2!K89,"")</f>
        <v>0.99955016035945821</v>
      </c>
      <c r="M89" s="61">
        <f>IFERROR(Limt2!L89/GAMSlim2!L89,"")</f>
        <v>0.999424944059908</v>
      </c>
      <c r="N89" s="61">
        <f>IFERROR(Limt2!M89/GAMSlim2!M89,"")</f>
        <v>0.99930983934007211</v>
      </c>
      <c r="O89" s="61">
        <f>IFERROR(Limt2!N89/GAMSlim2!N89,"")</f>
        <v>0.99921150306290052</v>
      </c>
      <c r="P89" s="61">
        <f>IFERROR(Limt2!O89/GAMSlim2!O89,"")</f>
        <v>0.99912731041776959</v>
      </c>
      <c r="Q89" s="61">
        <f>IFERROR(Limt2!P89/GAMSlim2!P89,"")</f>
        <v>0.99905510029869837</v>
      </c>
      <c r="R89" s="61">
        <f>IFERROR(Limt2!Q89/GAMSlim2!Q89,"")</f>
        <v>0.9989930809348968</v>
      </c>
      <c r="S89" s="61">
        <f>IFERROR(Limt2!R89/GAMSlim2!R89,"")</f>
        <v>0.99893975757985976</v>
      </c>
      <c r="T89" s="61">
        <f>IFERROR(Limt2!S89/GAMSlim2!S89,"")</f>
        <v>0.99889387645028982</v>
      </c>
      <c r="U89" s="61">
        <f>IFERROR(Limt2!T89/GAMSlim2!T89,"")</f>
        <v>0.9988543807936594</v>
      </c>
      <c r="V89" s="61">
        <f>IFERROR(Limt2!U89/GAMSlim2!U89,"")</f>
        <v>0.99882037611677921</v>
      </c>
      <c r="W89" s="61">
        <f>IFERROR(Limt2!V89/GAMSlim2!V89,"")</f>
        <v>0.99876886061875869</v>
      </c>
      <c r="X89" s="61">
        <f>IFERROR(Limt2!W89/GAMSlim2!W89,"")</f>
        <v>0.99867984813156985</v>
      </c>
      <c r="Y89" s="61">
        <f>IFERROR(Limt2!X89/GAMSlim2!X89,"")</f>
        <v>0.99855296858108999</v>
      </c>
      <c r="Z89" s="61">
        <f>IFERROR(Limt2!Y89/GAMSlim2!Y89,"")</f>
        <v>0.99838765724965461</v>
      </c>
      <c r="AA89" s="61">
        <f>IFERROR(Limt2!Z89/GAMSlim2!Z89,"")</f>
        <v>0.9981832672437585</v>
      </c>
      <c r="AB89" s="61">
        <f>IFERROR(Limt2!AA89/GAMSlim2!AA89,"")</f>
        <v>0.99793918521656721</v>
      </c>
      <c r="AC89" s="61">
        <f>IFERROR(Limt2!AB89/GAMSlim2!AB89,"")</f>
        <v>0.9976549474840144</v>
      </c>
      <c r="AD89" s="61">
        <f>IFERROR(Limt2!AC89/GAMSlim2!AC89,"")</f>
        <v>0.99733035209410237</v>
      </c>
      <c r="AE89" s="61">
        <f>IFERROR(Limt2!AD89/GAMSlim2!AD89,"")</f>
        <v>0.99704887739449866</v>
      </c>
      <c r="AF89" s="61">
        <f>IFERROR(Limt2!AE89/GAMSlim2!AE89,"")</f>
        <v>0.99680476264701123</v>
      </c>
      <c r="AG89" s="61">
        <f>IFERROR(Limt2!AF89/GAMSlim2!AF89,"")</f>
        <v>0.99659304937860371</v>
      </c>
      <c r="AH89" s="61">
        <f>IFERROR(Limt2!AG89/GAMSlim2!AG89,"")</f>
        <v>0.99691728251363143</v>
      </c>
      <c r="AI89" s="61">
        <f>IFERROR(Limt2!AH89/GAMSlim2!AH89,"")</f>
        <v>0.99789879527543757</v>
      </c>
      <c r="AJ89" s="61">
        <f>IFERROR(Limt2!AI89/GAMSlim2!AI89,"")</f>
        <v>0.99964308327237694</v>
      </c>
      <c r="AK89" s="61">
        <f>IFERROR(Limt2!AJ89/GAMSlim2!AJ89,"")</f>
        <v>1.0015405195780702</v>
      </c>
      <c r="AL89" s="61">
        <f>IFERROR(Limt2!AK89/GAMSlim2!AK89,"")</f>
        <v>1.003482300701438</v>
      </c>
      <c r="AM89" s="61">
        <f>IFERROR(Limt2!AL89/GAMSlim2!AL89,"")</f>
        <v>1.0053956276990617</v>
      </c>
      <c r="AN89" s="61">
        <f>IFERROR(Limt2!AM89/GAMSlim2!AM89,"")</f>
        <v>1.0072344948099143</v>
      </c>
      <c r="AO89" s="61">
        <f>IFERROR(Limt2!AN89/GAMSlim2!AN89,"")</f>
        <v>1.0089721982291384</v>
      </c>
      <c r="AP89" s="61">
        <f>IFERROR(Limt2!AO89/GAMSlim2!AO89,"")</f>
        <v>1.0105953955047782</v>
      </c>
      <c r="AQ89" s="61">
        <f>IFERROR(Limt2!AP89/GAMSlim2!AP89,"")</f>
        <v>1.0120995585978325</v>
      </c>
      <c r="AR89" s="61">
        <f>IFERROR(Limt2!AQ89/GAMSlim2!AQ89,"")</f>
        <v>1.0134856446518044</v>
      </c>
      <c r="AS89" s="61">
        <f>IFERROR(Limt2!AR89/GAMSlim2!AR89,"")</f>
        <v>1.0147577898011766</v>
      </c>
      <c r="AT89" s="61">
        <f>IFERROR(Limt2!AS89/GAMSlim2!AS89,"")</f>
        <v>1.0159218198489999</v>
      </c>
      <c r="AU89" s="61">
        <f>IFERROR(Limt2!AT89/GAMSlim2!AT89,"")</f>
        <v>1.0169843695111176</v>
      </c>
      <c r="AV89" s="61">
        <f>IFERROR(Limt2!AU89/GAMSlim2!AU89,"")</f>
        <v>1.0179524123124126</v>
      </c>
      <c r="AW89" s="61">
        <f>IFERROR(Limt2!AV89/GAMSlim2!AV89,"")</f>
        <v>1.0188330278490663</v>
      </c>
      <c r="AX89" s="61">
        <f>IFERROR(Limt2!AW89/GAMSlim2!AW89,"")</f>
        <v>1.0196332689338214</v>
      </c>
      <c r="AY89" s="61">
        <f>IFERROR(Limt2!AX89/GAMSlim2!AX89,"")</f>
        <v>1.0203600304921301</v>
      </c>
      <c r="AZ89" s="61">
        <f>IFERROR(Limt2!AY89/GAMSlim2!AY89,"")</f>
        <v>1.0210198564236097</v>
      </c>
      <c r="BA89" s="61">
        <f>IFERROR(Limt2!AZ89/GAMSlim2!AZ89,"")</f>
        <v>1.0216186452163907</v>
      </c>
      <c r="BB89" s="61">
        <f>IFERROR(Limt2!BA89/GAMSlim2!BA89,"")</f>
        <v>1.0221612291040811</v>
      </c>
      <c r="BC89" s="61">
        <f>IFERROR(Limt2!BB89/GAMSlim2!BB89,"")</f>
        <v>1.0226475189231232</v>
      </c>
      <c r="BD89" s="61">
        <f>IFERROR(Limt2!BC89/GAMSlim2!BC89,"")</f>
        <v>1.0230797742059892</v>
      </c>
      <c r="BE89" s="61">
        <f>IFERROR(Limt2!BD89/GAMSlim2!BD89,"")</f>
        <v>1.0234564455099147</v>
      </c>
      <c r="BF89" s="61">
        <f>IFERROR(Limt2!BE89/GAMSlim2!BE89,"")</f>
        <v>1.0237714743166986</v>
      </c>
      <c r="BG89" s="61">
        <f>IFERROR(Limt2!BF89/GAMSlim2!BF89,"")</f>
        <v>1.0240137734988681</v>
      </c>
      <c r="BH89" s="61">
        <f>IFERROR(Limt2!BG89/GAMSlim2!BG89,"")</f>
        <v>1.0241671679954258</v>
      </c>
      <c r="BI89" s="61">
        <f>IFERROR(Limt2!BH89/GAMSlim2!BH89,"")</f>
        <v>1.0242111129291065</v>
      </c>
      <c r="BJ89" s="61">
        <f>IFERROR(Limt2!BI89/GAMSlim2!BI89,"")</f>
        <v>1.0241223681486233</v>
      </c>
    </row>
    <row r="90" spans="1:62" x14ac:dyDescent="0.25">
      <c r="A90" t="str">
        <f>Limt2!A90</f>
        <v>Concentration in deep oceans (GTC)</v>
      </c>
      <c r="B90" t="str">
        <f>GAMSbase!A90</f>
        <v>Concentration in deep oceans (GTC)</v>
      </c>
      <c r="C90" s="61">
        <f>IFERROR(Limt2!B90/GAMSlim2!B90,"")</f>
        <v>1</v>
      </c>
      <c r="D90" s="61">
        <f>IFERROR(Limt2!C90/GAMSlim2!C90,"")</f>
        <v>0.99999999999999978</v>
      </c>
      <c r="E90" s="61">
        <f>IFERROR(Limt2!D90/GAMSlim2!D90,"")</f>
        <v>0.99999999999999778</v>
      </c>
      <c r="F90" s="61">
        <f>IFERROR(Limt2!E90/GAMSlim2!E90,"")</f>
        <v>0.99999999999999578</v>
      </c>
      <c r="G90" s="61">
        <f>IFERROR(Limt2!F90/GAMSlim2!F90,"")</f>
        <v>0.99999999999999567</v>
      </c>
      <c r="H90" s="61">
        <f>IFERROR(Limt2!G90/GAMSlim2!G90,"")</f>
        <v>0.99999999168995324</v>
      </c>
      <c r="I90" s="61">
        <f>IFERROR(Limt2!H90/GAMSlim2!H90,"")</f>
        <v>0.9999999656496863</v>
      </c>
      <c r="J90" s="61">
        <f>IFERROR(Limt2!I90/GAMSlim2!I90,"")</f>
        <v>0.99999991196359217</v>
      </c>
      <c r="K90" s="61">
        <f>IFERROR(Limt2!J90/GAMSlim2!J90,"")</f>
        <v>0.99999982087521744</v>
      </c>
      <c r="L90" s="61">
        <f>IFERROR(Limt2!K90/GAMSlim2!K90,"")</f>
        <v>0.99999968361452962</v>
      </c>
      <c r="M90" s="61">
        <f>IFERROR(Limt2!L90/GAMSlim2!L90,"")</f>
        <v>0.99999949355894657</v>
      </c>
      <c r="N90" s="61">
        <f>IFERROR(Limt2!M90/GAMSlim2!M90,"")</f>
        <v>0.99999924793134864</v>
      </c>
      <c r="O90" s="61">
        <f>IFERROR(Limt2!N90/GAMSlim2!N90,"")</f>
        <v>0.99999895029595665</v>
      </c>
      <c r="P90" s="61">
        <f>IFERROR(Limt2!O90/GAMSlim2!O90,"")</f>
        <v>0.99999860745822489</v>
      </c>
      <c r="Q90" s="61">
        <f>IFERROR(Limt2!P90/GAMSlim2!P90,"")</f>
        <v>0.99999822535842942</v>
      </c>
      <c r="R90" s="61">
        <f>IFERROR(Limt2!Q90/GAMSlim2!Q90,"")</f>
        <v>0.99999780918140346</v>
      </c>
      <c r="S90" s="61">
        <f>IFERROR(Limt2!R90/GAMSlim2!R90,"")</f>
        <v>0.99999736345247137</v>
      </c>
      <c r="T90" s="61">
        <f>IFERROR(Limt2!S90/GAMSlim2!S90,"")</f>
        <v>0.99999689212116694</v>
      </c>
      <c r="U90" s="61">
        <f>IFERROR(Limt2!T90/GAMSlim2!T90,"")</f>
        <v>0.99999639863438561</v>
      </c>
      <c r="V90" s="61">
        <f>IFERROR(Limt2!U90/GAMSlim2!U90,"")</f>
        <v>0.99999588600023648</v>
      </c>
      <c r="W90" s="61">
        <f>IFERROR(Limt2!V90/GAMSlim2!V90,"")</f>
        <v>0.99999535684378327</v>
      </c>
      <c r="X90" s="61">
        <f>IFERROR(Limt2!W90/GAMSlim2!W90,"")</f>
        <v>0.99999480333520874</v>
      </c>
      <c r="Y90" s="61">
        <f>IFERROR(Limt2!X90/GAMSlim2!X90,"")</f>
        <v>0.99999420848284759</v>
      </c>
      <c r="Z90" s="61">
        <f>IFERROR(Limt2!Y90/GAMSlim2!Y90,"")</f>
        <v>0.99999355502523524</v>
      </c>
      <c r="AA90" s="61">
        <f>IFERROR(Limt2!Z90/GAMSlim2!Z90,"")</f>
        <v>0.99999282535332723</v>
      </c>
      <c r="AB90" s="61">
        <f>IFERROR(Limt2!AA90/GAMSlim2!AA90,"")</f>
        <v>0.99999200148226808</v>
      </c>
      <c r="AC90" s="61">
        <f>IFERROR(Limt2!AB90/GAMSlim2!AB90,"")</f>
        <v>0.99999106507503921</v>
      </c>
      <c r="AD90" s="61">
        <f>IFERROR(Limt2!AC90/GAMSlim2!AC90,"")</f>
        <v>0.9999899975188079</v>
      </c>
      <c r="AE90" s="61">
        <f>IFERROR(Limt2!AD90/GAMSlim2!AD90,"")</f>
        <v>0.99998878005257741</v>
      </c>
      <c r="AF90" s="61">
        <f>IFERROR(Limt2!AE90/GAMSlim2!AE90,"")</f>
        <v>0.99998743240733445</v>
      </c>
      <c r="AG90" s="61">
        <f>IFERROR(Limt2!AF90/GAMSlim2!AF90,"")</f>
        <v>0.99998597180289062</v>
      </c>
      <c r="AH90" s="61">
        <f>IFERROR(Limt2!AG90/GAMSlim2!AG90,"")</f>
        <v>0.99998441326724552</v>
      </c>
      <c r="AI90" s="61">
        <f>IFERROR(Limt2!AH90/GAMSlim2!AH90,"")</f>
        <v>0.99998300466788204</v>
      </c>
      <c r="AJ90" s="61">
        <f>IFERROR(Limt2!AI90/GAMSlim2!AI90,"")</f>
        <v>0.99998204886832553</v>
      </c>
      <c r="AK90" s="61">
        <f>IFERROR(Limt2!AJ90/GAMSlim2!AJ90,"")</f>
        <v>0.99998189385258618</v>
      </c>
      <c r="AL90" s="61">
        <f>IFERROR(Limt2!AK90/GAMSlim2!AK90,"")</f>
        <v>0.99998260370299108</v>
      </c>
      <c r="AM90" s="61">
        <f>IFERROR(Limt2!AL90/GAMSlim2!AL90,"")</f>
        <v>0.99998418887071183</v>
      </c>
      <c r="AN90" s="61">
        <f>IFERROR(Limt2!AM90/GAMSlim2!AM90,"")</f>
        <v>0.999986623405136</v>
      </c>
      <c r="AO90" s="61">
        <f>IFERROR(Limt2!AN90/GAMSlim2!AN90,"")</f>
        <v>0.99998985824229636</v>
      </c>
      <c r="AP90" s="61">
        <f>IFERROR(Limt2!AO90/GAMSlim2!AO90,"")</f>
        <v>0.99999383115434537</v>
      </c>
      <c r="AQ90" s="61">
        <f>IFERROR(Limt2!AP90/GAMSlim2!AP90,"")</f>
        <v>0.99999847393422492</v>
      </c>
      <c r="AR90" s="61">
        <f>IFERROR(Limt2!AQ90/GAMSlim2!AQ90,"")</f>
        <v>1.0000037173589034</v>
      </c>
      <c r="AS90" s="61">
        <f>IFERROR(Limt2!AR90/GAMSlim2!AR90,"")</f>
        <v>1.0000094944268754</v>
      </c>
      <c r="AT90" s="61">
        <f>IFERROR(Limt2!AS90/GAMSlim2!AS90,"")</f>
        <v>1.0000157423030034</v>
      </c>
      <c r="AU90" s="61">
        <f>IFERROR(Limt2!AT90/GAMSlim2!AT90,"")</f>
        <v>1.0000224033341811</v>
      </c>
      <c r="AV90" s="61">
        <f>IFERROR(Limt2!AU90/GAMSlim2!AU90,"")</f>
        <v>1.0000294254284625</v>
      </c>
      <c r="AW90" s="61">
        <f>IFERROR(Limt2!AV90/GAMSlim2!AV90,"")</f>
        <v>1.0000367620233277</v>
      </c>
      <c r="AX90" s="61">
        <f>IFERROR(Limt2!AW90/GAMSlim2!AW90,"")</f>
        <v>1.0000443718091163</v>
      </c>
      <c r="AY90" s="61">
        <f>IFERROR(Limt2!AX90/GAMSlim2!AX90,"")</f>
        <v>1.0000522183232896</v>
      </c>
      <c r="AZ90" s="61">
        <f>IFERROR(Limt2!AY90/GAMSlim2!AY90,"")</f>
        <v>1.0000602694914233</v>
      </c>
      <c r="BA90" s="61">
        <f>IFERROR(Limt2!AZ90/GAMSlim2!AZ90,"")</f>
        <v>1.0000684971617748</v>
      </c>
      <c r="BB90" s="61">
        <f>IFERROR(Limt2!BA90/GAMSlim2!BA90,"")</f>
        <v>1.0000768766595201</v>
      </c>
      <c r="BC90" s="61">
        <f>IFERROR(Limt2!BB90/GAMSlim2!BB90,"")</f>
        <v>1.0000853863736716</v>
      </c>
      <c r="BD90" s="61">
        <f>IFERROR(Limt2!BC90/GAMSlim2!BC90,"")</f>
        <v>1.0000940073456013</v>
      </c>
      <c r="BE90" s="61">
        <f>IFERROR(Limt2!BD90/GAMSlim2!BD90,"")</f>
        <v>1.0001027229850905</v>
      </c>
      <c r="BF90" s="61">
        <f>IFERROR(Limt2!BE90/GAMSlim2!BE90,"")</f>
        <v>1.0001115187560041</v>
      </c>
      <c r="BG90" s="61">
        <f>IFERROR(Limt2!BF90/GAMSlim2!BF90,"")</f>
        <v>1.0001203818974309</v>
      </c>
      <c r="BH90" s="61">
        <f>IFERROR(Limt2!BG90/GAMSlim2!BG90,"")</f>
        <v>1.0001293011735286</v>
      </c>
      <c r="BI90" s="61">
        <f>IFERROR(Limt2!BH90/GAMSlim2!BH90,"")</f>
        <v>1.0001382666461096</v>
      </c>
      <c r="BJ90" s="61">
        <f>IFERROR(Limt2!BI90/GAMSlim2!BI90,"")</f>
        <v>1.0001472694638309</v>
      </c>
    </row>
    <row r="91" spans="1:62" x14ac:dyDescent="0.25">
      <c r="A91" t="str">
        <f>Limt2!A91</f>
        <v>CUMULATIVE EMISSIONS/HOTELLING RENTS</v>
      </c>
      <c r="B91" t="str">
        <f>GAMSbase!A91</f>
        <v>* CUMULATIVE EMISSIONS</v>
      </c>
      <c r="C91" s="61" t="str">
        <f>IFERROR(Limt2!B91/GAMSlim2!B91,"")</f>
        <v/>
      </c>
      <c r="D91" s="61" t="str">
        <f>IFERROR(Limt2!C91/GAMSlim2!C91,"")</f>
        <v/>
      </c>
      <c r="E91" s="61" t="str">
        <f>IFERROR(Limt2!D91/GAMSlim2!D91,"")</f>
        <v/>
      </c>
      <c r="F91" s="61" t="str">
        <f>IFERROR(Limt2!E91/GAMSlim2!E91,"")</f>
        <v/>
      </c>
      <c r="G91" s="61" t="str">
        <f>IFERROR(Limt2!F91/GAMSlim2!F91,"")</f>
        <v/>
      </c>
      <c r="H91" s="61" t="str">
        <f>IFERROR(Limt2!G91/GAMSlim2!G91,"")</f>
        <v/>
      </c>
      <c r="I91" s="61" t="str">
        <f>IFERROR(Limt2!H91/GAMSlim2!H91,"")</f>
        <v/>
      </c>
      <c r="J91" s="61" t="str">
        <f>IFERROR(Limt2!I91/GAMSlim2!I91,"")</f>
        <v/>
      </c>
      <c r="K91" s="61" t="str">
        <f>IFERROR(Limt2!J91/GAMSlim2!J91,"")</f>
        <v/>
      </c>
      <c r="L91" s="61" t="str">
        <f>IFERROR(Limt2!K91/GAMSlim2!K91,"")</f>
        <v/>
      </c>
      <c r="M91" s="61" t="str">
        <f>IFERROR(Limt2!L91/GAMSlim2!L91,"")</f>
        <v/>
      </c>
      <c r="N91" s="61" t="str">
        <f>IFERROR(Limt2!M91/GAMSlim2!M91,"")</f>
        <v/>
      </c>
      <c r="O91" s="61" t="str">
        <f>IFERROR(Limt2!N91/GAMSlim2!N91,"")</f>
        <v/>
      </c>
      <c r="P91" s="61" t="str">
        <f>IFERROR(Limt2!O91/GAMSlim2!O91,"")</f>
        <v/>
      </c>
      <c r="Q91" s="61" t="str">
        <f>IFERROR(Limt2!P91/GAMSlim2!P91,"")</f>
        <v/>
      </c>
      <c r="R91" s="61" t="str">
        <f>IFERROR(Limt2!Q91/GAMSlim2!Q91,"")</f>
        <v/>
      </c>
      <c r="S91" s="61" t="str">
        <f>IFERROR(Limt2!R91/GAMSlim2!R91,"")</f>
        <v/>
      </c>
      <c r="T91" s="61" t="str">
        <f>IFERROR(Limt2!S91/GAMSlim2!S91,"")</f>
        <v/>
      </c>
      <c r="U91" s="61" t="str">
        <f>IFERROR(Limt2!T91/GAMSlim2!T91,"")</f>
        <v/>
      </c>
      <c r="V91" s="61" t="str">
        <f>IFERROR(Limt2!U91/GAMSlim2!U91,"")</f>
        <v/>
      </c>
      <c r="W91" s="61" t="str">
        <f>IFERROR(Limt2!V91/GAMSlim2!V91,"")</f>
        <v/>
      </c>
      <c r="X91" s="61" t="str">
        <f>IFERROR(Limt2!W91/GAMSlim2!W91,"")</f>
        <v/>
      </c>
      <c r="Y91" s="61" t="str">
        <f>IFERROR(Limt2!X91/GAMSlim2!X91,"")</f>
        <v/>
      </c>
      <c r="Z91" s="61" t="str">
        <f>IFERROR(Limt2!Y91/GAMSlim2!Y91,"")</f>
        <v/>
      </c>
      <c r="AA91" s="61" t="str">
        <f>IFERROR(Limt2!Z91/GAMSlim2!Z91,"")</f>
        <v/>
      </c>
      <c r="AB91" s="61" t="str">
        <f>IFERROR(Limt2!AA91/GAMSlim2!AA91,"")</f>
        <v/>
      </c>
      <c r="AC91" s="61" t="str">
        <f>IFERROR(Limt2!AB91/GAMSlim2!AB91,"")</f>
        <v/>
      </c>
      <c r="AD91" s="61" t="str">
        <f>IFERROR(Limt2!AC91/GAMSlim2!AC91,"")</f>
        <v/>
      </c>
      <c r="AE91" s="61" t="str">
        <f>IFERROR(Limt2!AD91/GAMSlim2!AD91,"")</f>
        <v/>
      </c>
      <c r="AF91" s="61" t="str">
        <f>IFERROR(Limt2!AE91/GAMSlim2!AE91,"")</f>
        <v/>
      </c>
      <c r="AG91" s="61" t="str">
        <f>IFERROR(Limt2!AF91/GAMSlim2!AF91,"")</f>
        <v/>
      </c>
      <c r="AH91" s="61" t="str">
        <f>IFERROR(Limt2!AG91/GAMSlim2!AG91,"")</f>
        <v/>
      </c>
      <c r="AI91" s="61" t="str">
        <f>IFERROR(Limt2!AH91/GAMSlim2!AH91,"")</f>
        <v/>
      </c>
      <c r="AJ91" s="61" t="str">
        <f>IFERROR(Limt2!AI91/GAMSlim2!AI91,"")</f>
        <v/>
      </c>
      <c r="AK91" s="61" t="str">
        <f>IFERROR(Limt2!AJ91/GAMSlim2!AJ91,"")</f>
        <v/>
      </c>
      <c r="AL91" s="61" t="str">
        <f>IFERROR(Limt2!AK91/GAMSlim2!AK91,"")</f>
        <v/>
      </c>
      <c r="AM91" s="61" t="str">
        <f>IFERROR(Limt2!AL91/GAMSlim2!AL91,"")</f>
        <v/>
      </c>
      <c r="AN91" s="61" t="str">
        <f>IFERROR(Limt2!AM91/GAMSlim2!AM91,"")</f>
        <v/>
      </c>
      <c r="AO91" s="61" t="str">
        <f>IFERROR(Limt2!AN91/GAMSlim2!AN91,"")</f>
        <v/>
      </c>
      <c r="AP91" s="61" t="str">
        <f>IFERROR(Limt2!AO91/GAMSlim2!AO91,"")</f>
        <v/>
      </c>
      <c r="AQ91" s="61" t="str">
        <f>IFERROR(Limt2!AP91/GAMSlim2!AP91,"")</f>
        <v/>
      </c>
      <c r="AR91" s="61" t="str">
        <f>IFERROR(Limt2!AQ91/GAMSlim2!AQ91,"")</f>
        <v/>
      </c>
      <c r="AS91" s="61" t="str">
        <f>IFERROR(Limt2!AR91/GAMSlim2!AR91,"")</f>
        <v/>
      </c>
      <c r="AT91" s="61" t="str">
        <f>IFERROR(Limt2!AS91/GAMSlim2!AS91,"")</f>
        <v/>
      </c>
      <c r="AU91" s="61" t="str">
        <f>IFERROR(Limt2!AT91/GAMSlim2!AT91,"")</f>
        <v/>
      </c>
      <c r="AV91" s="61" t="str">
        <f>IFERROR(Limt2!AU91/GAMSlim2!AU91,"")</f>
        <v/>
      </c>
      <c r="AW91" s="61" t="str">
        <f>IFERROR(Limt2!AV91/GAMSlim2!AV91,"")</f>
        <v/>
      </c>
      <c r="AX91" s="61" t="str">
        <f>IFERROR(Limt2!AW91/GAMSlim2!AW91,"")</f>
        <v/>
      </c>
      <c r="AY91" s="61" t="str">
        <f>IFERROR(Limt2!AX91/GAMSlim2!AX91,"")</f>
        <v/>
      </c>
      <c r="AZ91" s="61" t="str">
        <f>IFERROR(Limt2!AY91/GAMSlim2!AY91,"")</f>
        <v/>
      </c>
      <c r="BA91" s="61" t="str">
        <f>IFERROR(Limt2!AZ91/GAMSlim2!AZ91,"")</f>
        <v/>
      </c>
      <c r="BB91" s="61" t="str">
        <f>IFERROR(Limt2!BA91/GAMSlim2!BA91,"")</f>
        <v/>
      </c>
      <c r="BC91" s="61" t="str">
        <f>IFERROR(Limt2!BB91/GAMSlim2!BB91,"")</f>
        <v/>
      </c>
      <c r="BD91" s="61" t="str">
        <f>IFERROR(Limt2!BC91/GAMSlim2!BC91,"")</f>
        <v/>
      </c>
      <c r="BE91" s="61" t="str">
        <f>IFERROR(Limt2!BD91/GAMSlim2!BD91,"")</f>
        <v/>
      </c>
      <c r="BF91" s="61" t="str">
        <f>IFERROR(Limt2!BE91/GAMSlim2!BE91,"")</f>
        <v/>
      </c>
      <c r="BG91" s="61" t="str">
        <f>IFERROR(Limt2!BF91/GAMSlim2!BF91,"")</f>
        <v/>
      </c>
      <c r="BH91" s="61" t="str">
        <f>IFERROR(Limt2!BG91/GAMSlim2!BG91,"")</f>
        <v/>
      </c>
      <c r="BI91" s="61" t="str">
        <f>IFERROR(Limt2!BH91/GAMSlim2!BH91,"")</f>
        <v/>
      </c>
      <c r="BJ91" s="61" t="str">
        <f>IFERROR(Limt2!BI91/GAMSlim2!BI91,"")</f>
        <v/>
      </c>
    </row>
    <row r="92" spans="1:62" x14ac:dyDescent="0.25">
      <c r="A92" t="str">
        <f>Limt2!A92</f>
        <v>Cumulative Emissions to date</v>
      </c>
      <c r="B92" t="str">
        <f>GAMSbase!A92</f>
        <v xml:space="preserve"> Cumulative Emissions to date</v>
      </c>
      <c r="C92" s="61">
        <f>IFERROR(Limt2!B92/GAMSlim2!B92,"")</f>
        <v>1</v>
      </c>
      <c r="D92" s="61">
        <f>IFERROR(Limt2!C92/GAMSlim2!C92,"")</f>
        <v>0.9999999999932826</v>
      </c>
      <c r="E92" s="61">
        <f>IFERROR(Limt2!D92/GAMSlim2!D92,"")</f>
        <v>1.000000000024571</v>
      </c>
      <c r="F92" s="61">
        <f>IFERROR(Limt2!E92/GAMSlim2!E92,"")</f>
        <v>0.99808499938649309</v>
      </c>
      <c r="G92" s="61">
        <f>IFERROR(Limt2!F92/GAMSlim2!F92,"")</f>
        <v>0.99636188185621377</v>
      </c>
      <c r="H92" s="61">
        <f>IFERROR(Limt2!G92/GAMSlim2!G92,"")</f>
        <v>0.99481141360952896</v>
      </c>
      <c r="I92" s="61">
        <f>IFERROR(Limt2!H92/GAMSlim2!H92,"")</f>
        <v>0.9934123947652288</v>
      </c>
      <c r="J92" s="61">
        <f>IFERROR(Limt2!I92/GAMSlim2!I92,"")</f>
        <v>0.992161989115249</v>
      </c>
      <c r="K92" s="61">
        <f>IFERROR(Limt2!J92/GAMSlim2!J92,"")</f>
        <v>0.99109319440752575</v>
      </c>
      <c r="L92" s="61">
        <f>IFERROR(Limt2!K92/GAMSlim2!K92,"")</f>
        <v>0.99030100613653549</v>
      </c>
      <c r="M92" s="61">
        <f>IFERROR(Limt2!L92/GAMSlim2!L92,"")</f>
        <v>0.98999282495845342</v>
      </c>
      <c r="N92" s="61">
        <f>IFERROR(Limt2!M92/GAMSlim2!M92,"")</f>
        <v>0.98999282495845342</v>
      </c>
      <c r="O92" s="61">
        <f>IFERROR(Limt2!N92/GAMSlim2!N92,"")</f>
        <v>0.98999282495845342</v>
      </c>
      <c r="P92" s="61">
        <f>IFERROR(Limt2!O92/GAMSlim2!O92,"")</f>
        <v>0.98999282495845342</v>
      </c>
      <c r="Q92" s="61">
        <f>IFERROR(Limt2!P92/GAMSlim2!P92,"")</f>
        <v>0.98999282495845342</v>
      </c>
      <c r="R92" s="61">
        <f>IFERROR(Limt2!Q92/GAMSlim2!Q92,"")</f>
        <v>0.98999282495845342</v>
      </c>
      <c r="S92" s="61">
        <f>IFERROR(Limt2!R92/GAMSlim2!R92,"")</f>
        <v>0.98999282495845342</v>
      </c>
      <c r="T92" s="61">
        <f>IFERROR(Limt2!S92/GAMSlim2!S92,"")</f>
        <v>0.98999282495845342</v>
      </c>
      <c r="U92" s="61">
        <f>IFERROR(Limt2!T92/GAMSlim2!T92,"")</f>
        <v>0.98999282495845342</v>
      </c>
      <c r="V92" s="61">
        <f>IFERROR(Limt2!U92/GAMSlim2!U92,"")</f>
        <v>0.98887630445334274</v>
      </c>
      <c r="W92" s="61">
        <f>IFERROR(Limt2!V92/GAMSlim2!V92,"")</f>
        <v>0.98665871771504998</v>
      </c>
      <c r="X92" s="61">
        <f>IFERROR(Limt2!W92/GAMSlim2!W92,"")</f>
        <v>0.98420767599505632</v>
      </c>
      <c r="Y92" s="61">
        <f>IFERROR(Limt2!X92/GAMSlim2!X92,"")</f>
        <v>0.98151539627653417</v>
      </c>
      <c r="Z92" s="61">
        <f>IFERROR(Limt2!Y92/GAMSlim2!Y92,"")</f>
        <v>0.97857841925080302</v>
      </c>
      <c r="AA92" s="61">
        <f>IFERROR(Limt2!Z92/GAMSlim2!Z92,"")</f>
        <v>0.97539833473666071</v>
      </c>
      <c r="AB92" s="61">
        <f>IFERROR(Limt2!AA92/GAMSlim2!AA92,"")</f>
        <v>0.97198236571838847</v>
      </c>
      <c r="AC92" s="61">
        <f>IFERROR(Limt2!AB92/GAMSlim2!AB92,"")</f>
        <v>0.96834372481599229</v>
      </c>
      <c r="AD92" s="61">
        <f>IFERROR(Limt2!AC92/GAMSlim2!AC92,"")</f>
        <v>0.96834372481599229</v>
      </c>
      <c r="AE92" s="61">
        <f>IFERROR(Limt2!AD92/GAMSlim2!AD92,"")</f>
        <v>0.96834372481599229</v>
      </c>
      <c r="AF92" s="61">
        <f>IFERROR(Limt2!AE92/GAMSlim2!AE92,"")</f>
        <v>0.96834372481599229</v>
      </c>
      <c r="AG92" s="61">
        <f>IFERROR(Limt2!AF92/GAMSlim2!AF92,"")</f>
        <v>0.99363788865542535</v>
      </c>
      <c r="AH92" s="61">
        <f>IFERROR(Limt2!AG92/GAMSlim2!AG92,"")</f>
        <v>1.0324960962339662</v>
      </c>
      <c r="AI92" s="61">
        <f>IFERROR(Limt2!AH92/GAMSlim2!AH92,"")</f>
        <v>1.0892634443931668</v>
      </c>
      <c r="AJ92" s="61">
        <f>IFERROR(Limt2!AI92/GAMSlim2!AI92,"")</f>
        <v>1.1237785708365844</v>
      </c>
      <c r="AK92" s="61">
        <f>IFERROR(Limt2!AJ92/GAMSlim2!AJ92,"")</f>
        <v>1.1611653300445082</v>
      </c>
      <c r="AL92" s="61">
        <f>IFERROR(Limt2!AK92/GAMSlim2!AK92,"")</f>
        <v>1.2053716967994172</v>
      </c>
      <c r="AM92" s="61">
        <f>IFERROR(Limt2!AL92/GAMSlim2!AL92,"")</f>
        <v>1.2624736235859679</v>
      </c>
      <c r="AN92" s="61">
        <f>IFERROR(Limt2!AM92/GAMSlim2!AM92,"")</f>
        <v>1.3432486515999325</v>
      </c>
      <c r="AO92" s="61">
        <f>IFERROR(Limt2!AN92/GAMSlim2!AN92,"")</f>
        <v>1.4700750493967769</v>
      </c>
      <c r="AP92" s="61">
        <f>IFERROR(Limt2!AO92/GAMSlim2!AO92,"")</f>
        <v>1.7003035025659272</v>
      </c>
      <c r="AQ92" s="61">
        <f>IFERROR(Limt2!AP92/GAMSlim2!AP92,"")</f>
        <v>2.2430698120091739</v>
      </c>
      <c r="AR92" s="61">
        <f>IFERROR(Limt2!AQ92/GAMSlim2!AQ92,"")</f>
        <v>4.9811196316010156</v>
      </c>
      <c r="AS92" s="61">
        <f>IFERROR(Limt2!AR92/GAMSlim2!AR92,"")</f>
        <v>-3.2236487764836337</v>
      </c>
      <c r="AT92" s="61">
        <f>IFERROR(Limt2!AS92/GAMSlim2!AS92,"")</f>
        <v>-0.50246011179802463</v>
      </c>
      <c r="AU92" s="61">
        <f>IFERROR(Limt2!AT92/GAMSlim2!AT92,"")</f>
        <v>4.1439233316267268E-2</v>
      </c>
      <c r="AV92" s="61">
        <f>IFERROR(Limt2!AU92/GAMSlim2!AU92,"")</f>
        <v>0.27479709415674292</v>
      </c>
      <c r="AW92" s="61">
        <f>IFERROR(Limt2!AV92/GAMSlim2!AV92,"")</f>
        <v>0.40543349100771225</v>
      </c>
      <c r="AX92" s="61">
        <f>IFERROR(Limt2!AW92/GAMSlim2!AW92,"")</f>
        <v>0.48979305617957258</v>
      </c>
      <c r="AY92" s="61">
        <f>IFERROR(Limt2!AX92/GAMSlim2!AX92,"")</f>
        <v>0.54916054379351653</v>
      </c>
      <c r="AZ92" s="61">
        <f>IFERROR(Limt2!AY92/GAMSlim2!AY92,"")</f>
        <v>0.59291780641569558</v>
      </c>
      <c r="BA92" s="61">
        <f>IFERROR(Limt2!AZ92/GAMSlim2!AZ92,"")</f>
        <v>0.62536913319055742</v>
      </c>
      <c r="BB92" s="61">
        <f>IFERROR(Limt2!BA92/GAMSlim2!BA92,"")</f>
        <v>0.64265323571358435</v>
      </c>
      <c r="BC92" s="61">
        <f>IFERROR(Limt2!BB92/GAMSlim2!BB92,"")</f>
        <v>0.65268639344450474</v>
      </c>
      <c r="BD92" s="61">
        <f>IFERROR(Limt2!BC92/GAMSlim2!BC92,"")</f>
        <v>0.65124550915349444</v>
      </c>
      <c r="BE92" s="61">
        <f>IFERROR(Limt2!BD92/GAMSlim2!BD92,"")</f>
        <v>0.63052936031516815</v>
      </c>
      <c r="BF92" s="61">
        <f>IFERROR(Limt2!BE92/GAMSlim2!BE92,"")</f>
        <v>0.57059604146321152</v>
      </c>
      <c r="BG92" s="61">
        <f>IFERROR(Limt2!BF92/GAMSlim2!BF92,"")</f>
        <v>0.39588584019075962</v>
      </c>
      <c r="BH92" s="61">
        <f>IFERROR(Limt2!BG92/GAMSlim2!BG92,"")</f>
        <v>-0.66764416135051596</v>
      </c>
      <c r="BI92" s="61">
        <f>IFERROR(Limt2!BH92/GAMSlim2!BH92,"")</f>
        <v>2.075842340471008</v>
      </c>
      <c r="BJ92" s="61">
        <f>IFERROR(Limt2!BI92/GAMSlim2!BI92,"")</f>
        <v>1.3298672113866561</v>
      </c>
    </row>
    <row r="93" spans="1:62" x14ac:dyDescent="0.25">
      <c r="A93" t="str">
        <f>Limt2!A93</f>
        <v>Ratio to Max</v>
      </c>
      <c r="B93" t="str">
        <f>GAMSbase!A93</f>
        <v>Ratio To Max</v>
      </c>
      <c r="C93" s="61">
        <f>IFERROR(Limt2!B93/GAMSlim2!B93,"")</f>
        <v>1</v>
      </c>
      <c r="D93" s="61">
        <f>IFERROR(Limt2!C93/GAMSlim2!C93,"")</f>
        <v>1.0000000023196003</v>
      </c>
      <c r="E93" s="61">
        <f>IFERROR(Limt2!D93/GAMSlim2!D93,"")</f>
        <v>1.0000000001395255</v>
      </c>
      <c r="F93" s="61">
        <f>IFERROR(Limt2!E93/GAMSlim2!E93,"")</f>
        <v>0.99808499914947446</v>
      </c>
      <c r="G93" s="61">
        <f>IFERROR(Limt2!F93/GAMSlim2!F93,"")</f>
        <v>0.99636188094648426</v>
      </c>
      <c r="H93" s="61">
        <f>IFERROR(Limt2!G93/GAMSlim2!G93,"")</f>
        <v>0.99481141257078998</v>
      </c>
      <c r="I93" s="61">
        <f>IFERROR(Limt2!H93/GAMSlim2!H93,"")</f>
        <v>0.99341239510815271</v>
      </c>
      <c r="J93" s="61">
        <f>IFERROR(Limt2!I93/GAMSlim2!I93,"")</f>
        <v>0.9921619891971587</v>
      </c>
      <c r="K93" s="61">
        <f>IFERROR(Limt2!J93/GAMSlim2!J93,"")</f>
        <v>0.9910931951059444</v>
      </c>
      <c r="L93" s="61">
        <f>IFERROR(Limt2!K93/GAMSlim2!K93,"")</f>
        <v>0.99030100629111428</v>
      </c>
      <c r="M93" s="61">
        <f>IFERROR(Limt2!L93/GAMSlim2!L93,"")</f>
        <v>0.98999282478994166</v>
      </c>
      <c r="N93" s="61">
        <f>IFERROR(Limt2!M93/GAMSlim2!M93,"")</f>
        <v>0.98999282478994166</v>
      </c>
      <c r="O93" s="61">
        <f>IFERROR(Limt2!N93/GAMSlim2!N93,"")</f>
        <v>0.98999282478994166</v>
      </c>
      <c r="P93" s="61">
        <f>IFERROR(Limt2!O93/GAMSlim2!O93,"")</f>
        <v>0.98999282478994166</v>
      </c>
      <c r="Q93" s="61">
        <f>IFERROR(Limt2!P93/GAMSlim2!P93,"")</f>
        <v>0.98999282478994166</v>
      </c>
      <c r="R93" s="61">
        <f>IFERROR(Limt2!Q93/GAMSlim2!Q93,"")</f>
        <v>0.98999282478994166</v>
      </c>
      <c r="S93" s="61">
        <f>IFERROR(Limt2!R93/GAMSlim2!R93,"")</f>
        <v>0.98999282478994166</v>
      </c>
      <c r="T93" s="61">
        <f>IFERROR(Limt2!S93/GAMSlim2!S93,"")</f>
        <v>0.98999282478994166</v>
      </c>
      <c r="U93" s="61">
        <f>IFERROR(Limt2!T93/GAMSlim2!T93,"")</f>
        <v>0.98999282478994166</v>
      </c>
      <c r="V93" s="61">
        <f>IFERROR(Limt2!U93/GAMSlim2!U93,"")</f>
        <v>0.98887630398845738</v>
      </c>
      <c r="W93" s="61">
        <f>IFERROR(Limt2!V93/GAMSlim2!V93,"")</f>
        <v>0.98665871803855609</v>
      </c>
      <c r="X93" s="61">
        <f>IFERROR(Limt2!W93/GAMSlim2!W93,"")</f>
        <v>0.98420767603337378</v>
      </c>
      <c r="Y93" s="61">
        <f>IFERROR(Limt2!X93/GAMSlim2!X93,"")</f>
        <v>0.98151539585309122</v>
      </c>
      <c r="Z93" s="61">
        <f>IFERROR(Limt2!Y93/GAMSlim2!Y93,"")</f>
        <v>0.9785784199115819</v>
      </c>
      <c r="AA93" s="61">
        <f>IFERROR(Limt2!Z93/GAMSlim2!Z93,"")</f>
        <v>0.97539833441188617</v>
      </c>
      <c r="AB93" s="61">
        <f>IFERROR(Limt2!AA93/GAMSlim2!AA93,"")</f>
        <v>0.97198236505976221</v>
      </c>
      <c r="AC93" s="61">
        <f>IFERROR(Limt2!AB93/GAMSlim2!AB93,"")</f>
        <v>0.96834372540993452</v>
      </c>
      <c r="AD93" s="61">
        <f>IFERROR(Limt2!AC93/GAMSlim2!AC93,"")</f>
        <v>0.96834372540993452</v>
      </c>
      <c r="AE93" s="61">
        <f>IFERROR(Limt2!AD93/GAMSlim2!AD93,"")</f>
        <v>0.96834372540993452</v>
      </c>
      <c r="AF93" s="61">
        <f>IFERROR(Limt2!AE93/GAMSlim2!AE93,"")</f>
        <v>0.96834372540993452</v>
      </c>
      <c r="AG93" s="61">
        <f>IFERROR(Limt2!AF93/GAMSlim2!AF93,"")</f>
        <v>0.9936378889395</v>
      </c>
      <c r="AH93" s="61">
        <f>IFERROR(Limt2!AG93/GAMSlim2!AG93,"")</f>
        <v>1.032496095705207</v>
      </c>
      <c r="AI93" s="61">
        <f>IFERROR(Limt2!AH93/GAMSlim2!AH93,"")</f>
        <v>1.0892634441993159</v>
      </c>
      <c r="AJ93" s="61">
        <f>IFERROR(Limt2!AI93/GAMSlim2!AI93,"")</f>
        <v>1.1237785718185611</v>
      </c>
      <c r="AK93" s="61">
        <f>IFERROR(Limt2!AJ93/GAMSlim2!AJ93,"")</f>
        <v>1.1611653291010453</v>
      </c>
      <c r="AL93" s="61">
        <f>IFERROR(Limt2!AK93/GAMSlim2!AK93,"")</f>
        <v>1.2053716954779186</v>
      </c>
      <c r="AM93" s="61">
        <f>IFERROR(Limt2!AL93/GAMSlim2!AL93,"")</f>
        <v>1.2624736225795796</v>
      </c>
      <c r="AN93" s="61">
        <f>IFERROR(Limt2!AM93/GAMSlim2!AM93,"")</f>
        <v>1.3432486529062297</v>
      </c>
      <c r="AO93" s="61">
        <f>IFERROR(Limt2!AN93/GAMSlim2!AN93,"")</f>
        <v>1.4700750467607684</v>
      </c>
      <c r="AP93" s="61">
        <f>IFERROR(Limt2!AO93/GAMSlim2!AO93,"")</f>
        <v>1.7003035076612141</v>
      </c>
      <c r="AQ93" s="61">
        <f>IFERROR(Limt2!AP93/GAMSlim2!AP93,"")</f>
        <v>2.243069824497395</v>
      </c>
      <c r="AR93" s="61">
        <f>IFERROR(Limt2!AQ93/GAMSlim2!AQ93,"")</f>
        <v>4.9811196699807887</v>
      </c>
      <c r="AS93" s="61">
        <f>IFERROR(Limt2!AR93/GAMSlim2!AR93,"")</f>
        <v>-3.2236487691547757</v>
      </c>
      <c r="AT93" s="61">
        <f>IFERROR(Limt2!AS93/GAMSlim2!AS93,"")</f>
        <v>-0.5024601115650511</v>
      </c>
      <c r="AU93" s="61">
        <f>IFERROR(Limt2!AT93/GAMSlim2!AT93,"")</f>
        <v>4.1439233331619238E-2</v>
      </c>
      <c r="AV93" s="61">
        <f>IFERROR(Limt2!AU93/GAMSlim2!AU93,"")</f>
        <v>0.27479709509600536</v>
      </c>
      <c r="AW93" s="61">
        <f>IFERROR(Limt2!AV93/GAMSlim2!AV93,"")</f>
        <v>0.4054334911705843</v>
      </c>
      <c r="AX93" s="61">
        <f>IFERROR(Limt2!AW93/GAMSlim2!AW93,"")</f>
        <v>0.48979305642650567</v>
      </c>
      <c r="AY93" s="61">
        <f>IFERROR(Limt2!AX93/GAMSlim2!AX93,"")</f>
        <v>0.54916054429849326</v>
      </c>
      <c r="AZ93" s="61">
        <f>IFERROR(Limt2!AY93/GAMSlim2!AY93,"")</f>
        <v>0.59291780630979818</v>
      </c>
      <c r="BA93" s="61">
        <f>IFERROR(Limt2!AZ93/GAMSlim2!AZ93,"")</f>
        <v>0.62536913369319214</v>
      </c>
      <c r="BB93" s="61">
        <f>IFERROR(Limt2!BA93/GAMSlim2!BA93,"")</f>
        <v>0.64265323652231343</v>
      </c>
      <c r="BC93" s="61">
        <f>IFERROR(Limt2!BB93/GAMSlim2!BB93,"")</f>
        <v>0.65268639249246374</v>
      </c>
      <c r="BD93" s="61">
        <f>IFERROR(Limt2!BC93/GAMSlim2!BC93,"")</f>
        <v>0.65124550995169195</v>
      </c>
      <c r="BE93" s="61">
        <f>IFERROR(Limt2!BD93/GAMSlim2!BD93,"")</f>
        <v>0.63052935952496347</v>
      </c>
      <c r="BF93" s="61">
        <f>IFERROR(Limt2!BE93/GAMSlim2!BE93,"")</f>
        <v>0.57059604206026338</v>
      </c>
      <c r="BG93" s="61">
        <f>IFERROR(Limt2!BF93/GAMSlim2!BF93,"")</f>
        <v>0.39588584133908389</v>
      </c>
      <c r="BH93" s="61">
        <f>IFERROR(Limt2!BG93/GAMSlim2!BG93,"")</f>
        <v>-0.66764415921602016</v>
      </c>
      <c r="BI93" s="61">
        <f>IFERROR(Limt2!BH93/GAMSlim2!BH93,"")</f>
        <v>2.0758423510528927</v>
      </c>
      <c r="BJ93" s="61">
        <f>IFERROR(Limt2!BI93/GAMSlim2!BI93,"")</f>
        <v>1.3298672112540557</v>
      </c>
    </row>
    <row r="94" spans="1:62" x14ac:dyDescent="0.25">
      <c r="A94" t="str">
        <f>Limt2!A94</f>
        <v>Maximum ratio</v>
      </c>
      <c r="B94" t="str">
        <f>GAMSbase!A94</f>
        <v>Max Ratio</v>
      </c>
      <c r="C94" s="61" t="str">
        <f>IFERROR(Limt2!B94/GAMSlim2!B94,"")</f>
        <v/>
      </c>
      <c r="D94" s="61" t="str">
        <f>IFERROR(Limt2!C94/GAMSlim2!C94,"")</f>
        <v/>
      </c>
      <c r="E94" s="61" t="str">
        <f>IFERROR(Limt2!D94/GAMSlim2!D94,"")</f>
        <v/>
      </c>
      <c r="F94" s="61" t="str">
        <f>IFERROR(Limt2!E94/GAMSlim2!E94,"")</f>
        <v/>
      </c>
      <c r="G94" s="61" t="str">
        <f>IFERROR(Limt2!F94/GAMSlim2!F94,"")</f>
        <v/>
      </c>
      <c r="H94" s="61" t="str">
        <f>IFERROR(Limt2!G94/GAMSlim2!G94,"")</f>
        <v/>
      </c>
      <c r="I94" s="61" t="str">
        <f>IFERROR(Limt2!H94/GAMSlim2!H94,"")</f>
        <v/>
      </c>
      <c r="J94" s="61" t="str">
        <f>IFERROR(Limt2!I94/GAMSlim2!I94,"")</f>
        <v/>
      </c>
      <c r="K94" s="61" t="str">
        <f>IFERROR(Limt2!J94/GAMSlim2!J94,"")</f>
        <v/>
      </c>
      <c r="L94" s="61" t="str">
        <f>IFERROR(Limt2!K94/GAMSlim2!K94,"")</f>
        <v/>
      </c>
      <c r="M94" s="61" t="str">
        <f>IFERROR(Limt2!L94/GAMSlim2!L94,"")</f>
        <v/>
      </c>
      <c r="N94" s="61" t="str">
        <f>IFERROR(Limt2!M94/GAMSlim2!M94,"")</f>
        <v/>
      </c>
      <c r="O94" s="61" t="str">
        <f>IFERROR(Limt2!N94/GAMSlim2!N94,"")</f>
        <v/>
      </c>
      <c r="P94" s="61" t="str">
        <f>IFERROR(Limt2!O94/GAMSlim2!O94,"")</f>
        <v/>
      </c>
      <c r="Q94" s="61" t="str">
        <f>IFERROR(Limt2!P94/GAMSlim2!P94,"")</f>
        <v/>
      </c>
      <c r="R94" s="61" t="str">
        <f>IFERROR(Limt2!Q94/GAMSlim2!Q94,"")</f>
        <v/>
      </c>
      <c r="S94" s="61" t="str">
        <f>IFERROR(Limt2!R94/GAMSlim2!R94,"")</f>
        <v/>
      </c>
      <c r="T94" s="61" t="str">
        <f>IFERROR(Limt2!S94/GAMSlim2!S94,"")</f>
        <v/>
      </c>
      <c r="U94" s="61" t="str">
        <f>IFERROR(Limt2!T94/GAMSlim2!T94,"")</f>
        <v/>
      </c>
      <c r="V94" s="61" t="str">
        <f>IFERROR(Limt2!U94/GAMSlim2!U94,"")</f>
        <v/>
      </c>
      <c r="W94" s="61" t="str">
        <f>IFERROR(Limt2!V94/GAMSlim2!V94,"")</f>
        <v/>
      </c>
      <c r="X94" s="61" t="str">
        <f>IFERROR(Limt2!W94/GAMSlim2!W94,"")</f>
        <v/>
      </c>
      <c r="Y94" s="61" t="str">
        <f>IFERROR(Limt2!X94/GAMSlim2!X94,"")</f>
        <v/>
      </c>
      <c r="Z94" s="61" t="str">
        <f>IFERROR(Limt2!Y94/GAMSlim2!Y94,"")</f>
        <v/>
      </c>
      <c r="AA94" s="61" t="str">
        <f>IFERROR(Limt2!Z94/GAMSlim2!Z94,"")</f>
        <v/>
      </c>
      <c r="AB94" s="61" t="str">
        <f>IFERROR(Limt2!AA94/GAMSlim2!AA94,"")</f>
        <v/>
      </c>
      <c r="AC94" s="61" t="str">
        <f>IFERROR(Limt2!AB94/GAMSlim2!AB94,"")</f>
        <v/>
      </c>
      <c r="AD94" s="61" t="str">
        <f>IFERROR(Limt2!AC94/GAMSlim2!AC94,"")</f>
        <v/>
      </c>
      <c r="AE94" s="61" t="str">
        <f>IFERROR(Limt2!AD94/GAMSlim2!AD94,"")</f>
        <v/>
      </c>
      <c r="AF94" s="61" t="str">
        <f>IFERROR(Limt2!AE94/GAMSlim2!AE94,"")</f>
        <v/>
      </c>
      <c r="AG94" s="61" t="str">
        <f>IFERROR(Limt2!AF94/GAMSlim2!AF94,"")</f>
        <v/>
      </c>
      <c r="AH94" s="61" t="str">
        <f>IFERROR(Limt2!AG94/GAMSlim2!AG94,"")</f>
        <v/>
      </c>
      <c r="AI94" s="61" t="str">
        <f>IFERROR(Limt2!AH94/GAMSlim2!AH94,"")</f>
        <v/>
      </c>
      <c r="AJ94" s="61" t="str">
        <f>IFERROR(Limt2!AI94/GAMSlim2!AI94,"")</f>
        <v/>
      </c>
      <c r="AK94" s="61" t="str">
        <f>IFERROR(Limt2!AJ94/GAMSlim2!AJ94,"")</f>
        <v/>
      </c>
      <c r="AL94" s="61" t="str">
        <f>IFERROR(Limt2!AK94/GAMSlim2!AK94,"")</f>
        <v/>
      </c>
      <c r="AM94" s="61" t="str">
        <f>IFERROR(Limt2!AL94/GAMSlim2!AL94,"")</f>
        <v/>
      </c>
      <c r="AN94" s="61" t="str">
        <f>IFERROR(Limt2!AM94/GAMSlim2!AM94,"")</f>
        <v/>
      </c>
      <c r="AO94" s="61" t="str">
        <f>IFERROR(Limt2!AN94/GAMSlim2!AN94,"")</f>
        <v/>
      </c>
      <c r="AP94" s="61" t="str">
        <f>IFERROR(Limt2!AO94/GAMSlim2!AO94,"")</f>
        <v/>
      </c>
      <c r="AQ94" s="61" t="str">
        <f>IFERROR(Limt2!AP94/GAMSlim2!AP94,"")</f>
        <v/>
      </c>
      <c r="AR94" s="61" t="str">
        <f>IFERROR(Limt2!AQ94/GAMSlim2!AQ94,"")</f>
        <v/>
      </c>
      <c r="AS94" s="61" t="str">
        <f>IFERROR(Limt2!AR94/GAMSlim2!AR94,"")</f>
        <v/>
      </c>
      <c r="AT94" s="61" t="str">
        <f>IFERROR(Limt2!AS94/GAMSlim2!AS94,"")</f>
        <v/>
      </c>
      <c r="AU94" s="61" t="str">
        <f>IFERROR(Limt2!AT94/GAMSlim2!AT94,"")</f>
        <v/>
      </c>
      <c r="AV94" s="61" t="str">
        <f>IFERROR(Limt2!AU94/GAMSlim2!AU94,"")</f>
        <v/>
      </c>
      <c r="AW94" s="61" t="str">
        <f>IFERROR(Limt2!AV94/GAMSlim2!AV94,"")</f>
        <v/>
      </c>
      <c r="AX94" s="61" t="str">
        <f>IFERROR(Limt2!AW94/GAMSlim2!AW94,"")</f>
        <v/>
      </c>
      <c r="AY94" s="61" t="str">
        <f>IFERROR(Limt2!AX94/GAMSlim2!AX94,"")</f>
        <v/>
      </c>
      <c r="AZ94" s="61" t="str">
        <f>IFERROR(Limt2!AY94/GAMSlim2!AY94,"")</f>
        <v/>
      </c>
      <c r="BA94" s="61" t="str">
        <f>IFERROR(Limt2!AZ94/GAMSlim2!AZ94,"")</f>
        <v/>
      </c>
      <c r="BB94" s="61" t="str">
        <f>IFERROR(Limt2!BA94/GAMSlim2!BA94,"")</f>
        <v/>
      </c>
      <c r="BC94" s="61" t="str">
        <f>IFERROR(Limt2!BB94/GAMSlim2!BB94,"")</f>
        <v/>
      </c>
      <c r="BD94" s="61" t="str">
        <f>IFERROR(Limt2!BC94/GAMSlim2!BC94,"")</f>
        <v/>
      </c>
      <c r="BE94" s="61" t="str">
        <f>IFERROR(Limt2!BD94/GAMSlim2!BD94,"")</f>
        <v/>
      </c>
      <c r="BF94" s="61" t="str">
        <f>IFERROR(Limt2!BE94/GAMSlim2!BE94,"")</f>
        <v/>
      </c>
      <c r="BG94" s="61" t="str">
        <f>IFERROR(Limt2!BF94/GAMSlim2!BF94,"")</f>
        <v/>
      </c>
      <c r="BH94" s="61" t="str">
        <f>IFERROR(Limt2!BG94/GAMSlim2!BG94,"")</f>
        <v/>
      </c>
      <c r="BI94" s="61" t="str">
        <f>IFERROR(Limt2!BH94/GAMSlim2!BH94,"")</f>
        <v/>
      </c>
      <c r="BJ94" s="61" t="str">
        <f>IFERROR(Limt2!BI94/GAMSlim2!BI94,"")</f>
        <v/>
      </c>
    </row>
    <row r="95" spans="1:62" x14ac:dyDescent="0.25">
      <c r="A95" t="str">
        <f>Limt2!A95</f>
        <v>Coefficient of Hotelling rent on ratio</v>
      </c>
      <c r="B95" t="str">
        <f>GAMSbase!A95</f>
        <v>Coefficient of Hotelling rent on ratio</v>
      </c>
      <c r="C95" s="61" t="str">
        <f>IFERROR(Limt2!B95/GAMSlim2!B95,"")</f>
        <v/>
      </c>
      <c r="D95" s="61" t="str">
        <f>IFERROR(Limt2!C95/GAMSlim2!C95,"")</f>
        <v/>
      </c>
      <c r="E95" s="61" t="str">
        <f>IFERROR(Limt2!D95/GAMSlim2!D95,"")</f>
        <v/>
      </c>
      <c r="F95" s="61" t="str">
        <f>IFERROR(Limt2!E95/GAMSlim2!E95,"")</f>
        <v/>
      </c>
      <c r="G95" s="61" t="str">
        <f>IFERROR(Limt2!F95/GAMSlim2!F95,"")</f>
        <v/>
      </c>
      <c r="H95" s="61" t="str">
        <f>IFERROR(Limt2!G95/GAMSlim2!G95,"")</f>
        <v/>
      </c>
      <c r="I95" s="61" t="str">
        <f>IFERROR(Limt2!H95/GAMSlim2!H95,"")</f>
        <v/>
      </c>
      <c r="J95" s="61" t="str">
        <f>IFERROR(Limt2!I95/GAMSlim2!I95,"")</f>
        <v/>
      </c>
      <c r="K95" s="61" t="str">
        <f>IFERROR(Limt2!J95/GAMSlim2!J95,"")</f>
        <v/>
      </c>
      <c r="L95" s="61" t="str">
        <f>IFERROR(Limt2!K95/GAMSlim2!K95,"")</f>
        <v/>
      </c>
      <c r="M95" s="61" t="str">
        <f>IFERROR(Limt2!L95/GAMSlim2!L95,"")</f>
        <v/>
      </c>
      <c r="N95" s="61" t="str">
        <f>IFERROR(Limt2!M95/GAMSlim2!M95,"")</f>
        <v/>
      </c>
      <c r="O95" s="61" t="str">
        <f>IFERROR(Limt2!N95/GAMSlim2!N95,"")</f>
        <v/>
      </c>
      <c r="P95" s="61" t="str">
        <f>IFERROR(Limt2!O95/GAMSlim2!O95,"")</f>
        <v/>
      </c>
      <c r="Q95" s="61" t="str">
        <f>IFERROR(Limt2!P95/GAMSlim2!P95,"")</f>
        <v/>
      </c>
      <c r="R95" s="61" t="str">
        <f>IFERROR(Limt2!Q95/GAMSlim2!Q95,"")</f>
        <v/>
      </c>
      <c r="S95" s="61" t="str">
        <f>IFERROR(Limt2!R95/GAMSlim2!R95,"")</f>
        <v/>
      </c>
      <c r="T95" s="61" t="str">
        <f>IFERROR(Limt2!S95/GAMSlim2!S95,"")</f>
        <v/>
      </c>
      <c r="U95" s="61" t="str">
        <f>IFERROR(Limt2!T95/GAMSlim2!T95,"")</f>
        <v/>
      </c>
      <c r="V95" s="61" t="str">
        <f>IFERROR(Limt2!U95/GAMSlim2!U95,"")</f>
        <v/>
      </c>
      <c r="W95" s="61" t="str">
        <f>IFERROR(Limt2!V95/GAMSlim2!V95,"")</f>
        <v/>
      </c>
      <c r="X95" s="61" t="str">
        <f>IFERROR(Limt2!W95/GAMSlim2!W95,"")</f>
        <v/>
      </c>
      <c r="Y95" s="61" t="str">
        <f>IFERROR(Limt2!X95/GAMSlim2!X95,"")</f>
        <v/>
      </c>
      <c r="Z95" s="61" t="str">
        <f>IFERROR(Limt2!Y95/GAMSlim2!Y95,"")</f>
        <v/>
      </c>
      <c r="AA95" s="61" t="str">
        <f>IFERROR(Limt2!Z95/GAMSlim2!Z95,"")</f>
        <v/>
      </c>
      <c r="AB95" s="61" t="str">
        <f>IFERROR(Limt2!AA95/GAMSlim2!AA95,"")</f>
        <v/>
      </c>
      <c r="AC95" s="61" t="str">
        <f>IFERROR(Limt2!AB95/GAMSlim2!AB95,"")</f>
        <v/>
      </c>
      <c r="AD95" s="61" t="str">
        <f>IFERROR(Limt2!AC95/GAMSlim2!AC95,"")</f>
        <v/>
      </c>
      <c r="AE95" s="61" t="str">
        <f>IFERROR(Limt2!AD95/GAMSlim2!AD95,"")</f>
        <v/>
      </c>
      <c r="AF95" s="61" t="str">
        <f>IFERROR(Limt2!AE95/GAMSlim2!AE95,"")</f>
        <v/>
      </c>
      <c r="AG95" s="61" t="str">
        <f>IFERROR(Limt2!AF95/GAMSlim2!AF95,"")</f>
        <v/>
      </c>
      <c r="AH95" s="61" t="str">
        <f>IFERROR(Limt2!AG95/GAMSlim2!AG95,"")</f>
        <v/>
      </c>
      <c r="AI95" s="61" t="str">
        <f>IFERROR(Limt2!AH95/GAMSlim2!AH95,"")</f>
        <v/>
      </c>
      <c r="AJ95" s="61" t="str">
        <f>IFERROR(Limt2!AI95/GAMSlim2!AI95,"")</f>
        <v/>
      </c>
      <c r="AK95" s="61" t="str">
        <f>IFERROR(Limt2!AJ95/GAMSlim2!AJ95,"")</f>
        <v/>
      </c>
      <c r="AL95" s="61" t="str">
        <f>IFERROR(Limt2!AK95/GAMSlim2!AK95,"")</f>
        <v/>
      </c>
      <c r="AM95" s="61" t="str">
        <f>IFERROR(Limt2!AL95/GAMSlim2!AL95,"")</f>
        <v/>
      </c>
      <c r="AN95" s="61" t="str">
        <f>IFERROR(Limt2!AM95/GAMSlim2!AM95,"")</f>
        <v/>
      </c>
      <c r="AO95" s="61" t="str">
        <f>IFERROR(Limt2!AN95/GAMSlim2!AN95,"")</f>
        <v/>
      </c>
      <c r="AP95" s="61" t="str">
        <f>IFERROR(Limt2!AO95/GAMSlim2!AO95,"")</f>
        <v/>
      </c>
      <c r="AQ95" s="61" t="str">
        <f>IFERROR(Limt2!AP95/GAMSlim2!AP95,"")</f>
        <v/>
      </c>
      <c r="AR95" s="61" t="str">
        <f>IFERROR(Limt2!AQ95/GAMSlim2!AQ95,"")</f>
        <v/>
      </c>
      <c r="AS95" s="61" t="str">
        <f>IFERROR(Limt2!AR95/GAMSlim2!AR95,"")</f>
        <v/>
      </c>
      <c r="AT95" s="61" t="str">
        <f>IFERROR(Limt2!AS95/GAMSlim2!AS95,"")</f>
        <v/>
      </c>
      <c r="AU95" s="61" t="str">
        <f>IFERROR(Limt2!AT95/GAMSlim2!AT95,"")</f>
        <v/>
      </c>
      <c r="AV95" s="61" t="str">
        <f>IFERROR(Limt2!AU95/GAMSlim2!AU95,"")</f>
        <v/>
      </c>
      <c r="AW95" s="61" t="str">
        <f>IFERROR(Limt2!AV95/GAMSlim2!AV95,"")</f>
        <v/>
      </c>
      <c r="AX95" s="61" t="str">
        <f>IFERROR(Limt2!AW95/GAMSlim2!AW95,"")</f>
        <v/>
      </c>
      <c r="AY95" s="61" t="str">
        <f>IFERROR(Limt2!AX95/GAMSlim2!AX95,"")</f>
        <v/>
      </c>
      <c r="AZ95" s="61" t="str">
        <f>IFERROR(Limt2!AY95/GAMSlim2!AY95,"")</f>
        <v/>
      </c>
      <c r="BA95" s="61" t="str">
        <f>IFERROR(Limt2!AZ95/GAMSlim2!AZ95,"")</f>
        <v/>
      </c>
      <c r="BB95" s="61" t="str">
        <f>IFERROR(Limt2!BA95/GAMSlim2!BA95,"")</f>
        <v/>
      </c>
      <c r="BC95" s="61" t="str">
        <f>IFERROR(Limt2!BB95/GAMSlim2!BB95,"")</f>
        <v/>
      </c>
      <c r="BD95" s="61" t="str">
        <f>IFERROR(Limt2!BC95/GAMSlim2!BC95,"")</f>
        <v/>
      </c>
      <c r="BE95" s="61" t="str">
        <f>IFERROR(Limt2!BD95/GAMSlim2!BD95,"")</f>
        <v/>
      </c>
      <c r="BF95" s="61" t="str">
        <f>IFERROR(Limt2!BE95/GAMSlim2!BE95,"")</f>
        <v/>
      </c>
      <c r="BG95" s="61" t="str">
        <f>IFERROR(Limt2!BF95/GAMSlim2!BF95,"")</f>
        <v/>
      </c>
      <c r="BH95" s="61" t="str">
        <f>IFERROR(Limt2!BG95/GAMSlim2!BG95,"")</f>
        <v/>
      </c>
      <c r="BI95" s="61" t="str">
        <f>IFERROR(Limt2!BH95/GAMSlim2!BH95,"")</f>
        <v/>
      </c>
      <c r="BJ95" s="61" t="str">
        <f>IFERROR(Limt2!BI95/GAMSlim2!BI95,"")</f>
        <v/>
      </c>
    </row>
    <row r="96" spans="1:62" x14ac:dyDescent="0.25">
      <c r="A96" t="str">
        <f>Limt2!A96</f>
        <v>Exponent on Hotelling</v>
      </c>
      <c r="B96" t="str">
        <f>GAMSbase!A96</f>
        <v>Exponent on Hotelling</v>
      </c>
      <c r="C96" s="61" t="str">
        <f>IFERROR(Limt2!B96/GAMSlim2!B96,"")</f>
        <v/>
      </c>
      <c r="D96" s="61" t="str">
        <f>IFERROR(Limt2!C96/GAMSlim2!C96,"")</f>
        <v/>
      </c>
      <c r="E96" s="61" t="str">
        <f>IFERROR(Limt2!D96/GAMSlim2!D96,"")</f>
        <v/>
      </c>
      <c r="F96" s="61" t="str">
        <f>IFERROR(Limt2!E96/GAMSlim2!E96,"")</f>
        <v/>
      </c>
      <c r="G96" s="61" t="str">
        <f>IFERROR(Limt2!F96/GAMSlim2!F96,"")</f>
        <v/>
      </c>
      <c r="H96" s="61" t="str">
        <f>IFERROR(Limt2!G96/GAMSlim2!G96,"")</f>
        <v/>
      </c>
      <c r="I96" s="61" t="str">
        <f>IFERROR(Limt2!H96/GAMSlim2!H96,"")</f>
        <v/>
      </c>
      <c r="J96" s="61" t="str">
        <f>IFERROR(Limt2!I96/GAMSlim2!I96,"")</f>
        <v/>
      </c>
      <c r="K96" s="61" t="str">
        <f>IFERROR(Limt2!J96/GAMSlim2!J96,"")</f>
        <v/>
      </c>
      <c r="L96" s="61" t="str">
        <f>IFERROR(Limt2!K96/GAMSlim2!K96,"")</f>
        <v/>
      </c>
      <c r="M96" s="61" t="str">
        <f>IFERROR(Limt2!L96/GAMSlim2!L96,"")</f>
        <v/>
      </c>
      <c r="N96" s="61" t="str">
        <f>IFERROR(Limt2!M96/GAMSlim2!M96,"")</f>
        <v/>
      </c>
      <c r="O96" s="61" t="str">
        <f>IFERROR(Limt2!N96/GAMSlim2!N96,"")</f>
        <v/>
      </c>
      <c r="P96" s="61" t="str">
        <f>IFERROR(Limt2!O96/GAMSlim2!O96,"")</f>
        <v/>
      </c>
      <c r="Q96" s="61" t="str">
        <f>IFERROR(Limt2!P96/GAMSlim2!P96,"")</f>
        <v/>
      </c>
      <c r="R96" s="61" t="str">
        <f>IFERROR(Limt2!Q96/GAMSlim2!Q96,"")</f>
        <v/>
      </c>
      <c r="S96" s="61" t="str">
        <f>IFERROR(Limt2!R96/GAMSlim2!R96,"")</f>
        <v/>
      </c>
      <c r="T96" s="61" t="str">
        <f>IFERROR(Limt2!S96/GAMSlim2!S96,"")</f>
        <v/>
      </c>
      <c r="U96" s="61" t="str">
        <f>IFERROR(Limt2!T96/GAMSlim2!T96,"")</f>
        <v/>
      </c>
      <c r="V96" s="61" t="str">
        <f>IFERROR(Limt2!U96/GAMSlim2!U96,"")</f>
        <v/>
      </c>
      <c r="W96" s="61" t="str">
        <f>IFERROR(Limt2!V96/GAMSlim2!V96,"")</f>
        <v/>
      </c>
      <c r="X96" s="61" t="str">
        <f>IFERROR(Limt2!W96/GAMSlim2!W96,"")</f>
        <v/>
      </c>
      <c r="Y96" s="61" t="str">
        <f>IFERROR(Limt2!X96/GAMSlim2!X96,"")</f>
        <v/>
      </c>
      <c r="Z96" s="61" t="str">
        <f>IFERROR(Limt2!Y96/GAMSlim2!Y96,"")</f>
        <v/>
      </c>
      <c r="AA96" s="61" t="str">
        <f>IFERROR(Limt2!Z96/GAMSlim2!Z96,"")</f>
        <v/>
      </c>
      <c r="AB96" s="61" t="str">
        <f>IFERROR(Limt2!AA96/GAMSlim2!AA96,"")</f>
        <v/>
      </c>
      <c r="AC96" s="61" t="str">
        <f>IFERROR(Limt2!AB96/GAMSlim2!AB96,"")</f>
        <v/>
      </c>
      <c r="AD96" s="61" t="str">
        <f>IFERROR(Limt2!AC96/GAMSlim2!AC96,"")</f>
        <v/>
      </c>
      <c r="AE96" s="61" t="str">
        <f>IFERROR(Limt2!AD96/GAMSlim2!AD96,"")</f>
        <v/>
      </c>
      <c r="AF96" s="61" t="str">
        <f>IFERROR(Limt2!AE96/GAMSlim2!AE96,"")</f>
        <v/>
      </c>
      <c r="AG96" s="61" t="str">
        <f>IFERROR(Limt2!AF96/GAMSlim2!AF96,"")</f>
        <v/>
      </c>
      <c r="AH96" s="61" t="str">
        <f>IFERROR(Limt2!AG96/GAMSlim2!AG96,"")</f>
        <v/>
      </c>
      <c r="AI96" s="61" t="str">
        <f>IFERROR(Limt2!AH96/GAMSlim2!AH96,"")</f>
        <v/>
      </c>
      <c r="AJ96" s="61" t="str">
        <f>IFERROR(Limt2!AI96/GAMSlim2!AI96,"")</f>
        <v/>
      </c>
      <c r="AK96" s="61" t="str">
        <f>IFERROR(Limt2!AJ96/GAMSlim2!AJ96,"")</f>
        <v/>
      </c>
      <c r="AL96" s="61" t="str">
        <f>IFERROR(Limt2!AK96/GAMSlim2!AK96,"")</f>
        <v/>
      </c>
      <c r="AM96" s="61" t="str">
        <f>IFERROR(Limt2!AL96/GAMSlim2!AL96,"")</f>
        <v/>
      </c>
      <c r="AN96" s="61" t="str">
        <f>IFERROR(Limt2!AM96/GAMSlim2!AM96,"")</f>
        <v/>
      </c>
      <c r="AO96" s="61" t="str">
        <f>IFERROR(Limt2!AN96/GAMSlim2!AN96,"")</f>
        <v/>
      </c>
      <c r="AP96" s="61" t="str">
        <f>IFERROR(Limt2!AO96/GAMSlim2!AO96,"")</f>
        <v/>
      </c>
      <c r="AQ96" s="61" t="str">
        <f>IFERROR(Limt2!AP96/GAMSlim2!AP96,"")</f>
        <v/>
      </c>
      <c r="AR96" s="61" t="str">
        <f>IFERROR(Limt2!AQ96/GAMSlim2!AQ96,"")</f>
        <v/>
      </c>
      <c r="AS96" s="61" t="str">
        <f>IFERROR(Limt2!AR96/GAMSlim2!AR96,"")</f>
        <v/>
      </c>
      <c r="AT96" s="61" t="str">
        <f>IFERROR(Limt2!AS96/GAMSlim2!AS96,"")</f>
        <v/>
      </c>
      <c r="AU96" s="61" t="str">
        <f>IFERROR(Limt2!AT96/GAMSlim2!AT96,"")</f>
        <v/>
      </c>
      <c r="AV96" s="61" t="str">
        <f>IFERROR(Limt2!AU96/GAMSlim2!AU96,"")</f>
        <v/>
      </c>
      <c r="AW96" s="61" t="str">
        <f>IFERROR(Limt2!AV96/GAMSlim2!AV96,"")</f>
        <v/>
      </c>
      <c r="AX96" s="61" t="str">
        <f>IFERROR(Limt2!AW96/GAMSlim2!AW96,"")</f>
        <v/>
      </c>
      <c r="AY96" s="61" t="str">
        <f>IFERROR(Limt2!AX96/GAMSlim2!AX96,"")</f>
        <v/>
      </c>
      <c r="AZ96" s="61" t="str">
        <f>IFERROR(Limt2!AY96/GAMSlim2!AY96,"")</f>
        <v/>
      </c>
      <c r="BA96" s="61" t="str">
        <f>IFERROR(Limt2!AZ96/GAMSlim2!AZ96,"")</f>
        <v/>
      </c>
      <c r="BB96" s="61" t="str">
        <f>IFERROR(Limt2!BA96/GAMSlim2!BA96,"")</f>
        <v/>
      </c>
      <c r="BC96" s="61" t="str">
        <f>IFERROR(Limt2!BB96/GAMSlim2!BB96,"")</f>
        <v/>
      </c>
      <c r="BD96" s="61" t="str">
        <f>IFERROR(Limt2!BC96/GAMSlim2!BC96,"")</f>
        <v/>
      </c>
      <c r="BE96" s="61" t="str">
        <f>IFERROR(Limt2!BD96/GAMSlim2!BD96,"")</f>
        <v/>
      </c>
      <c r="BF96" s="61" t="str">
        <f>IFERROR(Limt2!BE96/GAMSlim2!BE96,"")</f>
        <v/>
      </c>
      <c r="BG96" s="61" t="str">
        <f>IFERROR(Limt2!BF96/GAMSlim2!BF96,"")</f>
        <v/>
      </c>
      <c r="BH96" s="61" t="str">
        <f>IFERROR(Limt2!BG96/GAMSlim2!BG96,"")</f>
        <v/>
      </c>
      <c r="BI96" s="61" t="str">
        <f>IFERROR(Limt2!BH96/GAMSlim2!BH96,"")</f>
        <v/>
      </c>
      <c r="BJ96" s="61" t="str">
        <f>IFERROR(Limt2!BI96/GAMSlim2!BI96,"")</f>
        <v/>
      </c>
    </row>
    <row r="97" spans="1:62" x14ac:dyDescent="0.25">
      <c r="A97" t="str">
        <f>Limt2!A97</f>
        <v>Hotelling rent on carbon fuels (2005$/t CO2)</v>
      </c>
      <c r="B97" t="str">
        <f>GAMSbase!A97</f>
        <v>Hotelling Rent on Carbon Fuels (2005 USD / tCO2)</v>
      </c>
      <c r="C97" s="61" t="str">
        <f>IFERROR(Limt2!B97/GAMSlim2!B97,"")</f>
        <v/>
      </c>
      <c r="D97" s="61" t="str">
        <f>IFERROR(Limt2!C97/GAMSlim2!C97,"")</f>
        <v/>
      </c>
      <c r="E97" s="61" t="str">
        <f>IFERROR(Limt2!D97/GAMSlim2!D97,"")</f>
        <v/>
      </c>
      <c r="F97" s="61" t="str">
        <f>IFERROR(Limt2!E97/GAMSlim2!E97,"")</f>
        <v/>
      </c>
      <c r="G97" s="61" t="str">
        <f>IFERROR(Limt2!F97/GAMSlim2!F97,"")</f>
        <v/>
      </c>
      <c r="H97" s="61" t="str">
        <f>IFERROR(Limt2!G97/GAMSlim2!G97,"")</f>
        <v/>
      </c>
      <c r="I97" s="61" t="str">
        <f>IFERROR(Limt2!H97/GAMSlim2!H97,"")</f>
        <v/>
      </c>
      <c r="J97" s="61" t="str">
        <f>IFERROR(Limt2!I97/GAMSlim2!I97,"")</f>
        <v/>
      </c>
      <c r="K97" s="61" t="str">
        <f>IFERROR(Limt2!J97/GAMSlim2!J97,"")</f>
        <v/>
      </c>
      <c r="L97" s="61" t="str">
        <f>IFERROR(Limt2!K97/GAMSlim2!K97,"")</f>
        <v/>
      </c>
      <c r="M97" s="61" t="str">
        <f>IFERROR(Limt2!L97/GAMSlim2!L97,"")</f>
        <v/>
      </c>
      <c r="N97" s="61" t="str">
        <f>IFERROR(Limt2!M97/GAMSlim2!M97,"")</f>
        <v/>
      </c>
      <c r="O97" s="61" t="str">
        <f>IFERROR(Limt2!N97/GAMSlim2!N97,"")</f>
        <v/>
      </c>
      <c r="P97" s="61" t="str">
        <f>IFERROR(Limt2!O97/GAMSlim2!O97,"")</f>
        <v/>
      </c>
      <c r="Q97" s="61" t="str">
        <f>IFERROR(Limt2!P97/GAMSlim2!P97,"")</f>
        <v/>
      </c>
      <c r="R97" s="61" t="str">
        <f>IFERROR(Limt2!Q97/GAMSlim2!Q97,"")</f>
        <v/>
      </c>
      <c r="S97" s="61" t="str">
        <f>IFERROR(Limt2!R97/GAMSlim2!R97,"")</f>
        <v/>
      </c>
      <c r="T97" s="61" t="str">
        <f>IFERROR(Limt2!S97/GAMSlim2!S97,"")</f>
        <v/>
      </c>
      <c r="U97" s="61" t="str">
        <f>IFERROR(Limt2!T97/GAMSlim2!T97,"")</f>
        <v/>
      </c>
      <c r="V97" s="61" t="str">
        <f>IFERROR(Limt2!U97/GAMSlim2!U97,"")</f>
        <v/>
      </c>
      <c r="W97" s="61" t="str">
        <f>IFERROR(Limt2!V97/GAMSlim2!V97,"")</f>
        <v/>
      </c>
      <c r="X97" s="61" t="str">
        <f>IFERROR(Limt2!W97/GAMSlim2!W97,"")</f>
        <v/>
      </c>
      <c r="Y97" s="61" t="str">
        <f>IFERROR(Limt2!X97/GAMSlim2!X97,"")</f>
        <v/>
      </c>
      <c r="Z97" s="61" t="str">
        <f>IFERROR(Limt2!Y97/GAMSlim2!Y97,"")</f>
        <v/>
      </c>
      <c r="AA97" s="61" t="str">
        <f>IFERROR(Limt2!Z97/GAMSlim2!Z97,"")</f>
        <v/>
      </c>
      <c r="AB97" s="61" t="str">
        <f>IFERROR(Limt2!AA97/GAMSlim2!AA97,"")</f>
        <v/>
      </c>
      <c r="AC97" s="61" t="str">
        <f>IFERROR(Limt2!AB97/GAMSlim2!AB97,"")</f>
        <v/>
      </c>
      <c r="AD97" s="61" t="str">
        <f>IFERROR(Limt2!AC97/GAMSlim2!AC97,"")</f>
        <v/>
      </c>
      <c r="AE97" s="61" t="str">
        <f>IFERROR(Limt2!AD97/GAMSlim2!AD97,"")</f>
        <v/>
      </c>
      <c r="AF97" s="61" t="str">
        <f>IFERROR(Limt2!AE97/GAMSlim2!AE97,"")</f>
        <v/>
      </c>
      <c r="AG97" s="61" t="str">
        <f>IFERROR(Limt2!AF97/GAMSlim2!AF97,"")</f>
        <v/>
      </c>
      <c r="AH97" s="61" t="str">
        <f>IFERROR(Limt2!AG97/GAMSlim2!AG97,"")</f>
        <v/>
      </c>
      <c r="AI97" s="61" t="str">
        <f>IFERROR(Limt2!AH97/GAMSlim2!AH97,"")</f>
        <v/>
      </c>
      <c r="AJ97" s="61" t="str">
        <f>IFERROR(Limt2!AI97/GAMSlim2!AI97,"")</f>
        <v/>
      </c>
      <c r="AK97" s="61" t="str">
        <f>IFERROR(Limt2!AJ97/GAMSlim2!AJ97,"")</f>
        <v/>
      </c>
      <c r="AL97" s="61" t="str">
        <f>IFERROR(Limt2!AK97/GAMSlim2!AK97,"")</f>
        <v/>
      </c>
      <c r="AM97" s="61" t="str">
        <f>IFERROR(Limt2!AL97/GAMSlim2!AL97,"")</f>
        <v/>
      </c>
      <c r="AN97" s="61" t="str">
        <f>IFERROR(Limt2!AM97/GAMSlim2!AM97,"")</f>
        <v/>
      </c>
      <c r="AO97" s="61" t="str">
        <f>IFERROR(Limt2!AN97/GAMSlim2!AN97,"")</f>
        <v/>
      </c>
      <c r="AP97" s="61" t="str">
        <f>IFERROR(Limt2!AO97/GAMSlim2!AO97,"")</f>
        <v/>
      </c>
      <c r="AQ97" s="61" t="str">
        <f>IFERROR(Limt2!AP97/GAMSlim2!AP97,"")</f>
        <v/>
      </c>
      <c r="AR97" s="61" t="str">
        <f>IFERROR(Limt2!AQ97/GAMSlim2!AQ97,"")</f>
        <v/>
      </c>
      <c r="AS97" s="61" t="str">
        <f>IFERROR(Limt2!AR97/GAMSlim2!AR97,"")</f>
        <v/>
      </c>
      <c r="AT97" s="61" t="str">
        <f>IFERROR(Limt2!AS97/GAMSlim2!AS97,"")</f>
        <v/>
      </c>
      <c r="AU97" s="61" t="str">
        <f>IFERROR(Limt2!AT97/GAMSlim2!AT97,"")</f>
        <v/>
      </c>
      <c r="AV97" s="61" t="str">
        <f>IFERROR(Limt2!AU97/GAMSlim2!AU97,"")</f>
        <v/>
      </c>
      <c r="AW97" s="61" t="str">
        <f>IFERROR(Limt2!AV97/GAMSlim2!AV97,"")</f>
        <v/>
      </c>
      <c r="AX97" s="61" t="str">
        <f>IFERROR(Limt2!AW97/GAMSlim2!AW97,"")</f>
        <v/>
      </c>
      <c r="AY97" s="61" t="str">
        <f>IFERROR(Limt2!AX97/GAMSlim2!AX97,"")</f>
        <v/>
      </c>
      <c r="AZ97" s="61" t="str">
        <f>IFERROR(Limt2!AY97/GAMSlim2!AY97,"")</f>
        <v/>
      </c>
      <c r="BA97" s="61" t="str">
        <f>IFERROR(Limt2!AZ97/GAMSlim2!AZ97,"")</f>
        <v/>
      </c>
      <c r="BB97" s="61" t="str">
        <f>IFERROR(Limt2!BA97/GAMSlim2!BA97,"")</f>
        <v/>
      </c>
      <c r="BC97" s="61" t="str">
        <f>IFERROR(Limt2!BB97/GAMSlim2!BB97,"")</f>
        <v/>
      </c>
      <c r="BD97" s="61" t="str">
        <f>IFERROR(Limt2!BC97/GAMSlim2!BC97,"")</f>
        <v/>
      </c>
      <c r="BE97" s="61" t="str">
        <f>IFERROR(Limt2!BD97/GAMSlim2!BD97,"")</f>
        <v/>
      </c>
      <c r="BF97" s="61" t="str">
        <f>IFERROR(Limt2!BE97/GAMSlim2!BE97,"")</f>
        <v/>
      </c>
      <c r="BG97" s="61" t="str">
        <f>IFERROR(Limt2!BF97/GAMSlim2!BF97,"")</f>
        <v/>
      </c>
      <c r="BH97" s="61" t="str">
        <f>IFERROR(Limt2!BG97/GAMSlim2!BG97,"")</f>
        <v/>
      </c>
      <c r="BI97" s="61" t="str">
        <f>IFERROR(Limt2!BH97/GAMSlim2!BH97,"")</f>
        <v/>
      </c>
      <c r="BJ97" s="61" t="str">
        <f>IFERROR(Limt2!BI97/GAMSlim2!BI97,"")</f>
        <v/>
      </c>
    </row>
    <row r="98" spans="1:62" x14ac:dyDescent="0.25">
      <c r="A98" t="str">
        <f>Limt2!A98</f>
        <v>CLIMATE MODULE</v>
      </c>
      <c r="B98" t="str">
        <f>GAMSbase!A98</f>
        <v>* CLIMATE MODULE</v>
      </c>
      <c r="C98" s="61" t="str">
        <f>IFERROR(Limt2!B98/GAMSlim2!B98,"")</f>
        <v/>
      </c>
      <c r="D98" s="61" t="str">
        <f>IFERROR(Limt2!C98/GAMSlim2!C98,"")</f>
        <v/>
      </c>
      <c r="E98" s="61" t="str">
        <f>IFERROR(Limt2!D98/GAMSlim2!D98,"")</f>
        <v/>
      </c>
      <c r="F98" s="61" t="str">
        <f>IFERROR(Limt2!E98/GAMSlim2!E98,"")</f>
        <v/>
      </c>
      <c r="G98" s="61" t="str">
        <f>IFERROR(Limt2!F98/GAMSlim2!F98,"")</f>
        <v/>
      </c>
      <c r="H98" s="61" t="str">
        <f>IFERROR(Limt2!G98/GAMSlim2!G98,"")</f>
        <v/>
      </c>
      <c r="I98" s="61" t="str">
        <f>IFERROR(Limt2!H98/GAMSlim2!H98,"")</f>
        <v/>
      </c>
      <c r="J98" s="61" t="str">
        <f>IFERROR(Limt2!I98/GAMSlim2!I98,"")</f>
        <v/>
      </c>
      <c r="K98" s="61" t="str">
        <f>IFERROR(Limt2!J98/GAMSlim2!J98,"")</f>
        <v/>
      </c>
      <c r="L98" s="61" t="str">
        <f>IFERROR(Limt2!K98/GAMSlim2!K98,"")</f>
        <v/>
      </c>
      <c r="M98" s="61" t="str">
        <f>IFERROR(Limt2!L98/GAMSlim2!L98,"")</f>
        <v/>
      </c>
      <c r="N98" s="61" t="str">
        <f>IFERROR(Limt2!M98/GAMSlim2!M98,"")</f>
        <v/>
      </c>
      <c r="O98" s="61" t="str">
        <f>IFERROR(Limt2!N98/GAMSlim2!N98,"")</f>
        <v/>
      </c>
      <c r="P98" s="61" t="str">
        <f>IFERROR(Limt2!O98/GAMSlim2!O98,"")</f>
        <v/>
      </c>
      <c r="Q98" s="61" t="str">
        <f>IFERROR(Limt2!P98/GAMSlim2!P98,"")</f>
        <v/>
      </c>
      <c r="R98" s="61" t="str">
        <f>IFERROR(Limt2!Q98/GAMSlim2!Q98,"")</f>
        <v/>
      </c>
      <c r="S98" s="61" t="str">
        <f>IFERROR(Limt2!R98/GAMSlim2!R98,"")</f>
        <v/>
      </c>
      <c r="T98" s="61" t="str">
        <f>IFERROR(Limt2!S98/GAMSlim2!S98,"")</f>
        <v/>
      </c>
      <c r="U98" s="61" t="str">
        <f>IFERROR(Limt2!T98/GAMSlim2!T98,"")</f>
        <v/>
      </c>
      <c r="V98" s="61" t="str">
        <f>IFERROR(Limt2!U98/GAMSlim2!U98,"")</f>
        <v/>
      </c>
      <c r="W98" s="61" t="str">
        <f>IFERROR(Limt2!V98/GAMSlim2!V98,"")</f>
        <v/>
      </c>
      <c r="X98" s="61" t="str">
        <f>IFERROR(Limt2!W98/GAMSlim2!W98,"")</f>
        <v/>
      </c>
      <c r="Y98" s="61" t="str">
        <f>IFERROR(Limt2!X98/GAMSlim2!X98,"")</f>
        <v/>
      </c>
      <c r="Z98" s="61" t="str">
        <f>IFERROR(Limt2!Y98/GAMSlim2!Y98,"")</f>
        <v/>
      </c>
      <c r="AA98" s="61" t="str">
        <f>IFERROR(Limt2!Z98/GAMSlim2!Z98,"")</f>
        <v/>
      </c>
      <c r="AB98" s="61" t="str">
        <f>IFERROR(Limt2!AA98/GAMSlim2!AA98,"")</f>
        <v/>
      </c>
      <c r="AC98" s="61" t="str">
        <f>IFERROR(Limt2!AB98/GAMSlim2!AB98,"")</f>
        <v/>
      </c>
      <c r="AD98" s="61" t="str">
        <f>IFERROR(Limt2!AC98/GAMSlim2!AC98,"")</f>
        <v/>
      </c>
      <c r="AE98" s="61" t="str">
        <f>IFERROR(Limt2!AD98/GAMSlim2!AD98,"")</f>
        <v/>
      </c>
      <c r="AF98" s="61" t="str">
        <f>IFERROR(Limt2!AE98/GAMSlim2!AE98,"")</f>
        <v/>
      </c>
      <c r="AG98" s="61" t="str">
        <f>IFERROR(Limt2!AF98/GAMSlim2!AF98,"")</f>
        <v/>
      </c>
      <c r="AH98" s="61" t="str">
        <f>IFERROR(Limt2!AG98/GAMSlim2!AG98,"")</f>
        <v/>
      </c>
      <c r="AI98" s="61" t="str">
        <f>IFERROR(Limt2!AH98/GAMSlim2!AH98,"")</f>
        <v/>
      </c>
      <c r="AJ98" s="61" t="str">
        <f>IFERROR(Limt2!AI98/GAMSlim2!AI98,"")</f>
        <v/>
      </c>
      <c r="AK98" s="61" t="str">
        <f>IFERROR(Limt2!AJ98/GAMSlim2!AJ98,"")</f>
        <v/>
      </c>
      <c r="AL98" s="61" t="str">
        <f>IFERROR(Limt2!AK98/GAMSlim2!AK98,"")</f>
        <v/>
      </c>
      <c r="AM98" s="61" t="str">
        <f>IFERROR(Limt2!AL98/GAMSlim2!AL98,"")</f>
        <v/>
      </c>
      <c r="AN98" s="61" t="str">
        <f>IFERROR(Limt2!AM98/GAMSlim2!AM98,"")</f>
        <v/>
      </c>
      <c r="AO98" s="61" t="str">
        <f>IFERROR(Limt2!AN98/GAMSlim2!AN98,"")</f>
        <v/>
      </c>
      <c r="AP98" s="61" t="str">
        <f>IFERROR(Limt2!AO98/GAMSlim2!AO98,"")</f>
        <v/>
      </c>
      <c r="AQ98" s="61" t="str">
        <f>IFERROR(Limt2!AP98/GAMSlim2!AP98,"")</f>
        <v/>
      </c>
      <c r="AR98" s="61" t="str">
        <f>IFERROR(Limt2!AQ98/GAMSlim2!AQ98,"")</f>
        <v/>
      </c>
      <c r="AS98" s="61" t="str">
        <f>IFERROR(Limt2!AR98/GAMSlim2!AR98,"")</f>
        <v/>
      </c>
      <c r="AT98" s="61" t="str">
        <f>IFERROR(Limt2!AS98/GAMSlim2!AS98,"")</f>
        <v/>
      </c>
      <c r="AU98" s="61" t="str">
        <f>IFERROR(Limt2!AT98/GAMSlim2!AT98,"")</f>
        <v/>
      </c>
      <c r="AV98" s="61" t="str">
        <f>IFERROR(Limt2!AU98/GAMSlim2!AU98,"")</f>
        <v/>
      </c>
      <c r="AW98" s="61" t="str">
        <f>IFERROR(Limt2!AV98/GAMSlim2!AV98,"")</f>
        <v/>
      </c>
      <c r="AX98" s="61" t="str">
        <f>IFERROR(Limt2!AW98/GAMSlim2!AW98,"")</f>
        <v/>
      </c>
      <c r="AY98" s="61" t="str">
        <f>IFERROR(Limt2!AX98/GAMSlim2!AX98,"")</f>
        <v/>
      </c>
      <c r="AZ98" s="61" t="str">
        <f>IFERROR(Limt2!AY98/GAMSlim2!AY98,"")</f>
        <v/>
      </c>
      <c r="BA98" s="61" t="str">
        <f>IFERROR(Limt2!AZ98/GAMSlim2!AZ98,"")</f>
        <v/>
      </c>
      <c r="BB98" s="61" t="str">
        <f>IFERROR(Limt2!BA98/GAMSlim2!BA98,"")</f>
        <v/>
      </c>
      <c r="BC98" s="61" t="str">
        <f>IFERROR(Limt2!BB98/GAMSlim2!BB98,"")</f>
        <v/>
      </c>
      <c r="BD98" s="61" t="str">
        <f>IFERROR(Limt2!BC98/GAMSlim2!BC98,"")</f>
        <v/>
      </c>
      <c r="BE98" s="61" t="str">
        <f>IFERROR(Limt2!BD98/GAMSlim2!BD98,"")</f>
        <v/>
      </c>
      <c r="BF98" s="61" t="str">
        <f>IFERROR(Limt2!BE98/GAMSlim2!BE98,"")</f>
        <v/>
      </c>
      <c r="BG98" s="61" t="str">
        <f>IFERROR(Limt2!BF98/GAMSlim2!BF98,"")</f>
        <v/>
      </c>
      <c r="BH98" s="61" t="str">
        <f>IFERROR(Limt2!BG98/GAMSlim2!BG98,"")</f>
        <v/>
      </c>
      <c r="BI98" s="61" t="str">
        <f>IFERROR(Limt2!BH98/GAMSlim2!BH98,"")</f>
        <v/>
      </c>
      <c r="BJ98" s="61" t="str">
        <f>IFERROR(Limt2!BI98/GAMSlim2!BI98,"")</f>
        <v/>
      </c>
    </row>
    <row r="99" spans="1:62" x14ac:dyDescent="0.25">
      <c r="A99" t="str">
        <f>Limt2!A99</f>
        <v>Atmospheric temperature (degrees Celsius above preindustrial)</v>
      </c>
      <c r="B99" t="str">
        <f>GAMSbase!A99</f>
        <v>Atmospheric Temperature (deg C above preindustrial)</v>
      </c>
      <c r="C99" s="61">
        <f>IFERROR(Limt2!B99/GAMSlim2!B99,"")</f>
        <v>1</v>
      </c>
      <c r="D99" s="61">
        <f>IFERROR(Limt2!C99/GAMSlim2!C99,"")</f>
        <v>1.000000000053396</v>
      </c>
      <c r="E99" s="61">
        <f>IFERROR(Limt2!D99/GAMSlim2!D99,"")</f>
        <v>1.0000000000415339</v>
      </c>
      <c r="F99" s="61">
        <f>IFERROR(Limt2!E99/GAMSlim2!E99,"")</f>
        <v>0.99980486791473988</v>
      </c>
      <c r="G99" s="61">
        <f>IFERROR(Limt2!F99/GAMSlim2!F99,"")</f>
        <v>0.99947081411035843</v>
      </c>
      <c r="H99" s="61">
        <f>IFERROR(Limt2!G99/GAMSlim2!G99,"")</f>
        <v>0.99904329405413805</v>
      </c>
      <c r="I99" s="61">
        <f>IFERROR(Limt2!H99/GAMSlim2!H99,"")</f>
        <v>0.99855834268799415</v>
      </c>
      <c r="J99" s="61">
        <f>IFERROR(Limt2!I99/GAMSlim2!I99,"")</f>
        <v>0.99804612764689893</v>
      </c>
      <c r="K99" s="61">
        <f>IFERROR(Limt2!J99/GAMSlim2!J99,"")</f>
        <v>0.99753612218207333</v>
      </c>
      <c r="L99" s="61">
        <f>IFERROR(Limt2!K99/GAMSlim2!K99,"")</f>
        <v>0.99706449642256989</v>
      </c>
      <c r="M99" s="61">
        <f>IFERROR(Limt2!L99/GAMSlim2!L99,"")</f>
        <v>0.99668570373174858</v>
      </c>
      <c r="N99" s="61">
        <f>IFERROR(Limt2!M99/GAMSlim2!M99,"")</f>
        <v>0.99641400854368145</v>
      </c>
      <c r="O99" s="61">
        <f>IFERROR(Limt2!N99/GAMSlim2!N99,"")</f>
        <v>0.99622094297723696</v>
      </c>
      <c r="P99" s="61">
        <f>IFERROR(Limt2!O99/GAMSlim2!O99,"")</f>
        <v>0.99608719470036122</v>
      </c>
      <c r="Q99" s="61">
        <f>IFERROR(Limt2!P99/GAMSlim2!P99,"")</f>
        <v>0.99599909282931143</v>
      </c>
      <c r="R99" s="61">
        <f>IFERROR(Limt2!Q99/GAMSlim2!Q99,"")</f>
        <v>0.99594660368597909</v>
      </c>
      <c r="S99" s="61">
        <f>IFERROR(Limt2!R99/GAMSlim2!R99,"")</f>
        <v>0.9959221333476318</v>
      </c>
      <c r="T99" s="61">
        <f>IFERROR(Limt2!S99/GAMSlim2!S99,"")</f>
        <v>0.99591978486983912</v>
      </c>
      <c r="U99" s="61">
        <f>IFERROR(Limt2!T99/GAMSlim2!T99,"")</f>
        <v>0.99593488233088445</v>
      </c>
      <c r="V99" s="61">
        <f>IFERROR(Limt2!U99/GAMSlim2!U99,"")</f>
        <v>0.99581913195844907</v>
      </c>
      <c r="W99" s="61">
        <f>IFERROR(Limt2!V99/GAMSlim2!V99,"")</f>
        <v>0.99545880399109088</v>
      </c>
      <c r="X99" s="61">
        <f>IFERROR(Limt2!W99/GAMSlim2!W99,"")</f>
        <v>0.9948727735431957</v>
      </c>
      <c r="Y99" s="61">
        <f>IFERROR(Limt2!X99/GAMSlim2!X99,"")</f>
        <v>0.99407592183590809</v>
      </c>
      <c r="Z99" s="61">
        <f>IFERROR(Limt2!Y99/GAMSlim2!Y99,"")</f>
        <v>0.99308034973844406</v>
      </c>
      <c r="AA99" s="61">
        <f>IFERROR(Limt2!Z99/GAMSlim2!Z99,"")</f>
        <v>0.9918964916248908</v>
      </c>
      <c r="AB99" s="61">
        <f>IFERROR(Limt2!AA99/GAMSlim2!AA99,"")</f>
        <v>0.99053412544065211</v>
      </c>
      <c r="AC99" s="61">
        <f>IFERROR(Limt2!AB99/GAMSlim2!AB99,"")</f>
        <v>0.98900326374767589</v>
      </c>
      <c r="AD99" s="61">
        <f>IFERROR(Limt2!AC99/GAMSlim2!AC99,"")</f>
        <v>0.98784679207864268</v>
      </c>
      <c r="AE99" s="61">
        <f>IFERROR(Limt2!AD99/GAMSlim2!AD99,"")</f>
        <v>0.98699042130145842</v>
      </c>
      <c r="AF99" s="61">
        <f>IFERROR(Limt2!AE99/GAMSlim2!AE99,"")</f>
        <v>0.98637451911010587</v>
      </c>
      <c r="AG99" s="61">
        <f>IFERROR(Limt2!AF99/GAMSlim2!AF99,"")</f>
        <v>0.98939974818446608</v>
      </c>
      <c r="AH99" s="61">
        <f>IFERROR(Limt2!AG99/GAMSlim2!AG99,"")</f>
        <v>0.99692886653349189</v>
      </c>
      <c r="AI99" s="61">
        <f>IFERROR(Limt2!AH99/GAMSlim2!AH99,"")</f>
        <v>1.0099903848988419</v>
      </c>
      <c r="AJ99" s="61">
        <f>IFERROR(Limt2!AI99/GAMSlim2!AI99,"")</f>
        <v>1.0243333527476355</v>
      </c>
      <c r="AK99" s="61">
        <f>IFERROR(Limt2!AJ99/GAMSlim2!AJ99,"")</f>
        <v>1.0396343815176814</v>
      </c>
      <c r="AL99" s="61">
        <f>IFERROR(Limt2!AK99/GAMSlim2!AK99,"")</f>
        <v>1.0558316187347769</v>
      </c>
      <c r="AM99" s="61">
        <f>IFERROR(Limt2!AL99/GAMSlim2!AL99,"")</f>
        <v>1.0730504344094913</v>
      </c>
      <c r="AN99" s="61">
        <f>IFERROR(Limt2!AM99/GAMSlim2!AM99,"")</f>
        <v>1.0915500378748375</v>
      </c>
      <c r="AO99" s="61">
        <f>IFERROR(Limt2!AN99/GAMSlim2!AN99,"")</f>
        <v>1.1116800110948815</v>
      </c>
      <c r="AP99" s="61">
        <f>IFERROR(Limt2!AO99/GAMSlim2!AO99,"")</f>
        <v>1.1338383341731519</v>
      </c>
      <c r="AQ99" s="61">
        <f>IFERROR(Limt2!AP99/GAMSlim2!AP99,"")</f>
        <v>1.1584245676110116</v>
      </c>
      <c r="AR99" s="61">
        <f>IFERROR(Limt2!AQ99/GAMSlim2!AQ99,"")</f>
        <v>1.1857846231171818</v>
      </c>
      <c r="AS99" s="61">
        <f>IFERROR(Limt2!AR99/GAMSlim2!AR99,"")</f>
        <v>1.2161480296286971</v>
      </c>
      <c r="AT99" s="61">
        <f>IFERROR(Limt2!AS99/GAMSlim2!AS99,"")</f>
        <v>1.2495652937382791</v>
      </c>
      <c r="AU99" s="61">
        <f>IFERROR(Limt2!AT99/GAMSlim2!AT99,"")</f>
        <v>1.2858605362323356</v>
      </c>
      <c r="AV99" s="61">
        <f>IFERROR(Limt2!AU99/GAMSlim2!AU99,"")</f>
        <v>1.3246180688913238</v>
      </c>
      <c r="AW99" s="61">
        <f>IFERROR(Limt2!AV99/GAMSlim2!AV99,"")</f>
        <v>1.3652118295049964</v>
      </c>
      <c r="AX99" s="61">
        <f>IFERROR(Limt2!AW99/GAMSlim2!AW99,"")</f>
        <v>1.4068545969787374</v>
      </c>
      <c r="AY99" s="61">
        <f>IFERROR(Limt2!AX99/GAMSlim2!AX99,"")</f>
        <v>1.4485890891348905</v>
      </c>
      <c r="AZ99" s="61">
        <f>IFERROR(Limt2!AY99/GAMSlim2!AY99,"")</f>
        <v>1.4890817539325905</v>
      </c>
      <c r="BA99" s="61">
        <f>IFERROR(Limt2!AZ99/GAMSlim2!AZ99,"")</f>
        <v>1.5260522261060647</v>
      </c>
      <c r="BB99" s="61">
        <f>IFERROR(Limt2!BA99/GAMSlim2!BA99,"")</f>
        <v>1.550678193139635</v>
      </c>
      <c r="BC99" s="61">
        <f>IFERROR(Limt2!BB99/GAMSlim2!BB99,"")</f>
        <v>1.5579591558150179</v>
      </c>
      <c r="BD99" s="61">
        <f>IFERROR(Limt2!BC99/GAMSlim2!BC99,"")</f>
        <v>1.5411690678896144</v>
      </c>
      <c r="BE99" s="61">
        <f>IFERROR(Limt2!BD99/GAMSlim2!BD99,"")</f>
        <v>1.4957519179915013</v>
      </c>
      <c r="BF99" s="61">
        <f>IFERROR(Limt2!BE99/GAMSlim2!BE99,"")</f>
        <v>1.4252444815108871</v>
      </c>
      <c r="BG99" s="61">
        <f>IFERROR(Limt2!BF99/GAMSlim2!BF99,"")</f>
        <v>1.3425239975246983</v>
      </c>
      <c r="BH99" s="61">
        <f>IFERROR(Limt2!BG99/GAMSlim2!BG99,"")</f>
        <v>1.2628441814689682</v>
      </c>
      <c r="BI99" s="61">
        <f>IFERROR(Limt2!BH99/GAMSlim2!BH99,"")</f>
        <v>1.195935644034277</v>
      </c>
      <c r="BJ99" s="61">
        <f>IFERROR(Limt2!BI99/GAMSlim2!BI99,"")</f>
        <v>1.1443559370119321</v>
      </c>
    </row>
    <row r="100" spans="1:62" x14ac:dyDescent="0.25">
      <c r="A100" t="str">
        <f>Limt2!A100</f>
        <v>Total increase in radiative forcing since preindustrial (Watts per square meter)</v>
      </c>
      <c r="B100" t="str">
        <f>GAMSbase!A100</f>
        <v>Total Increase in Forcing (Watts per Meter2, preindustrial)</v>
      </c>
      <c r="C100" s="61">
        <f>IFERROR(Limt2!B100/GAMSlim2!B100,"")</f>
        <v>1.0000000000045677</v>
      </c>
      <c r="D100" s="61">
        <f>IFERROR(Limt2!C100/GAMSlim2!C100,"")</f>
        <v>0.99999999999025313</v>
      </c>
      <c r="E100" s="61">
        <f>IFERROR(Limt2!D100/GAMSlim2!D100,"")</f>
        <v>1.0000000000219014</v>
      </c>
      <c r="F100" s="61">
        <f>IFERROR(Limt2!E100/GAMSlim2!E100,"")</f>
        <v>0.99913513963260903</v>
      </c>
      <c r="G100" s="61">
        <f>IFERROR(Limt2!F100/GAMSlim2!F100,"")</f>
        <v>0.99826097004381387</v>
      </c>
      <c r="H100" s="61">
        <f>IFERROR(Limt2!G100/GAMSlim2!G100,"")</f>
        <v>0.99741369144866132</v>
      </c>
      <c r="I100" s="61">
        <f>IFERROR(Limt2!H100/GAMSlim2!H100,"")</f>
        <v>0.99661441697964959</v>
      </c>
      <c r="J100" s="61">
        <f>IFERROR(Limt2!I100/GAMSlim2!I100,"")</f>
        <v>0.9958850828938145</v>
      </c>
      <c r="K100" s="61">
        <f>IFERROR(Limt2!J100/GAMSlim2!J100,"")</f>
        <v>0.99526535060828514</v>
      </c>
      <c r="L100" s="61">
        <f>IFERROR(Limt2!K100/GAMSlim2!K100,"")</f>
        <v>0.99483741808223625</v>
      </c>
      <c r="M100" s="61">
        <f>IFERROR(Limt2!L100/GAMSlim2!L100,"")</f>
        <v>0.99477233133511123</v>
      </c>
      <c r="N100" s="61">
        <f>IFERROR(Limt2!M100/GAMSlim2!M100,"")</f>
        <v>0.99494873715068277</v>
      </c>
      <c r="O100" s="61">
        <f>IFERROR(Limt2!N100/GAMSlim2!N100,"")</f>
        <v>0.99512111237309164</v>
      </c>
      <c r="P100" s="61">
        <f>IFERROR(Limt2!O100/GAMSlim2!O100,"")</f>
        <v>0.99528791882110257</v>
      </c>
      <c r="Q100" s="61">
        <f>IFERROR(Limt2!P100/GAMSlim2!P100,"")</f>
        <v>0.99544793977750812</v>
      </c>
      <c r="R100" s="61">
        <f>IFERROR(Limt2!Q100/GAMSlim2!Q100,"")</f>
        <v>0.99560027737036383</v>
      </c>
      <c r="S100" s="61">
        <f>IFERROR(Limt2!R100/GAMSlim2!R100,"")</f>
        <v>0.99574433335452606</v>
      </c>
      <c r="T100" s="61">
        <f>IFERROR(Limt2!S100/GAMSlim2!S100,"")</f>
        <v>0.99587977869391098</v>
      </c>
      <c r="U100" s="61">
        <f>IFERROR(Limt2!T100/GAMSlim2!T100,"")</f>
        <v>0.99600651584665167</v>
      </c>
      <c r="V100" s="61">
        <f>IFERROR(Limt2!U100/GAMSlim2!U100,"")</f>
        <v>0.99504977098487901</v>
      </c>
      <c r="W100" s="61">
        <f>IFERROR(Limt2!V100/GAMSlim2!V100,"")</f>
        <v>0.99310975128950973</v>
      </c>
      <c r="X100" s="61">
        <f>IFERROR(Limt2!W100/GAMSlim2!W100,"")</f>
        <v>0.99105652990743087</v>
      </c>
      <c r="Y100" s="61">
        <f>IFERROR(Limt2!X100/GAMSlim2!X100,"")</f>
        <v>0.98887978915810226</v>
      </c>
      <c r="Z100" s="61">
        <f>IFERROR(Limt2!Y100/GAMSlim2!Y100,"")</f>
        <v>0.98657411865967237</v>
      </c>
      <c r="AA100" s="61">
        <f>IFERROR(Limt2!Z100/GAMSlim2!Z100,"")</f>
        <v>0.9841395481510723</v>
      </c>
      <c r="AB100" s="61">
        <f>IFERROR(Limt2!AA100/GAMSlim2!AA100,"")</f>
        <v>0.98158194610667437</v>
      </c>
      <c r="AC100" s="61">
        <f>IFERROR(Limt2!AB100/GAMSlim2!AB100,"")</f>
        <v>0.97891319603108318</v>
      </c>
      <c r="AD100" s="61">
        <f>IFERROR(Limt2!AC100/GAMSlim2!AC100,"")</f>
        <v>0.98006433903764989</v>
      </c>
      <c r="AE100" s="61">
        <f>IFERROR(Limt2!AD100/GAMSlim2!AD100,"")</f>
        <v>0.98109896252422268</v>
      </c>
      <c r="AF100" s="61">
        <f>IFERROR(Limt2!AE100/GAMSlim2!AE100,"")</f>
        <v>0.98202589184707378</v>
      </c>
      <c r="AG100" s="61">
        <f>IFERROR(Limt2!AF100/GAMSlim2!AF100,"")</f>
        <v>1.0104466720781855</v>
      </c>
      <c r="AH100" s="61">
        <f>IFERROR(Limt2!AG100/GAMSlim2!AG100,"")</f>
        <v>1.05336458964623</v>
      </c>
      <c r="AI100" s="61">
        <f>IFERROR(Limt2!AH100/GAMSlim2!AH100,"")</f>
        <v>1.1159508145203783</v>
      </c>
      <c r="AJ100" s="61">
        <f>IFERROR(Limt2!AI100/GAMSlim2!AI100,"")</f>
        <v>1.1517997986587789</v>
      </c>
      <c r="AK100" s="61">
        <f>IFERROR(Limt2!AJ100/GAMSlim2!AJ100,"")</f>
        <v>1.190709746980207</v>
      </c>
      <c r="AL100" s="61">
        <f>IFERROR(Limt2!AK100/GAMSlim2!AK100,"")</f>
        <v>1.2365699801438454</v>
      </c>
      <c r="AM100" s="61">
        <f>IFERROR(Limt2!AL100/GAMSlim2!AL100,"")</f>
        <v>1.2947530207420821</v>
      </c>
      <c r="AN100" s="61">
        <f>IFERROR(Limt2!AM100/GAMSlim2!AM100,"")</f>
        <v>1.3734385416734387</v>
      </c>
      <c r="AO100" s="61">
        <f>IFERROR(Limt2!AN100/GAMSlim2!AN100,"")</f>
        <v>1.4860390882356609</v>
      </c>
      <c r="AP100" s="61">
        <f>IFERROR(Limt2!AO100/GAMSlim2!AO100,"")</f>
        <v>1.6558973478301033</v>
      </c>
      <c r="AQ100" s="61">
        <f>IFERROR(Limt2!AP100/GAMSlim2!AP100,"")</f>
        <v>1.9256031380542764</v>
      </c>
      <c r="AR100" s="61">
        <f>IFERROR(Limt2!AQ100/GAMSlim2!AQ100,"")</f>
        <v>2.3747993812371879</v>
      </c>
      <c r="AS100" s="61">
        <f>IFERROR(Limt2!AR100/GAMSlim2!AR100,"")</f>
        <v>3.1462159859817191</v>
      </c>
      <c r="AT100" s="61">
        <f>IFERROR(Limt2!AS100/GAMSlim2!AS100,"")</f>
        <v>4.4290092195638033</v>
      </c>
      <c r="AU100" s="61">
        <f>IFERROR(Limt2!AT100/GAMSlim2!AT100,"")</f>
        <v>6.1390552637006781</v>
      </c>
      <c r="AV100" s="61">
        <f>IFERROR(Limt2!AU100/GAMSlim2!AU100,"")</f>
        <v>7.2377040903720742</v>
      </c>
      <c r="AW100" s="61">
        <f>IFERROR(Limt2!AV100/GAMSlim2!AV100,"")</f>
        <v>6.815684400776215</v>
      </c>
      <c r="AX100" s="61">
        <f>IFERROR(Limt2!AW100/GAMSlim2!AW100,"")</f>
        <v>5.6781958516676445</v>
      </c>
      <c r="AY100" s="61">
        <f>IFERROR(Limt2!AX100/GAMSlim2!AX100,"")</f>
        <v>4.6282972134156832</v>
      </c>
      <c r="AZ100" s="61">
        <f>IFERROR(Limt2!AY100/GAMSlim2!AY100,"")</f>
        <v>3.7918397854577433</v>
      </c>
      <c r="BA100" s="61">
        <f>IFERROR(Limt2!AZ100/GAMSlim2!AZ100,"")</f>
        <v>3.0884842125965908</v>
      </c>
      <c r="BB100" s="61">
        <f>IFERROR(Limt2!BA100/GAMSlim2!BA100,"")</f>
        <v>2.2487817931905876</v>
      </c>
      <c r="BC100" s="61">
        <f>IFERROR(Limt2!BB100/GAMSlim2!BB100,"")</f>
        <v>1.8159893299229608</v>
      </c>
      <c r="BD100" s="61">
        <f>IFERROR(Limt2!BC100/GAMSlim2!BC100,"")</f>
        <v>1.5290449182443531</v>
      </c>
      <c r="BE100" s="61">
        <f>IFERROR(Limt2!BD100/GAMSlim2!BD100,"")</f>
        <v>1.3354349449744565</v>
      </c>
      <c r="BF100" s="61">
        <f>IFERROR(Limt2!BE100/GAMSlim2!BE100,"")</f>
        <v>1.2105114792383591</v>
      </c>
      <c r="BG100" s="61">
        <f>IFERROR(Limt2!BF100/GAMSlim2!BF100,"")</f>
        <v>1.1327194362855391</v>
      </c>
      <c r="BH100" s="61">
        <f>IFERROR(Limt2!BG100/GAMSlim2!BG100,"")</f>
        <v>1.08491432839581</v>
      </c>
      <c r="BI100" s="61">
        <f>IFERROR(Limt2!BH100/GAMSlim2!BH100,"")</f>
        <v>1.0554288406206642</v>
      </c>
      <c r="BJ100" s="61">
        <f>IFERROR(Limt2!BI100/GAMSlim2!BI100,"")</f>
        <v>1.0369651982051187</v>
      </c>
    </row>
    <row r="101" spans="1:62" x14ac:dyDescent="0.25">
      <c r="A101" t="str">
        <f>Limt2!A101</f>
        <v>Lower ocean temperature (degrees Celsius above preindustrial)</v>
      </c>
      <c r="B101" t="str">
        <f>GAMSbase!A101</f>
        <v>Lower Ocean Temperature (deg C above preindustrial)</v>
      </c>
      <c r="C101" s="61">
        <f>IFERROR(Limt2!B101/GAMSlim2!B101,"")</f>
        <v>1</v>
      </c>
      <c r="D101" s="61">
        <f>IFERROR(Limt2!C101/GAMSlim2!C101,"")</f>
        <v>1</v>
      </c>
      <c r="E101" s="61">
        <f>IFERROR(Limt2!D101/GAMSlim2!D101,"")</f>
        <v>0.99999999971840947</v>
      </c>
      <c r="F101" s="61">
        <f>IFERROR(Limt2!E101/GAMSlim2!E101,"")</f>
        <v>0.99999999976430443</v>
      </c>
      <c r="G101" s="61">
        <f>IFERROR(Limt2!F101/GAMSlim2!F101,"")</f>
        <v>0.9999439748940665</v>
      </c>
      <c r="H101" s="61">
        <f>IFERROR(Limt2!G101/GAMSlim2!G101,"")</f>
        <v>0.99982804526149727</v>
      </c>
      <c r="I101" s="61">
        <f>IFERROR(Limt2!H101/GAMSlim2!H101,"")</f>
        <v>0.99965926174888597</v>
      </c>
      <c r="J101" s="61">
        <f>IFERROR(Limt2!I101/GAMSlim2!I101,"")</f>
        <v>0.99944750804650073</v>
      </c>
      <c r="K101" s="61">
        <f>IFERROR(Limt2!J101/GAMSlim2!J101,"")</f>
        <v>0.99920342189924982</v>
      </c>
      <c r="L101" s="61">
        <f>IFERROR(Limt2!K101/GAMSlim2!K101,"")</f>
        <v>0.9989382398129435</v>
      </c>
      <c r="M101" s="61">
        <f>IFERROR(Limt2!L101/GAMSlim2!L101,"")</f>
        <v>0.9986646769878319</v>
      </c>
      <c r="N101" s="61">
        <f>IFERROR(Limt2!M101/GAMSlim2!M101,"")</f>
        <v>0.99839876636065272</v>
      </c>
      <c r="O101" s="61">
        <f>IFERROR(Limt2!N101/GAMSlim2!N101,"")</f>
        <v>0.99815277103578059</v>
      </c>
      <c r="P101" s="61">
        <f>IFERROR(Limt2!O101/GAMSlim2!O101,"")</f>
        <v>0.99793120772227983</v>
      </c>
      <c r="Q101" s="61">
        <f>IFERROR(Limt2!P101/GAMSlim2!P101,"")</f>
        <v>0.9977347851348255</v>
      </c>
      <c r="R101" s="61">
        <f>IFERROR(Limt2!Q101/GAMSlim2!Q101,"")</f>
        <v>0.99756240993472178</v>
      </c>
      <c r="S101" s="61">
        <f>IFERROR(Limt2!R101/GAMSlim2!R101,"")</f>
        <v>0.99741221263667412</v>
      </c>
      <c r="T101" s="61">
        <f>IFERROR(Limt2!S101/GAMSlim2!S101,"")</f>
        <v>0.99728206667172214</v>
      </c>
      <c r="U101" s="61">
        <f>IFERROR(Limt2!T101/GAMSlim2!T101,"")</f>
        <v>0.99716984640832751</v>
      </c>
      <c r="V101" s="61">
        <f>IFERROR(Limt2!U101/GAMSlim2!U101,"")</f>
        <v>0.9970735476614756</v>
      </c>
      <c r="W101" s="61">
        <f>IFERROR(Limt2!V101/GAMSlim2!V101,"")</f>
        <v>0.99698065345291276</v>
      </c>
      <c r="X101" s="61">
        <f>IFERROR(Limt2!W101/GAMSlim2!W101,"")</f>
        <v>0.99687322447093207</v>
      </c>
      <c r="Y101" s="61">
        <f>IFERROR(Limt2!X101/GAMSlim2!X101,"")</f>
        <v>0.99673816795356973</v>
      </c>
      <c r="Z101" s="61">
        <f>IFERROR(Limt2!Y101/GAMSlim2!Y101,"")</f>
        <v>0.99656576114980722</v>
      </c>
      <c r="AA101" s="61">
        <f>IFERROR(Limt2!Z101/GAMSlim2!Z101,"")</f>
        <v>0.99634867748929701</v>
      </c>
      <c r="AB101" s="61">
        <f>IFERROR(Limt2!AA101/GAMSlim2!AA101,"")</f>
        <v>0.99608134672242521</v>
      </c>
      <c r="AC101" s="61">
        <f>IFERROR(Limt2!AB101/GAMSlim2!AB101,"")</f>
        <v>0.99575954230324804</v>
      </c>
      <c r="AD101" s="61">
        <f>IFERROR(Limt2!AC101/GAMSlim2!AC101,"")</f>
        <v>0.99538012361917638</v>
      </c>
      <c r="AE101" s="61">
        <f>IFERROR(Limt2!AD101/GAMSlim2!AD101,"")</f>
        <v>0.99497035736452444</v>
      </c>
      <c r="AF101" s="61">
        <f>IFERROR(Limt2!AE101/GAMSlim2!AE101,"")</f>
        <v>0.99454960391272196</v>
      </c>
      <c r="AG101" s="61">
        <f>IFERROR(Limt2!AF101/GAMSlim2!AF101,"")</f>
        <v>0.99413137961842046</v>
      </c>
      <c r="AH101" s="61">
        <f>IFERROR(Limt2!AG101/GAMSlim2!AG101,"")</f>
        <v>0.99389770749283801</v>
      </c>
      <c r="AI101" s="61">
        <f>IFERROR(Limt2!AH101/GAMSlim2!AH101,"")</f>
        <v>0.99404141020629699</v>
      </c>
      <c r="AJ101" s="61">
        <f>IFERROR(Limt2!AI101/GAMSlim2!AI101,"")</f>
        <v>0.99476291858933552</v>
      </c>
      <c r="AK101" s="61">
        <f>IFERROR(Limt2!AJ101/GAMSlim2!AJ101,"")</f>
        <v>0.99603123866792664</v>
      </c>
      <c r="AL101" s="61">
        <f>IFERROR(Limt2!AK101/GAMSlim2!AK101,"")</f>
        <v>0.99779233906893472</v>
      </c>
      <c r="AM101" s="61">
        <f>IFERROR(Limt2!AL101/GAMSlim2!AL101,"")</f>
        <v>0.99998388404339733</v>
      </c>
      <c r="AN101" s="61">
        <f>IFERROR(Limt2!AM101/GAMSlim2!AM101,"")</f>
        <v>1.0025438836445977</v>
      </c>
      <c r="AO101" s="61">
        <f>IFERROR(Limt2!AN101/GAMSlim2!AN101,"")</f>
        <v>1.005415235187145</v>
      </c>
      <c r="AP101" s="61">
        <f>IFERROR(Limt2!AO101/GAMSlim2!AO101,"")</f>
        <v>1.0085475670087809</v>
      </c>
      <c r="AQ101" s="61">
        <f>IFERROR(Limt2!AP101/GAMSlim2!AP101,"")</f>
        <v>1.0118974173794848</v>
      </c>
      <c r="AR101" s="61">
        <f>IFERROR(Limt2!AQ101/GAMSlim2!AQ101,"")</f>
        <v>1.0154275186697357</v>
      </c>
      <c r="AS101" s="61">
        <f>IFERROR(Limt2!AR101/GAMSlim2!AR101,"")</f>
        <v>1.0191057477780374</v>
      </c>
      <c r="AT101" s="61">
        <f>IFERROR(Limt2!AS101/GAMSlim2!AS101,"")</f>
        <v>1.0229041184147578</v>
      </c>
      <c r="AU101" s="61">
        <f>IFERROR(Limt2!AT101/GAMSlim2!AT101,"")</f>
        <v>1.0267980198817404</v>
      </c>
      <c r="AV101" s="61">
        <f>IFERROR(Limt2!AU101/GAMSlim2!AU101,"")</f>
        <v>1.0307657625081115</v>
      </c>
      <c r="AW101" s="61">
        <f>IFERROR(Limt2!AV101/GAMSlim2!AV101,"")</f>
        <v>1.0347883821281376</v>
      </c>
      <c r="AX101" s="61">
        <f>IFERROR(Limt2!AW101/GAMSlim2!AW101,"")</f>
        <v>1.0388495928346202</v>
      </c>
      <c r="AY101" s="61">
        <f>IFERROR(Limt2!AX101/GAMSlim2!AX101,"")</f>
        <v>1.0429357295407933</v>
      </c>
      <c r="AZ101" s="61">
        <f>IFERROR(Limt2!AY101/GAMSlim2!AY101,"")</f>
        <v>1.0470354891834981</v>
      </c>
      <c r="BA101" s="61">
        <f>IFERROR(Limt2!AZ101/GAMSlim2!AZ101,"")</f>
        <v>1.0511392329708451</v>
      </c>
      <c r="BB101" s="61">
        <f>IFERROR(Limt2!BA101/GAMSlim2!BA101,"")</f>
        <v>1.0552375560271721</v>
      </c>
      <c r="BC101" s="61">
        <f>IFERROR(Limt2!BB101/GAMSlim2!BB101,"")</f>
        <v>1.0593125288037726</v>
      </c>
      <c r="BD101" s="61">
        <f>IFERROR(Limt2!BC101/GAMSlim2!BC101,"")</f>
        <v>1.0633428611344369</v>
      </c>
      <c r="BE101" s="61">
        <f>IFERROR(Limt2!BD101/GAMSlim2!BD101,"")</f>
        <v>1.0672971844605548</v>
      </c>
      <c r="BF101" s="61">
        <f>IFERROR(Limt2!BE101/GAMSlim2!BE101,"")</f>
        <v>1.0711264604579762</v>
      </c>
      <c r="BG101" s="61">
        <f>IFERROR(Limt2!BF101/GAMSlim2!BF101,"")</f>
        <v>1.0747567687450064</v>
      </c>
      <c r="BH101" s="61">
        <f>IFERROR(Limt2!BG101/GAMSlim2!BG101,"")</f>
        <v>1.0780848081048808</v>
      </c>
      <c r="BI101" s="61">
        <f>IFERROR(Limt2!BH101/GAMSlim2!BH101,"")</f>
        <v>1.0809790325854234</v>
      </c>
      <c r="BJ101" s="61">
        <f>IFERROR(Limt2!BI101/GAMSlim2!BI101,"")</f>
        <v>1.0832886454534156</v>
      </c>
    </row>
    <row r="102" spans="1:62" x14ac:dyDescent="0.25">
      <c r="A102" t="str">
        <f>Limt2!A102</f>
        <v>Economic Endogenous Variables</v>
      </c>
      <c r="B102" t="str">
        <f>GAMSbase!A102</f>
        <v>** Economic Endogenous Variables</v>
      </c>
      <c r="C102" s="61" t="str">
        <f>IFERROR(Limt2!B102/GAMSlim2!B102,"")</f>
        <v/>
      </c>
      <c r="D102" s="61" t="str">
        <f>IFERROR(Limt2!C102/GAMSlim2!C102,"")</f>
        <v/>
      </c>
      <c r="E102" s="61" t="str">
        <f>IFERROR(Limt2!D102/GAMSlim2!D102,"")</f>
        <v/>
      </c>
      <c r="F102" s="61" t="str">
        <f>IFERROR(Limt2!E102/GAMSlim2!E102,"")</f>
        <v/>
      </c>
      <c r="G102" s="61" t="str">
        <f>IFERROR(Limt2!F102/GAMSlim2!F102,"")</f>
        <v/>
      </c>
      <c r="H102" s="61" t="str">
        <f>IFERROR(Limt2!G102/GAMSlim2!G102,"")</f>
        <v/>
      </c>
      <c r="I102" s="61" t="str">
        <f>IFERROR(Limt2!H102/GAMSlim2!H102,"")</f>
        <v/>
      </c>
      <c r="J102" s="61" t="str">
        <f>IFERROR(Limt2!I102/GAMSlim2!I102,"")</f>
        <v/>
      </c>
      <c r="K102" s="61" t="str">
        <f>IFERROR(Limt2!J102/GAMSlim2!J102,"")</f>
        <v/>
      </c>
      <c r="L102" s="61" t="str">
        <f>IFERROR(Limt2!K102/GAMSlim2!K102,"")</f>
        <v/>
      </c>
      <c r="M102" s="61" t="str">
        <f>IFERROR(Limt2!L102/GAMSlim2!L102,"")</f>
        <v/>
      </c>
      <c r="N102" s="61" t="str">
        <f>IFERROR(Limt2!M102/GAMSlim2!M102,"")</f>
        <v/>
      </c>
      <c r="O102" s="61" t="str">
        <f>IFERROR(Limt2!N102/GAMSlim2!N102,"")</f>
        <v/>
      </c>
      <c r="P102" s="61" t="str">
        <f>IFERROR(Limt2!O102/GAMSlim2!O102,"")</f>
        <v/>
      </c>
      <c r="Q102" s="61" t="str">
        <f>IFERROR(Limt2!P102/GAMSlim2!P102,"")</f>
        <v/>
      </c>
      <c r="R102" s="61" t="str">
        <f>IFERROR(Limt2!Q102/GAMSlim2!Q102,"")</f>
        <v/>
      </c>
      <c r="S102" s="61" t="str">
        <f>IFERROR(Limt2!R102/GAMSlim2!R102,"")</f>
        <v/>
      </c>
      <c r="T102" s="61" t="str">
        <f>IFERROR(Limt2!S102/GAMSlim2!S102,"")</f>
        <v/>
      </c>
      <c r="U102" s="61" t="str">
        <f>IFERROR(Limt2!T102/GAMSlim2!T102,"")</f>
        <v/>
      </c>
      <c r="V102" s="61" t="str">
        <f>IFERROR(Limt2!U102/GAMSlim2!U102,"")</f>
        <v/>
      </c>
      <c r="W102" s="61" t="str">
        <f>IFERROR(Limt2!V102/GAMSlim2!V102,"")</f>
        <v/>
      </c>
      <c r="X102" s="61" t="str">
        <f>IFERROR(Limt2!W102/GAMSlim2!W102,"")</f>
        <v/>
      </c>
      <c r="Y102" s="61" t="str">
        <f>IFERROR(Limt2!X102/GAMSlim2!X102,"")</f>
        <v/>
      </c>
      <c r="Z102" s="61" t="str">
        <f>IFERROR(Limt2!Y102/GAMSlim2!Y102,"")</f>
        <v/>
      </c>
      <c r="AA102" s="61" t="str">
        <f>IFERROR(Limt2!Z102/GAMSlim2!Z102,"")</f>
        <v/>
      </c>
      <c r="AB102" s="61" t="str">
        <f>IFERROR(Limt2!AA102/GAMSlim2!AA102,"")</f>
        <v/>
      </c>
      <c r="AC102" s="61" t="str">
        <f>IFERROR(Limt2!AB102/GAMSlim2!AB102,"")</f>
        <v/>
      </c>
      <c r="AD102" s="61" t="str">
        <f>IFERROR(Limt2!AC102/GAMSlim2!AC102,"")</f>
        <v/>
      </c>
      <c r="AE102" s="61" t="str">
        <f>IFERROR(Limt2!AD102/GAMSlim2!AD102,"")</f>
        <v/>
      </c>
      <c r="AF102" s="61" t="str">
        <f>IFERROR(Limt2!AE102/GAMSlim2!AE102,"")</f>
        <v/>
      </c>
      <c r="AG102" s="61" t="str">
        <f>IFERROR(Limt2!AF102/GAMSlim2!AF102,"")</f>
        <v/>
      </c>
      <c r="AH102" s="61" t="str">
        <f>IFERROR(Limt2!AG102/GAMSlim2!AG102,"")</f>
        <v/>
      </c>
      <c r="AI102" s="61" t="str">
        <f>IFERROR(Limt2!AH102/GAMSlim2!AH102,"")</f>
        <v/>
      </c>
      <c r="AJ102" s="61" t="str">
        <f>IFERROR(Limt2!AI102/GAMSlim2!AI102,"")</f>
        <v/>
      </c>
      <c r="AK102" s="61" t="str">
        <f>IFERROR(Limt2!AJ102/GAMSlim2!AJ102,"")</f>
        <v/>
      </c>
      <c r="AL102" s="61" t="str">
        <f>IFERROR(Limt2!AK102/GAMSlim2!AK102,"")</f>
        <v/>
      </c>
      <c r="AM102" s="61" t="str">
        <f>IFERROR(Limt2!AL102/GAMSlim2!AL102,"")</f>
        <v/>
      </c>
      <c r="AN102" s="61" t="str">
        <f>IFERROR(Limt2!AM102/GAMSlim2!AM102,"")</f>
        <v/>
      </c>
      <c r="AO102" s="61" t="str">
        <f>IFERROR(Limt2!AN102/GAMSlim2!AN102,"")</f>
        <v/>
      </c>
      <c r="AP102" s="61" t="str">
        <f>IFERROR(Limt2!AO102/GAMSlim2!AO102,"")</f>
        <v/>
      </c>
      <c r="AQ102" s="61" t="str">
        <f>IFERROR(Limt2!AP102/GAMSlim2!AP102,"")</f>
        <v/>
      </c>
      <c r="AR102" s="61" t="str">
        <f>IFERROR(Limt2!AQ102/GAMSlim2!AQ102,"")</f>
        <v/>
      </c>
      <c r="AS102" s="61" t="str">
        <f>IFERROR(Limt2!AR102/GAMSlim2!AR102,"")</f>
        <v/>
      </c>
      <c r="AT102" s="61" t="str">
        <f>IFERROR(Limt2!AS102/GAMSlim2!AS102,"")</f>
        <v/>
      </c>
      <c r="AU102" s="61" t="str">
        <f>IFERROR(Limt2!AT102/GAMSlim2!AT102,"")</f>
        <v/>
      </c>
      <c r="AV102" s="61" t="str">
        <f>IFERROR(Limt2!AU102/GAMSlim2!AU102,"")</f>
        <v/>
      </c>
      <c r="AW102" s="61" t="str">
        <f>IFERROR(Limt2!AV102/GAMSlim2!AV102,"")</f>
        <v/>
      </c>
      <c r="AX102" s="61" t="str">
        <f>IFERROR(Limt2!AW102/GAMSlim2!AW102,"")</f>
        <v/>
      </c>
      <c r="AY102" s="61" t="str">
        <f>IFERROR(Limt2!AX102/GAMSlim2!AX102,"")</f>
        <v/>
      </c>
      <c r="AZ102" s="61" t="str">
        <f>IFERROR(Limt2!AY102/GAMSlim2!AY102,"")</f>
        <v/>
      </c>
      <c r="BA102" s="61" t="str">
        <f>IFERROR(Limt2!AZ102/GAMSlim2!AZ102,"")</f>
        <v/>
      </c>
      <c r="BB102" s="61" t="str">
        <f>IFERROR(Limt2!BA102/GAMSlim2!BA102,"")</f>
        <v/>
      </c>
      <c r="BC102" s="61" t="str">
        <f>IFERROR(Limt2!BB102/GAMSlim2!BB102,"")</f>
        <v/>
      </c>
      <c r="BD102" s="61" t="str">
        <f>IFERROR(Limt2!BC102/GAMSlim2!BC102,"")</f>
        <v/>
      </c>
      <c r="BE102" s="61" t="str">
        <f>IFERROR(Limt2!BD102/GAMSlim2!BD102,"")</f>
        <v/>
      </c>
      <c r="BF102" s="61" t="str">
        <f>IFERROR(Limt2!BE102/GAMSlim2!BE102,"")</f>
        <v/>
      </c>
      <c r="BG102" s="61" t="str">
        <f>IFERROR(Limt2!BF102/GAMSlim2!BF102,"")</f>
        <v/>
      </c>
      <c r="BH102" s="61" t="str">
        <f>IFERROR(Limt2!BG102/GAMSlim2!BG102,"")</f>
        <v/>
      </c>
      <c r="BI102" s="61" t="str">
        <f>IFERROR(Limt2!BH102/GAMSlim2!BH102,"")</f>
        <v/>
      </c>
      <c r="BJ102" s="61" t="str">
        <f>IFERROR(Limt2!BI102/GAMSlim2!BI102,"")</f>
        <v/>
      </c>
    </row>
    <row r="103" spans="1:62" x14ac:dyDescent="0.25">
      <c r="A103" t="str">
        <f>Limt2!A103</f>
        <v xml:space="preserve">OUTPUT  </v>
      </c>
      <c r="B103" t="str">
        <f>GAMSbase!A103</f>
        <v>* OUTPUT</v>
      </c>
      <c r="C103" s="61" t="str">
        <f>IFERROR(Limt2!B103/GAMSlim2!B103,"")</f>
        <v/>
      </c>
      <c r="D103" s="61" t="str">
        <f>IFERROR(Limt2!C103/GAMSlim2!C103,"")</f>
        <v/>
      </c>
      <c r="E103" s="61" t="str">
        <f>IFERROR(Limt2!D103/GAMSlim2!D103,"")</f>
        <v/>
      </c>
      <c r="F103" s="61" t="str">
        <f>IFERROR(Limt2!E103/GAMSlim2!E103,"")</f>
        <v/>
      </c>
      <c r="G103" s="61" t="str">
        <f>IFERROR(Limt2!F103/GAMSlim2!F103,"")</f>
        <v/>
      </c>
      <c r="H103" s="61" t="str">
        <f>IFERROR(Limt2!G103/GAMSlim2!G103,"")</f>
        <v/>
      </c>
      <c r="I103" s="61" t="str">
        <f>IFERROR(Limt2!H103/GAMSlim2!H103,"")</f>
        <v/>
      </c>
      <c r="J103" s="61" t="str">
        <f>IFERROR(Limt2!I103/GAMSlim2!I103,"")</f>
        <v/>
      </c>
      <c r="K103" s="61" t="str">
        <f>IFERROR(Limt2!J103/GAMSlim2!J103,"")</f>
        <v/>
      </c>
      <c r="L103" s="61" t="str">
        <f>IFERROR(Limt2!K103/GAMSlim2!K103,"")</f>
        <v/>
      </c>
      <c r="M103" s="61" t="str">
        <f>IFERROR(Limt2!L103/GAMSlim2!L103,"")</f>
        <v/>
      </c>
      <c r="N103" s="61" t="str">
        <f>IFERROR(Limt2!M103/GAMSlim2!M103,"")</f>
        <v/>
      </c>
      <c r="O103" s="61" t="str">
        <f>IFERROR(Limt2!N103/GAMSlim2!N103,"")</f>
        <v/>
      </c>
      <c r="P103" s="61" t="str">
        <f>IFERROR(Limt2!O103/GAMSlim2!O103,"")</f>
        <v/>
      </c>
      <c r="Q103" s="61" t="str">
        <f>IFERROR(Limt2!P103/GAMSlim2!P103,"")</f>
        <v/>
      </c>
      <c r="R103" s="61" t="str">
        <f>IFERROR(Limt2!Q103/GAMSlim2!Q103,"")</f>
        <v/>
      </c>
      <c r="S103" s="61" t="str">
        <f>IFERROR(Limt2!R103/GAMSlim2!R103,"")</f>
        <v/>
      </c>
      <c r="T103" s="61" t="str">
        <f>IFERROR(Limt2!S103/GAMSlim2!S103,"")</f>
        <v/>
      </c>
      <c r="U103" s="61" t="str">
        <f>IFERROR(Limt2!T103/GAMSlim2!T103,"")</f>
        <v/>
      </c>
      <c r="V103" s="61" t="str">
        <f>IFERROR(Limt2!U103/GAMSlim2!U103,"")</f>
        <v/>
      </c>
      <c r="W103" s="61" t="str">
        <f>IFERROR(Limt2!V103/GAMSlim2!V103,"")</f>
        <v/>
      </c>
      <c r="X103" s="61" t="str">
        <f>IFERROR(Limt2!W103/GAMSlim2!W103,"")</f>
        <v/>
      </c>
      <c r="Y103" s="61" t="str">
        <f>IFERROR(Limt2!X103/GAMSlim2!X103,"")</f>
        <v/>
      </c>
      <c r="Z103" s="61" t="str">
        <f>IFERROR(Limt2!Y103/GAMSlim2!Y103,"")</f>
        <v/>
      </c>
      <c r="AA103" s="61" t="str">
        <f>IFERROR(Limt2!Z103/GAMSlim2!Z103,"")</f>
        <v/>
      </c>
      <c r="AB103" s="61" t="str">
        <f>IFERROR(Limt2!AA103/GAMSlim2!AA103,"")</f>
        <v/>
      </c>
      <c r="AC103" s="61" t="str">
        <f>IFERROR(Limt2!AB103/GAMSlim2!AB103,"")</f>
        <v/>
      </c>
      <c r="AD103" s="61" t="str">
        <f>IFERROR(Limt2!AC103/GAMSlim2!AC103,"")</f>
        <v/>
      </c>
      <c r="AE103" s="61" t="str">
        <f>IFERROR(Limt2!AD103/GAMSlim2!AD103,"")</f>
        <v/>
      </c>
      <c r="AF103" s="61" t="str">
        <f>IFERROR(Limt2!AE103/GAMSlim2!AE103,"")</f>
        <v/>
      </c>
      <c r="AG103" s="61" t="str">
        <f>IFERROR(Limt2!AF103/GAMSlim2!AF103,"")</f>
        <v/>
      </c>
      <c r="AH103" s="61" t="str">
        <f>IFERROR(Limt2!AG103/GAMSlim2!AG103,"")</f>
        <v/>
      </c>
      <c r="AI103" s="61" t="str">
        <f>IFERROR(Limt2!AH103/GAMSlim2!AH103,"")</f>
        <v/>
      </c>
      <c r="AJ103" s="61" t="str">
        <f>IFERROR(Limt2!AI103/GAMSlim2!AI103,"")</f>
        <v/>
      </c>
      <c r="AK103" s="61" t="str">
        <f>IFERROR(Limt2!AJ103/GAMSlim2!AJ103,"")</f>
        <v/>
      </c>
      <c r="AL103" s="61" t="str">
        <f>IFERROR(Limt2!AK103/GAMSlim2!AK103,"")</f>
        <v/>
      </c>
      <c r="AM103" s="61" t="str">
        <f>IFERROR(Limt2!AL103/GAMSlim2!AL103,"")</f>
        <v/>
      </c>
      <c r="AN103" s="61" t="str">
        <f>IFERROR(Limt2!AM103/GAMSlim2!AM103,"")</f>
        <v/>
      </c>
      <c r="AO103" s="61" t="str">
        <f>IFERROR(Limt2!AN103/GAMSlim2!AN103,"")</f>
        <v/>
      </c>
      <c r="AP103" s="61" t="str">
        <f>IFERROR(Limt2!AO103/GAMSlim2!AO103,"")</f>
        <v/>
      </c>
      <c r="AQ103" s="61" t="str">
        <f>IFERROR(Limt2!AP103/GAMSlim2!AP103,"")</f>
        <v/>
      </c>
      <c r="AR103" s="61" t="str">
        <f>IFERROR(Limt2!AQ103/GAMSlim2!AQ103,"")</f>
        <v/>
      </c>
      <c r="AS103" s="61" t="str">
        <f>IFERROR(Limt2!AR103/GAMSlim2!AR103,"")</f>
        <v/>
      </c>
      <c r="AT103" s="61" t="str">
        <f>IFERROR(Limt2!AS103/GAMSlim2!AS103,"")</f>
        <v/>
      </c>
      <c r="AU103" s="61" t="str">
        <f>IFERROR(Limt2!AT103/GAMSlim2!AT103,"")</f>
        <v/>
      </c>
      <c r="AV103" s="61" t="str">
        <f>IFERROR(Limt2!AU103/GAMSlim2!AU103,"")</f>
        <v/>
      </c>
      <c r="AW103" s="61" t="str">
        <f>IFERROR(Limt2!AV103/GAMSlim2!AV103,"")</f>
        <v/>
      </c>
      <c r="AX103" s="61" t="str">
        <f>IFERROR(Limt2!AW103/GAMSlim2!AW103,"")</f>
        <v/>
      </c>
      <c r="AY103" s="61" t="str">
        <f>IFERROR(Limt2!AX103/GAMSlim2!AX103,"")</f>
        <v/>
      </c>
      <c r="AZ103" s="61" t="str">
        <f>IFERROR(Limt2!AY103/GAMSlim2!AY103,"")</f>
        <v/>
      </c>
      <c r="BA103" s="61" t="str">
        <f>IFERROR(Limt2!AZ103/GAMSlim2!AZ103,"")</f>
        <v/>
      </c>
      <c r="BB103" s="61" t="str">
        <f>IFERROR(Limt2!BA103/GAMSlim2!BA103,"")</f>
        <v/>
      </c>
      <c r="BC103" s="61" t="str">
        <f>IFERROR(Limt2!BB103/GAMSlim2!BB103,"")</f>
        <v/>
      </c>
      <c r="BD103" s="61" t="str">
        <f>IFERROR(Limt2!BC103/GAMSlim2!BC103,"")</f>
        <v/>
      </c>
      <c r="BE103" s="61" t="str">
        <f>IFERROR(Limt2!BD103/GAMSlim2!BD103,"")</f>
        <v/>
      </c>
      <c r="BF103" s="61" t="str">
        <f>IFERROR(Limt2!BE103/GAMSlim2!BE103,"")</f>
        <v/>
      </c>
      <c r="BG103" s="61" t="str">
        <f>IFERROR(Limt2!BF103/GAMSlim2!BF103,"")</f>
        <v/>
      </c>
      <c r="BH103" s="61" t="str">
        <f>IFERROR(Limt2!BG103/GAMSlim2!BG103,"")</f>
        <v/>
      </c>
      <c r="BI103" s="61" t="str">
        <f>IFERROR(Limt2!BH103/GAMSlim2!BH103,"")</f>
        <v/>
      </c>
      <c r="BJ103" s="61" t="str">
        <f>IFERROR(Limt2!BI103/GAMSlim2!BI103,"")</f>
        <v/>
      </c>
    </row>
    <row r="104" spans="1:62" x14ac:dyDescent="0.25">
      <c r="A104" t="str">
        <f>Limt2!A104</f>
        <v>Output gross of abatement cost and climate damage ($trill)</v>
      </c>
      <c r="B104" t="str">
        <f>GAMSbase!A104</f>
        <v>Gross Output (trillion USD)</v>
      </c>
      <c r="C104" s="61">
        <f>IFERROR(Limt2!B104/GAMSlim2!B104,"")</f>
        <v>1.0000000000006397</v>
      </c>
      <c r="D104" s="61">
        <f>IFERROR(Limt2!C104/GAMSlim2!C104,"")</f>
        <v>1.0000000000210123</v>
      </c>
      <c r="E104" s="61">
        <f>IFERROR(Limt2!D104/GAMSlim2!D104,"")</f>
        <v>0.98989632293363583</v>
      </c>
      <c r="F104" s="61">
        <f>IFERROR(Limt2!E104/GAMSlim2!E104,"")</f>
        <v>0.98734928971255342</v>
      </c>
      <c r="G104" s="61">
        <f>IFERROR(Limt2!F104/GAMSlim2!F104,"")</f>
        <v>0.98490777946579688</v>
      </c>
      <c r="H104" s="61">
        <f>IFERROR(Limt2!G104/GAMSlim2!G104,"")</f>
        <v>0.98234860475822872</v>
      </c>
      <c r="I104" s="61">
        <f>IFERROR(Limt2!H104/GAMSlim2!H104,"")</f>
        <v>0.97949164400258115</v>
      </c>
      <c r="J104" s="61">
        <f>IFERROR(Limt2!I104/GAMSlim2!I104,"")</f>
        <v>0.97617645624901217</v>
      </c>
      <c r="K104" s="61">
        <f>IFERROR(Limt2!J104/GAMSlim2!J104,"")</f>
        <v>0.97224665176359604</v>
      </c>
      <c r="L104" s="61">
        <f>IFERROR(Limt2!K104/GAMSlim2!K104,"")</f>
        <v>0.96753968856955574</v>
      </c>
      <c r="M104" s="61">
        <f>IFERROR(Limt2!L104/GAMSlim2!L104,"")</f>
        <v>0.96188113629221983</v>
      </c>
      <c r="N104" s="61">
        <f>IFERROR(Limt2!M104/GAMSlim2!M104,"")</f>
        <v>0.9550626779774658</v>
      </c>
      <c r="O104" s="61">
        <f>IFERROR(Limt2!N104/GAMSlim2!N104,"")</f>
        <v>0.94685251037432161</v>
      </c>
      <c r="P104" s="61">
        <f>IFERROR(Limt2!O104/GAMSlim2!O104,"")</f>
        <v>0.93700640792959011</v>
      </c>
      <c r="Q104" s="61">
        <f>IFERROR(Limt2!P104/GAMSlim2!P104,"")</f>
        <v>0.92525418498055467</v>
      </c>
      <c r="R104" s="61">
        <f>IFERROR(Limt2!Q104/GAMSlim2!Q104,"")</f>
        <v>0.91130404343388938</v>
      </c>
      <c r="S104" s="61">
        <f>IFERROR(Limt2!R104/GAMSlim2!R104,"")</f>
        <v>0.89484988692930267</v>
      </c>
      <c r="T104" s="61">
        <f>IFERROR(Limt2!S104/GAMSlim2!S104,"")</f>
        <v>0.87558238568040625</v>
      </c>
      <c r="U104" s="61">
        <f>IFERROR(Limt2!T104/GAMSlim2!T104,"")</f>
        <v>0.85320448867761001</v>
      </c>
      <c r="V104" s="61">
        <f>IFERROR(Limt2!U104/GAMSlim2!U104,"")</f>
        <v>0.82777795574105562</v>
      </c>
      <c r="W104" s="61">
        <f>IFERROR(Limt2!V104/GAMSlim2!V104,"")</f>
        <v>0.79925678296758851</v>
      </c>
      <c r="X104" s="61">
        <f>IFERROR(Limt2!W104/GAMSlim2!W104,"")</f>
        <v>0.76769068182169209</v>
      </c>
      <c r="Y104" s="61">
        <f>IFERROR(Limt2!X104/GAMSlim2!X104,"")</f>
        <v>0.73323471763884829</v>
      </c>
      <c r="Z104" s="61">
        <f>IFERROR(Limt2!Y104/GAMSlim2!Y104,"")</f>
        <v>0.69617934406945758</v>
      </c>
      <c r="AA104" s="61">
        <f>IFERROR(Limt2!Z104/GAMSlim2!Z104,"")</f>
        <v>0.65696078900359811</v>
      </c>
      <c r="AB104" s="61">
        <f>IFERROR(Limt2!AA104/GAMSlim2!AA104,"")</f>
        <v>0.61616070973641002</v>
      </c>
      <c r="AC104" s="61">
        <f>IFERROR(Limt2!AB104/GAMSlim2!AB104,"")</f>
        <v>0.57449245337687604</v>
      </c>
      <c r="AD104" s="61">
        <f>IFERROR(Limt2!AC104/GAMSlim2!AC104,"")</f>
        <v>0.5327864299192927</v>
      </c>
      <c r="AE104" s="61">
        <f>IFERROR(Limt2!AD104/GAMSlim2!AD104,"")</f>
        <v>0.49190351346730077</v>
      </c>
      <c r="AF104" s="61">
        <f>IFERROR(Limt2!AE104/GAMSlim2!AE104,"")</f>
        <v>0.45273095649613376</v>
      </c>
      <c r="AG104" s="61">
        <f>IFERROR(Limt2!AF104/GAMSlim2!AF104,"")</f>
        <v>0.41615869951115431</v>
      </c>
      <c r="AH104" s="61">
        <f>IFERROR(Limt2!AG104/GAMSlim2!AG104,"")</f>
        <v>0.38285431706588696</v>
      </c>
      <c r="AI104" s="61">
        <f>IFERROR(Limt2!AH104/GAMSlim2!AH104,"")</f>
        <v>0.77568118021917165</v>
      </c>
      <c r="AJ104" s="61">
        <f>IFERROR(Limt2!AI104/GAMSlim2!AI104,"")</f>
        <v>0.84964782504078573</v>
      </c>
      <c r="AK104" s="61">
        <f>IFERROR(Limt2!AJ104/GAMSlim2!AJ104,"")</f>
        <v>0.89792970818865592</v>
      </c>
      <c r="AL104" s="61">
        <f>IFERROR(Limt2!AK104/GAMSlim2!AK104,"")</f>
        <v>0.93010018122158133</v>
      </c>
      <c r="AM104" s="61">
        <f>IFERROR(Limt2!AL104/GAMSlim2!AL104,"")</f>
        <v>0.95181974099273758</v>
      </c>
      <c r="AN104" s="61">
        <f>IFERROR(Limt2!AM104/GAMSlim2!AM104,"")</f>
        <v>0.96661266012189095</v>
      </c>
      <c r="AO104" s="61">
        <f>IFERROR(Limt2!AN104/GAMSlim2!AN104,"")</f>
        <v>0.97674994366304346</v>
      </c>
      <c r="AP104" s="61">
        <f>IFERROR(Limt2!AO104/GAMSlim2!AO104,"")</f>
        <v>0.9837288766921789</v>
      </c>
      <c r="AQ104" s="61">
        <f>IFERROR(Limt2!AP104/GAMSlim2!AP104,"")</f>
        <v>0.98855181972327644</v>
      </c>
      <c r="AR104" s="61">
        <f>IFERROR(Limt2!AQ104/GAMSlim2!AQ104,"")</f>
        <v>0.99189664146501166</v>
      </c>
      <c r="AS104" s="61">
        <f>IFERROR(Limt2!AR104/GAMSlim2!AR104,"")</f>
        <v>0.99422480587453532</v>
      </c>
      <c r="AT104" s="61">
        <f>IFERROR(Limt2!AS104/GAMSlim2!AS104,"")</f>
        <v>0.99585178483597558</v>
      </c>
      <c r="AU104" s="61">
        <f>IFERROR(Limt2!AT104/GAMSlim2!AT104,"")</f>
        <v>0.99699383076033454</v>
      </c>
      <c r="AV104" s="61">
        <f>IFERROR(Limt2!AU104/GAMSlim2!AU104,"")</f>
        <v>0.99779947285135417</v>
      </c>
      <c r="AW104" s="61">
        <f>IFERROR(Limt2!AV104/GAMSlim2!AV104,"")</f>
        <v>0.99837091366743702</v>
      </c>
      <c r="AX104" s="61">
        <f>IFERROR(Limt2!AW104/GAMSlim2!AW104,"")</f>
        <v>0.99877863079716733</v>
      </c>
      <c r="AY104" s="61">
        <f>IFERROR(Limt2!AX104/GAMSlim2!AX104,"")</f>
        <v>0.99907135450266704</v>
      </c>
      <c r="AZ104" s="61">
        <f>IFERROR(Limt2!AY104/GAMSlim2!AY104,"")</f>
        <v>0.9992828761419601</v>
      </c>
      <c r="BA104" s="61">
        <f>IFERROR(Limt2!AZ104/GAMSlim2!AZ104,"")</f>
        <v>0.99943667905234568</v>
      </c>
      <c r="BB104" s="61">
        <f>IFERROR(Limt2!BA104/GAMSlim2!BA104,"")</f>
        <v>0.99955424556644146</v>
      </c>
      <c r="BC104" s="61">
        <f>IFERROR(Limt2!BB104/GAMSlim2!BB104,"")</f>
        <v>0.99963885182563506</v>
      </c>
      <c r="BD104" s="61">
        <f>IFERROR(Limt2!BC104/GAMSlim2!BC104,"")</f>
        <v>0.999699938602442</v>
      </c>
      <c r="BE104" s="61">
        <f>IFERROR(Limt2!BD104/GAMSlim2!BD104,"")</f>
        <v>0.99974349178692734</v>
      </c>
      <c r="BF104" s="61">
        <f>IFERROR(Limt2!BE104/GAMSlim2!BE104,"")</f>
        <v>0.99977312946528252</v>
      </c>
      <c r="BG104" s="61">
        <f>IFERROR(Limt2!BF104/GAMSlim2!BF104,"")</f>
        <v>0.99979082986885559</v>
      </c>
      <c r="BH104" s="61">
        <f>IFERROR(Limt2!BG104/GAMSlim2!BG104,"")</f>
        <v>0.9997975161451722</v>
      </c>
      <c r="BI104" s="61">
        <f>IFERROR(Limt2!BH104/GAMSlim2!BH104,"")</f>
        <v>0.99979359297350667</v>
      </c>
      <c r="BJ104" s="61">
        <f>IFERROR(Limt2!BI104/GAMSlim2!BI104,"")</f>
        <v>0.99977942937273001</v>
      </c>
    </row>
    <row r="105" spans="1:62" x14ac:dyDescent="0.25">
      <c r="A105" t="str">
        <f>Limt2!A105</f>
        <v xml:space="preserve">     Total damage (fraction of gross output)</v>
      </c>
      <c r="B105" t="str">
        <f>GAMSbase!A105</f>
        <v>Climate Damages (fraction of gross output)</v>
      </c>
      <c r="C105" s="61">
        <f>IFERROR(Limt2!B105/GAMSlim2!B105,"")</f>
        <v>1.0000000000000002</v>
      </c>
      <c r="D105" s="61">
        <f>IFERROR(Limt2!C105/GAMSlim2!C105,"")</f>
        <v>0.9999999879949043</v>
      </c>
      <c r="E105" s="61">
        <f>IFERROR(Limt2!D105/GAMSlim2!D105,"")</f>
        <v>0.99999999284706731</v>
      </c>
      <c r="F105" s="61">
        <f>IFERROR(Limt2!E105/GAMSlim2!E105,"")</f>
        <v>0.99960976815775548</v>
      </c>
      <c r="G105" s="61">
        <f>IFERROR(Limt2!F105/GAMSlim2!F105,"")</f>
        <v>0.99894191350331285</v>
      </c>
      <c r="H105" s="61">
        <f>IFERROR(Limt2!G105/GAMSlim2!G105,"")</f>
        <v>0.99808750919414724</v>
      </c>
      <c r="I105" s="61">
        <f>IFERROR(Limt2!H105/GAMSlim2!H105,"")</f>
        <v>0.99711876603655869</v>
      </c>
      <c r="J105" s="61">
        <f>IFERROR(Limt2!I105/GAMSlim2!I105,"")</f>
        <v>0.99609607251134091</v>
      </c>
      <c r="K105" s="61">
        <f>IFERROR(Limt2!J105/GAMSlim2!J105,"")</f>
        <v>0.99507831760987164</v>
      </c>
      <c r="L105" s="61">
        <f>IFERROR(Limt2!K105/GAMSlim2!K105,"")</f>
        <v>0.99413761065195116</v>
      </c>
      <c r="M105" s="61">
        <f>IFERROR(Limt2!L105/GAMSlim2!L105,"")</f>
        <v>0.99338239547076768</v>
      </c>
      <c r="N105" s="61">
        <f>IFERROR(Limt2!M105/GAMSlim2!M105,"")</f>
        <v>0.99284087884909367</v>
      </c>
      <c r="O105" s="61">
        <f>IFERROR(Limt2!N105/GAMSlim2!N105,"")</f>
        <v>0.99245617160445931</v>
      </c>
      <c r="P105" s="61">
        <f>IFERROR(Limt2!O105/GAMSlim2!O105,"")</f>
        <v>0.99218969519256917</v>
      </c>
      <c r="Q105" s="61">
        <f>IFERROR(Limt2!P105/GAMSlim2!P105,"")</f>
        <v>0.99201418890490212</v>
      </c>
      <c r="R105" s="61">
        <f>IFERROR(Limt2!Q105/GAMSlim2!Q105,"")</f>
        <v>0.99190963852995451</v>
      </c>
      <c r="S105" s="61">
        <f>IFERROR(Limt2!R105/GAMSlim2!R105,"")</f>
        <v>0.99186089397097532</v>
      </c>
      <c r="T105" s="61">
        <f>IFERROR(Limt2!S105/GAMSlim2!S105,"")</f>
        <v>0.99185621909152677</v>
      </c>
      <c r="U105" s="61">
        <f>IFERROR(Limt2!T105/GAMSlim2!T105,"")</f>
        <v>0.99188628984343241</v>
      </c>
      <c r="V105" s="61">
        <f>IFERROR(Limt2!U105/GAMSlim2!U105,"")</f>
        <v>0.99165574357447883</v>
      </c>
      <c r="W105" s="61">
        <f>IFERROR(Limt2!V105/GAMSlim2!V105,"")</f>
        <v>0.99093823044337281</v>
      </c>
      <c r="X105" s="61">
        <f>IFERROR(Limt2!W105/GAMSlim2!W105,"")</f>
        <v>0.98977183553753056</v>
      </c>
      <c r="Y105" s="61">
        <f>IFERROR(Limt2!X105/GAMSlim2!X105,"")</f>
        <v>0.98818693837391025</v>
      </c>
      <c r="Z105" s="61">
        <f>IFERROR(Limt2!Y105/GAMSlim2!Y105,"")</f>
        <v>0.98620858103663012</v>
      </c>
      <c r="AA105" s="61">
        <f>IFERROR(Limt2!Z105/GAMSlim2!Z105,"")</f>
        <v>0.98385865009776685</v>
      </c>
      <c r="AB105" s="61">
        <f>IFERROR(Limt2!AA105/GAMSlim2!AA105,"")</f>
        <v>0.98115785366247732</v>
      </c>
      <c r="AC105" s="61">
        <f>IFERROR(Limt2!AB105/GAMSlim2!AB105,"")</f>
        <v>0.97812745570355486</v>
      </c>
      <c r="AD105" s="61">
        <f>IFERROR(Limt2!AC105/GAMSlim2!AC105,"")</f>
        <v>0.97584128227743394</v>
      </c>
      <c r="AE105" s="61">
        <f>IFERROR(Limt2!AD105/GAMSlim2!AD105,"")</f>
        <v>0.97415008902637101</v>
      </c>
      <c r="AF105" s="61">
        <f>IFERROR(Limt2!AE105/GAMSlim2!AE105,"")</f>
        <v>0.97293468995559829</v>
      </c>
      <c r="AG105" s="61">
        <f>IFERROR(Limt2!AF105/GAMSlim2!AF105,"")</f>
        <v>0.97891185739972497</v>
      </c>
      <c r="AH105" s="61">
        <f>IFERROR(Limt2!AG105/GAMSlim2!AG105,"")</f>
        <v>0.99386716073206638</v>
      </c>
      <c r="AI105" s="61">
        <f>IFERROR(Limt2!AH105/GAMSlim2!AH105,"")</f>
        <v>1.0200805822494021</v>
      </c>
      <c r="AJ105" s="61">
        <f>IFERROR(Limt2!AI105/GAMSlim2!AI105,"")</f>
        <v>1.0492588121477797</v>
      </c>
      <c r="AK105" s="61">
        <f>IFERROR(Limt2!AJ105/GAMSlim2!AJ105,"")</f>
        <v>1.0808396533723295</v>
      </c>
      <c r="AL105" s="61">
        <f>IFERROR(Limt2!AK105/GAMSlim2!AK105,"")</f>
        <v>1.1147804137165405</v>
      </c>
      <c r="AM105" s="61">
        <f>IFERROR(Limt2!AL105/GAMSlim2!AL105,"")</f>
        <v>1.1514372425526243</v>
      </c>
      <c r="AN105" s="61">
        <f>IFERROR(Limt2!AM105/GAMSlim2!AM105,"")</f>
        <v>1.191481481814894</v>
      </c>
      <c r="AO105" s="61">
        <f>IFERROR(Limt2!AN105/GAMSlim2!AN105,"")</f>
        <v>1.2358324516044363</v>
      </c>
      <c r="AP105" s="61">
        <f>IFERROR(Limt2!AO105/GAMSlim2!AO105,"")</f>
        <v>1.2855893657605226</v>
      </c>
      <c r="AQ105" s="61">
        <f>IFERROR(Limt2!AP105/GAMSlim2!AP105,"")</f>
        <v>1.3419474740984054</v>
      </c>
      <c r="AR105" s="61">
        <f>IFERROR(Limt2!AQ105/GAMSlim2!AQ105,"")</f>
        <v>1.4060851921744852</v>
      </c>
      <c r="AS105" s="61">
        <f>IFERROR(Limt2!AR105/GAMSlim2!AR105,"")</f>
        <v>1.4790160471866758</v>
      </c>
      <c r="AT105" s="61">
        <f>IFERROR(Limt2!AS105/GAMSlim2!AS105,"")</f>
        <v>1.5614134718579946</v>
      </c>
      <c r="AU105" s="61">
        <f>IFERROR(Limt2!AT105/GAMSlim2!AT105,"")</f>
        <v>1.6534372647007241</v>
      </c>
      <c r="AV105" s="61">
        <f>IFERROR(Limt2!AU105/GAMSlim2!AU105,"")</f>
        <v>1.7546130728973584</v>
      </c>
      <c r="AW105" s="61">
        <f>IFERROR(Limt2!AV105/GAMSlim2!AV105,"")</f>
        <v>1.8638034653367495</v>
      </c>
      <c r="AX105" s="61">
        <f>IFERROR(Limt2!AW105/GAMSlim2!AW105,"")</f>
        <v>1.9792399739537059</v>
      </c>
      <c r="AY105" s="61">
        <f>IFERROR(Limt2!AX105/GAMSlim2!AX105,"")</f>
        <v>2.0984103343521801</v>
      </c>
      <c r="AZ105" s="61">
        <f>IFERROR(Limt2!AY105/GAMSlim2!AY105,"")</f>
        <v>2.217364683146553</v>
      </c>
      <c r="BA105" s="61">
        <f>IFERROR(Limt2!AZ105/GAMSlim2!AZ105,"")</f>
        <v>2.3288353951574607</v>
      </c>
      <c r="BB105" s="61">
        <f>IFERROR(Limt2!BA105/GAMSlim2!BA105,"")</f>
        <v>2.4046027054551171</v>
      </c>
      <c r="BC105" s="61">
        <f>IFERROR(Limt2!BB105/GAMSlim2!BB105,"")</f>
        <v>2.4272368837341833</v>
      </c>
      <c r="BD105" s="61">
        <f>IFERROR(Limt2!BC105/GAMSlim2!BC105,"")</f>
        <v>2.375202528270679</v>
      </c>
      <c r="BE105" s="61">
        <f>IFERROR(Limt2!BD105/GAMSlim2!BD105,"")</f>
        <v>2.2372736060927148</v>
      </c>
      <c r="BF105" s="61">
        <f>IFERROR(Limt2!BE105/GAMSlim2!BE105,"")</f>
        <v>2.0313218637564212</v>
      </c>
      <c r="BG105" s="61">
        <f>IFERROR(Limt2!BF105/GAMSlim2!BF105,"")</f>
        <v>1.8023708097513107</v>
      </c>
      <c r="BH105" s="61">
        <f>IFERROR(Limt2!BG105/GAMSlim2!BG105,"")</f>
        <v>1.5947753504021558</v>
      </c>
      <c r="BI105" s="61">
        <f>IFERROR(Limt2!BH105/GAMSlim2!BH105,"")</f>
        <v>1.4302620497844998</v>
      </c>
      <c r="BJ105" s="61">
        <f>IFERROR(Limt2!BI105/GAMSlim2!BI105,"")</f>
        <v>1.3095505082074694</v>
      </c>
    </row>
    <row r="106" spans="1:62" x14ac:dyDescent="0.25">
      <c r="A106" t="str">
        <f>Limt2!A106</f>
        <v xml:space="preserve">     Climate damages (trillion $)</v>
      </c>
      <c r="B106" t="str">
        <f>GAMSbase!A106</f>
        <v>Climate damages (trillion USD)</v>
      </c>
      <c r="C106" s="61">
        <f>IFERROR(Limt2!B106/GAMSlim2!B106,"")</f>
        <v>0.999999999784145</v>
      </c>
      <c r="D106" s="61">
        <f>IFERROR(Limt2!C106/GAMSlim2!C106,"")</f>
        <v>0.99999999999388289</v>
      </c>
      <c r="E106" s="61">
        <f>IFERROR(Limt2!D106/GAMSlim2!D106,"")</f>
        <v>0.98989632303437614</v>
      </c>
      <c r="F106" s="61">
        <f>IFERROR(Limt2!E106/GAMSlim2!E106,"")</f>
        <v>0.98696400037616772</v>
      </c>
      <c r="G106" s="61">
        <f>IFERROR(Limt2!F106/GAMSlim2!F106,"")</f>
        <v>0.98386565678579296</v>
      </c>
      <c r="H106" s="61">
        <f>IFERROR(Limt2!G106/GAMSlim2!G106,"")</f>
        <v>0.98046986638443656</v>
      </c>
      <c r="I106" s="61">
        <f>IFERROR(Limt2!H106/GAMSlim2!H106,"")</f>
        <v>0.97666949724538998</v>
      </c>
      <c r="J106" s="61">
        <f>IFERROR(Limt2!I106/GAMSlim2!I106,"")</f>
        <v>0.97236553446205853</v>
      </c>
      <c r="K106" s="61">
        <f>IFERROR(Limt2!J106/GAMSlim2!J106,"")</f>
        <v>0.9674615600572698</v>
      </c>
      <c r="L106" s="61">
        <f>IFERROR(Limt2!K106/GAMSlim2!K106,"")</f>
        <v>0.96186759354785634</v>
      </c>
      <c r="M106" s="61">
        <f>IFERROR(Limt2!L106/GAMSlim2!L106,"")</f>
        <v>0.95551578397789794</v>
      </c>
      <c r="N106" s="61">
        <f>IFERROR(Limt2!M106/GAMSlim2!M106,"")</f>
        <v>0.94822526626640502</v>
      </c>
      <c r="O106" s="61">
        <f>IFERROR(Limt2!N106/GAMSlim2!N106,"")</f>
        <v>0.93970961339796089</v>
      </c>
      <c r="P106" s="61">
        <f>IFERROR(Limt2!O106/GAMSlim2!O106,"")</f>
        <v>0.92968810627409493</v>
      </c>
      <c r="Q106" s="61">
        <f>IFERROR(Limt2!P106/GAMSlim2!P106,"")</f>
        <v>0.91786528359056085</v>
      </c>
      <c r="R106" s="61">
        <f>IFERROR(Limt2!Q106/GAMSlim2!Q106,"")</f>
        <v>0.90393126327797901</v>
      </c>
      <c r="S106" s="61">
        <f>IFERROR(Limt2!R106/GAMSlim2!R106,"")</f>
        <v>0.88756661033944828</v>
      </c>
      <c r="T106" s="61">
        <f>IFERROR(Limt2!S106/GAMSlim2!S106,"")</f>
        <v>0.86845183354164546</v>
      </c>
      <c r="U106" s="61">
        <f>IFERROR(Limt2!T106/GAMSlim2!T106,"")</f>
        <v>0.84628183474846408</v>
      </c>
      <c r="V106" s="61">
        <f>IFERROR(Limt2!U106/GAMSlim2!U106,"")</f>
        <v>0.82087076421885996</v>
      </c>
      <c r="W106" s="61">
        <f>IFERROR(Limt2!V106/GAMSlim2!V106,"")</f>
        <v>0.79201410218270518</v>
      </c>
      <c r="X106" s="61">
        <f>IFERROR(Limt2!W106/GAMSlim2!W106,"")</f>
        <v>0.75983861526657948</v>
      </c>
      <c r="Y106" s="61">
        <f>IFERROR(Limt2!X106/GAMSlim2!X106,"")</f>
        <v>0.72457297073534044</v>
      </c>
      <c r="Z106" s="61">
        <f>IFERROR(Limt2!Y106/GAMSlim2!Y106,"")</f>
        <v>0.68657804306554548</v>
      </c>
      <c r="AA106" s="61">
        <f>IFERROR(Limt2!Z106/GAMSlim2!Z106,"")</f>
        <v>0.64635655503442413</v>
      </c>
      <c r="AB106" s="61">
        <f>IFERROR(Limt2!AA106/GAMSlim2!AA106,"")</f>
        <v>0.60455091947783657</v>
      </c>
      <c r="AC106" s="61">
        <f>IFERROR(Limt2!AB106/GAMSlim2!AB106,"")</f>
        <v>0.56192684174340779</v>
      </c>
      <c r="AD106" s="61">
        <f>IFERROR(Limt2!AC106/GAMSlim2!AC106,"")</f>
        <v>0.51991499421664344</v>
      </c>
      <c r="AE106" s="61">
        <f>IFERROR(Limt2!AD106/GAMSlim2!AD106,"")</f>
        <v>0.47918785278760728</v>
      </c>
      <c r="AF106" s="61">
        <f>IFERROR(Limt2!AE106/GAMSlim2!AE106,"")</f>
        <v>0.44047765370911546</v>
      </c>
      <c r="AG106" s="61">
        <f>IFERROR(Limt2!AF106/GAMSlim2!AF106,"")</f>
        <v>0.4073826872939556</v>
      </c>
      <c r="AH106" s="61">
        <f>IFERROR(Limt2!AG106/GAMSlim2!AG106,"")</f>
        <v>0.38050633466804462</v>
      </c>
      <c r="AI106" s="61">
        <f>IFERROR(Limt2!AH106/GAMSlim2!AH106,"")</f>
        <v>0.79125730630374302</v>
      </c>
      <c r="AJ106" s="61">
        <f>IFERROR(Limt2!AI106/GAMSlim2!AI106,"")</f>
        <v>0.89150047219408257</v>
      </c>
      <c r="AK106" s="61">
        <f>IFERROR(Limt2!AJ106/GAMSlim2!AJ106,"")</f>
        <v>0.97051802900254136</v>
      </c>
      <c r="AL106" s="61">
        <f>IFERROR(Limt2!AK106/GAMSlim2!AK106,"")</f>
        <v>1.0368574587333541</v>
      </c>
      <c r="AM106" s="61">
        <f>IFERROR(Limt2!AL106/GAMSlim2!AL106,"")</f>
        <v>1.0959606905534618</v>
      </c>
      <c r="AN106" s="61">
        <f>IFERROR(Limt2!AM106/GAMSlim2!AM106,"")</f>
        <v>1.1517010879298117</v>
      </c>
      <c r="AO106" s="61">
        <f>IFERROR(Limt2!AN106/GAMSlim2!AN106,"")</f>
        <v>1.2070992731198766</v>
      </c>
      <c r="AP106" s="61">
        <f>IFERROR(Limt2!AO106/GAMSlim2!AO106,"")</f>
        <v>1.2646713848370847</v>
      </c>
      <c r="AQ106" s="61">
        <f>IFERROR(Limt2!AP106/GAMSlim2!AP106,"")</f>
        <v>1.3265846221864954</v>
      </c>
      <c r="AR106" s="61">
        <f>IFERROR(Limt2!AQ106/GAMSlim2!AQ106,"")</f>
        <v>1.3946911600503957</v>
      </c>
      <c r="AS106" s="61">
        <f>IFERROR(Limt2!AR106/GAMSlim2!AR106,"")</f>
        <v>1.4704744252971869</v>
      </c>
      <c r="AT106" s="61">
        <f>IFERROR(Limt2!AS106/GAMSlim2!AS106,"")</f>
        <v>1.5549363443373641</v>
      </c>
      <c r="AU106" s="61">
        <f>IFERROR(Limt2!AT106/GAMSlim2!AT106,"")</f>
        <v>1.6484668061788799</v>
      </c>
      <c r="AV106" s="61">
        <f>IFERROR(Limt2!AU106/GAMSlim2!AU106,"")</f>
        <v>1.7507519548413837</v>
      </c>
      <c r="AW106" s="61">
        <f>IFERROR(Limt2!AV106/GAMSlim2!AV106,"")</f>
        <v>1.8607670431721866</v>
      </c>
      <c r="AX106" s="61">
        <f>IFERROR(Limt2!AW106/GAMSlim2!AW106,"")</f>
        <v>1.9768224744587937</v>
      </c>
      <c r="AY106" s="61">
        <f>IFERROR(Limt2!AX106/GAMSlim2!AX106,"")</f>
        <v>2.0964616696440586</v>
      </c>
      <c r="AZ106" s="61">
        <f>IFERROR(Limt2!AY106/GAMSlim2!AY106,"")</f>
        <v>2.2157743455314729</v>
      </c>
      <c r="BA106" s="61">
        <f>IFERROR(Limt2!AZ106/GAMSlim2!AZ106,"")</f>
        <v>2.3275235144853377</v>
      </c>
      <c r="BB106" s="61">
        <f>IFERROR(Limt2!BA106/GAMSlim2!BA106,"")</f>
        <v>2.4035309958549593</v>
      </c>
      <c r="BC106" s="61">
        <f>IFERROR(Limt2!BB106/GAMSlim2!BB106,"")</f>
        <v>2.4263601392576106</v>
      </c>
      <c r="BD106" s="61">
        <f>IFERROR(Limt2!BC106/GAMSlim2!BC106,"")</f>
        <v>2.3744893893304821</v>
      </c>
      <c r="BE106" s="61">
        <f>IFERROR(Limt2!BD106/GAMSlim2!BD106,"")</f>
        <v>2.2366999210440031</v>
      </c>
      <c r="BF106" s="61">
        <f>IFERROR(Limt2!BE106/GAMSlim2!BE106,"")</f>
        <v>2.0308609844945837</v>
      </c>
      <c r="BG106" s="61">
        <f>IFERROR(Limt2!BF106/GAMSlim2!BF106,"")</f>
        <v>1.801993681991523</v>
      </c>
      <c r="BH106" s="61">
        <f>IFERROR(Limt2!BG106/GAMSlim2!BG106,"")</f>
        <v>1.5944525105573446</v>
      </c>
      <c r="BI106" s="61">
        <f>IFERROR(Limt2!BH106/GAMSlim2!BH106,"")</f>
        <v>1.4299668485207695</v>
      </c>
      <c r="BJ106" s="61">
        <f>IFERROR(Limt2!BI106/GAMSlim2!BI106,"")</f>
        <v>1.3092616621718682</v>
      </c>
    </row>
    <row r="107" spans="1:62" x14ac:dyDescent="0.25">
      <c r="A107" t="str">
        <f>Limt2!A107</f>
        <v>Output after damages before abatement</v>
      </c>
      <c r="B107" t="str">
        <f>GAMSbase!A107</f>
        <v>Output post-damages yet pre-abatement</v>
      </c>
      <c r="C107" s="61">
        <f>IFERROR(Limt2!B107/GAMSlim2!B107,"")</f>
        <v>0.99999999999943479</v>
      </c>
      <c r="D107" s="61">
        <f>IFERROR(Limt2!C107/GAMSlim2!C107,"")</f>
        <v>1.0000000000210738</v>
      </c>
      <c r="E107" s="61">
        <f>IFERROR(Limt2!D107/GAMSlim2!D107,"")</f>
        <v>0.98989632293334562</v>
      </c>
      <c r="F107" s="61">
        <f>IFERROR(Limt2!E107/GAMSlim2!E107,"")</f>
        <v>0.98735067043109404</v>
      </c>
      <c r="G107" s="61">
        <f>IFERROR(Limt2!F107/GAMSlim2!F107,"")</f>
        <v>0.98491231840969751</v>
      </c>
      <c r="H107" s="61">
        <f>IFERROR(Limt2!G107/GAMSlim2!G107,"")</f>
        <v>0.98235834217076745</v>
      </c>
      <c r="I107" s="61">
        <f>IFERROR(Limt2!H107/GAMSlim2!H107,"")</f>
        <v>0.97950870635211573</v>
      </c>
      <c r="J107" s="61">
        <f>IFERROR(Limt2!I107/GAMSlim2!I107,"")</f>
        <v>0.97620281481863891</v>
      </c>
      <c r="K107" s="61">
        <f>IFERROR(Limt2!J107/GAMSlim2!J107,"")</f>
        <v>0.97228377962443213</v>
      </c>
      <c r="L107" s="61">
        <f>IFERROR(Limt2!K107/GAMSlim2!K107,"")</f>
        <v>0.96758806228448702</v>
      </c>
      <c r="M107" s="61">
        <f>IFERROR(Limt2!L107/GAMSlim2!L107,"")</f>
        <v>0.96193950821203178</v>
      </c>
      <c r="N107" s="61">
        <f>IFERROR(Limt2!M107/GAMSlim2!M107,"")</f>
        <v>0.95512878997907769</v>
      </c>
      <c r="O107" s="61">
        <f>IFERROR(Limt2!N107/GAMSlim2!N107,"")</f>
        <v>0.94692426721659695</v>
      </c>
      <c r="P107" s="61">
        <f>IFERROR(Limt2!O107/GAMSlim2!O107,"")</f>
        <v>0.93708194374626996</v>
      </c>
      <c r="Q107" s="61">
        <f>IFERROR(Limt2!P107/GAMSlim2!P107,"")</f>
        <v>0.92533188396861121</v>
      </c>
      <c r="R107" s="61">
        <f>IFERROR(Limt2!Q107/GAMSlim2!Q107,"")</f>
        <v>0.91138253377843781</v>
      </c>
      <c r="S107" s="61">
        <f>IFERROR(Limt2!R107/GAMSlim2!R107,"")</f>
        <v>0.89492802025475504</v>
      </c>
      <c r="T107" s="61">
        <f>IFERROR(Limt2!S107/GAMSlim2!S107,"")</f>
        <v>0.87565921012226822</v>
      </c>
      <c r="U107" s="61">
        <f>IFERROR(Limt2!T107/GAMSlim2!T107,"")</f>
        <v>0.85327922076021578</v>
      </c>
      <c r="V107" s="61">
        <f>IFERROR(Limt2!U107/GAMSlim2!U107,"")</f>
        <v>0.827852520902436</v>
      </c>
      <c r="W107" s="61">
        <f>IFERROR(Limt2!V107/GAMSlim2!V107,"")</f>
        <v>0.79933496983410557</v>
      </c>
      <c r="X107" s="61">
        <f>IFERROR(Limt2!W107/GAMSlim2!W107,"")</f>
        <v>0.7677754471865984</v>
      </c>
      <c r="Y107" s="61">
        <f>IFERROR(Limt2!X107/GAMSlim2!X107,"")</f>
        <v>0.73332822374094786</v>
      </c>
      <c r="Z107" s="61">
        <f>IFERROR(Limt2!Y107/GAMSlim2!Y107,"")</f>
        <v>0.69628299293405271</v>
      </c>
      <c r="AA107" s="61">
        <f>IFERROR(Limt2!Z107/GAMSlim2!Z107,"")</f>
        <v>0.65707526482415268</v>
      </c>
      <c r="AB107" s="61">
        <f>IFERROR(Limt2!AA107/GAMSlim2!AA107,"")</f>
        <v>0.61628604083247729</v>
      </c>
      <c r="AC107" s="61">
        <f>IFERROR(Limt2!AB107/GAMSlim2!AB107,"")</f>
        <v>0.57462810284544552</v>
      </c>
      <c r="AD107" s="61">
        <f>IFERROR(Limt2!AC107/GAMSlim2!AC107,"")</f>
        <v>0.53292501409612514</v>
      </c>
      <c r="AE107" s="61">
        <f>IFERROR(Limt2!AD107/GAMSlim2!AD107,"")</f>
        <v>0.49203978995297071</v>
      </c>
      <c r="AF107" s="61">
        <f>IFERROR(Limt2!AE107/GAMSlim2!AE107,"")</f>
        <v>0.4528614854070166</v>
      </c>
      <c r="AG107" s="61">
        <f>IFERROR(Limt2!AF107/GAMSlim2!AF107,"")</f>
        <v>0.41625032528210482</v>
      </c>
      <c r="AH107" s="61">
        <f>IFERROR(Limt2!AG107/GAMSlim2!AG107,"")</f>
        <v>0.38287797489108016</v>
      </c>
      <c r="AI107" s="61">
        <f>IFERROR(Limt2!AH107/GAMSlim2!AH107,"")</f>
        <v>0.7755322293585043</v>
      </c>
      <c r="AJ107" s="61">
        <f>IFERROR(Limt2!AI107/GAMSlim2!AI107,"")</f>
        <v>0.8492747126917064</v>
      </c>
      <c r="AK107" s="61">
        <f>IFERROR(Limt2!AJ107/GAMSlim2!AJ107,"")</f>
        <v>0.89733778500301165</v>
      </c>
      <c r="AL107" s="61">
        <f>IFERROR(Limt2!AK107/GAMSlim2!AK107,"")</f>
        <v>0.92931963425300401</v>
      </c>
      <c r="AM107" s="61">
        <f>IFERROR(Limt2!AL107/GAMSlim2!AL107,"")</f>
        <v>0.95089423742636858</v>
      </c>
      <c r="AN107" s="61">
        <f>IFERROR(Limt2!AM107/GAMSlim2!AM107,"")</f>
        <v>0.96559086605976985</v>
      </c>
      <c r="AO107" s="61">
        <f>IFERROR(Limt2!AN107/GAMSlim2!AN107,"")</f>
        <v>0.97567937300808949</v>
      </c>
      <c r="AP107" s="61">
        <f>IFERROR(Limt2!AO107/GAMSlim2!AO107,"")</f>
        <v>0.98265167163114731</v>
      </c>
      <c r="AQ107" s="61">
        <f>IFERROR(Limt2!AP107/GAMSlim2!AP107,"")</f>
        <v>0.98750217832366827</v>
      </c>
      <c r="AR107" s="61">
        <f>IFERROR(Limt2!AQ107/GAMSlim2!AQ107,"")</f>
        <v>0.99089967551087554</v>
      </c>
      <c r="AS107" s="61">
        <f>IFERROR(Limt2!AR107/GAMSlim2!AR107,"")</f>
        <v>0.99329661213134635</v>
      </c>
      <c r="AT107" s="61">
        <f>IFERROR(Limt2!AS107/GAMSlim2!AS107,"")</f>
        <v>0.9950004561572876</v>
      </c>
      <c r="AU107" s="61">
        <f>IFERROR(Limt2!AT107/GAMSlim2!AT107,"")</f>
        <v>0.99622106542487299</v>
      </c>
      <c r="AV107" s="61">
        <f>IFERROR(Limt2!AU107/GAMSlim2!AU107,"")</f>
        <v>0.99710241400791799</v>
      </c>
      <c r="AW107" s="61">
        <f>IFERROR(Limt2!AV107/GAMSlim2!AV107,"")</f>
        <v>0.99774389105819339</v>
      </c>
      <c r="AX107" s="61">
        <f>IFERROR(Limt2!AW107/GAMSlim2!AW107,"")</f>
        <v>0.99821456987721791</v>
      </c>
      <c r="AY107" s="61">
        <f>IFERROR(Limt2!AX107/GAMSlim2!AX107,"")</f>
        <v>0.99856272647116417</v>
      </c>
      <c r="AZ107" s="61">
        <f>IFERROR(Limt2!AY107/GAMSlim2!AY107,"")</f>
        <v>0.99882215272274422</v>
      </c>
      <c r="BA107" s="61">
        <f>IFERROR(Limt2!AZ107/GAMSlim2!AZ107,"")</f>
        <v>0.99901631333535756</v>
      </c>
      <c r="BB107" s="61">
        <f>IFERROR(Limt2!BA107/GAMSlim2!BA107,"")</f>
        <v>0.99916411612339406</v>
      </c>
      <c r="BC107" s="61">
        <f>IFERROR(Limt2!BB107/GAMSlim2!BB107,"")</f>
        <v>0.99926896589645242</v>
      </c>
      <c r="BD107" s="61">
        <f>IFERROR(Limt2!BC107/GAMSlim2!BC107,"")</f>
        <v>0.99933877654306724</v>
      </c>
      <c r="BE107" s="61">
        <f>IFERROR(Limt2!BD107/GAMSlim2!BD107,"")</f>
        <v>0.99937666494392319</v>
      </c>
      <c r="BF107" s="61">
        <f>IFERROR(Limt2!BE107/GAMSlim2!BE107,"")</f>
        <v>0.99938267964415095</v>
      </c>
      <c r="BG107" s="61">
        <f>IFERROR(Limt2!BF107/GAMSlim2!BF107,"")</f>
        <v>0.99935555010978094</v>
      </c>
      <c r="BH107" s="61">
        <f>IFERROR(Limt2!BG107/GAMSlim2!BG107,"")</f>
        <v>0.9992944864647485</v>
      </c>
      <c r="BI107" s="61">
        <f>IFERROR(Limt2!BH107/GAMSlim2!BH107,"")</f>
        <v>0.99920066788570194</v>
      </c>
      <c r="BJ107" s="61">
        <f>IFERROR(Limt2!BI107/GAMSlim2!BI107,"")</f>
        <v>0.99907787662527547</v>
      </c>
    </row>
    <row r="108" spans="1:62" x14ac:dyDescent="0.25">
      <c r="A108" t="str">
        <f>Limt2!A108</f>
        <v xml:space="preserve">    Abatement cost (fraction of output)</v>
      </c>
      <c r="B108" t="str">
        <f>GAMSbase!A108</f>
        <v>Abatement cost (fraction of gross output)</v>
      </c>
      <c r="C108" s="61" t="str">
        <f>IFERROR(Limt2!B108/GAMSlim2!B108,"")</f>
        <v/>
      </c>
      <c r="D108" s="61" t="str">
        <f>IFERROR(Limt2!C108/GAMSlim2!C108,"")</f>
        <v/>
      </c>
      <c r="E108" s="61" t="str">
        <f>IFERROR(Limt2!D108/GAMSlim2!D108,"")</f>
        <v/>
      </c>
      <c r="F108" s="61" t="str">
        <f>IFERROR(Limt2!E108/GAMSlim2!E108,"")</f>
        <v/>
      </c>
      <c r="G108" s="61" t="str">
        <f>IFERROR(Limt2!F108/GAMSlim2!F108,"")</f>
        <v/>
      </c>
      <c r="H108" s="61" t="str">
        <f>IFERROR(Limt2!G108/GAMSlim2!G108,"")</f>
        <v/>
      </c>
      <c r="I108" s="61" t="str">
        <f>IFERROR(Limt2!H108/GAMSlim2!H108,"")</f>
        <v/>
      </c>
      <c r="J108" s="61" t="str">
        <f>IFERROR(Limt2!I108/GAMSlim2!I108,"")</f>
        <v/>
      </c>
      <c r="K108" s="61" t="str">
        <f>IFERROR(Limt2!J108/GAMSlim2!J108,"")</f>
        <v/>
      </c>
      <c r="L108" s="61" t="str">
        <f>IFERROR(Limt2!K108/GAMSlim2!K108,"")</f>
        <v/>
      </c>
      <c r="M108" s="61" t="str">
        <f>IFERROR(Limt2!L108/GAMSlim2!L108,"")</f>
        <v/>
      </c>
      <c r="N108" s="61" t="str">
        <f>IFERROR(Limt2!M108/GAMSlim2!M108,"")</f>
        <v/>
      </c>
      <c r="O108" s="61" t="str">
        <f>IFERROR(Limt2!N108/GAMSlim2!N108,"")</f>
        <v/>
      </c>
      <c r="P108" s="61" t="str">
        <f>IFERROR(Limt2!O108/GAMSlim2!O108,"")</f>
        <v/>
      </c>
      <c r="Q108" s="61" t="str">
        <f>IFERROR(Limt2!P108/GAMSlim2!P108,"")</f>
        <v/>
      </c>
      <c r="R108" s="61" t="str">
        <f>IFERROR(Limt2!Q108/GAMSlim2!Q108,"")</f>
        <v/>
      </c>
      <c r="S108" s="61" t="str">
        <f>IFERROR(Limt2!R108/GAMSlim2!R108,"")</f>
        <v/>
      </c>
      <c r="T108" s="61" t="str">
        <f>IFERROR(Limt2!S108/GAMSlim2!S108,"")</f>
        <v/>
      </c>
      <c r="U108" s="61" t="str">
        <f>IFERROR(Limt2!T108/GAMSlim2!T108,"")</f>
        <v/>
      </c>
      <c r="V108" s="61" t="str">
        <f>IFERROR(Limt2!U108/GAMSlim2!U108,"")</f>
        <v/>
      </c>
      <c r="W108" s="61" t="str">
        <f>IFERROR(Limt2!V108/GAMSlim2!V108,"")</f>
        <v/>
      </c>
      <c r="X108" s="61" t="str">
        <f>IFERROR(Limt2!W108/GAMSlim2!W108,"")</f>
        <v/>
      </c>
      <c r="Y108" s="61" t="str">
        <f>IFERROR(Limt2!X108/GAMSlim2!X108,"")</f>
        <v/>
      </c>
      <c r="Z108" s="61" t="str">
        <f>IFERROR(Limt2!Y108/GAMSlim2!Y108,"")</f>
        <v/>
      </c>
      <c r="AA108" s="61" t="str">
        <f>IFERROR(Limt2!Z108/GAMSlim2!Z108,"")</f>
        <v/>
      </c>
      <c r="AB108" s="61" t="str">
        <f>IFERROR(Limt2!AA108/GAMSlim2!AA108,"")</f>
        <v/>
      </c>
      <c r="AC108" s="61" t="str">
        <f>IFERROR(Limt2!AB108/GAMSlim2!AB108,"")</f>
        <v/>
      </c>
      <c r="AD108" s="61" t="str">
        <f>IFERROR(Limt2!AC108/GAMSlim2!AC108,"")</f>
        <v/>
      </c>
      <c r="AE108" s="61" t="str">
        <f>IFERROR(Limt2!AD108/GAMSlim2!AD108,"")</f>
        <v/>
      </c>
      <c r="AF108" s="61" t="str">
        <f>IFERROR(Limt2!AE108/GAMSlim2!AE108,"")</f>
        <v/>
      </c>
      <c r="AG108" s="61" t="str">
        <f>IFERROR(Limt2!AF108/GAMSlim2!AF108,"")</f>
        <v/>
      </c>
      <c r="AH108" s="61" t="str">
        <f>IFERROR(Limt2!AG108/GAMSlim2!AG108,"")</f>
        <v/>
      </c>
      <c r="AI108" s="61" t="str">
        <f>IFERROR(Limt2!AH108/GAMSlim2!AH108,"")</f>
        <v/>
      </c>
      <c r="AJ108" s="61" t="str">
        <f>IFERROR(Limt2!AI108/GAMSlim2!AI108,"")</f>
        <v/>
      </c>
      <c r="AK108" s="61" t="str">
        <f>IFERROR(Limt2!AJ108/GAMSlim2!AJ108,"")</f>
        <v/>
      </c>
      <c r="AL108" s="61" t="str">
        <f>IFERROR(Limt2!AK108/GAMSlim2!AK108,"")</f>
        <v/>
      </c>
      <c r="AM108" s="61" t="str">
        <f>IFERROR(Limt2!AL108/GAMSlim2!AL108,"")</f>
        <v/>
      </c>
      <c r="AN108" s="61" t="str">
        <f>IFERROR(Limt2!AM108/GAMSlim2!AM108,"")</f>
        <v/>
      </c>
      <c r="AO108" s="61" t="str">
        <f>IFERROR(Limt2!AN108/GAMSlim2!AN108,"")</f>
        <v/>
      </c>
      <c r="AP108" s="61" t="str">
        <f>IFERROR(Limt2!AO108/GAMSlim2!AO108,"")</f>
        <v/>
      </c>
      <c r="AQ108" s="61" t="str">
        <f>IFERROR(Limt2!AP108/GAMSlim2!AP108,"")</f>
        <v/>
      </c>
      <c r="AR108" s="61" t="str">
        <f>IFERROR(Limt2!AQ108/GAMSlim2!AQ108,"")</f>
        <v/>
      </c>
      <c r="AS108" s="61" t="str">
        <f>IFERROR(Limt2!AR108/GAMSlim2!AR108,"")</f>
        <v/>
      </c>
      <c r="AT108" s="61" t="str">
        <f>IFERROR(Limt2!AS108/GAMSlim2!AS108,"")</f>
        <v/>
      </c>
      <c r="AU108" s="61" t="str">
        <f>IFERROR(Limt2!AT108/GAMSlim2!AT108,"")</f>
        <v/>
      </c>
      <c r="AV108" s="61" t="str">
        <f>IFERROR(Limt2!AU108/GAMSlim2!AU108,"")</f>
        <v/>
      </c>
      <c r="AW108" s="61" t="str">
        <f>IFERROR(Limt2!AV108/GAMSlim2!AV108,"")</f>
        <v/>
      </c>
      <c r="AX108" s="61" t="str">
        <f>IFERROR(Limt2!AW108/GAMSlim2!AW108,"")</f>
        <v/>
      </c>
      <c r="AY108" s="61" t="str">
        <f>IFERROR(Limt2!AX108/GAMSlim2!AX108,"")</f>
        <v/>
      </c>
      <c r="AZ108" s="61" t="str">
        <f>IFERROR(Limt2!AY108/GAMSlim2!AY108,"")</f>
        <v/>
      </c>
      <c r="BA108" s="61" t="str">
        <f>IFERROR(Limt2!AZ108/GAMSlim2!AZ108,"")</f>
        <v/>
      </c>
      <c r="BB108" s="61" t="str">
        <f>IFERROR(Limt2!BA108/GAMSlim2!BA108,"")</f>
        <v/>
      </c>
      <c r="BC108" s="61" t="str">
        <f>IFERROR(Limt2!BB108/GAMSlim2!BB108,"")</f>
        <v/>
      </c>
      <c r="BD108" s="61" t="str">
        <f>IFERROR(Limt2!BC108/GAMSlim2!BC108,"")</f>
        <v/>
      </c>
      <c r="BE108" s="61" t="str">
        <f>IFERROR(Limt2!BD108/GAMSlim2!BD108,"")</f>
        <v/>
      </c>
      <c r="BF108" s="61" t="str">
        <f>IFERROR(Limt2!BE108/GAMSlim2!BE108,"")</f>
        <v/>
      </c>
      <c r="BG108" s="61" t="str">
        <f>IFERROR(Limt2!BF108/GAMSlim2!BF108,"")</f>
        <v/>
      </c>
      <c r="BH108" s="61" t="str">
        <f>IFERROR(Limt2!BG108/GAMSlim2!BG108,"")</f>
        <v/>
      </c>
      <c r="BI108" s="61" t="str">
        <f>IFERROR(Limt2!BH108/GAMSlim2!BH108,"")</f>
        <v/>
      </c>
      <c r="BJ108" s="61" t="str">
        <f>IFERROR(Limt2!BI108/GAMSlim2!BI108,"")</f>
        <v/>
      </c>
    </row>
    <row r="109" spans="1:62" x14ac:dyDescent="0.25">
      <c r="A109" t="str">
        <f>Limt2!A109</f>
        <v xml:space="preserve">    Abatement cost ($ trillion)</v>
      </c>
      <c r="B109" t="str">
        <f>GAMSbase!A109</f>
        <v>Abatement cost (trillion USD)</v>
      </c>
      <c r="C109" s="61">
        <f>IFERROR(Limt2!B109/GAMSlim2!B109,"")</f>
        <v>1.0000000007382917</v>
      </c>
      <c r="D109" s="61">
        <f>IFERROR(Limt2!C109/GAMSlim2!C109,"")</f>
        <v>0.99999999960102082</v>
      </c>
      <c r="E109" s="61">
        <f>IFERROR(Limt2!D109/GAMSlim2!D109,"")</f>
        <v>0.98989632301317843</v>
      </c>
      <c r="F109" s="61">
        <f>IFERROR(Limt2!E109/GAMSlim2!E109,"")</f>
        <v>0.98734928941648126</v>
      </c>
      <c r="G109" s="61">
        <f>IFERROR(Limt2!F109/GAMSlim2!F109,"")</f>
        <v>0.98490777930262319</v>
      </c>
      <c r="H109" s="61">
        <f>IFERROR(Limt2!G109/GAMSlim2!G109,"")</f>
        <v>0.9823486045620069</v>
      </c>
      <c r="I109" s="61">
        <f>IFERROR(Limt2!H109/GAMSlim2!H109,"")</f>
        <v>0.97949164387185406</v>
      </c>
      <c r="J109" s="61">
        <f>IFERROR(Limt2!I109/GAMSlim2!I109,"")</f>
        <v>0.97617645639267181</v>
      </c>
      <c r="K109" s="61">
        <f>IFERROR(Limt2!J109/GAMSlim2!J109,"")</f>
        <v>0.97224665168693081</v>
      </c>
      <c r="L109" s="61">
        <f>IFERROR(Limt2!K109/GAMSlim2!K109,"")</f>
        <v>0.96753968860587247</v>
      </c>
      <c r="M109" s="61">
        <f>IFERROR(Limt2!L109/GAMSlim2!L109,"")</f>
        <v>0.96188113632096306</v>
      </c>
      <c r="N109" s="61">
        <f>IFERROR(Limt2!M109/GAMSlim2!M109,"")</f>
        <v>0.9550626780152075</v>
      </c>
      <c r="O109" s="61">
        <f>IFERROR(Limt2!N109/GAMSlim2!N109,"")</f>
        <v>0.94685251040428842</v>
      </c>
      <c r="P109" s="61">
        <f>IFERROR(Limt2!O109/GAMSlim2!O109,"")</f>
        <v>0.93700640796289836</v>
      </c>
      <c r="Q109" s="61">
        <f>IFERROR(Limt2!P109/GAMSlim2!P109,"")</f>
        <v>0.92525418501877643</v>
      </c>
      <c r="R109" s="61">
        <f>IFERROR(Limt2!Q109/GAMSlim2!Q109,"")</f>
        <v>0.91130404346922878</v>
      </c>
      <c r="S109" s="61">
        <f>IFERROR(Limt2!R109/GAMSlim2!R109,"")</f>
        <v>0.89484988696305956</v>
      </c>
      <c r="T109" s="61">
        <f>IFERROR(Limt2!S109/GAMSlim2!S109,"")</f>
        <v>0.87558238571208202</v>
      </c>
      <c r="U109" s="61">
        <f>IFERROR(Limt2!T109/GAMSlim2!T109,"")</f>
        <v>0.85320448868165488</v>
      </c>
      <c r="V109" s="61">
        <f>IFERROR(Limt2!U109/GAMSlim2!U109,"")</f>
        <v>0.82777795579491542</v>
      </c>
      <c r="W109" s="61">
        <f>IFERROR(Limt2!V109/GAMSlim2!V109,"")</f>
        <v>0.79925678308362202</v>
      </c>
      <c r="X109" s="61">
        <f>IFERROR(Limt2!W109/GAMSlim2!W109,"")</f>
        <v>0.76769068182929801</v>
      </c>
      <c r="Y109" s="61">
        <f>IFERROR(Limt2!X109/GAMSlim2!X109,"")</f>
        <v>0.7332347176374473</v>
      </c>
      <c r="Z109" s="61">
        <f>IFERROR(Limt2!Y109/GAMSlim2!Y109,"")</f>
        <v>0.69617934404056636</v>
      </c>
      <c r="AA109" s="61">
        <f>IFERROR(Limt2!Z109/GAMSlim2!Z109,"")</f>
        <v>0.65696078898782684</v>
      </c>
      <c r="AB109" s="61">
        <f>IFERROR(Limt2!AA109/GAMSlim2!AA109,"")</f>
        <v>0.61616070968628278</v>
      </c>
      <c r="AC109" s="61">
        <f>IFERROR(Limt2!AB109/GAMSlim2!AB109,"")</f>
        <v>0.57449245339558075</v>
      </c>
      <c r="AD109" s="61">
        <f>IFERROR(Limt2!AC109/GAMSlim2!AC109,"")</f>
        <v>0.53278642993902392</v>
      </c>
      <c r="AE109" s="61">
        <f>IFERROR(Limt2!AD109/GAMSlim2!AD109,"")</f>
        <v>0.49190351348706496</v>
      </c>
      <c r="AF109" s="61">
        <f>IFERROR(Limt2!AE109/GAMSlim2!AE109,"")</f>
        <v>0.45273095645450534</v>
      </c>
      <c r="AG109" s="61">
        <f>IFERROR(Limt2!AF109/GAMSlim2!AF109,"")</f>
        <v>0.41615869956772977</v>
      </c>
      <c r="AH109" s="61">
        <f>IFERROR(Limt2!AG109/GAMSlim2!AG109,"")</f>
        <v>0.38285431709389955</v>
      </c>
      <c r="AI109" s="61">
        <f>IFERROR(Limt2!AH109/GAMSlim2!AH109,"")</f>
        <v>0.77568118031546851</v>
      </c>
      <c r="AJ109" s="61">
        <f>IFERROR(Limt2!AI109/GAMSlim2!AI109,"")</f>
        <v>0.84964782503746927</v>
      </c>
      <c r="AK109" s="61">
        <f>IFERROR(Limt2!AJ109/GAMSlim2!AJ109,"")</f>
        <v>0.89792970823747087</v>
      </c>
      <c r="AL109" s="61">
        <f>IFERROR(Limt2!AK109/GAMSlim2!AK109,"")</f>
        <v>0.93010018133820138</v>
      </c>
      <c r="AM109" s="61">
        <f>IFERROR(Limt2!AL109/GAMSlim2!AL109,"")</f>
        <v>0.95181974106474776</v>
      </c>
      <c r="AN109" s="61">
        <f>IFERROR(Limt2!AM109/GAMSlim2!AM109,"")</f>
        <v>0.96661266022728787</v>
      </c>
      <c r="AO109" s="61">
        <f>IFERROR(Limt2!AN109/GAMSlim2!AN109,"")</f>
        <v>0.97674994364625034</v>
      </c>
      <c r="AP109" s="61">
        <f>IFERROR(Limt2!AO109/GAMSlim2!AO109,"")</f>
        <v>0.98372887677650001</v>
      </c>
      <c r="AQ109" s="61">
        <f>IFERROR(Limt2!AP109/GAMSlim2!AP109,"")</f>
        <v>0.9885518196521258</v>
      </c>
      <c r="AR109" s="61">
        <f>IFERROR(Limt2!AQ109/GAMSlim2!AQ109,"")</f>
        <v>0.99189664140533751</v>
      </c>
      <c r="AS109" s="61">
        <f>IFERROR(Limt2!AR109/GAMSlim2!AR109,"")</f>
        <v>0.99422480593712825</v>
      </c>
      <c r="AT109" s="61">
        <f>IFERROR(Limt2!AS109/GAMSlim2!AS109,"")</f>
        <v>0.99585178474787162</v>
      </c>
      <c r="AU109" s="61">
        <f>IFERROR(Limt2!AT109/GAMSlim2!AT109,"")</f>
        <v>0.99699383081821003</v>
      </c>
      <c r="AV109" s="61">
        <f>IFERROR(Limt2!AU109/GAMSlim2!AU109,"")</f>
        <v>0.9977994728195192</v>
      </c>
      <c r="AW109" s="61">
        <f>IFERROR(Limt2!AV109/GAMSlim2!AV109,"")</f>
        <v>0.99837091360820618</v>
      </c>
      <c r="AX109" s="61">
        <f>IFERROR(Limt2!AW109/GAMSlim2!AW109,"")</f>
        <v>0.99877863092187602</v>
      </c>
      <c r="AY109" s="61">
        <f>IFERROR(Limt2!AX109/GAMSlim2!AX109,"")</f>
        <v>0.99907135462426866</v>
      </c>
      <c r="AZ109" s="61">
        <f>IFERROR(Limt2!AY109/GAMSlim2!AY109,"")</f>
        <v>0.99928287609182165</v>
      </c>
      <c r="BA109" s="61">
        <f>IFERROR(Limt2!AZ109/GAMSlim2!AZ109,"")</f>
        <v>0.9994366791636824</v>
      </c>
      <c r="BB109" s="61">
        <f>IFERROR(Limt2!BA109/GAMSlim2!BA109,"")</f>
        <v>0.99955424567145579</v>
      </c>
      <c r="BC109" s="61">
        <f>IFERROR(Limt2!BB109/GAMSlim2!BB109,"")</f>
        <v>0.99963885194824109</v>
      </c>
      <c r="BD109" s="61">
        <f>IFERROR(Limt2!BC109/GAMSlim2!BC109,"")</f>
        <v>0.9996999385154367</v>
      </c>
      <c r="BE109" s="61">
        <f>IFERROR(Limt2!BD109/GAMSlim2!BD109,"")</f>
        <v>0.99974349168871279</v>
      </c>
      <c r="BF109" s="61">
        <f>IFERROR(Limt2!BE109/GAMSlim2!BE109,"")</f>
        <v>0.99977312967374699</v>
      </c>
      <c r="BG109" s="61">
        <f>IFERROR(Limt2!BF109/GAMSlim2!BF109,"")</f>
        <v>0.99979082973208167</v>
      </c>
      <c r="BH109" s="61">
        <f>IFERROR(Limt2!BG109/GAMSlim2!BG109,"")</f>
        <v>0.99979751633331893</v>
      </c>
      <c r="BI109" s="61">
        <f>IFERROR(Limt2!BH109/GAMSlim2!BH109,"")</f>
        <v>0.99979359267559398</v>
      </c>
      <c r="BJ109" s="61" t="str">
        <f>IFERROR(Limt2!BI109/GAMSlim2!BI109,"")</f>
        <v/>
      </c>
    </row>
    <row r="110" spans="1:62" x14ac:dyDescent="0.25">
      <c r="A110" t="str">
        <f>Limt2!A110</f>
        <v>Net output (net of damages and abatement, $trill p.a.)</v>
      </c>
      <c r="B110" t="str">
        <f>GAMSbase!A110</f>
        <v xml:space="preserve">Output (Net of Damages and Abatement, trillion USD pa) </v>
      </c>
      <c r="C110" s="61">
        <f>IFERROR(Limt2!B110/GAMSlim2!B110,"")</f>
        <v>0.99999999999950151</v>
      </c>
      <c r="D110" s="61">
        <f>IFERROR(Limt2!C110/GAMSlim2!C110,"")</f>
        <v>1.000000000022272</v>
      </c>
      <c r="E110" s="61">
        <f>IFERROR(Limt2!D110/GAMSlim2!D110,"")</f>
        <v>0.98989632293414431</v>
      </c>
      <c r="F110" s="61">
        <f>IFERROR(Limt2!E110/GAMSlim2!E110,"")</f>
        <v>0.98735067796531084</v>
      </c>
      <c r="G110" s="61">
        <f>IFERROR(Limt2!F110/GAMSlim2!F110,"")</f>
        <v>0.98491235230098761</v>
      </c>
      <c r="H110" s="61">
        <f>IFERROR(Limt2!G110/GAMSlim2!G110,"")</f>
        <v>0.98235844086766533</v>
      </c>
      <c r="I110" s="61">
        <f>IFERROR(Limt2!H110/GAMSlim2!H110,"")</f>
        <v>0.97950893908585712</v>
      </c>
      <c r="J110" s="61">
        <f>IFERROR(Limt2!I110/GAMSlim2!I110,"")</f>
        <v>0.97620329418455876</v>
      </c>
      <c r="K110" s="61">
        <f>IFERROR(Limt2!J110/GAMSlim2!J110,"")</f>
        <v>0.97228467115609463</v>
      </c>
      <c r="L110" s="61">
        <f>IFERROR(Limt2!K110/GAMSlim2!K110,"")</f>
        <v>0.96758958103188342</v>
      </c>
      <c r="M110" s="61">
        <f>IFERROR(Limt2!L110/GAMSlim2!L110,"")</f>
        <v>0.96194146374001999</v>
      </c>
      <c r="N110" s="61">
        <f>IFERROR(Limt2!M110/GAMSlim2!M110,"")</f>
        <v>0.95513084534793502</v>
      </c>
      <c r="O110" s="61">
        <f>IFERROR(Limt2!N110/GAMSlim2!N110,"")</f>
        <v>0.94692633805916127</v>
      </c>
      <c r="P110" s="61">
        <f>IFERROR(Limt2!O110/GAMSlim2!O110,"")</f>
        <v>0.9370839678785573</v>
      </c>
      <c r="Q110" s="61">
        <f>IFERROR(Limt2!P110/GAMSlim2!P110,"")</f>
        <v>0.92533381787055546</v>
      </c>
      <c r="R110" s="61">
        <f>IFERROR(Limt2!Q110/GAMSlim2!Q110,"")</f>
        <v>0.91138434888282405</v>
      </c>
      <c r="S110" s="61">
        <f>IFERROR(Limt2!R110/GAMSlim2!R110,"")</f>
        <v>0.89492969953397783</v>
      </c>
      <c r="T110" s="61">
        <f>IFERROR(Limt2!S110/GAMSlim2!S110,"")</f>
        <v>0.87566074517436143</v>
      </c>
      <c r="U110" s="61">
        <f>IFERROR(Limt2!T110/GAMSlim2!T110,"")</f>
        <v>0.85328053448083185</v>
      </c>
      <c r="V110" s="61">
        <f>IFERROR(Limt2!U110/GAMSlim2!U110,"")</f>
        <v>0.82785369586296875</v>
      </c>
      <c r="W110" s="61">
        <f>IFERROR(Limt2!V110/GAMSlim2!V110,"")</f>
        <v>0.79933612323730241</v>
      </c>
      <c r="X110" s="61">
        <f>IFERROR(Limt2!W110/GAMSlim2!W110,"")</f>
        <v>0.76777661749615256</v>
      </c>
      <c r="Y110" s="61">
        <f>IFERROR(Limt2!X110/GAMSlim2!X110,"")</f>
        <v>0.73332943172117537</v>
      </c>
      <c r="Z110" s="61">
        <f>IFERROR(Limt2!Y110/GAMSlim2!Y110,"")</f>
        <v>0.696284245640993</v>
      </c>
      <c r="AA110" s="61">
        <f>IFERROR(Limt2!Z110/GAMSlim2!Z110,"")</f>
        <v>0.65707655905457896</v>
      </c>
      <c r="AB110" s="61">
        <f>IFERROR(Limt2!AA110/GAMSlim2!AA110,"")</f>
        <v>0.61628736619744684</v>
      </c>
      <c r="AC110" s="61">
        <f>IFERROR(Limt2!AB110/GAMSlim2!AB110,"")</f>
        <v>0.57462952872733764</v>
      </c>
      <c r="AD110" s="61">
        <f>IFERROR(Limt2!AC110/GAMSlim2!AC110,"")</f>
        <v>0.53292637240893392</v>
      </c>
      <c r="AE110" s="61">
        <f>IFERROR(Limt2!AD110/GAMSlim2!AD110,"")</f>
        <v>0.49204103571552432</v>
      </c>
      <c r="AF110" s="61">
        <f>IFERROR(Limt2!AE110/GAMSlim2!AE110,"")</f>
        <v>0.45286293404319722</v>
      </c>
      <c r="AG110" s="61">
        <f>IFERROR(Limt2!AF110/GAMSlim2!AF110,"")</f>
        <v>0.41625134111877471</v>
      </c>
      <c r="AH110" s="61">
        <f>IFERROR(Limt2!AG110/GAMSlim2!AG110,"")</f>
        <v>0.38287823417647354</v>
      </c>
      <c r="AI110" s="61">
        <f>IFERROR(Limt2!AH110/GAMSlim2!AH110,"")</f>
        <v>0.77553063358278562</v>
      </c>
      <c r="AJ110" s="61">
        <f>IFERROR(Limt2!AI110/GAMSlim2!AI110,"")</f>
        <v>0.84927085124043811</v>
      </c>
      <c r="AK110" s="61">
        <f>IFERROR(Limt2!AJ110/GAMSlim2!AJ110,"")</f>
        <v>0.89733193941880818</v>
      </c>
      <c r="AL110" s="61">
        <f>IFERROR(Limt2!AK110/GAMSlim2!AK110,"")</f>
        <v>0.92931236942701168</v>
      </c>
      <c r="AM110" s="61">
        <f>IFERROR(Limt2!AL110/GAMSlim2!AL110,"")</f>
        <v>0.95088621671312101</v>
      </c>
      <c r="AN110" s="61">
        <f>IFERROR(Limt2!AM110/GAMSlim2!AM110,"")</f>
        <v>0.96558271271848284</v>
      </c>
      <c r="AO110" s="61">
        <f>IFERROR(Limt2!AN110/GAMSlim2!AN110,"")</f>
        <v>0.9756715831327456</v>
      </c>
      <c r="AP110" s="61">
        <f>IFERROR(Limt2!AO110/GAMSlim2!AO110,"")</f>
        <v>0.982644576854663</v>
      </c>
      <c r="AQ110" s="61">
        <f>IFERROR(Limt2!AP110/GAMSlim2!AP110,"")</f>
        <v>0.98749594940611074</v>
      </c>
      <c r="AR110" s="61">
        <f>IFERROR(Limt2!AQ110/GAMSlim2!AQ110,"")</f>
        <v>0.99089435265073134</v>
      </c>
      <c r="AS110" s="61">
        <f>IFERROR(Limt2!AR110/GAMSlim2!AR110,"")</f>
        <v>0.99329214654092091</v>
      </c>
      <c r="AT110" s="61">
        <f>IFERROR(Limt2!AS110/GAMSlim2!AS110,"")</f>
        <v>0.99499675020983769</v>
      </c>
      <c r="AU110" s="61">
        <f>IFERROR(Limt2!AT110/GAMSlim2!AT110,"")</f>
        <v>0.99621800397512406</v>
      </c>
      <c r="AV110" s="61">
        <f>IFERROR(Limt2!AU110/GAMSlim2!AU110,"")</f>
        <v>0.99709988477610123</v>
      </c>
      <c r="AW110" s="61">
        <f>IFERROR(Limt2!AV110/GAMSlim2!AV110,"")</f>
        <v>0.99774179544214625</v>
      </c>
      <c r="AX110" s="61">
        <f>IFERROR(Limt2!AW110/GAMSlim2!AW110,"")</f>
        <v>0.99821282697599667</v>
      </c>
      <c r="AY110" s="61">
        <f>IFERROR(Limt2!AX110/GAMSlim2!AX110,"")</f>
        <v>0.99856127298242126</v>
      </c>
      <c r="AZ110" s="61">
        <f>IFERROR(Limt2!AY110/GAMSlim2!AY110,"")</f>
        <v>0.99882094066344584</v>
      </c>
      <c r="BA110" s="61">
        <f>IFERROR(Limt2!AZ110/GAMSlim2!AZ110,"")</f>
        <v>0.9990153418969816</v>
      </c>
      <c r="BB110" s="61">
        <f>IFERROR(Limt2!BA110/GAMSlim2!BA110,"")</f>
        <v>0.99916330325982994</v>
      </c>
      <c r="BC110" s="61">
        <f>IFERROR(Limt2!BB110/GAMSlim2!BB110,"")</f>
        <v>0.99926829736715261</v>
      </c>
      <c r="BD110" s="61">
        <f>IFERROR(Limt2!BC110/GAMSlim2!BC110,"")</f>
        <v>0.99933824013026962</v>
      </c>
      <c r="BE110" s="61">
        <f>IFERROR(Limt2!BD110/GAMSlim2!BD110,"")</f>
        <v>0.99937625013450548</v>
      </c>
      <c r="BF110" s="61">
        <f>IFERROR(Limt2!BE110/GAMSlim2!BE110,"")</f>
        <v>0.99938237847576472</v>
      </c>
      <c r="BG110" s="61">
        <f>IFERROR(Limt2!BF110/GAMSlim2!BF110,"")</f>
        <v>0.9993553562058588</v>
      </c>
      <c r="BH110" s="61">
        <f>IFERROR(Limt2!BG110/GAMSlim2!BG110,"")</f>
        <v>0.99929438884100608</v>
      </c>
      <c r="BI110" s="61">
        <f>IFERROR(Limt2!BH110/GAMSlim2!BH110,"")</f>
        <v>0.99920064084908466</v>
      </c>
      <c r="BJ110" s="61">
        <f>IFERROR(Limt2!BI110/GAMSlim2!BI110,"")</f>
        <v>0.99907787662526804</v>
      </c>
    </row>
    <row r="111" spans="1:62" x14ac:dyDescent="0.25">
      <c r="A111" t="str">
        <f>Limt2!A111</f>
        <v>EMISSIONS</v>
      </c>
      <c r="B111" t="str">
        <f>GAMSbase!A111</f>
        <v>* EMISSIONS</v>
      </c>
      <c r="C111" s="61" t="str">
        <f>IFERROR(Limt2!B111/GAMSlim2!B111,"")</f>
        <v/>
      </c>
      <c r="D111" s="61" t="str">
        <f>IFERROR(Limt2!C111/GAMSlim2!C111,"")</f>
        <v/>
      </c>
      <c r="E111" s="61" t="str">
        <f>IFERROR(Limt2!D111/GAMSlim2!D111,"")</f>
        <v/>
      </c>
      <c r="F111" s="61" t="str">
        <f>IFERROR(Limt2!E111/GAMSlim2!E111,"")</f>
        <v/>
      </c>
      <c r="G111" s="61" t="str">
        <f>IFERROR(Limt2!F111/GAMSlim2!F111,"")</f>
        <v/>
      </c>
      <c r="H111" s="61" t="str">
        <f>IFERROR(Limt2!G111/GAMSlim2!G111,"")</f>
        <v/>
      </c>
      <c r="I111" s="61" t="str">
        <f>IFERROR(Limt2!H111/GAMSlim2!H111,"")</f>
        <v/>
      </c>
      <c r="J111" s="61" t="str">
        <f>IFERROR(Limt2!I111/GAMSlim2!I111,"")</f>
        <v/>
      </c>
      <c r="K111" s="61" t="str">
        <f>IFERROR(Limt2!J111/GAMSlim2!J111,"")</f>
        <v/>
      </c>
      <c r="L111" s="61" t="str">
        <f>IFERROR(Limt2!K111/GAMSlim2!K111,"")</f>
        <v/>
      </c>
      <c r="M111" s="61" t="str">
        <f>IFERROR(Limt2!L111/GAMSlim2!L111,"")</f>
        <v/>
      </c>
      <c r="N111" s="61" t="str">
        <f>IFERROR(Limt2!M111/GAMSlim2!M111,"")</f>
        <v/>
      </c>
      <c r="O111" s="61" t="str">
        <f>IFERROR(Limt2!N111/GAMSlim2!N111,"")</f>
        <v/>
      </c>
      <c r="P111" s="61" t="str">
        <f>IFERROR(Limt2!O111/GAMSlim2!O111,"")</f>
        <v/>
      </c>
      <c r="Q111" s="61" t="str">
        <f>IFERROR(Limt2!P111/GAMSlim2!P111,"")</f>
        <v/>
      </c>
      <c r="R111" s="61" t="str">
        <f>IFERROR(Limt2!Q111/GAMSlim2!Q111,"")</f>
        <v/>
      </c>
      <c r="S111" s="61" t="str">
        <f>IFERROR(Limt2!R111/GAMSlim2!R111,"")</f>
        <v/>
      </c>
      <c r="T111" s="61" t="str">
        <f>IFERROR(Limt2!S111/GAMSlim2!S111,"")</f>
        <v/>
      </c>
      <c r="U111" s="61" t="str">
        <f>IFERROR(Limt2!T111/GAMSlim2!T111,"")</f>
        <v/>
      </c>
      <c r="V111" s="61" t="str">
        <f>IFERROR(Limt2!U111/GAMSlim2!U111,"")</f>
        <v/>
      </c>
      <c r="W111" s="61" t="str">
        <f>IFERROR(Limt2!V111/GAMSlim2!V111,"")</f>
        <v/>
      </c>
      <c r="X111" s="61" t="str">
        <f>IFERROR(Limt2!W111/GAMSlim2!W111,"")</f>
        <v/>
      </c>
      <c r="Y111" s="61" t="str">
        <f>IFERROR(Limt2!X111/GAMSlim2!X111,"")</f>
        <v/>
      </c>
      <c r="Z111" s="61" t="str">
        <f>IFERROR(Limt2!Y111/GAMSlim2!Y111,"")</f>
        <v/>
      </c>
      <c r="AA111" s="61" t="str">
        <f>IFERROR(Limt2!Z111/GAMSlim2!Z111,"")</f>
        <v/>
      </c>
      <c r="AB111" s="61" t="str">
        <f>IFERROR(Limt2!AA111/GAMSlim2!AA111,"")</f>
        <v/>
      </c>
      <c r="AC111" s="61" t="str">
        <f>IFERROR(Limt2!AB111/GAMSlim2!AB111,"")</f>
        <v/>
      </c>
      <c r="AD111" s="61" t="str">
        <f>IFERROR(Limt2!AC111/GAMSlim2!AC111,"")</f>
        <v/>
      </c>
      <c r="AE111" s="61" t="str">
        <f>IFERROR(Limt2!AD111/GAMSlim2!AD111,"")</f>
        <v/>
      </c>
      <c r="AF111" s="61" t="str">
        <f>IFERROR(Limt2!AE111/GAMSlim2!AE111,"")</f>
        <v/>
      </c>
      <c r="AG111" s="61" t="str">
        <f>IFERROR(Limt2!AF111/GAMSlim2!AF111,"")</f>
        <v/>
      </c>
      <c r="AH111" s="61" t="str">
        <f>IFERROR(Limt2!AG111/GAMSlim2!AG111,"")</f>
        <v/>
      </c>
      <c r="AI111" s="61" t="str">
        <f>IFERROR(Limt2!AH111/GAMSlim2!AH111,"")</f>
        <v/>
      </c>
      <c r="AJ111" s="61" t="str">
        <f>IFERROR(Limt2!AI111/GAMSlim2!AI111,"")</f>
        <v/>
      </c>
      <c r="AK111" s="61" t="str">
        <f>IFERROR(Limt2!AJ111/GAMSlim2!AJ111,"")</f>
        <v/>
      </c>
      <c r="AL111" s="61" t="str">
        <f>IFERROR(Limt2!AK111/GAMSlim2!AK111,"")</f>
        <v/>
      </c>
      <c r="AM111" s="61" t="str">
        <f>IFERROR(Limt2!AL111/GAMSlim2!AL111,"")</f>
        <v/>
      </c>
      <c r="AN111" s="61" t="str">
        <f>IFERROR(Limt2!AM111/GAMSlim2!AM111,"")</f>
        <v/>
      </c>
      <c r="AO111" s="61" t="str">
        <f>IFERROR(Limt2!AN111/GAMSlim2!AN111,"")</f>
        <v/>
      </c>
      <c r="AP111" s="61" t="str">
        <f>IFERROR(Limt2!AO111/GAMSlim2!AO111,"")</f>
        <v/>
      </c>
      <c r="AQ111" s="61" t="str">
        <f>IFERROR(Limt2!AP111/GAMSlim2!AP111,"")</f>
        <v/>
      </c>
      <c r="AR111" s="61" t="str">
        <f>IFERROR(Limt2!AQ111/GAMSlim2!AQ111,"")</f>
        <v/>
      </c>
      <c r="AS111" s="61" t="str">
        <f>IFERROR(Limt2!AR111/GAMSlim2!AR111,"")</f>
        <v/>
      </c>
      <c r="AT111" s="61" t="str">
        <f>IFERROR(Limt2!AS111/GAMSlim2!AS111,"")</f>
        <v/>
      </c>
      <c r="AU111" s="61" t="str">
        <f>IFERROR(Limt2!AT111/GAMSlim2!AT111,"")</f>
        <v/>
      </c>
      <c r="AV111" s="61" t="str">
        <f>IFERROR(Limt2!AU111/GAMSlim2!AU111,"")</f>
        <v/>
      </c>
      <c r="AW111" s="61" t="str">
        <f>IFERROR(Limt2!AV111/GAMSlim2!AV111,"")</f>
        <v/>
      </c>
      <c r="AX111" s="61" t="str">
        <f>IFERROR(Limt2!AW111/GAMSlim2!AW111,"")</f>
        <v/>
      </c>
      <c r="AY111" s="61" t="str">
        <f>IFERROR(Limt2!AX111/GAMSlim2!AX111,"")</f>
        <v/>
      </c>
      <c r="AZ111" s="61" t="str">
        <f>IFERROR(Limt2!AY111/GAMSlim2!AY111,"")</f>
        <v/>
      </c>
      <c r="BA111" s="61" t="str">
        <f>IFERROR(Limt2!AZ111/GAMSlim2!AZ111,"")</f>
        <v/>
      </c>
      <c r="BB111" s="61" t="str">
        <f>IFERROR(Limt2!BA111/GAMSlim2!BA111,"")</f>
        <v/>
      </c>
      <c r="BC111" s="61" t="str">
        <f>IFERROR(Limt2!BB111/GAMSlim2!BB111,"")</f>
        <v/>
      </c>
      <c r="BD111" s="61" t="str">
        <f>IFERROR(Limt2!BC111/GAMSlim2!BC111,"")</f>
        <v/>
      </c>
      <c r="BE111" s="61" t="str">
        <f>IFERROR(Limt2!BD111/GAMSlim2!BD111,"")</f>
        <v/>
      </c>
      <c r="BF111" s="61" t="str">
        <f>IFERROR(Limt2!BE111/GAMSlim2!BE111,"")</f>
        <v/>
      </c>
      <c r="BG111" s="61" t="str">
        <f>IFERROR(Limt2!BF111/GAMSlim2!BF111,"")</f>
        <v/>
      </c>
      <c r="BH111" s="61" t="str">
        <f>IFERROR(Limt2!BG111/GAMSlim2!BG111,"")</f>
        <v/>
      </c>
      <c r="BI111" s="61" t="str">
        <f>IFERROR(Limt2!BH111/GAMSlim2!BH111,"")</f>
        <v/>
      </c>
      <c r="BJ111" s="61" t="str">
        <f>IFERROR(Limt2!BI111/GAMSlim2!BI111,"")</f>
        <v/>
      </c>
    </row>
    <row r="112" spans="1:62" x14ac:dyDescent="0.25">
      <c r="A112" t="str">
        <f>Limt2!A112</f>
        <v>Total carbon emissions (GTCO2 per year)</v>
      </c>
      <c r="B112" t="str">
        <f>GAMSbase!A112</f>
        <v>Total Carbon Emissions (GTCO2 per year)</v>
      </c>
      <c r="C112" s="61">
        <f>IFERROR(Limt2!B112/GAMSlim2!B112,"")</f>
        <v>0.99999999997675537</v>
      </c>
      <c r="D112" s="61">
        <f>IFERROR(Limt2!C112/GAMSlim2!C112,"")</f>
        <v>1.0000000001185569</v>
      </c>
      <c r="E112" s="61">
        <f>IFERROR(Limt2!D112/GAMSlim2!D112,"")</f>
        <v>0.99061827231643884</v>
      </c>
      <c r="F112" s="61">
        <f>IFERROR(Limt2!E112/GAMSlim2!E112,"")</f>
        <v>0.98807694512678934</v>
      </c>
      <c r="G112" s="61">
        <f>IFERROR(Limt2!F112/GAMSlim2!F112,"")</f>
        <v>0.98562720413499505</v>
      </c>
      <c r="H112" s="61">
        <f>IFERROR(Limt2!G112/GAMSlim2!G112,"")</f>
        <v>0.98307415357456884</v>
      </c>
      <c r="I112" s="61">
        <f>IFERROR(Limt2!H112/GAMSlim2!H112,"")</f>
        <v>0.98026159558967363</v>
      </c>
      <c r="J112" s="61">
        <f>IFERROR(Limt2!I112/GAMSlim2!I112,"")</f>
        <v>0.97707336729293492</v>
      </c>
      <c r="K112" s="61">
        <f>IFERROR(Limt2!J112/GAMSlim2!J112,"")</f>
        <v>0.97350994116769685</v>
      </c>
      <c r="L112" s="61">
        <f>IFERROR(Limt2!K112/GAMSlim2!K112,"")</f>
        <v>0.97093547719409778</v>
      </c>
      <c r="M112" s="61">
        <f>IFERROR(Limt2!L112/GAMSlim2!L112,"")</f>
        <v>1.0000000000564442</v>
      </c>
      <c r="N112" s="61">
        <f>IFERROR(Limt2!M112/GAMSlim2!M112,"")</f>
        <v>1.0000000001269991</v>
      </c>
      <c r="O112" s="61">
        <f>IFERROR(Limt2!N112/GAMSlim2!N112,"")</f>
        <v>1.0000000001269991</v>
      </c>
      <c r="P112" s="61">
        <f>IFERROR(Limt2!O112/GAMSlim2!O112,"")</f>
        <v>0.99999999990651567</v>
      </c>
      <c r="Q112" s="61">
        <f>IFERROR(Limt2!P112/GAMSlim2!P112,"")</f>
        <v>0.99999999976871345</v>
      </c>
      <c r="R112" s="61">
        <f>IFERROR(Limt2!Q112/GAMSlim2!Q112,"")</f>
        <v>0.99999999994096622</v>
      </c>
      <c r="S112" s="61">
        <f>IFERROR(Limt2!R112/GAMSlim2!R112,"")</f>
        <v>1.0000000001562821</v>
      </c>
      <c r="T112" s="61">
        <f>IFERROR(Limt2!S112/GAMSlim2!S112,"")</f>
        <v>0.9999999993488472</v>
      </c>
      <c r="U112" s="61">
        <f>IFERROR(Limt2!T112/GAMSlim2!T112,"")</f>
        <v>0.85689655192137326</v>
      </c>
      <c r="V112" s="61">
        <f>IFERROR(Limt2!U112/GAMSlim2!U112,"")</f>
        <v>0.8298319315210001</v>
      </c>
      <c r="W112" s="61">
        <f>IFERROR(Limt2!V112/GAMSlim2!V112,"")</f>
        <v>0.80125024945004997</v>
      </c>
      <c r="X112" s="61">
        <f>IFERROR(Limt2!W112/GAMSlim2!W112,"")</f>
        <v>0.76961098030906971</v>
      </c>
      <c r="Y112" s="61">
        <f>IFERROR(Limt2!X112/GAMSlim2!X112,"")</f>
        <v>0.73506969691217361</v>
      </c>
      <c r="Z112" s="61">
        <f>IFERROR(Limt2!Y112/GAMSlim2!Y112,"")</f>
        <v>0.6979178595607799</v>
      </c>
      <c r="AA112" s="61">
        <f>IFERROR(Limt2!Z112/GAMSlim2!Z112,"")</f>
        <v>0.65859315473464319</v>
      </c>
      <c r="AB112" s="61">
        <f>IFERROR(Limt2!AA112/GAMSlim2!AA112,"")</f>
        <v>0.61767909610918359</v>
      </c>
      <c r="AC112" s="61">
        <f>IFERROR(Limt2!AB112/GAMSlim2!AB112,"")</f>
        <v>1.0000000011851948</v>
      </c>
      <c r="AD112" s="61">
        <f>IFERROR(Limt2!AC112/GAMSlim2!AC112,"")</f>
        <v>1.0000000011851946</v>
      </c>
      <c r="AE112" s="61">
        <f>IFERROR(Limt2!AD112/GAMSlim2!AD112,"")</f>
        <v>1.0000000043184549</v>
      </c>
      <c r="AF112" s="61">
        <f>IFERROR(Limt2!AE112/GAMSlim2!AE112,"")</f>
        <v>0.45253620589170346</v>
      </c>
      <c r="AG112" s="61">
        <f>IFERROR(Limt2!AF112/GAMSlim2!AF112,"")</f>
        <v>0.41602938840803366</v>
      </c>
      <c r="AH112" s="61">
        <f>IFERROR(Limt2!AG112/GAMSlim2!AG112,"")</f>
        <v>0.38276276011918092</v>
      </c>
      <c r="AI112" s="61">
        <f>IFERROR(Limt2!AH112/GAMSlim2!AH112,"")</f>
        <v>0.7756577188815077</v>
      </c>
      <c r="AJ112" s="61">
        <f>IFERROR(Limt2!AI112/GAMSlim2!AI112,"")</f>
        <v>0.84963628778236366</v>
      </c>
      <c r="AK112" s="61">
        <f>IFERROR(Limt2!AJ112/GAMSlim2!AJ112,"")</f>
        <v>0.89792376519142858</v>
      </c>
      <c r="AL112" s="61">
        <f>IFERROR(Limt2!AK112/GAMSlim2!AK112,"")</f>
        <v>0.93009699880157115</v>
      </c>
      <c r="AM112" s="61">
        <f>IFERROR(Limt2!AL112/GAMSlim2!AL112,"")</f>
        <v>0.95181797696949344</v>
      </c>
      <c r="AN112" s="61">
        <f>IFERROR(Limt2!AM112/GAMSlim2!AM112,"")</f>
        <v>0.96661165086300527</v>
      </c>
      <c r="AO112" s="61">
        <f>IFERROR(Limt2!AN112/GAMSlim2!AN112,"")</f>
        <v>0.97674934843897065</v>
      </c>
      <c r="AP112" s="61">
        <f>IFERROR(Limt2!AO112/GAMSlim2!AO112,"")</f>
        <v>0.98372851606010048</v>
      </c>
      <c r="AQ112" s="61">
        <f>IFERROR(Limt2!AP112/GAMSlim2!AP112,"")</f>
        <v>0.98855159516671043</v>
      </c>
      <c r="AR112" s="61">
        <f>IFERROR(Limt2!AQ112/GAMSlim2!AQ112,"")</f>
        <v>0.99189649878538177</v>
      </c>
      <c r="AS112" s="61">
        <f>IFERROR(Limt2!AR112/GAMSlim2!AR112,"")</f>
        <v>0.99422471413253755</v>
      </c>
      <c r="AT112" s="61">
        <f>IFERROR(Limt2!AS112/GAMSlim2!AS112,"")</f>
        <v>0.99585172464876115</v>
      </c>
      <c r="AU112" s="61">
        <f>IFERROR(Limt2!AT112/GAMSlim2!AT112,"")</f>
        <v>0.99699379194962745</v>
      </c>
      <c r="AV112" s="61">
        <f>IFERROR(Limt2!AU112/GAMSlim2!AU112,"")</f>
        <v>0.99779944734632375</v>
      </c>
      <c r="AW112" s="61">
        <f>IFERROR(Limt2!AV112/GAMSlim2!AV112,"")</f>
        <v>0.99837089698736714</v>
      </c>
      <c r="AX112" s="61">
        <f>IFERROR(Limt2!AW112/GAMSlim2!AW112,"")</f>
        <v>0.99877862079788915</v>
      </c>
      <c r="AY112" s="61">
        <f>IFERROR(Limt2!AX112/GAMSlim2!AX112,"")</f>
        <v>0.99907134806020825</v>
      </c>
      <c r="AZ112" s="61">
        <f>IFERROR(Limt2!AY112/GAMSlim2!AY112,"")</f>
        <v>0.9992828708845416</v>
      </c>
      <c r="BA112" s="61">
        <f>IFERROR(Limt2!AZ112/GAMSlim2!AZ112,"")</f>
        <v>0.99943667478485609</v>
      </c>
      <c r="BB112" s="61">
        <f>IFERROR(Limt2!BA112/GAMSlim2!BA112,"")</f>
        <v>0.99955424152420658</v>
      </c>
      <c r="BC112" s="61">
        <f>IFERROR(Limt2!BB112/GAMSlim2!BB112,"")</f>
        <v>0.99963886478698727</v>
      </c>
      <c r="BD112" s="61">
        <f>IFERROR(Limt2!BC112/GAMSlim2!BC112,"")</f>
        <v>0.99969994057317535</v>
      </c>
      <c r="BE112" s="61">
        <f>IFERROR(Limt2!BD112/GAMSlim2!BD112,"")</f>
        <v>0.99974349247314753</v>
      </c>
      <c r="BF112" s="61">
        <f>IFERROR(Limt2!BE112/GAMSlim2!BE112,"")</f>
        <v>0.99977312939833352</v>
      </c>
      <c r="BG112" s="61">
        <f>IFERROR(Limt2!BF112/GAMSlim2!BF112,"")</f>
        <v>0.99979083006954361</v>
      </c>
      <c r="BH112" s="61">
        <f>IFERROR(Limt2!BG112/GAMSlim2!BG112,"")</f>
        <v>0.99979751617013402</v>
      </c>
      <c r="BI112" s="61">
        <f>IFERROR(Limt2!BH112/GAMSlim2!BH112,"")</f>
        <v>0.99979359307184568</v>
      </c>
      <c r="BJ112" s="61">
        <f>IFERROR(Limt2!BI112/GAMSlim2!BI112,"")</f>
        <v>0.99977942941974796</v>
      </c>
    </row>
    <row r="113" spans="1:62" x14ac:dyDescent="0.25">
      <c r="A113" t="str">
        <f>Limt2!A113</f>
        <v>Industrial emissions (GTCO2 per year)</v>
      </c>
      <c r="B113" t="str">
        <f>GAMSbase!A113</f>
        <v>Industrial Emissions (GTCO2 per year)</v>
      </c>
      <c r="C113" s="61">
        <f>IFERROR(Limt2!B113/GAMSlim2!B113,"")</f>
        <v>0.99999999997367583</v>
      </c>
      <c r="D113" s="61">
        <f>IFERROR(Limt2!C113/GAMSlim2!C113,"")</f>
        <v>1.000000000130385</v>
      </c>
      <c r="E113" s="61">
        <f>IFERROR(Limt2!D113/GAMSlim2!D113,"")</f>
        <v>0.98989632299112318</v>
      </c>
      <c r="F113" s="61">
        <f>IFERROR(Limt2!E113/GAMSlim2!E113,"")</f>
        <v>0.98734928981992187</v>
      </c>
      <c r="G113" s="61">
        <f>IFERROR(Limt2!F113/GAMSlim2!F113,"")</f>
        <v>0.98490777958036824</v>
      </c>
      <c r="H113" s="61">
        <f>IFERROR(Limt2!G113/GAMSlim2!G113,"")</f>
        <v>0.98234860489422493</v>
      </c>
      <c r="I113" s="61">
        <f>IFERROR(Limt2!H113/GAMSlim2!H113,"")</f>
        <v>0.97949164414701895</v>
      </c>
      <c r="J113" s="61">
        <f>IFERROR(Limt2!I113/GAMSlim2!I113,"")</f>
        <v>0.97617645618540649</v>
      </c>
      <c r="K113" s="61">
        <f>IFERROR(Limt2!J113/GAMSlim2!J113,"")</f>
        <v>0.97224665202975435</v>
      </c>
      <c r="L113" s="61">
        <f>IFERROR(Limt2!K113/GAMSlim2!K113,"")</f>
        <v>0.96753968856847061</v>
      </c>
      <c r="M113" s="61" t="str">
        <f>IFERROR(Limt2!L113/GAMSlim2!L113,"")</f>
        <v/>
      </c>
      <c r="N113" s="61" t="str">
        <f>IFERROR(Limt2!M113/GAMSlim2!M113,"")</f>
        <v/>
      </c>
      <c r="O113" s="61" t="str">
        <f>IFERROR(Limt2!N113/GAMSlim2!N113,"")</f>
        <v/>
      </c>
      <c r="P113" s="61" t="str">
        <f>IFERROR(Limt2!O113/GAMSlim2!O113,"")</f>
        <v/>
      </c>
      <c r="Q113" s="61" t="str">
        <f>IFERROR(Limt2!P113/GAMSlim2!P113,"")</f>
        <v/>
      </c>
      <c r="R113" s="61" t="str">
        <f>IFERROR(Limt2!Q113/GAMSlim2!Q113,"")</f>
        <v/>
      </c>
      <c r="S113" s="61" t="str">
        <f>IFERROR(Limt2!R113/GAMSlim2!R113,"")</f>
        <v/>
      </c>
      <c r="T113" s="61" t="str">
        <f>IFERROR(Limt2!S113/GAMSlim2!S113,"")</f>
        <v/>
      </c>
      <c r="U113" s="61">
        <f>IFERROR(Limt2!T113/GAMSlim2!T113,"")</f>
        <v>0.85320448913257052</v>
      </c>
      <c r="V113" s="61">
        <f>IFERROR(Limt2!U113/GAMSlim2!U113,"")</f>
        <v>0.82777795548687272</v>
      </c>
      <c r="W113" s="61">
        <f>IFERROR(Limt2!V113/GAMSlim2!V113,"")</f>
        <v>0.7992567820253319</v>
      </c>
      <c r="X113" s="61">
        <f>IFERROR(Limt2!W113/GAMSlim2!W113,"")</f>
        <v>0.76769068215219605</v>
      </c>
      <c r="Y113" s="61">
        <f>IFERROR(Limt2!X113/GAMSlim2!X113,"")</f>
        <v>0.73323471805898666</v>
      </c>
      <c r="Z113" s="61">
        <f>IFERROR(Limt2!Y113/GAMSlim2!Y113,"")</f>
        <v>0.69617934481630717</v>
      </c>
      <c r="AA113" s="61">
        <f>IFERROR(Limt2!Z113/GAMSlim2!Z113,"")</f>
        <v>0.65696078959120718</v>
      </c>
      <c r="AB113" s="61">
        <f>IFERROR(Limt2!AA113/GAMSlim2!AA113,"")</f>
        <v>0.61616071084831969</v>
      </c>
      <c r="AC113" s="61" t="str">
        <f>IFERROR(Limt2!AB113/GAMSlim2!AB113,"")</f>
        <v/>
      </c>
      <c r="AD113" s="61" t="str">
        <f>IFERROR(Limt2!AC113/GAMSlim2!AC113,"")</f>
        <v/>
      </c>
      <c r="AE113" s="61" t="str">
        <f>IFERROR(Limt2!AD113/GAMSlim2!AD113,"")</f>
        <v/>
      </c>
      <c r="AF113" s="61">
        <f>IFERROR(Limt2!AE113/GAMSlim2!AE113,"")</f>
        <v>0.45273095628223381</v>
      </c>
      <c r="AG113" s="61">
        <f>IFERROR(Limt2!AF113/GAMSlim2!AF113,"")</f>
        <v>0.41615869966185487</v>
      </c>
      <c r="AH113" s="61">
        <f>IFERROR(Limt2!AG113/GAMSlim2!AG113,"")</f>
        <v>0.38285431712155393</v>
      </c>
      <c r="AI113" s="61">
        <f>IFERROR(Limt2!AH113/GAMSlim2!AH113,"")</f>
        <v>0.77568118042068435</v>
      </c>
      <c r="AJ113" s="61">
        <f>IFERROR(Limt2!AI113/GAMSlim2!AI113,"")</f>
        <v>0.84964782499819935</v>
      </c>
      <c r="AK113" s="61">
        <f>IFERROR(Limt2!AJ113/GAMSlim2!AJ113,"")</f>
        <v>0.89792970826398544</v>
      </c>
      <c r="AL113" s="61">
        <f>IFERROR(Limt2!AK113/GAMSlim2!AK113,"")</f>
        <v>0.93010018144568674</v>
      </c>
      <c r="AM113" s="61">
        <f>IFERROR(Limt2!AL113/GAMSlim2!AL113,"")</f>
        <v>0.95181974110774137</v>
      </c>
      <c r="AN113" s="61">
        <f>IFERROR(Limt2!AM113/GAMSlim2!AM113,"")</f>
        <v>0.9666126603244557</v>
      </c>
      <c r="AO113" s="61">
        <f>IFERROR(Limt2!AN113/GAMSlim2!AN113,"")</f>
        <v>0.97674994357920686</v>
      </c>
      <c r="AP113" s="61">
        <f>IFERROR(Limt2!AO113/GAMSlim2!AO113,"")</f>
        <v>0.98372887685488553</v>
      </c>
      <c r="AQ113" s="61">
        <f>IFERROR(Limt2!AP113/GAMSlim2!AP113,"")</f>
        <v>0.98855181946342274</v>
      </c>
      <c r="AR113" s="61">
        <f>IFERROR(Limt2!AQ113/GAMSlim2!AQ113,"")</f>
        <v>0.99189664121371213</v>
      </c>
      <c r="AS113" s="61">
        <f>IFERROR(Limt2!AR113/GAMSlim2!AR113,"")</f>
        <v>0.99422480599237728</v>
      </c>
      <c r="AT113" s="61">
        <f>IFERROR(Limt2!AS113/GAMSlim2!AS113,"")</f>
        <v>0.99585178440558308</v>
      </c>
      <c r="AU113" s="61">
        <f>IFERROR(Limt2!AT113/GAMSlim2!AT113,"")</f>
        <v>0.99699383087095683</v>
      </c>
      <c r="AV113" s="61">
        <f>IFERROR(Limt2!AU113/GAMSlim2!AU113,"")</f>
        <v>0.99779947258419988</v>
      </c>
      <c r="AW113" s="61">
        <f>IFERROR(Limt2!AV113/GAMSlim2!AV113,"")</f>
        <v>0.99837091327230665</v>
      </c>
      <c r="AX113" s="61">
        <f>IFERROR(Limt2!AW113/GAMSlim2!AW113,"")</f>
        <v>0.99877863131890654</v>
      </c>
      <c r="AY113" s="61">
        <f>IFERROR(Limt2!AX113/GAMSlim2!AX113,"")</f>
        <v>0.9990713549962148</v>
      </c>
      <c r="AZ113" s="61">
        <f>IFERROR(Limt2!AY113/GAMSlim2!AY113,"")</f>
        <v>0.99928287567850971</v>
      </c>
      <c r="BA113" s="61">
        <f>IFERROR(Limt2!AZ113/GAMSlim2!AZ113,"")</f>
        <v>0.99943667974996808</v>
      </c>
      <c r="BB113" s="61">
        <f>IFERROR(Limt2!BA113/GAMSlim2!BA113,"")</f>
        <v>0.99955424653184943</v>
      </c>
      <c r="BC113" s="61">
        <f>IFERROR(Limt2!BB113/GAMSlim2!BB113,"")</f>
        <v>0.99963884250087143</v>
      </c>
      <c r="BD113" s="61">
        <f>IFERROR(Limt2!BC113/GAMSlim2!BC113,"")</f>
        <v>0.99969993947238978</v>
      </c>
      <c r="BE113" s="61">
        <f>IFERROR(Limt2!BD113/GAMSlim2!BD113,"")</f>
        <v>0.99974349215466751</v>
      </c>
      <c r="BF113" s="61">
        <f>IFERROR(Limt2!BE113/GAMSlim2!BE113,"")</f>
        <v>0.99977312927038586</v>
      </c>
      <c r="BG113" s="61">
        <f>IFERROR(Limt2!BF113/GAMSlim2!BF113,"")</f>
        <v>0.99979083001106517</v>
      </c>
      <c r="BH113" s="61">
        <f>IFERROR(Limt2!BG113/GAMSlim2!BG113,"")</f>
        <v>0.99979751613823264</v>
      </c>
      <c r="BI113" s="61">
        <f>IFERROR(Limt2!BH113/GAMSlim2!BH113,"")</f>
        <v>0.99979359305267756</v>
      </c>
      <c r="BJ113" s="61">
        <f>IFERROR(Limt2!BI113/GAMSlim2!BI113,"")</f>
        <v>0.99977942940886266</v>
      </c>
    </row>
    <row r="114" spans="1:62" x14ac:dyDescent="0.25">
      <c r="A114" t="str">
        <f>Limt2!A114</f>
        <v>World emissions intensity (sigma)</v>
      </c>
      <c r="B114" t="str">
        <f>GAMSbase!A114</f>
        <v>World Emissions Intensity (sigma)</v>
      </c>
      <c r="C114" s="61">
        <f>IFERROR(Limt2!B114/GAMSlim2!B114,"")</f>
        <v>1.0000000000909575</v>
      </c>
      <c r="D114" s="61">
        <f>IFERROR(Limt2!C114/GAMSlim2!C114,"")</f>
        <v>1.0000000000642029</v>
      </c>
      <c r="E114" s="61">
        <f>IFERROR(Limt2!D114/GAMSlim2!D114,"")</f>
        <v>1.0000000000810643</v>
      </c>
      <c r="F114" s="61">
        <f>IFERROR(Limt2!E114/GAMSlim2!E114,"")</f>
        <v>1.0000000000289342</v>
      </c>
      <c r="G114" s="61">
        <f>IFERROR(Limt2!F114/GAMSlim2!F114,"")</f>
        <v>1.0000000000565794</v>
      </c>
      <c r="H114" s="61">
        <f>IFERROR(Limt2!G114/GAMSlim2!G114,"")</f>
        <v>1.0000000001185489</v>
      </c>
      <c r="I114" s="61">
        <f>IFERROR(Limt2!H114/GAMSlim2!H114,"")</f>
        <v>1.0000000001953651</v>
      </c>
      <c r="J114" s="61">
        <f>IFERROR(Limt2!I114/GAMSlim2!I114,"")</f>
        <v>0.9999999994276384</v>
      </c>
      <c r="K114" s="61">
        <f>IFERROR(Limt2!J114/GAMSlim2!J114,"")</f>
        <v>1.0000000003291925</v>
      </c>
      <c r="L114" s="61">
        <f>IFERROR(Limt2!K114/GAMSlim2!K114,"")</f>
        <v>1.0000000007703098</v>
      </c>
      <c r="M114" s="61" t="str">
        <f>IFERROR(Limt2!L114/GAMSlim2!L114,"")</f>
        <v/>
      </c>
      <c r="N114" s="61" t="str">
        <f>IFERROR(Limt2!M114/GAMSlim2!M114,"")</f>
        <v/>
      </c>
      <c r="O114" s="61" t="str">
        <f>IFERROR(Limt2!N114/GAMSlim2!N114,"")</f>
        <v/>
      </c>
      <c r="P114" s="61" t="str">
        <f>IFERROR(Limt2!O114/GAMSlim2!O114,"")</f>
        <v/>
      </c>
      <c r="Q114" s="61" t="str">
        <f>IFERROR(Limt2!P114/GAMSlim2!P114,"")</f>
        <v/>
      </c>
      <c r="R114" s="61" t="str">
        <f>IFERROR(Limt2!Q114/GAMSlim2!Q114,"")</f>
        <v/>
      </c>
      <c r="S114" s="61" t="str">
        <f>IFERROR(Limt2!R114/GAMSlim2!R114,"")</f>
        <v/>
      </c>
      <c r="T114" s="61" t="str">
        <f>IFERROR(Limt2!S114/GAMSlim2!S114,"")</f>
        <v/>
      </c>
      <c r="U114" s="61">
        <f>IFERROR(Limt2!T114/GAMSlim2!T114,"")</f>
        <v>1.000000008157883</v>
      </c>
      <c r="V114" s="61">
        <f>IFERROR(Limt2!U114/GAMSlim2!U114,"")</f>
        <v>0.99999999595776956</v>
      </c>
      <c r="W114" s="61">
        <f>IFERROR(Limt2!V114/GAMSlim2!V114,"")</f>
        <v>1.0000000008583771</v>
      </c>
      <c r="X114" s="61">
        <f>IFERROR(Limt2!W114/GAMSlim2!W114,"")</f>
        <v>1.0000000084940146</v>
      </c>
      <c r="Y114" s="61">
        <f>IFERROR(Limt2!X114/GAMSlim2!X114,"")</f>
        <v>1.0000000026918605</v>
      </c>
      <c r="Z114" s="61">
        <f>IFERROR(Limt2!Y114/GAMSlim2!Y114,"")</f>
        <v>0.9999999972585748</v>
      </c>
      <c r="AA114" s="61">
        <f>IFERROR(Limt2!Z114/GAMSlim2!Z114,"")</f>
        <v>0.99999999840401899</v>
      </c>
      <c r="AB114" s="61">
        <f>IFERROR(Limt2!AA114/GAMSlim2!AA114,"")</f>
        <v>0.99999999344637247</v>
      </c>
      <c r="AC114" s="61" t="str">
        <f>IFERROR(Limt2!AB114/GAMSlim2!AB114,"")</f>
        <v/>
      </c>
      <c r="AD114" s="61" t="str">
        <f>IFERROR(Limt2!AC114/GAMSlim2!AC114,"")</f>
        <v/>
      </c>
      <c r="AE114" s="61" t="str">
        <f>IFERROR(Limt2!AD114/GAMSlim2!AD114,"")</f>
        <v/>
      </c>
      <c r="AF114" s="61">
        <f>IFERROR(Limt2!AE114/GAMSlim2!AE114,"")</f>
        <v>0.99999999654384408</v>
      </c>
      <c r="AG114" s="61">
        <f>IFERROR(Limt2!AF114/GAMSlim2!AF114,"")</f>
        <v>0.99999999816103813</v>
      </c>
      <c r="AH114" s="61">
        <f>IFERROR(Limt2!AG114/GAMSlim2!AG114,"")</f>
        <v>0.99999999946275009</v>
      </c>
      <c r="AI114" s="61">
        <f>IFERROR(Limt2!AH114/GAMSlim2!AH114,"")</f>
        <v>0.99999999915598448</v>
      </c>
      <c r="AJ114" s="61">
        <f>IFERROR(Limt2!AI114/GAMSlim2!AI114,"")</f>
        <v>1.0000000019703623</v>
      </c>
      <c r="AK114" s="61">
        <f>IFERROR(Limt2!AJ114/GAMSlim2!AJ114,"")</f>
        <v>1.0000000020116071</v>
      </c>
      <c r="AL114" s="61">
        <f>IFERROR(Limt2!AK114/GAMSlim2!AK114,"")</f>
        <v>1.0000000003597127</v>
      </c>
      <c r="AM114" s="61">
        <f>IFERROR(Limt2!AL114/GAMSlim2!AL114,"")</f>
        <v>0.99999999943232787</v>
      </c>
      <c r="AN114" s="61">
        <f>IFERROR(Limt2!AM114/GAMSlim2!AM114,"")</f>
        <v>0.99999999999598377</v>
      </c>
      <c r="AO114" s="61">
        <f>IFERROR(Limt2!AN114/GAMSlim2!AN114,"")</f>
        <v>1.0000000023866142</v>
      </c>
      <c r="AP114" s="61">
        <f>IFERROR(Limt2!AO114/GAMSlim2!AO114,"")</f>
        <v>1.0000000017293886</v>
      </c>
      <c r="AQ114" s="61">
        <f>IFERROR(Limt2!AP114/GAMSlim2!AP114,"")</f>
        <v>0.99999999890339664</v>
      </c>
      <c r="AR114" s="61">
        <f>IFERROR(Limt2!AQ114/GAMSlim2!AQ114,"")</f>
        <v>1.0000000030423257</v>
      </c>
      <c r="AS114" s="61">
        <f>IFERROR(Limt2!AR114/GAMSlim2!AR114,"")</f>
        <v>1.0000000049596451</v>
      </c>
      <c r="AT114" s="61">
        <f>IFERROR(Limt2!AS114/GAMSlim2!AS114,"")</f>
        <v>0.99999999979723608</v>
      </c>
      <c r="AU114" s="61">
        <f>IFERROR(Limt2!AT114/GAMSlim2!AT114,"")</f>
        <v>1.0000000012668488</v>
      </c>
      <c r="AV114" s="61">
        <f>IFERROR(Limt2!AU114/GAMSlim2!AU114,"")</f>
        <v>0.99999999199735612</v>
      </c>
      <c r="AW114" s="61">
        <f>IFERROR(Limt2!AV114/GAMSlim2!AV114,"")</f>
        <v>0.9999999962467665</v>
      </c>
      <c r="AX114" s="61">
        <f>IFERROR(Limt2!AW114/GAMSlim2!AW114,"")</f>
        <v>1.0000000072167388</v>
      </c>
      <c r="AY114" s="61">
        <f>IFERROR(Limt2!AX114/GAMSlim2!AX114,"")</f>
        <v>1.0000000055198868</v>
      </c>
      <c r="AZ114" s="61">
        <f>IFERROR(Limt2!AY114/GAMSlim2!AY114,"")</f>
        <v>0.99999999133626549</v>
      </c>
      <c r="BA114" s="61">
        <f>IFERROR(Limt2!AZ114/GAMSlim2!AZ114,"")</f>
        <v>0.99999999960101471</v>
      </c>
      <c r="BB114" s="61">
        <f>IFERROR(Limt2!BA114/GAMSlim2!BA114,"")</f>
        <v>0.99999999875065126</v>
      </c>
      <c r="BC114" s="61">
        <f>IFERROR(Limt2!BB114/GAMSlim2!BB114,"")</f>
        <v>0.99999992438659868</v>
      </c>
      <c r="BD114" s="61">
        <f>IFERROR(Limt2!BC114/GAMSlim2!BC114,"")</f>
        <v>0.99999999159710884</v>
      </c>
      <c r="BE114" s="61">
        <f>IFERROR(Limt2!BD114/GAMSlim2!BD114,"")</f>
        <v>1.0000000081663458</v>
      </c>
      <c r="BF114" s="61">
        <f>IFERROR(Limt2!BE114/GAMSlim2!BE114,"")</f>
        <v>1.0000000013003514</v>
      </c>
      <c r="BG114" s="61">
        <f>IFERROR(Limt2!BF114/GAMSlim2!BF114,"")</f>
        <v>0.9999999975277406</v>
      </c>
      <c r="BH114" s="61">
        <f>IFERROR(Limt2!BG114/GAMSlim2!BG114,"")</f>
        <v>1.0000000011396462</v>
      </c>
      <c r="BI114" s="61">
        <f>IFERROR(Limt2!BH114/GAMSlim2!BH114,"")</f>
        <v>1.0000000002263527</v>
      </c>
      <c r="BJ114" s="61">
        <f>IFERROR(Limt2!BI114/GAMSlim2!BI114,"")</f>
        <v>0.9999999992130636</v>
      </c>
    </row>
    <row r="115" spans="1:62" x14ac:dyDescent="0.25">
      <c r="A115" t="str">
        <f>Limt2!A115</f>
        <v>CAPITAL ACCUMULATION</v>
      </c>
      <c r="B115" t="str">
        <f>GAMSbase!A115</f>
        <v>* CAPITAL ACCUMULATION</v>
      </c>
      <c r="C115" s="61" t="str">
        <f>IFERROR(Limt2!B115/GAMSlim2!B115,"")</f>
        <v/>
      </c>
      <c r="D115" s="61" t="str">
        <f>IFERROR(Limt2!C115/GAMSlim2!C115,"")</f>
        <v/>
      </c>
      <c r="E115" s="61" t="str">
        <f>IFERROR(Limt2!D115/GAMSlim2!D115,"")</f>
        <v/>
      </c>
      <c r="F115" s="61" t="str">
        <f>IFERROR(Limt2!E115/GAMSlim2!E115,"")</f>
        <v/>
      </c>
      <c r="G115" s="61" t="str">
        <f>IFERROR(Limt2!F115/GAMSlim2!F115,"")</f>
        <v/>
      </c>
      <c r="H115" s="61" t="str">
        <f>IFERROR(Limt2!G115/GAMSlim2!G115,"")</f>
        <v/>
      </c>
      <c r="I115" s="61" t="str">
        <f>IFERROR(Limt2!H115/GAMSlim2!H115,"")</f>
        <v/>
      </c>
      <c r="J115" s="61" t="str">
        <f>IFERROR(Limt2!I115/GAMSlim2!I115,"")</f>
        <v/>
      </c>
      <c r="K115" s="61" t="str">
        <f>IFERROR(Limt2!J115/GAMSlim2!J115,"")</f>
        <v/>
      </c>
      <c r="L115" s="61" t="str">
        <f>IFERROR(Limt2!K115/GAMSlim2!K115,"")</f>
        <v/>
      </c>
      <c r="M115" s="61" t="str">
        <f>IFERROR(Limt2!L115/GAMSlim2!L115,"")</f>
        <v/>
      </c>
      <c r="N115" s="61" t="str">
        <f>IFERROR(Limt2!M115/GAMSlim2!M115,"")</f>
        <v/>
      </c>
      <c r="O115" s="61" t="str">
        <f>IFERROR(Limt2!N115/GAMSlim2!N115,"")</f>
        <v/>
      </c>
      <c r="P115" s="61" t="str">
        <f>IFERROR(Limt2!O115/GAMSlim2!O115,"")</f>
        <v/>
      </c>
      <c r="Q115" s="61" t="str">
        <f>IFERROR(Limt2!P115/GAMSlim2!P115,"")</f>
        <v/>
      </c>
      <c r="R115" s="61" t="str">
        <f>IFERROR(Limt2!Q115/GAMSlim2!Q115,"")</f>
        <v/>
      </c>
      <c r="S115" s="61" t="str">
        <f>IFERROR(Limt2!R115/GAMSlim2!R115,"")</f>
        <v/>
      </c>
      <c r="T115" s="61" t="str">
        <f>IFERROR(Limt2!S115/GAMSlim2!S115,"")</f>
        <v/>
      </c>
      <c r="U115" s="61" t="str">
        <f>IFERROR(Limt2!T115/GAMSlim2!T115,"")</f>
        <v/>
      </c>
      <c r="V115" s="61" t="str">
        <f>IFERROR(Limt2!U115/GAMSlim2!U115,"")</f>
        <v/>
      </c>
      <c r="W115" s="61" t="str">
        <f>IFERROR(Limt2!V115/GAMSlim2!V115,"")</f>
        <v/>
      </c>
      <c r="X115" s="61" t="str">
        <f>IFERROR(Limt2!W115/GAMSlim2!W115,"")</f>
        <v/>
      </c>
      <c r="Y115" s="61" t="str">
        <f>IFERROR(Limt2!X115/GAMSlim2!X115,"")</f>
        <v/>
      </c>
      <c r="Z115" s="61" t="str">
        <f>IFERROR(Limt2!Y115/GAMSlim2!Y115,"")</f>
        <v/>
      </c>
      <c r="AA115" s="61" t="str">
        <f>IFERROR(Limt2!Z115/GAMSlim2!Z115,"")</f>
        <v/>
      </c>
      <c r="AB115" s="61" t="str">
        <f>IFERROR(Limt2!AA115/GAMSlim2!AA115,"")</f>
        <v/>
      </c>
      <c r="AC115" s="61" t="str">
        <f>IFERROR(Limt2!AB115/GAMSlim2!AB115,"")</f>
        <v/>
      </c>
      <c r="AD115" s="61" t="str">
        <f>IFERROR(Limt2!AC115/GAMSlim2!AC115,"")</f>
        <v/>
      </c>
      <c r="AE115" s="61" t="str">
        <f>IFERROR(Limt2!AD115/GAMSlim2!AD115,"")</f>
        <v/>
      </c>
      <c r="AF115" s="61" t="str">
        <f>IFERROR(Limt2!AE115/GAMSlim2!AE115,"")</f>
        <v/>
      </c>
      <c r="AG115" s="61" t="str">
        <f>IFERROR(Limt2!AF115/GAMSlim2!AF115,"")</f>
        <v/>
      </c>
      <c r="AH115" s="61" t="str">
        <f>IFERROR(Limt2!AG115/GAMSlim2!AG115,"")</f>
        <v/>
      </c>
      <c r="AI115" s="61" t="str">
        <f>IFERROR(Limt2!AH115/GAMSlim2!AH115,"")</f>
        <v/>
      </c>
      <c r="AJ115" s="61" t="str">
        <f>IFERROR(Limt2!AI115/GAMSlim2!AI115,"")</f>
        <v/>
      </c>
      <c r="AK115" s="61" t="str">
        <f>IFERROR(Limt2!AJ115/GAMSlim2!AJ115,"")</f>
        <v/>
      </c>
      <c r="AL115" s="61" t="str">
        <f>IFERROR(Limt2!AK115/GAMSlim2!AK115,"")</f>
        <v/>
      </c>
      <c r="AM115" s="61" t="str">
        <f>IFERROR(Limt2!AL115/GAMSlim2!AL115,"")</f>
        <v/>
      </c>
      <c r="AN115" s="61" t="str">
        <f>IFERROR(Limt2!AM115/GAMSlim2!AM115,"")</f>
        <v/>
      </c>
      <c r="AO115" s="61" t="str">
        <f>IFERROR(Limt2!AN115/GAMSlim2!AN115,"")</f>
        <v/>
      </c>
      <c r="AP115" s="61" t="str">
        <f>IFERROR(Limt2!AO115/GAMSlim2!AO115,"")</f>
        <v/>
      </c>
      <c r="AQ115" s="61" t="str">
        <f>IFERROR(Limt2!AP115/GAMSlim2!AP115,"")</f>
        <v/>
      </c>
      <c r="AR115" s="61" t="str">
        <f>IFERROR(Limt2!AQ115/GAMSlim2!AQ115,"")</f>
        <v/>
      </c>
      <c r="AS115" s="61" t="str">
        <f>IFERROR(Limt2!AR115/GAMSlim2!AR115,"")</f>
        <v/>
      </c>
      <c r="AT115" s="61" t="str">
        <f>IFERROR(Limt2!AS115/GAMSlim2!AS115,"")</f>
        <v/>
      </c>
      <c r="AU115" s="61" t="str">
        <f>IFERROR(Limt2!AT115/GAMSlim2!AT115,"")</f>
        <v/>
      </c>
      <c r="AV115" s="61" t="str">
        <f>IFERROR(Limt2!AU115/GAMSlim2!AU115,"")</f>
        <v/>
      </c>
      <c r="AW115" s="61" t="str">
        <f>IFERROR(Limt2!AV115/GAMSlim2!AV115,"")</f>
        <v/>
      </c>
      <c r="AX115" s="61" t="str">
        <f>IFERROR(Limt2!AW115/GAMSlim2!AW115,"")</f>
        <v/>
      </c>
      <c r="AY115" s="61" t="str">
        <f>IFERROR(Limt2!AX115/GAMSlim2!AX115,"")</f>
        <v/>
      </c>
      <c r="AZ115" s="61" t="str">
        <f>IFERROR(Limt2!AY115/GAMSlim2!AY115,"")</f>
        <v/>
      </c>
      <c r="BA115" s="61" t="str">
        <f>IFERROR(Limt2!AZ115/GAMSlim2!AZ115,"")</f>
        <v/>
      </c>
      <c r="BB115" s="61" t="str">
        <f>IFERROR(Limt2!BA115/GAMSlim2!BA115,"")</f>
        <v/>
      </c>
      <c r="BC115" s="61" t="str">
        <f>IFERROR(Limt2!BB115/GAMSlim2!BB115,"")</f>
        <v/>
      </c>
      <c r="BD115" s="61" t="str">
        <f>IFERROR(Limt2!BC115/GAMSlim2!BC115,"")</f>
        <v/>
      </c>
      <c r="BE115" s="61" t="str">
        <f>IFERROR(Limt2!BD115/GAMSlim2!BD115,"")</f>
        <v/>
      </c>
      <c r="BF115" s="61" t="str">
        <f>IFERROR(Limt2!BE115/GAMSlim2!BE115,"")</f>
        <v/>
      </c>
      <c r="BG115" s="61" t="str">
        <f>IFERROR(Limt2!BF115/GAMSlim2!BF115,"")</f>
        <v/>
      </c>
      <c r="BH115" s="61" t="str">
        <f>IFERROR(Limt2!BG115/GAMSlim2!BG115,"")</f>
        <v/>
      </c>
      <c r="BI115" s="61" t="str">
        <f>IFERROR(Limt2!BH115/GAMSlim2!BH115,"")</f>
        <v/>
      </c>
      <c r="BJ115" s="61" t="str">
        <f>IFERROR(Limt2!BI115/GAMSlim2!BI115,"")</f>
        <v/>
      </c>
    </row>
    <row r="116" spans="1:62" x14ac:dyDescent="0.25">
      <c r="A116" t="str">
        <f>Limt2!A116</f>
        <v>Gross investment ($trill per year, 2005$)</v>
      </c>
      <c r="B116" t="str">
        <f>GAMSbase!A116</f>
        <v>Gross Investment (trillion 2005USD per year)</v>
      </c>
      <c r="C116" s="61">
        <f>IFERROR(Limt2!B116/GAMSlim2!B116,"")</f>
        <v>1.0000000001349807</v>
      </c>
      <c r="D116" s="61">
        <f>IFERROR(Limt2!C116/GAMSlim2!C116,"")</f>
        <v>0.99999999988236032</v>
      </c>
      <c r="E116" s="61">
        <f>IFERROR(Limt2!D116/GAMSlim2!D116,"")</f>
        <v>0.98989632282928808</v>
      </c>
      <c r="F116" s="61">
        <f>IFERROR(Limt2!E116/GAMSlim2!E116,"")</f>
        <v>0.98735067800013188</v>
      </c>
      <c r="G116" s="61">
        <f>IFERROR(Limt2!F116/GAMSlim2!F116,"")</f>
        <v>0.98491235244337438</v>
      </c>
      <c r="H116" s="61">
        <f>IFERROR(Limt2!G116/GAMSlim2!G116,"")</f>
        <v>0.98235844069899747</v>
      </c>
      <c r="I116" s="61">
        <f>IFERROR(Limt2!H116/GAMSlim2!H116,"")</f>
        <v>0.97950893891031687</v>
      </c>
      <c r="J116" s="61">
        <f>IFERROR(Limt2!I116/GAMSlim2!I116,"")</f>
        <v>0.9762032940471298</v>
      </c>
      <c r="K116" s="61">
        <f>IFERROR(Limt2!J116/GAMSlim2!J116,"")</f>
        <v>0.9722846711230051</v>
      </c>
      <c r="L116" s="61">
        <f>IFERROR(Limt2!K116/GAMSlim2!K116,"")</f>
        <v>0.96758958087989011</v>
      </c>
      <c r="M116" s="61">
        <f>IFERROR(Limt2!L116/GAMSlim2!L116,"")</f>
        <v>0.96194146370682632</v>
      </c>
      <c r="N116" s="61">
        <f>IFERROR(Limt2!M116/GAMSlim2!M116,"")</f>
        <v>0.95513084542395299</v>
      </c>
      <c r="O116" s="61">
        <f>IFERROR(Limt2!N116/GAMSlim2!N116,"")</f>
        <v>0.94692633816354355</v>
      </c>
      <c r="P116" s="61">
        <f>IFERROR(Limt2!O116/GAMSlim2!O116,"")</f>
        <v>0.9370839679320867</v>
      </c>
      <c r="Q116" s="61">
        <f>IFERROR(Limt2!P116/GAMSlim2!P116,"")</f>
        <v>0.92533381794256508</v>
      </c>
      <c r="R116" s="61">
        <f>IFERROR(Limt2!Q116/GAMSlim2!Q116,"")</f>
        <v>0.91138434879083485</v>
      </c>
      <c r="S116" s="61">
        <f>IFERROR(Limt2!R116/GAMSlim2!R116,"")</f>
        <v>0.89492969954061186</v>
      </c>
      <c r="T116" s="61">
        <f>IFERROR(Limt2!S116/GAMSlim2!S116,"")</f>
        <v>0.87566074516674386</v>
      </c>
      <c r="U116" s="61">
        <f>IFERROR(Limt2!T116/GAMSlim2!T116,"")</f>
        <v>0.85328053453000208</v>
      </c>
      <c r="V116" s="61">
        <f>IFERROR(Limt2!U116/GAMSlim2!U116,"")</f>
        <v>0.82785369581404844</v>
      </c>
      <c r="W116" s="61">
        <f>IFERROR(Limt2!V116/GAMSlim2!V116,"")</f>
        <v>0.79933612338272808</v>
      </c>
      <c r="X116" s="61">
        <f>IFERROR(Limt2!W116/GAMSlim2!W116,"")</f>
        <v>0.76777661752191262</v>
      </c>
      <c r="Y116" s="61">
        <f>IFERROR(Limt2!X116/GAMSlim2!X116,"")</f>
        <v>0.7333294315845823</v>
      </c>
      <c r="Z116" s="61">
        <f>IFERROR(Limt2!Y116/GAMSlim2!Y116,"")</f>
        <v>0.69628424555413715</v>
      </c>
      <c r="AA116" s="61">
        <f>IFERROR(Limt2!Z116/GAMSlim2!Z116,"")</f>
        <v>0.65707655895400718</v>
      </c>
      <c r="AB116" s="61">
        <f>IFERROR(Limt2!AA116/GAMSlim2!AA116,"")</f>
        <v>0.61628736624846003</v>
      </c>
      <c r="AC116" s="61">
        <f>IFERROR(Limt2!AB116/GAMSlim2!AB116,"")</f>
        <v>0.57462952862975603</v>
      </c>
      <c r="AD116" s="61">
        <f>IFERROR(Limt2!AC116/GAMSlim2!AC116,"")</f>
        <v>0.53292637239712981</v>
      </c>
      <c r="AE116" s="61">
        <f>IFERROR(Limt2!AD116/GAMSlim2!AD116,"")</f>
        <v>0.49204103578381159</v>
      </c>
      <c r="AF116" s="61">
        <f>IFERROR(Limt2!AE116/GAMSlim2!AE116,"")</f>
        <v>0.45286293397073657</v>
      </c>
      <c r="AG116" s="61">
        <f>IFERROR(Limt2!AF116/GAMSlim2!AF116,"")</f>
        <v>0.41625134120101631</v>
      </c>
      <c r="AH116" s="61">
        <f>IFERROR(Limt2!AG116/GAMSlim2!AG116,"")</f>
        <v>0.38287823419894168</v>
      </c>
      <c r="AI116" s="61">
        <f>IFERROR(Limt2!AH116/GAMSlim2!AH116,"")</f>
        <v>0.7755306335403569</v>
      </c>
      <c r="AJ116" s="61">
        <f>IFERROR(Limt2!AI116/GAMSlim2!AI116,"")</f>
        <v>0.84927085127043167</v>
      </c>
      <c r="AK116" s="61">
        <f>IFERROR(Limt2!AJ116/GAMSlim2!AJ116,"")</f>
        <v>0.89733193946479095</v>
      </c>
      <c r="AL116" s="61">
        <f>IFERROR(Limt2!AK116/GAMSlim2!AK116,"")</f>
        <v>0.92931236934246308</v>
      </c>
      <c r="AM116" s="61">
        <f>IFERROR(Limt2!AL116/GAMSlim2!AL116,"")</f>
        <v>0.95088621660299011</v>
      </c>
      <c r="AN116" s="61">
        <f>IFERROR(Limt2!AM116/GAMSlim2!AM116,"")</f>
        <v>0.96558271269541573</v>
      </c>
      <c r="AO116" s="61">
        <f>IFERROR(Limt2!AN116/GAMSlim2!AN116,"")</f>
        <v>0.97567158328863268</v>
      </c>
      <c r="AP116" s="61">
        <f>IFERROR(Limt2!AO116/GAMSlim2!AO116,"")</f>
        <v>0.98264457694050034</v>
      </c>
      <c r="AQ116" s="61">
        <f>IFERROR(Limt2!AP116/GAMSlim2!AP116,"")</f>
        <v>0.987495949225904</v>
      </c>
      <c r="AR116" s="61">
        <f>IFERROR(Limt2!AQ116/GAMSlim2!AQ116,"")</f>
        <v>0.99089435267046788</v>
      </c>
      <c r="AS116" s="61">
        <f>IFERROR(Limt2!AR116/GAMSlim2!AR116,"")</f>
        <v>0.99329214655791231</v>
      </c>
      <c r="AT116" s="61">
        <f>IFERROR(Limt2!AS116/GAMSlim2!AS116,"")</f>
        <v>0.99499675034862545</v>
      </c>
      <c r="AU116" s="61">
        <f>IFERROR(Limt2!AT116/GAMSlim2!AT116,"")</f>
        <v>0.99621800377568892</v>
      </c>
      <c r="AV116" s="61">
        <f>IFERROR(Limt2!AU116/GAMSlim2!AU116,"")</f>
        <v>0.99709988490752566</v>
      </c>
      <c r="AW116" s="61">
        <f>IFERROR(Limt2!AV116/GAMSlim2!AV116,"")</f>
        <v>0.99774179539414787</v>
      </c>
      <c r="AX116" s="61">
        <f>IFERROR(Limt2!AW116/GAMSlim2!AW116,"")</f>
        <v>0.99821282680831347</v>
      </c>
      <c r="AY116" s="61">
        <f>IFERROR(Limt2!AX116/GAMSlim2!AX116,"")</f>
        <v>0.9985612730134793</v>
      </c>
      <c r="AZ116" s="61">
        <f>IFERROR(Limt2!AY116/GAMSlim2!AY116,"")</f>
        <v>0.99882094069489824</v>
      </c>
      <c r="BA116" s="61">
        <f>IFERROR(Limt2!AZ116/GAMSlim2!AZ116,"")</f>
        <v>0.9990153419148915</v>
      </c>
      <c r="BB116" s="61">
        <f>IFERROR(Limt2!BA116/GAMSlim2!BA116,"")</f>
        <v>0.99916330327781566</v>
      </c>
      <c r="BC116" s="61">
        <f>IFERROR(Limt2!BB116/GAMSlim2!BB116,"")</f>
        <v>0.99926829738505363</v>
      </c>
      <c r="BD116" s="61">
        <f>IFERROR(Limt2!BC116/GAMSlim2!BC116,"")</f>
        <v>0.99933824014828387</v>
      </c>
      <c r="BE116" s="61">
        <f>IFERROR(Limt2!BD116/GAMSlim2!BD116,"")</f>
        <v>0.99937625015244602</v>
      </c>
      <c r="BF116" s="61">
        <f>IFERROR(Limt2!BE116/GAMSlim2!BE116,"")</f>
        <v>0.99938237849370914</v>
      </c>
      <c r="BG116" s="61">
        <f>IFERROR(Limt2!BF116/GAMSlim2!BF116,"")</f>
        <v>0.99935535622377147</v>
      </c>
      <c r="BH116" s="61">
        <f>IFERROR(Limt2!BG116/GAMSlim2!BG116,"")</f>
        <v>0.99929438885888311</v>
      </c>
      <c r="BI116" s="61">
        <f>IFERROR(Limt2!BH116/GAMSlim2!BH116,"")</f>
        <v>0.99920064086700644</v>
      </c>
      <c r="BJ116" s="61">
        <f>IFERROR(Limt2!BI116/GAMSlim2!BI116,"")</f>
        <v>0.99907787664316561</v>
      </c>
    </row>
    <row r="117" spans="1:62" x14ac:dyDescent="0.25">
      <c r="A117" t="str">
        <f>Limt2!A117</f>
        <v>Capital ($trill, 2005$)</v>
      </c>
      <c r="B117" t="str">
        <f>GAMSbase!A117</f>
        <v>Capital (trillion 2005USD per year)</v>
      </c>
      <c r="C117" s="61">
        <f>IFERROR(Limt2!B117/GAMSlim2!B117,"")</f>
        <v>1</v>
      </c>
      <c r="D117" s="61">
        <f>IFERROR(Limt2!C117/GAMSlim2!C117,"")</f>
        <v>1.0000000000687439</v>
      </c>
      <c r="E117" s="61">
        <f>IFERROR(Limt2!D117/GAMSlim2!D117,"")</f>
        <v>0.99999999997644851</v>
      </c>
      <c r="F117" s="61">
        <f>IFERROR(Limt2!E117/GAMSlim2!E117,"")</f>
        <v>0.99496686953306235</v>
      </c>
      <c r="G117" s="61">
        <f>IFERROR(Limt2!F117/GAMSlim2!F117,"")</f>
        <v>0.99120153426822377</v>
      </c>
      <c r="H117" s="61">
        <f>IFERROR(Limt2!G117/GAMSlim2!G117,"")</f>
        <v>0.98811527323287585</v>
      </c>
      <c r="I117" s="61">
        <f>IFERROR(Limt2!H117/GAMSlim2!H117,"")</f>
        <v>0.98531021745906355</v>
      </c>
      <c r="J117" s="61">
        <f>IFERROR(Limt2!I117/GAMSlim2!I117,"")</f>
        <v>0.9825028982370283</v>
      </c>
      <c r="K117" s="61">
        <f>IFERROR(Limt2!J117/GAMSlim2!J117,"")</f>
        <v>0.97947633149697122</v>
      </c>
      <c r="L117" s="61">
        <f>IFERROR(Limt2!K117/GAMSlim2!K117,"")</f>
        <v>0.97605118292803472</v>
      </c>
      <c r="M117" s="61">
        <f>IFERROR(Limt2!L117/GAMSlim2!L117,"")</f>
        <v>0.97207176967068631</v>
      </c>
      <c r="N117" s="61">
        <f>IFERROR(Limt2!M117/GAMSlim2!M117,"")</f>
        <v>0.96733605954909685</v>
      </c>
      <c r="O117" s="61">
        <f>IFERROR(Limt2!N117/GAMSlim2!N117,"")</f>
        <v>0.96163221569204382</v>
      </c>
      <c r="P117" s="61">
        <f>IFERROR(Limt2!O117/GAMSlim2!O117,"")</f>
        <v>0.95477434797161176</v>
      </c>
      <c r="Q117" s="61">
        <f>IFERROR(Limt2!P117/GAMSlim2!P117,"")</f>
        <v>0.94655019239652616</v>
      </c>
      <c r="R117" s="61">
        <f>IFERROR(Limt2!Q117/GAMSlim2!Q117,"")</f>
        <v>0.93672220163471398</v>
      </c>
      <c r="S117" s="61">
        <f>IFERROR(Limt2!R117/GAMSlim2!R117,"")</f>
        <v>0.9250300702151667</v>
      </c>
      <c r="T117" s="61">
        <f>IFERROR(Limt2!S117/GAMSlim2!S117,"")</f>
        <v>0.91119560734998872</v>
      </c>
      <c r="U117" s="61">
        <f>IFERROR(Limt2!T117/GAMSlim2!T117,"")</f>
        <v>0.89493095846519721</v>
      </c>
      <c r="V117" s="61">
        <f>IFERROR(Limt2!U117/GAMSlim2!U117,"")</f>
        <v>0.87590975567838802</v>
      </c>
      <c r="W117" s="61">
        <f>IFERROR(Limt2!V117/GAMSlim2!V117,"")</f>
        <v>0.85402580148467389</v>
      </c>
      <c r="X117" s="61">
        <f>IFERROR(Limt2!W117/GAMSlim2!W117,"")</f>
        <v>0.82921736181764161</v>
      </c>
      <c r="Y117" s="61">
        <f>IFERROR(Limt2!X117/GAMSlim2!X117,"")</f>
        <v>0.80144469124915407</v>
      </c>
      <c r="Z117" s="61">
        <f>IFERROR(Limt2!Y117/GAMSlim2!Y117,"")</f>
        <v>0.7707549661038523</v>
      </c>
      <c r="AA117" s="61">
        <f>IFERROR(Limt2!Z117/GAMSlim2!Z117,"")</f>
        <v>0.73730241031927923</v>
      </c>
      <c r="AB117" s="61">
        <f>IFERROR(Limt2!AA117/GAMSlim2!AA117,"")</f>
        <v>0.70136350726478824</v>
      </c>
      <c r="AC117" s="61">
        <f>IFERROR(Limt2!AB117/GAMSlim2!AB117,"")</f>
        <v>0.66334452832517388</v>
      </c>
      <c r="AD117" s="61">
        <f>IFERROR(Limt2!AC117/GAMSlim2!AC117,"")</f>
        <v>0.62383314114043975</v>
      </c>
      <c r="AE117" s="61">
        <f>IFERROR(Limt2!AD117/GAMSlim2!AD117,"")</f>
        <v>0.58341417253727723</v>
      </c>
      <c r="AF117" s="61">
        <f>IFERROR(Limt2!AE117/GAMSlim2!AE117,"")</f>
        <v>0.54283536025837087</v>
      </c>
      <c r="AG117" s="61">
        <f>IFERROR(Limt2!AF117/GAMSlim2!AF117,"")</f>
        <v>0.50312102411516546</v>
      </c>
      <c r="AH117" s="61">
        <f>IFERROR(Limt2!AG117/GAMSlim2!AG117,"")</f>
        <v>0.46485863028209307</v>
      </c>
      <c r="AI117" s="61">
        <f>IFERROR(Limt2!AH117/GAMSlim2!AH117,"")</f>
        <v>0.42882245157471338</v>
      </c>
      <c r="AJ117" s="61">
        <f>IFERROR(Limt2!AI117/GAMSlim2!AI117,"")</f>
        <v>0.58093806444887031</v>
      </c>
      <c r="AK117" s="61">
        <f>IFERROR(Limt2!AJ117/GAMSlim2!AJ117,"")</f>
        <v>0.69845934937396248</v>
      </c>
      <c r="AL117" s="61">
        <f>IFERROR(Limt2!AK117/GAMSlim2!AK117,"")</f>
        <v>0.78541482890736836</v>
      </c>
      <c r="AM117" s="61">
        <f>IFERROR(Limt2!AL117/GAMSlim2!AL117,"")</f>
        <v>0.84823403263380959</v>
      </c>
      <c r="AN117" s="61">
        <f>IFERROR(Limt2!AM117/GAMSlim2!AM117,"")</f>
        <v>0.89297972125947633</v>
      </c>
      <c r="AO117" s="61">
        <f>IFERROR(Limt2!AN117/GAMSlim2!AN117,"")</f>
        <v>0.92458032935491674</v>
      </c>
      <c r="AP117" s="61">
        <f>IFERROR(Limt2!AO117/GAMSlim2!AO117,"")</f>
        <v>0.94678506810360841</v>
      </c>
      <c r="AQ117" s="61">
        <f>IFERROR(Limt2!AP117/GAMSlim2!AP117,"")</f>
        <v>0.96234648926955679</v>
      </c>
      <c r="AR117" s="61">
        <f>IFERROR(Limt2!AQ117/GAMSlim2!AQ117,"")</f>
        <v>0.97324324745356305</v>
      </c>
      <c r="AS117" s="61">
        <f>IFERROR(Limt2!AR117/GAMSlim2!AR117,"")</f>
        <v>0.9808787257479159</v>
      </c>
      <c r="AT117" s="61">
        <f>IFERROR(Limt2!AS117/GAMSlim2!AS117,"")</f>
        <v>0.98623941157843587</v>
      </c>
      <c r="AU117" s="61">
        <f>IFERROR(Limt2!AT117/GAMSlim2!AT117,"")</f>
        <v>0.99001453302139975</v>
      </c>
      <c r="AV117" s="61">
        <f>IFERROR(Limt2!AU117/GAMSlim2!AU117,"")</f>
        <v>0.99268372233415114</v>
      </c>
      <c r="AW117" s="61">
        <f>IFERROR(Limt2!AV117/GAMSlim2!AV117,"")</f>
        <v>0.99458002556191949</v>
      </c>
      <c r="AX117" s="61">
        <f>IFERROR(Limt2!AW117/GAMSlim2!AW117,"")</f>
        <v>0.99593456739682074</v>
      </c>
      <c r="AY117" s="61">
        <f>IFERROR(Limt2!AX117/GAMSlim2!AX117,"")</f>
        <v>0.99690786733435999</v>
      </c>
      <c r="AZ117" s="61">
        <f>IFERROR(Limt2!AY117/GAMSlim2!AY117,"")</f>
        <v>0.9976115864283136</v>
      </c>
      <c r="BA117" s="61">
        <f>IFERROR(Limt2!AZ117/GAMSlim2!AZ117,"")</f>
        <v>0.99812349726194693</v>
      </c>
      <c r="BB117" s="61">
        <f>IFERROR(Limt2!BA117/GAMSlim2!BA117,"")</f>
        <v>0.99851492444570333</v>
      </c>
      <c r="BC117" s="61">
        <f>IFERROR(Limt2!BB117/GAMSlim2!BB117,"")</f>
        <v>0.99879667989074961</v>
      </c>
      <c r="BD117" s="61">
        <f>IFERROR(Limt2!BC117/GAMSlim2!BC117,"")</f>
        <v>0.99900014543803806</v>
      </c>
      <c r="BE117" s="61">
        <f>IFERROR(Limt2!BD117/GAMSlim2!BD117,"")</f>
        <v>0.9991452284690967</v>
      </c>
      <c r="BF117" s="61">
        <f>IFERROR(Limt2!BE117/GAMSlim2!BE117,"")</f>
        <v>0.99924396502614066</v>
      </c>
      <c r="BG117" s="61">
        <f>IFERROR(Limt2!BF117/GAMSlim2!BF117,"")</f>
        <v>0.9993029363608783</v>
      </c>
      <c r="BH117" s="61">
        <f>IFERROR(Limt2!BG117/GAMSlim2!BG117,"")</f>
        <v>0.99932521324623103</v>
      </c>
      <c r="BI117" s="61">
        <f>IFERROR(Limt2!BH117/GAMSlim2!BH117,"")</f>
        <v>0.99931214224484077</v>
      </c>
      <c r="BJ117" s="61">
        <f>IFERROR(Limt2!BI117/GAMSlim2!BI117,"")</f>
        <v>0.99926495375716684</v>
      </c>
    </row>
    <row r="118" spans="1:62" x14ac:dyDescent="0.25">
      <c r="A118" t="str">
        <f>Limt2!A118</f>
        <v>DISCOUNT RATES</v>
      </c>
      <c r="B118" t="str">
        <f>GAMSbase!A118</f>
        <v>* DISCOUNT RATES</v>
      </c>
      <c r="C118" s="61" t="str">
        <f>IFERROR(Limt2!B118/GAMSlim2!B118,"")</f>
        <v/>
      </c>
      <c r="D118" s="61" t="str">
        <f>IFERROR(Limt2!C118/GAMSlim2!C118,"")</f>
        <v/>
      </c>
      <c r="E118" s="61" t="str">
        <f>IFERROR(Limt2!D118/GAMSlim2!D118,"")</f>
        <v/>
      </c>
      <c r="F118" s="61" t="str">
        <f>IFERROR(Limt2!E118/GAMSlim2!E118,"")</f>
        <v/>
      </c>
      <c r="G118" s="61" t="str">
        <f>IFERROR(Limt2!F118/GAMSlim2!F118,"")</f>
        <v/>
      </c>
      <c r="H118" s="61" t="str">
        <f>IFERROR(Limt2!G118/GAMSlim2!G118,"")</f>
        <v/>
      </c>
      <c r="I118" s="61" t="str">
        <f>IFERROR(Limt2!H118/GAMSlim2!H118,"")</f>
        <v/>
      </c>
      <c r="J118" s="61" t="str">
        <f>IFERROR(Limt2!I118/GAMSlim2!I118,"")</f>
        <v/>
      </c>
      <c r="K118" s="61" t="str">
        <f>IFERROR(Limt2!J118/GAMSlim2!J118,"")</f>
        <v/>
      </c>
      <c r="L118" s="61" t="str">
        <f>IFERROR(Limt2!K118/GAMSlim2!K118,"")</f>
        <v/>
      </c>
      <c r="M118" s="61" t="str">
        <f>IFERROR(Limt2!L118/GAMSlim2!L118,"")</f>
        <v/>
      </c>
      <c r="N118" s="61" t="str">
        <f>IFERROR(Limt2!M118/GAMSlim2!M118,"")</f>
        <v/>
      </c>
      <c r="O118" s="61" t="str">
        <f>IFERROR(Limt2!N118/GAMSlim2!N118,"")</f>
        <v/>
      </c>
      <c r="P118" s="61" t="str">
        <f>IFERROR(Limt2!O118/GAMSlim2!O118,"")</f>
        <v/>
      </c>
      <c r="Q118" s="61" t="str">
        <f>IFERROR(Limt2!P118/GAMSlim2!P118,"")</f>
        <v/>
      </c>
      <c r="R118" s="61" t="str">
        <f>IFERROR(Limt2!Q118/GAMSlim2!Q118,"")</f>
        <v/>
      </c>
      <c r="S118" s="61" t="str">
        <f>IFERROR(Limt2!R118/GAMSlim2!R118,"")</f>
        <v/>
      </c>
      <c r="T118" s="61" t="str">
        <f>IFERROR(Limt2!S118/GAMSlim2!S118,"")</f>
        <v/>
      </c>
      <c r="U118" s="61" t="str">
        <f>IFERROR(Limt2!T118/GAMSlim2!T118,"")</f>
        <v/>
      </c>
      <c r="V118" s="61" t="str">
        <f>IFERROR(Limt2!U118/GAMSlim2!U118,"")</f>
        <v/>
      </c>
      <c r="W118" s="61" t="str">
        <f>IFERROR(Limt2!V118/GAMSlim2!V118,"")</f>
        <v/>
      </c>
      <c r="X118" s="61" t="str">
        <f>IFERROR(Limt2!W118/GAMSlim2!W118,"")</f>
        <v/>
      </c>
      <c r="Y118" s="61" t="str">
        <f>IFERROR(Limt2!X118/GAMSlim2!X118,"")</f>
        <v/>
      </c>
      <c r="Z118" s="61" t="str">
        <f>IFERROR(Limt2!Y118/GAMSlim2!Y118,"")</f>
        <v/>
      </c>
      <c r="AA118" s="61" t="str">
        <f>IFERROR(Limt2!Z118/GAMSlim2!Z118,"")</f>
        <v/>
      </c>
      <c r="AB118" s="61" t="str">
        <f>IFERROR(Limt2!AA118/GAMSlim2!AA118,"")</f>
        <v/>
      </c>
      <c r="AC118" s="61" t="str">
        <f>IFERROR(Limt2!AB118/GAMSlim2!AB118,"")</f>
        <v/>
      </c>
      <c r="AD118" s="61" t="str">
        <f>IFERROR(Limt2!AC118/GAMSlim2!AC118,"")</f>
        <v/>
      </c>
      <c r="AE118" s="61" t="str">
        <f>IFERROR(Limt2!AD118/GAMSlim2!AD118,"")</f>
        <v/>
      </c>
      <c r="AF118" s="61" t="str">
        <f>IFERROR(Limt2!AE118/GAMSlim2!AE118,"")</f>
        <v/>
      </c>
      <c r="AG118" s="61" t="str">
        <f>IFERROR(Limt2!AF118/GAMSlim2!AF118,"")</f>
        <v/>
      </c>
      <c r="AH118" s="61" t="str">
        <f>IFERROR(Limt2!AG118/GAMSlim2!AG118,"")</f>
        <v/>
      </c>
      <c r="AI118" s="61" t="str">
        <f>IFERROR(Limt2!AH118/GAMSlim2!AH118,"")</f>
        <v/>
      </c>
      <c r="AJ118" s="61" t="str">
        <f>IFERROR(Limt2!AI118/GAMSlim2!AI118,"")</f>
        <v/>
      </c>
      <c r="AK118" s="61" t="str">
        <f>IFERROR(Limt2!AJ118/GAMSlim2!AJ118,"")</f>
        <v/>
      </c>
      <c r="AL118" s="61" t="str">
        <f>IFERROR(Limt2!AK118/GAMSlim2!AK118,"")</f>
        <v/>
      </c>
      <c r="AM118" s="61" t="str">
        <f>IFERROR(Limt2!AL118/GAMSlim2!AL118,"")</f>
        <v/>
      </c>
      <c r="AN118" s="61" t="str">
        <f>IFERROR(Limt2!AM118/GAMSlim2!AM118,"")</f>
        <v/>
      </c>
      <c r="AO118" s="61" t="str">
        <f>IFERROR(Limt2!AN118/GAMSlim2!AN118,"")</f>
        <v/>
      </c>
      <c r="AP118" s="61" t="str">
        <f>IFERROR(Limt2!AO118/GAMSlim2!AO118,"")</f>
        <v/>
      </c>
      <c r="AQ118" s="61" t="str">
        <f>IFERROR(Limt2!AP118/GAMSlim2!AP118,"")</f>
        <v/>
      </c>
      <c r="AR118" s="61" t="str">
        <f>IFERROR(Limt2!AQ118/GAMSlim2!AQ118,"")</f>
        <v/>
      </c>
      <c r="AS118" s="61" t="str">
        <f>IFERROR(Limt2!AR118/GAMSlim2!AR118,"")</f>
        <v/>
      </c>
      <c r="AT118" s="61" t="str">
        <f>IFERROR(Limt2!AS118/GAMSlim2!AS118,"")</f>
        <v/>
      </c>
      <c r="AU118" s="61" t="str">
        <f>IFERROR(Limt2!AT118/GAMSlim2!AT118,"")</f>
        <v/>
      </c>
      <c r="AV118" s="61" t="str">
        <f>IFERROR(Limt2!AU118/GAMSlim2!AU118,"")</f>
        <v/>
      </c>
      <c r="AW118" s="61" t="str">
        <f>IFERROR(Limt2!AV118/GAMSlim2!AV118,"")</f>
        <v/>
      </c>
      <c r="AX118" s="61" t="str">
        <f>IFERROR(Limt2!AW118/GAMSlim2!AW118,"")</f>
        <v/>
      </c>
      <c r="AY118" s="61" t="str">
        <f>IFERROR(Limt2!AX118/GAMSlim2!AX118,"")</f>
        <v/>
      </c>
      <c r="AZ118" s="61" t="str">
        <f>IFERROR(Limt2!AY118/GAMSlim2!AY118,"")</f>
        <v/>
      </c>
      <c r="BA118" s="61" t="str">
        <f>IFERROR(Limt2!AZ118/GAMSlim2!AZ118,"")</f>
        <v/>
      </c>
      <c r="BB118" s="61" t="str">
        <f>IFERROR(Limt2!BA118/GAMSlim2!BA118,"")</f>
        <v/>
      </c>
      <c r="BC118" s="61" t="str">
        <f>IFERROR(Limt2!BB118/GAMSlim2!BB118,"")</f>
        <v/>
      </c>
      <c r="BD118" s="61" t="str">
        <f>IFERROR(Limt2!BC118/GAMSlim2!BC118,"")</f>
        <v/>
      </c>
      <c r="BE118" s="61" t="str">
        <f>IFERROR(Limt2!BD118/GAMSlim2!BD118,"")</f>
        <v/>
      </c>
      <c r="BF118" s="61" t="str">
        <f>IFERROR(Limt2!BE118/GAMSlim2!BE118,"")</f>
        <v/>
      </c>
      <c r="BG118" s="61" t="str">
        <f>IFERROR(Limt2!BF118/GAMSlim2!BF118,"")</f>
        <v/>
      </c>
      <c r="BH118" s="61" t="str">
        <f>IFERROR(Limt2!BG118/GAMSlim2!BG118,"")</f>
        <v/>
      </c>
      <c r="BI118" s="61" t="str">
        <f>IFERROR(Limt2!BH118/GAMSlim2!BH118,"")</f>
        <v/>
      </c>
      <c r="BJ118" s="61" t="str">
        <f>IFERROR(Limt2!BI118/GAMSlim2!BI118,"")</f>
        <v/>
      </c>
    </row>
    <row r="119" spans="1:62" x14ac:dyDescent="0.25">
      <c r="A119" t="str">
        <f>Limt2!A119</f>
        <v>Utility discount rate (per year)</v>
      </c>
      <c r="B119" t="str">
        <f>GAMSbase!A119</f>
        <v>Utility Discount Rate (per year)</v>
      </c>
      <c r="C119" s="61">
        <f>IFERROR(Limt2!B119/GAMSlim2!B119,"")</f>
        <v>1</v>
      </c>
      <c r="D119" s="61">
        <f>IFERROR(Limt2!C119/GAMSlim2!C119,"")</f>
        <v>1</v>
      </c>
      <c r="E119" s="61">
        <f>IFERROR(Limt2!D119/GAMSlim2!D119,"")</f>
        <v>1</v>
      </c>
      <c r="F119" s="61">
        <f>IFERROR(Limt2!E119/GAMSlim2!E119,"")</f>
        <v>1</v>
      </c>
      <c r="G119" s="61">
        <f>IFERROR(Limt2!F119/GAMSlim2!F119,"")</f>
        <v>1</v>
      </c>
      <c r="H119" s="61">
        <f>IFERROR(Limt2!G119/GAMSlim2!G119,"")</f>
        <v>1</v>
      </c>
      <c r="I119" s="61">
        <f>IFERROR(Limt2!H119/GAMSlim2!H119,"")</f>
        <v>1</v>
      </c>
      <c r="J119" s="61">
        <f>IFERROR(Limt2!I119/GAMSlim2!I119,"")</f>
        <v>1</v>
      </c>
      <c r="K119" s="61">
        <f>IFERROR(Limt2!J119/GAMSlim2!J119,"")</f>
        <v>1</v>
      </c>
      <c r="L119" s="61">
        <f>IFERROR(Limt2!K119/GAMSlim2!K119,"")</f>
        <v>1</v>
      </c>
      <c r="M119" s="61">
        <f>IFERROR(Limt2!L119/GAMSlim2!L119,"")</f>
        <v>1</v>
      </c>
      <c r="N119" s="61">
        <f>IFERROR(Limt2!M119/GAMSlim2!M119,"")</f>
        <v>1</v>
      </c>
      <c r="O119" s="61">
        <f>IFERROR(Limt2!N119/GAMSlim2!N119,"")</f>
        <v>1</v>
      </c>
      <c r="P119" s="61">
        <f>IFERROR(Limt2!O119/GAMSlim2!O119,"")</f>
        <v>1</v>
      </c>
      <c r="Q119" s="61">
        <f>IFERROR(Limt2!P119/GAMSlim2!P119,"")</f>
        <v>1</v>
      </c>
      <c r="R119" s="61">
        <f>IFERROR(Limt2!Q119/GAMSlim2!Q119,"")</f>
        <v>1</v>
      </c>
      <c r="S119" s="61">
        <f>IFERROR(Limt2!R119/GAMSlim2!R119,"")</f>
        <v>1</v>
      </c>
      <c r="T119" s="61">
        <f>IFERROR(Limt2!S119/GAMSlim2!S119,"")</f>
        <v>1</v>
      </c>
      <c r="U119" s="61">
        <f>IFERROR(Limt2!T119/GAMSlim2!T119,"")</f>
        <v>1</v>
      </c>
      <c r="V119" s="61">
        <f>IFERROR(Limt2!U119/GAMSlim2!U119,"")</f>
        <v>1</v>
      </c>
      <c r="W119" s="61">
        <f>IFERROR(Limt2!V119/GAMSlim2!V119,"")</f>
        <v>1</v>
      </c>
      <c r="X119" s="61">
        <f>IFERROR(Limt2!W119/GAMSlim2!W119,"")</f>
        <v>1</v>
      </c>
      <c r="Y119" s="61">
        <f>IFERROR(Limt2!X119/GAMSlim2!X119,"")</f>
        <v>1</v>
      </c>
      <c r="Z119" s="61">
        <f>IFERROR(Limt2!Y119/GAMSlim2!Y119,"")</f>
        <v>1</v>
      </c>
      <c r="AA119" s="61">
        <f>IFERROR(Limt2!Z119/GAMSlim2!Z119,"")</f>
        <v>1</v>
      </c>
      <c r="AB119" s="61">
        <f>IFERROR(Limt2!AA119/GAMSlim2!AA119,"")</f>
        <v>1</v>
      </c>
      <c r="AC119" s="61">
        <f>IFERROR(Limt2!AB119/GAMSlim2!AB119,"")</f>
        <v>1</v>
      </c>
      <c r="AD119" s="61">
        <f>IFERROR(Limt2!AC119/GAMSlim2!AC119,"")</f>
        <v>1</v>
      </c>
      <c r="AE119" s="61">
        <f>IFERROR(Limt2!AD119/GAMSlim2!AD119,"")</f>
        <v>1</v>
      </c>
      <c r="AF119" s="61">
        <f>IFERROR(Limt2!AE119/GAMSlim2!AE119,"")</f>
        <v>1</v>
      </c>
      <c r="AG119" s="61">
        <f>IFERROR(Limt2!AF119/GAMSlim2!AF119,"")</f>
        <v>1</v>
      </c>
      <c r="AH119" s="61">
        <f>IFERROR(Limt2!AG119/GAMSlim2!AG119,"")</f>
        <v>1</v>
      </c>
      <c r="AI119" s="61">
        <f>IFERROR(Limt2!AH119/GAMSlim2!AH119,"")</f>
        <v>1</v>
      </c>
      <c r="AJ119" s="61">
        <f>IFERROR(Limt2!AI119/GAMSlim2!AI119,"")</f>
        <v>1</v>
      </c>
      <c r="AK119" s="61">
        <f>IFERROR(Limt2!AJ119/GAMSlim2!AJ119,"")</f>
        <v>1</v>
      </c>
      <c r="AL119" s="61">
        <f>IFERROR(Limt2!AK119/GAMSlim2!AK119,"")</f>
        <v>1</v>
      </c>
      <c r="AM119" s="61">
        <f>IFERROR(Limt2!AL119/GAMSlim2!AL119,"")</f>
        <v>1</v>
      </c>
      <c r="AN119" s="61">
        <f>IFERROR(Limt2!AM119/GAMSlim2!AM119,"")</f>
        <v>1</v>
      </c>
      <c r="AO119" s="61">
        <f>IFERROR(Limt2!AN119/GAMSlim2!AN119,"")</f>
        <v>1</v>
      </c>
      <c r="AP119" s="61">
        <f>IFERROR(Limt2!AO119/GAMSlim2!AO119,"")</f>
        <v>1</v>
      </c>
      <c r="AQ119" s="61">
        <f>IFERROR(Limt2!AP119/GAMSlim2!AP119,"")</f>
        <v>1</v>
      </c>
      <c r="AR119" s="61">
        <f>IFERROR(Limt2!AQ119/GAMSlim2!AQ119,"")</f>
        <v>1</v>
      </c>
      <c r="AS119" s="61">
        <f>IFERROR(Limt2!AR119/GAMSlim2!AR119,"")</f>
        <v>1</v>
      </c>
      <c r="AT119" s="61">
        <f>IFERROR(Limt2!AS119/GAMSlim2!AS119,"")</f>
        <v>1</v>
      </c>
      <c r="AU119" s="61">
        <f>IFERROR(Limt2!AT119/GAMSlim2!AT119,"")</f>
        <v>1</v>
      </c>
      <c r="AV119" s="61">
        <f>IFERROR(Limt2!AU119/GAMSlim2!AU119,"")</f>
        <v>1</v>
      </c>
      <c r="AW119" s="61">
        <f>IFERROR(Limt2!AV119/GAMSlim2!AV119,"")</f>
        <v>1</v>
      </c>
      <c r="AX119" s="61">
        <f>IFERROR(Limt2!AW119/GAMSlim2!AW119,"")</f>
        <v>1</v>
      </c>
      <c r="AY119" s="61">
        <f>IFERROR(Limt2!AX119/GAMSlim2!AX119,"")</f>
        <v>1</v>
      </c>
      <c r="AZ119" s="61">
        <f>IFERROR(Limt2!AY119/GAMSlim2!AY119,"")</f>
        <v>1</v>
      </c>
      <c r="BA119" s="61">
        <f>IFERROR(Limt2!AZ119/GAMSlim2!AZ119,"")</f>
        <v>1</v>
      </c>
      <c r="BB119" s="61">
        <f>IFERROR(Limt2!BA119/GAMSlim2!BA119,"")</f>
        <v>1</v>
      </c>
      <c r="BC119" s="61">
        <f>IFERROR(Limt2!BB119/GAMSlim2!BB119,"")</f>
        <v>1</v>
      </c>
      <c r="BD119" s="61">
        <f>IFERROR(Limt2!BC119/GAMSlim2!BC119,"")</f>
        <v>1</v>
      </c>
      <c r="BE119" s="61">
        <f>IFERROR(Limt2!BD119/GAMSlim2!BD119,"")</f>
        <v>1</v>
      </c>
      <c r="BF119" s="61">
        <f>IFERROR(Limt2!BE119/GAMSlim2!BE119,"")</f>
        <v>1</v>
      </c>
      <c r="BG119" s="61">
        <f>IFERROR(Limt2!BF119/GAMSlim2!BF119,"")</f>
        <v>1</v>
      </c>
      <c r="BH119" s="61">
        <f>IFERROR(Limt2!BG119/GAMSlim2!BG119,"")</f>
        <v>1</v>
      </c>
      <c r="BI119" s="61">
        <f>IFERROR(Limt2!BH119/GAMSlim2!BH119,"")</f>
        <v>1</v>
      </c>
      <c r="BJ119" s="61">
        <f>IFERROR(Limt2!BI119/GAMSlim2!BI119,"")</f>
        <v>1</v>
      </c>
    </row>
    <row r="120" spans="1:62" x14ac:dyDescent="0.25">
      <c r="A120" t="str">
        <f>Limt2!A120</f>
        <v>First period gross MPK</v>
      </c>
      <c r="B120" t="str">
        <f>GAMSbase!A120</f>
        <v>First Period gross MPK</v>
      </c>
      <c r="C120" s="61">
        <f>IFERROR(Limt2!B120/GAMSlim2!B120,"")</f>
        <v>1.0000000003010392</v>
      </c>
      <c r="D120" s="61">
        <f>IFERROR(Limt2!C120/GAMSlim2!C120,"")</f>
        <v>0.99999999962713437</v>
      </c>
      <c r="E120" s="61">
        <f>IFERROR(Limt2!D120/GAMSlim2!D120,"")</f>
        <v>0.98989632284585138</v>
      </c>
      <c r="F120" s="61">
        <f>IFERROR(Limt2!E120/GAMSlim2!E120,"")</f>
        <v>0.99234388615052127</v>
      </c>
      <c r="G120" s="61">
        <f>IFERROR(Limt2!F120/GAMSlim2!F120,"")</f>
        <v>0.99365037797216882</v>
      </c>
      <c r="H120" s="61">
        <f>IFERROR(Limt2!G120/GAMSlim2!G120,"")</f>
        <v>0.99416397215069174</v>
      </c>
      <c r="I120" s="61">
        <f>IFERROR(Limt2!H120/GAMSlim2!H120,"")</f>
        <v>0.99409467851622813</v>
      </c>
      <c r="J120" s="61">
        <f>IFERROR(Limt2!I120/GAMSlim2!I120,"")</f>
        <v>0.99356089192824337</v>
      </c>
      <c r="K120" s="61">
        <f>IFERROR(Limt2!J120/GAMSlim2!J120,"")</f>
        <v>0.99261883155456099</v>
      </c>
      <c r="L120" s="61">
        <f>IFERROR(Limt2!K120/GAMSlim2!K120,"")</f>
        <v>0.99127966407456458</v>
      </c>
      <c r="M120" s="61">
        <f>IFERROR(Limt2!L120/GAMSlim2!L120,"")</f>
        <v>0.98951658339218918</v>
      </c>
      <c r="N120" s="61">
        <f>IFERROR(Limt2!M120/GAMSlim2!M120,"")</f>
        <v>0.98731218430595924</v>
      </c>
      <c r="O120" s="61">
        <f>IFERROR(Limt2!N120/GAMSlim2!N120,"")</f>
        <v>0.98463060541894509</v>
      </c>
      <c r="P120" s="61">
        <f>IFERROR(Limt2!O120/GAMSlim2!O120,"")</f>
        <v>0.98139043011638227</v>
      </c>
      <c r="Q120" s="61">
        <f>IFERROR(Limt2!P120/GAMSlim2!P120,"")</f>
        <v>0.97750144901786906</v>
      </c>
      <c r="R120" s="61">
        <f>IFERROR(Limt2!Q120/GAMSlim2!Q120,"")</f>
        <v>0.97286478503868978</v>
      </c>
      <c r="S120" s="61">
        <f>IFERROR(Limt2!R120/GAMSlim2!R120,"")</f>
        <v>0.96737383553610679</v>
      </c>
      <c r="T120" s="61">
        <f>IFERROR(Limt2!S120/GAMSlim2!S120,"")</f>
        <v>0.96091594235771904</v>
      </c>
      <c r="U120" s="61">
        <f>IFERROR(Limt2!T120/GAMSlim2!T120,"")</f>
        <v>0.95337464957311147</v>
      </c>
      <c r="V120" s="61">
        <f>IFERROR(Limt2!U120/GAMSlim2!U120,"")</f>
        <v>0.94504936211082236</v>
      </c>
      <c r="W120" s="61">
        <f>IFERROR(Limt2!V120/GAMSlim2!V120,"")</f>
        <v>0.93586959768502365</v>
      </c>
      <c r="X120" s="61">
        <f>IFERROR(Limt2!W120/GAMSlim2!W120,"")</f>
        <v>0.92580150498323499</v>
      </c>
      <c r="Y120" s="61">
        <f>IFERROR(Limt2!X120/GAMSlim2!X120,"")</f>
        <v>0.91489122750873209</v>
      </c>
      <c r="Z120" s="61">
        <f>IFERROR(Limt2!Y120/GAMSlim2!Y120,"")</f>
        <v>0.90324341023929289</v>
      </c>
      <c r="AA120" s="61">
        <f>IFERROR(Limt2!Z120/GAMSlim2!Z120,"")</f>
        <v>0.89103301403748258</v>
      </c>
      <c r="AB120" s="61">
        <f>IFERROR(Limt2!AA120/GAMSlim2!AA120,"")</f>
        <v>0.87851834782135296</v>
      </c>
      <c r="AC120" s="61">
        <f>IFERROR(Limt2!AB120/GAMSlim2!AB120,"")</f>
        <v>0.86605440883716434</v>
      </c>
      <c r="AD120" s="61">
        <f>IFERROR(Limt2!AC120/GAMSlim2!AC120,"")</f>
        <v>0.85405278252115036</v>
      </c>
      <c r="AE120" s="61">
        <f>IFERROR(Limt2!AD120/GAMSlim2!AD120,"")</f>
        <v>0.84314632162265446</v>
      </c>
      <c r="AF120" s="61">
        <f>IFERROR(Limt2!AE120/GAMSlim2!AE120,"")</f>
        <v>0.83401154298936486</v>
      </c>
      <c r="AG120" s="61">
        <f>IFERROR(Limt2!AF120/GAMSlim2!AF120,"")</f>
        <v>0.82715426229141542</v>
      </c>
      <c r="AH120" s="61">
        <f>IFERROR(Limt2!AG120/GAMSlim2!AG120,"")</f>
        <v>0.82359300647887079</v>
      </c>
      <c r="AI120" s="61">
        <f>IFERROR(Limt2!AH120/GAMSlim2!AH120,"")</f>
        <v>1.80886326545598</v>
      </c>
      <c r="AJ120" s="61">
        <f>IFERROR(Limt2!AI120/GAMSlim2!AI120,"")</f>
        <v>1.4625445930426861</v>
      </c>
      <c r="AK120" s="61">
        <f>IFERROR(Limt2!AJ120/GAMSlim2!AJ120,"")</f>
        <v>1.2855862108947729</v>
      </c>
      <c r="AL120" s="61">
        <f>IFERROR(Limt2!AK120/GAMSlim2!AK120,"")</f>
        <v>1.1842152032439128</v>
      </c>
      <c r="AM120" s="61">
        <f>IFERROR(Limt2!AL120/GAMSlim2!AL120,"")</f>
        <v>1.1221192548340815</v>
      </c>
      <c r="AN120" s="61">
        <f>IFERROR(Limt2!AM120/GAMSlim2!AM120,"")</f>
        <v>1.0824575708977304</v>
      </c>
      <c r="AO120" s="61">
        <f>IFERROR(Limt2!AN120/GAMSlim2!AN120,"")</f>
        <v>1.0564251828180196</v>
      </c>
      <c r="AP120" s="61">
        <f>IFERROR(Limt2!AO120/GAMSlim2!AO120,"")</f>
        <v>1.0390202694580799</v>
      </c>
      <c r="AQ120" s="61">
        <f>IFERROR(Limt2!AP120/GAMSlim2!AP120,"")</f>
        <v>1.0272306608364086</v>
      </c>
      <c r="AR120" s="61">
        <f>IFERROR(Limt2!AQ120/GAMSlim2!AQ120,"")</f>
        <v>1.0191662201845768</v>
      </c>
      <c r="AS120" s="61">
        <f>IFERROR(Limt2!AR120/GAMSlim2!AR120,"")</f>
        <v>1.0136062489073656</v>
      </c>
      <c r="AT120" s="61">
        <f>IFERROR(Limt2!AS120/GAMSlim2!AS120,"")</f>
        <v>1.0097464904219065</v>
      </c>
      <c r="AU120" s="61">
        <f>IFERROR(Limt2!AT120/GAMSlim2!AT120,"")</f>
        <v>1.0070496918984457</v>
      </c>
      <c r="AV120" s="61">
        <f>IFERROR(Limt2!AU120/GAMSlim2!AU120,"")</f>
        <v>1.0051534546990488</v>
      </c>
      <c r="AW120" s="61">
        <f>IFERROR(Limt2!AV120/GAMSlim2!AV120,"")</f>
        <v>1.0038115462284092</v>
      </c>
      <c r="AX120" s="61">
        <f>IFERROR(Limt2!AW120/GAMSlim2!AW120,"")</f>
        <v>1.0028556733427307</v>
      </c>
      <c r="AY120" s="61">
        <f>IFERROR(Limt2!AX120/GAMSlim2!AX120,"")</f>
        <v>1.0021701974270507</v>
      </c>
      <c r="AZ120" s="61">
        <f>IFERROR(Limt2!AY120/GAMSlim2!AY120,"")</f>
        <v>1.0016752905993629</v>
      </c>
      <c r="BA120" s="61">
        <f>IFERROR(Limt2!AZ120/GAMSlim2!AZ120,"")</f>
        <v>1.0013156508402388</v>
      </c>
      <c r="BB120" s="61">
        <f>IFERROR(Limt2!BA120/GAMSlim2!BA120,"")</f>
        <v>1.001040866809775</v>
      </c>
      <c r="BC120" s="61">
        <f>IFERROR(Limt2!BB120/GAMSlim2!BB120,"")</f>
        <v>1.0008431869354484</v>
      </c>
      <c r="BD120" s="61">
        <f>IFERROR(Limt2!BC120/GAMSlim2!BC120,"")</f>
        <v>1.0007004933211034</v>
      </c>
      <c r="BE120" s="61">
        <f>IFERROR(Limt2!BD120/GAMSlim2!BD120,"")</f>
        <v>1.0005987748217589</v>
      </c>
      <c r="BF120" s="61">
        <f>IFERROR(Limt2!BE120/GAMSlim2!BE120,"")</f>
        <v>1.0005295648668118</v>
      </c>
      <c r="BG120" s="61">
        <f>IFERROR(Limt2!BF120/GAMSlim2!BF120,"")</f>
        <v>1.0004882341530077</v>
      </c>
      <c r="BH120" s="61">
        <f>IFERROR(Limt2!BG120/GAMSlim2!BG120,"")</f>
        <v>1.000472621937494</v>
      </c>
      <c r="BI120" s="61">
        <f>IFERROR(Limt2!BH120/GAMSlim2!BH120,"")</f>
        <v>1.0004817823968906</v>
      </c>
      <c r="BJ120" s="61">
        <f>IFERROR(Limt2!BI120/GAMSlim2!BI120,"")</f>
        <v>1.0005148544091687</v>
      </c>
    </row>
    <row r="121" spans="1:62" x14ac:dyDescent="0.25">
      <c r="A121" t="str">
        <f>Limt2!A121</f>
        <v>All period gross MPK</v>
      </c>
      <c r="B121" t="str">
        <f>GAMSbase!A121</f>
        <v>All Periods gross MPK</v>
      </c>
      <c r="C121" s="61" t="str">
        <f>IFERROR(Limt2!B121/GAMSlim2!B121,"")</f>
        <v/>
      </c>
      <c r="D121" s="61" t="str">
        <f>IFERROR(Limt2!C121/GAMSlim2!C121,"")</f>
        <v/>
      </c>
      <c r="E121" s="61" t="str">
        <f>IFERROR(Limt2!D121/GAMSlim2!D121,"")</f>
        <v/>
      </c>
      <c r="F121" s="61" t="str">
        <f>IFERROR(Limt2!E121/GAMSlim2!E121,"")</f>
        <v/>
      </c>
      <c r="G121" s="61" t="str">
        <f>IFERROR(Limt2!F121/GAMSlim2!F121,"")</f>
        <v/>
      </c>
      <c r="H121" s="61" t="str">
        <f>IFERROR(Limt2!G121/GAMSlim2!G121,"")</f>
        <v/>
      </c>
      <c r="I121" s="61" t="str">
        <f>IFERROR(Limt2!H121/GAMSlim2!H121,"")</f>
        <v/>
      </c>
      <c r="J121" s="61" t="str">
        <f>IFERROR(Limt2!I121/GAMSlim2!I121,"")</f>
        <v/>
      </c>
      <c r="K121" s="61" t="str">
        <f>IFERROR(Limt2!J121/GAMSlim2!J121,"")</f>
        <v/>
      </c>
      <c r="L121" s="61" t="str">
        <f>IFERROR(Limt2!K121/GAMSlim2!K121,"")</f>
        <v/>
      </c>
      <c r="M121" s="61" t="str">
        <f>IFERROR(Limt2!L121/GAMSlim2!L121,"")</f>
        <v/>
      </c>
      <c r="N121" s="61" t="str">
        <f>IFERROR(Limt2!M121/GAMSlim2!M121,"")</f>
        <v/>
      </c>
      <c r="O121" s="61" t="str">
        <f>IFERROR(Limt2!N121/GAMSlim2!N121,"")</f>
        <v/>
      </c>
      <c r="P121" s="61" t="str">
        <f>IFERROR(Limt2!O121/GAMSlim2!O121,"")</f>
        <v/>
      </c>
      <c r="Q121" s="61" t="str">
        <f>IFERROR(Limt2!P121/GAMSlim2!P121,"")</f>
        <v/>
      </c>
      <c r="R121" s="61" t="str">
        <f>IFERROR(Limt2!Q121/GAMSlim2!Q121,"")</f>
        <v/>
      </c>
      <c r="S121" s="61" t="str">
        <f>IFERROR(Limt2!R121/GAMSlim2!R121,"")</f>
        <v/>
      </c>
      <c r="T121" s="61" t="str">
        <f>IFERROR(Limt2!S121/GAMSlim2!S121,"")</f>
        <v/>
      </c>
      <c r="U121" s="61" t="str">
        <f>IFERROR(Limt2!T121/GAMSlim2!T121,"")</f>
        <v/>
      </c>
      <c r="V121" s="61" t="str">
        <f>IFERROR(Limt2!U121/GAMSlim2!U121,"")</f>
        <v/>
      </c>
      <c r="W121" s="61" t="str">
        <f>IFERROR(Limt2!V121/GAMSlim2!V121,"")</f>
        <v/>
      </c>
      <c r="X121" s="61" t="str">
        <f>IFERROR(Limt2!W121/GAMSlim2!W121,"")</f>
        <v/>
      </c>
      <c r="Y121" s="61" t="str">
        <f>IFERROR(Limt2!X121/GAMSlim2!X121,"")</f>
        <v/>
      </c>
      <c r="Z121" s="61" t="str">
        <f>IFERROR(Limt2!Y121/GAMSlim2!Y121,"")</f>
        <v/>
      </c>
      <c r="AA121" s="61" t="str">
        <f>IFERROR(Limt2!Z121/GAMSlim2!Z121,"")</f>
        <v/>
      </c>
      <c r="AB121" s="61" t="str">
        <f>IFERROR(Limt2!AA121/GAMSlim2!AA121,"")</f>
        <v/>
      </c>
      <c r="AC121" s="61" t="str">
        <f>IFERROR(Limt2!AB121/GAMSlim2!AB121,"")</f>
        <v/>
      </c>
      <c r="AD121" s="61" t="str">
        <f>IFERROR(Limt2!AC121/GAMSlim2!AC121,"")</f>
        <v/>
      </c>
      <c r="AE121" s="61" t="str">
        <f>IFERROR(Limt2!AD121/GAMSlim2!AD121,"")</f>
        <v/>
      </c>
      <c r="AF121" s="61" t="str">
        <f>IFERROR(Limt2!AE121/GAMSlim2!AE121,"")</f>
        <v/>
      </c>
      <c r="AG121" s="61" t="str">
        <f>IFERROR(Limt2!AF121/GAMSlim2!AF121,"")</f>
        <v/>
      </c>
      <c r="AH121" s="61" t="str">
        <f>IFERROR(Limt2!AG121/GAMSlim2!AG121,"")</f>
        <v/>
      </c>
      <c r="AI121" s="61" t="str">
        <f>IFERROR(Limt2!AH121/GAMSlim2!AH121,"")</f>
        <v/>
      </c>
      <c r="AJ121" s="61" t="str">
        <f>IFERROR(Limt2!AI121/GAMSlim2!AI121,"")</f>
        <v/>
      </c>
      <c r="AK121" s="61" t="str">
        <f>IFERROR(Limt2!AJ121/GAMSlim2!AJ121,"")</f>
        <v/>
      </c>
      <c r="AL121" s="61" t="str">
        <f>IFERROR(Limt2!AK121/GAMSlim2!AK121,"")</f>
        <v/>
      </c>
      <c r="AM121" s="61" t="str">
        <f>IFERROR(Limt2!AL121/GAMSlim2!AL121,"")</f>
        <v/>
      </c>
      <c r="AN121" s="61" t="str">
        <f>IFERROR(Limt2!AM121/GAMSlim2!AM121,"")</f>
        <v/>
      </c>
      <c r="AO121" s="61" t="str">
        <f>IFERROR(Limt2!AN121/GAMSlim2!AN121,"")</f>
        <v/>
      </c>
      <c r="AP121" s="61" t="str">
        <f>IFERROR(Limt2!AO121/GAMSlim2!AO121,"")</f>
        <v/>
      </c>
      <c r="AQ121" s="61" t="str">
        <f>IFERROR(Limt2!AP121/GAMSlim2!AP121,"")</f>
        <v/>
      </c>
      <c r="AR121" s="61" t="str">
        <f>IFERROR(Limt2!AQ121/GAMSlim2!AQ121,"")</f>
        <v/>
      </c>
      <c r="AS121" s="61" t="str">
        <f>IFERROR(Limt2!AR121/GAMSlim2!AR121,"")</f>
        <v/>
      </c>
      <c r="AT121" s="61" t="str">
        <f>IFERROR(Limt2!AS121/GAMSlim2!AS121,"")</f>
        <v/>
      </c>
      <c r="AU121" s="61" t="str">
        <f>IFERROR(Limt2!AT121/GAMSlim2!AT121,"")</f>
        <v/>
      </c>
      <c r="AV121" s="61" t="str">
        <f>IFERROR(Limt2!AU121/GAMSlim2!AU121,"")</f>
        <v/>
      </c>
      <c r="AW121" s="61" t="str">
        <f>IFERROR(Limt2!AV121/GAMSlim2!AV121,"")</f>
        <v/>
      </c>
      <c r="AX121" s="61" t="str">
        <f>IFERROR(Limt2!AW121/GAMSlim2!AW121,"")</f>
        <v/>
      </c>
      <c r="AY121" s="61" t="str">
        <f>IFERROR(Limt2!AX121/GAMSlim2!AX121,"")</f>
        <v/>
      </c>
      <c r="AZ121" s="61" t="str">
        <f>IFERROR(Limt2!AY121/GAMSlim2!AY121,"")</f>
        <v/>
      </c>
      <c r="BA121" s="61" t="str">
        <f>IFERROR(Limt2!AZ121/GAMSlim2!AZ121,"")</f>
        <v/>
      </c>
      <c r="BB121" s="61" t="str">
        <f>IFERROR(Limt2!BA121/GAMSlim2!BA121,"")</f>
        <v/>
      </c>
      <c r="BC121" s="61" t="str">
        <f>IFERROR(Limt2!BB121/GAMSlim2!BB121,"")</f>
        <v/>
      </c>
      <c r="BD121" s="61" t="str">
        <f>IFERROR(Limt2!BC121/GAMSlim2!BC121,"")</f>
        <v/>
      </c>
      <c r="BE121" s="61" t="str">
        <f>IFERROR(Limt2!BD121/GAMSlim2!BD121,"")</f>
        <v/>
      </c>
      <c r="BF121" s="61" t="str">
        <f>IFERROR(Limt2!BE121/GAMSlim2!BE121,"")</f>
        <v/>
      </c>
      <c r="BG121" s="61" t="str">
        <f>IFERROR(Limt2!BF121/GAMSlim2!BF121,"")</f>
        <v/>
      </c>
      <c r="BH121" s="61" t="str">
        <f>IFERROR(Limt2!BG121/GAMSlim2!BG121,"")</f>
        <v/>
      </c>
      <c r="BI121" s="61" t="str">
        <f>IFERROR(Limt2!BH121/GAMSlim2!BH121,"")</f>
        <v/>
      </c>
      <c r="BJ121" s="61" t="str">
        <f>IFERROR(Limt2!BI121/GAMSlim2!BI121,"")</f>
        <v/>
      </c>
    </row>
    <row r="122" spans="1:62" x14ac:dyDescent="0.25">
      <c r="A122" t="str">
        <f>Limt2!A122</f>
        <v>WELFARE</v>
      </c>
      <c r="B122" t="str">
        <f>GAMSbase!A122</f>
        <v>* WELFARE</v>
      </c>
      <c r="C122" s="61" t="str">
        <f>IFERROR(Limt2!B122/GAMSlim2!B122,"")</f>
        <v/>
      </c>
      <c r="D122" s="61" t="str">
        <f>IFERROR(Limt2!C122/GAMSlim2!C122,"")</f>
        <v/>
      </c>
      <c r="E122" s="61" t="str">
        <f>IFERROR(Limt2!D122/GAMSlim2!D122,"")</f>
        <v/>
      </c>
      <c r="F122" s="61" t="str">
        <f>IFERROR(Limt2!E122/GAMSlim2!E122,"")</f>
        <v/>
      </c>
      <c r="G122" s="61" t="str">
        <f>IFERROR(Limt2!F122/GAMSlim2!F122,"")</f>
        <v/>
      </c>
      <c r="H122" s="61" t="str">
        <f>IFERROR(Limt2!G122/GAMSlim2!G122,"")</f>
        <v/>
      </c>
      <c r="I122" s="61" t="str">
        <f>IFERROR(Limt2!H122/GAMSlim2!H122,"")</f>
        <v/>
      </c>
      <c r="J122" s="61" t="str">
        <f>IFERROR(Limt2!I122/GAMSlim2!I122,"")</f>
        <v/>
      </c>
      <c r="K122" s="61" t="str">
        <f>IFERROR(Limt2!J122/GAMSlim2!J122,"")</f>
        <v/>
      </c>
      <c r="L122" s="61" t="str">
        <f>IFERROR(Limt2!K122/GAMSlim2!K122,"")</f>
        <v/>
      </c>
      <c r="M122" s="61" t="str">
        <f>IFERROR(Limt2!L122/GAMSlim2!L122,"")</f>
        <v/>
      </c>
      <c r="N122" s="61" t="str">
        <f>IFERROR(Limt2!M122/GAMSlim2!M122,"")</f>
        <v/>
      </c>
      <c r="O122" s="61" t="str">
        <f>IFERROR(Limt2!N122/GAMSlim2!N122,"")</f>
        <v/>
      </c>
      <c r="P122" s="61" t="str">
        <f>IFERROR(Limt2!O122/GAMSlim2!O122,"")</f>
        <v/>
      </c>
      <c r="Q122" s="61" t="str">
        <f>IFERROR(Limt2!P122/GAMSlim2!P122,"")</f>
        <v/>
      </c>
      <c r="R122" s="61" t="str">
        <f>IFERROR(Limt2!Q122/GAMSlim2!Q122,"")</f>
        <v/>
      </c>
      <c r="S122" s="61" t="str">
        <f>IFERROR(Limt2!R122/GAMSlim2!R122,"")</f>
        <v/>
      </c>
      <c r="T122" s="61" t="str">
        <f>IFERROR(Limt2!S122/GAMSlim2!S122,"")</f>
        <v/>
      </c>
      <c r="U122" s="61" t="str">
        <f>IFERROR(Limt2!T122/GAMSlim2!T122,"")</f>
        <v/>
      </c>
      <c r="V122" s="61" t="str">
        <f>IFERROR(Limt2!U122/GAMSlim2!U122,"")</f>
        <v/>
      </c>
      <c r="W122" s="61" t="str">
        <f>IFERROR(Limt2!V122/GAMSlim2!V122,"")</f>
        <v/>
      </c>
      <c r="X122" s="61" t="str">
        <f>IFERROR(Limt2!W122/GAMSlim2!W122,"")</f>
        <v/>
      </c>
      <c r="Y122" s="61" t="str">
        <f>IFERROR(Limt2!X122/GAMSlim2!X122,"")</f>
        <v/>
      </c>
      <c r="Z122" s="61" t="str">
        <f>IFERROR(Limt2!Y122/GAMSlim2!Y122,"")</f>
        <v/>
      </c>
      <c r="AA122" s="61" t="str">
        <f>IFERROR(Limt2!Z122/GAMSlim2!Z122,"")</f>
        <v/>
      </c>
      <c r="AB122" s="61" t="str">
        <f>IFERROR(Limt2!AA122/GAMSlim2!AA122,"")</f>
        <v/>
      </c>
      <c r="AC122" s="61" t="str">
        <f>IFERROR(Limt2!AB122/GAMSlim2!AB122,"")</f>
        <v/>
      </c>
      <c r="AD122" s="61" t="str">
        <f>IFERROR(Limt2!AC122/GAMSlim2!AC122,"")</f>
        <v/>
      </c>
      <c r="AE122" s="61" t="str">
        <f>IFERROR(Limt2!AD122/GAMSlim2!AD122,"")</f>
        <v/>
      </c>
      <c r="AF122" s="61" t="str">
        <f>IFERROR(Limt2!AE122/GAMSlim2!AE122,"")</f>
        <v/>
      </c>
      <c r="AG122" s="61" t="str">
        <f>IFERROR(Limt2!AF122/GAMSlim2!AF122,"")</f>
        <v/>
      </c>
      <c r="AH122" s="61" t="str">
        <f>IFERROR(Limt2!AG122/GAMSlim2!AG122,"")</f>
        <v/>
      </c>
      <c r="AI122" s="61" t="str">
        <f>IFERROR(Limt2!AH122/GAMSlim2!AH122,"")</f>
        <v/>
      </c>
      <c r="AJ122" s="61" t="str">
        <f>IFERROR(Limt2!AI122/GAMSlim2!AI122,"")</f>
        <v/>
      </c>
      <c r="AK122" s="61" t="str">
        <f>IFERROR(Limt2!AJ122/GAMSlim2!AJ122,"")</f>
        <v/>
      </c>
      <c r="AL122" s="61" t="str">
        <f>IFERROR(Limt2!AK122/GAMSlim2!AK122,"")</f>
        <v/>
      </c>
      <c r="AM122" s="61" t="str">
        <f>IFERROR(Limt2!AL122/GAMSlim2!AL122,"")</f>
        <v/>
      </c>
      <c r="AN122" s="61" t="str">
        <f>IFERROR(Limt2!AM122/GAMSlim2!AM122,"")</f>
        <v/>
      </c>
      <c r="AO122" s="61" t="str">
        <f>IFERROR(Limt2!AN122/GAMSlim2!AN122,"")</f>
        <v/>
      </c>
      <c r="AP122" s="61" t="str">
        <f>IFERROR(Limt2!AO122/GAMSlim2!AO122,"")</f>
        <v/>
      </c>
      <c r="AQ122" s="61" t="str">
        <f>IFERROR(Limt2!AP122/GAMSlim2!AP122,"")</f>
        <v/>
      </c>
      <c r="AR122" s="61" t="str">
        <f>IFERROR(Limt2!AQ122/GAMSlim2!AQ122,"")</f>
        <v/>
      </c>
      <c r="AS122" s="61" t="str">
        <f>IFERROR(Limt2!AR122/GAMSlim2!AR122,"")</f>
        <v/>
      </c>
      <c r="AT122" s="61" t="str">
        <f>IFERROR(Limt2!AS122/GAMSlim2!AS122,"")</f>
        <v/>
      </c>
      <c r="AU122" s="61" t="str">
        <f>IFERROR(Limt2!AT122/GAMSlim2!AT122,"")</f>
        <v/>
      </c>
      <c r="AV122" s="61" t="str">
        <f>IFERROR(Limt2!AU122/GAMSlim2!AU122,"")</f>
        <v/>
      </c>
      <c r="AW122" s="61" t="str">
        <f>IFERROR(Limt2!AV122/GAMSlim2!AV122,"")</f>
        <v/>
      </c>
      <c r="AX122" s="61" t="str">
        <f>IFERROR(Limt2!AW122/GAMSlim2!AW122,"")</f>
        <v/>
      </c>
      <c r="AY122" s="61" t="str">
        <f>IFERROR(Limt2!AX122/GAMSlim2!AX122,"")</f>
        <v/>
      </c>
      <c r="AZ122" s="61" t="str">
        <f>IFERROR(Limt2!AY122/GAMSlim2!AY122,"")</f>
        <v/>
      </c>
      <c r="BA122" s="61" t="str">
        <f>IFERROR(Limt2!AZ122/GAMSlim2!AZ122,"")</f>
        <v/>
      </c>
      <c r="BB122" s="61" t="str">
        <f>IFERROR(Limt2!BA122/GAMSlim2!BA122,"")</f>
        <v/>
      </c>
      <c r="BC122" s="61" t="str">
        <f>IFERROR(Limt2!BB122/GAMSlim2!BB122,"")</f>
        <v/>
      </c>
      <c r="BD122" s="61" t="str">
        <f>IFERROR(Limt2!BC122/GAMSlim2!BC122,"")</f>
        <v/>
      </c>
      <c r="BE122" s="61" t="str">
        <f>IFERROR(Limt2!BD122/GAMSlim2!BD122,"")</f>
        <v/>
      </c>
      <c r="BF122" s="61" t="str">
        <f>IFERROR(Limt2!BE122/GAMSlim2!BE122,"")</f>
        <v/>
      </c>
      <c r="BG122" s="61" t="str">
        <f>IFERROR(Limt2!BF122/GAMSlim2!BF122,"")</f>
        <v/>
      </c>
      <c r="BH122" s="61" t="str">
        <f>IFERROR(Limt2!BG122/GAMSlim2!BG122,"")</f>
        <v/>
      </c>
      <c r="BI122" s="61" t="str">
        <f>IFERROR(Limt2!BH122/GAMSlim2!BH122,"")</f>
        <v/>
      </c>
      <c r="BJ122" s="61" t="str">
        <f>IFERROR(Limt2!BI122/GAMSlim2!BI122,"")</f>
        <v/>
      </c>
    </row>
    <row r="123" spans="1:62" x14ac:dyDescent="0.25">
      <c r="A123" t="str">
        <f>Limt2!A123</f>
        <v>Consumption ($trill per year)</v>
      </c>
      <c r="B123" t="str">
        <f>GAMSbase!A123</f>
        <v>Consumption (trillion USD per year)</v>
      </c>
      <c r="C123" s="61">
        <f>IFERROR(Limt2!B123/GAMSlim2!B123,"")</f>
        <v>0.99999999995065114</v>
      </c>
      <c r="D123" s="61">
        <f>IFERROR(Limt2!C123/GAMSlim2!C123,"")</f>
        <v>1.0000000000681144</v>
      </c>
      <c r="E123" s="61">
        <f>IFERROR(Limt2!D123/GAMSlim2!D123,"")</f>
        <v>0.98989632296943508</v>
      </c>
      <c r="F123" s="61">
        <f>IFERROR(Limt2!E123/GAMSlim2!E123,"")</f>
        <v>0.98735067795369247</v>
      </c>
      <c r="G123" s="61">
        <f>IFERROR(Limt2!F123/GAMSlim2!F123,"")</f>
        <v>0.98491235225375207</v>
      </c>
      <c r="H123" s="61">
        <f>IFERROR(Limt2!G123/GAMSlim2!G123,"")</f>
        <v>0.98235844092346303</v>
      </c>
      <c r="I123" s="61">
        <f>IFERROR(Limt2!H123/GAMSlim2!H123,"")</f>
        <v>0.97950893914390891</v>
      </c>
      <c r="J123" s="61">
        <f>IFERROR(Limt2!I123/GAMSlim2!I123,"")</f>
        <v>0.97620329423077379</v>
      </c>
      <c r="K123" s="61">
        <f>IFERROR(Limt2!J123/GAMSlim2!J123,"")</f>
        <v>0.97228467116702266</v>
      </c>
      <c r="L123" s="61">
        <f>IFERROR(Limt2!K123/GAMSlim2!K123,"")</f>
        <v>0.96758958108148885</v>
      </c>
      <c r="M123" s="61">
        <f>IFERROR(Limt2!L123/GAMSlim2!L123,"")</f>
        <v>0.96194146375129574</v>
      </c>
      <c r="N123" s="61">
        <f>IFERROR(Limt2!M123/GAMSlim2!M123,"")</f>
        <v>0.95513084532331405</v>
      </c>
      <c r="O123" s="61">
        <f>IFERROR(Limt2!N123/GAMSlim2!N123,"")</f>
        <v>0.94692633802537096</v>
      </c>
      <c r="P123" s="61">
        <f>IFERROR(Limt2!O123/GAMSlim2!O123,"")</f>
        <v>0.93708396786124137</v>
      </c>
      <c r="Q123" s="61">
        <f>IFERROR(Limt2!P123/GAMSlim2!P123,"")</f>
        <v>0.92533381784728008</v>
      </c>
      <c r="R123" s="61">
        <f>IFERROR(Limt2!Q123/GAMSlim2!Q123,"")</f>
        <v>0.91138434891253173</v>
      </c>
      <c r="S123" s="61">
        <f>IFERROR(Limt2!R123/GAMSlim2!R123,"")</f>
        <v>0.89492969953183765</v>
      </c>
      <c r="T123" s="61">
        <f>IFERROR(Limt2!S123/GAMSlim2!S123,"")</f>
        <v>0.875660745176565</v>
      </c>
      <c r="U123" s="61">
        <f>IFERROR(Limt2!T123/GAMSlim2!T123,"")</f>
        <v>0.85328053446497154</v>
      </c>
      <c r="V123" s="61">
        <f>IFERROR(Limt2!U123/GAMSlim2!U123,"")</f>
        <v>0.82785369587877111</v>
      </c>
      <c r="W123" s="61">
        <f>IFERROR(Limt2!V123/GAMSlim2!V123,"")</f>
        <v>0.79933612319031444</v>
      </c>
      <c r="X123" s="61">
        <f>IFERROR(Limt2!W123/GAMSlim2!W123,"")</f>
        <v>0.76777661748782533</v>
      </c>
      <c r="Y123" s="61">
        <f>IFERROR(Limt2!X123/GAMSlim2!X123,"")</f>
        <v>0.73332943176550891</v>
      </c>
      <c r="Z123" s="61">
        <f>IFERROR(Limt2!Y123/GAMSlim2!Y123,"")</f>
        <v>0.69628424566911973</v>
      </c>
      <c r="AA123" s="61">
        <f>IFERROR(Limt2!Z123/GAMSlim2!Z123,"")</f>
        <v>0.65707655908719287</v>
      </c>
      <c r="AB123" s="61">
        <f>IFERROR(Limt2!AA123/GAMSlim2!AA123,"")</f>
        <v>0.61628736618097102</v>
      </c>
      <c r="AC123" s="61">
        <f>IFERROR(Limt2!AB123/GAMSlim2!AB123,"")</f>
        <v>0.57462952875897721</v>
      </c>
      <c r="AD123" s="61">
        <f>IFERROR(Limt2!AC123/GAMSlim2!AC123,"")</f>
        <v>0.5329263724127058</v>
      </c>
      <c r="AE123" s="61">
        <f>IFERROR(Limt2!AD123/GAMSlim2!AD123,"")</f>
        <v>0.49204103569308361</v>
      </c>
      <c r="AF123" s="61">
        <f>IFERROR(Limt2!AE123/GAMSlim2!AE123,"")</f>
        <v>0.45286293406686784</v>
      </c>
      <c r="AG123" s="61">
        <f>IFERROR(Limt2!AF123/GAMSlim2!AF123,"")</f>
        <v>0.41625134109189027</v>
      </c>
      <c r="AH123" s="61">
        <f>IFERROR(Limt2!AG123/GAMSlim2!AG123,"")</f>
        <v>0.3828782341691247</v>
      </c>
      <c r="AI123" s="61">
        <f>IFERROR(Limt2!AH123/GAMSlim2!AH123,"")</f>
        <v>0.77553063359658159</v>
      </c>
      <c r="AJ123" s="61">
        <f>IFERROR(Limt2!AI123/GAMSlim2!AI123,"")</f>
        <v>0.84927085123062018</v>
      </c>
      <c r="AK123" s="61">
        <f>IFERROR(Limt2!AJ123/GAMSlim2!AJ123,"")</f>
        <v>0.89733193940375111</v>
      </c>
      <c r="AL123" s="61">
        <f>IFERROR(Limt2!AK123/GAMSlim2!AK123,"")</f>
        <v>0.92931236945461626</v>
      </c>
      <c r="AM123" s="61">
        <f>IFERROR(Limt2!AL123/GAMSlim2!AL123,"")</f>
        <v>0.95088621674921248</v>
      </c>
      <c r="AN123" s="61">
        <f>IFERROR(Limt2!AM123/GAMSlim2!AM123,"")</f>
        <v>0.9655827127260459</v>
      </c>
      <c r="AO123" s="61">
        <f>IFERROR(Limt2!AN123/GAMSlim2!AN123,"")</f>
        <v>0.9756715830816034</v>
      </c>
      <c r="AP123" s="61">
        <f>IFERROR(Limt2!AO123/GAMSlim2!AO123,"")</f>
        <v>0.98264457682656525</v>
      </c>
      <c r="AQ123" s="61">
        <f>IFERROR(Limt2!AP123/GAMSlim2!AP123,"")</f>
        <v>0.98749594946530916</v>
      </c>
      <c r="AR123" s="61">
        <f>IFERROR(Limt2!AQ123/GAMSlim2!AQ123,"")</f>
        <v>0.99089435264424375</v>
      </c>
      <c r="AS123" s="61">
        <f>IFERROR(Limt2!AR123/GAMSlim2!AR123,"")</f>
        <v>0.99329214653533282</v>
      </c>
      <c r="AT123" s="61">
        <f>IFERROR(Limt2!AS123/GAMSlim2!AS123,"")</f>
        <v>0.99499675016417921</v>
      </c>
      <c r="AU123" s="61">
        <f>IFERROR(Limt2!AT123/GAMSlim2!AT123,"")</f>
        <v>0.9962180040408003</v>
      </c>
      <c r="AV123" s="61">
        <f>IFERROR(Limt2!AU123/GAMSlim2!AU123,"")</f>
        <v>0.99709988473296252</v>
      </c>
      <c r="AW123" s="61">
        <f>IFERROR(Limt2!AV123/GAMSlim2!AV123,"")</f>
        <v>0.99774179545796338</v>
      </c>
      <c r="AX123" s="61">
        <f>IFERROR(Limt2!AW123/GAMSlim2!AW123,"")</f>
        <v>0.99821282703083414</v>
      </c>
      <c r="AY123" s="61">
        <f>IFERROR(Limt2!AX123/GAMSlim2!AX123,"")</f>
        <v>0.99856127297233266</v>
      </c>
      <c r="AZ123" s="61">
        <f>IFERROR(Limt2!AY123/GAMSlim2!AY123,"")</f>
        <v>0.99882094065335536</v>
      </c>
      <c r="BA123" s="61">
        <f>IFERROR(Limt2!AZ123/GAMSlim2!AZ123,"")</f>
        <v>0.99901534189074526</v>
      </c>
      <c r="BB123" s="61">
        <f>IFERROR(Limt2!BA123/GAMSlim2!BA123,"")</f>
        <v>0.99916330325356706</v>
      </c>
      <c r="BC123" s="61">
        <f>IFERROR(Limt2!BB123/GAMSlim2!BB123,"")</f>
        <v>0.99926829736091916</v>
      </c>
      <c r="BD123" s="61">
        <f>IFERROR(Limt2!BC123/GAMSlim2!BC123,"")</f>
        <v>0.99933824012405026</v>
      </c>
      <c r="BE123" s="61">
        <f>IFERROR(Limt2!BD123/GAMSlim2!BD123,"")</f>
        <v>0.99937625012825826</v>
      </c>
      <c r="BF123" s="61">
        <f>IFERROR(Limt2!BE123/GAMSlim2!BE123,"")</f>
        <v>0.99938237846951605</v>
      </c>
      <c r="BG123" s="61">
        <f>IFERROR(Limt2!BF123/GAMSlim2!BF123,"")</f>
        <v>0.99935535619962135</v>
      </c>
      <c r="BH123" s="61">
        <f>IFERROR(Limt2!BG123/GAMSlim2!BG123,"")</f>
        <v>0.99929438883478117</v>
      </c>
      <c r="BI123" s="61">
        <f>IFERROR(Limt2!BH123/GAMSlim2!BH123,"")</f>
        <v>0.9992006408428441</v>
      </c>
      <c r="BJ123" s="61">
        <f>IFERROR(Limt2!BI123/GAMSlim2!BI123,"")</f>
        <v>0.9990778766190358</v>
      </c>
    </row>
    <row r="124" spans="1:62" x14ac:dyDescent="0.25">
      <c r="A124" t="str">
        <f>Limt2!A124</f>
        <v>Net capital accumulation ($trill per year)</v>
      </c>
      <c r="B124" t="str">
        <f>GAMSbase!A124</f>
        <v>Net Capial Accumulation (trillion USD per year)</v>
      </c>
      <c r="C124" s="61" t="str">
        <f>IFERROR(Limt2!B124/GAMSlim2!B124,"")</f>
        <v/>
      </c>
      <c r="D124" s="61" t="str">
        <f>IFERROR(Limt2!C124/GAMSlim2!C124,"")</f>
        <v/>
      </c>
      <c r="E124" s="61" t="str">
        <f>IFERROR(Limt2!D124/GAMSlim2!D124,"")</f>
        <v/>
      </c>
      <c r="F124" s="61" t="str">
        <f>IFERROR(Limt2!E124/GAMSlim2!E124,"")</f>
        <v/>
      </c>
      <c r="G124" s="61" t="str">
        <f>IFERROR(Limt2!F124/GAMSlim2!F124,"")</f>
        <v/>
      </c>
      <c r="H124" s="61" t="str">
        <f>IFERROR(Limt2!G124/GAMSlim2!G124,"")</f>
        <v/>
      </c>
      <c r="I124" s="61" t="str">
        <f>IFERROR(Limt2!H124/GAMSlim2!H124,"")</f>
        <v/>
      </c>
      <c r="J124" s="61" t="str">
        <f>IFERROR(Limt2!I124/GAMSlim2!I124,"")</f>
        <v/>
      </c>
      <c r="K124" s="61" t="str">
        <f>IFERROR(Limt2!J124/GAMSlim2!J124,"")</f>
        <v/>
      </c>
      <c r="L124" s="61" t="str">
        <f>IFERROR(Limt2!K124/GAMSlim2!K124,"")</f>
        <v/>
      </c>
      <c r="M124" s="61" t="str">
        <f>IFERROR(Limt2!L124/GAMSlim2!L124,"")</f>
        <v/>
      </c>
      <c r="N124" s="61" t="str">
        <f>IFERROR(Limt2!M124/GAMSlim2!M124,"")</f>
        <v/>
      </c>
      <c r="O124" s="61" t="str">
        <f>IFERROR(Limt2!N124/GAMSlim2!N124,"")</f>
        <v/>
      </c>
      <c r="P124" s="61" t="str">
        <f>IFERROR(Limt2!O124/GAMSlim2!O124,"")</f>
        <v/>
      </c>
      <c r="Q124" s="61" t="str">
        <f>IFERROR(Limt2!P124/GAMSlim2!P124,"")</f>
        <v/>
      </c>
      <c r="R124" s="61" t="str">
        <f>IFERROR(Limt2!Q124/GAMSlim2!Q124,"")</f>
        <v/>
      </c>
      <c r="S124" s="61" t="str">
        <f>IFERROR(Limt2!R124/GAMSlim2!R124,"")</f>
        <v/>
      </c>
      <c r="T124" s="61" t="str">
        <f>IFERROR(Limt2!S124/GAMSlim2!S124,"")</f>
        <v/>
      </c>
      <c r="U124" s="61" t="str">
        <f>IFERROR(Limt2!T124/GAMSlim2!T124,"")</f>
        <v/>
      </c>
      <c r="V124" s="61" t="str">
        <f>IFERROR(Limt2!U124/GAMSlim2!U124,"")</f>
        <v/>
      </c>
      <c r="W124" s="61" t="str">
        <f>IFERROR(Limt2!V124/GAMSlim2!V124,"")</f>
        <v/>
      </c>
      <c r="X124" s="61" t="str">
        <f>IFERROR(Limt2!W124/GAMSlim2!W124,"")</f>
        <v/>
      </c>
      <c r="Y124" s="61" t="str">
        <f>IFERROR(Limt2!X124/GAMSlim2!X124,"")</f>
        <v/>
      </c>
      <c r="Z124" s="61" t="str">
        <f>IFERROR(Limt2!Y124/GAMSlim2!Y124,"")</f>
        <v/>
      </c>
      <c r="AA124" s="61" t="str">
        <f>IFERROR(Limt2!Z124/GAMSlim2!Z124,"")</f>
        <v/>
      </c>
      <c r="AB124" s="61" t="str">
        <f>IFERROR(Limt2!AA124/GAMSlim2!AA124,"")</f>
        <v/>
      </c>
      <c r="AC124" s="61" t="str">
        <f>IFERROR(Limt2!AB124/GAMSlim2!AB124,"")</f>
        <v/>
      </c>
      <c r="AD124" s="61" t="str">
        <f>IFERROR(Limt2!AC124/GAMSlim2!AC124,"")</f>
        <v/>
      </c>
      <c r="AE124" s="61" t="str">
        <f>IFERROR(Limt2!AD124/GAMSlim2!AD124,"")</f>
        <v/>
      </c>
      <c r="AF124" s="61" t="str">
        <f>IFERROR(Limt2!AE124/GAMSlim2!AE124,"")</f>
        <v/>
      </c>
      <c r="AG124" s="61" t="str">
        <f>IFERROR(Limt2!AF124/GAMSlim2!AF124,"")</f>
        <v/>
      </c>
      <c r="AH124" s="61" t="str">
        <f>IFERROR(Limt2!AG124/GAMSlim2!AG124,"")</f>
        <v/>
      </c>
      <c r="AI124" s="61" t="str">
        <f>IFERROR(Limt2!AH124/GAMSlim2!AH124,"")</f>
        <v/>
      </c>
      <c r="AJ124" s="61" t="str">
        <f>IFERROR(Limt2!AI124/GAMSlim2!AI124,"")</f>
        <v/>
      </c>
      <c r="AK124" s="61" t="str">
        <f>IFERROR(Limt2!AJ124/GAMSlim2!AJ124,"")</f>
        <v/>
      </c>
      <c r="AL124" s="61" t="str">
        <f>IFERROR(Limt2!AK124/GAMSlim2!AK124,"")</f>
        <v/>
      </c>
      <c r="AM124" s="61" t="str">
        <f>IFERROR(Limt2!AL124/GAMSlim2!AL124,"")</f>
        <v/>
      </c>
      <c r="AN124" s="61" t="str">
        <f>IFERROR(Limt2!AM124/GAMSlim2!AM124,"")</f>
        <v/>
      </c>
      <c r="AO124" s="61" t="str">
        <f>IFERROR(Limt2!AN124/GAMSlim2!AN124,"")</f>
        <v/>
      </c>
      <c r="AP124" s="61" t="str">
        <f>IFERROR(Limt2!AO124/GAMSlim2!AO124,"")</f>
        <v/>
      </c>
      <c r="AQ124" s="61" t="str">
        <f>IFERROR(Limt2!AP124/GAMSlim2!AP124,"")</f>
        <v/>
      </c>
      <c r="AR124" s="61" t="str">
        <f>IFERROR(Limt2!AQ124/GAMSlim2!AQ124,"")</f>
        <v/>
      </c>
      <c r="AS124" s="61" t="str">
        <f>IFERROR(Limt2!AR124/GAMSlim2!AR124,"")</f>
        <v/>
      </c>
      <c r="AT124" s="61" t="str">
        <f>IFERROR(Limt2!AS124/GAMSlim2!AS124,"")</f>
        <v/>
      </c>
      <c r="AU124" s="61" t="str">
        <f>IFERROR(Limt2!AT124/GAMSlim2!AT124,"")</f>
        <v/>
      </c>
      <c r="AV124" s="61" t="str">
        <f>IFERROR(Limt2!AU124/GAMSlim2!AU124,"")</f>
        <v/>
      </c>
      <c r="AW124" s="61" t="str">
        <f>IFERROR(Limt2!AV124/GAMSlim2!AV124,"")</f>
        <v/>
      </c>
      <c r="AX124" s="61" t="str">
        <f>IFERROR(Limt2!AW124/GAMSlim2!AW124,"")</f>
        <v/>
      </c>
      <c r="AY124" s="61" t="str">
        <f>IFERROR(Limt2!AX124/GAMSlim2!AX124,"")</f>
        <v/>
      </c>
      <c r="AZ124" s="61" t="str">
        <f>IFERROR(Limt2!AY124/GAMSlim2!AY124,"")</f>
        <v/>
      </c>
      <c r="BA124" s="61" t="str">
        <f>IFERROR(Limt2!AZ124/GAMSlim2!AZ124,"")</f>
        <v/>
      </c>
      <c r="BB124" s="61" t="str">
        <f>IFERROR(Limt2!BA124/GAMSlim2!BA124,"")</f>
        <v/>
      </c>
      <c r="BC124" s="61" t="str">
        <f>IFERROR(Limt2!BB124/GAMSlim2!BB124,"")</f>
        <v/>
      </c>
      <c r="BD124" s="61" t="str">
        <f>IFERROR(Limt2!BC124/GAMSlim2!BC124,"")</f>
        <v/>
      </c>
      <c r="BE124" s="61" t="str">
        <f>IFERROR(Limt2!BD124/GAMSlim2!BD124,"")</f>
        <v/>
      </c>
      <c r="BF124" s="61" t="str">
        <f>IFERROR(Limt2!BE124/GAMSlim2!BE124,"")</f>
        <v/>
      </c>
      <c r="BG124" s="61" t="str">
        <f>IFERROR(Limt2!BF124/GAMSlim2!BF124,"")</f>
        <v/>
      </c>
      <c r="BH124" s="61" t="str">
        <f>IFERROR(Limt2!BG124/GAMSlim2!BG124,"")</f>
        <v/>
      </c>
      <c r="BI124" s="61" t="str">
        <f>IFERROR(Limt2!BH124/GAMSlim2!BH124,"")</f>
        <v/>
      </c>
      <c r="BJ124" s="61" t="str">
        <f>IFERROR(Limt2!BI124/GAMSlim2!BI124,"")</f>
        <v/>
      </c>
    </row>
    <row r="125" spans="1:62" x14ac:dyDescent="0.25">
      <c r="A125" t="str">
        <f>Limt2!A125</f>
        <v>Net National Income (Consumption basis)</v>
      </c>
      <c r="B125" t="str">
        <f>GAMSbase!A125</f>
        <v>Net National Income (consumption basis)</v>
      </c>
      <c r="C125" s="61" t="str">
        <f>IFERROR(Limt2!B125/GAMSlim2!B125,"")</f>
        <v/>
      </c>
      <c r="D125" s="61" t="str">
        <f>IFERROR(Limt2!C125/GAMSlim2!C125,"")</f>
        <v/>
      </c>
      <c r="E125" s="61" t="str">
        <f>IFERROR(Limt2!D125/GAMSlim2!D125,"")</f>
        <v/>
      </c>
      <c r="F125" s="61" t="str">
        <f>IFERROR(Limt2!E125/GAMSlim2!E125,"")</f>
        <v/>
      </c>
      <c r="G125" s="61" t="str">
        <f>IFERROR(Limt2!F125/GAMSlim2!F125,"")</f>
        <v/>
      </c>
      <c r="H125" s="61" t="str">
        <f>IFERROR(Limt2!G125/GAMSlim2!G125,"")</f>
        <v/>
      </c>
      <c r="I125" s="61" t="str">
        <f>IFERROR(Limt2!H125/GAMSlim2!H125,"")</f>
        <v/>
      </c>
      <c r="J125" s="61" t="str">
        <f>IFERROR(Limt2!I125/GAMSlim2!I125,"")</f>
        <v/>
      </c>
      <c r="K125" s="61" t="str">
        <f>IFERROR(Limt2!J125/GAMSlim2!J125,"")</f>
        <v/>
      </c>
      <c r="L125" s="61" t="str">
        <f>IFERROR(Limt2!K125/GAMSlim2!K125,"")</f>
        <v/>
      </c>
      <c r="M125" s="61" t="str">
        <f>IFERROR(Limt2!L125/GAMSlim2!L125,"")</f>
        <v/>
      </c>
      <c r="N125" s="61" t="str">
        <f>IFERROR(Limt2!M125/GAMSlim2!M125,"")</f>
        <v/>
      </c>
      <c r="O125" s="61" t="str">
        <f>IFERROR(Limt2!N125/GAMSlim2!N125,"")</f>
        <v/>
      </c>
      <c r="P125" s="61" t="str">
        <f>IFERROR(Limt2!O125/GAMSlim2!O125,"")</f>
        <v/>
      </c>
      <c r="Q125" s="61" t="str">
        <f>IFERROR(Limt2!P125/GAMSlim2!P125,"")</f>
        <v/>
      </c>
      <c r="R125" s="61" t="str">
        <f>IFERROR(Limt2!Q125/GAMSlim2!Q125,"")</f>
        <v/>
      </c>
      <c r="S125" s="61" t="str">
        <f>IFERROR(Limt2!R125/GAMSlim2!R125,"")</f>
        <v/>
      </c>
      <c r="T125" s="61" t="str">
        <f>IFERROR(Limt2!S125/GAMSlim2!S125,"")</f>
        <v/>
      </c>
      <c r="U125" s="61" t="str">
        <f>IFERROR(Limt2!T125/GAMSlim2!T125,"")</f>
        <v/>
      </c>
      <c r="V125" s="61" t="str">
        <f>IFERROR(Limt2!U125/GAMSlim2!U125,"")</f>
        <v/>
      </c>
      <c r="W125" s="61" t="str">
        <f>IFERROR(Limt2!V125/GAMSlim2!V125,"")</f>
        <v/>
      </c>
      <c r="X125" s="61" t="str">
        <f>IFERROR(Limt2!W125/GAMSlim2!W125,"")</f>
        <v/>
      </c>
      <c r="Y125" s="61" t="str">
        <f>IFERROR(Limt2!X125/GAMSlim2!X125,"")</f>
        <v/>
      </c>
      <c r="Z125" s="61" t="str">
        <f>IFERROR(Limt2!Y125/GAMSlim2!Y125,"")</f>
        <v/>
      </c>
      <c r="AA125" s="61" t="str">
        <f>IFERROR(Limt2!Z125/GAMSlim2!Z125,"")</f>
        <v/>
      </c>
      <c r="AB125" s="61" t="str">
        <f>IFERROR(Limt2!AA125/GAMSlim2!AA125,"")</f>
        <v/>
      </c>
      <c r="AC125" s="61" t="str">
        <f>IFERROR(Limt2!AB125/GAMSlim2!AB125,"")</f>
        <v/>
      </c>
      <c r="AD125" s="61" t="str">
        <f>IFERROR(Limt2!AC125/GAMSlim2!AC125,"")</f>
        <v/>
      </c>
      <c r="AE125" s="61" t="str">
        <f>IFERROR(Limt2!AD125/GAMSlim2!AD125,"")</f>
        <v/>
      </c>
      <c r="AF125" s="61" t="str">
        <f>IFERROR(Limt2!AE125/GAMSlim2!AE125,"")</f>
        <v/>
      </c>
      <c r="AG125" s="61" t="str">
        <f>IFERROR(Limt2!AF125/GAMSlim2!AF125,"")</f>
        <v/>
      </c>
      <c r="AH125" s="61" t="str">
        <f>IFERROR(Limt2!AG125/GAMSlim2!AG125,"")</f>
        <v/>
      </c>
      <c r="AI125" s="61" t="str">
        <f>IFERROR(Limt2!AH125/GAMSlim2!AH125,"")</f>
        <v/>
      </c>
      <c r="AJ125" s="61" t="str">
        <f>IFERROR(Limt2!AI125/GAMSlim2!AI125,"")</f>
        <v/>
      </c>
      <c r="AK125" s="61" t="str">
        <f>IFERROR(Limt2!AJ125/GAMSlim2!AJ125,"")</f>
        <v/>
      </c>
      <c r="AL125" s="61" t="str">
        <f>IFERROR(Limt2!AK125/GAMSlim2!AK125,"")</f>
        <v/>
      </c>
      <c r="AM125" s="61" t="str">
        <f>IFERROR(Limt2!AL125/GAMSlim2!AL125,"")</f>
        <v/>
      </c>
      <c r="AN125" s="61" t="str">
        <f>IFERROR(Limt2!AM125/GAMSlim2!AM125,"")</f>
        <v/>
      </c>
      <c r="AO125" s="61" t="str">
        <f>IFERROR(Limt2!AN125/GAMSlim2!AN125,"")</f>
        <v/>
      </c>
      <c r="AP125" s="61" t="str">
        <f>IFERROR(Limt2!AO125/GAMSlim2!AO125,"")</f>
        <v/>
      </c>
      <c r="AQ125" s="61" t="str">
        <f>IFERROR(Limt2!AP125/GAMSlim2!AP125,"")</f>
        <v/>
      </c>
      <c r="AR125" s="61" t="str">
        <f>IFERROR(Limt2!AQ125/GAMSlim2!AQ125,"")</f>
        <v/>
      </c>
      <c r="AS125" s="61" t="str">
        <f>IFERROR(Limt2!AR125/GAMSlim2!AR125,"")</f>
        <v/>
      </c>
      <c r="AT125" s="61" t="str">
        <f>IFERROR(Limt2!AS125/GAMSlim2!AS125,"")</f>
        <v/>
      </c>
      <c r="AU125" s="61" t="str">
        <f>IFERROR(Limt2!AT125/GAMSlim2!AT125,"")</f>
        <v/>
      </c>
      <c r="AV125" s="61" t="str">
        <f>IFERROR(Limt2!AU125/GAMSlim2!AU125,"")</f>
        <v/>
      </c>
      <c r="AW125" s="61" t="str">
        <f>IFERROR(Limt2!AV125/GAMSlim2!AV125,"")</f>
        <v/>
      </c>
      <c r="AX125" s="61" t="str">
        <f>IFERROR(Limt2!AW125/GAMSlim2!AW125,"")</f>
        <v/>
      </c>
      <c r="AY125" s="61" t="str">
        <f>IFERROR(Limt2!AX125/GAMSlim2!AX125,"")</f>
        <v/>
      </c>
      <c r="AZ125" s="61" t="str">
        <f>IFERROR(Limt2!AY125/GAMSlim2!AY125,"")</f>
        <v/>
      </c>
      <c r="BA125" s="61" t="str">
        <f>IFERROR(Limt2!AZ125/GAMSlim2!AZ125,"")</f>
        <v/>
      </c>
      <c r="BB125" s="61" t="str">
        <f>IFERROR(Limt2!BA125/GAMSlim2!BA125,"")</f>
        <v/>
      </c>
      <c r="BC125" s="61" t="str">
        <f>IFERROR(Limt2!BB125/GAMSlim2!BB125,"")</f>
        <v/>
      </c>
      <c r="BD125" s="61" t="str">
        <f>IFERROR(Limt2!BC125/GAMSlim2!BC125,"")</f>
        <v/>
      </c>
      <c r="BE125" s="61" t="str">
        <f>IFERROR(Limt2!BD125/GAMSlim2!BD125,"")</f>
        <v/>
      </c>
      <c r="BF125" s="61" t="str">
        <f>IFERROR(Limt2!BE125/GAMSlim2!BE125,"")</f>
        <v/>
      </c>
      <c r="BG125" s="61" t="str">
        <f>IFERROR(Limt2!BF125/GAMSlim2!BF125,"")</f>
        <v/>
      </c>
      <c r="BH125" s="61" t="str">
        <f>IFERROR(Limt2!BG125/GAMSlim2!BG125,"")</f>
        <v/>
      </c>
      <c r="BI125" s="61" t="str">
        <f>IFERROR(Limt2!BH125/GAMSlim2!BH125,"")</f>
        <v/>
      </c>
      <c r="BJ125" s="61" t="str">
        <f>IFERROR(Limt2!BI125/GAMSlim2!BI125,"")</f>
        <v/>
      </c>
    </row>
    <row r="126" spans="1:62" x14ac:dyDescent="0.25">
      <c r="A126" t="str">
        <f>Limt2!A126</f>
        <v>Consumption per capita ($thous per year)</v>
      </c>
      <c r="B126" t="str">
        <f>GAMSbase!A126</f>
        <v>Consumption Per Capita (thousand USD per year)</v>
      </c>
      <c r="C126" s="61">
        <f>IFERROR(Limt2!B126/GAMSlim2!B126,"")</f>
        <v>0.99999999994774658</v>
      </c>
      <c r="D126" s="61">
        <f>IFERROR(Limt2!C126/GAMSlim2!C126,"")</f>
        <v>1.0000000000652609</v>
      </c>
      <c r="E126" s="61">
        <f>IFERROR(Limt2!D126/GAMSlim2!D126,"")</f>
        <v>1.0043616554652322</v>
      </c>
      <c r="F126" s="61">
        <f>IFERROR(Limt2!E126/GAMSlim2!E126,"")</f>
        <v>1.0033006580490222</v>
      </c>
      <c r="G126" s="61">
        <f>IFERROR(Limt2!F126/GAMSlim2!F126,"")</f>
        <v>1.0027383279427167</v>
      </c>
      <c r="H126" s="61">
        <f>IFERROR(Limt2!G126/GAMSlim2!G126,"")</f>
        <v>1.0025216687461185</v>
      </c>
      <c r="I126" s="61">
        <f>IFERROR(Limt2!H126/GAMSlim2!H126,"")</f>
        <v>1.0025592807881665</v>
      </c>
      <c r="J126" s="61">
        <f>IFERROR(Limt2!I126/GAMSlim2!I126,"")</f>
        <v>1.0027999457809043</v>
      </c>
      <c r="K126" s="61">
        <f>IFERROR(Limt2!J126/GAMSlim2!J126,"")</f>
        <v>1.003219365273692</v>
      </c>
      <c r="L126" s="61">
        <f>IFERROR(Limt2!K126/GAMSlim2!K126,"")</f>
        <v>1.0038124916215854</v>
      </c>
      <c r="M126" s="61">
        <f>IFERROR(Limt2!L126/GAMSlim2!L126,"")</f>
        <v>1.004589826555814</v>
      </c>
      <c r="N126" s="61">
        <f>IFERROR(Limt2!M126/GAMSlim2!M126,"")</f>
        <v>1.0055591931857342</v>
      </c>
      <c r="O126" s="61">
        <f>IFERROR(Limt2!N126/GAMSlim2!N126,"")</f>
        <v>1.0067385979342269</v>
      </c>
      <c r="P126" s="61">
        <f>IFERROR(Limt2!O126/GAMSlim2!O126,"")</f>
        <v>1.0081666113825685</v>
      </c>
      <c r="Q126" s="61">
        <f>IFERROR(Limt2!P126/GAMSlim2!P126,"")</f>
        <v>1.0098869776261654</v>
      </c>
      <c r="R126" s="61">
        <f>IFERROR(Limt2!Q126/GAMSlim2!Q126,"")</f>
        <v>1.011949017809965</v>
      </c>
      <c r="S126" s="61">
        <f>IFERROR(Limt2!R126/GAMSlim2!R126,"")</f>
        <v>1.0144078213843322</v>
      </c>
      <c r="T126" s="61">
        <f>IFERROR(Limt2!S126/GAMSlim2!S126,"")</f>
        <v>1.0173242770879802</v>
      </c>
      <c r="U126" s="61">
        <f>IFERROR(Limt2!T126/GAMSlim2!T126,"")</f>
        <v>1.0207649176440889</v>
      </c>
      <c r="V126" s="61">
        <f>IFERROR(Limt2!U126/GAMSlim2!U126,"")</f>
        <v>1.0246115288464037</v>
      </c>
      <c r="W126" s="61">
        <f>IFERROR(Limt2!V126/GAMSlim2!V126,"")</f>
        <v>1.0289147485117678</v>
      </c>
      <c r="X126" s="61">
        <f>IFERROR(Limt2!W126/GAMSlim2!W126,"")</f>
        <v>1.0337085092446765</v>
      </c>
      <c r="Y126" s="61">
        <f>IFERROR(Limt2!X126/GAMSlim2!X126,"")</f>
        <v>1.0389916078912342</v>
      </c>
      <c r="Z126" s="61">
        <f>IFERROR(Limt2!Y126/GAMSlim2!Y126,"")</f>
        <v>1.0447352170142277</v>
      </c>
      <c r="AA126" s="61">
        <f>IFERROR(Limt2!Z126/GAMSlim2!Z126,"")</f>
        <v>1.0508739162026619</v>
      </c>
      <c r="AB126" s="61">
        <f>IFERROR(Limt2!AA126/GAMSlim2!AA126,"")</f>
        <v>1.0572946819749294</v>
      </c>
      <c r="AC126" s="61">
        <f>IFERROR(Limt2!AB126/GAMSlim2!AB126,"")</f>
        <v>1.0638244417306169</v>
      </c>
      <c r="AD126" s="61">
        <f>IFERROR(Limt2!AC126/GAMSlim2!AC126,"")</f>
        <v>1.0702315567082799</v>
      </c>
      <c r="AE126" s="61">
        <f>IFERROR(Limt2!AD126/GAMSlim2!AD126,"")</f>
        <v>1.0761610717757231</v>
      </c>
      <c r="AF126" s="61">
        <f>IFERROR(Limt2!AE126/GAMSlim2!AE126,"")</f>
        <v>1.0812098332659565</v>
      </c>
      <c r="AG126" s="61">
        <f>IFERROR(Limt2!AF126/GAMSlim2!AF126,"")</f>
        <v>1.0849675129566929</v>
      </c>
      <c r="AH126" s="61">
        <f>IFERROR(Limt2!AG126/GAMSlim2!AG126,"")</f>
        <v>1.0868016262300821</v>
      </c>
      <c r="AI126" s="61">
        <f>IFERROR(Limt2!AH126/GAMSlim2!AH126,"")</f>
        <v>0.77553063359625529</v>
      </c>
      <c r="AJ126" s="61">
        <f>IFERROR(Limt2!AI126/GAMSlim2!AI126,"")</f>
        <v>0.84927085123032142</v>
      </c>
      <c r="AK126" s="61">
        <f>IFERROR(Limt2!AJ126/GAMSlim2!AJ126,"")</f>
        <v>0.8973319394040179</v>
      </c>
      <c r="AL126" s="61">
        <f>IFERROR(Limt2!AK126/GAMSlim2!AK126,"")</f>
        <v>0.9293123694549511</v>
      </c>
      <c r="AM126" s="61">
        <f>IFERROR(Limt2!AL126/GAMSlim2!AL126,"")</f>
        <v>0.9508862167491885</v>
      </c>
      <c r="AN126" s="61">
        <f>IFERROR(Limt2!AM126/GAMSlim2!AM126,"")</f>
        <v>0.96558271272568696</v>
      </c>
      <c r="AO126" s="61">
        <f>IFERROR(Limt2!AN126/GAMSlim2!AN126,"")</f>
        <v>0.97567158308182633</v>
      </c>
      <c r="AP126" s="61">
        <f>IFERROR(Limt2!AO126/GAMSlim2!AO126,"")</f>
        <v>0.98264457682681816</v>
      </c>
      <c r="AQ126" s="61">
        <f>IFERROR(Limt2!AP126/GAMSlim2!AP126,"")</f>
        <v>0.98749594946543262</v>
      </c>
      <c r="AR126" s="61">
        <f>IFERROR(Limt2!AQ126/GAMSlim2!AQ126,"")</f>
        <v>0.99089435264429726</v>
      </c>
      <c r="AS126" s="61">
        <f>IFERROR(Limt2!AR126/GAMSlim2!AR126,"")</f>
        <v>0.99329214653542375</v>
      </c>
      <c r="AT126" s="61">
        <f>IFERROR(Limt2!AS126/GAMSlim2!AS126,"")</f>
        <v>0.99499675016412825</v>
      </c>
      <c r="AU126" s="61">
        <f>IFERROR(Limt2!AT126/GAMSlim2!AT126,"")</f>
        <v>0.99621800404111094</v>
      </c>
      <c r="AV126" s="61">
        <f>IFERROR(Limt2!AU126/GAMSlim2!AU126,"")</f>
        <v>0.99709988473300049</v>
      </c>
      <c r="AW126" s="61">
        <f>IFERROR(Limt2!AV126/GAMSlim2!AV126,"")</f>
        <v>0.99774179545783925</v>
      </c>
      <c r="AX126" s="61">
        <f>IFERROR(Limt2!AW126/GAMSlim2!AW126,"")</f>
        <v>0.99821282703100656</v>
      </c>
      <c r="AY126" s="61">
        <f>IFERROR(Limt2!AX126/GAMSlim2!AX126,"")</f>
        <v>0.99856127297233177</v>
      </c>
      <c r="AZ126" s="61">
        <f>IFERROR(Limt2!AY126/GAMSlim2!AY126,"")</f>
        <v>0.9988209406534122</v>
      </c>
      <c r="BA126" s="61">
        <f>IFERROR(Limt2!AZ126/GAMSlim2!AZ126,"")</f>
        <v>0.99901534189088959</v>
      </c>
      <c r="BB126" s="61">
        <f>IFERROR(Limt2!BA126/GAMSlim2!BA126,"")</f>
        <v>0.9991633032536823</v>
      </c>
      <c r="BC126" s="61">
        <f>IFERROR(Limt2!BB126/GAMSlim2!BB126,"")</f>
        <v>0.99926829736119749</v>
      </c>
      <c r="BD126" s="61">
        <f>IFERROR(Limt2!BC126/GAMSlim2!BC126,"")</f>
        <v>0.99933824012405392</v>
      </c>
      <c r="BE126" s="61">
        <f>IFERROR(Limt2!BD126/GAMSlim2!BD126,"")</f>
        <v>0.99937625012806464</v>
      </c>
      <c r="BF126" s="61">
        <f>IFERROR(Limt2!BE126/GAMSlim2!BE126,"")</f>
        <v>0.99938237846936617</v>
      </c>
      <c r="BG126" s="61">
        <f>IFERROR(Limt2!BF126/GAMSlim2!BF126,"")</f>
        <v>0.99935535619942084</v>
      </c>
      <c r="BH126" s="61">
        <f>IFERROR(Limt2!BG126/GAMSlim2!BG126,"")</f>
        <v>0.9992943888346747</v>
      </c>
      <c r="BI126" s="61">
        <f>IFERROR(Limt2!BH126/GAMSlim2!BH126,"")</f>
        <v>0.99920064084266191</v>
      </c>
      <c r="BJ126" s="61">
        <f>IFERROR(Limt2!BI126/GAMSlim2!BI126,"")</f>
        <v>0.99907787661901848</v>
      </c>
    </row>
    <row r="127" spans="1:62" x14ac:dyDescent="0.25">
      <c r="A127" t="str">
        <f>Limt2!A127</f>
        <v>Utility of p. c. consumption</v>
      </c>
      <c r="B127" t="str">
        <f>GAMSbase!A127</f>
        <v>Utility of Per Capita Consumption</v>
      </c>
      <c r="C127" s="61" t="str">
        <f>IFERROR(Limt2!B127/GAMSlim2!B127,"")</f>
        <v/>
      </c>
      <c r="D127" s="61" t="str">
        <f>IFERROR(Limt2!C127/GAMSlim2!C127,"")</f>
        <v/>
      </c>
      <c r="E127" s="61" t="str">
        <f>IFERROR(Limt2!D127/GAMSlim2!D127,"")</f>
        <v/>
      </c>
      <c r="F127" s="61" t="str">
        <f>IFERROR(Limt2!E127/GAMSlim2!E127,"")</f>
        <v/>
      </c>
      <c r="G127" s="61" t="str">
        <f>IFERROR(Limt2!F127/GAMSlim2!F127,"")</f>
        <v/>
      </c>
      <c r="H127" s="61" t="str">
        <f>IFERROR(Limt2!G127/GAMSlim2!G127,"")</f>
        <v/>
      </c>
      <c r="I127" s="61" t="str">
        <f>IFERROR(Limt2!H127/GAMSlim2!H127,"")</f>
        <v/>
      </c>
      <c r="J127" s="61" t="str">
        <f>IFERROR(Limt2!I127/GAMSlim2!I127,"")</f>
        <v/>
      </c>
      <c r="K127" s="61" t="str">
        <f>IFERROR(Limt2!J127/GAMSlim2!J127,"")</f>
        <v/>
      </c>
      <c r="L127" s="61" t="str">
        <f>IFERROR(Limt2!K127/GAMSlim2!K127,"")</f>
        <v/>
      </c>
      <c r="M127" s="61" t="str">
        <f>IFERROR(Limt2!L127/GAMSlim2!L127,"")</f>
        <v/>
      </c>
      <c r="N127" s="61" t="str">
        <f>IFERROR(Limt2!M127/GAMSlim2!M127,"")</f>
        <v/>
      </c>
      <c r="O127" s="61" t="str">
        <f>IFERROR(Limt2!N127/GAMSlim2!N127,"")</f>
        <v/>
      </c>
      <c r="P127" s="61" t="str">
        <f>IFERROR(Limt2!O127/GAMSlim2!O127,"")</f>
        <v/>
      </c>
      <c r="Q127" s="61" t="str">
        <f>IFERROR(Limt2!P127/GAMSlim2!P127,"")</f>
        <v/>
      </c>
      <c r="R127" s="61" t="str">
        <f>IFERROR(Limt2!Q127/GAMSlim2!Q127,"")</f>
        <v/>
      </c>
      <c r="S127" s="61" t="str">
        <f>IFERROR(Limt2!R127/GAMSlim2!R127,"")</f>
        <v/>
      </c>
      <c r="T127" s="61" t="str">
        <f>IFERROR(Limt2!S127/GAMSlim2!S127,"")</f>
        <v/>
      </c>
      <c r="U127" s="61" t="str">
        <f>IFERROR(Limt2!T127/GAMSlim2!T127,"")</f>
        <v/>
      </c>
      <c r="V127" s="61" t="str">
        <f>IFERROR(Limt2!U127/GAMSlim2!U127,"")</f>
        <v/>
      </c>
      <c r="W127" s="61" t="str">
        <f>IFERROR(Limt2!V127/GAMSlim2!V127,"")</f>
        <v/>
      </c>
      <c r="X127" s="61" t="str">
        <f>IFERROR(Limt2!W127/GAMSlim2!W127,"")</f>
        <v/>
      </c>
      <c r="Y127" s="61" t="str">
        <f>IFERROR(Limt2!X127/GAMSlim2!X127,"")</f>
        <v/>
      </c>
      <c r="Z127" s="61" t="str">
        <f>IFERROR(Limt2!Y127/GAMSlim2!Y127,"")</f>
        <v/>
      </c>
      <c r="AA127" s="61" t="str">
        <f>IFERROR(Limt2!Z127/GAMSlim2!Z127,"")</f>
        <v/>
      </c>
      <c r="AB127" s="61" t="str">
        <f>IFERROR(Limt2!AA127/GAMSlim2!AA127,"")</f>
        <v/>
      </c>
      <c r="AC127" s="61" t="str">
        <f>IFERROR(Limt2!AB127/GAMSlim2!AB127,"")</f>
        <v/>
      </c>
      <c r="AD127" s="61" t="str">
        <f>IFERROR(Limt2!AC127/GAMSlim2!AC127,"")</f>
        <v/>
      </c>
      <c r="AE127" s="61" t="str">
        <f>IFERROR(Limt2!AD127/GAMSlim2!AD127,"")</f>
        <v/>
      </c>
      <c r="AF127" s="61" t="str">
        <f>IFERROR(Limt2!AE127/GAMSlim2!AE127,"")</f>
        <v/>
      </c>
      <c r="AG127" s="61" t="str">
        <f>IFERROR(Limt2!AF127/GAMSlim2!AF127,"")</f>
        <v/>
      </c>
      <c r="AH127" s="61" t="str">
        <f>IFERROR(Limt2!AG127/GAMSlim2!AG127,"")</f>
        <v/>
      </c>
      <c r="AI127" s="61" t="str">
        <f>IFERROR(Limt2!AH127/GAMSlim2!AH127,"")</f>
        <v/>
      </c>
      <c r="AJ127" s="61" t="str">
        <f>IFERROR(Limt2!AI127/GAMSlim2!AI127,"")</f>
        <v/>
      </c>
      <c r="AK127" s="61" t="str">
        <f>IFERROR(Limt2!AJ127/GAMSlim2!AJ127,"")</f>
        <v/>
      </c>
      <c r="AL127" s="61" t="str">
        <f>IFERROR(Limt2!AK127/GAMSlim2!AK127,"")</f>
        <v/>
      </c>
      <c r="AM127" s="61" t="str">
        <f>IFERROR(Limt2!AL127/GAMSlim2!AL127,"")</f>
        <v/>
      </c>
      <c r="AN127" s="61" t="str">
        <f>IFERROR(Limt2!AM127/GAMSlim2!AM127,"")</f>
        <v/>
      </c>
      <c r="AO127" s="61" t="str">
        <f>IFERROR(Limt2!AN127/GAMSlim2!AN127,"")</f>
        <v/>
      </c>
      <c r="AP127" s="61" t="str">
        <f>IFERROR(Limt2!AO127/GAMSlim2!AO127,"")</f>
        <v/>
      </c>
      <c r="AQ127" s="61" t="str">
        <f>IFERROR(Limt2!AP127/GAMSlim2!AP127,"")</f>
        <v/>
      </c>
      <c r="AR127" s="61" t="str">
        <f>IFERROR(Limt2!AQ127/GAMSlim2!AQ127,"")</f>
        <v/>
      </c>
      <c r="AS127" s="61" t="str">
        <f>IFERROR(Limt2!AR127/GAMSlim2!AR127,"")</f>
        <v/>
      </c>
      <c r="AT127" s="61" t="str">
        <f>IFERROR(Limt2!AS127/GAMSlim2!AS127,"")</f>
        <v/>
      </c>
      <c r="AU127" s="61" t="str">
        <f>IFERROR(Limt2!AT127/GAMSlim2!AT127,"")</f>
        <v/>
      </c>
      <c r="AV127" s="61" t="str">
        <f>IFERROR(Limt2!AU127/GAMSlim2!AU127,"")</f>
        <v/>
      </c>
      <c r="AW127" s="61" t="str">
        <f>IFERROR(Limt2!AV127/GAMSlim2!AV127,"")</f>
        <v/>
      </c>
      <c r="AX127" s="61" t="str">
        <f>IFERROR(Limt2!AW127/GAMSlim2!AW127,"")</f>
        <v/>
      </c>
      <c r="AY127" s="61" t="str">
        <f>IFERROR(Limt2!AX127/GAMSlim2!AX127,"")</f>
        <v/>
      </c>
      <c r="AZ127" s="61" t="str">
        <f>IFERROR(Limt2!AY127/GAMSlim2!AY127,"")</f>
        <v/>
      </c>
      <c r="BA127" s="61" t="str">
        <f>IFERROR(Limt2!AZ127/GAMSlim2!AZ127,"")</f>
        <v/>
      </c>
      <c r="BB127" s="61" t="str">
        <f>IFERROR(Limt2!BA127/GAMSlim2!BA127,"")</f>
        <v/>
      </c>
      <c r="BC127" s="61" t="str">
        <f>IFERROR(Limt2!BB127/GAMSlim2!BB127,"")</f>
        <v/>
      </c>
      <c r="BD127" s="61" t="str">
        <f>IFERROR(Limt2!BC127/GAMSlim2!BC127,"")</f>
        <v/>
      </c>
      <c r="BE127" s="61" t="str">
        <f>IFERROR(Limt2!BD127/GAMSlim2!BD127,"")</f>
        <v/>
      </c>
      <c r="BF127" s="61" t="str">
        <f>IFERROR(Limt2!BE127/GAMSlim2!BE127,"")</f>
        <v/>
      </c>
      <c r="BG127" s="61" t="str">
        <f>IFERROR(Limt2!BF127/GAMSlim2!BF127,"")</f>
        <v/>
      </c>
      <c r="BH127" s="61" t="str">
        <f>IFERROR(Limt2!BG127/GAMSlim2!BG127,"")</f>
        <v/>
      </c>
      <c r="BI127" s="61" t="str">
        <f>IFERROR(Limt2!BH127/GAMSlim2!BH127,"")</f>
        <v/>
      </c>
      <c r="BJ127" s="61" t="str">
        <f>IFERROR(Limt2!BI127/GAMSlim2!BI127,"")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Limt2!A129</f>
        <v xml:space="preserve">Discounted utility (in trillions 2000$) </v>
      </c>
      <c r="B129" t="str">
        <f>GAMSbase!A129</f>
        <v>Total Discounted Utility (trillions 2000USD)</v>
      </c>
      <c r="C129" s="61">
        <f>IFERROR(Limt2!B129/GAMSlim2!B129,"")</f>
        <v>0.7070443607144915</v>
      </c>
      <c r="D129" s="61" t="str">
        <f>IFERROR(Limt2!C129/GAMSlim2!C129,"")</f>
        <v/>
      </c>
      <c r="E129" s="61" t="str">
        <f>IFERROR(Limt2!D129/GAMSlim2!D129,"")</f>
        <v/>
      </c>
      <c r="F129" s="61" t="str">
        <f>IFERROR(Limt2!E129/GAMSlim2!E129,"")</f>
        <v/>
      </c>
      <c r="G129" s="61" t="str">
        <f>IFERROR(Limt2!F129/GAMSlim2!F129,"")</f>
        <v/>
      </c>
      <c r="H129" s="61" t="str">
        <f>IFERROR(Limt2!G129/GAMSlim2!G129,"")</f>
        <v/>
      </c>
      <c r="I129" s="61" t="str">
        <f>IFERROR(Limt2!H129/GAMSlim2!H129,"")</f>
        <v/>
      </c>
      <c r="J129" s="61" t="str">
        <f>IFERROR(Limt2!I129/GAMSlim2!I129,"")</f>
        <v/>
      </c>
      <c r="K129" s="61" t="str">
        <f>IFERROR(Limt2!J129/GAMSlim2!J129,"")</f>
        <v/>
      </c>
      <c r="L129" s="61" t="str">
        <f>IFERROR(Limt2!K129/GAMSlim2!K129,"")</f>
        <v/>
      </c>
      <c r="M129" s="61" t="str">
        <f>IFERROR(Limt2!L129/GAMSlim2!L129,"")</f>
        <v/>
      </c>
      <c r="N129" s="61" t="str">
        <f>IFERROR(Limt2!M129/GAMSlim2!M129,"")</f>
        <v/>
      </c>
      <c r="O129" s="61" t="str">
        <f>IFERROR(Limt2!N129/GAMSlim2!N129,"")</f>
        <v/>
      </c>
      <c r="P129" s="61" t="str">
        <f>IFERROR(Limt2!O129/GAMSlim2!O129,"")</f>
        <v/>
      </c>
      <c r="Q129" s="61" t="str">
        <f>IFERROR(Limt2!P129/GAMSlim2!P129,"")</f>
        <v/>
      </c>
      <c r="R129" s="61" t="str">
        <f>IFERROR(Limt2!Q129/GAMSlim2!Q129,"")</f>
        <v/>
      </c>
      <c r="S129" s="61" t="str">
        <f>IFERROR(Limt2!R129/GAMSlim2!R129,"")</f>
        <v/>
      </c>
      <c r="T129" s="61" t="str">
        <f>IFERROR(Limt2!S129/GAMSlim2!S129,"")</f>
        <v/>
      </c>
      <c r="U129" s="61" t="str">
        <f>IFERROR(Limt2!T129/GAMSlim2!T129,"")</f>
        <v/>
      </c>
      <c r="V129" s="61" t="str">
        <f>IFERROR(Limt2!U129/GAMSlim2!U129,"")</f>
        <v/>
      </c>
      <c r="W129" s="61" t="str">
        <f>IFERROR(Limt2!V129/GAMSlim2!V129,"")</f>
        <v/>
      </c>
      <c r="X129" s="61" t="str">
        <f>IFERROR(Limt2!W129/GAMSlim2!W129,"")</f>
        <v/>
      </c>
      <c r="Y129" s="61" t="str">
        <f>IFERROR(Limt2!X129/GAMSlim2!X129,"")</f>
        <v/>
      </c>
      <c r="Z129" s="61" t="str">
        <f>IFERROR(Limt2!Y129/GAMSlim2!Y129,"")</f>
        <v/>
      </c>
      <c r="AA129" s="61" t="str">
        <f>IFERROR(Limt2!Z129/GAMSlim2!Z129,"")</f>
        <v/>
      </c>
      <c r="AB129" s="61" t="str">
        <f>IFERROR(Limt2!AA129/GAMSlim2!AA129,"")</f>
        <v/>
      </c>
      <c r="AC129" s="61" t="str">
        <f>IFERROR(Limt2!AB129/GAMSlim2!AB129,"")</f>
        <v/>
      </c>
      <c r="AD129" s="61" t="str">
        <f>IFERROR(Limt2!AC129/GAMSlim2!AC129,"")</f>
        <v/>
      </c>
      <c r="AE129" s="61" t="str">
        <f>IFERROR(Limt2!AD129/GAMSlim2!AD129,"")</f>
        <v/>
      </c>
      <c r="AF129" s="61" t="str">
        <f>IFERROR(Limt2!AE129/GAMSlim2!AE129,"")</f>
        <v/>
      </c>
      <c r="AG129" s="61" t="str">
        <f>IFERROR(Limt2!AF129/GAMSlim2!AF129,"")</f>
        <v/>
      </c>
      <c r="AH129" s="61" t="str">
        <f>IFERROR(Limt2!AG129/GAMSlim2!AG129,"")</f>
        <v/>
      </c>
      <c r="AI129" s="61" t="str">
        <f>IFERROR(Limt2!AH129/GAMSlim2!AH129,"")</f>
        <v/>
      </c>
      <c r="AJ129" s="61" t="str">
        <f>IFERROR(Limt2!AI129/GAMSlim2!AI129,"")</f>
        <v/>
      </c>
      <c r="AK129" s="61" t="str">
        <f>IFERROR(Limt2!AJ129/GAMSlim2!AJ129,"")</f>
        <v/>
      </c>
      <c r="AL129" s="61" t="str">
        <f>IFERROR(Limt2!AK129/GAMSlim2!AK129,"")</f>
        <v/>
      </c>
      <c r="AM129" s="61" t="str">
        <f>IFERROR(Limt2!AL129/GAMSlim2!AL129,"")</f>
        <v/>
      </c>
      <c r="AN129" s="61" t="str">
        <f>IFERROR(Limt2!AM129/GAMSlim2!AM129,"")</f>
        <v/>
      </c>
      <c r="AO129" s="61" t="str">
        <f>IFERROR(Limt2!AN129/GAMSlim2!AN129,"")</f>
        <v/>
      </c>
      <c r="AP129" s="61" t="str">
        <f>IFERROR(Limt2!AO129/GAMSlim2!AO129,"")</f>
        <v/>
      </c>
      <c r="AQ129" s="61" t="str">
        <f>IFERROR(Limt2!AP129/GAMSlim2!AP129,"")</f>
        <v/>
      </c>
      <c r="AR129" s="61" t="str">
        <f>IFERROR(Limt2!AQ129/GAMSlim2!AQ129,"")</f>
        <v/>
      </c>
      <c r="AS129" s="61" t="str">
        <f>IFERROR(Limt2!AR129/GAMSlim2!AR129,"")</f>
        <v/>
      </c>
      <c r="AT129" s="61" t="str">
        <f>IFERROR(Limt2!AS129/GAMSlim2!AS129,"")</f>
        <v/>
      </c>
      <c r="AU129" s="61" t="str">
        <f>IFERROR(Limt2!AT129/GAMSlim2!AT129,"")</f>
        <v/>
      </c>
      <c r="AV129" s="61" t="str">
        <f>IFERROR(Limt2!AU129/GAMSlim2!AU129,"")</f>
        <v/>
      </c>
      <c r="AW129" s="61" t="str">
        <f>IFERROR(Limt2!AV129/GAMSlim2!AV129,"")</f>
        <v/>
      </c>
      <c r="AX129" s="61" t="str">
        <f>IFERROR(Limt2!AW129/GAMSlim2!AW129,"")</f>
        <v/>
      </c>
      <c r="AY129" s="61" t="str">
        <f>IFERROR(Limt2!AX129/GAMSlim2!AX129,"")</f>
        <v/>
      </c>
      <c r="AZ129" s="61" t="str">
        <f>IFERROR(Limt2!AY129/GAMSlim2!AY129,"")</f>
        <v/>
      </c>
      <c r="BA129" s="61" t="str">
        <f>IFERROR(Limt2!AZ129/GAMSlim2!AZ129,"")</f>
        <v/>
      </c>
      <c r="BB129" s="61" t="str">
        <f>IFERROR(Limt2!BA129/GAMSlim2!BA129,"")</f>
        <v/>
      </c>
      <c r="BC129" s="61" t="str">
        <f>IFERROR(Limt2!BB129/GAMSlim2!BB129,"")</f>
        <v/>
      </c>
      <c r="BD129" s="61" t="str">
        <f>IFERROR(Limt2!BC129/GAMSlim2!BC129,"")</f>
        <v/>
      </c>
      <c r="BE129" s="61" t="str">
        <f>IFERROR(Limt2!BD129/GAMSlim2!BD129,"")</f>
        <v/>
      </c>
      <c r="BF129" s="61" t="str">
        <f>IFERROR(Limt2!BE129/GAMSlim2!BE129,"")</f>
        <v/>
      </c>
      <c r="BG129" s="61" t="str">
        <f>IFERROR(Limt2!BF129/GAMSlim2!BF129,"")</f>
        <v/>
      </c>
      <c r="BH129" s="61" t="str">
        <f>IFERROR(Limt2!BG129/GAMSlim2!BG129,"")</f>
        <v/>
      </c>
      <c r="BI129" s="61" t="str">
        <f>IFERROR(Limt2!BH129/GAMSlim2!BH129,"")</f>
        <v/>
      </c>
      <c r="BJ129" s="61" t="str">
        <f>IFERROR(Limt2!BI129/GAMSlim2!BI129,"")</f>
        <v/>
      </c>
    </row>
    <row r="130" spans="1:62" x14ac:dyDescent="0.25">
      <c r="A130" t="str">
        <f>Limt2!A130</f>
        <v>Control variables: Optimized for 2015 and beyond.</v>
      </c>
      <c r="B130" t="str">
        <f>GAMSbase!A130</f>
        <v>** CONTROL VARIABLES</v>
      </c>
      <c r="C130" s="61" t="str">
        <f>IFERROR(Limt2!B130/GAMSlim2!B130,"")</f>
        <v/>
      </c>
      <c r="D130" s="61" t="str">
        <f>IFERROR(Limt2!C130/GAMSlim2!C130,"")</f>
        <v/>
      </c>
      <c r="E130" s="61" t="str">
        <f>IFERROR(Limt2!D130/GAMSlim2!D130,"")</f>
        <v/>
      </c>
      <c r="F130" s="61" t="str">
        <f>IFERROR(Limt2!E130/GAMSlim2!E130,"")</f>
        <v/>
      </c>
      <c r="G130" s="61" t="str">
        <f>IFERROR(Limt2!F130/GAMSlim2!F130,"")</f>
        <v/>
      </c>
      <c r="H130" s="61" t="str">
        <f>IFERROR(Limt2!G130/GAMSlim2!G130,"")</f>
        <v/>
      </c>
      <c r="I130" s="61" t="str">
        <f>IFERROR(Limt2!H130/GAMSlim2!H130,"")</f>
        <v/>
      </c>
      <c r="J130" s="61" t="str">
        <f>IFERROR(Limt2!I130/GAMSlim2!I130,"")</f>
        <v/>
      </c>
      <c r="K130" s="61" t="str">
        <f>IFERROR(Limt2!J130/GAMSlim2!J130,"")</f>
        <v/>
      </c>
      <c r="L130" s="61" t="str">
        <f>IFERROR(Limt2!K130/GAMSlim2!K130,"")</f>
        <v/>
      </c>
      <c r="M130" s="61" t="str">
        <f>IFERROR(Limt2!L130/GAMSlim2!L130,"")</f>
        <v/>
      </c>
      <c r="N130" s="61" t="str">
        <f>IFERROR(Limt2!M130/GAMSlim2!M130,"")</f>
        <v/>
      </c>
      <c r="O130" s="61" t="str">
        <f>IFERROR(Limt2!N130/GAMSlim2!N130,"")</f>
        <v/>
      </c>
      <c r="P130" s="61" t="str">
        <f>IFERROR(Limt2!O130/GAMSlim2!O130,"")</f>
        <v/>
      </c>
      <c r="Q130" s="61" t="str">
        <f>IFERROR(Limt2!P130/GAMSlim2!P130,"")</f>
        <v/>
      </c>
      <c r="R130" s="61" t="str">
        <f>IFERROR(Limt2!Q130/GAMSlim2!Q130,"")</f>
        <v/>
      </c>
      <c r="S130" s="61" t="str">
        <f>IFERROR(Limt2!R130/GAMSlim2!R130,"")</f>
        <v/>
      </c>
      <c r="T130" s="61" t="str">
        <f>IFERROR(Limt2!S130/GAMSlim2!S130,"")</f>
        <v/>
      </c>
      <c r="U130" s="61" t="str">
        <f>IFERROR(Limt2!T130/GAMSlim2!T130,"")</f>
        <v/>
      </c>
      <c r="V130" s="61" t="str">
        <f>IFERROR(Limt2!U130/GAMSlim2!U130,"")</f>
        <v/>
      </c>
      <c r="W130" s="61" t="str">
        <f>IFERROR(Limt2!V130/GAMSlim2!V130,"")</f>
        <v/>
      </c>
      <c r="X130" s="61" t="str">
        <f>IFERROR(Limt2!W130/GAMSlim2!W130,"")</f>
        <v/>
      </c>
      <c r="Y130" s="61" t="str">
        <f>IFERROR(Limt2!X130/GAMSlim2!X130,"")</f>
        <v/>
      </c>
      <c r="Z130" s="61" t="str">
        <f>IFERROR(Limt2!Y130/GAMSlim2!Y130,"")</f>
        <v/>
      </c>
      <c r="AA130" s="61" t="str">
        <f>IFERROR(Limt2!Z130/GAMSlim2!Z130,"")</f>
        <v/>
      </c>
      <c r="AB130" s="61" t="str">
        <f>IFERROR(Limt2!AA130/GAMSlim2!AA130,"")</f>
        <v/>
      </c>
      <c r="AC130" s="61" t="str">
        <f>IFERROR(Limt2!AB130/GAMSlim2!AB130,"")</f>
        <v/>
      </c>
      <c r="AD130" s="61" t="str">
        <f>IFERROR(Limt2!AC130/GAMSlim2!AC130,"")</f>
        <v/>
      </c>
      <c r="AE130" s="61" t="str">
        <f>IFERROR(Limt2!AD130/GAMSlim2!AD130,"")</f>
        <v/>
      </c>
      <c r="AF130" s="61" t="str">
        <f>IFERROR(Limt2!AE130/GAMSlim2!AE130,"")</f>
        <v/>
      </c>
      <c r="AG130" s="61" t="str">
        <f>IFERROR(Limt2!AF130/GAMSlim2!AF130,"")</f>
        <v/>
      </c>
      <c r="AH130" s="61" t="str">
        <f>IFERROR(Limt2!AG130/GAMSlim2!AG130,"")</f>
        <v/>
      </c>
      <c r="AI130" s="61" t="str">
        <f>IFERROR(Limt2!AH130/GAMSlim2!AH130,"")</f>
        <v/>
      </c>
      <c r="AJ130" s="61" t="str">
        <f>IFERROR(Limt2!AI130/GAMSlim2!AI130,"")</f>
        <v/>
      </c>
      <c r="AK130" s="61" t="str">
        <f>IFERROR(Limt2!AJ130/GAMSlim2!AJ130,"")</f>
        <v/>
      </c>
      <c r="AL130" s="61" t="str">
        <f>IFERROR(Limt2!AK130/GAMSlim2!AK130,"")</f>
        <v/>
      </c>
      <c r="AM130" s="61" t="str">
        <f>IFERROR(Limt2!AL130/GAMSlim2!AL130,"")</f>
        <v/>
      </c>
      <c r="AN130" s="61" t="str">
        <f>IFERROR(Limt2!AM130/GAMSlim2!AM130,"")</f>
        <v/>
      </c>
      <c r="AO130" s="61" t="str">
        <f>IFERROR(Limt2!AN130/GAMSlim2!AN130,"")</f>
        <v/>
      </c>
      <c r="AP130" s="61" t="str">
        <f>IFERROR(Limt2!AO130/GAMSlim2!AO130,"")</f>
        <v/>
      </c>
      <c r="AQ130" s="61" t="str">
        <f>IFERROR(Limt2!AP130/GAMSlim2!AP130,"")</f>
        <v/>
      </c>
      <c r="AR130" s="61" t="str">
        <f>IFERROR(Limt2!AQ130/GAMSlim2!AQ130,"")</f>
        <v/>
      </c>
      <c r="AS130" s="61" t="str">
        <f>IFERROR(Limt2!AR130/GAMSlim2!AR130,"")</f>
        <v/>
      </c>
      <c r="AT130" s="61" t="str">
        <f>IFERROR(Limt2!AS130/GAMSlim2!AS130,"")</f>
        <v/>
      </c>
      <c r="AU130" s="61" t="str">
        <f>IFERROR(Limt2!AT130/GAMSlim2!AT130,"")</f>
        <v/>
      </c>
      <c r="AV130" s="61" t="str">
        <f>IFERROR(Limt2!AU130/GAMSlim2!AU130,"")</f>
        <v/>
      </c>
      <c r="AW130" s="61" t="str">
        <f>IFERROR(Limt2!AV130/GAMSlim2!AV130,"")</f>
        <v/>
      </c>
      <c r="AX130" s="61" t="str">
        <f>IFERROR(Limt2!AW130/GAMSlim2!AW130,"")</f>
        <v/>
      </c>
      <c r="AY130" s="61" t="str">
        <f>IFERROR(Limt2!AX130/GAMSlim2!AX130,"")</f>
        <v/>
      </c>
      <c r="AZ130" s="61" t="str">
        <f>IFERROR(Limt2!AY130/GAMSlim2!AY130,"")</f>
        <v/>
      </c>
      <c r="BA130" s="61" t="str">
        <f>IFERROR(Limt2!AZ130/GAMSlim2!AZ130,"")</f>
        <v/>
      </c>
      <c r="BB130" s="61" t="str">
        <f>IFERROR(Limt2!BA130/GAMSlim2!BA130,"")</f>
        <v/>
      </c>
      <c r="BC130" s="61" t="str">
        <f>IFERROR(Limt2!BB130/GAMSlim2!BB130,"")</f>
        <v/>
      </c>
      <c r="BD130" s="61" t="str">
        <f>IFERROR(Limt2!BC130/GAMSlim2!BC130,"")</f>
        <v/>
      </c>
      <c r="BE130" s="61" t="str">
        <f>IFERROR(Limt2!BD130/GAMSlim2!BD130,"")</f>
        <v/>
      </c>
      <c r="BF130" s="61" t="str">
        <f>IFERROR(Limt2!BE130/GAMSlim2!BE130,"")</f>
        <v/>
      </c>
      <c r="BG130" s="61" t="str">
        <f>IFERROR(Limt2!BF130/GAMSlim2!BF130,"")</f>
        <v/>
      </c>
      <c r="BH130" s="61" t="str">
        <f>IFERROR(Limt2!BG130/GAMSlim2!BG130,"")</f>
        <v/>
      </c>
      <c r="BI130" s="61" t="str">
        <f>IFERROR(Limt2!BH130/GAMSlim2!BH130,"")</f>
        <v/>
      </c>
      <c r="BJ130" s="61" t="str">
        <f>IFERROR(Limt2!BI130/GAMSlim2!BI130,"")</f>
        <v/>
      </c>
    </row>
    <row r="131" spans="1:62" x14ac:dyDescent="0.25">
      <c r="A131" t="str">
        <f>Limt2!A131</f>
        <v>Savings Rate (fraction of gross output)</v>
      </c>
      <c r="B131" t="str">
        <f>GAMSbase!A131</f>
        <v>Savings Rate (proportion of gross output)</v>
      </c>
      <c r="C131" s="61">
        <f>IFERROR(Limt2!B131/GAMSlim2!B131,"")</f>
        <v>1</v>
      </c>
      <c r="D131" s="61">
        <f>IFERROR(Limt2!C131/GAMSlim2!C131,"")</f>
        <v>1</v>
      </c>
      <c r="E131" s="61">
        <f>IFERROR(Limt2!D131/GAMSlim2!D131,"")</f>
        <v>1</v>
      </c>
      <c r="F131" s="61">
        <f>IFERROR(Limt2!E131/GAMSlim2!E131,"")</f>
        <v>1</v>
      </c>
      <c r="G131" s="61">
        <f>IFERROR(Limt2!F131/GAMSlim2!F131,"")</f>
        <v>1</v>
      </c>
      <c r="H131" s="61">
        <f>IFERROR(Limt2!G131/GAMSlim2!G131,"")</f>
        <v>1</v>
      </c>
      <c r="I131" s="61">
        <f>IFERROR(Limt2!H131/GAMSlim2!H131,"")</f>
        <v>1</v>
      </c>
      <c r="J131" s="61">
        <f>IFERROR(Limt2!I131/GAMSlim2!I131,"")</f>
        <v>1</v>
      </c>
      <c r="K131" s="61">
        <f>IFERROR(Limt2!J131/GAMSlim2!J131,"")</f>
        <v>1</v>
      </c>
      <c r="L131" s="61">
        <f>IFERROR(Limt2!K131/GAMSlim2!K131,"")</f>
        <v>1</v>
      </c>
      <c r="M131" s="61">
        <f>IFERROR(Limt2!L131/GAMSlim2!L131,"")</f>
        <v>1</v>
      </c>
      <c r="N131" s="61">
        <f>IFERROR(Limt2!M131/GAMSlim2!M131,"")</f>
        <v>1</v>
      </c>
      <c r="O131" s="61">
        <f>IFERROR(Limt2!N131/GAMSlim2!N131,"")</f>
        <v>1</v>
      </c>
      <c r="P131" s="61">
        <f>IFERROR(Limt2!O131/GAMSlim2!O131,"")</f>
        <v>1</v>
      </c>
      <c r="Q131" s="61">
        <f>IFERROR(Limt2!P131/GAMSlim2!P131,"")</f>
        <v>1</v>
      </c>
      <c r="R131" s="61">
        <f>IFERROR(Limt2!Q131/GAMSlim2!Q131,"")</f>
        <v>1</v>
      </c>
      <c r="S131" s="61">
        <f>IFERROR(Limt2!R131/GAMSlim2!R131,"")</f>
        <v>1</v>
      </c>
      <c r="T131" s="61">
        <f>IFERROR(Limt2!S131/GAMSlim2!S131,"")</f>
        <v>1</v>
      </c>
      <c r="U131" s="61">
        <f>IFERROR(Limt2!T131/GAMSlim2!T131,"")</f>
        <v>1</v>
      </c>
      <c r="V131" s="61">
        <f>IFERROR(Limt2!U131/GAMSlim2!U131,"")</f>
        <v>1</v>
      </c>
      <c r="W131" s="61">
        <f>IFERROR(Limt2!V131/GAMSlim2!V131,"")</f>
        <v>1</v>
      </c>
      <c r="X131" s="61">
        <f>IFERROR(Limt2!W131/GAMSlim2!W131,"")</f>
        <v>1</v>
      </c>
      <c r="Y131" s="61">
        <f>IFERROR(Limt2!X131/GAMSlim2!X131,"")</f>
        <v>1</v>
      </c>
      <c r="Z131" s="61">
        <f>IFERROR(Limt2!Y131/GAMSlim2!Y131,"")</f>
        <v>1</v>
      </c>
      <c r="AA131" s="61">
        <f>IFERROR(Limt2!Z131/GAMSlim2!Z131,"")</f>
        <v>1</v>
      </c>
      <c r="AB131" s="61">
        <f>IFERROR(Limt2!AA131/GAMSlim2!AA131,"")</f>
        <v>1</v>
      </c>
      <c r="AC131" s="61">
        <f>IFERROR(Limt2!AB131/GAMSlim2!AB131,"")</f>
        <v>1</v>
      </c>
      <c r="AD131" s="61">
        <f>IFERROR(Limt2!AC131/GAMSlim2!AC131,"")</f>
        <v>1</v>
      </c>
      <c r="AE131" s="61">
        <f>IFERROR(Limt2!AD131/GAMSlim2!AD131,"")</f>
        <v>1</v>
      </c>
      <c r="AF131" s="61">
        <f>IFERROR(Limt2!AE131/GAMSlim2!AE131,"")</f>
        <v>1</v>
      </c>
      <c r="AG131" s="61">
        <f>IFERROR(Limt2!AF131/GAMSlim2!AF131,"")</f>
        <v>1</v>
      </c>
      <c r="AH131" s="61">
        <f>IFERROR(Limt2!AG131/GAMSlim2!AG131,"")</f>
        <v>1</v>
      </c>
      <c r="AI131" s="61">
        <f>IFERROR(Limt2!AH131/GAMSlim2!AH131,"")</f>
        <v>1</v>
      </c>
      <c r="AJ131" s="61">
        <f>IFERROR(Limt2!AI131/GAMSlim2!AI131,"")</f>
        <v>1</v>
      </c>
      <c r="AK131" s="61">
        <f>IFERROR(Limt2!AJ131/GAMSlim2!AJ131,"")</f>
        <v>1</v>
      </c>
      <c r="AL131" s="61">
        <f>IFERROR(Limt2!AK131/GAMSlim2!AK131,"")</f>
        <v>1</v>
      </c>
      <c r="AM131" s="61">
        <f>IFERROR(Limt2!AL131/GAMSlim2!AL131,"")</f>
        <v>1</v>
      </c>
      <c r="AN131" s="61">
        <f>IFERROR(Limt2!AM131/GAMSlim2!AM131,"")</f>
        <v>1</v>
      </c>
      <c r="AO131" s="61">
        <f>IFERROR(Limt2!AN131/GAMSlim2!AN131,"")</f>
        <v>1</v>
      </c>
      <c r="AP131" s="61">
        <f>IFERROR(Limt2!AO131/GAMSlim2!AO131,"")</f>
        <v>1</v>
      </c>
      <c r="AQ131" s="61">
        <f>IFERROR(Limt2!AP131/GAMSlim2!AP131,"")</f>
        <v>1</v>
      </c>
      <c r="AR131" s="61">
        <f>IFERROR(Limt2!AQ131/GAMSlim2!AQ131,"")</f>
        <v>1</v>
      </c>
      <c r="AS131" s="61">
        <f>IFERROR(Limt2!AR131/GAMSlim2!AR131,"")</f>
        <v>1</v>
      </c>
      <c r="AT131" s="61">
        <f>IFERROR(Limt2!AS131/GAMSlim2!AS131,"")</f>
        <v>1</v>
      </c>
      <c r="AU131" s="61">
        <f>IFERROR(Limt2!AT131/GAMSlim2!AT131,"")</f>
        <v>1</v>
      </c>
      <c r="AV131" s="61">
        <f>IFERROR(Limt2!AU131/GAMSlim2!AU131,"")</f>
        <v>1</v>
      </c>
      <c r="AW131" s="61">
        <f>IFERROR(Limt2!AV131/GAMSlim2!AV131,"")</f>
        <v>1</v>
      </c>
      <c r="AX131" s="61">
        <f>IFERROR(Limt2!AW131/GAMSlim2!AW131,"")</f>
        <v>1</v>
      </c>
      <c r="AY131" s="61">
        <f>IFERROR(Limt2!AX131/GAMSlim2!AX131,"")</f>
        <v>1</v>
      </c>
      <c r="AZ131" s="61">
        <f>IFERROR(Limt2!AY131/GAMSlim2!AY131,"")</f>
        <v>1</v>
      </c>
      <c r="BA131" s="61">
        <f>IFERROR(Limt2!AZ131/GAMSlim2!AZ131,"")</f>
        <v>1</v>
      </c>
      <c r="BB131" s="61">
        <f>IFERROR(Limt2!BA131/GAMSlim2!BA131,"")</f>
        <v>1</v>
      </c>
      <c r="BC131" s="61">
        <f>IFERROR(Limt2!BB131/GAMSlim2!BB131,"")</f>
        <v>1</v>
      </c>
      <c r="BD131" s="61">
        <f>IFERROR(Limt2!BC131/GAMSlim2!BC131,"")</f>
        <v>1</v>
      </c>
      <c r="BE131" s="61">
        <f>IFERROR(Limt2!BD131/GAMSlim2!BD131,"")</f>
        <v>1</v>
      </c>
      <c r="BF131" s="61">
        <f>IFERROR(Limt2!BE131/GAMSlim2!BE131,"")</f>
        <v>1</v>
      </c>
      <c r="BG131" s="61">
        <f>IFERROR(Limt2!BF131/GAMSlim2!BF131,"")</f>
        <v>1</v>
      </c>
      <c r="BH131" s="61">
        <f>IFERROR(Limt2!BG131/GAMSlim2!BG131,"")</f>
        <v>1</v>
      </c>
      <c r="BI131" s="61">
        <f>IFERROR(Limt2!BH131/GAMSlim2!BH131,"")</f>
        <v>1</v>
      </c>
      <c r="BJ131" s="61">
        <f>IFERROR(Limt2!BI131/GAMSlim2!BI131,"")</f>
        <v>1</v>
      </c>
    </row>
    <row r="132" spans="1:62" x14ac:dyDescent="0.25">
      <c r="A132" t="str">
        <f>Limt2!A132</f>
        <v>Carbon price (per t CO2)</v>
      </c>
      <c r="B132" t="str">
        <f>GAMSbase!A132</f>
        <v>Carbon Price (per t CO2)</v>
      </c>
      <c r="C132" s="61">
        <f>IFERROR(Limt2!B132/GAMSlim2!B132,"")</f>
        <v>1</v>
      </c>
      <c r="D132" s="61">
        <f>IFERROR(Limt2!C132/GAMSlim2!C132,"")</f>
        <v>1</v>
      </c>
      <c r="E132" s="61">
        <f>IFERROR(Limt2!D132/GAMSlim2!D132,"")</f>
        <v>1</v>
      </c>
      <c r="F132" s="61">
        <f>IFERROR(Limt2!E132/GAMSlim2!E132,"")</f>
        <v>1</v>
      </c>
      <c r="G132" s="61">
        <f>IFERROR(Limt2!F132/GAMSlim2!F132,"")</f>
        <v>1</v>
      </c>
      <c r="H132" s="61">
        <f>IFERROR(Limt2!G132/GAMSlim2!G132,"")</f>
        <v>1</v>
      </c>
      <c r="I132" s="61">
        <f>IFERROR(Limt2!H132/GAMSlim2!H132,"")</f>
        <v>1</v>
      </c>
      <c r="J132" s="61">
        <f>IFERROR(Limt2!I132/GAMSlim2!I132,"")</f>
        <v>1</v>
      </c>
      <c r="K132" s="61">
        <f>IFERROR(Limt2!J132/GAMSlim2!J132,"")</f>
        <v>1</v>
      </c>
      <c r="L132" s="61">
        <f>IFERROR(Limt2!K132/GAMSlim2!K132,"")</f>
        <v>1</v>
      </c>
      <c r="M132" s="61">
        <f>IFERROR(Limt2!L132/GAMSlim2!L132,"")</f>
        <v>1</v>
      </c>
      <c r="N132" s="61">
        <f>IFERROR(Limt2!M132/GAMSlim2!M132,"")</f>
        <v>1</v>
      </c>
      <c r="O132" s="61">
        <f>IFERROR(Limt2!N132/GAMSlim2!N132,"")</f>
        <v>1</v>
      </c>
      <c r="P132" s="61">
        <f>IFERROR(Limt2!O132/GAMSlim2!O132,"")</f>
        <v>1</v>
      </c>
      <c r="Q132" s="61">
        <f>IFERROR(Limt2!P132/GAMSlim2!P132,"")</f>
        <v>1</v>
      </c>
      <c r="R132" s="61">
        <f>IFERROR(Limt2!Q132/GAMSlim2!Q132,"")</f>
        <v>1</v>
      </c>
      <c r="S132" s="61">
        <f>IFERROR(Limt2!R132/GAMSlim2!R132,"")</f>
        <v>1</v>
      </c>
      <c r="T132" s="61">
        <f>IFERROR(Limt2!S132/GAMSlim2!S132,"")</f>
        <v>1</v>
      </c>
      <c r="U132" s="61">
        <f>IFERROR(Limt2!T132/GAMSlim2!T132,"")</f>
        <v>1</v>
      </c>
      <c r="V132" s="61">
        <f>IFERROR(Limt2!U132/GAMSlim2!U132,"")</f>
        <v>1</v>
      </c>
      <c r="W132" s="61">
        <f>IFERROR(Limt2!V132/GAMSlim2!V132,"")</f>
        <v>1</v>
      </c>
      <c r="X132" s="61">
        <f>IFERROR(Limt2!W132/GAMSlim2!W132,"")</f>
        <v>1</v>
      </c>
      <c r="Y132" s="61">
        <f>IFERROR(Limt2!X132/GAMSlim2!X132,"")</f>
        <v>1</v>
      </c>
      <c r="Z132" s="61">
        <f>IFERROR(Limt2!Y132/GAMSlim2!Y132,"")</f>
        <v>1</v>
      </c>
      <c r="AA132" s="61">
        <f>IFERROR(Limt2!Z132/GAMSlim2!Z132,"")</f>
        <v>1</v>
      </c>
      <c r="AB132" s="61">
        <f>IFERROR(Limt2!AA132/GAMSlim2!AA132,"")</f>
        <v>1</v>
      </c>
      <c r="AC132" s="61">
        <f>IFERROR(Limt2!AB132/GAMSlim2!AB132,"")</f>
        <v>1</v>
      </c>
      <c r="AD132" s="61">
        <f>IFERROR(Limt2!AC132/GAMSlim2!AC132,"")</f>
        <v>1</v>
      </c>
      <c r="AE132" s="61">
        <f>IFERROR(Limt2!AD132/GAMSlim2!AD132,"")</f>
        <v>1</v>
      </c>
      <c r="AF132" s="61">
        <f>IFERROR(Limt2!AE132/GAMSlim2!AE132,"")</f>
        <v>1</v>
      </c>
      <c r="AG132" s="61">
        <f>IFERROR(Limt2!AF132/GAMSlim2!AF132,"")</f>
        <v>1</v>
      </c>
      <c r="AH132" s="61">
        <f>IFERROR(Limt2!AG132/GAMSlim2!AG132,"")</f>
        <v>1</v>
      </c>
      <c r="AI132" s="61">
        <f>IFERROR(Limt2!AH132/GAMSlim2!AH132,"")</f>
        <v>1</v>
      </c>
      <c r="AJ132" s="61">
        <f>IFERROR(Limt2!AI132/GAMSlim2!AI132,"")</f>
        <v>1</v>
      </c>
      <c r="AK132" s="61">
        <f>IFERROR(Limt2!AJ132/GAMSlim2!AJ132,"")</f>
        <v>1</v>
      </c>
      <c r="AL132" s="61">
        <f>IFERROR(Limt2!AK132/GAMSlim2!AK132,"")</f>
        <v>1</v>
      </c>
      <c r="AM132" s="61">
        <f>IFERROR(Limt2!AL132/GAMSlim2!AL132,"")</f>
        <v>1</v>
      </c>
      <c r="AN132" s="61">
        <f>IFERROR(Limt2!AM132/GAMSlim2!AM132,"")</f>
        <v>1</v>
      </c>
      <c r="AO132" s="61">
        <f>IFERROR(Limt2!AN132/GAMSlim2!AN132,"")</f>
        <v>1</v>
      </c>
      <c r="AP132" s="61">
        <f>IFERROR(Limt2!AO132/GAMSlim2!AO132,"")</f>
        <v>1</v>
      </c>
      <c r="AQ132" s="61">
        <f>IFERROR(Limt2!AP132/GAMSlim2!AP132,"")</f>
        <v>1</v>
      </c>
      <c r="AR132" s="61">
        <f>IFERROR(Limt2!AQ132/GAMSlim2!AQ132,"")</f>
        <v>1</v>
      </c>
      <c r="AS132" s="61">
        <f>IFERROR(Limt2!AR132/GAMSlim2!AR132,"")</f>
        <v>1</v>
      </c>
      <c r="AT132" s="61">
        <f>IFERROR(Limt2!AS132/GAMSlim2!AS132,"")</f>
        <v>1</v>
      </c>
      <c r="AU132" s="61">
        <f>IFERROR(Limt2!AT132/GAMSlim2!AT132,"")</f>
        <v>1</v>
      </c>
      <c r="AV132" s="61">
        <f>IFERROR(Limt2!AU132/GAMSlim2!AU132,"")</f>
        <v>1</v>
      </c>
      <c r="AW132" s="61">
        <f>IFERROR(Limt2!AV132/GAMSlim2!AV132,"")</f>
        <v>1</v>
      </c>
      <c r="AX132" s="61">
        <f>IFERROR(Limt2!AW132/GAMSlim2!AW132,"")</f>
        <v>1</v>
      </c>
      <c r="AY132" s="61">
        <f>IFERROR(Limt2!AX132/GAMSlim2!AX132,"")</f>
        <v>1</v>
      </c>
      <c r="AZ132" s="61">
        <f>IFERROR(Limt2!AY132/GAMSlim2!AY132,"")</f>
        <v>1</v>
      </c>
      <c r="BA132" s="61">
        <f>IFERROR(Limt2!AZ132/GAMSlim2!AZ132,"")</f>
        <v>1</v>
      </c>
      <c r="BB132" s="61">
        <f>IFERROR(Limt2!BA132/GAMSlim2!BA132,"")</f>
        <v>1</v>
      </c>
      <c r="BC132" s="61">
        <f>IFERROR(Limt2!BB132/GAMSlim2!BB132,"")</f>
        <v>1</v>
      </c>
      <c r="BD132" s="61">
        <f>IFERROR(Limt2!BC132/GAMSlim2!BC132,"")</f>
        <v>1</v>
      </c>
      <c r="BE132" s="61">
        <f>IFERROR(Limt2!BD132/GAMSlim2!BD132,"")</f>
        <v>1</v>
      </c>
      <c r="BF132" s="61">
        <f>IFERROR(Limt2!BE132/GAMSlim2!BE132,"")</f>
        <v>1</v>
      </c>
      <c r="BG132" s="61">
        <f>IFERROR(Limt2!BF132/GAMSlim2!BF132,"")</f>
        <v>1</v>
      </c>
      <c r="BH132" s="61">
        <f>IFERROR(Limt2!BG132/GAMSlim2!BG132,"")</f>
        <v>1</v>
      </c>
      <c r="BI132" s="61">
        <f>IFERROR(Limt2!BH132/GAMSlim2!BH132,"")</f>
        <v>1</v>
      </c>
      <c r="BJ132" s="61">
        <f>IFERROR(Limt2!BI132/GAMSlim2!BI132,"")</f>
        <v>1</v>
      </c>
    </row>
    <row r="133" spans="1:62" x14ac:dyDescent="0.25">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5">
      <c r="A134" t="str">
        <f>Limt2!A134</f>
        <v xml:space="preserve">    Carbon price [per t C]</v>
      </c>
      <c r="B134" t="str">
        <f>GAMSbase!A134</f>
        <v>Carbon Price (per t C)</v>
      </c>
      <c r="C134" s="61">
        <f>IFERROR(Limt2!B134/GAMSlim2!B134,"")</f>
        <v>0.99999999999967515</v>
      </c>
      <c r="D134" s="61">
        <f>IFERROR(Limt2!C134/GAMSlim2!C134,"")</f>
        <v>1.0000000000007045</v>
      </c>
      <c r="E134" s="61">
        <f>IFERROR(Limt2!D134/GAMSlim2!D134,"")</f>
        <v>1.0000000000005602</v>
      </c>
      <c r="F134" s="61">
        <f>IFERROR(Limt2!E134/GAMSlim2!E134,"")</f>
        <v>0.9999999999994893</v>
      </c>
      <c r="G134" s="61">
        <f>IFERROR(Limt2!F134/GAMSlim2!F134,"")</f>
        <v>0.99999999999975442</v>
      </c>
      <c r="H134" s="61">
        <f>IFERROR(Limt2!G134/GAMSlim2!G134,"")</f>
        <v>1.0000000000001972</v>
      </c>
      <c r="I134" s="61">
        <f>IFERROR(Limt2!H134/GAMSlim2!H134,"")</f>
        <v>0.99999999999979128</v>
      </c>
      <c r="J134" s="61">
        <f>IFERROR(Limt2!I134/GAMSlim2!I134,"")</f>
        <v>1.0000000000001443</v>
      </c>
      <c r="K134" s="61">
        <f>IFERROR(Limt2!J134/GAMSlim2!J134,"")</f>
        <v>0.99999999999978706</v>
      </c>
      <c r="L134" s="61">
        <f>IFERROR(Limt2!K134/GAMSlim2!K134,"")</f>
        <v>1.0000000000000679</v>
      </c>
      <c r="M134" s="61">
        <f>IFERROR(Limt2!L134/GAMSlim2!L134,"")</f>
        <v>0.99999999999998324</v>
      </c>
      <c r="N134" s="61">
        <f>IFERROR(Limt2!M134/GAMSlim2!M134,"")</f>
        <v>0.99999999999983569</v>
      </c>
      <c r="O134" s="61">
        <f>IFERROR(Limt2!N134/GAMSlim2!N134,"")</f>
        <v>1.000000000000097</v>
      </c>
      <c r="P134" s="61">
        <f>IFERROR(Limt2!O134/GAMSlim2!O134,"")</f>
        <v>1.0000000000001539</v>
      </c>
      <c r="Q134" s="61">
        <f>IFERROR(Limt2!P134/GAMSlim2!P134,"")</f>
        <v>0.99999999999999201</v>
      </c>
      <c r="R134" s="61">
        <f>IFERROR(Limt2!Q134/GAMSlim2!Q134,"")</f>
        <v>1.0000000000000511</v>
      </c>
      <c r="S134" s="61">
        <f>IFERROR(Limt2!R134/GAMSlim2!R134,"")</f>
        <v>0.9999999999998509</v>
      </c>
      <c r="T134" s="61">
        <f>IFERROR(Limt2!S134/GAMSlim2!S134,"")</f>
        <v>1.0000000000000491</v>
      </c>
      <c r="U134" s="61">
        <f>IFERROR(Limt2!T134/GAMSlim2!T134,"")</f>
        <v>1.0000000000002618</v>
      </c>
      <c r="V134" s="61">
        <f>IFERROR(Limt2!U134/GAMSlim2!U134,"")</f>
        <v>0.99999999999999212</v>
      </c>
      <c r="W134" s="61">
        <f>IFERROR(Limt2!V134/GAMSlim2!V134,"")</f>
        <v>0.99999999999973366</v>
      </c>
      <c r="X134" s="61">
        <f>IFERROR(Limt2!W134/GAMSlim2!W134,"")</f>
        <v>1.0000000000000284</v>
      </c>
      <c r="Y134" s="61">
        <f>IFERROR(Limt2!X134/GAMSlim2!X134,"")</f>
        <v>0.9999999999997482</v>
      </c>
      <c r="Z134" s="61">
        <f>IFERROR(Limt2!Y134/GAMSlim2!Y134,"")</f>
        <v>1.0000000000000466</v>
      </c>
      <c r="AA134" s="61">
        <f>IFERROR(Limt2!Z134/GAMSlim2!Z134,"")</f>
        <v>1.0000000000001426</v>
      </c>
      <c r="AB134" s="61">
        <f>IFERROR(Limt2!AA134/GAMSlim2!AA134,"")</f>
        <v>0.99999999999992217</v>
      </c>
      <c r="AC134" s="61">
        <f>IFERROR(Limt2!AB134/GAMSlim2!AB134,"")</f>
        <v>0.99999999999996481</v>
      </c>
      <c r="AD134" s="61">
        <f>IFERROR(Limt2!AC134/GAMSlim2!AC134,"")</f>
        <v>0.99999999999983924</v>
      </c>
      <c r="AE134" s="61">
        <f>IFERROR(Limt2!AD134/GAMSlim2!AD134,"")</f>
        <v>1.0000000000000031</v>
      </c>
      <c r="AF134" s="61">
        <f>IFERROR(Limt2!AE134/GAMSlim2!AE134,"")</f>
        <v>1.000000000000288</v>
      </c>
      <c r="AG134" s="61">
        <f>IFERROR(Limt2!AF134/GAMSlim2!AF134,"")</f>
        <v>0.99999999999988598</v>
      </c>
      <c r="AH134" s="61">
        <f>IFERROR(Limt2!AG134/GAMSlim2!AG134,"")</f>
        <v>0.99999999999991429</v>
      </c>
      <c r="AI134" s="61">
        <f>IFERROR(Limt2!AH134/GAMSlim2!AH134,"")</f>
        <v>1.0000000000001945</v>
      </c>
      <c r="AJ134" s="61">
        <f>IFERROR(Limt2!AI134/GAMSlim2!AI134,"")</f>
        <v>0.99999999999971456</v>
      </c>
      <c r="AK134" s="61">
        <f>IFERROR(Limt2!AJ134/GAMSlim2!AJ134,"")</f>
        <v>1.0000000000001945</v>
      </c>
      <c r="AL134" s="61">
        <f>IFERROR(Limt2!AK134/GAMSlim2!AK134,"")</f>
        <v>1.0000000000000964</v>
      </c>
      <c r="AM134" s="61">
        <f>IFERROR(Limt2!AL134/GAMSlim2!AL134,"")</f>
        <v>1.0000000000002374</v>
      </c>
      <c r="AN134" s="61">
        <f>IFERROR(Limt2!AM134/GAMSlim2!AM134,"")</f>
        <v>0.99999999999977163</v>
      </c>
      <c r="AO134" s="61">
        <f>IFERROR(Limt2!AN134/GAMSlim2!AN134,"")</f>
        <v>1.0000000000002702</v>
      </c>
      <c r="AP134" s="61">
        <f>IFERROR(Limt2!AO134/GAMSlim2!AO134,"")</f>
        <v>1.0000000000001887</v>
      </c>
      <c r="AQ134" s="61">
        <f>IFERROR(Limt2!AP134/GAMSlim2!AP134,"")</f>
        <v>1.000000000000034</v>
      </c>
      <c r="AR134" s="61">
        <f>IFERROR(Limt2!AQ134/GAMSlim2!AQ134,"")</f>
        <v>1.0000000000000155</v>
      </c>
      <c r="AS134" s="61">
        <f>IFERROR(Limt2!AR134/GAMSlim2!AR134,"")</f>
        <v>0.99999999999970501</v>
      </c>
      <c r="AT134" s="61">
        <f>IFERROR(Limt2!AS134/GAMSlim2!AS134,"")</f>
        <v>1.0000000000003881</v>
      </c>
      <c r="AU134" s="61">
        <f>IFERROR(Limt2!AT134/GAMSlim2!AT134,"")</f>
        <v>1.0000000000003708</v>
      </c>
      <c r="AV134" s="61">
        <f>IFERROR(Limt2!AU134/GAMSlim2!AU134,"")</f>
        <v>0.99999999999963674</v>
      </c>
      <c r="AW134" s="61">
        <f>IFERROR(Limt2!AV134/GAMSlim2!AV134,"")</f>
        <v>1.0000000000001832</v>
      </c>
      <c r="AX134" s="61">
        <f>IFERROR(Limt2!AW134/GAMSlim2!AW134,"")</f>
        <v>1.0000000000001021</v>
      </c>
      <c r="AY134" s="61">
        <f>IFERROR(Limt2!AX134/GAMSlim2!AX134,"")</f>
        <v>0.99999999999971634</v>
      </c>
      <c r="AZ134" s="61">
        <f>IFERROR(Limt2!AY134/GAMSlim2!AY134,"")</f>
        <v>1.000000000000111</v>
      </c>
      <c r="BA134" s="61">
        <f>IFERROR(Limt2!AZ134/GAMSlim2!AZ134,"")</f>
        <v>1.000000000000276</v>
      </c>
      <c r="BB134" s="61">
        <f>IFERROR(Limt2!BA134/GAMSlim2!BA134,"")</f>
        <v>1.0000000000001104</v>
      </c>
      <c r="BC134" s="61">
        <f>IFERROR(Limt2!BB134/GAMSlim2!BB134,"")</f>
        <v>0.99999999999953137</v>
      </c>
      <c r="BD134" s="61">
        <f>IFERROR(Limt2!BC134/GAMSlim2!BC134,"")</f>
        <v>0.9999999999999295</v>
      </c>
      <c r="BE134" s="61">
        <f>IFERROR(Limt2!BD134/GAMSlim2!BD134,"")</f>
        <v>0.99999999999998024</v>
      </c>
      <c r="BF134" s="61">
        <f>IFERROR(Limt2!BE134/GAMSlim2!BE134,"")</f>
        <v>0.99999999999960043</v>
      </c>
      <c r="BG134" s="61">
        <f>IFERROR(Limt2!BF134/GAMSlim2!BF134,"")</f>
        <v>1.0000000000007099</v>
      </c>
      <c r="BH134" s="61">
        <f>IFERROR(Limt2!BG134/GAMSlim2!BG134,"")</f>
        <v>0.99999999999960232</v>
      </c>
      <c r="BI134" s="61">
        <f>IFERROR(Limt2!BH134/GAMSlim2!BH134,"")</f>
        <v>0.99999999999448697</v>
      </c>
      <c r="BJ134" s="61">
        <f>IFERROR(Limt2!BI134/GAMSlim2!BI134,"")</f>
        <v>1.0000047241097516</v>
      </c>
    </row>
    <row r="135" spans="1:62" x14ac:dyDescent="0.25">
      <c r="A135" t="str">
        <f>Limt2!A135</f>
        <v>Emissions control rate (total)</v>
      </c>
      <c r="B135" t="str">
        <f>GAMSbase!A135</f>
        <v>Emissions Control Rate (total)</v>
      </c>
      <c r="C135" s="61">
        <f>IFERROR(Limt2!B135/GAMSlim2!B135,"")</f>
        <v>1</v>
      </c>
      <c r="D135" s="61">
        <f>IFERROR(Limt2!C135/GAMSlim2!C135,"")</f>
        <v>1</v>
      </c>
      <c r="E135" s="61">
        <f>IFERROR(Limt2!D135/GAMSlim2!D135,"")</f>
        <v>1</v>
      </c>
      <c r="F135" s="61">
        <f>IFERROR(Limt2!E135/GAMSlim2!E135,"")</f>
        <v>1</v>
      </c>
      <c r="G135" s="61">
        <f>IFERROR(Limt2!F135/GAMSlim2!F135,"")</f>
        <v>1</v>
      </c>
      <c r="H135" s="61">
        <f>IFERROR(Limt2!G135/GAMSlim2!G135,"")</f>
        <v>1</v>
      </c>
      <c r="I135" s="61">
        <f>IFERROR(Limt2!H135/GAMSlim2!H135,"")</f>
        <v>1</v>
      </c>
      <c r="J135" s="61">
        <f>IFERROR(Limt2!I135/GAMSlim2!I135,"")</f>
        <v>1</v>
      </c>
      <c r="K135" s="61">
        <f>IFERROR(Limt2!J135/GAMSlim2!J135,"")</f>
        <v>1</v>
      </c>
      <c r="L135" s="61">
        <f>IFERROR(Limt2!K135/GAMSlim2!K135,"")</f>
        <v>1</v>
      </c>
      <c r="M135" s="61">
        <f>IFERROR(Limt2!L135/GAMSlim2!L135,"")</f>
        <v>1</v>
      </c>
      <c r="N135" s="61">
        <f>IFERROR(Limt2!M135/GAMSlim2!M135,"")</f>
        <v>1</v>
      </c>
      <c r="O135" s="61">
        <f>IFERROR(Limt2!N135/GAMSlim2!N135,"")</f>
        <v>1</v>
      </c>
      <c r="P135" s="61">
        <f>IFERROR(Limt2!O135/GAMSlim2!O135,"")</f>
        <v>1</v>
      </c>
      <c r="Q135" s="61">
        <f>IFERROR(Limt2!P135/GAMSlim2!P135,"")</f>
        <v>1</v>
      </c>
      <c r="R135" s="61">
        <f>IFERROR(Limt2!Q135/GAMSlim2!Q135,"")</f>
        <v>1</v>
      </c>
      <c r="S135" s="61">
        <f>IFERROR(Limt2!R135/GAMSlim2!R135,"")</f>
        <v>1</v>
      </c>
      <c r="T135" s="61">
        <f>IFERROR(Limt2!S135/GAMSlim2!S135,"")</f>
        <v>1</v>
      </c>
      <c r="U135" s="61">
        <f>IFERROR(Limt2!T135/GAMSlim2!T135,"")</f>
        <v>1</v>
      </c>
      <c r="V135" s="61">
        <f>IFERROR(Limt2!U135/GAMSlim2!U135,"")</f>
        <v>1</v>
      </c>
      <c r="W135" s="61">
        <f>IFERROR(Limt2!V135/GAMSlim2!V135,"")</f>
        <v>1</v>
      </c>
      <c r="X135" s="61">
        <f>IFERROR(Limt2!W135/GAMSlim2!W135,"")</f>
        <v>1</v>
      </c>
      <c r="Y135" s="61">
        <f>IFERROR(Limt2!X135/GAMSlim2!X135,"")</f>
        <v>1</v>
      </c>
      <c r="Z135" s="61">
        <f>IFERROR(Limt2!Y135/GAMSlim2!Y135,"")</f>
        <v>1</v>
      </c>
      <c r="AA135" s="61">
        <f>IFERROR(Limt2!Z135/GAMSlim2!Z135,"")</f>
        <v>1</v>
      </c>
      <c r="AB135" s="61">
        <f>IFERROR(Limt2!AA135/GAMSlim2!AA135,"")</f>
        <v>1</v>
      </c>
      <c r="AC135" s="61">
        <f>IFERROR(Limt2!AB135/GAMSlim2!AB135,"")</f>
        <v>1</v>
      </c>
      <c r="AD135" s="61">
        <f>IFERROR(Limt2!AC135/GAMSlim2!AC135,"")</f>
        <v>1</v>
      </c>
      <c r="AE135" s="61">
        <f>IFERROR(Limt2!AD135/GAMSlim2!AD135,"")</f>
        <v>1</v>
      </c>
      <c r="AF135" s="61">
        <f>IFERROR(Limt2!AE135/GAMSlim2!AE135,"")</f>
        <v>1</v>
      </c>
      <c r="AG135" s="61">
        <f>IFERROR(Limt2!AF135/GAMSlim2!AF135,"")</f>
        <v>1</v>
      </c>
      <c r="AH135" s="61">
        <f>IFERROR(Limt2!AG135/GAMSlim2!AG135,"")</f>
        <v>1</v>
      </c>
      <c r="AI135" s="61">
        <f>IFERROR(Limt2!AH135/GAMSlim2!AH135,"")</f>
        <v>1</v>
      </c>
      <c r="AJ135" s="61">
        <f>IFERROR(Limt2!AI135/GAMSlim2!AI135,"")</f>
        <v>1</v>
      </c>
      <c r="AK135" s="61">
        <f>IFERROR(Limt2!AJ135/GAMSlim2!AJ135,"")</f>
        <v>1</v>
      </c>
      <c r="AL135" s="61">
        <f>IFERROR(Limt2!AK135/GAMSlim2!AK135,"")</f>
        <v>1</v>
      </c>
      <c r="AM135" s="61">
        <f>IFERROR(Limt2!AL135/GAMSlim2!AL135,"")</f>
        <v>1</v>
      </c>
      <c r="AN135" s="61">
        <f>IFERROR(Limt2!AM135/GAMSlim2!AM135,"")</f>
        <v>1</v>
      </c>
      <c r="AO135" s="61">
        <f>IFERROR(Limt2!AN135/GAMSlim2!AN135,"")</f>
        <v>1</v>
      </c>
      <c r="AP135" s="61">
        <f>IFERROR(Limt2!AO135/GAMSlim2!AO135,"")</f>
        <v>1</v>
      </c>
      <c r="AQ135" s="61">
        <f>IFERROR(Limt2!AP135/GAMSlim2!AP135,"")</f>
        <v>1</v>
      </c>
      <c r="AR135" s="61">
        <f>IFERROR(Limt2!AQ135/GAMSlim2!AQ135,"")</f>
        <v>1</v>
      </c>
      <c r="AS135" s="61">
        <f>IFERROR(Limt2!AR135/GAMSlim2!AR135,"")</f>
        <v>1</v>
      </c>
      <c r="AT135" s="61">
        <f>IFERROR(Limt2!AS135/GAMSlim2!AS135,"")</f>
        <v>1</v>
      </c>
      <c r="AU135" s="61">
        <f>IFERROR(Limt2!AT135/GAMSlim2!AT135,"")</f>
        <v>1</v>
      </c>
      <c r="AV135" s="61">
        <f>IFERROR(Limt2!AU135/GAMSlim2!AU135,"")</f>
        <v>1</v>
      </c>
      <c r="AW135" s="61">
        <f>IFERROR(Limt2!AV135/GAMSlim2!AV135,"")</f>
        <v>1</v>
      </c>
      <c r="AX135" s="61">
        <f>IFERROR(Limt2!AW135/GAMSlim2!AW135,"")</f>
        <v>1</v>
      </c>
      <c r="AY135" s="61">
        <f>IFERROR(Limt2!AX135/GAMSlim2!AX135,"")</f>
        <v>1</v>
      </c>
      <c r="AZ135" s="61">
        <f>IFERROR(Limt2!AY135/GAMSlim2!AY135,"")</f>
        <v>1</v>
      </c>
      <c r="BA135" s="61">
        <f>IFERROR(Limt2!AZ135/GAMSlim2!AZ135,"")</f>
        <v>1</v>
      </c>
      <c r="BB135" s="61">
        <f>IFERROR(Limt2!BA135/GAMSlim2!BA135,"")</f>
        <v>1</v>
      </c>
      <c r="BC135" s="61">
        <f>IFERROR(Limt2!BB135/GAMSlim2!BB135,"")</f>
        <v>1</v>
      </c>
      <c r="BD135" s="61">
        <f>IFERROR(Limt2!BC135/GAMSlim2!BC135,"")</f>
        <v>1</v>
      </c>
      <c r="BE135" s="61">
        <f>IFERROR(Limt2!BD135/GAMSlim2!BD135,"")</f>
        <v>1</v>
      </c>
      <c r="BF135" s="61">
        <f>IFERROR(Limt2!BE135/GAMSlim2!BE135,"")</f>
        <v>1</v>
      </c>
      <c r="BG135" s="61">
        <f>IFERROR(Limt2!BF135/GAMSlim2!BF135,"")</f>
        <v>1</v>
      </c>
      <c r="BH135" s="61">
        <f>IFERROR(Limt2!BG135/GAMSlim2!BG135,"")</f>
        <v>1</v>
      </c>
      <c r="BI135" s="61">
        <f>IFERROR(Limt2!BH135/GAMSlim2!BH135,"")</f>
        <v>1</v>
      </c>
      <c r="BJ135" s="61">
        <f>IFERROR(Limt2!BI135/GAMSlim2!BI135,"")</f>
        <v>1</v>
      </c>
    </row>
    <row r="136" spans="1:62" x14ac:dyDescent="0.25">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Limt2!A138</f>
        <v>Consumption discount rate (end of period, % per year)</v>
      </c>
      <c r="B138" t="str">
        <f>GAMSbase!A138</f>
        <v>Interest Rate (Real Rate of Return)</v>
      </c>
      <c r="C138" s="61">
        <f>IFERROR(Limt2!B138/GAMSlim2!B138,"")</f>
        <v>1.0000000015095094</v>
      </c>
      <c r="D138" s="61">
        <f>IFERROR(Limt2!C138/GAMSlim2!C138,"")</f>
        <v>1.0265210247539049</v>
      </c>
      <c r="E138" s="61">
        <f>IFERROR(Limt2!D138/GAMSlim2!D138,"")</f>
        <v>0.99342131280147494</v>
      </c>
      <c r="F138" s="61">
        <f>IFERROR(Limt2!E138/GAMSlim2!E138,"")</f>
        <v>0.99642109579605054</v>
      </c>
      <c r="G138" s="61">
        <f>IFERROR(Limt2!F138/GAMSlim2!F138,"")</f>
        <v>0.99858241482061061</v>
      </c>
      <c r="H138" s="61">
        <f>IFERROR(Limt2!G138/GAMSlim2!G138,"")</f>
        <v>1.0002531565161479</v>
      </c>
      <c r="I138" s="61">
        <f>IFERROR(Limt2!H138/GAMSlim2!H138,"")</f>
        <v>1.0016652112806694</v>
      </c>
      <c r="J138" s="61">
        <f>IFERROR(Limt2!I138/GAMSlim2!I138,"")</f>
        <v>1.002974143033557</v>
      </c>
      <c r="K138" s="61">
        <f>IFERROR(Limt2!J138/GAMSlim2!J138,"")</f>
        <v>1.0042779032326525</v>
      </c>
      <c r="L138" s="61">
        <f>IFERROR(Limt2!K138/GAMSlim2!K138,"")</f>
        <v>1.0056185538184867</v>
      </c>
      <c r="M138" s="61">
        <f>IFERROR(Limt2!L138/GAMSlim2!L138,"")</f>
        <v>1.0070118145850249</v>
      </c>
      <c r="N138" s="61">
        <f>IFERROR(Limt2!M138/GAMSlim2!M138,"")</f>
        <v>1.0085995300458583</v>
      </c>
      <c r="O138" s="61">
        <f>IFERROR(Limt2!N138/GAMSlim2!N138,"")</f>
        <v>1.0105379269909465</v>
      </c>
      <c r="P138" s="61">
        <f>IFERROR(Limt2!O138/GAMSlim2!O138,"")</f>
        <v>1.0128756534886867</v>
      </c>
      <c r="Q138" s="61">
        <f>IFERROR(Limt2!P138/GAMSlim2!P138,"")</f>
        <v>1.0156667053176114</v>
      </c>
      <c r="R138" s="61">
        <f>IFERROR(Limt2!Q138/GAMSlim2!Q138,"")</f>
        <v>1.0189672729874815</v>
      </c>
      <c r="S138" s="61">
        <f>IFERROR(Limt2!R138/GAMSlim2!R138,"")</f>
        <v>1.0228317980223502</v>
      </c>
      <c r="T138" s="61">
        <f>IFERROR(Limt2!S138/GAMSlim2!S138,"")</f>
        <v>1.0273049028191059</v>
      </c>
      <c r="U138" s="61">
        <f>IFERROR(Limt2!T138/GAMSlim2!T138,"")</f>
        <v>1.0309976656228943</v>
      </c>
      <c r="V138" s="61">
        <f>IFERROR(Limt2!U138/GAMSlim2!U138,"")</f>
        <v>1.0352368443162185</v>
      </c>
      <c r="W138" s="61">
        <f>IFERROR(Limt2!V138/GAMSlim2!V138,"")</f>
        <v>1.0398324392786418</v>
      </c>
      <c r="X138" s="61">
        <f>IFERROR(Limt2!W138/GAMSlim2!W138,"")</f>
        <v>1.044497361861535</v>
      </c>
      <c r="Y138" s="61">
        <f>IFERROR(Limt2!X138/GAMSlim2!X138,"")</f>
        <v>1.0489941566449599</v>
      </c>
      <c r="Z138" s="61">
        <f>IFERROR(Limt2!Y138/GAMSlim2!Y138,"")</f>
        <v>1.0530008503003858</v>
      </c>
      <c r="AA138" s="61">
        <f>IFERROR(Limt2!Z138/GAMSlim2!Z138,"")</f>
        <v>1.0560934128431612</v>
      </c>
      <c r="AB138" s="61">
        <f>IFERROR(Limt2!AA138/GAMSlim2!AA138,"")</f>
        <v>1.0577351383928366</v>
      </c>
      <c r="AC138" s="61">
        <f>IFERROR(Limt2!AB138/GAMSlim2!AB138,"")</f>
        <v>1.0572442515812537</v>
      </c>
      <c r="AD138" s="61">
        <f>IFERROR(Limt2!AC138/GAMSlim2!AC138,"")</f>
        <v>1.0536133752337555</v>
      </c>
      <c r="AE138" s="61">
        <f>IFERROR(Limt2!AD138/GAMSlim2!AD138,"")</f>
        <v>1.0462912596066272</v>
      </c>
      <c r="AF138" s="61">
        <f>IFERROR(Limt2!AE138/GAMSlim2!AE138,"")</f>
        <v>1.0347247111218774</v>
      </c>
      <c r="AG138" s="61">
        <f>IFERROR(Limt2!AF138/GAMSlim2!AF138,"")</f>
        <v>1.0170975171313654</v>
      </c>
      <c r="AH138" s="61">
        <f>IFERROR(Limt2!AG138/GAMSlim2!AG138,"")</f>
        <v>-2.2898088949773667</v>
      </c>
      <c r="AI138" s="61">
        <f>IFERROR(Limt2!AH138/GAMSlim2!AH138,"")</f>
        <v>1.9523126468923575</v>
      </c>
      <c r="AJ138" s="61">
        <f>IFERROR(Limt2!AI138/GAMSlim2!AI138,"")</f>
        <v>1.5804881166007221</v>
      </c>
      <c r="AK138" s="61">
        <f>IFERROR(Limt2!AJ138/GAMSlim2!AJ138,"")</f>
        <v>1.3723385609793486</v>
      </c>
      <c r="AL138" s="61">
        <f>IFERROR(Limt2!AK138/GAMSlim2!AK138,"")</f>
        <v>1.2463950417632736</v>
      </c>
      <c r="AM138" s="61">
        <f>IFERROR(Limt2!AL138/GAMSlim2!AL138,"")</f>
        <v>1.1664607930465456</v>
      </c>
      <c r="AN138" s="61">
        <f>IFERROR(Limt2!AM138/GAMSlim2!AM138,"")</f>
        <v>1.114142790063281</v>
      </c>
      <c r="AO138" s="61">
        <f>IFERROR(Limt2!AN138/GAMSlim2!AN138,"")</f>
        <v>1.079184577821426</v>
      </c>
      <c r="AP138" s="61">
        <f>IFERROR(Limt2!AO138/GAMSlim2!AO138,"")</f>
        <v>1.0554806865383088</v>
      </c>
      <c r="AQ138" s="61">
        <f>IFERROR(Limt2!AP138/GAMSlim2!AP138,"")</f>
        <v>1.0392261299966805</v>
      </c>
      <c r="AR138" s="61">
        <f>IFERROR(Limt2!AQ138/GAMSlim2!AQ138,"")</f>
        <v>1.027973488915082</v>
      </c>
      <c r="AS138" s="61">
        <f>IFERROR(Limt2!AR138/GAMSlim2!AR138,"")</f>
        <v>1.0201149128582063</v>
      </c>
      <c r="AT138" s="61">
        <f>IFERROR(Limt2!AS138/GAMSlim2!AS138,"")</f>
        <v>1.0145794902141236</v>
      </c>
      <c r="AU138" s="61">
        <f>IFERROR(Limt2!AT138/GAMSlim2!AT138,"")</f>
        <v>1.0106472477682895</v>
      </c>
      <c r="AV138" s="61">
        <f>IFERROR(Limt2!AU138/GAMSlim2!AU138,"")</f>
        <v>1.0078303756119116</v>
      </c>
      <c r="AW138" s="61">
        <f>IFERROR(Limt2!AV138/GAMSlim2!AV138,"")</f>
        <v>1.0057953238237907</v>
      </c>
      <c r="AX138" s="61">
        <f>IFERROR(Limt2!AW138/GAMSlim2!AW138,"")</f>
        <v>1.0043110181387824</v>
      </c>
      <c r="AY138" s="61">
        <f>IFERROR(Limt2!AX138/GAMSlim2!AX138,"")</f>
        <v>1.0032141656357783</v>
      </c>
      <c r="AZ138" s="61">
        <f>IFERROR(Limt2!AY138/GAMSlim2!AY138,"")</f>
        <v>1.0034671579076104</v>
      </c>
      <c r="BA138" s="61">
        <f>IFERROR(Limt2!AZ138/GAMSlim2!AZ138,"")</f>
        <v>1.0017702633105237</v>
      </c>
      <c r="BB138" s="61">
        <f>IFERROR(Limt2!BA138/GAMSlim2!BA138,"")</f>
        <v>1.0012986375630843</v>
      </c>
      <c r="BC138" s="61">
        <f>IFERROR(Limt2!BB138/GAMSlim2!BB138,"")</f>
        <v>1.0008880294892348</v>
      </c>
      <c r="BD138" s="61">
        <f>IFERROR(Limt2!BC138/GAMSlim2!BC138,"")</f>
        <v>1.0004930044150795</v>
      </c>
      <c r="BE138" s="61">
        <f>IFERROR(Limt2!BD138/GAMSlim2!BD138,"")</f>
        <v>1.0000809540699409</v>
      </c>
      <c r="BF138" s="61">
        <f>IFERROR(Limt2!BE138/GAMSlim2!BE138,"")</f>
        <v>0.99963701560252938</v>
      </c>
      <c r="BG138" s="61">
        <f>IFERROR(Limt2!BF138/GAMSlim2!BF138,"")</f>
        <v>0.99916752704828282</v>
      </c>
      <c r="BH138" s="61">
        <f>IFERROR(Limt2!BG138/GAMSlim2!BG138,"")</f>
        <v>0.99869803200202101</v>
      </c>
      <c r="BI138" s="61">
        <f>IFERROR(Limt2!BH138/GAMSlim2!BH138,"")</f>
        <v>0.99826369283045924</v>
      </c>
      <c r="BJ138" s="61" t="str">
        <f>IFERROR(Limt2!BI138/GAMSlim2!BI138,"")</f>
        <v/>
      </c>
    </row>
    <row r="143" spans="1:62" x14ac:dyDescent="0.25">
      <c r="C143" s="61">
        <f>+AVERAGE(C3:C138)</f>
        <v>0.99629170080074037</v>
      </c>
      <c r="D143" s="61">
        <f t="shared" ref="D143:BI143" si="0">+AVERAGE(D3:D138)</f>
        <v>1.0006468539974942</v>
      </c>
      <c r="E143" s="61">
        <f t="shared" si="0"/>
        <v>0.99714794208270452</v>
      </c>
      <c r="F143" s="61">
        <f t="shared" si="0"/>
        <v>0.99637820549684497</v>
      </c>
      <c r="G143" s="61">
        <f t="shared" si="0"/>
        <v>0.99560479563544235</v>
      </c>
      <c r="H143" s="61">
        <f t="shared" si="0"/>
        <v>0.994783296213543</v>
      </c>
      <c r="I143" s="61">
        <f t="shared" si="0"/>
        <v>0.99387675624277638</v>
      </c>
      <c r="J143" s="61">
        <f t="shared" si="0"/>
        <v>0.99285276387261079</v>
      </c>
      <c r="K143" s="61">
        <f t="shared" si="0"/>
        <v>0.99168415422213885</v>
      </c>
      <c r="L143" s="61">
        <f t="shared" si="0"/>
        <v>0.99038032849015545</v>
      </c>
      <c r="M143" s="61">
        <f t="shared" si="0"/>
        <v>0.99012136097412273</v>
      </c>
      <c r="N143" s="61">
        <f t="shared" si="0"/>
        <v>0.98855917204483457</v>
      </c>
      <c r="O143" s="61">
        <f t="shared" si="0"/>
        <v>0.98669442251259321</v>
      </c>
      <c r="P143" s="61">
        <f t="shared" si="0"/>
        <v>0.98446950421760415</v>
      </c>
      <c r="Q143" s="61">
        <f t="shared" si="0"/>
        <v>0.98182153161832308</v>
      </c>
      <c r="R143" s="61">
        <f t="shared" si="0"/>
        <v>0.97868302213006841</v>
      </c>
      <c r="S143" s="61">
        <f t="shared" si="0"/>
        <v>0.97498331679497707</v>
      </c>
      <c r="T143" s="61">
        <f t="shared" si="0"/>
        <v>0.97065079916421615</v>
      </c>
      <c r="U143" s="61">
        <f t="shared" si="0"/>
        <v>0.96018817609069629</v>
      </c>
      <c r="V143" s="61">
        <f t="shared" si="0"/>
        <v>0.95330353647045962</v>
      </c>
      <c r="W143" s="61">
        <f t="shared" si="0"/>
        <v>0.94550210991925909</v>
      </c>
      <c r="X143" s="61">
        <f t="shared" si="0"/>
        <v>0.93683768307643156</v>
      </c>
      <c r="Y143" s="61">
        <f t="shared" si="0"/>
        <v>0.92734611108524911</v>
      </c>
      <c r="Z143" s="61">
        <f t="shared" si="0"/>
        <v>0.91709771603665668</v>
      </c>
      <c r="AA143" s="61">
        <f t="shared" si="0"/>
        <v>0.90619990216975643</v>
      </c>
      <c r="AB143" s="61">
        <f t="shared" si="0"/>
        <v>0.89479709335558355</v>
      </c>
      <c r="AC143" s="61">
        <f t="shared" si="0"/>
        <v>0.89885503169734504</v>
      </c>
      <c r="AD143" s="61">
        <f t="shared" si="0"/>
        <v>0.88898766277367436</v>
      </c>
      <c r="AE143" s="61">
        <f t="shared" si="0"/>
        <v>0.8792310374576271</v>
      </c>
      <c r="AF143" s="61">
        <f t="shared" si="0"/>
        <v>0.8494239449547063</v>
      </c>
      <c r="AG143" s="61">
        <f t="shared" si="0"/>
        <v>0.84193072842798022</v>
      </c>
      <c r="AH143" s="61">
        <f t="shared" si="0"/>
        <v>0.75674695480174459</v>
      </c>
      <c r="AI143" s="61">
        <f t="shared" si="0"/>
        <v>0.98462002099984702</v>
      </c>
      <c r="AJ143" s="61">
        <f t="shared" si="0"/>
        <v>0.99353803260018947</v>
      </c>
      <c r="AK143" s="61">
        <f t="shared" si="0"/>
        <v>1.003767742651031</v>
      </c>
      <c r="AL143" s="61">
        <f t="shared" si="0"/>
        <v>1.013755735761074</v>
      </c>
      <c r="AM143" s="61">
        <f t="shared" si="0"/>
        <v>1.0237250371685704</v>
      </c>
      <c r="AN143" s="61">
        <f t="shared" si="0"/>
        <v>1.0345948008089847</v>
      </c>
      <c r="AO143" s="61">
        <f t="shared" si="0"/>
        <v>1.0480526809702662</v>
      </c>
      <c r="AP143" s="61">
        <f t="shared" si="0"/>
        <v>1.0677204040102819</v>
      </c>
      <c r="AQ143" s="61">
        <f t="shared" si="0"/>
        <v>1.1050572943498946</v>
      </c>
      <c r="AR143" s="61">
        <f t="shared" si="0"/>
        <v>1.2540262411816721</v>
      </c>
      <c r="AS143" s="61">
        <f t="shared" si="0"/>
        <v>0.87736380542182701</v>
      </c>
      <c r="AT143" s="61">
        <f t="shared" si="0"/>
        <v>1.0465479032656131</v>
      </c>
      <c r="AU143" s="61">
        <f t="shared" si="0"/>
        <v>1.1203914071925751</v>
      </c>
      <c r="AV143" s="61">
        <f t="shared" si="0"/>
        <v>1.1646203152217474</v>
      </c>
      <c r="AW143" s="61">
        <f t="shared" si="0"/>
        <v>1.1671460161985541</v>
      </c>
      <c r="AX143" s="61">
        <f t="shared" si="0"/>
        <v>1.1502702025873397</v>
      </c>
      <c r="AY143" s="61">
        <f t="shared" si="0"/>
        <v>1.1344814450011684</v>
      </c>
      <c r="AZ143" s="61">
        <f t="shared" si="0"/>
        <v>1.12311328230754</v>
      </c>
      <c r="BA143" s="61">
        <f t="shared" si="0"/>
        <v>1.1139296068204427</v>
      </c>
      <c r="BB143" s="61">
        <f t="shared" si="0"/>
        <v>1.0986489079814881</v>
      </c>
      <c r="BC143" s="61">
        <f t="shared" si="0"/>
        <v>1.0899161473651779</v>
      </c>
      <c r="BD143" s="61">
        <f t="shared" si="0"/>
        <v>1.079936395228658</v>
      </c>
      <c r="BE143" s="61">
        <f t="shared" si="0"/>
        <v>1.0663821815673273</v>
      </c>
      <c r="BF143" s="61">
        <f t="shared" si="0"/>
        <v>1.0486313156222753</v>
      </c>
      <c r="BG143" s="61">
        <f t="shared" si="0"/>
        <v>1.0249799485484339</v>
      </c>
      <c r="BH143" s="61">
        <f t="shared" si="0"/>
        <v>0.95978875561036803</v>
      </c>
      <c r="BI143" s="61">
        <f t="shared" si="0"/>
        <v>1.0831400224929606</v>
      </c>
    </row>
    <row r="145" spans="4:4" x14ac:dyDescent="0.25">
      <c r="D145" s="1"/>
    </row>
  </sheetData>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H29" sqref="H29"/>
    </sheetView>
  </sheetViews>
  <sheetFormatPr baseColWidth="10" defaultColWidth="12.33203125" defaultRowHeight="18" customHeight="1"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14.4"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4.4"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95"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3.4"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18"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18" customHeight="1" thickTop="1" x14ac:dyDescent="0.3">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18" customHeight="1" x14ac:dyDescent="0.3">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18"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18" customHeight="1" x14ac:dyDescent="0.3">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18" customHeight="1" x14ac:dyDescent="0.3">
      <c r="A19" s="8" t="str">
        <f>Base!A19</f>
        <v>Elasticity of MU of consumption</v>
      </c>
      <c r="B19" s="5">
        <v>1.01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6.0758813037457546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f>+B49/D129</f>
        <v>-4.5546904376082925E-9</v>
      </c>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3571885.1650977759</v>
      </c>
      <c r="E51" s="2"/>
      <c r="F51" s="2">
        <v>-30700.394727082923</v>
      </c>
      <c r="G51" s="2">
        <f>+D51-F51</f>
        <v>3602585.5598248588</v>
      </c>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7502.4296153355835</v>
      </c>
      <c r="E53" s="5">
        <f>+Base!E53</f>
        <v>7820.9719151201934</v>
      </c>
      <c r="F53" s="5">
        <f>+Base!F53</f>
        <v>8102.8947287574283</v>
      </c>
      <c r="G53" s="5">
        <f>+Base!G53</f>
        <v>8349.1863860606136</v>
      </c>
      <c r="H53" s="5">
        <f>+Base!H53</f>
        <v>8560.969449465998</v>
      </c>
      <c r="I53" s="5">
        <f>+Base!I53</f>
        <v>8739.3320604468136</v>
      </c>
      <c r="J53" s="5">
        <f>+Base!J53</f>
        <v>8885.1909880270796</v>
      </c>
      <c r="K53" s="5">
        <f>+Base!K53</f>
        <v>8999.1835814037349</v>
      </c>
      <c r="L53" s="5">
        <f>+Base!L53</f>
        <v>9081.5862759722822</v>
      </c>
      <c r="M53" s="5">
        <f>+Base!M53</f>
        <v>9132.2584222140413</v>
      </c>
      <c r="N53" s="5">
        <f>+Base!N53</f>
        <v>9150.6117384970967</v>
      </c>
      <c r="O53" s="5">
        <f>+Base!O53</f>
        <v>9135.6074099590078</v>
      </c>
      <c r="P53" s="5">
        <f>+Base!P53</f>
        <v>9085.7845490598211</v>
      </c>
      <c r="Q53" s="5">
        <f>+Base!Q53</f>
        <v>8999.3251517267563</v>
      </c>
      <c r="R53" s="5">
        <f>+Base!R53</f>
        <v>8874.1615184303282</v>
      </c>
      <c r="S53" s="5">
        <f>+Base!S53</f>
        <v>8708.1319755318364</v>
      </c>
      <c r="T53" s="5">
        <f>+Base!T53</f>
        <v>8499.1891687413154</v>
      </c>
      <c r="U53" s="5">
        <f>+Base!U53</f>
        <v>8250.4718323886063</v>
      </c>
      <c r="V53" s="5">
        <f>+Base!V53</f>
        <v>7962.6299242734585</v>
      </c>
      <c r="W53" s="5">
        <f>+Base!W53</f>
        <v>7637.4428203532625</v>
      </c>
      <c r="X53" s="5">
        <f>+Base!X53</f>
        <v>7278.0448083324936</v>
      </c>
      <c r="Y53" s="5">
        <f>+Base!Y53</f>
        <v>6889.0834338790037</v>
      </c>
      <c r="Z53" s="5">
        <f>+Base!Z53</f>
        <v>6476.7743909033888</v>
      </c>
      <c r="AA53" s="5">
        <f>+Base!AA53</f>
        <v>6048.8201825198257</v>
      </c>
      <c r="AB53" s="5">
        <f>+Base!AB53</f>
        <v>5614.1707251849721</v>
      </c>
      <c r="AC53" s="5">
        <f>+Base!AC53</f>
        <v>5182.6228098613965</v>
      </c>
      <c r="AD53" s="5">
        <f>+Base!AD53</f>
        <v>4764.2801942761516</v>
      </c>
      <c r="AE53" s="5">
        <f>+Base!AE53</f>
        <v>4368.9229852770304</v>
      </c>
      <c r="AF53" s="5">
        <f>+Base!AF53</f>
        <v>4005.3578107160429</v>
      </c>
      <c r="AG53" s="5">
        <f>+Base!AG53</f>
        <v>3680.8324566611564</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3.5890776447313533E-2</v>
      </c>
      <c r="E54" s="5">
        <f t="shared" si="8"/>
        <v>4.2458552244659886E-2</v>
      </c>
      <c r="F54" s="5">
        <f t="shared" si="8"/>
        <v>3.6047030560510951E-2</v>
      </c>
      <c r="G54" s="5">
        <f t="shared" si="8"/>
        <v>3.0395514880513952E-2</v>
      </c>
      <c r="H54" s="5">
        <f t="shared" si="8"/>
        <v>2.5365712730879508E-2</v>
      </c>
      <c r="I54" s="5">
        <f t="shared" si="8"/>
        <v>2.0834394052409611E-2</v>
      </c>
      <c r="J54" s="5">
        <f t="shared" si="8"/>
        <v>1.6689939982988733E-2</v>
      </c>
      <c r="K54" s="5">
        <f t="shared" si="8"/>
        <v>1.2829504006189874E-2</v>
      </c>
      <c r="L54" s="5">
        <f t="shared" si="8"/>
        <v>9.1566855841043182E-3</v>
      </c>
      <c r="M54" s="5">
        <f t="shared" si="8"/>
        <v>5.5796580797591311E-3</v>
      </c>
      <c r="N54" s="5">
        <f t="shared" si="8"/>
        <v>2.0097237106662114E-3</v>
      </c>
      <c r="O54" s="5">
        <f t="shared" si="8"/>
        <v>-1.639707701176385E-3</v>
      </c>
      <c r="P54" s="5">
        <f t="shared" si="8"/>
        <v>-5.4536998650875912E-3</v>
      </c>
      <c r="Q54" s="5">
        <f t="shared" si="8"/>
        <v>-9.5158978144612716E-3</v>
      </c>
      <c r="R54" s="5">
        <f t="shared" si="8"/>
        <v>-1.3908113240292508E-2</v>
      </c>
      <c r="S54" s="5">
        <f t="shared" si="8"/>
        <v>-1.8709321726190442E-2</v>
      </c>
      <c r="T54" s="5">
        <f t="shared" si="8"/>
        <v>-2.399398715793577E-2</v>
      </c>
      <c r="U54" s="5">
        <f t="shared" si="8"/>
        <v>-2.9263654616307644E-2</v>
      </c>
      <c r="V54" s="5">
        <f t="shared" si="8"/>
        <v>-3.4887932952534451E-2</v>
      </c>
      <c r="W54" s="5">
        <f t="shared" si="8"/>
        <v>-4.0839158294785016E-2</v>
      </c>
      <c r="X54" s="5">
        <f t="shared" si="8"/>
        <v>-4.7057375154809344E-2</v>
      </c>
      <c r="Y54" s="5">
        <f t="shared" si="8"/>
        <v>-5.3443113459287206E-2</v>
      </c>
      <c r="Z54" s="5">
        <f t="shared" si="8"/>
        <v>-5.9849622512621825E-2</v>
      </c>
      <c r="AA54" s="5">
        <f t="shared" si="8"/>
        <v>-6.6075206971023093E-2</v>
      </c>
      <c r="AB54" s="5">
        <f t="shared" si="8"/>
        <v>-7.185689840655618E-2</v>
      </c>
      <c r="AC54" s="5">
        <f t="shared" si="8"/>
        <v>-7.6867615262868116E-2</v>
      </c>
      <c r="AD54" s="5">
        <f t="shared" si="8"/>
        <v>-8.0720251296164225E-2</v>
      </c>
      <c r="AE54" s="5">
        <f t="shared" si="8"/>
        <v>-8.298361827545464E-2</v>
      </c>
      <c r="AF54" s="5">
        <f t="shared" si="8"/>
        <v>-8.321620128946583E-2</v>
      </c>
      <c r="AG54" s="5">
        <f t="shared" si="8"/>
        <v>-8.1022812290737822E-2</v>
      </c>
      <c r="AH54" s="5">
        <f t="shared" si="8"/>
        <v>1.8403914070564684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6.2"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5" thickTop="1" x14ac:dyDescent="0.3">
      <c r="A87" s="8" t="str">
        <f>Base!A87</f>
        <v>Atmospheric concentration of carbon (GTC)</v>
      </c>
      <c r="B87" s="6">
        <f>+Base!B60</f>
        <v>830.4</v>
      </c>
      <c r="C87" s="6">
        <f>Base!$B65*B87+Base!$B66*B89+B112*5/3.666</f>
        <v>847.62005840775021</v>
      </c>
      <c r="D87" s="6">
        <f>Base!$B65*C87+Base!$B66*C89+C112*5/3.666</f>
        <v>865.17663985349589</v>
      </c>
      <c r="E87" s="6">
        <f>Base!$B65*D87+Base!$B66*D89+D112*5/3.666</f>
        <v>882.06773102253385</v>
      </c>
      <c r="F87" s="6">
        <f>Base!$B65*E87+Base!$B66*E89+E112*5/3.666</f>
        <v>897.97137556048244</v>
      </c>
      <c r="G87" s="6">
        <f>Base!$B65*F87+Base!$B66*F89+F112*5/3.666</f>
        <v>912.37281607758723</v>
      </c>
      <c r="H87" s="6">
        <f>Base!$B65*G87+Base!$B66*G89+G112*5/3.666</f>
        <v>924.76441814406542</v>
      </c>
      <c r="I87" s="6">
        <f>Base!$B65*H87+Base!$B66*H89+H112*5/3.666</f>
        <v>934.64270288670434</v>
      </c>
      <c r="J87" s="6">
        <f>Base!$B65*I87+Base!$B66*I89+I112*5/3.666</f>
        <v>941.5152851457035</v>
      </c>
      <c r="K87" s="6">
        <f>Base!$B65*J87+Base!$B66*J89+J112*5/3.666</f>
        <v>944.91232666982262</v>
      </c>
      <c r="L87" s="6">
        <f>Base!$B65*K87+Base!$B66*K89+K112*5/3.666</f>
        <v>944.39981189749415</v>
      </c>
      <c r="M87" s="6">
        <f>Base!$B65*L87+Base!$B66*L89+L112*5/3.666</f>
        <v>939.59323754497541</v>
      </c>
      <c r="N87" s="6">
        <f>Base!$B65*M87+Base!$B66*M89+M112*5/3.666</f>
        <v>930.17073167312128</v>
      </c>
      <c r="O87" s="6">
        <f>Base!$B65*N87+Base!$B66*N89+N112*5/3.666</f>
        <v>915.88433173151316</v>
      </c>
      <c r="P87" s="6">
        <f>Base!$B65*O87+Base!$B66*O89+O112*5/3.666</f>
        <v>902.44203456262858</v>
      </c>
      <c r="Q87" s="6">
        <f>Base!$B65*P87+Base!$B66*P89+P112*5/3.666</f>
        <v>890.62021937602401</v>
      </c>
      <c r="R87" s="6">
        <f>Base!$B65*Q87+Base!$B66*Q89+Q112*5/3.666</f>
        <v>880.2209681999999</v>
      </c>
      <c r="S87" s="6">
        <f>Base!$B65*R87+Base!$B66*R89+R112*5/3.666</f>
        <v>871.06992913504075</v>
      </c>
      <c r="T87" s="6">
        <f>Base!$B65*S87+Base!$B66*S89+S112*5/3.666</f>
        <v>863.0136389258779</v>
      </c>
      <c r="U87" s="6">
        <f>Base!$B65*T87+Base!$B66*T89+T112*5/3.666</f>
        <v>855.91712227072605</v>
      </c>
      <c r="V87" s="6">
        <f>Base!$B65*U87+Base!$B66*U89+U112*5/3.666</f>
        <v>849.66174540718794</v>
      </c>
      <c r="W87" s="6">
        <f>Base!$B65*V87+Base!$B66*V89+V112*5/3.666</f>
        <v>844.1433018264903</v>
      </c>
      <c r="X87" s="6">
        <f>Base!$B65*W87+Base!$B66*W89+W112*5/3.666</f>
        <v>839.27030874872412</v>
      </c>
      <c r="Y87" s="6">
        <f>Base!$B65*X87+Base!$B66*X89+X112*5/3.666</f>
        <v>834.9624940803111</v>
      </c>
      <c r="Z87" s="6">
        <f>Base!$B65*Y87+Base!$B66*Y89+Y112*5/3.666</f>
        <v>831.14945485056194</v>
      </c>
      <c r="AA87" s="6">
        <f>Base!$B65*Z87+Base!$B66*Z89+Z112*5/3.666</f>
        <v>827.76946949805881</v>
      </c>
      <c r="AB87" s="6">
        <f>Base!$B65*AA87+Base!$B66*AA89+AA112*5/3.666</f>
        <v>824.76844778512827</v>
      </c>
      <c r="AC87" s="6">
        <f>Base!$B65*AB87+Base!$B66*AB89+AB112*5/3.666</f>
        <v>822.09900351393821</v>
      </c>
      <c r="AD87" s="6">
        <f>Base!$B65*AC87+Base!$B66*AC89+AC112*5/3.666</f>
        <v>819.71963656898379</v>
      </c>
      <c r="AE87" s="6">
        <f>Base!$B65*AD87+Base!$B66*AD89+AD112*5/3.666</f>
        <v>817.59401209685666</v>
      </c>
      <c r="AF87" s="6">
        <f>Base!$B65*AE87+Base!$B66*AE89+AE112*5/3.666</f>
        <v>795.89285823521709</v>
      </c>
      <c r="AG87" s="6">
        <f>Base!$B65*AF87+Base!$B66*AF89+AF112*5/3.666</f>
        <v>777.60359172775691</v>
      </c>
      <c r="AH87" s="6">
        <f>Base!$B65*AG87+Base!$B66*AG89+AG112*5/3.666</f>
        <v>762.24724182769978</v>
      </c>
      <c r="AI87" s="6">
        <f>Base!$B65*AH87+Base!$B66*AH89+AH112*5/3.666</f>
        <v>730.58824376145333</v>
      </c>
      <c r="AJ87" s="6">
        <f>Base!$B65*AI87+Base!$B66*AI89+AI112*5/3.666</f>
        <v>698.15229270213922</v>
      </c>
      <c r="AK87" s="6">
        <f>Base!$B65*AJ87+Base!$B66*AJ89+AJ112*5/3.666</f>
        <v>666.07479427620115</v>
      </c>
      <c r="AL87" s="6">
        <f>Base!$B65*AK87+Base!$B66*AK89+AK112*5/3.666</f>
        <v>634.98112814045464</v>
      </c>
      <c r="AM87" s="6">
        <f>Base!$B65*AL87+Base!$B66*AL89+AL112*5/3.666</f>
        <v>605.20094158199049</v>
      </c>
      <c r="AN87" s="6">
        <f>Base!$B65*AM87+Base!$B66*AM89+AM112*5/3.666</f>
        <v>576.88720996343341</v>
      </c>
      <c r="AO87" s="6">
        <f>Base!$B65*AN87+Base!$B66*AN89+AN112*5/3.666</f>
        <v>550.0866716646965</v>
      </c>
      <c r="AP87" s="6">
        <f>Base!$B65*AO87+Base!$B66*AO89+AO112*5/3.666</f>
        <v>530.85128381073116</v>
      </c>
      <c r="AQ87" s="6">
        <f>Base!$B65*AP87+Base!$B66*AP89+AP112*5/3.666</f>
        <v>522.07739633797746</v>
      </c>
      <c r="AR87" s="6">
        <f>Base!$B65*AQ87+Base!$B66*AQ89+AQ112*5/3.666</f>
        <v>520.88647959997002</v>
      </c>
      <c r="AS87" s="6">
        <f>Base!$B65*AR87+Base!$B66*AR89+AR112*5/3.666</f>
        <v>524.3859731385578</v>
      </c>
      <c r="AT87" s="6">
        <f>Base!$B65*AS87+Base!$B66*AS89+AS112*5/3.666</f>
        <v>530.08877595835111</v>
      </c>
      <c r="AU87" s="6">
        <f>Base!$B65*AT87+Base!$B66*AT89+AT112*5/3.666</f>
        <v>536.13214458442008</v>
      </c>
      <c r="AV87" s="6">
        <f>Base!$B65*AU87+Base!$B66*AU89+AU112*5/3.666</f>
        <v>541.32709551786309</v>
      </c>
      <c r="AW87" s="6">
        <f>Base!$B65*AV87+Base!$B66*AV89+AV112*5/3.666</f>
        <v>545.11338847379875</v>
      </c>
      <c r="AX87" s="6">
        <f>Base!$B65*AW87+Base!$B66*AW89+AW112*5/3.666</f>
        <v>547.4885782910377</v>
      </c>
      <c r="AY87" s="6">
        <f>Base!$B65*AX87+Base!$B66*AX89+AX112*5/3.666</f>
        <v>548.95473375958568</v>
      </c>
      <c r="AZ87" s="6">
        <f>Base!$B65*AY87+Base!$B66*AY89+AY112*5/3.666</f>
        <v>550.50189885266491</v>
      </c>
      <c r="BA87" s="6">
        <f>Base!$B65*AZ87+Base!$B66*AZ89+AZ112*5/3.666</f>
        <v>548.65442693672833</v>
      </c>
      <c r="BB87" s="6">
        <f>Base!$B65*BA87+Base!$B66*BA89+BA112*5/3.666</f>
        <v>552.71885231283795</v>
      </c>
      <c r="BC87" s="6">
        <f>Base!$B65*BB87+Base!$B66*BB89+BB112*5/3.666</f>
        <v>563.68182266523831</v>
      </c>
      <c r="BD87" s="6">
        <f>Base!$B65*BC87+Base!$B66*BC89+BC112*5/3.666</f>
        <v>583.44909381549041</v>
      </c>
      <c r="BE87" s="6">
        <f>Base!$B65*BD87+Base!$B66*BD89+BD112*5/3.666</f>
        <v>614.65434242140134</v>
      </c>
      <c r="BF87" s="6">
        <f>Base!$B65*BE87+Base!$B66*BE89+BE112*5/3.666</f>
        <v>660.38803924216222</v>
      </c>
      <c r="BG87" s="6">
        <f>Base!$B65*BF87+Base!$B66*BF89+BF112*5/3.666</f>
        <v>723.87940250032193</v>
      </c>
      <c r="BH87" s="6">
        <f>Base!$B65*BG87+Base!$B66*BG89+BG112*5/3.666</f>
        <v>808.24014902973215</v>
      </c>
      <c r="BI87" s="6">
        <f>Base!$B65*BH87+Base!$B66*BH89+BH112*5/3.666</f>
        <v>916.58203595763916</v>
      </c>
    </row>
    <row r="88" spans="1:61" s="13" customFormat="1" ht="14.4" x14ac:dyDescent="0.3">
      <c r="A88" s="8" t="str">
        <f>Base!A88</f>
        <v>Atmospheric concentration of carbon (ppm)</v>
      </c>
      <c r="B88" s="6">
        <f t="shared" ref="B88" si="9">+B87/2.13</f>
        <v>389.85915492957747</v>
      </c>
      <c r="C88" s="6">
        <f>+C87/2.13</f>
        <v>397.94368939330997</v>
      </c>
      <c r="D88" s="6">
        <f t="shared" ref="D88:BI88" si="10">+D87/2.13</f>
        <v>406.18621589366006</v>
      </c>
      <c r="E88" s="6">
        <f t="shared" si="10"/>
        <v>414.11630564438212</v>
      </c>
      <c r="F88" s="6">
        <f t="shared" si="10"/>
        <v>421.58280542745655</v>
      </c>
      <c r="G88" s="6">
        <f t="shared" si="10"/>
        <v>428.34404510684851</v>
      </c>
      <c r="H88" s="6">
        <f t="shared" si="10"/>
        <v>434.16169865918567</v>
      </c>
      <c r="I88" s="6">
        <f t="shared" si="10"/>
        <v>438.79939102662178</v>
      </c>
      <c r="J88" s="6">
        <f t="shared" si="10"/>
        <v>442.02595546746647</v>
      </c>
      <c r="K88" s="6">
        <f t="shared" si="10"/>
        <v>443.62081064310922</v>
      </c>
      <c r="L88" s="6">
        <f t="shared" si="10"/>
        <v>443.38019337910526</v>
      </c>
      <c r="M88" s="6">
        <f t="shared" si="10"/>
        <v>441.12358570186643</v>
      </c>
      <c r="N88" s="6">
        <f t="shared" si="10"/>
        <v>436.69987402493962</v>
      </c>
      <c r="O88" s="6">
        <f t="shared" si="10"/>
        <v>429.99264400540528</v>
      </c>
      <c r="P88" s="6">
        <f t="shared" si="10"/>
        <v>423.68170636743127</v>
      </c>
      <c r="Q88" s="6">
        <f t="shared" si="10"/>
        <v>418.13155839249953</v>
      </c>
      <c r="R88" s="6">
        <f t="shared" si="10"/>
        <v>413.24928084507042</v>
      </c>
      <c r="S88" s="6">
        <f t="shared" si="10"/>
        <v>408.9530183732586</v>
      </c>
      <c r="T88" s="6">
        <f t="shared" si="10"/>
        <v>405.17072250041218</v>
      </c>
      <c r="U88" s="6">
        <f t="shared" si="10"/>
        <v>401.83902454024701</v>
      </c>
      <c r="V88" s="6">
        <f t="shared" si="10"/>
        <v>398.90222789069855</v>
      </c>
      <c r="W88" s="6">
        <f t="shared" si="10"/>
        <v>396.31140930821141</v>
      </c>
      <c r="X88" s="6">
        <f t="shared" si="10"/>
        <v>394.02361913085639</v>
      </c>
      <c r="Y88" s="6">
        <f t="shared" si="10"/>
        <v>392.00117092972351</v>
      </c>
      <c r="Z88" s="6">
        <f t="shared" si="10"/>
        <v>390.21101166693052</v>
      </c>
      <c r="AA88" s="6">
        <f t="shared" si="10"/>
        <v>388.6241640835957</v>
      </c>
      <c r="AB88" s="6">
        <f t="shared" si="10"/>
        <v>387.21523370193819</v>
      </c>
      <c r="AC88" s="6">
        <f t="shared" si="10"/>
        <v>385.96197348072218</v>
      </c>
      <c r="AD88" s="6">
        <f t="shared" si="10"/>
        <v>384.84489979764498</v>
      </c>
      <c r="AE88" s="6">
        <f t="shared" si="10"/>
        <v>383.84695403608293</v>
      </c>
      <c r="AF88" s="6">
        <f t="shared" si="10"/>
        <v>373.65861888977332</v>
      </c>
      <c r="AG88" s="6">
        <f t="shared" si="10"/>
        <v>365.07210879237414</v>
      </c>
      <c r="AH88" s="6">
        <f t="shared" si="10"/>
        <v>357.86255484868536</v>
      </c>
      <c r="AI88" s="6">
        <f t="shared" si="10"/>
        <v>342.99917547486075</v>
      </c>
      <c r="AJ88" s="6">
        <f t="shared" si="10"/>
        <v>327.77102943762407</v>
      </c>
      <c r="AK88" s="6">
        <f t="shared" si="10"/>
        <v>312.71117102169069</v>
      </c>
      <c r="AL88" s="6">
        <f t="shared" si="10"/>
        <v>298.11320569974396</v>
      </c>
      <c r="AM88" s="6">
        <f t="shared" si="10"/>
        <v>284.1318974563336</v>
      </c>
      <c r="AN88" s="6">
        <f t="shared" si="10"/>
        <v>270.83906571053211</v>
      </c>
      <c r="AO88" s="6">
        <f t="shared" si="10"/>
        <v>258.2566533637073</v>
      </c>
      <c r="AP88" s="6">
        <f t="shared" si="10"/>
        <v>249.22595484071886</v>
      </c>
      <c r="AQ88" s="6">
        <f t="shared" si="10"/>
        <v>245.10675884412089</v>
      </c>
      <c r="AR88" s="6">
        <f t="shared" si="10"/>
        <v>244.54764300468076</v>
      </c>
      <c r="AS88" s="6">
        <f t="shared" si="10"/>
        <v>246.19059771763278</v>
      </c>
      <c r="AT88" s="6">
        <f t="shared" si="10"/>
        <v>248.86796993349819</v>
      </c>
      <c r="AU88" s="6">
        <f t="shared" si="10"/>
        <v>251.70523219925826</v>
      </c>
      <c r="AV88" s="6">
        <f t="shared" si="10"/>
        <v>254.14417629946624</v>
      </c>
      <c r="AW88" s="6">
        <f t="shared" si="10"/>
        <v>255.92177862619661</v>
      </c>
      <c r="AX88" s="6">
        <f t="shared" si="10"/>
        <v>257.03689121644965</v>
      </c>
      <c r="AY88" s="6">
        <f t="shared" si="10"/>
        <v>257.72522711717636</v>
      </c>
      <c r="AZ88" s="6">
        <f t="shared" si="10"/>
        <v>258.45159570547651</v>
      </c>
      <c r="BA88" s="6">
        <f t="shared" si="10"/>
        <v>257.584237998464</v>
      </c>
      <c r="BB88" s="6">
        <f t="shared" si="10"/>
        <v>259.49241892621501</v>
      </c>
      <c r="BC88" s="6">
        <f t="shared" si="10"/>
        <v>264.63935336396167</v>
      </c>
      <c r="BD88" s="6">
        <f t="shared" si="10"/>
        <v>273.91976235469036</v>
      </c>
      <c r="BE88" s="6">
        <f t="shared" si="10"/>
        <v>288.57011381286452</v>
      </c>
      <c r="BF88" s="6">
        <f t="shared" si="10"/>
        <v>310.04133297754095</v>
      </c>
      <c r="BG88" s="6">
        <f t="shared" si="10"/>
        <v>339.84948474193521</v>
      </c>
      <c r="BH88" s="6">
        <f t="shared" si="10"/>
        <v>379.4554690280433</v>
      </c>
      <c r="BI88" s="6">
        <f t="shared" si="10"/>
        <v>430.320204674948</v>
      </c>
    </row>
    <row r="89" spans="1:61" s="13" customFormat="1" ht="14.4" x14ac:dyDescent="0.3">
      <c r="A89" s="8" t="str">
        <f>Base!A89</f>
        <v>Concentration in biosphere and upper oceans (GTC)</v>
      </c>
      <c r="B89" s="6">
        <f>Base!B62</f>
        <v>1527</v>
      </c>
      <c r="C89" s="6">
        <f>B87* Base!$B67+B89* Base!$B68+B90* Base!$B69</f>
        <v>1541.1078616666666</v>
      </c>
      <c r="D89" s="6">
        <f>C87* Base!$B67+C89* Base!$B68+C90* Base!$B69</f>
        <v>1556.1552283614546</v>
      </c>
      <c r="E89" s="6">
        <f>D87* Base!$B67+D89* Base!$B68+D90* Base!$B69</f>
        <v>1572.133367018793</v>
      </c>
      <c r="F89" s="6">
        <f>E87* Base!$B67+E89* Base!$B68+E90* Base!$B69</f>
        <v>1588.9457247514879</v>
      </c>
      <c r="G89" s="6">
        <f>F87* Base!$B67+F89* Base!$B68+F90* Base!$B69</f>
        <v>1606.4713594413342</v>
      </c>
      <c r="H89" s="6">
        <f>G87* Base!$B67+G89* Base!$B68+G90* Base!$B69</f>
        <v>1624.5489689514779</v>
      </c>
      <c r="I89" s="6">
        <f>H87* Base!$B67+H89* Base!$B68+H90* Base!$B69</f>
        <v>1642.9791656993275</v>
      </c>
      <c r="J89" s="6">
        <f>I87* Base!$B67+I89* Base!$B68+I90* Base!$B69</f>
        <v>1661.5263971956651</v>
      </c>
      <c r="K89" s="6">
        <f>J87* Base!$B67+J89* Base!$B68+J90* Base!$B69</f>
        <v>1679.9213986959924</v>
      </c>
      <c r="L89" s="6">
        <f>K87* Base!$B67+K89* Base!$B68+K90* Base!$B69</f>
        <v>1697.8645535635628</v>
      </c>
      <c r="M89" s="6">
        <f>L87* Base!$B67+L89* Base!$B68+L90* Base!$B69</f>
        <v>1715.0302846728848</v>
      </c>
      <c r="N89" s="6">
        <f>M87* Base!$B67+M89* Base!$B68+M90* Base!$B69</f>
        <v>1731.0724711753253</v>
      </c>
      <c r="O89" s="6">
        <f>N87* Base!$B67+N89* Base!$B68+N90* Base!$B69</f>
        <v>1745.6307985602473</v>
      </c>
      <c r="P89" s="6">
        <f>O87* Base!$B67+O89* Base!$B68+O90* Base!$B69</f>
        <v>1758.337841900852</v>
      </c>
      <c r="Q89" s="6">
        <f>P87* Base!$B67+P89* Base!$B68+P90* Base!$B69</f>
        <v>1769.3434802874499</v>
      </c>
      <c r="R89" s="6">
        <f>Q87* Base!$B67+Q89* Base!$B68+Q90* Base!$B69</f>
        <v>1778.8597932179371</v>
      </c>
      <c r="S89" s="6">
        <f>R87* Base!$B67+R89* Base!$B68+R90* Base!$B69</f>
        <v>1787.0727829993039</v>
      </c>
      <c r="T89" s="6">
        <f>S87* Base!$B67+S89* Base!$B68+S90* Base!$B69</f>
        <v>1794.1455134441444</v>
      </c>
      <c r="U89" s="6">
        <f>T87* Base!$B67+T89* Base!$B68+T90* Base!$B69</f>
        <v>1800.2208847819545</v>
      </c>
      <c r="V89" s="6">
        <f>U87* Base!$B67+U89* Base!$B68+U90* Base!$B69</f>
        <v>1805.4240839936888</v>
      </c>
      <c r="W89" s="6">
        <f>V87* Base!$B67+V89* Base!$B68+V90* Base!$B69</f>
        <v>1809.8647462003808</v>
      </c>
      <c r="X89" s="6">
        <f>W87* Base!$B67+W89* Base!$B68+W90* Base!$B69</f>
        <v>1813.6388593325348</v>
      </c>
      <c r="Y89" s="6">
        <f>X87* Base!$B67+X89* Base!$B68+X90* Base!$B69</f>
        <v>1816.830441110644</v>
      </c>
      <c r="Z89" s="6">
        <f>Y87* Base!$B67+Y89* Base!$B68+Y90* Base!$B69</f>
        <v>1819.5130143971699</v>
      </c>
      <c r="AA89" s="6">
        <f>Z87* Base!$B67+Z89* Base!$B68+Z90* Base!$B69</f>
        <v>1821.7509042438296</v>
      </c>
      <c r="AB89" s="6">
        <f>AA87* Base!$B67+AA89* Base!$B68+AA90* Base!$B69</f>
        <v>1823.6003774542057</v>
      </c>
      <c r="AC89" s="6">
        <f>AB87* Base!$B67+AB89* Base!$B68+AB90* Base!$B69</f>
        <v>1825.110643203973</v>
      </c>
      <c r="AD89" s="6">
        <f>AC87* Base!$B67+AC89* Base!$B68+AC90* Base!$B69</f>
        <v>1826.3247311991115</v>
      </c>
      <c r="AE89" s="6">
        <f>AD87* Base!$B67+AD89* Base!$B68+AD90* Base!$B69</f>
        <v>1827.2802619936647</v>
      </c>
      <c r="AF89" s="6">
        <f>AE87* Base!$B67+AE89* Base!$B68+AE90* Base!$B69</f>
        <v>1828.0101224188702</v>
      </c>
      <c r="AG89" s="6">
        <f>AF87* Base!$B67+AF89* Base!$B68+AF90* Base!$B69</f>
        <v>1826.8008804308429</v>
      </c>
      <c r="AH89" s="6">
        <f>AG87* Base!$B67+AG89* Base!$B68+AG90* Base!$B69</f>
        <v>1824.0319539950449</v>
      </c>
      <c r="AI89" s="6">
        <f>AH87* Base!$B67+AH89* Base!$B68+AH90* Base!$B69</f>
        <v>1820.0251188009879</v>
      </c>
      <c r="AJ89" s="6">
        <f>AI87* Base!$B67+AI89* Base!$B68+AI90* Base!$B69</f>
        <v>1813.3962817786387</v>
      </c>
      <c r="AK89" s="6">
        <f>AJ87* Base!$B67+AJ89* Base!$B68+AJ90* Base!$B69</f>
        <v>1804.1841209717156</v>
      </c>
      <c r="AL89" s="6">
        <f>AK87* Base!$B67+AK89* Base!$B68+AK90* Base!$B69</f>
        <v>1792.5256487263873</v>
      </c>
      <c r="AM89" s="6">
        <f>AL87* Base!$B67+AL89* Base!$B68+AL90* Base!$B69</f>
        <v>1778.607314559016</v>
      </c>
      <c r="AN89" s="6">
        <f>AM87* Base!$B67+AM89* Base!$B68+AM90* Base!$B69</f>
        <v>1762.6369623592332</v>
      </c>
      <c r="AO89" s="6">
        <f>AN87* Base!$B67+AN89* Base!$B68+AN90* Base!$B69</f>
        <v>1744.8274099101097</v>
      </c>
      <c r="AP89" s="6">
        <f>AO87* Base!$B67+AO89* Base!$B68+AO90* Base!$B69</f>
        <v>1725.386897131146</v>
      </c>
      <c r="AQ89" s="6">
        <f>AP87* Base!$B67+AP89* Base!$B68+AP90* Base!$B69</f>
        <v>1705.0477324170654</v>
      </c>
      <c r="AR89" s="6">
        <f>AQ87* Base!$B67+AQ89* Base!$B68+AQ90* Base!$B69</f>
        <v>1684.7672022479055</v>
      </c>
      <c r="AS89" s="6">
        <f>AR87* Base!$B67+AR89* Base!$B68+AR90* Base!$B69</f>
        <v>1665.2101967988222</v>
      </c>
      <c r="AT89" s="6">
        <f>AS87* Base!$B67+AS89* Base!$B68+AS90* Base!$B69</f>
        <v>1646.7599142528693</v>
      </c>
      <c r="AU89" s="6">
        <f>AT87* Base!$B67+AT89* Base!$B68+AT90* Base!$B69</f>
        <v>1629.5650429657512</v>
      </c>
      <c r="AV89" s="6">
        <f>AU87* Base!$B67+AU89* Base!$B68+AU90* Base!$B69</f>
        <v>1613.6042800264224</v>
      </c>
      <c r="AW89" s="6">
        <f>AV87* Base!$B67+AV89* Base!$B68+AV90* Base!$B69</f>
        <v>1598.7525628146586</v>
      </c>
      <c r="AX89" s="6">
        <f>AW87* Base!$B67+AW89* Base!$B68+AW90* Base!$B69</f>
        <v>1584.8406347791952</v>
      </c>
      <c r="AY89" s="6">
        <f>AX87* Base!$B67+AX89* Base!$B68+AX90* Base!$B69</f>
        <v>1571.705935691836</v>
      </c>
      <c r="AZ89" s="6">
        <f>AY87* Base!$B67+AY89* Base!$B68+AY90* Base!$B69</f>
        <v>1559.2367253286013</v>
      </c>
      <c r="BA89" s="6">
        <f>AZ87* Base!$B67+AZ89* Base!$B68+AZ90* Base!$B69</f>
        <v>1547.4129502241165</v>
      </c>
      <c r="BB89" s="6">
        <f>BA87* Base!$B67+BA89* Base!$B68+BA90* Base!$B69</f>
        <v>1535.9095193352323</v>
      </c>
      <c r="BC89" s="6">
        <f>BB87* Base!$B67+BB89* Base!$B68+BB90* Base!$B69</f>
        <v>1525.2335902915299</v>
      </c>
      <c r="BD89" s="6">
        <f>BC87* Base!$B67+BC89* Base!$B68+BC90* Base!$B69</f>
        <v>1515.9584393099735</v>
      </c>
      <c r="BE89" s="6">
        <f>BD87* Base!$B67+BD89* Base!$B68+BD90* Base!$B69</f>
        <v>1508.8016435903585</v>
      </c>
      <c r="BF89" s="6">
        <f>BE87* Base!$B67+BE89* Base!$B68+BE90* Base!$B69</f>
        <v>1504.683247183571</v>
      </c>
      <c r="BG89" s="6">
        <f>BF87* Base!$B67+BF89* Base!$B68+BF90* Base!$B69</f>
        <v>1504.7576929809993</v>
      </c>
      <c r="BH89" s="6">
        <f>BG87* Base!$B67+BG89* Base!$B68+BG90* Base!$B69</f>
        <v>1510.4164630227776</v>
      </c>
      <c r="BI89" s="6">
        <f>BH87* Base!$B67+BH89* Base!$B68+BH90* Base!$B69</f>
        <v>1523.2680613037089</v>
      </c>
    </row>
    <row r="90" spans="1:61" s="13" customFormat="1" ht="14.4" x14ac:dyDescent="0.3">
      <c r="A90" s="8" t="str">
        <f>Base!A90</f>
        <v>Concentration in deep oceans (GTC)</v>
      </c>
      <c r="B90" s="6">
        <f xml:space="preserve"> Base!B63</f>
        <v>10010</v>
      </c>
      <c r="C90" s="6">
        <f>Base!$B70*B89+Base!$B71*B90</f>
        <v>10010.439124999999</v>
      </c>
      <c r="D90" s="6">
        <f>Base!$B70*C89+Base!$B71*C90</f>
        <v>10010.913371449478</v>
      </c>
      <c r="E90" s="6">
        <f>Base!$B70*D89+Base!$B71*D90</f>
        <v>10011.425076257518</v>
      </c>
      <c r="F90" s="6">
        <f>Base!$B70*E89+Base!$B71*E90</f>
        <v>10011.976553711827</v>
      </c>
      <c r="G90" s="6">
        <f>Base!$B70*F89+Base!$B71*F90</f>
        <v>10012.56987593683</v>
      </c>
      <c r="H90" s="6">
        <f>Base!$B70*G89+Base!$B71*G90</f>
        <v>10013.206812002305</v>
      </c>
      <c r="I90" s="6">
        <f>Base!$B70*H89+Base!$B71*H90</f>
        <v>10013.888727125634</v>
      </c>
      <c r="J90" s="6">
        <f>Base!$B70*I89+Base!$B71*I90</f>
        <v>10014.616487594476</v>
      </c>
      <c r="K90" s="6">
        <f>Base!$B70*J89+Base!$B71*J90</f>
        <v>10015.390370522902</v>
      </c>
      <c r="L90" s="6">
        <f>Base!$B70*K89+Base!$B71*K90</f>
        <v>10016.20997976959</v>
      </c>
      <c r="M90" s="6">
        <f>Base!$B70*L89+Base!$B71*L90</f>
        <v>10017.074170285327</v>
      </c>
      <c r="N90" s="6">
        <f>Base!$B70*M89+Base!$B71*M90</f>
        <v>10017.980983464537</v>
      </c>
      <c r="O90" s="6">
        <f>Base!$B70*N89+Base!$B71*N90</f>
        <v>10018.927596060556</v>
      </c>
      <c r="P90" s="6">
        <f>Base!$B70*O89+Base!$B71*O90</f>
        <v>10019.910284993286</v>
      </c>
      <c r="Q90" s="6">
        <f>Base!$B70*P89+Base!$B71*P90</f>
        <v>10020.924409876854</v>
      </c>
      <c r="R90" s="6">
        <f>Base!$B70*Q89+Base!$B71*Q90</f>
        <v>10021.965706589239</v>
      </c>
      <c r="S90" s="6">
        <f>Base!$B70*R89+Base!$B71*R90</f>
        <v>10023.03044264631</v>
      </c>
      <c r="T90" s="6">
        <f>Base!$B70*S89+Base!$B71*S90</f>
        <v>10024.115351829414</v>
      </c>
      <c r="U90" s="6">
        <f>Base!$B70*T89+Base!$B71*T90</f>
        <v>10025.217576681782</v>
      </c>
      <c r="V90" s="6">
        <f>Base!$B70*U89+Base!$B71*U90</f>
        <v>10026.334617961607</v>
      </c>
      <c r="W90" s="6">
        <f>Base!$B70*V89+Base!$B71*V90</f>
        <v>10027.464290238029</v>
      </c>
      <c r="X90" s="6">
        <f>Base!$B70*W89+Base!$B71*W90</f>
        <v>10028.604682905574</v>
      </c>
      <c r="Y90" s="6">
        <f>Base!$B70*X89+Base!$B71*X90</f>
        <v>10029.754125973424</v>
      </c>
      <c r="Z90" s="6">
        <f>Base!$B70*Y89+Base!$B71*Y90</f>
        <v>10030.911160058684</v>
      </c>
      <c r="AA90" s="6">
        <f>Base!$B70*Z89+Base!$B71*Z90</f>
        <v>10032.074510078157</v>
      </c>
      <c r="AB90" s="6">
        <f>Base!$B70*AA89+Base!$B71*AA90</f>
        <v>10033.243062191614</v>
      </c>
      <c r="AC90" s="6">
        <f>Base!$B70*AB89+Base!$B71*AB90</f>
        <v>10034.415843601761</v>
      </c>
      <c r="AD90" s="6">
        <f>Base!$B70*AC89+Base!$B71*AC90</f>
        <v>10035.592004862556</v>
      </c>
      <c r="AE90" s="6">
        <f>Base!$B70*AD89+Base!$B71*AD90</f>
        <v>10036.770804388912</v>
      </c>
      <c r="AF90" s="6">
        <f>Base!$B70*AE89+Base!$B71*AE90</f>
        <v>10037.951594897417</v>
      </c>
      <c r="AG90" s="6">
        <f>Base!$B70*AF89+Base!$B71*AF90</f>
        <v>10039.133811540187</v>
      </c>
      <c r="AH90" s="6">
        <f>Base!$B70*AG89+Base!$B71*AG90</f>
        <v>10040.312606079868</v>
      </c>
      <c r="AI90" s="6">
        <f>Base!$B70*AH89+Base!$B71*AH90</f>
        <v>10041.484080460305</v>
      </c>
      <c r="AJ90" s="6">
        <f>Base!$B70*AI89+Base!$B71*AI90</f>
        <v>10042.645142380152</v>
      </c>
      <c r="AK90" s="6">
        <f>Base!$B70*AJ89+Base!$B71*AJ90</f>
        <v>10043.789240349046</v>
      </c>
      <c r="AL90" s="6">
        <f>Base!$B70*AK89+Base!$B71*AK90</f>
        <v>10044.909921782859</v>
      </c>
      <c r="AM90" s="6">
        <f>Base!$B70*AL89+Base!$B71*AL90</f>
        <v>10046.001078806074</v>
      </c>
      <c r="AN90" s="6">
        <f>Base!$B70*AM89+Base!$B71*AM90</f>
        <v>10047.057071728374</v>
      </c>
      <c r="AO90" s="6">
        <f>Base!$B70*AN89+Base!$B71*AN90</f>
        <v>10048.072782372563</v>
      </c>
      <c r="AP90" s="6">
        <f>Base!$B70*AO89+Base!$B71*AO90</f>
        <v>10049.043626333287</v>
      </c>
      <c r="AQ90" s="6">
        <f>Base!$B70*AP89+Base!$B71*AP90</f>
        <v>10049.965541352227</v>
      </c>
      <c r="AR90" s="6">
        <f>Base!$B70*AQ89+Base!$B71*AQ90</f>
        <v>10050.836297313062</v>
      </c>
      <c r="AS90" s="6">
        <f>Base!$B70*AR89+Base!$B71*AR90</f>
        <v>10051.65605806834</v>
      </c>
      <c r="AT90" s="6">
        <f>Base!$B70*AS89+Base!$B71*AS90</f>
        <v>10052.426649640738</v>
      </c>
      <c r="AU90" s="6">
        <f>Base!$B70*AT89+Base!$B71*AT90</f>
        <v>10053.150855432117</v>
      </c>
      <c r="AV90" s="6">
        <f>Base!$B70*AU89+Base!$B71*AU90</f>
        <v>10053.831829625824</v>
      </c>
      <c r="AW90" s="6">
        <f>Base!$B70*AV89+Base!$B71*AV90</f>
        <v>10054.472672083391</v>
      </c>
      <c r="AX90" s="6">
        <f>Base!$B70*AW89+Base!$B71*AW90</f>
        <v>10055.0761689636</v>
      </c>
      <c r="AY90" s="6">
        <f>Base!$B70*AX89+Base!$B71*AX90</f>
        <v>10055.644682343524</v>
      </c>
      <c r="AZ90" s="6">
        <f>Base!$B70*AY89+Base!$B71*AY90</f>
        <v>10056.180167102462</v>
      </c>
      <c r="BA90" s="6">
        <f>Base!$B70*AZ89+Base!$B71*AZ90</f>
        <v>10056.684298109387</v>
      </c>
      <c r="BB90" s="6">
        <f>Base!$B70*BA89+Base!$B71*BA90</f>
        <v>10057.158699534335</v>
      </c>
      <c r="BC90" s="6">
        <f>Base!$B70*BB89+Base!$B71*BB90</f>
        <v>10057.60418227158</v>
      </c>
      <c r="BD90" s="6">
        <f>Base!$B70*BC89+Base!$B71*BC90</f>
        <v>10058.022824835793</v>
      </c>
      <c r="BE90" s="6">
        <f>Base!$B70*BD89+Base!$B71*BD90</f>
        <v>10058.418138230685</v>
      </c>
      <c r="BF90" s="6">
        <f>Base!$B70*BE89+Base!$B71*BE90</f>
        <v>10058.795426218008</v>
      </c>
      <c r="BG90" s="6">
        <f>Base!$B70*BF89+Base!$B71*BF90</f>
        <v>10059.16229087962</v>
      </c>
      <c r="BH90" s="6">
        <f>Base!$B70*BG89+Base!$B71*BG90</f>
        <v>10059.529217838899</v>
      </c>
      <c r="BI90" s="6">
        <f>Base!$B70*BH89+Base!$B71*BH90</f>
        <v>10059.910167885435</v>
      </c>
    </row>
    <row r="91" spans="1:61" s="13" customFormat="1" ht="40.200000000000003"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5" thickTop="1" x14ac:dyDescent="0.3">
      <c r="A92" s="8" t="str">
        <f>Base!A92</f>
        <v>Cumulative Emissions to date</v>
      </c>
      <c r="B92" s="6">
        <f>+Base!B92</f>
        <v>90</v>
      </c>
      <c r="C92" s="6">
        <f>+Parameters!D89+B113*5/3.666+B92</f>
        <v>117.26622674381126</v>
      </c>
      <c r="D92" s="6">
        <f>+Parameters!E89+C113*5/3.666+C92</f>
        <v>146.74376666933958</v>
      </c>
      <c r="E92" s="6">
        <f>+Parameters!F89+D113*5/3.666+D92</f>
        <v>177.24417757216776</v>
      </c>
      <c r="F92" s="6">
        <f>+Parameters!G89+E113*5/3.666+E92</f>
        <v>208.20723831185117</v>
      </c>
      <c r="G92" s="6">
        <f>+Parameters!H89+F113*5/3.666+F92</f>
        <v>238.88410055558762</v>
      </c>
      <c r="H92" s="6">
        <f>+Parameters!I89+G113*5/3.666+G92</f>
        <v>268.51542004711155</v>
      </c>
      <c r="I92" s="6">
        <f>+Parameters!J89+H113*5/3.666+H92</f>
        <v>296.32595414046972</v>
      </c>
      <c r="J92" s="6">
        <f>+Parameters!K89+I113*5/3.666+I92</f>
        <v>321.52963834828336</v>
      </c>
      <c r="K92" s="6">
        <f>+Parameters!L89+J113*5/3.666+J92</f>
        <v>343.34045228806252</v>
      </c>
      <c r="L92" s="6">
        <f>+Parameters!M89+K113*5/3.666+K92</f>
        <v>360.98661201951825</v>
      </c>
      <c r="M92" s="6">
        <f>+Parameters!N89+L113*5/3.666+L92</f>
        <v>373.72668760367856</v>
      </c>
      <c r="N92" s="6">
        <f>+Parameters!O89+M113*5/3.666+M92</f>
        <v>380.866564062772</v>
      </c>
      <c r="O92" s="6">
        <f>+Parameters!P89+N113*5/3.666+N92</f>
        <v>381.77581022154209</v>
      </c>
      <c r="P92" s="6">
        <f>+Parameters!Q89+O113*5/3.666+O92</f>
        <v>381.77581022154209</v>
      </c>
      <c r="Q92" s="6">
        <f>+Parameters!R89+P113*5/3.666+P92</f>
        <v>381.77581022154209</v>
      </c>
      <c r="R92" s="6">
        <f>+Parameters!S89+Q113*5/3.666+Q92</f>
        <v>381.77581022154209</v>
      </c>
      <c r="S92" s="6">
        <f>+Parameters!T89+R113*5/3.666+R92</f>
        <v>381.77581022154209</v>
      </c>
      <c r="T92" s="6">
        <f>+Parameters!U89+S113*5/3.666+S92</f>
        <v>381.77581022154209</v>
      </c>
      <c r="U92" s="6">
        <f>+Parameters!V89+T113*5/3.666+T92</f>
        <v>381.77581022154209</v>
      </c>
      <c r="V92" s="6">
        <f>+Parameters!W89+U113*5/3.666+U92</f>
        <v>381.77581022154209</v>
      </c>
      <c r="W92" s="6">
        <f>+Parameters!X89+V113*5/3.666+V92</f>
        <v>381.77581022154209</v>
      </c>
      <c r="X92" s="6">
        <f>+Parameters!Y89+W113*5/3.666+W92</f>
        <v>381.77581022154209</v>
      </c>
      <c r="Y92" s="6">
        <f>+Parameters!Z89+X113*5/3.666+X92</f>
        <v>381.77581022154209</v>
      </c>
      <c r="Z92" s="6">
        <f>+Parameters!AA89+Y113*5/3.666+Y92</f>
        <v>381.77581022154209</v>
      </c>
      <c r="AA92" s="6">
        <f>+Parameters!AB89+Z113*5/3.666+Z92</f>
        <v>381.77581022154209</v>
      </c>
      <c r="AB92" s="6">
        <f>+Parameters!AC89+AA113*5/3.666+AA92</f>
        <v>381.77581022154209</v>
      </c>
      <c r="AC92" s="6">
        <f>+Parameters!AD89+AB113*5/3.666+AB92</f>
        <v>381.77581022154209</v>
      </c>
      <c r="AD92" s="6">
        <f>+Parameters!AE89+AC113*5/3.666+AC92</f>
        <v>381.77581022154209</v>
      </c>
      <c r="AE92" s="6">
        <f>+Parameters!AF89+AD113*5/3.666+AD92</f>
        <v>381.77581022154209</v>
      </c>
      <c r="AF92" s="6">
        <f>+Parameters!AG89+AE113*5/3.666+AE92</f>
        <v>361.97834261458468</v>
      </c>
      <c r="AG92" s="6">
        <f>+Parameters!AH89+AF113*5/3.666+AF92</f>
        <v>343.65647901864543</v>
      </c>
      <c r="AH92" s="6">
        <f>+Parameters!AI89+AG113*5/3.666+AG92</f>
        <v>326.70553982789585</v>
      </c>
      <c r="AI92" s="6">
        <f>+Parameters!AJ89+AH113*5/3.666+AH92</f>
        <v>292.20761503236656</v>
      </c>
      <c r="AJ92" s="6">
        <f>+Parameters!AK89+AI113*5/3.666+AI92</f>
        <v>254.30103613802135</v>
      </c>
      <c r="AK92" s="6">
        <f>+Parameters!AL89+AJ113*5/3.666+AJ92</f>
        <v>214.15319268803052</v>
      </c>
      <c r="AL92" s="6">
        <f>+Parameters!AM89+AK113*5/3.666+AK92</f>
        <v>172.51990999194851</v>
      </c>
      <c r="AM92" s="6">
        <f>+Parameters!AN89+AL113*5/3.666+AL92</f>
        <v>129.91108569027224</v>
      </c>
      <c r="AN92" s="6">
        <f>+Parameters!AO89+AM113*5/3.666+AM92</f>
        <v>86.681826314988825</v>
      </c>
      <c r="AO92" s="6">
        <f>+Parameters!AP89+AN113*5/3.666+AN92</f>
        <v>43.086511427923256</v>
      </c>
      <c r="AP92" s="6">
        <f>+Parameters!AQ89+AO113*5/3.666+AO92</f>
        <v>5.3807069290026988</v>
      </c>
      <c r="AQ92" s="6">
        <f>+Parameters!AR89+AP113*5/3.666+AP92</f>
        <v>-22.811028500264111</v>
      </c>
      <c r="AR92" s="6">
        <f>+Parameters!AS89+AQ113*5/3.666+AQ92</f>
        <v>-43.412198055693622</v>
      </c>
      <c r="AS92" s="6">
        <f>+Parameters!AT89+AR113*5/3.666+AR92</f>
        <v>-58.650332098191356</v>
      </c>
      <c r="AT92" s="6">
        <f>+Parameters!AU89+AS113*5/3.666+AS92</f>
        <v>-70.627526561774701</v>
      </c>
      <c r="AU92" s="6">
        <f>+Parameters!AV89+AT113*5/3.666+AT92</f>
        <v>-81.055068479303614</v>
      </c>
      <c r="AV92" s="6">
        <f>+Parameters!AW89+AU113*5/3.666+AU92</f>
        <v>-91.140102329770116</v>
      </c>
      <c r="AW92" s="6">
        <f>+Parameters!AX89+AV113*5/3.666+AV92</f>
        <v>-101.56484095866017</v>
      </c>
      <c r="AX92" s="6">
        <f>+Parameters!AY89+AW113*5/3.666+AW92</f>
        <v>-112.4982077611798</v>
      </c>
      <c r="AY92" s="6">
        <f>+Parameters!AZ89+AX113*5/3.666+AX92</f>
        <v>-123.59833837167125</v>
      </c>
      <c r="AZ92" s="6">
        <f>+Parameters!BA89+AY113*5/3.666+AY92</f>
        <v>-133.98497918017023</v>
      </c>
      <c r="BA92" s="6">
        <f>+Parameters!BB89+AZ113*5/3.666+AZ92</f>
        <v>-147.15215943149312</v>
      </c>
      <c r="BB92" s="6">
        <f>+Parameters!BC89+BA113*5/3.666+BA92</f>
        <v>-154.11681490958003</v>
      </c>
      <c r="BC92" s="6">
        <f>+Parameters!BD89+BB113*5/3.666+BB92</f>
        <v>-153.38433197584521</v>
      </c>
      <c r="BD92" s="6">
        <f>+Parameters!BE89+BC113*5/3.666+BC92</f>
        <v>-142.473602132704</v>
      </c>
      <c r="BE92" s="6">
        <f>+Parameters!BF89+BD113*5/3.666+BD92</f>
        <v>-118.0298621633288</v>
      </c>
      <c r="BF92" s="6">
        <f>+Parameters!BG89+BE113*5/3.666+BE92</f>
        <v>-76.037294811483136</v>
      </c>
      <c r="BG92" s="6">
        <f>+Parameters!BH89+BF113*5/3.666+BF92</f>
        <v>-12.104637933845417</v>
      </c>
      <c r="BH92" s="6">
        <f>+Parameters!BI89+BG113*5/3.666+BG92</f>
        <v>78.281792124975055</v>
      </c>
      <c r="BI92" s="6">
        <f>+Parameters!BJ89+BH113*5/3.666+BH92</f>
        <v>199.85621660303104</v>
      </c>
    </row>
    <row r="93" spans="1:61" s="13" customFormat="1" ht="14.4" x14ac:dyDescent="0.3">
      <c r="A93" s="8" t="str">
        <f>Base!A93</f>
        <v>Ratio to Max</v>
      </c>
      <c r="B93" s="6">
        <f>+B92/ Base!$B$57</f>
        <v>1.4999999999999999E-2</v>
      </c>
      <c r="C93" s="6">
        <f>+C92/ Base!$B$57</f>
        <v>1.9544371123968542E-2</v>
      </c>
      <c r="D93" s="6">
        <f>+D92/ Base!$B$57</f>
        <v>2.4457294444889931E-2</v>
      </c>
      <c r="E93" s="6">
        <f>+E92/ Base!$B$57</f>
        <v>2.954069626202796E-2</v>
      </c>
      <c r="F93" s="6">
        <f>+F92/ Base!$B$57</f>
        <v>3.4701206385308526E-2</v>
      </c>
      <c r="G93" s="6">
        <f>+G92/ Base!$B$57</f>
        <v>3.9814016759264603E-2</v>
      </c>
      <c r="H93" s="6">
        <f>+H92/ Base!$B$57</f>
        <v>4.4752570007851926E-2</v>
      </c>
      <c r="I93" s="6">
        <f>+I92/ Base!$B$57</f>
        <v>4.938765902341162E-2</v>
      </c>
      <c r="J93" s="6">
        <f>+J92/ Base!$B$57</f>
        <v>5.3588273058047226E-2</v>
      </c>
      <c r="K93" s="6">
        <f>+K92/ Base!$B$57</f>
        <v>5.7223408714677085E-2</v>
      </c>
      <c r="L93" s="6">
        <f>+L92/ Base!$B$57</f>
        <v>6.0164435336586372E-2</v>
      </c>
      <c r="M93" s="6">
        <f>+M92/ Base!$B$57</f>
        <v>6.2287781267279761E-2</v>
      </c>
      <c r="N93" s="6">
        <f>+N92/ Base!$B$57</f>
        <v>6.3477760677128667E-2</v>
      </c>
      <c r="O93" s="6">
        <f>+O92/ Base!$B$57</f>
        <v>6.3629301703590352E-2</v>
      </c>
      <c r="P93" s="6">
        <f>+P92/ Base!$B$57</f>
        <v>6.3629301703590352E-2</v>
      </c>
      <c r="Q93" s="6">
        <f>+Q92/ Base!$B$57</f>
        <v>6.3629301703590352E-2</v>
      </c>
      <c r="R93" s="6">
        <f>+R92/ Base!$B$57</f>
        <v>6.3629301703590352E-2</v>
      </c>
      <c r="S93" s="6">
        <f>+S92/ Base!$B$57</f>
        <v>6.3629301703590352E-2</v>
      </c>
      <c r="T93" s="6">
        <f>+T92/ Base!$B$57</f>
        <v>6.3629301703590352E-2</v>
      </c>
      <c r="U93" s="6">
        <f>+U92/ Base!$B$57</f>
        <v>6.3629301703590352E-2</v>
      </c>
      <c r="V93" s="6">
        <f>+V92/ Base!$B$57</f>
        <v>6.3629301703590352E-2</v>
      </c>
      <c r="W93" s="6">
        <f>+W92/ Base!$B$57</f>
        <v>6.3629301703590352E-2</v>
      </c>
      <c r="X93" s="6">
        <f>+X92/ Base!$B$57</f>
        <v>6.3629301703590352E-2</v>
      </c>
      <c r="Y93" s="6">
        <f>+Y92/ Base!$B$57</f>
        <v>6.3629301703590352E-2</v>
      </c>
      <c r="Z93" s="6">
        <f>+Z92/ Base!$B$57</f>
        <v>6.3629301703590352E-2</v>
      </c>
      <c r="AA93" s="6">
        <f>+AA92/ Base!$B$57</f>
        <v>6.3629301703590352E-2</v>
      </c>
      <c r="AB93" s="6">
        <f>+AB92/ Base!$B$57</f>
        <v>6.3629301703590352E-2</v>
      </c>
      <c r="AC93" s="6">
        <f>+AC92/ Base!$B$57</f>
        <v>6.3629301703590352E-2</v>
      </c>
      <c r="AD93" s="6">
        <f>+AD92/ Base!$B$57</f>
        <v>6.3629301703590352E-2</v>
      </c>
      <c r="AE93" s="6">
        <f>+AE92/ Base!$B$57</f>
        <v>6.3629301703590352E-2</v>
      </c>
      <c r="AF93" s="6">
        <f>+AF92/ Base!$B$57</f>
        <v>6.0329723769097447E-2</v>
      </c>
      <c r="AG93" s="6">
        <f>+AG92/ Base!$B$57</f>
        <v>5.7276079836440903E-2</v>
      </c>
      <c r="AH93" s="6">
        <f>+AH92/ Base!$B$57</f>
        <v>5.4450923304649311E-2</v>
      </c>
      <c r="AI93" s="6">
        <f>+AI92/ Base!$B$57</f>
        <v>4.8701269172061093E-2</v>
      </c>
      <c r="AJ93" s="6">
        <f>+AJ92/ Base!$B$57</f>
        <v>4.2383506023003559E-2</v>
      </c>
      <c r="AK93" s="6">
        <f>+AK92/ Base!$B$57</f>
        <v>3.5692198781338419E-2</v>
      </c>
      <c r="AL93" s="6">
        <f>+AL92/ Base!$B$57</f>
        <v>2.8753318331991417E-2</v>
      </c>
      <c r="AM93" s="6">
        <f>+AM92/ Base!$B$57</f>
        <v>2.1651847615045374E-2</v>
      </c>
      <c r="AN93" s="6">
        <f>+AN92/ Base!$B$57</f>
        <v>1.4446971052498137E-2</v>
      </c>
      <c r="AO93" s="6">
        <f>+AO92/ Base!$B$57</f>
        <v>7.1810852379872092E-3</v>
      </c>
      <c r="AP93" s="6">
        <f>+AP92/ Base!$B$57</f>
        <v>8.9678448816711651E-4</v>
      </c>
      <c r="AQ93" s="6">
        <f>+AQ92/ Base!$B$57</f>
        <v>-3.801838083377352E-3</v>
      </c>
      <c r="AR93" s="6">
        <f>+AR92/ Base!$B$57</f>
        <v>-7.2353663426156034E-3</v>
      </c>
      <c r="AS93" s="6">
        <f>+AS92/ Base!$B$57</f>
        <v>-9.7750553496985595E-3</v>
      </c>
      <c r="AT93" s="6">
        <f>+AT92/ Base!$B$57</f>
        <v>-1.177125442696245E-2</v>
      </c>
      <c r="AU93" s="6">
        <f>+AU92/ Base!$B$57</f>
        <v>-1.3509178079883936E-2</v>
      </c>
      <c r="AV93" s="6">
        <f>+AV92/ Base!$B$57</f>
        <v>-1.5190017054961686E-2</v>
      </c>
      <c r="AW93" s="6">
        <f>+AW92/ Base!$B$57</f>
        <v>-1.6927473493110027E-2</v>
      </c>
      <c r="AX93" s="6">
        <f>+AX92/ Base!$B$57</f>
        <v>-1.8749701293529965E-2</v>
      </c>
      <c r="AY93" s="6">
        <f>+AY92/ Base!$B$57</f>
        <v>-2.0599723061945206E-2</v>
      </c>
      <c r="AZ93" s="6">
        <f>+AZ92/ Base!$B$57</f>
        <v>-2.2330829863361705E-2</v>
      </c>
      <c r="BA93" s="6">
        <f>+BA92/ Base!$B$57</f>
        <v>-2.4525359905248852E-2</v>
      </c>
      <c r="BB93" s="6">
        <f>+BB92/ Base!$B$57</f>
        <v>-2.5686135818263338E-2</v>
      </c>
      <c r="BC93" s="6">
        <f>+BC92/ Base!$B$57</f>
        <v>-2.5564055329307535E-2</v>
      </c>
      <c r="BD93" s="6">
        <f>+BD92/ Base!$B$57</f>
        <v>-2.3745600355450668E-2</v>
      </c>
      <c r="BE93" s="6">
        <f>+BE92/ Base!$B$57</f>
        <v>-1.9671643693888134E-2</v>
      </c>
      <c r="BF93" s="6">
        <f>+BF92/ Base!$B$57</f>
        <v>-1.2672882468580523E-2</v>
      </c>
      <c r="BG93" s="6">
        <f>+BG92/ Base!$B$57</f>
        <v>-2.0174396556409029E-3</v>
      </c>
      <c r="BH93" s="6">
        <f>+BH92/ Base!$B$57</f>
        <v>1.3046965354162509E-2</v>
      </c>
      <c r="BI93" s="6">
        <f>+BI92/ Base!$B$57</f>
        <v>3.3309369433838505E-2</v>
      </c>
    </row>
    <row r="94" spans="1:61" s="13" customFormat="1" ht="14.4" x14ac:dyDescent="0.3">
      <c r="A94" s="8" t="str">
        <f>Base!A94</f>
        <v>Maximum ratio</v>
      </c>
      <c r="B94" s="6">
        <f>+MAX(B93:BI93)</f>
        <v>6.3629301703590352E-2</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4.4"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4.4"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v>0.83</v>
      </c>
      <c r="C99" s="30">
        <f>B99+Base!$B82*(C100-(Base!$B$80/Base!$B79)*B99-Base!$B83*(B99-B101))</f>
        <v>0.93974610091188415</v>
      </c>
      <c r="D99" s="30">
        <f>C99+Base!$B82*(D100-(Base!$B$80/Base!$B79)*C99-Base!$B83*(C99-C101))</f>
        <v>1.0480947890495589</v>
      </c>
      <c r="E99" s="30">
        <f>D99+Base!$B82*(E100-(Base!$B$80/Base!$B79)*D99-Base!$B83*(D99-D101))</f>
        <v>1.1546303146640919</v>
      </c>
      <c r="F99" s="30">
        <f>E99+Base!$B82*(F100-(Base!$B$80/Base!$B79)*E99-Base!$B83*(E99-E101))</f>
        <v>1.2588320739230296</v>
      </c>
      <c r="G99" s="30">
        <f>F99+Base!$B82*(G100-(Base!$B$80/Base!$B79)*F99-Base!$B83*(F99-F101))</f>
        <v>1.3599850644426383</v>
      </c>
      <c r="H99" s="30">
        <f>G99+Base!$B82*(H100-(Base!$B$80/Base!$B79)*G99-Base!$B83*(G99-G101))</f>
        <v>1.4572234661457966</v>
      </c>
      <c r="I99" s="30">
        <f>H99+Base!$B82*(I100-(Base!$B$80/Base!$B79)*H99-Base!$B83*(H99-H101))</f>
        <v>1.5495600359134623</v>
      </c>
      <c r="J99" s="30">
        <f>I99+Base!$B82*(J100-(Base!$B$80/Base!$B79)*I99-Base!$B83*(I99-I101))</f>
        <v>1.6359084118224736</v>
      </c>
      <c r="K99" s="30">
        <f>J99+Base!$B82*(K100-(Base!$B$80/Base!$B79)*J99-Base!$B83*(J99-J101))</f>
        <v>1.7151009979904643</v>
      </c>
      <c r="L99" s="30">
        <f>K99+Base!$B82*(L100-(Base!$B$80/Base!$B79)*K99-Base!$B83*(K99-K101))</f>
        <v>1.785903258525612</v>
      </c>
      <c r="M99" s="30">
        <f>L99+Base!$B82*(M100-(Base!$B$80/Base!$B79)*L99-Base!$B83*(L99-L101))</f>
        <v>1.8470245617097152</v>
      </c>
      <c r="N99" s="30">
        <f>M99+Base!$B82*(N100-(Base!$B$80/Base!$B79)*M99-Base!$B83*(M99-M101))</f>
        <v>1.897125410167064</v>
      </c>
      <c r="O99" s="30">
        <f>N99+Base!$B82*(O100-(Base!$B$80/Base!$B79)*N99-Base!$B83*(N99-N101))</f>
        <v>1.9348204346339193</v>
      </c>
      <c r="P99" s="30">
        <f>O99+Base!$B82*(P100-(Base!$B$80/Base!$B79)*O99-Base!$B83*(O99-O101))</f>
        <v>1.9621843881398604</v>
      </c>
      <c r="Q99" s="30">
        <f>P99+Base!$B82*(Q100-(Base!$B$80/Base!$B79)*P99-Base!$B83*(P99-P101))</f>
        <v>1.981492153357381</v>
      </c>
      <c r="R99" s="30">
        <f>Q99+Base!$B82*(R100-(Base!$B$80/Base!$B79)*Q99-Base!$B83*(Q99-Q101))</f>
        <v>1.9946197498839331</v>
      </c>
      <c r="S99" s="30">
        <f>R99+Base!$B82*(S100-(Base!$B$80/Base!$B79)*R99-Base!$B83*(R99-R101))</f>
        <v>2.0031055400622888</v>
      </c>
      <c r="T99" s="30">
        <f>S99+Base!$B82*(T100-(Base!$B$80/Base!$B79)*S99-Base!$B83*(S99-S101))</f>
        <v>2.0082030672056215</v>
      </c>
      <c r="U99" s="30">
        <f>T99+Base!$B82*(U100-(Base!$B$80/Base!$B79)*T99-Base!$B83*(T99-T101))</f>
        <v>2.0084765311010022</v>
      </c>
      <c r="V99" s="30">
        <f>U99+Base!$B82*(V100-(Base!$B$80/Base!$B79)*U99-Base!$B83*(U99-U101))</f>
        <v>2.0050755449056412</v>
      </c>
      <c r="W99" s="30">
        <f>V99+Base!$B82*(W100-(Base!$B$80/Base!$B79)*V99-Base!$B83*(V99-V101))</f>
        <v>1.9989362162154392</v>
      </c>
      <c r="X99" s="30">
        <f>W99+Base!$B82*(X100-(Base!$B$80/Base!$B79)*W99-Base!$B83*(W99-W101))</f>
        <v>1.9908160415044589</v>
      </c>
      <c r="Y99" s="30">
        <f>X99+Base!$B82*(Y100-(Base!$B$80/Base!$B79)*X99-Base!$B83*(X99-X101))</f>
        <v>1.9813236179958469</v>
      </c>
      <c r="Z99" s="30">
        <f>Y99+Base!$B82*(Z100-(Base!$B$80/Base!$B79)*Y99-Base!$B83*(Y99-Y101))</f>
        <v>1.9709438713022513</v>
      </c>
      <c r="AA99" s="30">
        <f>Z99+Base!$B82*(AA100-(Base!$B$80/Base!$B79)*Z99-Base!$B83*(Z99-Z101))</f>
        <v>1.9600594142679739</v>
      </c>
      <c r="AB99" s="30">
        <f>AA99+Base!$B82*(AB100-(Base!$B$80/Base!$B79)*AA99-Base!$B83*(AA99-AA101))</f>
        <v>1.9489685776242083</v>
      </c>
      <c r="AC99" s="30">
        <f>AB99+Base!$B82*(AC100-(Base!$B$80/Base!$B79)*AB99-Base!$B83*(AB99-AB101))</f>
        <v>1.9379005857545148</v>
      </c>
      <c r="AD99" s="30">
        <f>AC99+Base!$B82*(AD100-(Base!$B$80/Base!$B79)*AC99-Base!$B83*(AC99-AC101))</f>
        <v>1.9270282905375336</v>
      </c>
      <c r="AE99" s="30">
        <f>AD99+Base!$B82*(AE100-(Base!$B$80/Base!$B79)*AD99-Base!$B83*(AD99-AD101))</f>
        <v>1.9164788223899289</v>
      </c>
      <c r="AF99" s="30">
        <f>AE99+Base!$B82*(AF100-(Base!$B$80/Base!$B79)*AE99-Base!$B83*(AE99-AE101))</f>
        <v>1.8931418911518658</v>
      </c>
      <c r="AG99" s="30">
        <f>AF99+Base!$B82*(AG100-(Base!$B$80/Base!$B79)*AF99-Base!$B83*(AF99-AF101))</f>
        <v>1.8607250313918167</v>
      </c>
      <c r="AH99" s="30">
        <f>AG99+Base!$B82*(AH100-(Base!$B$80/Base!$B79)*AG99-Base!$B83*(AG99-AG101))</f>
        <v>1.8222361266651592</v>
      </c>
      <c r="AI99" s="30">
        <f>AH99+Base!$B82*(AI100-(Base!$B$80/Base!$B79)*AH99-Base!$B83*(AH99-AH101))</f>
        <v>1.7664203122390234</v>
      </c>
      <c r="AJ99" s="30">
        <f>AI99+Base!$B82*(AJ100-(Base!$B$80/Base!$B79)*AI99-Base!$B83*(AI99-AI101))</f>
        <v>1.6940316068671961</v>
      </c>
      <c r="AK99" s="30">
        <f>AJ99+Base!$B82*(AK100-(Base!$B$80/Base!$B79)*AJ99-Base!$B83*(AJ99-AJ101))</f>
        <v>1.6064529492200625</v>
      </c>
      <c r="AL99" s="30">
        <f>AK99+Base!$B82*(AL100-(Base!$B$80/Base!$B79)*AK99-Base!$B83*(AK99-AK101))</f>
        <v>1.5053318855833684</v>
      </c>
      <c r="AM99" s="30">
        <f>AL99+Base!$B82*(AM100-(Base!$B$80/Base!$B79)*AL99-Base!$B83*(AL99-AL101))</f>
        <v>1.3923793168338936</v>
      </c>
      <c r="AN99" s="30">
        <f>AM99+Base!$B82*(AN100-(Base!$B$80/Base!$B79)*AM99-Base!$B83*(AM99-AM101))</f>
        <v>1.2692568438303342</v>
      </c>
      <c r="AO99" s="30">
        <f>AN99+Base!$B82*(AO100-(Base!$B$80/Base!$B79)*AN99-Base!$B83*(AN99-AN101))</f>
        <v>1.1375156365982197</v>
      </c>
      <c r="AP99" s="30">
        <f>AO99+Base!$B82*(AP100-(Base!$B$80/Base!$B79)*AO99-Base!$B83*(AO99-AO101))</f>
        <v>1.0047433226749287</v>
      </c>
      <c r="AQ99" s="30">
        <f>AP99+Base!$B82*(AQ100-(Base!$B$80/Base!$B79)*AP99-Base!$B83*(AP99-AP101))</f>
        <v>0.88122101516004248</v>
      </c>
      <c r="AR99" s="30">
        <f>AQ99+Base!$B82*(AR100-(Base!$B$80/Base!$B79)*AQ99-Base!$B83*(AQ99-AQ101))</f>
        <v>0.77337931479742439</v>
      </c>
      <c r="AS99" s="30">
        <f>AR99+Base!$B82*(AS100-(Base!$B$80/Base!$B79)*AR99-Base!$B83*(AR99-AR101))</f>
        <v>0.68386761824502895</v>
      </c>
      <c r="AT99" s="30">
        <f>AS99+Base!$B82*(AT100-(Base!$B$80/Base!$B79)*AS99-Base!$B83*(AS99-AS101))</f>
        <v>0.61236575774224489</v>
      </c>
      <c r="AU99" s="30">
        <f>AT99+Base!$B82*(AU100-(Base!$B$80/Base!$B79)*AT99-Base!$B83*(AT99-AT101))</f>
        <v>0.55666730921723162</v>
      </c>
      <c r="AV99" s="30">
        <f>AU99+Base!$B82*(AV100-(Base!$B$80/Base!$B79)*AU99-Base!$B83*(AU99-AU101))</f>
        <v>0.51368367697810036</v>
      </c>
      <c r="AW99" s="30">
        <f>AV99+Base!$B82*(AW100-(Base!$B$80/Base!$B79)*AV99-Base!$B83*(AV99-AV101))</f>
        <v>0.48022685798216824</v>
      </c>
      <c r="AX99" s="30">
        <f>AW99+Base!$B82*(AX100-(Base!$B$80/Base!$B79)*AW99-Base!$B83*(AW99-AW101))</f>
        <v>0.4535758814289263</v>
      </c>
      <c r="AY99" s="30">
        <f>AX99+Base!$B82*(AY100-(Base!$B$80/Base!$B79)*AX99-Base!$B83*(AX99-AX101))</f>
        <v>0.43189470450550216</v>
      </c>
      <c r="AZ99" s="30">
        <f>AY99+Base!$B82*(AZ100-(Base!$B$80/Base!$B79)*AY99-Base!$B83*(AY99-AY101))</f>
        <v>0.41457474601133537</v>
      </c>
      <c r="BA99" s="30">
        <f>AZ99+Base!$B82*(BA100-(Base!$B$80/Base!$B79)*AZ99-Base!$B83*(AZ99-AZ101))</f>
        <v>0.39769859220821191</v>
      </c>
      <c r="BB99" s="30">
        <f>BA99+Base!$B82*(BB100-(Base!$B$80/Base!$B79)*BA99-Base!$B83*(BA99-BA101))</f>
        <v>0.38697618818241497</v>
      </c>
      <c r="BC99" s="30">
        <f>BB99+Base!$B82*(BC100-(Base!$B$80/Base!$B79)*BB99-Base!$B83*(BB99-BB101))</f>
        <v>0.38815039968783499</v>
      </c>
      <c r="BD99" s="30">
        <f>BC99+Base!$B82*(BD100-(Base!$B$80/Base!$B79)*BC99-Base!$B83*(BC99-BC101))</f>
        <v>0.40755757752898669</v>
      </c>
      <c r="BE99" s="30">
        <f>BD99+Base!$B82*(BE100-(Base!$B$80/Base!$B79)*BD99-Base!$B83*(BD99-BD101))</f>
        <v>0.4521773666208011</v>
      </c>
      <c r="BF99" s="30">
        <f>BE99+Base!$B82*(BF100-(Base!$B$80/Base!$B79)*BE99-Base!$B83*(BE99-BE101))</f>
        <v>0.52912692287628416</v>
      </c>
      <c r="BG99" s="30">
        <f>BF99+Base!$B82*(BG100-(Base!$B$80/Base!$B79)*BF99-Base!$B83*(BF99-BF101))</f>
        <v>0.64474943613665991</v>
      </c>
      <c r="BH99" s="30">
        <f>BG99+Base!$B82*(BH100-(Base!$B$80/Base!$B79)*BG99-Base!$B83*(BG99-BG101))</f>
        <v>0.80366993549301391</v>
      </c>
      <c r="BI99" s="30">
        <f>BH99+Base!$B82*(BI100-(Base!$B$80/Base!$B79)*BH99-Base!$B83*(BH99-BH101))</f>
        <v>1.0083405796843554</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2.2798859794667989</v>
      </c>
      <c r="D100" s="64">
        <f>Base!$B$80*(LOG(D87/Parameters!$B$71))/LOG(2)+Base!D73</f>
        <v>2.4172785180021394</v>
      </c>
      <c r="E100" s="64">
        <f>Base!$B$80*(LOG(E87/Parameters!$B$71))/LOG(2)+Base!E73</f>
        <v>2.5482784818137967</v>
      </c>
      <c r="F100" s="64">
        <f>Base!$B$80*(LOG(F87/Parameters!$B$71))/LOG(2)+Base!F73</f>
        <v>2.6712425482066644</v>
      </c>
      <c r="G100" s="64">
        <f>Base!$B$80*(LOG(G87/Parameters!$B$71))/LOG(2)+Base!G73</f>
        <v>2.7834677684498881</v>
      </c>
      <c r="H100" s="64">
        <f>Base!$B$80*(LOG(H87/Parameters!$B$71))/LOG(2)+Base!H73</f>
        <v>2.8824249882231241</v>
      </c>
      <c r="I100" s="64">
        <f>Base!$B$80*(LOG(I87/Parameters!$B$71))/LOG(2)+Base!I73</f>
        <v>2.9656754359524617</v>
      </c>
      <c r="J100" s="64">
        <f>Base!$B$80*(LOG(J87/Parameters!$B$71))/LOG(2)+Base!J73</f>
        <v>3.0308397739967035</v>
      </c>
      <c r="K100" s="64">
        <f>Base!$B$80*(LOG(K87/Parameters!$B$71))/LOG(2)+Base!K73</f>
        <v>3.0755844181740466</v>
      </c>
      <c r="L100" s="64">
        <f>Base!$B$80*(LOG(L87/Parameters!$B$71))/LOG(2)+Base!L73</f>
        <v>3.0976100767836936</v>
      </c>
      <c r="M100" s="64">
        <f>Base!$B$80*(LOG(M87/Parameters!$B$71))/LOG(2)+Base!M73</f>
        <v>3.0946366647670889</v>
      </c>
      <c r="N100" s="64">
        <f>Base!$B$80*(LOG(N87/Parameters!$B$71))/LOG(2)+Base!N73</f>
        <v>3.0643816832640507</v>
      </c>
      <c r="O100" s="64">
        <f>Base!$B$80*(LOG(O87/Parameters!$B$71))/LOG(2)+Base!O73</f>
        <v>3.0045271684707648</v>
      </c>
      <c r="P100" s="64">
        <f>Base!$B$80*(LOG(P87/Parameters!$B$71))/LOG(2)+Base!P73</f>
        <v>2.9484688296925441</v>
      </c>
      <c r="Q100" s="64">
        <f>Base!$B$80*(LOG(Q87/Parameters!$B$71))/LOG(2)+Base!Q73</f>
        <v>2.9011779979594423</v>
      </c>
      <c r="R100" s="64">
        <f>Base!$B$80*(LOG(R87/Parameters!$B$71))/LOG(2)+Base!R73</f>
        <v>2.8617884202132449</v>
      </c>
      <c r="S100" s="64">
        <f>Base!$B$80*(LOG(S87/Parameters!$B$71))/LOG(2)+Base!S73</f>
        <v>2.8294950720257903</v>
      </c>
      <c r="T100" s="64">
        <f>Base!$B$80*(LOG(T87/Parameters!$B$71))/LOG(2)+Base!T73</f>
        <v>2.8035553776257354</v>
      </c>
      <c r="U100" s="64">
        <f>Base!$B$80*(LOG(U87/Parameters!$B$71))/LOG(2)+Base!U73</f>
        <v>2.7582888228818998</v>
      </c>
      <c r="V100" s="64">
        <f>Base!$B$80*(LOG(V87/Parameters!$B$71))/LOG(2)+Base!V73</f>
        <v>2.7180753341966435</v>
      </c>
      <c r="W100" s="64">
        <f>Base!$B$80*(LOG(W87/Parameters!$B$71))/LOG(2)+Base!W73</f>
        <v>2.682352751358418</v>
      </c>
      <c r="X100" s="64">
        <f>Base!$B$80*(LOG(X87/Parameters!$B$71))/LOG(2)+Base!X73</f>
        <v>2.650613673509481</v>
      </c>
      <c r="Y100" s="64">
        <f>Base!$B$80*(LOG(Y87/Parameters!$B$71))/LOG(2)+Base!Y73</f>
        <v>2.6224019087634631</v>
      </c>
      <c r="Z100" s="64">
        <f>Base!$B$80*(LOG(Z87/Parameters!$B$71))/LOG(2)+Base!Z73</f>
        <v>2.5973087124729193</v>
      </c>
      <c r="AA100" s="64">
        <f>Base!$B$80*(LOG(AA87/Parameters!$B$71))/LOG(2)+Base!AA73</f>
        <v>2.5749689583439777</v>
      </c>
      <c r="AB100" s="64">
        <f>Base!$B$80*(LOG(AB87/Parameters!$B$71))/LOG(2)+Base!AB73</f>
        <v>2.555057351285849</v>
      </c>
      <c r="AC100" s="64">
        <f>Base!$B$80*(LOG(AC87/Parameters!$B$71))/LOG(2)+Base!AC73</f>
        <v>2.5372847612078089</v>
      </c>
      <c r="AD100" s="64">
        <f>Base!$B$80*(LOG(AD87/Parameters!$B$71))/LOG(2)+Base!AD73</f>
        <v>2.5213947326711241</v>
      </c>
      <c r="AE100" s="64">
        <f>Base!$B$80*(LOG(AE87/Parameters!$B$71))/LOG(2)+Base!AE73</f>
        <v>2.5071602058676228</v>
      </c>
      <c r="AF100" s="64">
        <f>Base!$B$80*(LOG(AF87/Parameters!$B$71))/LOG(2)+Base!AF73</f>
        <v>2.359680687227339</v>
      </c>
      <c r="AG100" s="64">
        <f>Base!$B$80*(LOG(AG87/Parameters!$B$71))/LOG(2)+Base!AG73</f>
        <v>2.2322311651183853</v>
      </c>
      <c r="AH100" s="64">
        <f>Base!$B$80*(LOG(AH87/Parameters!$B$71))/LOG(2)+Base!AH73</f>
        <v>2.1228829053442571</v>
      </c>
      <c r="AI100" s="64">
        <f>Base!$B$80*(LOG(AI87/Parameters!$B$71))/LOG(2)+Base!AI73</f>
        <v>1.8903210582181409</v>
      </c>
      <c r="AJ100" s="64">
        <f>Base!$B$80*(LOG(AJ87/Parameters!$B$71))/LOG(2)+Base!AJ73</f>
        <v>1.6413573581739731</v>
      </c>
      <c r="AK100" s="64">
        <f>Base!$B$80*(LOG(AK87/Parameters!$B$71))/LOG(2)+Base!AK73</f>
        <v>1.3834985259886741</v>
      </c>
      <c r="AL100" s="64">
        <f>Base!$B$80*(LOG(AL87/Parameters!$B$71))/LOG(2)+Base!AL73</f>
        <v>1.1214107282390502</v>
      </c>
      <c r="AM100" s="64">
        <f>Base!$B$80*(LOG(AM87/Parameters!$B$71))/LOG(2)+Base!AM73</f>
        <v>0.8580726928447614</v>
      </c>
      <c r="AN100" s="64">
        <f>Base!$B$80*(LOG(AN87/Parameters!$B$71))/LOG(2)+Base!AN73</f>
        <v>0.59539786749372459</v>
      </c>
      <c r="AO100" s="64">
        <f>Base!$B$80*(LOG(AO87/Parameters!$B$71))/LOG(2)+Base!AO73</f>
        <v>0.33460261164663729</v>
      </c>
      <c r="AP100" s="64">
        <f>Base!$B$80*(LOG(AP87/Parameters!$B$71))/LOG(2)+Base!AP73</f>
        <v>0.13946806647400878</v>
      </c>
      <c r="AQ100" s="64">
        <f>Base!$B$80*(LOG(AQ87/Parameters!$B$71))/LOG(2)+Base!AQ73</f>
        <v>4.8100661906934183E-2</v>
      </c>
      <c r="AR100" s="64">
        <f>Base!$B$80*(LOG(AR87/Parameters!$B$71))/LOG(2)+Base!AR73</f>
        <v>3.5580773650195852E-2</v>
      </c>
      <c r="AS100" s="64">
        <f>Base!$B$80*(LOG(AS87/Parameters!$B$71))/LOG(2)+Base!AS73</f>
        <v>7.2289172746900721E-2</v>
      </c>
      <c r="AT100" s="64">
        <f>Base!$B$80*(LOG(AT87/Parameters!$B$71))/LOG(2)+Base!AT73</f>
        <v>0.13158778594187859</v>
      </c>
      <c r="AU100" s="64">
        <f>Base!$B$80*(LOG(AU87/Parameters!$B$71))/LOG(2)+Base!AU73</f>
        <v>0.19373542976369607</v>
      </c>
      <c r="AV100" s="64">
        <f>Base!$B$80*(LOG(AV87/Parameters!$B$71))/LOG(2)+Base!AV73</f>
        <v>0.24660089963757859</v>
      </c>
      <c r="AW100" s="64">
        <f>Base!$B$80*(LOG(AW87/Parameters!$B$71))/LOG(2)+Base!AW73</f>
        <v>0.28481275829390418</v>
      </c>
      <c r="AX100" s="64">
        <f>Base!$B$80*(LOG(AX87/Parameters!$B$71))/LOG(2)+Base!AX73</f>
        <v>0.30864830733380033</v>
      </c>
      <c r="AY100" s="64">
        <f>Base!$B$80*(LOG(AY87/Parameters!$B$71))/LOG(2)+Base!AY73</f>
        <v>0.32330993653484047</v>
      </c>
      <c r="AZ100" s="64">
        <f>Base!$B$80*(LOG(AZ87/Parameters!$B$71))/LOG(2)+Base!AZ73</f>
        <v>0.33873926315783193</v>
      </c>
      <c r="BA100" s="64">
        <f>Base!$B$80*(LOG(BA87/Parameters!$B$71))/LOG(2)+Base!BA73</f>
        <v>0.32031004454497108</v>
      </c>
      <c r="BB100" s="64">
        <f>Base!$B$80*(LOG(BB87/Parameters!$B$71))/LOG(2)+Base!BB73</f>
        <v>0.36077273170174867</v>
      </c>
      <c r="BC100" s="64">
        <f>Base!$B$80*(LOG(BC87/Parameters!$B$71))/LOG(2)+Base!BC73</f>
        <v>0.4684465814147889</v>
      </c>
      <c r="BD100" s="64">
        <f>Base!$B$80*(LOG(BD87/Parameters!$B$71))/LOG(2)+Base!BD73</f>
        <v>0.6574043962757159</v>
      </c>
      <c r="BE100" s="64">
        <f>Base!$B$80*(LOG(BE87/Parameters!$B$71))/LOG(2)+Base!BE73</f>
        <v>0.94304483888282731</v>
      </c>
      <c r="BF100" s="64">
        <f>Base!$B$80*(LOG(BF87/Parameters!$B$71))/LOG(2)+Base!BF73</f>
        <v>1.3364917758476071</v>
      </c>
      <c r="BG100" s="64">
        <f>Base!$B$80*(LOG(BG87/Parameters!$B$71))/LOG(2)+Base!BG73</f>
        <v>1.8397462013585946</v>
      </c>
      <c r="BH100" s="64">
        <f>Base!$B$80*(LOG(BH87/Parameters!$B$71))/LOG(2)+Base!BH73</f>
        <v>2.4440778816078561</v>
      </c>
      <c r="BI100" s="64">
        <f>Base!$B$80*(LOG(BI87/Parameters!$B$71))/LOG(2)+Base!BI73</f>
        <v>3.1337018513735737</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2.7380000000000002E-2</v>
      </c>
      <c r="D101" s="6">
        <f>C101+ Base!$B84*(C99-C101)</f>
        <v>5.0189152522797112E-2</v>
      </c>
      <c r="E101" s="6">
        <f>D101+ Base!$B84*(D99-D101)</f>
        <v>7.5136793435966159E-2</v>
      </c>
      <c r="F101" s="6">
        <f>E101+ Base!$B84*(E99-E101)</f>
        <v>0.10212413146666931</v>
      </c>
      <c r="G101" s="6">
        <f>F101+ Base!$B84*(F99-F101)</f>
        <v>0.13104183002807832</v>
      </c>
      <c r="H101" s="6">
        <f>G101+ Base!$B84*(G99-G101)</f>
        <v>0.16176541088844232</v>
      </c>
      <c r="I101" s="6">
        <f>H101+ Base!$B84*(H99-H101)</f>
        <v>0.19415186226987619</v>
      </c>
      <c r="J101" s="6">
        <f>I101+ Base!$B84*(I99-I101)</f>
        <v>0.22803706661096584</v>
      </c>
      <c r="K101" s="6">
        <f>J101+ Base!$B84*(J99-J101)</f>
        <v>0.26323385024125356</v>
      </c>
      <c r="L101" s="6">
        <f>K101+ Base!$B84*(K99-K101)</f>
        <v>0.29953052893498383</v>
      </c>
      <c r="M101" s="6">
        <f>L101+ Base!$B84*(L99-L101)</f>
        <v>0.33668984717474953</v>
      </c>
      <c r="N101" s="6">
        <f>M101+ Base!$B84*(M99-M101)</f>
        <v>0.3744482150381237</v>
      </c>
      <c r="O101" s="6">
        <f>N101+ Base!$B84*(N99-N101)</f>
        <v>0.41251514491634722</v>
      </c>
      <c r="P101" s="6">
        <f>O101+ Base!$B84*(O99-O101)</f>
        <v>0.45057277715928651</v>
      </c>
      <c r="Q101" s="6">
        <f>P101+ Base!$B84*(P99-P101)</f>
        <v>0.48836306743380087</v>
      </c>
      <c r="R101" s="6">
        <f>Q101+ Base!$B84*(Q99-Q101)</f>
        <v>0.52569129458189034</v>
      </c>
      <c r="S101" s="6">
        <f>R101+ Base!$B84*(R99-R101)</f>
        <v>0.56241450596444142</v>
      </c>
      <c r="T101" s="6">
        <f>S101+ Base!$B84*(S99-S101)</f>
        <v>0.59843178181688761</v>
      </c>
      <c r="U101" s="6">
        <f>T101+ Base!$B84*(T99-T101)</f>
        <v>0.63367606395160592</v>
      </c>
      <c r="V101" s="6">
        <f>U101+ Base!$B84*(U99-U101)</f>
        <v>0.6680460756303408</v>
      </c>
      <c r="W101" s="6">
        <f>V101+ Base!$B84*(V99-V101)</f>
        <v>0.70147181236222333</v>
      </c>
      <c r="X101" s="6">
        <f>W101+ Base!$B84*(W99-W101)</f>
        <v>0.7339084224585537</v>
      </c>
      <c r="Y101" s="6">
        <f>X101+ Base!$B84*(X99-X101)</f>
        <v>0.76533111293470135</v>
      </c>
      <c r="Z101" s="6">
        <f>Y101+ Base!$B84*(Y99-Y101)</f>
        <v>0.79573092556123004</v>
      </c>
      <c r="AA101" s="6">
        <f>Z101+ Base!$B84*(Z99-Z101)</f>
        <v>0.82511124920475554</v>
      </c>
      <c r="AB101" s="6">
        <f>AA101+ Base!$B84*(AA99-AA101)</f>
        <v>0.853484953331336</v>
      </c>
      <c r="AC101" s="6">
        <f>AB101+ Base!$B84*(AB99-AB101)</f>
        <v>0.88087204393865781</v>
      </c>
      <c r="AD101" s="6">
        <f>AC101+ Base!$B84*(AC99-AC101)</f>
        <v>0.90729775748405428</v>
      </c>
      <c r="AE101" s="6">
        <f>AD101+ Base!$B84*(AD99-AD101)</f>
        <v>0.93279102081039122</v>
      </c>
      <c r="AF101" s="6">
        <f>AE101+ Base!$B84*(AE99-AE101)</f>
        <v>0.95738321584987962</v>
      </c>
      <c r="AG101" s="6">
        <f>AF101+ Base!$B84*(AF99-AF101)</f>
        <v>0.98077718273242931</v>
      </c>
      <c r="AH101" s="6">
        <f>AG101+ Base!$B84*(AG99-AG101)</f>
        <v>1.0027758789489141</v>
      </c>
      <c r="AI101" s="6">
        <f>AH101+ Base!$B84*(AH99-AH101)</f>
        <v>1.0232623851418201</v>
      </c>
      <c r="AJ101" s="6">
        <f>AI101+ Base!$B84*(AI99-AI101)</f>
        <v>1.0418413333192502</v>
      </c>
      <c r="AK101" s="6">
        <f>AJ101+ Base!$B84*(AJ99-AJ101)</f>
        <v>1.0581460901579489</v>
      </c>
      <c r="AL101" s="6">
        <f>AK101+ Base!$B84*(AK99-AK101)</f>
        <v>1.0718537616345019</v>
      </c>
      <c r="AM101" s="6">
        <f>AL101+ Base!$B84*(AL99-AL101)</f>
        <v>1.0826907147332234</v>
      </c>
      <c r="AN101" s="6">
        <f>AM101+ Base!$B84*(AM99-AM101)</f>
        <v>1.0904329297857402</v>
      </c>
      <c r="AO101" s="6">
        <f>AN101+ Base!$B84*(AN99-AN101)</f>
        <v>1.0949035276368551</v>
      </c>
      <c r="AP101" s="6">
        <f>AO101+ Base!$B84*(AO99-AO101)</f>
        <v>1.0959688303608892</v>
      </c>
      <c r="AQ101" s="6">
        <f>AP101+ Base!$B84*(AP99-AP101)</f>
        <v>1.0936881926687403</v>
      </c>
      <c r="AR101" s="6">
        <f>AQ101+ Base!$B84*(AQ99-AQ101)</f>
        <v>1.0883765132310228</v>
      </c>
      <c r="AS101" s="6">
        <f>AR101+ Base!$B84*(AR99-AR101)</f>
        <v>1.0805015832701828</v>
      </c>
      <c r="AT101" s="6">
        <f>AS101+ Base!$B84*(AS99-AS101)</f>
        <v>1.0705857341445539</v>
      </c>
      <c r="AU101" s="6">
        <f>AT101+ Base!$B84*(AT99-AT101)</f>
        <v>1.0591302347344962</v>
      </c>
      <c r="AV101" s="6">
        <f>AU101+ Base!$B84*(AU99-AU101)</f>
        <v>1.0465686615965646</v>
      </c>
      <c r="AW101" s="6">
        <f>AV101+ Base!$B84*(AV99-AV101)</f>
        <v>1.033246536981103</v>
      </c>
      <c r="AX101" s="6">
        <f>AW101+ Base!$B84*(AW99-AW101)</f>
        <v>1.0194210450061296</v>
      </c>
      <c r="AY101" s="6">
        <f>AX101+ Base!$B84*(AX99-AX101)</f>
        <v>1.0052749159166996</v>
      </c>
      <c r="AZ101" s="6">
        <f>AY101+ Base!$B84*(AY99-AY101)</f>
        <v>0.99094041063141969</v>
      </c>
      <c r="BA101" s="6">
        <f>AZ101+ Base!$B84*(AZ99-AZ101)</f>
        <v>0.97653126901591758</v>
      </c>
      <c r="BB101" s="6">
        <f>BA101+ Base!$B84*(BA99-BA101)</f>
        <v>0.96206045209572499</v>
      </c>
      <c r="BC101" s="6">
        <f>BB101+ Base!$B84*(BB99-BB101)</f>
        <v>0.94768334549789224</v>
      </c>
      <c r="BD101" s="6">
        <f>BC101+ Base!$B84*(BC99-BC101)</f>
        <v>0.93369502185264075</v>
      </c>
      <c r="BE101" s="6">
        <f>BD101+ Base!$B84*(BD99-BD101)</f>
        <v>0.92054158574454936</v>
      </c>
      <c r="BF101" s="6">
        <f>BE101+ Base!$B84*(BE99-BE101)</f>
        <v>0.90883248026645569</v>
      </c>
      <c r="BG101" s="6">
        <f>BF101+ Base!$B84*(BF99-BF101)</f>
        <v>0.89933984133170142</v>
      </c>
      <c r="BH101" s="6">
        <f>BG101+ Base!$B84*(BG99-BG101)</f>
        <v>0.89297508120182534</v>
      </c>
      <c r="BI101" s="6">
        <f>BH101+ Base!$B84*(BH99-BH101)</f>
        <v>0.890742452559105</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5">B21*B117^$B5*(B53/1000)^(1-$B5)</f>
        <v>63.581986819140674</v>
      </c>
      <c r="C104" s="2">
        <f t="shared" si="15"/>
        <v>79.290680661561055</v>
      </c>
      <c r="D104" s="2">
        <f t="shared" si="15"/>
        <v>94.810201095077701</v>
      </c>
      <c r="E104" s="2">
        <f t="shared" si="15"/>
        <v>111.9071216962964</v>
      </c>
      <c r="F104" s="2">
        <f t="shared" si="15"/>
        <v>130.20276735831462</v>
      </c>
      <c r="G104" s="2">
        <f t="shared" si="15"/>
        <v>149.79492265601863</v>
      </c>
      <c r="H104" s="2">
        <f t="shared" si="15"/>
        <v>170.72806249444758</v>
      </c>
      <c r="I104" s="2">
        <f t="shared" si="15"/>
        <v>193.00264851159756</v>
      </c>
      <c r="J104" s="2">
        <f t="shared" si="15"/>
        <v>216.5787186511933</v>
      </c>
      <c r="K104" s="2">
        <f t="shared" si="15"/>
        <v>241.3746608503215</v>
      </c>
      <c r="L104" s="2">
        <f t="shared" si="15"/>
        <v>267.26123740689718</v>
      </c>
      <c r="M104" s="2">
        <f t="shared" si="15"/>
        <v>294.04996668307723</v>
      </c>
      <c r="N104" s="2">
        <f t="shared" si="15"/>
        <v>321.47347359975566</v>
      </c>
      <c r="O104" s="2">
        <f t="shared" si="15"/>
        <v>349.15267597491572</v>
      </c>
      <c r="P104" s="2">
        <f t="shared" si="15"/>
        <v>377.11091081492151</v>
      </c>
      <c r="Q104" s="2">
        <f t="shared" si="15"/>
        <v>404.95136194339653</v>
      </c>
      <c r="R104" s="2">
        <f t="shared" si="15"/>
        <v>432.15084226028324</v>
      </c>
      <c r="S104" s="2">
        <f t="shared" si="15"/>
        <v>458.12720017057705</v>
      </c>
      <c r="T104" s="2">
        <f t="shared" si="15"/>
        <v>482.23620117476781</v>
      </c>
      <c r="U104" s="2">
        <f t="shared" si="15"/>
        <v>503.98372350585254</v>
      </c>
      <c r="V104" s="2">
        <f t="shared" si="15"/>
        <v>522.78539408413849</v>
      </c>
      <c r="W104" s="2">
        <f t="shared" si="15"/>
        <v>538.08524610338372</v>
      </c>
      <c r="X104" s="2">
        <f t="shared" si="15"/>
        <v>549.39650239105242</v>
      </c>
      <c r="Y104" s="2">
        <f t="shared" si="15"/>
        <v>556.34829755847022</v>
      </c>
      <c r="Z104" s="2">
        <f t="shared" si="15"/>
        <v>558.73474192650656</v>
      </c>
      <c r="AA104" s="2">
        <f t="shared" si="15"/>
        <v>556.56125401398492</v>
      </c>
      <c r="AB104" s="2">
        <f t="shared" si="15"/>
        <v>550.08206102957581</v>
      </c>
      <c r="AC104" s="2">
        <f t="shared" si="15"/>
        <v>539.82270299823335</v>
      </c>
      <c r="AD104" s="2">
        <f t="shared" si="15"/>
        <v>526.58279126182322</v>
      </c>
      <c r="AE104" s="2">
        <f t="shared" si="15"/>
        <v>511.41753472926865</v>
      </c>
      <c r="AF104" s="2">
        <f t="shared" si="15"/>
        <v>494.21733745517901</v>
      </c>
      <c r="AG104" s="2">
        <f t="shared" si="15"/>
        <v>477.34318946834622</v>
      </c>
      <c r="AH104" s="2">
        <f t="shared" ref="AH104:BI104" si="16">AH21*AH117^$B5*(AH53/1000)^(1-$B5)</f>
        <v>1013.9704834925093</v>
      </c>
      <c r="AI104" s="2">
        <f t="shared" si="16"/>
        <v>1162.6513990624985</v>
      </c>
      <c r="AJ104" s="2">
        <f t="shared" si="16"/>
        <v>1284.7168131650235</v>
      </c>
      <c r="AK104" s="2">
        <f t="shared" si="16"/>
        <v>1389.6461602836764</v>
      </c>
      <c r="AL104" s="2">
        <f t="shared" si="16"/>
        <v>1483.167187447737</v>
      </c>
      <c r="AM104" s="2">
        <f t="shared" si="16"/>
        <v>1568.9329420958384</v>
      </c>
      <c r="AN104" s="2">
        <f t="shared" si="16"/>
        <v>1649.346622368751</v>
      </c>
      <c r="AO104" s="2">
        <f t="shared" si="16"/>
        <v>1726.0031807976441</v>
      </c>
      <c r="AP104" s="2">
        <f t="shared" si="16"/>
        <v>1800.2987780620551</v>
      </c>
      <c r="AQ104" s="2">
        <f t="shared" si="16"/>
        <v>1873.0871487731758</v>
      </c>
      <c r="AR104" s="2">
        <f t="shared" si="16"/>
        <v>1944.7327437574986</v>
      </c>
      <c r="AS104" s="2">
        <f t="shared" si="16"/>
        <v>2015.4934114633534</v>
      </c>
      <c r="AT104" s="2">
        <f t="shared" si="16"/>
        <v>2085.572343028944</v>
      </c>
      <c r="AU104" s="2">
        <f t="shared" si="16"/>
        <v>2155.1490889616271</v>
      </c>
      <c r="AV104" s="2">
        <f t="shared" si="16"/>
        <v>2224.4051524076835</v>
      </c>
      <c r="AW104" s="2">
        <f t="shared" si="16"/>
        <v>2293.5574522555976</v>
      </c>
      <c r="AX104" s="2">
        <f t="shared" si="16"/>
        <v>2362.9120280530774</v>
      </c>
      <c r="AY104" s="2">
        <f>AY21*AY117^$B5*(AY53/1000)^(1-$B5)</f>
        <v>2432.9531926302211</v>
      </c>
      <c r="AZ104" s="2">
        <f t="shared" si="16"/>
        <v>2504.4899333539329</v>
      </c>
      <c r="BA104" s="2">
        <f t="shared" si="16"/>
        <v>2524.9749350599272</v>
      </c>
      <c r="BB104" s="2">
        <f t="shared" si="16"/>
        <v>2556.5815271546398</v>
      </c>
      <c r="BC104" s="2">
        <f t="shared" si="16"/>
        <v>2596.3194376786078</v>
      </c>
      <c r="BD104" s="2">
        <f t="shared" si="16"/>
        <v>2641.9106148542101</v>
      </c>
      <c r="BE104" s="2">
        <f t="shared" si="16"/>
        <v>2691.6362108290541</v>
      </c>
      <c r="BF104" s="2">
        <f t="shared" si="16"/>
        <v>2744.1999996067907</v>
      </c>
      <c r="BG104" s="2">
        <f t="shared" si="16"/>
        <v>2798.6151110550704</v>
      </c>
      <c r="BH104" s="2">
        <f t="shared" si="16"/>
        <v>2854.115568955634</v>
      </c>
      <c r="BI104" s="2">
        <f t="shared" si="16"/>
        <v>2910.0910682996459</v>
      </c>
    </row>
    <row r="105" spans="1:309" ht="18" customHeight="1" x14ac:dyDescent="0.3">
      <c r="A105" s="8" t="str">
        <f>Base!A105</f>
        <v xml:space="preserve">     Total damage (fraction of gross output)</v>
      </c>
      <c r="B105" s="2">
        <f>($B25*B99+$B26*B99^$B$27)</f>
        <v>1.8393629999999997E-3</v>
      </c>
      <c r="C105" s="2">
        <f t="shared" ref="C105:BI105" si="17">($B25*C99+$B26*C99^$B$27)</f>
        <v>2.3579377002581679E-3</v>
      </c>
      <c r="D105" s="2">
        <f t="shared" si="17"/>
        <v>2.9330021738436809E-3</v>
      </c>
      <c r="E105" s="2">
        <f t="shared" si="17"/>
        <v>3.5595670066552705E-3</v>
      </c>
      <c r="F105" s="2">
        <f t="shared" si="17"/>
        <v>4.2310373682007399E-3</v>
      </c>
      <c r="G105" s="2">
        <f t="shared" si="17"/>
        <v>4.9383235326038149E-3</v>
      </c>
      <c r="H105" s="2">
        <f t="shared" si="17"/>
        <v>5.6697456148635372E-3</v>
      </c>
      <c r="I105" s="2">
        <f t="shared" si="17"/>
        <v>6.411033934083348E-3</v>
      </c>
      <c r="J105" s="2">
        <f t="shared" si="17"/>
        <v>7.1454442060969788E-3</v>
      </c>
      <c r="K105" s="2">
        <f t="shared" si="17"/>
        <v>7.853995726932057E-3</v>
      </c>
      <c r="L105" s="2">
        <f t="shared" si="17"/>
        <v>8.5158326983291038E-3</v>
      </c>
      <c r="M105" s="2">
        <f t="shared" si="17"/>
        <v>9.1087042832624365E-3</v>
      </c>
      <c r="N105" s="2">
        <f t="shared" si="17"/>
        <v>9.6095564744771399E-3</v>
      </c>
      <c r="O105" s="2">
        <f t="shared" si="17"/>
        <v>9.9952254051195576E-3</v>
      </c>
      <c r="P105" s="2">
        <f t="shared" si="17"/>
        <v>1.0279947420069659E-2</v>
      </c>
      <c r="Q105" s="2">
        <f t="shared" si="17"/>
        <v>1.0483250780691044E-2</v>
      </c>
      <c r="R105" s="2">
        <f t="shared" si="17"/>
        <v>1.0622616217494206E-2</v>
      </c>
      <c r="S105" s="2">
        <f t="shared" si="17"/>
        <v>1.0713192918357383E-2</v>
      </c>
      <c r="T105" s="2">
        <f t="shared" si="17"/>
        <v>1.0767788422887954E-2</v>
      </c>
      <c r="U105" s="2">
        <f t="shared" si="17"/>
        <v>1.0770721195875984E-2</v>
      </c>
      <c r="V105" s="2">
        <f t="shared" si="17"/>
        <v>1.0734275601879005E-2</v>
      </c>
      <c r="W105" s="2">
        <f t="shared" si="17"/>
        <v>1.066864181064885E-2</v>
      </c>
      <c r="X105" s="2">
        <f t="shared" si="17"/>
        <v>1.0582140524667659E-2</v>
      </c>
      <c r="Y105" s="2">
        <f t="shared" si="17"/>
        <v>1.0481467555539166E-2</v>
      </c>
      <c r="Z105" s="2">
        <f t="shared" si="17"/>
        <v>1.0371934716009825E-2</v>
      </c>
      <c r="AA105" s="2">
        <f t="shared" si="17"/>
        <v>1.0257693862919569E-2</v>
      </c>
      <c r="AB105" s="2">
        <f t="shared" si="17"/>
        <v>1.0141937639232632E-2</v>
      </c>
      <c r="AC105" s="2">
        <f t="shared" si="17"/>
        <v>1.0027074676314736E-2</v>
      </c>
      <c r="AD105" s="2">
        <f t="shared" si="17"/>
        <v>9.9148795468604611E-3</v>
      </c>
      <c r="AE105" s="2">
        <f t="shared" si="17"/>
        <v>9.8066191747064654E-3</v>
      </c>
      <c r="AF105" s="2">
        <f t="shared" si="17"/>
        <v>9.5692432074909461E-3</v>
      </c>
      <c r="AG105" s="2">
        <f t="shared" si="17"/>
        <v>9.2443347053363639E-3</v>
      </c>
      <c r="AH105" s="2">
        <f t="shared" si="17"/>
        <v>8.8658538185341224E-3</v>
      </c>
      <c r="AI105" s="2">
        <f t="shared" si="17"/>
        <v>8.3310427210399243E-3</v>
      </c>
      <c r="AJ105" s="2">
        <f t="shared" si="17"/>
        <v>7.6622140371236953E-3</v>
      </c>
      <c r="AK105" s="2">
        <f t="shared" si="17"/>
        <v>6.8904451784144232E-3</v>
      </c>
      <c r="AL105" s="2">
        <f t="shared" si="17"/>
        <v>6.0502843089631237E-3</v>
      </c>
      <c r="AM105" s="2">
        <f t="shared" si="17"/>
        <v>5.1763828323980092E-3</v>
      </c>
      <c r="AN105" s="2">
        <f t="shared" si="17"/>
        <v>4.3014045380790769E-3</v>
      </c>
      <c r="AO105" s="2">
        <f t="shared" si="17"/>
        <v>3.4548246687595595E-3</v>
      </c>
      <c r="AP105" s="2">
        <f t="shared" si="17"/>
        <v>2.6953894157078148E-3</v>
      </c>
      <c r="AQ105" s="2">
        <f t="shared" si="17"/>
        <v>2.0733897750843879E-3</v>
      </c>
      <c r="AR105" s="2">
        <f t="shared" si="17"/>
        <v>1.5969685573659447E-3</v>
      </c>
      <c r="AS105" s="2">
        <f t="shared" si="17"/>
        <v>1.2486920344886234E-3</v>
      </c>
      <c r="AT105" s="2">
        <f t="shared" si="17"/>
        <v>1.001228162751474E-3</v>
      </c>
      <c r="AU105" s="2">
        <f t="shared" si="17"/>
        <v>8.2737557671357825E-4</v>
      </c>
      <c r="AV105" s="2">
        <f t="shared" si="17"/>
        <v>7.0453535638328926E-4</v>
      </c>
      <c r="AW105" s="2">
        <f t="shared" si="17"/>
        <v>6.1574961979022627E-4</v>
      </c>
      <c r="AX105" s="2">
        <f t="shared" si="17"/>
        <v>5.4930198417145308E-4</v>
      </c>
      <c r="AY105" s="2">
        <f t="shared" si="17"/>
        <v>4.9804320553231967E-4</v>
      </c>
      <c r="AZ105" s="2">
        <f t="shared" si="17"/>
        <v>4.5889882748106979E-4</v>
      </c>
      <c r="BA105" s="2">
        <f t="shared" si="17"/>
        <v>4.2229833455253096E-4</v>
      </c>
      <c r="BB105" s="2">
        <f t="shared" si="17"/>
        <v>3.9983402248791215E-4</v>
      </c>
      <c r="BC105" s="2">
        <f t="shared" si="17"/>
        <v>4.0226415651679551E-4</v>
      </c>
      <c r="BD105" s="2">
        <f t="shared" si="17"/>
        <v>4.4349548793346026E-4</v>
      </c>
      <c r="BE105" s="2">
        <f t="shared" si="17"/>
        <v>5.459198702606066E-4</v>
      </c>
      <c r="BF105" s="2">
        <f t="shared" si="17"/>
        <v>7.4753405236844205E-4</v>
      </c>
      <c r="BG105" s="2">
        <f t="shared" si="17"/>
        <v>1.1099239005141041E-3</v>
      </c>
      <c r="BH105" s="2">
        <f t="shared" si="17"/>
        <v>1.7245139251249712E-3</v>
      </c>
      <c r="BI105" s="2">
        <f t="shared" si="17"/>
        <v>2.7147244347839453E-3</v>
      </c>
    </row>
    <row r="106" spans="1:309" ht="18" customHeight="1" x14ac:dyDescent="0.3">
      <c r="A106" s="8" t="str">
        <f>Base!A106</f>
        <v xml:space="preserve">     Climate damages (trillion $)</v>
      </c>
      <c r="B106" s="2">
        <f>+B104*B105/(1+B105^Parameters!$B$56)</f>
        <v>0.11695035402161502</v>
      </c>
      <c r="C106" s="2">
        <f>+C104*C105/(1+C105^Parameters!$B$56)</f>
        <v>0.18696248521102607</v>
      </c>
      <c r="D106" s="2">
        <f>+D104*D105/(1+D105^Parameters!$B$56)</f>
        <v>0.27807852591441945</v>
      </c>
      <c r="E106" s="2">
        <f>+E104*E105/(1+E105^Parameters!$B$56)</f>
        <v>0.39834089819989288</v>
      </c>
      <c r="F106" s="2">
        <f>+F104*F105/(1+F105^Parameters!$B$56)</f>
        <v>0.55089277413617666</v>
      </c>
      <c r="G106" s="2">
        <f>+G104*G105/(1+G105^Parameters!$B$56)</f>
        <v>0.73973579161678515</v>
      </c>
      <c r="H106" s="2">
        <f>+H104*H105/(1+H105^Parameters!$B$56)</f>
        <v>0.96798468366204216</v>
      </c>
      <c r="I106" s="2">
        <f>+I104*I105/(1+I105^Parameters!$B$56)</f>
        <v>1.237346528975813</v>
      </c>
      <c r="J106" s="2">
        <f>+J104*J105/(1+J105^Parameters!$B$56)</f>
        <v>1.5475511503500767</v>
      </c>
      <c r="K106" s="2">
        <f>+K104*K105/(1+K105^Parameters!$B$56)</f>
        <v>1.8957555549080995</v>
      </c>
      <c r="L106" s="2">
        <f>+L104*L105/(1+L105^Parameters!$B$56)</f>
        <v>2.2759519845055523</v>
      </c>
      <c r="M106" s="2">
        <f>+M104*M105/(1+M105^Parameters!$B$56)</f>
        <v>2.6784141910193222</v>
      </c>
      <c r="N106" s="2">
        <f>+N104*N105/(1+N105^Parameters!$B$56)</f>
        <v>3.0892174996031878</v>
      </c>
      <c r="O106" s="2">
        <f>+O104*O105/(1+O105^Parameters!$B$56)</f>
        <v>3.4898596971699547</v>
      </c>
      <c r="P106" s="2">
        <f>+P104*P105/(1+P105^Parameters!$B$56)</f>
        <v>3.8766803347119718</v>
      </c>
      <c r="Q106" s="2">
        <f>+Q104*Q105/(1+Q105^Parameters!$B$56)</f>
        <v>4.2452066812350138</v>
      </c>
      <c r="R106" s="2">
        <f>+R104*R105/(1+R105^Parameters!$B$56)</f>
        <v>4.5905725453978654</v>
      </c>
      <c r="S106" s="2">
        <f>+S104*S105/(1+S105^Parameters!$B$56)</f>
        <v>4.9080050765743213</v>
      </c>
      <c r="T106" s="2">
        <f>+T104*T105/(1+T105^Parameters!$B$56)</f>
        <v>5.1926173841071313</v>
      </c>
      <c r="U106" s="2">
        <f>+U104*U105/(1+U105^Parameters!$B$56)</f>
        <v>5.4282681731409879</v>
      </c>
      <c r="V106" s="2">
        <f>+V104*V105/(1+V105^Parameters!$B$56)</f>
        <v>5.611722500736068</v>
      </c>
      <c r="W106" s="2">
        <f>+W104*W105/(1+W105^Parameters!$B$56)</f>
        <v>5.7406387542718358</v>
      </c>
      <c r="X106" s="2">
        <f>+X104*X105/(1+X105^Parameters!$B$56)</f>
        <v>5.8137909920630282</v>
      </c>
      <c r="Y106" s="2">
        <f>+Y104*Y105/(1+Y105^Parameters!$B$56)</f>
        <v>5.8313466304385555</v>
      </c>
      <c r="Z106" s="2">
        <f>+Z104*Z105/(1+Z105^Parameters!$B$56)</f>
        <v>5.795160266828324</v>
      </c>
      <c r="AA106" s="2">
        <f>+AA104*AA105/(1+AA105^Parameters!$B$56)</f>
        <v>5.7090349596380729</v>
      </c>
      <c r="AB106" s="2">
        <f>+AB104*AB105/(1+AB105^Parameters!$B$56)</f>
        <v>5.578897959422517</v>
      </c>
      <c r="AC106" s="2">
        <f>+AC104*AC105/(1+AC105^Parameters!$B$56)</f>
        <v>5.4128425549333565</v>
      </c>
      <c r="AD106" s="2">
        <f>+AD104*AD105/(1+AD105^Parameters!$B$56)</f>
        <v>5.2210049468105426</v>
      </c>
      <c r="AE106" s="2">
        <f>+AE104*AE105/(1+AE105^Parameters!$B$56)</f>
        <v>5.0152770023571556</v>
      </c>
      <c r="AF106" s="2">
        <f>+AF104*AF105/(1+AF105^Parameters!$B$56)</f>
        <v>4.7292858994672322</v>
      </c>
      <c r="AG106" s="2">
        <f>+AG104*AG105/(1+AG105^Parameters!$B$56)</f>
        <v>4.4127202127581846</v>
      </c>
      <c r="AH106" s="2">
        <f>+AH104*AH105/(1+AH105^Parameters!$B$56)</f>
        <v>8.989714082952954</v>
      </c>
      <c r="AI106" s="2">
        <f>+AI104*AI105/(1+AI105^Parameters!$B$56)</f>
        <v>9.6860984752665118</v>
      </c>
      <c r="AJ106" s="2">
        <f>+AJ104*AJ105/(1+AJ105^Parameters!$B$56)</f>
        <v>9.843775199561863</v>
      </c>
      <c r="AK106" s="2">
        <f>+AK104*AK105/(1+AK105^Parameters!$B$56)</f>
        <v>9.5752806848287744</v>
      </c>
      <c r="AL106" s="2">
        <f>+AL104*AL105/(1+AL105^Parameters!$B$56)</f>
        <v>8.9735831617840116</v>
      </c>
      <c r="AM106" s="2">
        <f>+AM104*AM105/(1+AM105^Parameters!$B$56)</f>
        <v>8.1213975466485984</v>
      </c>
      <c r="AN106" s="2">
        <f>+AN104*AN105/(1+AN105^Parameters!$B$56)</f>
        <v>7.0945070463223434</v>
      </c>
      <c r="AO106" s="2">
        <f>+AO104*AO105/(1+AO105^Parameters!$B$56)</f>
        <v>5.963038367377167</v>
      </c>
      <c r="AP106" s="2">
        <f>+AP104*AP105/(1+AP105^Parameters!$B$56)</f>
        <v>4.8525062715001761</v>
      </c>
      <c r="AQ106" s="2">
        <f>+AQ104*AQ105/(1+AQ105^Parameters!$B$56)</f>
        <v>3.8836397421082722</v>
      </c>
      <c r="AR106" s="2">
        <f>+AR104*AR105/(1+AR105^Parameters!$B$56)</f>
        <v>3.105677044260728</v>
      </c>
      <c r="AS106" s="2">
        <f>+AS104*AS105/(1+AS105^Parameters!$B$56)</f>
        <v>2.5167305684585908</v>
      </c>
      <c r="AT106" s="2">
        <f>+AT104*AT105/(1+AT105^Parameters!$B$56)</f>
        <v>2.0881337652961567</v>
      </c>
      <c r="AU106" s="2">
        <f>+AU104*AU105/(1+AU105^Parameters!$B$56)</f>
        <v>1.783117720383369</v>
      </c>
      <c r="AV106" s="2">
        <f>+AV104*AV105/(1+AV105^Parameters!$B$56)</f>
        <v>1.5671720767923722</v>
      </c>
      <c r="AW106" s="2">
        <f>+AW104*AW105/(1+AW105^Parameters!$B$56)</f>
        <v>1.4122571291934243</v>
      </c>
      <c r="AX106" s="2">
        <f>+AX104*AX105/(1+AX105^Parameters!$B$56)</f>
        <v>1.2979522654321476</v>
      </c>
      <c r="AY106" s="2">
        <f>+AY104*AY105/(1+AY105^Parameters!$B$56)</f>
        <v>1.2117158069676466</v>
      </c>
      <c r="AZ106" s="2">
        <f>+AZ104*AZ105/(1+AZ105^Parameters!$B$56)</f>
        <v>1.1493074938542625</v>
      </c>
      <c r="BA106" s="2">
        <f>+BA104*BA105/(1+BA105^Parameters!$B$56)</f>
        <v>1.0662927098626922</v>
      </c>
      <c r="BB106" s="2">
        <f>+BB104*BB105/(1+BB105^Parameters!$B$56)</f>
        <v>1.0222082758205291</v>
      </c>
      <c r="BC106" s="2">
        <f>+BC104*BC105/(1+BC105^Parameters!$B$56)</f>
        <v>1.044406248645946</v>
      </c>
      <c r="BD106" s="2">
        <f>+BD104*BD105/(1+BD105^Parameters!$B$56)</f>
        <v>1.1716754372113558</v>
      </c>
      <c r="BE106" s="2">
        <f>+BE104*BE105/(1+BE105^Parameters!$B$56)</f>
        <v>1.469417691004548</v>
      </c>
      <c r="BF106" s="2">
        <f>+BF104*BF105/(1+BF105^Parameters!$B$56)</f>
        <v>2.0513829462155413</v>
      </c>
      <c r="BG106" s="2">
        <f>+BG104*BG105/(1+BG105^Parameters!$B$56)</f>
        <v>3.1062498000999565</v>
      </c>
      <c r="BH106" s="2">
        <f>+BH104*BH105/(1+BH105^Parameters!$B$56)</f>
        <v>4.9219620425799704</v>
      </c>
      <c r="BI106" s="2">
        <f>+BI104*BI105/(1+BI105^Parameters!$B$56)</f>
        <v>7.900095330559564</v>
      </c>
    </row>
    <row r="107" spans="1:309" ht="18" customHeight="1" x14ac:dyDescent="0.3">
      <c r="A107" s="8" t="str">
        <f>Base!A107</f>
        <v>Output after damages before abatement</v>
      </c>
      <c r="B107" s="2">
        <f t="shared" ref="B107:BI107" si="18">+B104-B106</f>
        <v>63.465036465119056</v>
      </c>
      <c r="C107" s="2">
        <f t="shared" si="18"/>
        <v>79.103718176350029</v>
      </c>
      <c r="D107" s="2">
        <f t="shared" si="18"/>
        <v>94.532122569163278</v>
      </c>
      <c r="E107" s="2">
        <f t="shared" si="18"/>
        <v>111.50878079809651</v>
      </c>
      <c r="F107" s="2">
        <f t="shared" si="18"/>
        <v>129.65187458417844</v>
      </c>
      <c r="G107" s="2">
        <f t="shared" si="18"/>
        <v>149.05518686440183</v>
      </c>
      <c r="H107" s="2">
        <f t="shared" si="18"/>
        <v>169.76007781078553</v>
      </c>
      <c r="I107" s="2">
        <f t="shared" si="18"/>
        <v>191.76530198262174</v>
      </c>
      <c r="J107" s="2">
        <f t="shared" si="18"/>
        <v>215.03116750084322</v>
      </c>
      <c r="K107" s="2">
        <f t="shared" si="18"/>
        <v>239.4789052954134</v>
      </c>
      <c r="L107" s="2">
        <f t="shared" si="18"/>
        <v>264.98528542239166</v>
      </c>
      <c r="M107" s="2">
        <f t="shared" si="18"/>
        <v>291.3715524920579</v>
      </c>
      <c r="N107" s="2">
        <f t="shared" si="18"/>
        <v>318.38425610015247</v>
      </c>
      <c r="O107" s="2">
        <f t="shared" si="18"/>
        <v>345.66281627774578</v>
      </c>
      <c r="P107" s="2">
        <f t="shared" si="18"/>
        <v>373.23423048020953</v>
      </c>
      <c r="Q107" s="2">
        <f t="shared" si="18"/>
        <v>400.70615526216153</v>
      </c>
      <c r="R107" s="2">
        <f t="shared" si="18"/>
        <v>427.56026971488535</v>
      </c>
      <c r="S107" s="2">
        <f t="shared" si="18"/>
        <v>453.21919509400271</v>
      </c>
      <c r="T107" s="2">
        <f t="shared" si="18"/>
        <v>477.0435837906607</v>
      </c>
      <c r="U107" s="2">
        <f t="shared" si="18"/>
        <v>498.55545533271157</v>
      </c>
      <c r="V107" s="2">
        <f t="shared" si="18"/>
        <v>517.17367158340244</v>
      </c>
      <c r="W107" s="2">
        <f t="shared" si="18"/>
        <v>532.34460734911193</v>
      </c>
      <c r="X107" s="2">
        <f t="shared" si="18"/>
        <v>543.58271139898943</v>
      </c>
      <c r="Y107" s="2">
        <f t="shared" si="18"/>
        <v>550.51695092803163</v>
      </c>
      <c r="Z107" s="2">
        <f t="shared" si="18"/>
        <v>552.9395816596782</v>
      </c>
      <c r="AA107" s="2">
        <f t="shared" si="18"/>
        <v>550.85221905434685</v>
      </c>
      <c r="AB107" s="2">
        <f t="shared" si="18"/>
        <v>544.50316307015328</v>
      </c>
      <c r="AC107" s="2">
        <f t="shared" si="18"/>
        <v>534.40986044329998</v>
      </c>
      <c r="AD107" s="2">
        <f t="shared" si="18"/>
        <v>521.36178631501264</v>
      </c>
      <c r="AE107" s="2">
        <f t="shared" si="18"/>
        <v>506.4022577269115</v>
      </c>
      <c r="AF107" s="2">
        <f t="shared" si="18"/>
        <v>489.48805155571176</v>
      </c>
      <c r="AG107" s="2">
        <f t="shared" si="18"/>
        <v>472.93046925558804</v>
      </c>
      <c r="AH107" s="2">
        <f t="shared" si="18"/>
        <v>1004.9807694095564</v>
      </c>
      <c r="AI107" s="2">
        <f t="shared" si="18"/>
        <v>1152.9653005872319</v>
      </c>
      <c r="AJ107" s="2">
        <f t="shared" si="18"/>
        <v>1274.8730379654617</v>
      </c>
      <c r="AK107" s="2">
        <f t="shared" si="18"/>
        <v>1380.0708795988476</v>
      </c>
      <c r="AL107" s="2">
        <f t="shared" si="18"/>
        <v>1474.1936042859529</v>
      </c>
      <c r="AM107" s="2">
        <f t="shared" si="18"/>
        <v>1560.8115445491899</v>
      </c>
      <c r="AN107" s="2">
        <f t="shared" si="18"/>
        <v>1642.2521153224286</v>
      </c>
      <c r="AO107" s="2">
        <f t="shared" si="18"/>
        <v>1720.040142430267</v>
      </c>
      <c r="AP107" s="2">
        <f t="shared" si="18"/>
        <v>1795.4462717905549</v>
      </c>
      <c r="AQ107" s="2">
        <f t="shared" si="18"/>
        <v>1869.2035090310676</v>
      </c>
      <c r="AR107" s="2">
        <f t="shared" si="18"/>
        <v>1941.6270667132378</v>
      </c>
      <c r="AS107" s="2">
        <f t="shared" si="18"/>
        <v>2012.9766808948948</v>
      </c>
      <c r="AT107" s="2">
        <f t="shared" si="18"/>
        <v>2083.4842092636477</v>
      </c>
      <c r="AU107" s="2">
        <f t="shared" si="18"/>
        <v>2153.3659712412436</v>
      </c>
      <c r="AV107" s="2">
        <f t="shared" si="18"/>
        <v>2222.8379803308912</v>
      </c>
      <c r="AW107" s="2">
        <f t="shared" si="18"/>
        <v>2292.1451951264044</v>
      </c>
      <c r="AX107" s="2">
        <f t="shared" si="18"/>
        <v>2361.6140757876451</v>
      </c>
      <c r="AY107" s="2">
        <f t="shared" si="18"/>
        <v>2431.7414768232534</v>
      </c>
      <c r="AZ107" s="2">
        <f t="shared" si="18"/>
        <v>2503.3406258600785</v>
      </c>
      <c r="BA107" s="2">
        <f t="shared" si="18"/>
        <v>2523.9086423500644</v>
      </c>
      <c r="BB107" s="2">
        <f t="shared" si="18"/>
        <v>2555.5593188788193</v>
      </c>
      <c r="BC107" s="2">
        <f t="shared" si="18"/>
        <v>2595.2750314299619</v>
      </c>
      <c r="BD107" s="2">
        <f t="shared" si="18"/>
        <v>2640.7389394169986</v>
      </c>
      <c r="BE107" s="2">
        <f t="shared" si="18"/>
        <v>2690.1667931380493</v>
      </c>
      <c r="BF107" s="2">
        <f t="shared" si="18"/>
        <v>2742.148616660575</v>
      </c>
      <c r="BG107" s="2">
        <f t="shared" si="18"/>
        <v>2795.5088612549703</v>
      </c>
      <c r="BH107" s="2">
        <f t="shared" si="18"/>
        <v>2849.1936069130538</v>
      </c>
      <c r="BI107" s="2">
        <f t="shared" si="18"/>
        <v>2902.1909729690865</v>
      </c>
    </row>
    <row r="108" spans="1:309" ht="18" customHeight="1" x14ac:dyDescent="0.3">
      <c r="A108" s="8" t="str">
        <f>Base!A108</f>
        <v xml:space="preserve">    Abatement cost (fraction of output)</v>
      </c>
      <c r="B108" s="2">
        <f t="shared" ref="B108:AG108" si="19">(B32*(B135)^$B39)*B47^(1-$B$39)</f>
        <v>6.2438902468508082E-3</v>
      </c>
      <c r="C108" s="2">
        <f t="shared" si="19"/>
        <v>7.9283798337432577E-3</v>
      </c>
      <c r="D108" s="2">
        <f t="shared" si="19"/>
        <v>9.5753230499895682E-3</v>
      </c>
      <c r="E108" s="2">
        <f t="shared" si="19"/>
        <v>1.1221890808569482E-2</v>
      </c>
      <c r="F108" s="2">
        <f t="shared" si="19"/>
        <v>1.2893546293085258E-2</v>
      </c>
      <c r="G108" s="2">
        <f t="shared" si="19"/>
        <v>1.4603566242770554E-2</v>
      </c>
      <c r="H108" s="2">
        <f t="shared" si="19"/>
        <v>1.6355401907285117E-2</v>
      </c>
      <c r="I108" s="2">
        <f t="shared" si="19"/>
        <v>1.814519993719271E-2</v>
      </c>
      <c r="J108" s="2">
        <f t="shared" si="19"/>
        <v>1.9963851603069238E-2</v>
      </c>
      <c r="K108" s="2">
        <f t="shared" si="19"/>
        <v>2.1798587807798305E-2</v>
      </c>
      <c r="L108" s="2">
        <f t="shared" si="19"/>
        <v>2.3634357931672272E-2</v>
      </c>
      <c r="M108" s="2">
        <f t="shared" si="19"/>
        <v>2.5455374362784146E-2</v>
      </c>
      <c r="N108" s="2">
        <f t="shared" si="19"/>
        <v>2.7247438083629168E-2</v>
      </c>
      <c r="O108" s="2">
        <f t="shared" si="19"/>
        <v>2.5831044720591684E-2</v>
      </c>
      <c r="P108" s="2">
        <f t="shared" si="19"/>
        <v>2.4032507544296665E-2</v>
      </c>
      <c r="Q108" s="2">
        <f t="shared" si="19"/>
        <v>2.2364425042674153E-2</v>
      </c>
      <c r="R108" s="2">
        <f t="shared" si="19"/>
        <v>2.0816965160878675E-2</v>
      </c>
      <c r="S108" s="2">
        <f t="shared" si="19"/>
        <v>1.9381064042671269E-2</v>
      </c>
      <c r="T108" s="2">
        <f t="shared" si="19"/>
        <v>1.8048363936126376E-2</v>
      </c>
      <c r="U108" s="2">
        <f t="shared" si="19"/>
        <v>1.6811156282253818E-2</v>
      </c>
      <c r="V108" s="2">
        <f t="shared" si="19"/>
        <v>1.5662329540556283E-2</v>
      </c>
      <c r="W108" s="2">
        <f t="shared" si="19"/>
        <v>1.4595321345044356E-2</v>
      </c>
      <c r="X108" s="2">
        <f t="shared" si="19"/>
        <v>1.3604074620136596E-2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6.6409268900029595E-3</v>
      </c>
      <c r="AP108" s="2">
        <f t="shared" si="20"/>
        <v>5.5882912869042699E-3</v>
      </c>
      <c r="AQ108" s="2">
        <f t="shared" si="20"/>
        <v>4.7943577781402319E-3</v>
      </c>
      <c r="AR108" s="2">
        <f t="shared" si="20"/>
        <v>4.2145354530520292E-3</v>
      </c>
      <c r="AS108" s="2">
        <f t="shared" si="20"/>
        <v>3.7961621678429544E-3</v>
      </c>
      <c r="AT108" s="2">
        <f t="shared" si="20"/>
        <v>3.4908050489271102E-3</v>
      </c>
      <c r="AU108" s="2">
        <f t="shared" si="20"/>
        <v>3.2588230851068618E-3</v>
      </c>
      <c r="AV108" s="2">
        <f t="shared" si="20"/>
        <v>3.0692929372224372E-3</v>
      </c>
      <c r="AW108" s="2">
        <f t="shared" si="20"/>
        <v>2.8980708538861089E-3</v>
      </c>
      <c r="AX108" s="2">
        <f t="shared" si="20"/>
        <v>2.7255858156372934E-3</v>
      </c>
      <c r="AY108" s="2">
        <f t="shared" si="20"/>
        <v>2.5352061933918628E-3</v>
      </c>
      <c r="AZ108" s="2">
        <f t="shared" si="20"/>
        <v>2.4675731785233734E-3</v>
      </c>
      <c r="BA108" s="2">
        <f t="shared" si="20"/>
        <v>2.1400474220396076E-3</v>
      </c>
      <c r="BB108" s="2">
        <f t="shared" si="20"/>
        <v>1.802814543219438E-3</v>
      </c>
      <c r="BC108" s="2">
        <f t="shared" si="20"/>
        <v>1.4465683688082241E-3</v>
      </c>
      <c r="BD108" s="2">
        <f t="shared" si="20"/>
        <v>1.0776128498955241E-3</v>
      </c>
      <c r="BE108" s="2">
        <f t="shared" si="20"/>
        <v>7.1893769383402615E-4</v>
      </c>
      <c r="BF108" s="2">
        <f t="shared" si="20"/>
        <v>4.053412149018064E-4</v>
      </c>
      <c r="BG108" s="2">
        <f t="shared" si="20"/>
        <v>1.7190477580865702E-4</v>
      </c>
      <c r="BH108" s="2">
        <f t="shared" si="20"/>
        <v>3.9161463133667132E-5</v>
      </c>
      <c r="BI108" s="2">
        <f t="shared" si="20"/>
        <v>7.3817958554985839E-15</v>
      </c>
    </row>
    <row r="109" spans="1:309" ht="18" customHeight="1" x14ac:dyDescent="0.3">
      <c r="A109" s="8" t="str">
        <f>Base!A109</f>
        <v xml:space="preserve">    Abatement cost ($ trillion)</v>
      </c>
      <c r="B109" s="2">
        <f t="shared" ref="B109:BI109" si="21">+B104*B108</f>
        <v>0.39699894737542912</v>
      </c>
      <c r="C109" s="2">
        <f t="shared" si="21"/>
        <v>0.62864663356089723</v>
      </c>
      <c r="D109" s="2">
        <f t="shared" si="21"/>
        <v>0.90783830391984377</v>
      </c>
      <c r="E109" s="2">
        <f t="shared" si="21"/>
        <v>1.255809500377135</v>
      </c>
      <c r="F109" s="2">
        <f t="shared" si="21"/>
        <v>1.6787754084222397</v>
      </c>
      <c r="G109" s="2">
        <f t="shared" si="21"/>
        <v>2.1875400758378598</v>
      </c>
      <c r="H109" s="2">
        <f t="shared" si="21"/>
        <v>2.7923260789487805</v>
      </c>
      <c r="I109" s="2">
        <f t="shared" si="21"/>
        <v>3.5020716456506666</v>
      </c>
      <c r="J109" s="2">
        <f t="shared" si="21"/>
        <v>4.3237453995353068</v>
      </c>
      <c r="K109" s="2">
        <f t="shared" si="21"/>
        <v>5.2616267391232689</v>
      </c>
      <c r="L109" s="2">
        <f t="shared" si="21"/>
        <v>6.3165477461362469</v>
      </c>
      <c r="M109" s="2">
        <f t="shared" si="21"/>
        <v>7.485151983281936</v>
      </c>
      <c r="N109" s="2">
        <f t="shared" si="21"/>
        <v>8.7593285674385388</v>
      </c>
      <c r="O109" s="2">
        <f t="shared" si="21"/>
        <v>9.0189783874223064</v>
      </c>
      <c r="P109" s="2">
        <f t="shared" si="21"/>
        <v>9.0629208091961875</v>
      </c>
      <c r="Q109" s="2">
        <f t="shared" si="21"/>
        <v>9.0565043801119032</v>
      </c>
      <c r="R109" s="2">
        <f t="shared" si="21"/>
        <v>8.9960690275766915</v>
      </c>
      <c r="S109" s="2">
        <f t="shared" si="21"/>
        <v>8.8789926061956344</v>
      </c>
      <c r="T109" s="2">
        <f t="shared" si="21"/>
        <v>8.7035744619772633</v>
      </c>
      <c r="U109" s="2">
        <f t="shared" si="21"/>
        <v>8.4725491395690842</v>
      </c>
      <c r="V109" s="2">
        <f t="shared" si="21"/>
        <v>8.1880371211353609</v>
      </c>
      <c r="W109" s="2">
        <f t="shared" si="21"/>
        <v>7.8535270779061612</v>
      </c>
      <c r="X109" s="2">
        <f t="shared" si="21"/>
        <v>7.4740310145699311</v>
      </c>
      <c r="Y109" s="2">
        <f t="shared" si="21"/>
        <v>7.0561639660957027</v>
      </c>
      <c r="Z109" s="2">
        <f t="shared" si="21"/>
        <v>6.6081141517800202</v>
      </c>
      <c r="AA109" s="2">
        <f t="shared" si="21"/>
        <v>6.1394768823459192</v>
      </c>
      <c r="AB109" s="2">
        <f t="shared" si="21"/>
        <v>5.6609395737189168</v>
      </c>
      <c r="AC109" s="2">
        <f t="shared" si="21"/>
        <v>5.1838262704819744</v>
      </c>
      <c r="AD109" s="2">
        <f t="shared" si="21"/>
        <v>4.7195365331475063</v>
      </c>
      <c r="AE109" s="2">
        <f t="shared" si="21"/>
        <v>7.1292502098560551</v>
      </c>
      <c r="AF109" s="2">
        <f t="shared" si="21"/>
        <v>6.4329248400633832</v>
      </c>
      <c r="AG109" s="2">
        <f t="shared" si="21"/>
        <v>5.8027948020296467</v>
      </c>
      <c r="AH109" s="2">
        <f t="shared" si="21"/>
        <v>11.514392625732039</v>
      </c>
      <c r="AI109" s="2">
        <f t="shared" si="21"/>
        <v>12.335798579128847</v>
      </c>
      <c r="AJ109" s="2">
        <f t="shared" si="21"/>
        <v>12.738535935324952</v>
      </c>
      <c r="AK109" s="2">
        <f t="shared" si="21"/>
        <v>12.879605642590537</v>
      </c>
      <c r="AL109" s="2">
        <f t="shared" si="21"/>
        <v>12.851862690204628</v>
      </c>
      <c r="AM109" s="2">
        <f t="shared" si="21"/>
        <v>12.713026043922392</v>
      </c>
      <c r="AN109" s="2">
        <f t="shared" si="21"/>
        <v>12.500160123548566</v>
      </c>
      <c r="AO109" s="2">
        <f t="shared" si="21"/>
        <v>11.462260935589715</v>
      </c>
      <c r="AP109" s="2">
        <f t="shared" si="21"/>
        <v>10.060593975268587</v>
      </c>
      <c r="AQ109" s="2">
        <f t="shared" si="21"/>
        <v>8.9802499408551846</v>
      </c>
      <c r="AR109" s="2">
        <f t="shared" si="21"/>
        <v>8.1961450952771244</v>
      </c>
      <c r="AS109" s="2">
        <f t="shared" si="21"/>
        <v>7.6511398381339149</v>
      </c>
      <c r="AT109" s="2">
        <f t="shared" si="21"/>
        <v>7.2803264649481809</v>
      </c>
      <c r="AU109" s="2">
        <f t="shared" si="21"/>
        <v>7.0232496029551719</v>
      </c>
      <c r="AV109" s="2">
        <f t="shared" si="21"/>
        <v>6.8273510238061021</v>
      </c>
      <c r="AW109" s="2">
        <f t="shared" si="21"/>
        <v>6.6468920040952284</v>
      </c>
      <c r="AX109" s="2">
        <f t="shared" si="21"/>
        <v>6.4403195072602184</v>
      </c>
      <c r="AY109" s="2">
        <f t="shared" si="21"/>
        <v>6.1680380021886423</v>
      </c>
      <c r="AZ109" s="2">
        <f t="shared" si="21"/>
        <v>6.180012185425956</v>
      </c>
      <c r="BA109" s="2">
        <f t="shared" si="21"/>
        <v>5.4035661004896234</v>
      </c>
      <c r="BB109" s="2">
        <f t="shared" si="21"/>
        <v>4.6090423580805453</v>
      </c>
      <c r="BC109" s="2">
        <f t="shared" si="21"/>
        <v>3.7557535738678292</v>
      </c>
      <c r="BD109" s="2">
        <f t="shared" si="21"/>
        <v>2.8469568268422818</v>
      </c>
      <c r="BE109" s="2">
        <f t="shared" si="21"/>
        <v>1.9351187300535968</v>
      </c>
      <c r="BF109" s="2">
        <f t="shared" si="21"/>
        <v>1.1123373617741532</v>
      </c>
      <c r="BG109" s="2">
        <f t="shared" si="21"/>
        <v>0.48109530324064165</v>
      </c>
      <c r="BH109" s="2">
        <f t="shared" si="21"/>
        <v>0.11177134163288145</v>
      </c>
      <c r="BI109" s="2">
        <f t="shared" si="21"/>
        <v>2.1481698187097774E-11</v>
      </c>
    </row>
    <row r="110" spans="1:309" ht="18" customHeight="1" x14ac:dyDescent="0.3">
      <c r="A110" s="8" t="str">
        <f>Base!A110</f>
        <v>Net output (net of damages and abatement, $trill p.a.)</v>
      </c>
      <c r="B110" s="2">
        <f>+B107-B109</f>
        <v>63.068037517743626</v>
      </c>
      <c r="C110" s="2">
        <f>+C107-C109</f>
        <v>78.475071542789138</v>
      </c>
      <c r="D110" s="2">
        <f>+D107-D109</f>
        <v>93.624284265243432</v>
      </c>
      <c r="E110" s="2">
        <f>+E107-E109</f>
        <v>110.25297129771937</v>
      </c>
      <c r="F110" s="2">
        <f>+F107-F109</f>
        <v>127.9730991757562</v>
      </c>
      <c r="G110" s="2">
        <f t="shared" ref="G110:BI110" si="22">+G107-G109</f>
        <v>146.86764678856397</v>
      </c>
      <c r="H110" s="2">
        <f t="shared" si="22"/>
        <v>166.96775173183676</v>
      </c>
      <c r="I110" s="2">
        <f t="shared" si="22"/>
        <v>188.26323033697108</v>
      </c>
      <c r="J110" s="2">
        <f t="shared" si="22"/>
        <v>210.70742210130791</v>
      </c>
      <c r="K110" s="2">
        <f t="shared" si="22"/>
        <v>234.21727855629013</v>
      </c>
      <c r="L110" s="2">
        <f t="shared" si="22"/>
        <v>258.66873767625543</v>
      </c>
      <c r="M110" s="2">
        <f t="shared" si="22"/>
        <v>283.88640050877598</v>
      </c>
      <c r="N110" s="2">
        <f t="shared" si="22"/>
        <v>309.62492753271391</v>
      </c>
      <c r="O110" s="2">
        <f t="shared" si="22"/>
        <v>336.64383789032348</v>
      </c>
      <c r="P110" s="2">
        <f t="shared" si="22"/>
        <v>364.17130967101332</v>
      </c>
      <c r="Q110" s="2">
        <f t="shared" si="22"/>
        <v>391.64965088204963</v>
      </c>
      <c r="R110" s="2">
        <f t="shared" si="22"/>
        <v>418.56420068730864</v>
      </c>
      <c r="S110" s="2">
        <f t="shared" si="22"/>
        <v>444.34020248780706</v>
      </c>
      <c r="T110" s="2">
        <f t="shared" si="22"/>
        <v>468.34000932868344</v>
      </c>
      <c r="U110" s="2">
        <f t="shared" si="22"/>
        <v>490.08290619314249</v>
      </c>
      <c r="V110" s="2">
        <f t="shared" si="22"/>
        <v>508.98563446226706</v>
      </c>
      <c r="W110" s="2">
        <f t="shared" si="22"/>
        <v>524.49108027120576</v>
      </c>
      <c r="X110" s="2">
        <f t="shared" si="22"/>
        <v>536.10868038441947</v>
      </c>
      <c r="Y110" s="2">
        <f t="shared" si="22"/>
        <v>543.46078696193592</v>
      </c>
      <c r="Z110" s="2">
        <f t="shared" si="22"/>
        <v>546.3314675078982</v>
      </c>
      <c r="AA110" s="2">
        <f t="shared" si="22"/>
        <v>544.71274217200096</v>
      </c>
      <c r="AB110" s="2">
        <f t="shared" si="22"/>
        <v>538.84222349643437</v>
      </c>
      <c r="AC110" s="2">
        <f t="shared" si="22"/>
        <v>529.226034172818</v>
      </c>
      <c r="AD110" s="2">
        <f t="shared" si="22"/>
        <v>516.64224978186508</v>
      </c>
      <c r="AE110" s="2">
        <f t="shared" si="22"/>
        <v>499.27300751705542</v>
      </c>
      <c r="AF110" s="2">
        <f t="shared" si="22"/>
        <v>483.05512671564838</v>
      </c>
      <c r="AG110" s="2">
        <f t="shared" si="22"/>
        <v>467.12767445355837</v>
      </c>
      <c r="AH110" s="2">
        <f t="shared" si="22"/>
        <v>993.46637678382433</v>
      </c>
      <c r="AI110" s="2">
        <f t="shared" si="22"/>
        <v>1140.6295020081031</v>
      </c>
      <c r="AJ110" s="2">
        <f t="shared" si="22"/>
        <v>1262.1345020301367</v>
      </c>
      <c r="AK110" s="2">
        <f t="shared" si="22"/>
        <v>1367.191273956257</v>
      </c>
      <c r="AL110" s="2">
        <f t="shared" si="22"/>
        <v>1461.3417415957483</v>
      </c>
      <c r="AM110" s="2">
        <f t="shared" si="22"/>
        <v>1548.0985185052675</v>
      </c>
      <c r="AN110" s="2">
        <f t="shared" si="22"/>
        <v>1629.7519551988801</v>
      </c>
      <c r="AO110" s="2">
        <f t="shared" si="22"/>
        <v>1708.5778814946773</v>
      </c>
      <c r="AP110" s="2">
        <f t="shared" si="22"/>
        <v>1785.3856778152863</v>
      </c>
      <c r="AQ110" s="2">
        <f t="shared" si="22"/>
        <v>1860.2232590902124</v>
      </c>
      <c r="AR110" s="2">
        <f t="shared" si="22"/>
        <v>1933.4309216179606</v>
      </c>
      <c r="AS110" s="2">
        <f t="shared" si="22"/>
        <v>2005.3255410567608</v>
      </c>
      <c r="AT110" s="2">
        <f t="shared" si="22"/>
        <v>2076.2038827986994</v>
      </c>
      <c r="AU110" s="2">
        <f t="shared" si="22"/>
        <v>2146.3427216382884</v>
      </c>
      <c r="AV110" s="2">
        <f t="shared" si="22"/>
        <v>2216.0106293070853</v>
      </c>
      <c r="AW110" s="2">
        <f t="shared" si="22"/>
        <v>2285.4983031223092</v>
      </c>
      <c r="AX110" s="2">
        <f t="shared" si="22"/>
        <v>2355.1737562803851</v>
      </c>
      <c r="AY110" s="2">
        <f t="shared" si="22"/>
        <v>2425.5734388210649</v>
      </c>
      <c r="AZ110" s="2">
        <f t="shared" si="22"/>
        <v>2497.1606136746527</v>
      </c>
      <c r="BA110" s="2">
        <f t="shared" si="22"/>
        <v>2518.5050762495748</v>
      </c>
      <c r="BB110" s="2">
        <f t="shared" si="22"/>
        <v>2550.950276520739</v>
      </c>
      <c r="BC110" s="2">
        <f t="shared" si="22"/>
        <v>2591.519277856094</v>
      </c>
      <c r="BD110" s="2">
        <f t="shared" si="22"/>
        <v>2637.8919825901562</v>
      </c>
      <c r="BE110" s="2">
        <f t="shared" si="22"/>
        <v>2688.2316744079958</v>
      </c>
      <c r="BF110" s="2">
        <f t="shared" si="22"/>
        <v>2741.0362792988008</v>
      </c>
      <c r="BG110" s="2">
        <f t="shared" si="22"/>
        <v>2795.0277659517296</v>
      </c>
      <c r="BH110" s="2">
        <f t="shared" si="22"/>
        <v>2849.0818355714209</v>
      </c>
      <c r="BI110" s="2">
        <f t="shared" si="22"/>
        <v>2902.1909729690651</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+B113+B44</f>
        <v>23.291597448562413</v>
      </c>
      <c r="C112" s="2">
        <f t="shared" ref="C112:AG112" si="23">+C113+C44</f>
        <v>24.25293227339737</v>
      </c>
      <c r="D112" s="2">
        <f t="shared" si="23"/>
        <v>24.47490127395362</v>
      </c>
      <c r="E112" s="2">
        <f t="shared" si="23"/>
        <v>24.391716134335873</v>
      </c>
      <c r="F112" s="2">
        <f t="shared" si="23"/>
        <v>23.843955397107571</v>
      </c>
      <c r="G112" s="2">
        <f t="shared" si="23"/>
        <v>22.807027451185334</v>
      </c>
      <c r="H112" s="2">
        <f t="shared" si="23"/>
        <v>21.255758797250223</v>
      </c>
      <c r="I112" s="2">
        <f t="shared" si="23"/>
        <v>19.17140142116898</v>
      </c>
      <c r="J112" s="2">
        <f t="shared" si="23"/>
        <v>16.545336908646096</v>
      </c>
      <c r="K112" s="2">
        <f t="shared" si="23"/>
        <v>13.381082817503318</v>
      </c>
      <c r="L112" s="2">
        <f t="shared" si="23"/>
        <v>9.6953582202263391</v>
      </c>
      <c r="M112" s="2">
        <f t="shared" si="23"/>
        <v>5.518425261343296</v>
      </c>
      <c r="N112" s="2">
        <f t="shared" si="23"/>
        <v>0.89343355683902304</v>
      </c>
      <c r="O112" s="2">
        <f t="shared" si="23"/>
        <v>0.18141941858304012</v>
      </c>
      <c r="P112" s="2">
        <f t="shared" si="23"/>
        <v>0.1451355348664321</v>
      </c>
      <c r="Q112" s="2">
        <f t="shared" si="23"/>
        <v>0.11610842789314568</v>
      </c>
      <c r="R112" s="2">
        <f t="shared" si="23"/>
        <v>9.2886742314516546E-2</v>
      </c>
      <c r="S112" s="2">
        <f t="shared" si="23"/>
        <v>7.430939385161324E-2</v>
      </c>
      <c r="T112" s="2">
        <f t="shared" si="23"/>
        <v>5.9447515081290592E-2</v>
      </c>
      <c r="U112" s="2">
        <f t="shared" si="23"/>
        <v>4.7558012065032476E-2</v>
      </c>
      <c r="V112" s="2">
        <f t="shared" si="23"/>
        <v>3.8046409652025985E-2</v>
      </c>
      <c r="W112" s="2">
        <f t="shared" si="23"/>
        <v>3.0437127721620789E-2</v>
      </c>
      <c r="X112" s="2">
        <f t="shared" si="23"/>
        <v>2.4349702177296633E-2</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-14.510396746759101</v>
      </c>
      <c r="AF112" s="2">
        <f t="shared" si="23"/>
        <v>-13.429505186413019</v>
      </c>
      <c r="AG112" s="2">
        <f t="shared" si="23"/>
        <v>-12.425160452953882</v>
      </c>
      <c r="AH112" s="2">
        <f t="shared" ref="AH112:BI112" si="24">+AH113+AH44</f>
        <v>-25.291263930719097</v>
      </c>
      <c r="AI112" s="2">
        <f t="shared" si="24"/>
        <v>-27.791012021843542</v>
      </c>
      <c r="AJ112" s="2">
        <f t="shared" si="24"/>
        <v>-29.434725518740965</v>
      </c>
      <c r="AK112" s="2">
        <f t="shared" si="24"/>
        <v>-30.524184233733475</v>
      </c>
      <c r="AL112" s="2">
        <f t="shared" si="24"/>
        <v>-31.239719066761968</v>
      </c>
      <c r="AM112" s="2">
        <f t="shared" si="24"/>
        <v>-31.694836244976134</v>
      </c>
      <c r="AN112" s="2">
        <f t="shared" si="24"/>
        <v>-31.963399492011149</v>
      </c>
      <c r="AO112" s="2">
        <f t="shared" si="24"/>
        <v>-27.645347552060294</v>
      </c>
      <c r="AP112" s="2">
        <f t="shared" si="24"/>
        <v>-20.669741771499815</v>
      </c>
      <c r="AQ112" s="2">
        <f t="shared" si="24"/>
        <v>-15.104426601850028</v>
      </c>
      <c r="AR112" s="2">
        <f t="shared" si="24"/>
        <v>-11.172319147006627</v>
      </c>
      <c r="AS112" s="2">
        <f t="shared" si="24"/>
        <v>-8.781454394337139</v>
      </c>
      <c r="AT112" s="2">
        <f t="shared" si="24"/>
        <v>-7.6452940648424645</v>
      </c>
      <c r="AU112" s="2">
        <f t="shared" si="24"/>
        <v>-7.3942030838902557</v>
      </c>
      <c r="AV112" s="2">
        <f t="shared" si="24"/>
        <v>-7.6433033744847556</v>
      </c>
      <c r="AW112" s="2">
        <f t="shared" si="24"/>
        <v>-8.0162525490334477</v>
      </c>
      <c r="AX112" s="2">
        <f t="shared" si="24"/>
        <v>-8.138542171153178</v>
      </c>
      <c r="AY112" s="2">
        <f t="shared" si="24"/>
        <v>-7.6154261668241379</v>
      </c>
      <c r="AZ112" s="2">
        <f t="shared" si="24"/>
        <v>-9.6541294610960904</v>
      </c>
      <c r="BA112" s="2">
        <f t="shared" si="24"/>
        <v>-5.1064477171942313</v>
      </c>
      <c r="BB112" s="2">
        <f t="shared" si="24"/>
        <v>0.5370866304856291</v>
      </c>
      <c r="BC112" s="2">
        <f t="shared" si="24"/>
        <v>7.999771235768141</v>
      </c>
      <c r="BD112" s="2">
        <f t="shared" si="24"/>
        <v>17.922169437367511</v>
      </c>
      <c r="BE112" s="2">
        <f t="shared" si="24"/>
        <v>30.788965815830533</v>
      </c>
      <c r="BF112" s="2">
        <f t="shared" si="24"/>
        <v>46.875436369449808</v>
      </c>
      <c r="BG112" s="2">
        <f t="shared" si="24"/>
        <v>66.271340396539827</v>
      </c>
      <c r="BH112" s="2">
        <f t="shared" si="24"/>
        <v>89.13837592924078</v>
      </c>
      <c r="BI112" s="2">
        <f t="shared" si="24"/>
        <v>123.41059998772194</v>
      </c>
    </row>
    <row r="113" spans="1:124" ht="14.4" x14ac:dyDescent="0.3">
      <c r="A113" s="8" t="str">
        <f>Base!A113</f>
        <v>Industrial emissions (GTCO2 per year)</v>
      </c>
      <c r="B113" s="5">
        <f t="shared" ref="B113:AG113" si="25">+B41*B104*(1-B135)</f>
        <v>19.991597448562413</v>
      </c>
      <c r="C113" s="5">
        <f t="shared" si="25"/>
        <v>21.612932273397369</v>
      </c>
      <c r="D113" s="5">
        <f t="shared" si="25"/>
        <v>22.362901273953621</v>
      </c>
      <c r="E113" s="5">
        <f t="shared" si="25"/>
        <v>22.702116134335874</v>
      </c>
      <c r="F113" s="5">
        <f t="shared" si="25"/>
        <v>22.492275397107569</v>
      </c>
      <c r="G113" s="5">
        <f t="shared" si="25"/>
        <v>21.725683451185333</v>
      </c>
      <c r="H113" s="5">
        <f t="shared" si="25"/>
        <v>20.390683597250224</v>
      </c>
      <c r="I113" s="5">
        <f t="shared" si="25"/>
        <v>18.47934126116898</v>
      </c>
      <c r="J113" s="5">
        <f t="shared" si="25"/>
        <v>15.991688780646095</v>
      </c>
      <c r="K113" s="5">
        <f t="shared" si="25"/>
        <v>12.938164315103318</v>
      </c>
      <c r="L113" s="5">
        <f t="shared" si="25"/>
        <v>9.3410234183063388</v>
      </c>
      <c r="M113" s="5">
        <f t="shared" si="25"/>
        <v>5.2349574198072961</v>
      </c>
      <c r="N113" s="5">
        <f t="shared" si="25"/>
        <v>0.66665928361022297</v>
      </c>
      <c r="O113" s="5">
        <f t="shared" si="25"/>
        <v>0</v>
      </c>
      <c r="P113" s="5">
        <f t="shared" si="25"/>
        <v>0</v>
      </c>
      <c r="Q113" s="5">
        <f t="shared" si="25"/>
        <v>0</v>
      </c>
      <c r="R113" s="5">
        <f t="shared" si="25"/>
        <v>0</v>
      </c>
      <c r="S113" s="5">
        <f t="shared" si="25"/>
        <v>0</v>
      </c>
      <c r="T113" s="5">
        <f t="shared" si="25"/>
        <v>0</v>
      </c>
      <c r="U113" s="5">
        <f t="shared" si="25"/>
        <v>0</v>
      </c>
      <c r="V113" s="5">
        <f t="shared" si="25"/>
        <v>0</v>
      </c>
      <c r="W113" s="5">
        <f t="shared" si="25"/>
        <v>0</v>
      </c>
      <c r="X113" s="5">
        <f t="shared" si="25"/>
        <v>0</v>
      </c>
      <c r="Y113" s="5">
        <f t="shared" si="25"/>
        <v>0</v>
      </c>
      <c r="Z113" s="5">
        <f t="shared" si="25"/>
        <v>0</v>
      </c>
      <c r="AA113" s="5">
        <f t="shared" si="25"/>
        <v>0</v>
      </c>
      <c r="AB113" s="5">
        <f t="shared" si="25"/>
        <v>0</v>
      </c>
      <c r="AC113" s="5">
        <f t="shared" si="25"/>
        <v>0</v>
      </c>
      <c r="AD113" s="5">
        <f t="shared" si="25"/>
        <v>0</v>
      </c>
      <c r="AE113" s="5">
        <f t="shared" si="25"/>
        <v>-14.515503249421153</v>
      </c>
      <c r="AF113" s="5">
        <f t="shared" si="25"/>
        <v>-13.43359038854266</v>
      </c>
      <c r="AG113" s="5">
        <f t="shared" si="25"/>
        <v>-12.428428614657596</v>
      </c>
      <c r="AH113" s="5">
        <f t="shared" ref="AH113:BI113" si="26">+AH41*AH104*(1-AH135)</f>
        <v>-25.29387846008207</v>
      </c>
      <c r="AI113" s="5">
        <f t="shared" si="26"/>
        <v>-27.793103645333918</v>
      </c>
      <c r="AJ113" s="5">
        <f t="shared" si="26"/>
        <v>-29.436398817533266</v>
      </c>
      <c r="AK113" s="5">
        <f t="shared" si="26"/>
        <v>-30.525522872767315</v>
      </c>
      <c r="AL113" s="5">
        <f t="shared" si="26"/>
        <v>-31.240789977989039</v>
      </c>
      <c r="AM113" s="5">
        <f t="shared" si="26"/>
        <v>-31.695692973957794</v>
      </c>
      <c r="AN113" s="5">
        <f t="shared" si="26"/>
        <v>-31.964084875196477</v>
      </c>
      <c r="AO113" s="5">
        <f t="shared" si="26"/>
        <v>-27.645895858608554</v>
      </c>
      <c r="AP113" s="5">
        <f t="shared" si="26"/>
        <v>-20.670180416738425</v>
      </c>
      <c r="AQ113" s="5">
        <f t="shared" si="26"/>
        <v>-15.104777518040915</v>
      </c>
      <c r="AR113" s="5">
        <f t="shared" si="26"/>
        <v>-11.172599879959337</v>
      </c>
      <c r="AS113" s="5">
        <f t="shared" si="26"/>
        <v>-8.7816789806993061</v>
      </c>
      <c r="AT113" s="5">
        <f t="shared" si="26"/>
        <v>-7.6454737339321985</v>
      </c>
      <c r="AU113" s="5">
        <f t="shared" si="26"/>
        <v>-7.3943468191620427</v>
      </c>
      <c r="AV113" s="5">
        <f t="shared" si="26"/>
        <v>-7.6434183627021852</v>
      </c>
      <c r="AW113" s="5">
        <f t="shared" si="26"/>
        <v>-8.0163445396073918</v>
      </c>
      <c r="AX113" s="5">
        <f t="shared" si="26"/>
        <v>-8.138615763612334</v>
      </c>
      <c r="AY113" s="5">
        <f t="shared" si="26"/>
        <v>-7.6154850407914623</v>
      </c>
      <c r="AZ113" s="5">
        <f t="shared" si="26"/>
        <v>-9.6541765602699492</v>
      </c>
      <c r="BA113" s="5">
        <f t="shared" si="26"/>
        <v>-5.1064853965333183</v>
      </c>
      <c r="BB113" s="5">
        <f t="shared" si="26"/>
        <v>0.53705648701435915</v>
      </c>
      <c r="BC113" s="5">
        <f t="shared" si="26"/>
        <v>7.9997471209911248</v>
      </c>
      <c r="BD113" s="5">
        <f t="shared" si="26"/>
        <v>17.922150145545899</v>
      </c>
      <c r="BE113" s="5">
        <f t="shared" si="26"/>
        <v>30.788950382373244</v>
      </c>
      <c r="BF113" s="5">
        <f t="shared" si="26"/>
        <v>46.875424022683973</v>
      </c>
      <c r="BG113" s="5">
        <f t="shared" si="26"/>
        <v>66.271330519127162</v>
      </c>
      <c r="BH113" s="5">
        <f t="shared" si="26"/>
        <v>89.138368027310648</v>
      </c>
      <c r="BI113" s="5">
        <f t="shared" si="26"/>
        <v>123.41059366617783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4.4" x14ac:dyDescent="0.3">
      <c r="A114" s="8" t="str">
        <f>Base!A114</f>
        <v>World emissions intensity (sigma)</v>
      </c>
      <c r="B114" s="5">
        <f t="shared" ref="B114:BI114" si="27">+B113/B104</f>
        <v>0.31442234583560003</v>
      </c>
      <c r="C114" s="5">
        <f t="shared" si="27"/>
        <v>0.27257846815123882</v>
      </c>
      <c r="D114" s="5">
        <f t="shared" si="27"/>
        <v>0.23587020189449473</v>
      </c>
      <c r="E114" s="5">
        <f t="shared" si="27"/>
        <v>0.20286569603628013</v>
      </c>
      <c r="F114" s="5">
        <f t="shared" si="27"/>
        <v>0.17274805945721119</v>
      </c>
      <c r="G114" s="5">
        <f t="shared" si="27"/>
        <v>0.14503618057252232</v>
      </c>
      <c r="H114" s="5">
        <f t="shared" si="27"/>
        <v>0.11943369648392378</v>
      </c>
      <c r="I114" s="5">
        <f t="shared" si="27"/>
        <v>9.5746568265660636E-2</v>
      </c>
      <c r="J114" s="5">
        <f t="shared" si="27"/>
        <v>7.3837766149134912E-2</v>
      </c>
      <c r="K114" s="5">
        <f t="shared" si="27"/>
        <v>5.3601998940254893E-2</v>
      </c>
      <c r="L114" s="5">
        <f t="shared" si="27"/>
        <v>3.4950909862341589E-2</v>
      </c>
      <c r="M114" s="5">
        <f t="shared" si="27"/>
        <v>1.7802951922961642E-2</v>
      </c>
      <c r="N114" s="5">
        <f t="shared" si="27"/>
        <v>2.0737614091302422E-3</v>
      </c>
      <c r="O114" s="5">
        <f t="shared" si="27"/>
        <v>0</v>
      </c>
      <c r="P114" s="5">
        <f t="shared" si="27"/>
        <v>0</v>
      </c>
      <c r="Q114" s="5">
        <f t="shared" si="27"/>
        <v>0</v>
      </c>
      <c r="R114" s="5">
        <f t="shared" si="27"/>
        <v>0</v>
      </c>
      <c r="S114" s="5">
        <f t="shared" si="27"/>
        <v>0</v>
      </c>
      <c r="T114" s="5">
        <f t="shared" si="27"/>
        <v>0</v>
      </c>
      <c r="U114" s="5">
        <f t="shared" si="27"/>
        <v>0</v>
      </c>
      <c r="V114" s="5">
        <f t="shared" si="27"/>
        <v>0</v>
      </c>
      <c r="W114" s="5">
        <f t="shared" si="27"/>
        <v>0</v>
      </c>
      <c r="X114" s="5">
        <f t="shared" si="27"/>
        <v>0</v>
      </c>
      <c r="Y114" s="5">
        <f t="shared" si="27"/>
        <v>0</v>
      </c>
      <c r="Z114" s="5">
        <f t="shared" si="27"/>
        <v>0</v>
      </c>
      <c r="AA114" s="5">
        <f t="shared" si="27"/>
        <v>0</v>
      </c>
      <c r="AB114" s="5">
        <f t="shared" si="27"/>
        <v>0</v>
      </c>
      <c r="AC114" s="5">
        <f t="shared" si="27"/>
        <v>0</v>
      </c>
      <c r="AD114" s="5">
        <f t="shared" si="27"/>
        <v>0</v>
      </c>
      <c r="AE114" s="5">
        <f t="shared" si="27"/>
        <v>-2.8382881429955837E-2</v>
      </c>
      <c r="AF114" s="5">
        <f t="shared" si="27"/>
        <v>-2.7181544171871477E-2</v>
      </c>
      <c r="AG114" s="5">
        <f t="shared" si="27"/>
        <v>-2.6036673171141483E-2</v>
      </c>
      <c r="AH114" s="5">
        <f t="shared" si="27"/>
        <v>-2.4945379448285419E-2</v>
      </c>
      <c r="AI114" s="5">
        <f t="shared" si="27"/>
        <v>-2.3904932869598598E-2</v>
      </c>
      <c r="AJ114" s="5">
        <f t="shared" si="27"/>
        <v>-2.2912752846297593E-2</v>
      </c>
      <c r="AK114" s="5">
        <f t="shared" si="27"/>
        <v>-2.1966399609621462E-2</v>
      </c>
      <c r="AL114" s="5">
        <f t="shared" si="27"/>
        <v>-2.1063566024373016E-2</v>
      </c>
      <c r="AM114" s="5">
        <f t="shared" si="27"/>
        <v>-2.0202069905943539E-2</v>
      </c>
      <c r="AN114" s="5">
        <f t="shared" si="27"/>
        <v>-1.937984680824122E-2</v>
      </c>
      <c r="AO114" s="5">
        <f t="shared" si="27"/>
        <v>-1.601729137360712E-2</v>
      </c>
      <c r="AP114" s="5">
        <f t="shared" si="27"/>
        <v>-1.1481527771178623E-2</v>
      </c>
      <c r="AQ114" s="5">
        <f t="shared" si="27"/>
        <v>-8.0641082439405765E-3</v>
      </c>
      <c r="AR114" s="5">
        <f t="shared" si="27"/>
        <v>-5.7450567003732838E-3</v>
      </c>
      <c r="AS114" s="5">
        <f t="shared" si="27"/>
        <v>-4.3570864239756302E-3</v>
      </c>
      <c r="AT114" s="5">
        <f t="shared" si="27"/>
        <v>-3.6658875725348516E-3</v>
      </c>
      <c r="AU114" s="5">
        <f t="shared" si="27"/>
        <v>-3.431014057001836E-3</v>
      </c>
      <c r="AV114" s="5">
        <f t="shared" si="27"/>
        <v>-3.4361628565861722E-3</v>
      </c>
      <c r="AW114" s="5">
        <f t="shared" si="27"/>
        <v>-3.4951575037824854E-3</v>
      </c>
      <c r="AX114" s="5">
        <f t="shared" si="27"/>
        <v>-3.44431602488314E-3</v>
      </c>
      <c r="AY114" s="5">
        <f t="shared" si="27"/>
        <v>-3.1301403840648906E-3</v>
      </c>
      <c r="AZ114" s="5">
        <f t="shared" si="27"/>
        <v>-3.854747600179564E-3</v>
      </c>
      <c r="BA114" s="5">
        <f t="shared" si="27"/>
        <v>-2.0223905297547524E-3</v>
      </c>
      <c r="BB114" s="5">
        <f t="shared" si="27"/>
        <v>2.100682029147253E-4</v>
      </c>
      <c r="BC114" s="5">
        <f t="shared" si="27"/>
        <v>3.0811875476092301E-3</v>
      </c>
      <c r="BD114" s="5">
        <f t="shared" si="27"/>
        <v>6.7837836922938089E-3</v>
      </c>
      <c r="BE114" s="5">
        <f t="shared" si="27"/>
        <v>1.1438748764971439E-2</v>
      </c>
      <c r="BF114" s="5">
        <f t="shared" si="27"/>
        <v>1.7081635460025009E-2</v>
      </c>
      <c r="BG114" s="5">
        <f t="shared" si="27"/>
        <v>2.3680044553944773E-2</v>
      </c>
      <c r="BH114" s="5">
        <f t="shared" si="27"/>
        <v>3.1231520193811837E-2</v>
      </c>
      <c r="BI114" s="5">
        <f t="shared" si="27"/>
        <v>4.2407811566627748E-2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 t="shared" ref="B116:BI116" si="28">(B131)*B110</f>
        <v>21.521161162730163</v>
      </c>
      <c r="C116" s="2">
        <f t="shared" si="28"/>
        <v>25.872340725190867</v>
      </c>
      <c r="D116" s="2">
        <f t="shared" si="28"/>
        <v>30.157965317005548</v>
      </c>
      <c r="E116" s="2">
        <f t="shared" si="28"/>
        <v>34.956566342292071</v>
      </c>
      <c r="F116" s="2">
        <f t="shared" si="28"/>
        <v>40.132183446649996</v>
      </c>
      <c r="G116" s="2">
        <f t="shared" si="28"/>
        <v>45.703704656990645</v>
      </c>
      <c r="H116" s="2">
        <f t="shared" si="28"/>
        <v>51.675558812585841</v>
      </c>
      <c r="I116" s="2">
        <f t="shared" si="28"/>
        <v>58.039833130483927</v>
      </c>
      <c r="J116" s="2">
        <f t="shared" si="28"/>
        <v>64.774297886550954</v>
      </c>
      <c r="K116" s="2">
        <f t="shared" si="28"/>
        <v>71.836528574760635</v>
      </c>
      <c r="L116" s="2">
        <f t="shared" si="28"/>
        <v>79.152457290988195</v>
      </c>
      <c r="M116" s="2">
        <f t="shared" si="28"/>
        <v>86.595378000851596</v>
      </c>
      <c r="N116" s="2">
        <f t="shared" si="28"/>
        <v>93.947441239206313</v>
      </c>
      <c r="O116" s="2">
        <f t="shared" si="28"/>
        <v>101.94824343125376</v>
      </c>
      <c r="P116" s="2">
        <f t="shared" si="28"/>
        <v>110.11277192504447</v>
      </c>
      <c r="Q116" s="2">
        <f t="shared" si="28"/>
        <v>118.22938800935033</v>
      </c>
      <c r="R116" s="2">
        <f t="shared" si="28"/>
        <v>126.15635614305513</v>
      </c>
      <c r="S116" s="2">
        <f t="shared" si="28"/>
        <v>133.72998884354487</v>
      </c>
      <c r="T116" s="2">
        <f t="shared" si="28"/>
        <v>140.76535094785856</v>
      </c>
      <c r="U116" s="2">
        <f t="shared" si="28"/>
        <v>147.12830140488029</v>
      </c>
      <c r="V116" s="2">
        <f t="shared" si="28"/>
        <v>152.64926469009097</v>
      </c>
      <c r="W116" s="2">
        <f t="shared" si="28"/>
        <v>157.16774725182523</v>
      </c>
      <c r="X116" s="2">
        <f t="shared" si="28"/>
        <v>160.54559474135388</v>
      </c>
      <c r="Y116" s="2">
        <f t="shared" si="28"/>
        <v>162.68268964003943</v>
      </c>
      <c r="Z116" s="2">
        <f t="shared" si="28"/>
        <v>163.53452033397343</v>
      </c>
      <c r="AA116" s="2">
        <f t="shared" si="28"/>
        <v>163.13088681516453</v>
      </c>
      <c r="AB116" s="2">
        <f t="shared" si="28"/>
        <v>161.595154101395</v>
      </c>
      <c r="AC116" s="2">
        <f t="shared" si="28"/>
        <v>159.16418065254194</v>
      </c>
      <c r="AD116" s="2">
        <f t="shared" si="28"/>
        <v>156.21064994551668</v>
      </c>
      <c r="AE116" s="2">
        <f t="shared" si="28"/>
        <v>149.72578037430605</v>
      </c>
      <c r="AF116" s="2">
        <f t="shared" si="28"/>
        <v>144.78401773395262</v>
      </c>
      <c r="AG116" s="2">
        <f t="shared" si="28"/>
        <v>139.91682514714063</v>
      </c>
      <c r="AH116" s="2">
        <f t="shared" si="28"/>
        <v>297.35438924554916</v>
      </c>
      <c r="AI116" s="2">
        <f t="shared" si="28"/>
        <v>341.15082551477241</v>
      </c>
      <c r="AJ116" s="2">
        <f t="shared" si="28"/>
        <v>377.215564202667</v>
      </c>
      <c r="AK116" s="2">
        <f t="shared" si="28"/>
        <v>408.31546286421366</v>
      </c>
      <c r="AL116" s="2">
        <f t="shared" si="28"/>
        <v>436.10385310864962</v>
      </c>
      <c r="AM116" s="2">
        <f t="shared" si="28"/>
        <v>461.60550757729936</v>
      </c>
      <c r="AN116" s="2">
        <f t="shared" si="28"/>
        <v>485.44630701265339</v>
      </c>
      <c r="AO116" s="2">
        <f t="shared" si="28"/>
        <v>508.73023647032466</v>
      </c>
      <c r="AP116" s="2">
        <f t="shared" si="28"/>
        <v>531.63105423636102</v>
      </c>
      <c r="AQ116" s="2">
        <f t="shared" si="28"/>
        <v>553.91082246226847</v>
      </c>
      <c r="AR116" s="2">
        <f t="shared" si="28"/>
        <v>575.70103132088741</v>
      </c>
      <c r="AS116" s="2">
        <f t="shared" si="28"/>
        <v>597.15003515797923</v>
      </c>
      <c r="AT116" s="2">
        <f t="shared" si="28"/>
        <v>618.42563470105301</v>
      </c>
      <c r="AU116" s="2">
        <f t="shared" si="28"/>
        <v>639.73188856348872</v>
      </c>
      <c r="AV116" s="2">
        <f t="shared" si="28"/>
        <v>661.35086472472278</v>
      </c>
      <c r="AW116" s="2">
        <f t="shared" si="28"/>
        <v>683.7207641753339</v>
      </c>
      <c r="AX116" s="2">
        <f t="shared" si="28"/>
        <v>707.57042865077096</v>
      </c>
      <c r="AY116" s="2">
        <f t="shared" si="28"/>
        <v>734.14482717894009</v>
      </c>
      <c r="AZ116" s="2">
        <f t="shared" si="28"/>
        <v>644.96201281496337</v>
      </c>
      <c r="BA116" s="2">
        <f t="shared" si="28"/>
        <v>650.47482102977733</v>
      </c>
      <c r="BB116" s="2">
        <f t="shared" si="28"/>
        <v>658.8547071926788</v>
      </c>
      <c r="BC116" s="2">
        <f t="shared" si="28"/>
        <v>669.33279363047507</v>
      </c>
      <c r="BD116" s="2">
        <f t="shared" si="28"/>
        <v>681.30984982028224</v>
      </c>
      <c r="BE116" s="2">
        <f t="shared" si="28"/>
        <v>694.31149207810336</v>
      </c>
      <c r="BF116" s="2">
        <f t="shared" si="28"/>
        <v>707.94976751372155</v>
      </c>
      <c r="BG116" s="2">
        <f t="shared" si="28"/>
        <v>721.89458857002637</v>
      </c>
      <c r="BH116" s="2">
        <f t="shared" si="28"/>
        <v>735.8555734389389</v>
      </c>
      <c r="BI116" s="2">
        <f t="shared" si="28"/>
        <v>749.57250296572897</v>
      </c>
    </row>
    <row r="117" spans="1:124" ht="14.4" x14ac:dyDescent="0.3">
      <c r="A117" s="8" t="str">
        <f>Base!A117</f>
        <v>Capital ($trill, 2005$)</v>
      </c>
      <c r="B117" s="5">
        <f>+B12</f>
        <v>135</v>
      </c>
      <c r="C117" s="2">
        <f t="shared" ref="C117:AH117" si="29">+B117*(1-$B$10)^(C2-B2)+B116*(C2-B2)</f>
        <v>187.32195581365085</v>
      </c>
      <c r="D117" s="2">
        <f t="shared" si="29"/>
        <v>239.97344531435704</v>
      </c>
      <c r="E117" s="2">
        <f t="shared" si="29"/>
        <v>292.49174630870249</v>
      </c>
      <c r="F117" s="2">
        <f t="shared" si="29"/>
        <v>347.4962829892861</v>
      </c>
      <c r="G117" s="2">
        <f t="shared" si="29"/>
        <v>405.85399737559362</v>
      </c>
      <c r="H117" s="2">
        <f t="shared" si="29"/>
        <v>468.17125019526759</v>
      </c>
      <c r="I117" s="2">
        <f t="shared" si="29"/>
        <v>534.8282355907329</v>
      </c>
      <c r="J117" s="2">
        <f t="shared" si="29"/>
        <v>606.00989048639167</v>
      </c>
      <c r="K117" s="2">
        <f t="shared" si="29"/>
        <v>681.7142696660643</v>
      </c>
      <c r="L117" s="2">
        <f t="shared" si="29"/>
        <v>761.7281019689176</v>
      </c>
      <c r="M117" s="2">
        <f t="shared" si="29"/>
        <v>845.5551133865672</v>
      </c>
      <c r="N117" s="2">
        <f t="shared" si="29"/>
        <v>932.26872890789218</v>
      </c>
      <c r="O117" s="2">
        <f t="shared" si="29"/>
        <v>1020.232567928853</v>
      </c>
      <c r="P117" s="2">
        <f t="shared" si="29"/>
        <v>1112.1783461925775</v>
      </c>
      <c r="Q117" s="2">
        <f t="shared" si="29"/>
        <v>1207.2940512684777</v>
      </c>
      <c r="R117" s="2">
        <f t="shared" si="29"/>
        <v>1304.0420043802751</v>
      </c>
      <c r="S117" s="2">
        <f t="shared" si="29"/>
        <v>1400.8055438817846</v>
      </c>
      <c r="T117" s="2">
        <f t="shared" si="29"/>
        <v>1495.8116098244795</v>
      </c>
      <c r="U117" s="2">
        <f t="shared" si="29"/>
        <v>1587.0885522245499</v>
      </c>
      <c r="V117" s="2">
        <f t="shared" si="29"/>
        <v>1672.8014262274762</v>
      </c>
      <c r="W117" s="2">
        <f t="shared" si="29"/>
        <v>1751.0188376235176</v>
      </c>
      <c r="X117" s="2">
        <f t="shared" si="29"/>
        <v>1819.7978496874373</v>
      </c>
      <c r="Y117" s="2">
        <f t="shared" si="29"/>
        <v>1877.3004059687046</v>
      </c>
      <c r="Z117" s="2">
        <f t="shared" si="29"/>
        <v>1921.9405649206578</v>
      </c>
      <c r="AA117" s="2">
        <f t="shared" si="29"/>
        <v>1952.5592858498667</v>
      </c>
      <c r="AB117" s="2">
        <f t="shared" si="29"/>
        <v>1968.6211667773109</v>
      </c>
      <c r="AC117" s="2">
        <f t="shared" si="29"/>
        <v>1970.4268832773096</v>
      </c>
      <c r="AD117" s="2">
        <f t="shared" si="29"/>
        <v>1959.3382735691284</v>
      </c>
      <c r="AE117" s="2">
        <f t="shared" si="29"/>
        <v>1938.0229068874182</v>
      </c>
      <c r="AF117" s="2">
        <f t="shared" si="29"/>
        <v>1893.0120481594822</v>
      </c>
      <c r="AG117" s="2">
        <f t="shared" si="29"/>
        <v>1841.7247729874562</v>
      </c>
      <c r="AH117" s="2">
        <f t="shared" si="29"/>
        <v>1787.1041869370665</v>
      </c>
      <c r="AI117" s="2">
        <f t="shared" ref="AI117:BI117" si="30">+AH117*(1-$B$10)^(AI2-AH2)+AH116*(AI2-AH2)</f>
        <v>2542.0390975722144</v>
      </c>
      <c r="AJ117" s="2">
        <f t="shared" si="30"/>
        <v>3206.8027942992794</v>
      </c>
      <c r="AK117" s="2">
        <f t="shared" si="30"/>
        <v>3779.6628030191168</v>
      </c>
      <c r="AL117" s="2">
        <f t="shared" si="30"/>
        <v>4273.430402875827</v>
      </c>
      <c r="AM117" s="2">
        <f t="shared" si="30"/>
        <v>4703.9371841373959</v>
      </c>
      <c r="AN117" s="2">
        <f t="shared" si="30"/>
        <v>5085.6554057477879</v>
      </c>
      <c r="AO117" s="2">
        <f t="shared" si="30"/>
        <v>5430.2601956032795</v>
      </c>
      <c r="AP117" s="2">
        <f t="shared" si="30"/>
        <v>5750.1655252534056</v>
      </c>
      <c r="AQ117" s="2">
        <f t="shared" si="30"/>
        <v>6053.5705121886895</v>
      </c>
      <c r="AR117" s="2">
        <f t="shared" si="30"/>
        <v>6344.126964053643</v>
      </c>
      <c r="AS117" s="2">
        <f t="shared" si="30"/>
        <v>6624.6486876084746</v>
      </c>
      <c r="AT117" s="2">
        <f t="shared" si="30"/>
        <v>6897.5389793358263</v>
      </c>
      <c r="AU117" s="2">
        <f t="shared" si="30"/>
        <v>7165.0559654132785</v>
      </c>
      <c r="AV117" s="2">
        <f t="shared" si="30"/>
        <v>7429.5533398343323</v>
      </c>
      <c r="AW117" s="2">
        <f t="shared" si="30"/>
        <v>7693.8312752623897</v>
      </c>
      <c r="AX117" s="2">
        <f t="shared" si="30"/>
        <v>7961.7342506063596</v>
      </c>
      <c r="AY117" s="2">
        <f t="shared" si="30"/>
        <v>8239.1766008944051</v>
      </c>
      <c r="AZ117" s="2">
        <f t="shared" si="30"/>
        <v>8535.8755269568392</v>
      </c>
      <c r="BA117" s="2">
        <f t="shared" si="30"/>
        <v>8265.1592039875613</v>
      </c>
      <c r="BB117" s="2">
        <f t="shared" si="30"/>
        <v>8132.8679635115031</v>
      </c>
      <c r="BC117" s="2">
        <f t="shared" si="30"/>
        <v>8096.6507397373025</v>
      </c>
      <c r="BD117" s="2">
        <f t="shared" si="30"/>
        <v>8127.6552634598556</v>
      </c>
      <c r="BE117" s="2">
        <f t="shared" si="30"/>
        <v>8205.8484056218222</v>
      </c>
      <c r="BF117" s="2">
        <f t="shared" si="30"/>
        <v>8317.0288854261489</v>
      </c>
      <c r="BG117" s="2">
        <f t="shared" si="30"/>
        <v>8450.8712241238973</v>
      </c>
      <c r="BH117" s="2">
        <f t="shared" si="30"/>
        <v>8599.6278919830529</v>
      </c>
      <c r="BI117" s="2">
        <f t="shared" si="30"/>
        <v>8757.2721411317689</v>
      </c>
    </row>
    <row r="118" spans="1:124"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1E-3</v>
      </c>
      <c r="C119" s="2">
        <f t="shared" si="31"/>
        <v>1E-3</v>
      </c>
      <c r="D119" s="2">
        <f t="shared" si="31"/>
        <v>1E-3</v>
      </c>
      <c r="E119" s="2">
        <f t="shared" si="31"/>
        <v>1E-3</v>
      </c>
      <c r="F119" s="2">
        <f t="shared" si="31"/>
        <v>1E-3</v>
      </c>
      <c r="G119" s="2">
        <f t="shared" si="31"/>
        <v>1E-3</v>
      </c>
      <c r="H119" s="2">
        <f t="shared" si="31"/>
        <v>1E-3</v>
      </c>
      <c r="I119" s="2">
        <f t="shared" si="31"/>
        <v>1E-3</v>
      </c>
      <c r="J119" s="2">
        <f t="shared" si="31"/>
        <v>1E-3</v>
      </c>
      <c r="K119" s="2">
        <f t="shared" si="31"/>
        <v>1E-3</v>
      </c>
      <c r="L119" s="2">
        <f t="shared" si="31"/>
        <v>1E-3</v>
      </c>
      <c r="M119" s="2">
        <f t="shared" si="31"/>
        <v>1E-3</v>
      </c>
      <c r="N119" s="2">
        <f t="shared" si="31"/>
        <v>1E-3</v>
      </c>
      <c r="O119" s="2">
        <f t="shared" si="31"/>
        <v>1E-3</v>
      </c>
      <c r="P119" s="2">
        <f t="shared" si="31"/>
        <v>1E-3</v>
      </c>
      <c r="Q119" s="2">
        <f t="shared" si="31"/>
        <v>1E-3</v>
      </c>
      <c r="R119" s="2">
        <f t="shared" si="31"/>
        <v>1E-3</v>
      </c>
      <c r="S119" s="2">
        <f t="shared" si="31"/>
        <v>1E-3</v>
      </c>
      <c r="T119" s="2">
        <f t="shared" si="31"/>
        <v>1E-3</v>
      </c>
      <c r="U119" s="2">
        <f t="shared" si="31"/>
        <v>1E-3</v>
      </c>
      <c r="V119" s="2">
        <f t="shared" si="31"/>
        <v>1E-3</v>
      </c>
      <c r="W119" s="2">
        <f t="shared" si="31"/>
        <v>1E-3</v>
      </c>
      <c r="X119" s="2">
        <f t="shared" si="31"/>
        <v>1E-3</v>
      </c>
      <c r="Y119" s="2">
        <f t="shared" si="31"/>
        <v>1E-3</v>
      </c>
      <c r="Z119" s="2">
        <f t="shared" si="31"/>
        <v>1E-3</v>
      </c>
      <c r="AA119" s="2">
        <f t="shared" si="31"/>
        <v>1E-3</v>
      </c>
      <c r="AB119" s="2">
        <f t="shared" si="31"/>
        <v>1E-3</v>
      </c>
      <c r="AC119" s="2">
        <f t="shared" si="31"/>
        <v>1E-3</v>
      </c>
      <c r="AD119" s="2">
        <f t="shared" si="31"/>
        <v>1E-3</v>
      </c>
      <c r="AE119" s="2">
        <f t="shared" si="31"/>
        <v>1E-3</v>
      </c>
      <c r="AF119" s="2">
        <f t="shared" si="31"/>
        <v>1E-3</v>
      </c>
      <c r="AG119" s="2">
        <f t="shared" si="31"/>
        <v>1E-3</v>
      </c>
      <c r="AH119" s="2">
        <f t="shared" ref="AH119:BI119" si="32">+AH15</f>
        <v>1E-3</v>
      </c>
      <c r="AI119" s="2">
        <f t="shared" si="32"/>
        <v>1E-3</v>
      </c>
      <c r="AJ119" s="2">
        <f t="shared" si="32"/>
        <v>1E-3</v>
      </c>
      <c r="AK119" s="2">
        <f t="shared" si="32"/>
        <v>1E-3</v>
      </c>
      <c r="AL119" s="2">
        <f t="shared" si="32"/>
        <v>1E-3</v>
      </c>
      <c r="AM119" s="2">
        <f t="shared" si="32"/>
        <v>1E-3</v>
      </c>
      <c r="AN119" s="2">
        <f t="shared" si="32"/>
        <v>1E-3</v>
      </c>
      <c r="AO119" s="2">
        <f t="shared" si="32"/>
        <v>1E-3</v>
      </c>
      <c r="AP119" s="2">
        <f t="shared" si="32"/>
        <v>1E-3</v>
      </c>
      <c r="AQ119" s="2">
        <f t="shared" si="32"/>
        <v>1E-3</v>
      </c>
      <c r="AR119" s="2">
        <f t="shared" si="32"/>
        <v>1E-3</v>
      </c>
      <c r="AS119" s="2">
        <f t="shared" si="32"/>
        <v>1E-3</v>
      </c>
      <c r="AT119" s="2">
        <f t="shared" si="32"/>
        <v>1E-3</v>
      </c>
      <c r="AU119" s="2">
        <f t="shared" si="32"/>
        <v>1E-3</v>
      </c>
      <c r="AV119" s="2">
        <f t="shared" si="32"/>
        <v>1E-3</v>
      </c>
      <c r="AW119" s="2">
        <f t="shared" si="32"/>
        <v>1E-3</v>
      </c>
      <c r="AX119" s="2">
        <f t="shared" si="32"/>
        <v>1E-3</v>
      </c>
      <c r="AY119" s="2">
        <f t="shared" si="32"/>
        <v>1E-3</v>
      </c>
      <c r="AZ119" s="2">
        <f t="shared" si="32"/>
        <v>1E-3</v>
      </c>
      <c r="BA119" s="2">
        <f t="shared" si="32"/>
        <v>1E-3</v>
      </c>
      <c r="BB119" s="2">
        <f t="shared" si="32"/>
        <v>1E-3</v>
      </c>
      <c r="BC119" s="2">
        <f t="shared" si="32"/>
        <v>1E-3</v>
      </c>
      <c r="BD119" s="2">
        <f t="shared" si="32"/>
        <v>1E-3</v>
      </c>
      <c r="BE119" s="2">
        <f t="shared" si="32"/>
        <v>1E-3</v>
      </c>
      <c r="BF119" s="2">
        <f t="shared" si="32"/>
        <v>1E-3</v>
      </c>
      <c r="BG119" s="2">
        <f t="shared" si="32"/>
        <v>1E-3</v>
      </c>
      <c r="BH119" s="2">
        <f t="shared" si="32"/>
        <v>1E-3</v>
      </c>
      <c r="BI119" s="2">
        <f t="shared" si="32"/>
        <v>1E-3</v>
      </c>
    </row>
    <row r="120" spans="1:124" ht="14.4" x14ac:dyDescent="0.3">
      <c r="A120" s="8" t="str">
        <f>Base!A120</f>
        <v>First period gross MPK</v>
      </c>
      <c r="B120" s="5">
        <f t="shared" ref="B120:BI120" si="33">+$B$5*B104/B117</f>
        <v>0.14129330404253482</v>
      </c>
      <c r="C120" s="2">
        <f t="shared" si="33"/>
        <v>0.12698567071407257</v>
      </c>
      <c r="D120" s="2">
        <f t="shared" si="33"/>
        <v>0.11852586560677107</v>
      </c>
      <c r="E120" s="2">
        <f t="shared" si="33"/>
        <v>0.11477977389986285</v>
      </c>
      <c r="F120" s="2">
        <f t="shared" si="33"/>
        <v>0.11240646913250205</v>
      </c>
      <c r="G120" s="2">
        <f t="shared" si="33"/>
        <v>0.11072572178023347</v>
      </c>
      <c r="H120" s="2">
        <f t="shared" si="33"/>
        <v>0.1094010337605562</v>
      </c>
      <c r="I120" s="2">
        <f t="shared" si="33"/>
        <v>0.10826054179717381</v>
      </c>
      <c r="J120" s="2">
        <f t="shared" si="33"/>
        <v>0.10721543759493643</v>
      </c>
      <c r="K120" s="2">
        <f t="shared" si="33"/>
        <v>0.10622103933744477</v>
      </c>
      <c r="L120" s="2">
        <f t="shared" si="33"/>
        <v>0.10525851811797911</v>
      </c>
      <c r="M120" s="2">
        <f t="shared" si="33"/>
        <v>0.10432790081726277</v>
      </c>
      <c r="N120" s="2">
        <f t="shared" si="33"/>
        <v>0.10344875794869135</v>
      </c>
      <c r="O120" s="2">
        <f t="shared" si="33"/>
        <v>0.10266855429357288</v>
      </c>
      <c r="P120" s="2">
        <f t="shared" si="33"/>
        <v>0.10172224053073503</v>
      </c>
      <c r="Q120" s="2">
        <f t="shared" si="33"/>
        <v>0.10062619662159096</v>
      </c>
      <c r="R120" s="2">
        <f t="shared" si="33"/>
        <v>9.9418003593907844E-2</v>
      </c>
      <c r="S120" s="2">
        <f t="shared" si="33"/>
        <v>9.8113660851396264E-2</v>
      </c>
      <c r="T120" s="2">
        <f t="shared" si="33"/>
        <v>9.6717300094633044E-2</v>
      </c>
      <c r="U120" s="2">
        <f t="shared" si="33"/>
        <v>9.5265709553403577E-2</v>
      </c>
      <c r="V120" s="2">
        <f t="shared" si="33"/>
        <v>9.3756267639572316E-2</v>
      </c>
      <c r="W120" s="2">
        <f t="shared" si="33"/>
        <v>9.2189512963836442E-2</v>
      </c>
      <c r="X120" s="2">
        <f t="shared" si="33"/>
        <v>9.0569922777754955E-2</v>
      </c>
      <c r="Y120" s="2">
        <f t="shared" si="33"/>
        <v>8.8906649536154972E-2</v>
      </c>
      <c r="Z120" s="2">
        <f t="shared" si="33"/>
        <v>8.721415512912685E-2</v>
      </c>
      <c r="AA120" s="2">
        <f t="shared" si="33"/>
        <v>8.5512576962046602E-2</v>
      </c>
      <c r="AB120" s="2">
        <f t="shared" si="33"/>
        <v>8.382751394420021E-2</v>
      </c>
      <c r="AC120" s="2">
        <f t="shared" si="33"/>
        <v>8.2188693360756529E-2</v>
      </c>
      <c r="AD120" s="2">
        <f t="shared" si="33"/>
        <v>8.062662762708156E-2</v>
      </c>
      <c r="AE120" s="2">
        <f t="shared" si="33"/>
        <v>7.9165865312289224E-2</v>
      </c>
      <c r="AF120" s="2">
        <f t="shared" si="33"/>
        <v>7.8322375909179995E-2</v>
      </c>
      <c r="AG120" s="2">
        <f t="shared" si="33"/>
        <v>7.7754808395292849E-2</v>
      </c>
      <c r="AH120" s="2">
        <f t="shared" si="33"/>
        <v>0.170214555632097</v>
      </c>
      <c r="AI120" s="2">
        <f t="shared" si="33"/>
        <v>0.13721087927084527</v>
      </c>
      <c r="AJ120" s="2">
        <f t="shared" si="33"/>
        <v>0.12018669954842806</v>
      </c>
      <c r="AK120" s="2">
        <f t="shared" si="33"/>
        <v>0.11029921710267293</v>
      </c>
      <c r="AL120" s="2">
        <f t="shared" si="33"/>
        <v>0.10412013635108917</v>
      </c>
      <c r="AM120" s="2">
        <f t="shared" si="33"/>
        <v>0.10006083504175543</v>
      </c>
      <c r="AN120" s="2">
        <f t="shared" si="33"/>
        <v>9.7294045159135187E-2</v>
      </c>
      <c r="AO120" s="2">
        <f t="shared" si="33"/>
        <v>9.5354722534021719E-2</v>
      </c>
      <c r="AP120" s="2">
        <f t="shared" si="33"/>
        <v>9.3925928053143329E-2</v>
      </c>
      <c r="AQ120" s="2">
        <f t="shared" si="33"/>
        <v>9.2825571867137038E-2</v>
      </c>
      <c r="AR120" s="2">
        <f t="shared" si="33"/>
        <v>9.1962192187034608E-2</v>
      </c>
      <c r="AS120" s="2">
        <f t="shared" si="33"/>
        <v>9.1272466201869865E-2</v>
      </c>
      <c r="AT120" s="2">
        <f t="shared" si="33"/>
        <v>9.070941168772198E-2</v>
      </c>
      <c r="AU120" s="2">
        <f t="shared" si="33"/>
        <v>9.0235823671084972E-2</v>
      </c>
      <c r="AV120" s="2">
        <f t="shared" si="33"/>
        <v>8.981987411603741E-2</v>
      </c>
      <c r="AW120" s="2">
        <f t="shared" si="33"/>
        <v>8.9431027411400243E-2</v>
      </c>
      <c r="AX120" s="2">
        <f t="shared" si="33"/>
        <v>8.9035075286761287E-2</v>
      </c>
      <c r="AY120" s="2">
        <f t="shared" si="33"/>
        <v>8.8587245199943085E-2</v>
      </c>
      <c r="AZ120" s="2">
        <f t="shared" si="33"/>
        <v>8.8022251218797434E-2</v>
      </c>
      <c r="BA120" s="2">
        <f t="shared" si="33"/>
        <v>9.1648867471605708E-2</v>
      </c>
      <c r="BB120" s="2">
        <f t="shared" si="33"/>
        <v>9.4305534233121588E-2</v>
      </c>
      <c r="BC120" s="2">
        <f t="shared" si="33"/>
        <v>9.6199756706913817E-2</v>
      </c>
      <c r="BD120" s="2">
        <f t="shared" si="33"/>
        <v>9.7515600596336446E-2</v>
      </c>
      <c r="BE120" s="2">
        <f t="shared" si="33"/>
        <v>9.8404311575571474E-2</v>
      </c>
      <c r="BF120" s="2">
        <f t="shared" si="33"/>
        <v>9.8984867219185438E-2</v>
      </c>
      <c r="BG120" s="2">
        <f t="shared" si="33"/>
        <v>9.934887315757919E-2</v>
      </c>
      <c r="BH120" s="2">
        <f t="shared" si="33"/>
        <v>9.95664790897417E-2</v>
      </c>
      <c r="BI120" s="2">
        <f t="shared" si="33"/>
        <v>9.9691696959992596E-2</v>
      </c>
    </row>
    <row r="121" spans="1:124" ht="14.4" x14ac:dyDescent="0.3">
      <c r="A121" s="8" t="str">
        <f>Base!A121</f>
        <v>All period gross MPK</v>
      </c>
      <c r="B121" s="2">
        <f>+AVERAGE($B120:B120)</f>
        <v>0.14129330404253482</v>
      </c>
      <c r="C121" s="2">
        <f>+AVERAGE($B120:C120)</f>
        <v>0.1341394873783037</v>
      </c>
      <c r="D121" s="2">
        <f>+AVERAGE($B120:D120)</f>
        <v>0.12893494678779283</v>
      </c>
      <c r="E121" s="2">
        <f>+AVERAGE($B120:E120)</f>
        <v>0.12539615356581033</v>
      </c>
      <c r="F121" s="2">
        <f>+AVERAGE($B120:F120)</f>
        <v>0.12279821667914867</v>
      </c>
      <c r="G121" s="2">
        <f>+AVERAGE($B120:G120)</f>
        <v>0.12078613419599614</v>
      </c>
      <c r="H121" s="2">
        <f>+AVERAGE($B120:H120)</f>
        <v>0.11915969127664758</v>
      </c>
      <c r="I121" s="2">
        <f>+AVERAGE($B120:I120)</f>
        <v>0.11779729759171335</v>
      </c>
      <c r="J121" s="2">
        <f>+AVERAGE($B120:J120)</f>
        <v>0.11662153536984926</v>
      </c>
      <c r="K121" s="2">
        <f>+AVERAGE($B120:K120)</f>
        <v>0.1155814857666088</v>
      </c>
      <c r="L121" s="2">
        <f>+AVERAGE($B120:L120)</f>
        <v>0.11464303416218792</v>
      </c>
      <c r="M121" s="2">
        <f>+AVERAGE($B120:M120)</f>
        <v>0.1137834397167775</v>
      </c>
      <c r="N121" s="2">
        <f>+AVERAGE($B120:N120)</f>
        <v>0.11298846419615548</v>
      </c>
      <c r="O121" s="2">
        <f>+AVERAGE($B120:O120)</f>
        <v>0.11225132777454243</v>
      </c>
      <c r="P121" s="2">
        <f>+AVERAGE($B120:P120)</f>
        <v>0.11154938862495527</v>
      </c>
      <c r="Q121" s="2">
        <f>+AVERAGE($B120:Q120)</f>
        <v>0.110866689124745</v>
      </c>
      <c r="R121" s="2">
        <f>+AVERAGE($B120:R120)</f>
        <v>0.11019323703469575</v>
      </c>
      <c r="S121" s="2">
        <f>+AVERAGE($B120:S120)</f>
        <v>0.10952214946895689</v>
      </c>
      <c r="T121" s="2">
        <f>+AVERAGE($B120:T120)</f>
        <v>0.108848210028203</v>
      </c>
      <c r="U121" s="2">
        <f>+AVERAGE($B120:U120)</f>
        <v>0.10816908500446303</v>
      </c>
      <c r="V121" s="2">
        <f>+AVERAGE($B120:V120)</f>
        <v>0.10748276036803965</v>
      </c>
      <c r="W121" s="2">
        <f>+AVERAGE($B120:W120)</f>
        <v>0.1067876127587577</v>
      </c>
      <c r="X121" s="2">
        <f>+AVERAGE($B120:X120)</f>
        <v>0.10608249580306194</v>
      </c>
      <c r="Y121" s="2">
        <f>+AVERAGE($B120:Y120)</f>
        <v>0.1053668355419408</v>
      </c>
      <c r="Z121" s="2">
        <f>+AVERAGE($B120:Z120)</f>
        <v>0.10464072832542824</v>
      </c>
      <c r="AA121" s="2">
        <f>+AVERAGE($B120:AA120)</f>
        <v>0.10390503019606741</v>
      </c>
      <c r="AB121" s="2">
        <f>+AVERAGE($B120:AB120)</f>
        <v>0.1031614184830353</v>
      </c>
      <c r="AC121" s="2">
        <f>+AVERAGE($B120:AC120)</f>
        <v>0.10241239258581106</v>
      </c>
      <c r="AD121" s="2">
        <f>+AVERAGE($B120:AD120)</f>
        <v>0.10166115931137211</v>
      </c>
      <c r="AE121" s="2">
        <f>+AVERAGE($B120:AE120)</f>
        <v>0.10091131617806934</v>
      </c>
      <c r="AF121" s="2">
        <f>+AVERAGE($B120:AF120)</f>
        <v>0.10018264068552452</v>
      </c>
      <c r="AG121" s="2">
        <f>+AVERAGE($B120:AG120)</f>
        <v>9.9481770926454785E-2</v>
      </c>
      <c r="AH121" s="2">
        <f>+AVERAGE($B120:AH120)</f>
        <v>0.10162518864480757</v>
      </c>
      <c r="AI121" s="2">
        <f>+AVERAGE($B120:AI120)</f>
        <v>0.10267182660439692</v>
      </c>
      <c r="AJ121" s="2">
        <f>+AVERAGE($B120:AJ120)</f>
        <v>0.10317225154565494</v>
      </c>
      <c r="AK121" s="2">
        <f>+AVERAGE($B120:AK120)</f>
        <v>0.10337022281112768</v>
      </c>
      <c r="AL121" s="2">
        <f>+AVERAGE($B120:AL120)</f>
        <v>0.10339049074464014</v>
      </c>
      <c r="AM121" s="2">
        <f>+AVERAGE($B120:AM120)</f>
        <v>0.10330286822614317</v>
      </c>
      <c r="AN121" s="2">
        <f>+AVERAGE($B120:AN120)</f>
        <v>0.10314879583980964</v>
      </c>
      <c r="AO121" s="2">
        <f>+AVERAGE($B120:AO120)</f>
        <v>0.10295394400716493</v>
      </c>
      <c r="AP121" s="2">
        <f>+AVERAGE($B120:AP120)</f>
        <v>0.10273374849609124</v>
      </c>
      <c r="AQ121" s="2">
        <f>+AVERAGE($B120:AQ120)</f>
        <v>0.10249783952873519</v>
      </c>
      <c r="AR121" s="2">
        <f>+AVERAGE($B120:AR120)</f>
        <v>0.10225282447427704</v>
      </c>
      <c r="AS121" s="2">
        <f>+AVERAGE($B120:AS120)</f>
        <v>0.10200327087717688</v>
      </c>
      <c r="AT121" s="2">
        <f>+AVERAGE($B120:AT120)</f>
        <v>0.10175229622852232</v>
      </c>
      <c r="AU121" s="2">
        <f>+AVERAGE($B120:AU120)</f>
        <v>0.10150193812944759</v>
      </c>
      <c r="AV121" s="2">
        <f>+AVERAGE($B120:AV120)</f>
        <v>0.10125338357597079</v>
      </c>
      <c r="AW121" s="2">
        <f>+AVERAGE($B120:AW120)</f>
        <v>0.10100708448920891</v>
      </c>
      <c r="AX121" s="2">
        <f>+AVERAGE($B120:AX120)</f>
        <v>0.10076275777079161</v>
      </c>
      <c r="AY121" s="2">
        <f>+AVERAGE($B120:AY120)</f>
        <v>0.10051924751937465</v>
      </c>
      <c r="AZ121" s="2">
        <f>+AVERAGE($B120:AZ120)</f>
        <v>0.10027420837622607</v>
      </c>
      <c r="BA121" s="2">
        <f>+AVERAGE($B120:BA120)</f>
        <v>0.10010833643575261</v>
      </c>
      <c r="BB121" s="2">
        <f>+AVERAGE($B120:BB120)</f>
        <v>9.99988496017407E-2</v>
      </c>
      <c r="BC121" s="2">
        <f>+AVERAGE($B120:BC120)</f>
        <v>9.9928496029614261E-2</v>
      </c>
      <c r="BD121" s="2">
        <f>+AVERAGE($B120:BD120)</f>
        <v>9.9884625203554678E-2</v>
      </c>
      <c r="BE121" s="2">
        <f>+AVERAGE($B120:BE120)</f>
        <v>9.9858191031626395E-2</v>
      </c>
      <c r="BF121" s="2">
        <f>+AVERAGE($B120:BF120)</f>
        <v>9.9842869561232686E-2</v>
      </c>
      <c r="BG121" s="2">
        <f>+AVERAGE($B120:BG120)</f>
        <v>9.9834352381859351E-2</v>
      </c>
      <c r="BH121" s="2">
        <f>+AVERAGE($B120:BH120)</f>
        <v>9.982981215656922E-2</v>
      </c>
      <c r="BI121" s="2">
        <f>+AVERAGE($B120:BI120)</f>
        <v>9.9827510236626268E-2</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4.4" x14ac:dyDescent="0.3">
      <c r="A123" s="8" t="str">
        <f>Base!A123</f>
        <v>Consumption ($trill per year)</v>
      </c>
      <c r="B123" s="5">
        <f>B110-B116</f>
        <v>41.546876355013467</v>
      </c>
      <c r="C123" s="2">
        <f t="shared" ref="C123:BI123" si="34">C110-C116</f>
        <v>52.602730817598271</v>
      </c>
      <c r="D123" s="2">
        <f t="shared" si="34"/>
        <v>63.466318948237884</v>
      </c>
      <c r="E123" s="2">
        <f t="shared" si="34"/>
        <v>75.296404955427306</v>
      </c>
      <c r="F123" s="2">
        <f t="shared" si="34"/>
        <v>87.8409157291062</v>
      </c>
      <c r="G123" s="2">
        <f t="shared" si="34"/>
        <v>101.16394213157332</v>
      </c>
      <c r="H123" s="2">
        <f t="shared" si="34"/>
        <v>115.29219291925091</v>
      </c>
      <c r="I123" s="2">
        <f t="shared" si="34"/>
        <v>130.22339720648716</v>
      </c>
      <c r="J123" s="2">
        <f t="shared" si="34"/>
        <v>145.93312421475696</v>
      </c>
      <c r="K123" s="2">
        <f t="shared" si="34"/>
        <v>162.3807499815295</v>
      </c>
      <c r="L123" s="2">
        <f t="shared" si="34"/>
        <v>179.51628038526724</v>
      </c>
      <c r="M123" s="2">
        <f t="shared" si="34"/>
        <v>197.29102250792437</v>
      </c>
      <c r="N123" s="2">
        <f t="shared" si="34"/>
        <v>215.6774862935076</v>
      </c>
      <c r="O123" s="2">
        <f t="shared" si="34"/>
        <v>234.69559445906972</v>
      </c>
      <c r="P123" s="2">
        <f t="shared" si="34"/>
        <v>254.05853774596886</v>
      </c>
      <c r="Q123" s="2">
        <f t="shared" si="34"/>
        <v>273.42026287269931</v>
      </c>
      <c r="R123" s="2">
        <f t="shared" si="34"/>
        <v>292.40784454425352</v>
      </c>
      <c r="S123" s="2">
        <f t="shared" si="34"/>
        <v>310.61021364426222</v>
      </c>
      <c r="T123" s="2">
        <f t="shared" si="34"/>
        <v>327.57465838082487</v>
      </c>
      <c r="U123" s="2">
        <f t="shared" si="34"/>
        <v>342.9546047882622</v>
      </c>
      <c r="V123" s="2">
        <f t="shared" si="34"/>
        <v>356.33636977217611</v>
      </c>
      <c r="W123" s="2">
        <f t="shared" si="34"/>
        <v>367.32333301938053</v>
      </c>
      <c r="X123" s="2">
        <f t="shared" si="34"/>
        <v>375.56308564306562</v>
      </c>
      <c r="Y123" s="2">
        <f t="shared" si="34"/>
        <v>380.7780973218965</v>
      </c>
      <c r="Z123" s="2">
        <f t="shared" si="34"/>
        <v>382.79694717392476</v>
      </c>
      <c r="AA123" s="2">
        <f t="shared" si="34"/>
        <v>381.5818553568364</v>
      </c>
      <c r="AB123" s="2">
        <f t="shared" si="34"/>
        <v>377.24706939503938</v>
      </c>
      <c r="AC123" s="2">
        <f t="shared" si="34"/>
        <v>370.06185352027603</v>
      </c>
      <c r="AD123" s="2">
        <f t="shared" si="34"/>
        <v>360.43159983634837</v>
      </c>
      <c r="AE123" s="2">
        <f t="shared" si="34"/>
        <v>349.54722714274936</v>
      </c>
      <c r="AF123" s="2">
        <f t="shared" si="34"/>
        <v>338.27110898169576</v>
      </c>
      <c r="AG123" s="2">
        <f t="shared" si="34"/>
        <v>327.21084930641774</v>
      </c>
      <c r="AH123" s="2">
        <f t="shared" si="34"/>
        <v>696.11198753827512</v>
      </c>
      <c r="AI123" s="2">
        <f t="shared" si="34"/>
        <v>799.47867649333079</v>
      </c>
      <c r="AJ123" s="2">
        <f t="shared" si="34"/>
        <v>884.91893782746968</v>
      </c>
      <c r="AK123" s="2">
        <f t="shared" si="34"/>
        <v>958.87581109204325</v>
      </c>
      <c r="AL123" s="2">
        <f t="shared" si="34"/>
        <v>1025.2378884870986</v>
      </c>
      <c r="AM123" s="2">
        <f t="shared" si="34"/>
        <v>1086.493010927968</v>
      </c>
      <c r="AN123" s="2">
        <f t="shared" si="34"/>
        <v>1144.3056481862268</v>
      </c>
      <c r="AO123" s="2">
        <f t="shared" si="34"/>
        <v>1199.8476450243527</v>
      </c>
      <c r="AP123" s="2">
        <f t="shared" si="34"/>
        <v>1253.7546235789252</v>
      </c>
      <c r="AQ123" s="2">
        <f t="shared" si="34"/>
        <v>1306.312436627944</v>
      </c>
      <c r="AR123" s="2">
        <f t="shared" si="34"/>
        <v>1357.7298902970733</v>
      </c>
      <c r="AS123" s="2">
        <f t="shared" si="34"/>
        <v>1408.1755058987815</v>
      </c>
      <c r="AT123" s="2">
        <f t="shared" si="34"/>
        <v>1457.7782480976464</v>
      </c>
      <c r="AU123" s="2">
        <f t="shared" si="34"/>
        <v>1506.6108330747998</v>
      </c>
      <c r="AV123" s="2">
        <f t="shared" si="34"/>
        <v>1554.6597645823626</v>
      </c>
      <c r="AW123" s="2">
        <f t="shared" si="34"/>
        <v>1601.7775389469753</v>
      </c>
      <c r="AX123" s="2">
        <f t="shared" si="34"/>
        <v>1647.6033276296141</v>
      </c>
      <c r="AY123" s="2">
        <f t="shared" si="34"/>
        <v>1691.4286116421249</v>
      </c>
      <c r="AZ123" s="2">
        <f t="shared" si="34"/>
        <v>1852.1986008596893</v>
      </c>
      <c r="BA123" s="2">
        <f t="shared" si="34"/>
        <v>1868.0302552197975</v>
      </c>
      <c r="BB123" s="2">
        <f t="shared" si="34"/>
        <v>1892.0955693280603</v>
      </c>
      <c r="BC123" s="2">
        <f t="shared" si="34"/>
        <v>1922.1864842256191</v>
      </c>
      <c r="BD123" s="2">
        <f t="shared" si="34"/>
        <v>1956.5821327698741</v>
      </c>
      <c r="BE123" s="2">
        <f t="shared" si="34"/>
        <v>1993.9201823298924</v>
      </c>
      <c r="BF123" s="2">
        <f t="shared" si="34"/>
        <v>2033.0865117850792</v>
      </c>
      <c r="BG123" s="2">
        <f t="shared" si="34"/>
        <v>2073.1331773817033</v>
      </c>
      <c r="BH123" s="2">
        <f t="shared" si="34"/>
        <v>2113.2262621324821</v>
      </c>
      <c r="BI123" s="2">
        <f t="shared" si="34"/>
        <v>2152.6184700033364</v>
      </c>
    </row>
    <row r="124" spans="1:124" ht="14.4" x14ac:dyDescent="0.3">
      <c r="A124" s="8" t="str">
        <f>Base!A124</f>
        <v>Net capital accumulation ($trill per year)</v>
      </c>
      <c r="B124" s="5">
        <f>+C124</f>
        <v>10.46439116273017</v>
      </c>
      <c r="C124" s="5">
        <f t="shared" ref="C124:AH124" si="35">+(C117-B117)/(C2-B2)</f>
        <v>10.46439116273017</v>
      </c>
      <c r="D124" s="5">
        <f t="shared" si="35"/>
        <v>10.530297900141239</v>
      </c>
      <c r="E124" s="5">
        <f t="shared" si="35"/>
        <v>10.50366019886909</v>
      </c>
      <c r="F124" s="5">
        <f t="shared" si="35"/>
        <v>11.000907336116722</v>
      </c>
      <c r="G124" s="5">
        <f t="shared" si="35"/>
        <v>11.671542877261505</v>
      </c>
      <c r="H124" s="5">
        <f t="shared" si="35"/>
        <v>12.463450563934794</v>
      </c>
      <c r="I124" s="5">
        <f t="shared" si="35"/>
        <v>13.331397079093062</v>
      </c>
      <c r="J124" s="5">
        <f t="shared" si="35"/>
        <v>14.236330979131754</v>
      </c>
      <c r="K124" s="5">
        <f t="shared" si="35"/>
        <v>15.140875835934526</v>
      </c>
      <c r="L124" s="5">
        <f t="shared" si="35"/>
        <v>16.002766460570662</v>
      </c>
      <c r="M124" s="5">
        <f t="shared" si="35"/>
        <v>16.765402283529919</v>
      </c>
      <c r="N124" s="5">
        <f t="shared" si="35"/>
        <v>17.342723104264998</v>
      </c>
      <c r="O124" s="5">
        <f t="shared" si="35"/>
        <v>17.592767804192157</v>
      </c>
      <c r="P124" s="5">
        <f t="shared" si="35"/>
        <v>18.389155652744897</v>
      </c>
      <c r="Q124" s="5">
        <f t="shared" si="35"/>
        <v>19.023141015180045</v>
      </c>
      <c r="R124" s="5">
        <f t="shared" si="35"/>
        <v>19.349590622359482</v>
      </c>
      <c r="S124" s="5">
        <f t="shared" si="35"/>
        <v>19.352707900301901</v>
      </c>
      <c r="T124" s="5">
        <f t="shared" si="35"/>
        <v>19.001213188538987</v>
      </c>
      <c r="U124" s="5">
        <f t="shared" si="35"/>
        <v>18.255388480014062</v>
      </c>
      <c r="V124" s="5">
        <f t="shared" si="35"/>
        <v>17.142574800585272</v>
      </c>
      <c r="W124" s="5">
        <f t="shared" si="35"/>
        <v>15.643482279208275</v>
      </c>
      <c r="X124" s="5">
        <f t="shared" si="35"/>
        <v>13.755802412783941</v>
      </c>
      <c r="Y124" s="5">
        <f t="shared" si="35"/>
        <v>11.500511256253457</v>
      </c>
      <c r="Z124" s="5">
        <f t="shared" si="35"/>
        <v>8.9280317903906514</v>
      </c>
      <c r="AA124" s="5">
        <f t="shared" si="35"/>
        <v>6.1237441858417698</v>
      </c>
      <c r="AB124" s="5">
        <f t="shared" si="35"/>
        <v>3.2123761854888473</v>
      </c>
      <c r="AC124" s="5">
        <f t="shared" si="35"/>
        <v>0.36114329999973049</v>
      </c>
      <c r="AD124" s="5">
        <f t="shared" si="35"/>
        <v>-2.2177219416362277</v>
      </c>
      <c r="AE124" s="5">
        <f t="shared" si="35"/>
        <v>-4.2630733363420408</v>
      </c>
      <c r="AF124" s="5">
        <f t="shared" si="35"/>
        <v>-9.0021717455872015</v>
      </c>
      <c r="AG124" s="5">
        <f t="shared" si="35"/>
        <v>-10.257455034405211</v>
      </c>
      <c r="AH124" s="5">
        <f t="shared" si="35"/>
        <v>-10.924117210077929</v>
      </c>
      <c r="AI124" s="5">
        <f t="shared" ref="AI124:BI124" si="36">+(AI117-AH117)/(AI2-AH2)</f>
        <v>150.98698212702956</v>
      </c>
      <c r="AJ124" s="5">
        <f t="shared" si="36"/>
        <v>132.95273934541302</v>
      </c>
      <c r="AK124" s="5">
        <f t="shared" si="36"/>
        <v>114.57200174396749</v>
      </c>
      <c r="AL124" s="5">
        <f t="shared" si="36"/>
        <v>98.75351997134203</v>
      </c>
      <c r="AM124" s="5">
        <f t="shared" si="36"/>
        <v>86.101356252313778</v>
      </c>
      <c r="AN124" s="5">
        <f t="shared" si="36"/>
        <v>76.343644322078404</v>
      </c>
      <c r="AO124" s="5">
        <f t="shared" si="36"/>
        <v>68.920957971098318</v>
      </c>
      <c r="AP124" s="5">
        <f t="shared" si="36"/>
        <v>63.981065930025217</v>
      </c>
      <c r="AQ124" s="5">
        <f t="shared" si="36"/>
        <v>60.680997387056777</v>
      </c>
      <c r="AR124" s="5">
        <f t="shared" si="36"/>
        <v>58.111290372990695</v>
      </c>
      <c r="AS124" s="5">
        <f t="shared" si="36"/>
        <v>56.104344710966323</v>
      </c>
      <c r="AT124" s="5">
        <f t="shared" si="36"/>
        <v>54.578058345470346</v>
      </c>
      <c r="AU124" s="5">
        <f t="shared" si="36"/>
        <v>53.503397215490438</v>
      </c>
      <c r="AV124" s="5">
        <f t="shared" si="36"/>
        <v>52.899474884210761</v>
      </c>
      <c r="AW124" s="5">
        <f t="shared" si="36"/>
        <v>52.855587085611475</v>
      </c>
      <c r="AX124" s="5">
        <f t="shared" si="36"/>
        <v>53.58059506879399</v>
      </c>
      <c r="AY124" s="5">
        <f t="shared" si="36"/>
        <v>55.488470057609085</v>
      </c>
      <c r="AZ124" s="5">
        <f t="shared" si="36"/>
        <v>59.339785212486824</v>
      </c>
      <c r="BA124" s="5">
        <f t="shared" si="36"/>
        <v>-54.143264593855562</v>
      </c>
      <c r="BB124" s="5">
        <f t="shared" si="36"/>
        <v>-26.458248095211637</v>
      </c>
      <c r="BC124" s="5">
        <f t="shared" si="36"/>
        <v>-7.2434447548401293</v>
      </c>
      <c r="BD124" s="5">
        <f t="shared" si="36"/>
        <v>6.200904744510626</v>
      </c>
      <c r="BE124" s="5">
        <f t="shared" si="36"/>
        <v>15.638628432393308</v>
      </c>
      <c r="BF124" s="5">
        <f t="shared" si="36"/>
        <v>22.236095960865349</v>
      </c>
      <c r="BG124" s="5">
        <f t="shared" si="36"/>
        <v>26.768467739549671</v>
      </c>
      <c r="BH124" s="5">
        <f t="shared" si="36"/>
        <v>29.751333571831129</v>
      </c>
      <c r="BI124" s="5">
        <f t="shared" si="36"/>
        <v>31.528849829743194</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4.4" x14ac:dyDescent="0.3">
      <c r="A125" s="8" t="str">
        <f>Base!A125</f>
        <v>Net National Income (Consumption basis)</v>
      </c>
      <c r="B125" s="5">
        <f t="shared" ref="B125:AG125" si="37">+SUM(B123:B124)</f>
        <v>52.011267517743633</v>
      </c>
      <c r="C125" s="5">
        <f t="shared" si="37"/>
        <v>63.067121980328437</v>
      </c>
      <c r="D125" s="5">
        <f t="shared" si="37"/>
        <v>73.996616848379119</v>
      </c>
      <c r="E125" s="5">
        <f t="shared" si="37"/>
        <v>85.800065154296391</v>
      </c>
      <c r="F125" s="5">
        <f t="shared" si="37"/>
        <v>98.841823065222925</v>
      </c>
      <c r="G125" s="5">
        <f t="shared" si="37"/>
        <v>112.83548500883482</v>
      </c>
      <c r="H125" s="5">
        <f t="shared" si="37"/>
        <v>127.75564348318571</v>
      </c>
      <c r="I125" s="5">
        <f t="shared" si="37"/>
        <v>143.55479428558021</v>
      </c>
      <c r="J125" s="5">
        <f t="shared" si="37"/>
        <v>160.16945519388872</v>
      </c>
      <c r="K125" s="5">
        <f t="shared" si="37"/>
        <v>177.52162581746404</v>
      </c>
      <c r="L125" s="5">
        <f t="shared" si="37"/>
        <v>195.51904684583789</v>
      </c>
      <c r="M125" s="5">
        <f t="shared" si="37"/>
        <v>214.05642479145428</v>
      </c>
      <c r="N125" s="5">
        <f t="shared" si="37"/>
        <v>233.02020939777259</v>
      </c>
      <c r="O125" s="5">
        <f t="shared" si="37"/>
        <v>252.28836226326189</v>
      </c>
      <c r="P125" s="5">
        <f t="shared" si="37"/>
        <v>272.44769339871374</v>
      </c>
      <c r="Q125" s="5">
        <f t="shared" si="37"/>
        <v>292.44340388787936</v>
      </c>
      <c r="R125" s="5">
        <f t="shared" si="37"/>
        <v>311.75743516661299</v>
      </c>
      <c r="S125" s="5">
        <f t="shared" si="37"/>
        <v>329.9629215445641</v>
      </c>
      <c r="T125" s="5">
        <f t="shared" si="37"/>
        <v>346.57587156936387</v>
      </c>
      <c r="U125" s="5">
        <f t="shared" si="37"/>
        <v>361.20999326827626</v>
      </c>
      <c r="V125" s="5">
        <f t="shared" si="37"/>
        <v>373.47894457276141</v>
      </c>
      <c r="W125" s="5">
        <f t="shared" si="37"/>
        <v>382.96681529858881</v>
      </c>
      <c r="X125" s="5">
        <f t="shared" si="37"/>
        <v>389.31888805584958</v>
      </c>
      <c r="Y125" s="5">
        <f t="shared" si="37"/>
        <v>392.27860857814994</v>
      </c>
      <c r="Z125" s="5">
        <f t="shared" si="37"/>
        <v>391.72497896431543</v>
      </c>
      <c r="AA125" s="5">
        <f t="shared" si="37"/>
        <v>387.70559954267816</v>
      </c>
      <c r="AB125" s="5">
        <f t="shared" si="37"/>
        <v>380.45944558052821</v>
      </c>
      <c r="AC125" s="5">
        <f t="shared" si="37"/>
        <v>370.42299682027578</v>
      </c>
      <c r="AD125" s="5">
        <f t="shared" si="37"/>
        <v>358.21387789471214</v>
      </c>
      <c r="AE125" s="5">
        <f t="shared" si="37"/>
        <v>345.28415380640735</v>
      </c>
      <c r="AF125" s="5">
        <f t="shared" si="37"/>
        <v>329.26893723610857</v>
      </c>
      <c r="AG125" s="5">
        <f t="shared" si="37"/>
        <v>316.95339427201253</v>
      </c>
      <c r="AH125" s="5">
        <f t="shared" ref="AH125:BI125" si="38">+SUM(AH123:AH124)</f>
        <v>685.18787032819716</v>
      </c>
      <c r="AI125" s="5">
        <f t="shared" si="38"/>
        <v>950.46565862036039</v>
      </c>
      <c r="AJ125" s="5">
        <f t="shared" si="38"/>
        <v>1017.8716771728828</v>
      </c>
      <c r="AK125" s="5">
        <f t="shared" si="38"/>
        <v>1073.4478128360108</v>
      </c>
      <c r="AL125" s="5">
        <f t="shared" si="38"/>
        <v>1123.9914084584407</v>
      </c>
      <c r="AM125" s="5">
        <f t="shared" si="38"/>
        <v>1172.5943671802818</v>
      </c>
      <c r="AN125" s="5">
        <f t="shared" si="38"/>
        <v>1220.6492925083053</v>
      </c>
      <c r="AO125" s="5">
        <f t="shared" si="38"/>
        <v>1268.7686029954509</v>
      </c>
      <c r="AP125" s="5">
        <f t="shared" si="38"/>
        <v>1317.7356895089504</v>
      </c>
      <c r="AQ125" s="5">
        <f t="shared" si="38"/>
        <v>1366.9934340150007</v>
      </c>
      <c r="AR125" s="5">
        <f t="shared" si="38"/>
        <v>1415.841180670064</v>
      </c>
      <c r="AS125" s="5">
        <f t="shared" si="38"/>
        <v>1464.2798506097479</v>
      </c>
      <c r="AT125" s="5">
        <f t="shared" si="38"/>
        <v>1512.3563064431166</v>
      </c>
      <c r="AU125" s="5">
        <f t="shared" si="38"/>
        <v>1560.1142302902902</v>
      </c>
      <c r="AV125" s="5">
        <f t="shared" si="38"/>
        <v>1607.5592394665734</v>
      </c>
      <c r="AW125" s="5">
        <f t="shared" si="38"/>
        <v>1654.6331260325867</v>
      </c>
      <c r="AX125" s="5">
        <f t="shared" si="38"/>
        <v>1701.1839226984082</v>
      </c>
      <c r="AY125" s="5">
        <f t="shared" si="38"/>
        <v>1746.9170816997339</v>
      </c>
      <c r="AZ125" s="5">
        <f t="shared" si="38"/>
        <v>1911.5383860721761</v>
      </c>
      <c r="BA125" s="5">
        <f t="shared" si="38"/>
        <v>1813.886990625942</v>
      </c>
      <c r="BB125" s="5">
        <f t="shared" si="38"/>
        <v>1865.6373212328485</v>
      </c>
      <c r="BC125" s="5">
        <f t="shared" si="38"/>
        <v>1914.943039470779</v>
      </c>
      <c r="BD125" s="5">
        <f t="shared" si="38"/>
        <v>1962.7830375143847</v>
      </c>
      <c r="BE125" s="5">
        <f t="shared" si="38"/>
        <v>2009.5588107622857</v>
      </c>
      <c r="BF125" s="5">
        <f t="shared" si="38"/>
        <v>2055.3226077459444</v>
      </c>
      <c r="BG125" s="5">
        <f t="shared" si="38"/>
        <v>2099.9016451212528</v>
      </c>
      <c r="BH125" s="5">
        <f t="shared" si="38"/>
        <v>2142.9775957043134</v>
      </c>
      <c r="BI125" s="5">
        <f t="shared" si="38"/>
        <v>2184.1473198330796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4.4" x14ac:dyDescent="0.3">
      <c r="A126" s="8" t="str">
        <f>Base!A126</f>
        <v>Consumption per capita ($thous per year)</v>
      </c>
      <c r="B126" s="2">
        <f t="shared" ref="B126:AG126" si="39">(B123/B53)*1000</f>
        <v>6.0758813037457546</v>
      </c>
      <c r="C126" s="2">
        <f t="shared" si="39"/>
        <v>7.2630716266244555</v>
      </c>
      <c r="D126" s="2">
        <f t="shared" si="39"/>
        <v>8.4594354365561131</v>
      </c>
      <c r="E126" s="2">
        <f t="shared" si="39"/>
        <v>9.6274997241529086</v>
      </c>
      <c r="F126" s="2">
        <f t="shared" si="39"/>
        <v>10.840683319919735</v>
      </c>
      <c r="G126" s="2">
        <f t="shared" si="39"/>
        <v>12.116622800572713</v>
      </c>
      <c r="H126" s="2">
        <f t="shared" si="39"/>
        <v>13.467188920577495</v>
      </c>
      <c r="I126" s="2">
        <f t="shared" si="39"/>
        <v>14.90084096882677</v>
      </c>
      <c r="J126" s="2">
        <f t="shared" si="39"/>
        <v>16.424309214219921</v>
      </c>
      <c r="K126" s="2">
        <f t="shared" si="39"/>
        <v>18.043942376848435</v>
      </c>
      <c r="L126" s="2">
        <f t="shared" si="39"/>
        <v>19.767062155234338</v>
      </c>
      <c r="M126" s="2">
        <f t="shared" si="39"/>
        <v>21.603749410772014</v>
      </c>
      <c r="N126" s="2">
        <f t="shared" si="39"/>
        <v>23.569734183578269</v>
      </c>
      <c r="O126" s="2">
        <f t="shared" si="39"/>
        <v>25.690201420347901</v>
      </c>
      <c r="P126" s="2">
        <f t="shared" si="39"/>
        <v>27.962201433915613</v>
      </c>
      <c r="Q126" s="2">
        <f t="shared" si="39"/>
        <v>30.382307368929379</v>
      </c>
      <c r="R126" s="2">
        <f t="shared" si="39"/>
        <v>32.950475820951134</v>
      </c>
      <c r="S126" s="2">
        <f t="shared" si="39"/>
        <v>35.668983258064614</v>
      </c>
      <c r="T126" s="2">
        <f t="shared" si="39"/>
        <v>38.541871686488996</v>
      </c>
      <c r="U126" s="2">
        <f t="shared" si="39"/>
        <v>41.567877783902802</v>
      </c>
      <c r="V126" s="2">
        <f t="shared" si="39"/>
        <v>44.751090175108153</v>
      </c>
      <c r="W126" s="2">
        <f t="shared" si="39"/>
        <v>48.095068160836369</v>
      </c>
      <c r="X126" s="2">
        <f t="shared" si="39"/>
        <v>51.602194756082113</v>
      </c>
      <c r="Y126" s="2">
        <f t="shared" si="39"/>
        <v>55.272679011160356</v>
      </c>
      <c r="Z126" s="2">
        <f t="shared" si="39"/>
        <v>59.103023213462855</v>
      </c>
      <c r="AA126" s="2">
        <f t="shared" si="39"/>
        <v>63.083683072535393</v>
      </c>
      <c r="AB126" s="2">
        <f t="shared" si="39"/>
        <v>67.19551076398912</v>
      </c>
      <c r="AC126" s="2">
        <f t="shared" si="39"/>
        <v>71.404357812057896</v>
      </c>
      <c r="AD126" s="2">
        <f t="shared" si="39"/>
        <v>75.652897214016519</v>
      </c>
      <c r="AE126" s="2">
        <f t="shared" si="39"/>
        <v>80.007642231437686</v>
      </c>
      <c r="AF126" s="2">
        <f t="shared" si="39"/>
        <v>84.454654232557218</v>
      </c>
      <c r="AG126" s="2">
        <f t="shared" si="39"/>
        <v>88.895882428516515</v>
      </c>
      <c r="AH126" s="2">
        <f t="shared" ref="AH126:BI126" si="40">(AH123/AH53)*1000</f>
        <v>66.581698954757044</v>
      </c>
      <c r="AI126" s="2">
        <f t="shared" si="40"/>
        <v>76.424521281329035</v>
      </c>
      <c r="AJ126" s="2">
        <f t="shared" si="40"/>
        <v>84.549861909893991</v>
      </c>
      <c r="AK126" s="2">
        <f t="shared" si="40"/>
        <v>91.576564921038369</v>
      </c>
      <c r="AL126" s="2">
        <f t="shared" si="40"/>
        <v>97.87782749202249</v>
      </c>
      <c r="AM126" s="2">
        <f t="shared" si="40"/>
        <v>103.69219031198318</v>
      </c>
      <c r="AN126" s="2">
        <f t="shared" si="40"/>
        <v>109.17907886518108</v>
      </c>
      <c r="AO126" s="2">
        <f t="shared" si="40"/>
        <v>114.45059957584347</v>
      </c>
      <c r="AP126" s="2">
        <f t="shared" si="40"/>
        <v>119.56752137749132</v>
      </c>
      <c r="AQ126" s="2">
        <f t="shared" si="40"/>
        <v>124.55715595871797</v>
      </c>
      <c r="AR126" s="2">
        <f t="shared" si="40"/>
        <v>129.439413802003</v>
      </c>
      <c r="AS126" s="2">
        <f t="shared" si="40"/>
        <v>134.23032909009896</v>
      </c>
      <c r="AT126" s="2">
        <f t="shared" si="40"/>
        <v>138.94214212712251</v>
      </c>
      <c r="AU126" s="2">
        <f t="shared" si="40"/>
        <v>143.58171818010206</v>
      </c>
      <c r="AV126" s="2">
        <f t="shared" si="40"/>
        <v>148.14769985292563</v>
      </c>
      <c r="AW126" s="2">
        <f t="shared" si="40"/>
        <v>152.62595949216654</v>
      </c>
      <c r="AX126" s="2">
        <f t="shared" si="40"/>
        <v>156.98204786382695</v>
      </c>
      <c r="AY126" s="2">
        <f t="shared" si="40"/>
        <v>161.1483986560215</v>
      </c>
      <c r="AZ126" s="2">
        <f t="shared" si="40"/>
        <v>176.45672566731952</v>
      </c>
      <c r="BA126" s="2">
        <f t="shared" si="40"/>
        <v>177.95730298262347</v>
      </c>
      <c r="BB126" s="2">
        <f t="shared" si="40"/>
        <v>180.24313647936955</v>
      </c>
      <c r="BC126" s="2">
        <f t="shared" si="40"/>
        <v>183.10370035074072</v>
      </c>
      <c r="BD126" s="2">
        <f t="shared" si="40"/>
        <v>186.37493475740567</v>
      </c>
      <c r="BE126" s="2">
        <f t="shared" si="40"/>
        <v>189.92697093584061</v>
      </c>
      <c r="BF126" s="2">
        <f t="shared" si="40"/>
        <v>193.65360974016093</v>
      </c>
      <c r="BG126" s="2">
        <f t="shared" si="40"/>
        <v>197.46449942782431</v>
      </c>
      <c r="BH126" s="2">
        <f t="shared" si="40"/>
        <v>201.28016283039102</v>
      </c>
      <c r="BI126" s="2">
        <f t="shared" si="40"/>
        <v>205.02938326374289</v>
      </c>
    </row>
    <row r="127" spans="1:124" ht="14.4" x14ac:dyDescent="0.3">
      <c r="A127" s="8" t="str">
        <f>Base!A127</f>
        <v>Utility of p. c. consumption</v>
      </c>
      <c r="B127" s="2">
        <f t="shared" ref="B127:BI127" si="41">(B126)^(1-$B$19)/(1-$B$19)+1</f>
        <v>-97.211853468587179</v>
      </c>
      <c r="C127" s="2">
        <f t="shared" si="41"/>
        <v>-97.036725424952579</v>
      </c>
      <c r="D127" s="2">
        <f t="shared" si="41"/>
        <v>-96.887353318607865</v>
      </c>
      <c r="E127" s="2">
        <f t="shared" si="41"/>
        <v>-96.760826562755156</v>
      </c>
      <c r="F127" s="2">
        <f t="shared" si="41"/>
        <v>-96.644870419719226</v>
      </c>
      <c r="G127" s="2">
        <f t="shared" si="41"/>
        <v>-96.536279188813339</v>
      </c>
      <c r="H127" s="2">
        <f t="shared" si="41"/>
        <v>-96.433259261737334</v>
      </c>
      <c r="I127" s="2">
        <f t="shared" si="41"/>
        <v>-96.334744274490077</v>
      </c>
      <c r="J127" s="2">
        <f t="shared" si="41"/>
        <v>-96.240040011840563</v>
      </c>
      <c r="K127" s="2">
        <f t="shared" si="41"/>
        <v>-96.148631156820102</v>
      </c>
      <c r="L127" s="2">
        <f t="shared" si="41"/>
        <v>-96.060065201157457</v>
      </c>
      <c r="M127" s="2">
        <f t="shared" si="41"/>
        <v>-95.973865770302709</v>
      </c>
      <c r="N127" s="2">
        <f t="shared" si="41"/>
        <v>-95.889441643894699</v>
      </c>
      <c r="O127" s="2">
        <f t="shared" si="41"/>
        <v>-95.806011001062203</v>
      </c>
      <c r="P127" s="2">
        <f t="shared" si="41"/>
        <v>-95.72400846817618</v>
      </c>
      <c r="Q127" s="2">
        <f t="shared" si="41"/>
        <v>-95.643754281418865</v>
      </c>
      <c r="R127" s="2">
        <f t="shared" si="41"/>
        <v>-95.565364267826752</v>
      </c>
      <c r="S127" s="2">
        <f t="shared" si="41"/>
        <v>-95.488841645211792</v>
      </c>
      <c r="T127" s="2">
        <f t="shared" si="41"/>
        <v>-95.414126729979245</v>
      </c>
      <c r="U127" s="2">
        <f t="shared" si="41"/>
        <v>-95.341282080312553</v>
      </c>
      <c r="V127" s="2">
        <f t="shared" si="41"/>
        <v>-95.270219894353545</v>
      </c>
      <c r="W127" s="2">
        <f t="shared" si="41"/>
        <v>-95.200868875423254</v>
      </c>
      <c r="X127" s="2">
        <f t="shared" si="41"/>
        <v>-95.133182133912186</v>
      </c>
      <c r="Y127" s="2">
        <f t="shared" si="41"/>
        <v>-95.067147359592568</v>
      </c>
      <c r="Z127" s="2">
        <f t="shared" si="41"/>
        <v>-95.002800720582442</v>
      </c>
      <c r="AA127" s="2">
        <f t="shared" si="41"/>
        <v>-94.940246416162921</v>
      </c>
      <c r="AB127" s="2">
        <f t="shared" si="41"/>
        <v>-94.879684748037434</v>
      </c>
      <c r="AC127" s="2">
        <f t="shared" si="41"/>
        <v>-94.82145317118956</v>
      </c>
      <c r="AD127" s="2">
        <f t="shared" si="41"/>
        <v>-94.766087404569433</v>
      </c>
      <c r="AE127" s="2">
        <f t="shared" si="41"/>
        <v>-94.712505548339408</v>
      </c>
      <c r="AF127" s="2">
        <f t="shared" si="41"/>
        <v>-94.660746169633398</v>
      </c>
      <c r="AG127" s="2">
        <f t="shared" si="41"/>
        <v>-94.611731574463619</v>
      </c>
      <c r="AH127" s="2">
        <f t="shared" si="41"/>
        <v>-94.888483734999156</v>
      </c>
      <c r="AI127" s="2">
        <f t="shared" si="41"/>
        <v>-94.756369682709717</v>
      </c>
      <c r="AJ127" s="2">
        <f t="shared" si="41"/>
        <v>-94.659668377475029</v>
      </c>
      <c r="AK127" s="2">
        <f t="shared" si="41"/>
        <v>-94.583329956563787</v>
      </c>
      <c r="AL127" s="2">
        <f t="shared" si="41"/>
        <v>-94.51974552711053</v>
      </c>
      <c r="AM127" s="2">
        <f t="shared" si="41"/>
        <v>-94.464640078785877</v>
      </c>
      <c r="AN127" s="2">
        <f t="shared" si="41"/>
        <v>-94.415428661866216</v>
      </c>
      <c r="AO127" s="2">
        <f t="shared" si="41"/>
        <v>-94.370447243035628</v>
      </c>
      <c r="AP127" s="2">
        <f t="shared" si="41"/>
        <v>-94.328743276718228</v>
      </c>
      <c r="AQ127" s="2">
        <f t="shared" si="41"/>
        <v>-94.289777563131381</v>
      </c>
      <c r="AR127" s="2">
        <f t="shared" si="41"/>
        <v>-94.253147372556697</v>
      </c>
      <c r="AS127" s="2">
        <f t="shared" si="41"/>
        <v>-94.218534598316623</v>
      </c>
      <c r="AT127" s="2">
        <f t="shared" si="41"/>
        <v>-94.185689484797678</v>
      </c>
      <c r="AU127" s="2">
        <f t="shared" si="41"/>
        <v>-94.154429227884108</v>
      </c>
      <c r="AV127" s="2">
        <f t="shared" si="41"/>
        <v>-94.124645405599068</v>
      </c>
      <c r="AW127" s="2">
        <f t="shared" si="41"/>
        <v>-94.096321056017771</v>
      </c>
      <c r="AX127" s="2">
        <f t="shared" si="41"/>
        <v>-94.0695635419723</v>
      </c>
      <c r="AY127" s="2">
        <f t="shared" si="41"/>
        <v>-94.044664075221405</v>
      </c>
      <c r="AZ127" s="2">
        <f t="shared" si="41"/>
        <v>-93.958450173061905</v>
      </c>
      <c r="BA127" s="2">
        <f t="shared" si="41"/>
        <v>-93.950409446499606</v>
      </c>
      <c r="BB127" s="2">
        <f t="shared" si="41"/>
        <v>-93.938291654411131</v>
      </c>
      <c r="BC127" s="2">
        <f t="shared" si="41"/>
        <v>-93.923343882741449</v>
      </c>
      <c r="BD127" s="2">
        <f t="shared" si="41"/>
        <v>-93.906536570977124</v>
      </c>
      <c r="BE127" s="2">
        <f t="shared" si="41"/>
        <v>-93.888620656214115</v>
      </c>
      <c r="BF127" s="2">
        <f t="shared" si="41"/>
        <v>-93.870184249108618</v>
      </c>
      <c r="BG127" s="2">
        <f t="shared" si="41"/>
        <v>-93.851697965126817</v>
      </c>
      <c r="BH127" s="2">
        <f t="shared" si="41"/>
        <v>-93.83354606986488</v>
      </c>
      <c r="BI127" s="2">
        <f t="shared" si="41"/>
        <v>-93.816045661341448</v>
      </c>
    </row>
    <row r="128" spans="1:124" ht="14.4" x14ac:dyDescent="0.3">
      <c r="A128" s="8" t="str">
        <f>Base!A128</f>
        <v>Total period utility</v>
      </c>
      <c r="B128" s="5">
        <f t="shared" ref="B128:BI128" si="42">B$18*B$53*B127</f>
        <v>-664734.65401819919</v>
      </c>
      <c r="C128" s="5">
        <f t="shared" si="42"/>
        <v>-699284.1888342601</v>
      </c>
      <c r="D128" s="5">
        <f t="shared" si="42"/>
        <v>-719661.46298266004</v>
      </c>
      <c r="E128" s="5">
        <f t="shared" si="42"/>
        <v>-745502.55077810818</v>
      </c>
      <c r="F128" s="5">
        <f t="shared" si="42"/>
        <v>-767604.39946029673</v>
      </c>
      <c r="G128" s="5">
        <f t="shared" si="42"/>
        <v>-786109.01192556077</v>
      </c>
      <c r="H128" s="5">
        <f t="shared" si="42"/>
        <v>-801175.14604048105</v>
      </c>
      <c r="I128" s="5">
        <f t="shared" si="42"/>
        <v>-812958.6909232022</v>
      </c>
      <c r="J128" s="5">
        <f t="shared" si="42"/>
        <v>-821598.16981592076</v>
      </c>
      <c r="K128" s="5">
        <f t="shared" si="42"/>
        <v>-827204.19945372769</v>
      </c>
      <c r="L128" s="5">
        <f t="shared" si="42"/>
        <v>-829852.13613783626</v>
      </c>
      <c r="M128" s="5">
        <f t="shared" si="42"/>
        <v>-829577.41396062681</v>
      </c>
      <c r="N128" s="5">
        <f t="shared" si="42"/>
        <v>-826373.28638709313</v>
      </c>
      <c r="O128" s="5">
        <f t="shared" si="42"/>
        <v>-820191.28455157881</v>
      </c>
      <c r="P128" s="5">
        <f t="shared" si="42"/>
        <v>-810957.11253296363</v>
      </c>
      <c r="Q128" s="5">
        <f t="shared" si="42"/>
        <v>-798565.87486961961</v>
      </c>
      <c r="R128" s="5">
        <f t="shared" si="42"/>
        <v>-782891.63045139634</v>
      </c>
      <c r="S128" s="5">
        <f t="shared" si="42"/>
        <v>-763802.44039673533</v>
      </c>
      <c r="T128" s="5">
        <f t="shared" si="42"/>
        <v>-741179.16446925083</v>
      </c>
      <c r="U128" s="5">
        <f t="shared" si="42"/>
        <v>-715356.31127574004</v>
      </c>
      <c r="V128" s="5">
        <f t="shared" si="42"/>
        <v>-686445.32458227687</v>
      </c>
      <c r="W128" s="5">
        <f t="shared" si="42"/>
        <v>-654652.37620295212</v>
      </c>
      <c r="X128" s="5">
        <f t="shared" si="42"/>
        <v>-620294.92241001758</v>
      </c>
      <c r="Y128" s="5">
        <f t="shared" si="42"/>
        <v>-583811.97223998548</v>
      </c>
      <c r="Z128" s="5">
        <f t="shared" si="42"/>
        <v>-545765.25080641976</v>
      </c>
      <c r="AA128" s="5">
        <f t="shared" si="42"/>
        <v>-506828.86835433554</v>
      </c>
      <c r="AB128" s="5">
        <f t="shared" si="42"/>
        <v>-467766.13402400457</v>
      </c>
      <c r="AC128" s="5">
        <f t="shared" si="42"/>
        <v>-429393.78001431405</v>
      </c>
      <c r="AD128" s="5">
        <f t="shared" si="42"/>
        <v>-392535.91472188145</v>
      </c>
      <c r="AE128" s="5">
        <f t="shared" si="42"/>
        <v>-357964.92968021537</v>
      </c>
      <c r="AF128" s="5">
        <f t="shared" si="42"/>
        <v>-326362.02607692312</v>
      </c>
      <c r="AG128" s="5">
        <f t="shared" si="42"/>
        <v>-298269.62723345915</v>
      </c>
      <c r="AH128" s="5">
        <f t="shared" si="42"/>
        <v>-845444.98066698981</v>
      </c>
      <c r="AI128" s="5">
        <f t="shared" si="42"/>
        <v>-840542.71286458347</v>
      </c>
      <c r="AJ128" s="5">
        <f t="shared" si="42"/>
        <v>-835915.53022296028</v>
      </c>
      <c r="AK128" s="5">
        <f t="shared" si="42"/>
        <v>-831436.44106231409</v>
      </c>
      <c r="AL128" s="5">
        <f t="shared" si="42"/>
        <v>-827044.58753724804</v>
      </c>
      <c r="AM128" s="5">
        <f t="shared" si="42"/>
        <v>-822708.20618161408</v>
      </c>
      <c r="AN128" s="5">
        <f t="shared" si="42"/>
        <v>-818409.88048719766</v>
      </c>
      <c r="AO128" s="5">
        <f t="shared" si="42"/>
        <v>-814139.70611844654</v>
      </c>
      <c r="AP128" s="5">
        <f t="shared" si="42"/>
        <v>-809893.42598440917</v>
      </c>
      <c r="AQ128" s="5">
        <f t="shared" si="42"/>
        <v>-805669.83976547804</v>
      </c>
      <c r="AR128" s="5">
        <f t="shared" si="42"/>
        <v>-801468.45263985265</v>
      </c>
      <c r="AS128" s="5">
        <f t="shared" si="42"/>
        <v>-797289.08415403077</v>
      </c>
      <c r="AT128" s="5">
        <f t="shared" si="42"/>
        <v>-793131.77886826172</v>
      </c>
      <c r="AU128" s="5">
        <f t="shared" si="42"/>
        <v>-788996.83656893484</v>
      </c>
      <c r="AV128" s="5">
        <f t="shared" si="42"/>
        <v>-784884.90868496383</v>
      </c>
      <c r="AW128" s="5">
        <f t="shared" si="42"/>
        <v>-780797.16628009337</v>
      </c>
      <c r="AX128" s="5">
        <f t="shared" si="42"/>
        <v>-776735.58854201273</v>
      </c>
      <c r="AY128" s="5">
        <f t="shared" si="42"/>
        <v>-772703.45748238999</v>
      </c>
      <c r="AZ128" s="5">
        <f t="shared" si="42"/>
        <v>-768184.97824014165</v>
      </c>
      <c r="BA128" s="5">
        <f t="shared" si="42"/>
        <v>-764323.14442797669</v>
      </c>
      <c r="BB128" s="5">
        <f t="shared" si="42"/>
        <v>-760443.31417326292</v>
      </c>
      <c r="BC128" s="5">
        <f t="shared" si="42"/>
        <v>-756556.57885849534</v>
      </c>
      <c r="BD128" s="5">
        <f t="shared" si="42"/>
        <v>-752671.51915815566</v>
      </c>
      <c r="BE128" s="5">
        <f t="shared" si="42"/>
        <v>-748794.73023367394</v>
      </c>
      <c r="BF128" s="5">
        <f t="shared" si="42"/>
        <v>-744931.32732874015</v>
      </c>
      <c r="BG128" s="5">
        <f t="shared" si="42"/>
        <v>-741085.34639328357</v>
      </c>
      <c r="BH128" s="5">
        <f t="shared" si="42"/>
        <v>-737260.0209037048</v>
      </c>
      <c r="BI128" s="5">
        <f t="shared" si="42"/>
        <v>-733457.95645907032</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4.4" x14ac:dyDescent="0.3">
      <c r="A129" s="32" t="str">
        <f>Base!A129</f>
        <v xml:space="preserve">Discounted utility (in trillions 2000$) </v>
      </c>
      <c r="B129" s="65">
        <f>SUM(B128:DQ128)*5*B49+B50</f>
        <v>-3571885.1650977759</v>
      </c>
      <c r="C129" s="7">
        <v>30700.394727082923</v>
      </c>
      <c r="D129" s="7">
        <f>+B129-C129</f>
        <v>-3602585.5598248588</v>
      </c>
      <c r="E129" s="2"/>
      <c r="F129" s="2">
        <f>+B129+B163</f>
        <v>-3558291.1197392102</v>
      </c>
      <c r="G129" s="2"/>
      <c r="H129" s="2"/>
      <c r="I129" s="2"/>
      <c r="J129" s="2"/>
      <c r="K129" s="2"/>
      <c r="L129" s="2"/>
      <c r="M129" s="2"/>
      <c r="N129" s="2"/>
      <c r="O129" s="2"/>
      <c r="P129" s="2"/>
      <c r="Q129" s="2"/>
      <c r="R129" s="2"/>
      <c r="S129" s="2"/>
      <c r="T129" s="2"/>
      <c r="U129" s="2">
        <f>+D129</f>
        <v>-3602585.5598248588</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5" thickTop="1" x14ac:dyDescent="0.3">
      <c r="A131" s="15" t="str">
        <f>Base!A131</f>
        <v>Savings Rate (fraction of gross output)</v>
      </c>
      <c r="B131" s="62">
        <v>0.34123721000000001</v>
      </c>
      <c r="C131" s="62">
        <v>0.32968865419999999</v>
      </c>
      <c r="D131" s="62">
        <v>0.32211691180000002</v>
      </c>
      <c r="E131" s="62">
        <v>0.31705781649999998</v>
      </c>
      <c r="F131" s="62">
        <v>0.3135985899</v>
      </c>
      <c r="G131" s="62">
        <v>0.31118973890000001</v>
      </c>
      <c r="H131" s="62">
        <v>0.3094942483</v>
      </c>
      <c r="I131" s="62">
        <v>0.30829085969999998</v>
      </c>
      <c r="J131" s="62">
        <v>0.307413461</v>
      </c>
      <c r="K131" s="62">
        <v>0.3067089201</v>
      </c>
      <c r="L131" s="62">
        <v>0.30599931790000001</v>
      </c>
      <c r="M131" s="62">
        <v>0.30503531639999998</v>
      </c>
      <c r="N131" s="62">
        <v>0.30342337740000003</v>
      </c>
      <c r="O131" s="62">
        <v>0.30283709949999998</v>
      </c>
      <c r="P131" s="62">
        <v>0.3023653127</v>
      </c>
      <c r="Q131" s="62">
        <v>0.30187538209999998</v>
      </c>
      <c r="R131" s="62">
        <v>0.30140264249999998</v>
      </c>
      <c r="S131" s="62">
        <v>0.30096306410000001</v>
      </c>
      <c r="T131" s="62">
        <v>0.30056230119999999</v>
      </c>
      <c r="U131" s="62">
        <v>0.30021104500000001</v>
      </c>
      <c r="V131" s="62">
        <v>0.29990878789999997</v>
      </c>
      <c r="W131" s="62">
        <v>0.29965761699999999</v>
      </c>
      <c r="X131" s="62">
        <v>0.2994646433</v>
      </c>
      <c r="Y131" s="62">
        <v>0.29934577350000002</v>
      </c>
      <c r="Z131" s="62">
        <v>0.29933205400000001</v>
      </c>
      <c r="AA131" s="62">
        <v>0.29948057789999999</v>
      </c>
      <c r="AB131" s="62">
        <v>0.29989326570000002</v>
      </c>
      <c r="AC131" s="62">
        <v>0.30074896239999999</v>
      </c>
      <c r="AD131" s="62">
        <v>0.30235748239999999</v>
      </c>
      <c r="AE131" s="62">
        <v>0.29988759279999999</v>
      </c>
      <c r="AF131" s="62">
        <v>0.29972566220000002</v>
      </c>
      <c r="AG131" s="62">
        <v>0.2995258744</v>
      </c>
      <c r="AH131" s="62">
        <v>0.29930996780000002</v>
      </c>
      <c r="AI131" s="62">
        <v>0.29908995420000001</v>
      </c>
      <c r="AJ131" s="62">
        <v>0.2988711295</v>
      </c>
      <c r="AK131" s="62">
        <v>0.29865277130000001</v>
      </c>
      <c r="AL131" s="62">
        <v>0.29842701449999998</v>
      </c>
      <c r="AM131" s="62">
        <v>0.29817579570000002</v>
      </c>
      <c r="AN131" s="62">
        <v>0.29786514780000001</v>
      </c>
      <c r="AO131" s="62">
        <v>0.29775068609999999</v>
      </c>
      <c r="AP131" s="62">
        <v>0.29776818579999997</v>
      </c>
      <c r="AQ131" s="62">
        <v>0.29776577609999999</v>
      </c>
      <c r="AR131" s="62">
        <v>0.29776136549999999</v>
      </c>
      <c r="AS131" s="62">
        <v>0.29778209220000001</v>
      </c>
      <c r="AT131" s="62">
        <v>0.29786363459999998</v>
      </c>
      <c r="AU131" s="62">
        <v>0.29805672789999998</v>
      </c>
      <c r="AV131" s="62">
        <v>0.2984420995</v>
      </c>
      <c r="AW131" s="62">
        <v>0.2991561023</v>
      </c>
      <c r="AX131" s="62">
        <v>0.30043236800000001</v>
      </c>
      <c r="AY131" s="62">
        <v>0.302668563</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4.4" x14ac:dyDescent="0.3">
      <c r="A132" s="18" t="str">
        <f>Base!A132</f>
        <v>Carbon price (per t CO2)</v>
      </c>
      <c r="B132" s="62">
        <v>74.488472464899999</v>
      </c>
      <c r="C132" s="62">
        <v>88.880125692899995</v>
      </c>
      <c r="D132" s="62">
        <v>102.6743337371</v>
      </c>
      <c r="E132" s="62">
        <v>116.3205446801</v>
      </c>
      <c r="F132" s="62">
        <v>130.0916439712</v>
      </c>
      <c r="G132" s="62">
        <v>144.13694436270001</v>
      </c>
      <c r="H132" s="62">
        <v>158.52328738720001</v>
      </c>
      <c r="I132" s="62">
        <v>173.26308668460001</v>
      </c>
      <c r="J132" s="62">
        <v>188.3326395512</v>
      </c>
      <c r="K132" s="62">
        <v>203.6842193729</v>
      </c>
      <c r="L132" s="62">
        <v>219.2550427207</v>
      </c>
      <c r="M132" s="62">
        <v>234.9762274862</v>
      </c>
      <c r="N132" s="62">
        <v>250.78585869130001</v>
      </c>
      <c r="O132" s="62">
        <v>247.52464519029999</v>
      </c>
      <c r="P132" s="62">
        <v>241.3365290605</v>
      </c>
      <c r="Q132" s="62">
        <v>235.30311583400001</v>
      </c>
      <c r="R132" s="62">
        <v>229.42053793810001</v>
      </c>
      <c r="S132" s="62">
        <v>223.6850244897</v>
      </c>
      <c r="T132" s="62">
        <v>218.09289887739999</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170.60512688989999</v>
      </c>
      <c r="AP132" s="62">
        <v>155.37045581929999</v>
      </c>
      <c r="AQ132" s="62">
        <v>143.2478713555</v>
      </c>
      <c r="AR132" s="62">
        <v>134.13574251790001</v>
      </c>
      <c r="AS132" s="62">
        <v>127.5683179426</v>
      </c>
      <c r="AT132" s="62">
        <v>122.93095756149999</v>
      </c>
      <c r="AU132" s="62">
        <v>119.6016124379</v>
      </c>
      <c r="AV132" s="62">
        <v>117.01108395519999</v>
      </c>
      <c r="AW132" s="62">
        <v>114.6473611255</v>
      </c>
      <c r="AX132" s="62">
        <v>112.0315126055</v>
      </c>
      <c r="AY132" s="62">
        <v>108.6869016405</v>
      </c>
      <c r="AZ132" s="62">
        <v>108.54900665149999</v>
      </c>
      <c r="BA132" s="62">
        <v>100.6492763408</v>
      </c>
      <c r="BB132" s="62">
        <v>91.585072870900007</v>
      </c>
      <c r="BC132" s="62">
        <v>80.759742628200001</v>
      </c>
      <c r="BD132" s="62">
        <v>67.884439718300001</v>
      </c>
      <c r="BE132" s="62">
        <v>53.149878525600002</v>
      </c>
      <c r="BF132" s="62">
        <v>37.341257878699999</v>
      </c>
      <c r="BG132" s="62">
        <v>21.843664313200001</v>
      </c>
      <c r="BH132" s="62">
        <v>8.5684979739999996</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4.4" x14ac:dyDescent="0.3">
      <c r="A133" s="34" t="str">
        <f>Base!A133</f>
        <v>Carbon price (per ton CO2 plus Hotelling rent)</v>
      </c>
      <c r="B133" s="5">
        <f t="shared" ref="B133:AG133" si="43">+MIN(B132,B34)</f>
        <v>74.488472464899999</v>
      </c>
      <c r="C133" s="5">
        <f t="shared" si="43"/>
        <v>88.880125692899995</v>
      </c>
      <c r="D133" s="5">
        <f t="shared" si="43"/>
        <v>102.6743337371</v>
      </c>
      <c r="E133" s="5">
        <f t="shared" si="43"/>
        <v>116.3205446801</v>
      </c>
      <c r="F133" s="5">
        <f t="shared" si="43"/>
        <v>130.0916439712</v>
      </c>
      <c r="G133" s="5">
        <f t="shared" si="43"/>
        <v>144.13694436270001</v>
      </c>
      <c r="H133" s="5">
        <f t="shared" si="43"/>
        <v>158.52328738720001</v>
      </c>
      <c r="I133" s="5">
        <f t="shared" si="43"/>
        <v>173.26308668460001</v>
      </c>
      <c r="J133" s="5">
        <f t="shared" si="43"/>
        <v>188.3326395512</v>
      </c>
      <c r="K133" s="5">
        <f t="shared" si="43"/>
        <v>203.6842193729</v>
      </c>
      <c r="L133" s="5">
        <f t="shared" si="43"/>
        <v>219.2550427207</v>
      </c>
      <c r="M133" s="5">
        <f t="shared" si="43"/>
        <v>234.9762274862</v>
      </c>
      <c r="N133" s="5">
        <f t="shared" si="43"/>
        <v>250.78585869130001</v>
      </c>
      <c r="O133" s="5">
        <f t="shared" si="43"/>
        <v>247.52464519025867</v>
      </c>
      <c r="P133" s="5">
        <f t="shared" si="43"/>
        <v>241.3365290605</v>
      </c>
      <c r="Q133" s="5">
        <f t="shared" si="43"/>
        <v>235.30311583398964</v>
      </c>
      <c r="R133" s="5">
        <f t="shared" si="43"/>
        <v>229.42053793810001</v>
      </c>
      <c r="S133" s="5">
        <f t="shared" si="43"/>
        <v>223.68502448968638</v>
      </c>
      <c r="T133" s="5">
        <f t="shared" si="43"/>
        <v>218.09289887739999</v>
      </c>
      <c r="U133" s="5">
        <f t="shared" si="43"/>
        <v>212.64057640550001</v>
      </c>
      <c r="V133" s="5">
        <f t="shared" si="43"/>
        <v>207.3245619953704</v>
      </c>
      <c r="W133" s="5">
        <f t="shared" si="43"/>
        <v>202.14144794548614</v>
      </c>
      <c r="X133" s="5">
        <f t="shared" si="43"/>
        <v>197.08791174679999</v>
      </c>
      <c r="Y133" s="5">
        <f t="shared" si="43"/>
        <v>192.16071395317775</v>
      </c>
      <c r="Z133" s="5">
        <f t="shared" si="43"/>
        <v>187.3566961043</v>
      </c>
      <c r="AA133" s="5">
        <f t="shared" si="43"/>
        <v>182.6727787017</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91.585072870900007</v>
      </c>
      <c r="BC133" s="5">
        <f t="shared" si="44"/>
        <v>80.759742628200001</v>
      </c>
      <c r="BD133" s="5">
        <f t="shared" si="44"/>
        <v>67.884439718300001</v>
      </c>
      <c r="BE133" s="5">
        <f t="shared" si="44"/>
        <v>53.149878525600002</v>
      </c>
      <c r="BF133" s="5">
        <f t="shared" si="44"/>
        <v>37.341257878699999</v>
      </c>
      <c r="BG133" s="5">
        <f t="shared" si="44"/>
        <v>21.843664313200001</v>
      </c>
      <c r="BH133" s="5">
        <f t="shared" si="44"/>
        <v>8.5684979739999996</v>
      </c>
      <c r="BI133" s="5">
        <f t="shared" si="44"/>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3.2" customHeight="1" x14ac:dyDescent="0.3">
      <c r="A134" s="8" t="str">
        <f>Base!A134</f>
        <v xml:space="preserve">    Carbon price [per t C]</v>
      </c>
      <c r="B134" s="5">
        <f t="shared" ref="B134" si="45">+B132*3.666</f>
        <v>273.07474005632338</v>
      </c>
      <c r="C134" s="5">
        <f t="shared" ref="C134:BI134" si="46">+C132*3.666</f>
        <v>325.83454079017139</v>
      </c>
      <c r="D134" s="5">
        <f t="shared" si="46"/>
        <v>376.40410748020861</v>
      </c>
      <c r="E134" s="5">
        <f t="shared" si="46"/>
        <v>426.4311167972466</v>
      </c>
      <c r="F134" s="5">
        <f t="shared" si="46"/>
        <v>476.91596679841916</v>
      </c>
      <c r="G134" s="5">
        <f t="shared" si="46"/>
        <v>528.40603803365821</v>
      </c>
      <c r="H134" s="5">
        <f t="shared" si="46"/>
        <v>581.14637156147523</v>
      </c>
      <c r="I134" s="5">
        <f t="shared" si="46"/>
        <v>635.18247578574358</v>
      </c>
      <c r="J134" s="5">
        <f t="shared" si="46"/>
        <v>690.42745659469915</v>
      </c>
      <c r="K134" s="5">
        <f t="shared" si="46"/>
        <v>746.70634822105137</v>
      </c>
      <c r="L134" s="5">
        <f t="shared" si="46"/>
        <v>803.78898661408618</v>
      </c>
      <c r="M134" s="5">
        <f t="shared" si="46"/>
        <v>861.42284996440924</v>
      </c>
      <c r="N134" s="5">
        <f t="shared" si="46"/>
        <v>919.38095796230584</v>
      </c>
      <c r="O134" s="5">
        <f t="shared" si="46"/>
        <v>907.42534926763972</v>
      </c>
      <c r="P134" s="5">
        <f t="shared" si="46"/>
        <v>884.73971553579293</v>
      </c>
      <c r="Q134" s="5">
        <f t="shared" si="46"/>
        <v>862.62122264744403</v>
      </c>
      <c r="R134" s="5">
        <f t="shared" si="46"/>
        <v>841.05569208107465</v>
      </c>
      <c r="S134" s="5">
        <f t="shared" si="46"/>
        <v>820.0292997792402</v>
      </c>
      <c r="T134" s="5">
        <f t="shared" si="46"/>
        <v>799.52856728454833</v>
      </c>
      <c r="U134" s="5">
        <f t="shared" si="46"/>
        <v>779.54035310256302</v>
      </c>
      <c r="V134" s="5">
        <f t="shared" si="46"/>
        <v>760.05184427513632</v>
      </c>
      <c r="W134" s="5">
        <f t="shared" si="46"/>
        <v>741.05054816820302</v>
      </c>
      <c r="X134" s="5">
        <f t="shared" si="46"/>
        <v>722.52428446376871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625.43839517837341</v>
      </c>
      <c r="AP134" s="5">
        <f t="shared" si="46"/>
        <v>569.58809103355372</v>
      </c>
      <c r="AQ134" s="5">
        <f t="shared" si="46"/>
        <v>525.14669638926296</v>
      </c>
      <c r="AR134" s="5">
        <f t="shared" si="46"/>
        <v>491.74163207062145</v>
      </c>
      <c r="AS134" s="5">
        <f t="shared" si="46"/>
        <v>467.66545357757161</v>
      </c>
      <c r="AT134" s="5">
        <f t="shared" si="46"/>
        <v>450.66489042045896</v>
      </c>
      <c r="AU134" s="5">
        <f t="shared" si="46"/>
        <v>438.45951119734139</v>
      </c>
      <c r="AV134" s="5">
        <f t="shared" si="46"/>
        <v>428.96263377976317</v>
      </c>
      <c r="AW134" s="5">
        <f t="shared" si="46"/>
        <v>420.29722588608297</v>
      </c>
      <c r="AX134" s="5">
        <f t="shared" si="46"/>
        <v>410.70752521176297</v>
      </c>
      <c r="AY134" s="5">
        <f t="shared" si="46"/>
        <v>398.44618141407295</v>
      </c>
      <c r="AZ134" s="5">
        <f t="shared" si="46"/>
        <v>397.94065838439894</v>
      </c>
      <c r="BA134" s="5">
        <f t="shared" si="46"/>
        <v>368.98024706537279</v>
      </c>
      <c r="BB134" s="5">
        <f t="shared" si="46"/>
        <v>335.75087714471942</v>
      </c>
      <c r="BC134" s="5">
        <f t="shared" si="46"/>
        <v>296.06521647498118</v>
      </c>
      <c r="BD134" s="5">
        <f t="shared" si="46"/>
        <v>248.8643560072878</v>
      </c>
      <c r="BE134" s="5">
        <f t="shared" si="46"/>
        <v>194.84745467484962</v>
      </c>
      <c r="BF134" s="5">
        <f t="shared" si="46"/>
        <v>136.8930513833142</v>
      </c>
      <c r="BG134" s="5">
        <f t="shared" si="46"/>
        <v>80.078873372191197</v>
      </c>
      <c r="BH134" s="5">
        <f t="shared" si="46"/>
        <v>31.412113572684</v>
      </c>
      <c r="BI134" s="5">
        <f t="shared" si="46"/>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4.4" x14ac:dyDescent="0.3">
      <c r="A135" s="15" t="str">
        <f>Base!A135</f>
        <v>Emissions control rate (total)</v>
      </c>
      <c r="B135" s="60">
        <v>0.42741557879999997</v>
      </c>
      <c r="C135" s="60">
        <v>0.47816597280000001</v>
      </c>
      <c r="D135" s="60">
        <v>0.52540812989999996</v>
      </c>
      <c r="E135" s="60">
        <v>0.57110164320000001</v>
      </c>
      <c r="F135" s="60">
        <v>0.6163367354</v>
      </c>
      <c r="G135" s="60">
        <v>0.66170317209999996</v>
      </c>
      <c r="H135" s="60">
        <v>0.70749939689999997</v>
      </c>
      <c r="I135" s="60">
        <v>0.7538523184</v>
      </c>
      <c r="J135" s="60">
        <v>0.80078658979999995</v>
      </c>
      <c r="K135" s="60">
        <v>0.84826566469999998</v>
      </c>
      <c r="L135" s="60">
        <v>0.89621845759999996</v>
      </c>
      <c r="M135" s="60">
        <v>0.94456183819999995</v>
      </c>
      <c r="N135" s="60">
        <v>0.99322939170000002</v>
      </c>
      <c r="O135" s="60">
        <v>1</v>
      </c>
      <c r="P135" s="60">
        <v>1</v>
      </c>
      <c r="Q135" s="60">
        <v>1</v>
      </c>
      <c r="R135" s="60">
        <v>1</v>
      </c>
      <c r="S135" s="60">
        <v>1</v>
      </c>
      <c r="T135" s="60">
        <v>1</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1.1722757758</v>
      </c>
      <c r="AP135" s="60">
        <v>1.1286769337</v>
      </c>
      <c r="AQ135" s="60">
        <v>1.0941529875</v>
      </c>
      <c r="AR135" s="60">
        <v>1.0698650706999999</v>
      </c>
      <c r="AS135" s="60">
        <v>1.0551774622000001</v>
      </c>
      <c r="AT135" s="60">
        <v>1.0483344332</v>
      </c>
      <c r="AU135" s="60">
        <v>1.0470895501999999</v>
      </c>
      <c r="AV135" s="60">
        <v>1.0490809987</v>
      </c>
      <c r="AW135" s="60">
        <v>1.0519466441000001</v>
      </c>
      <c r="AX135" s="60">
        <v>1.0532547986</v>
      </c>
      <c r="AY135" s="60">
        <v>1.0503383442000001</v>
      </c>
      <c r="AZ135" s="60">
        <v>1.0644651781000001</v>
      </c>
      <c r="BA135" s="60">
        <v>1.0351644308000001</v>
      </c>
      <c r="BB135" s="60">
        <v>0.99620314649999997</v>
      </c>
      <c r="BC135" s="60">
        <v>0.9421207828</v>
      </c>
      <c r="BD135" s="60">
        <v>0.86758598229999995</v>
      </c>
      <c r="BE135" s="60">
        <v>0.76803907660000004</v>
      </c>
      <c r="BF135" s="60">
        <v>0.64020312530000001</v>
      </c>
      <c r="BG135" s="60">
        <v>0.48201189249999998</v>
      </c>
      <c r="BH135" s="60">
        <v>0.29065444540000002</v>
      </c>
      <c r="BI135" s="60">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4.4" x14ac:dyDescent="0.3">
      <c r="A136" s="8" t="str">
        <f>Base!A136</f>
        <v>Emissions control rate (participants)</v>
      </c>
      <c r="B136" s="2">
        <f>+MIN(((B133)/(B$34))^(1/($B$39-1)),Parameters!$B$42)</f>
        <v>0.42741557877644393</v>
      </c>
      <c r="C136" s="2">
        <f>+MIN(((C133)/(C$34))^(1/($B$39-1)),Parameters!$B$42)</f>
        <v>0.47816597283131779</v>
      </c>
      <c r="D136" s="2">
        <f>+MIN(((D133)/(D$34))^(1/($B$39-1)),Parameters!$B$42)</f>
        <v>0.52540812989380226</v>
      </c>
      <c r="E136" s="2">
        <f>+MIN(((E133)/(E$34))^(1/($B$39-1)),Parameters!$B$42)</f>
        <v>0.57110164315690404</v>
      </c>
      <c r="F136" s="2">
        <f>+MIN(((F133)/(F$34))^(1/($B$39-1)),Parameters!$B$42)</f>
        <v>0.61633673535017597</v>
      </c>
      <c r="G136" s="2">
        <f>+MIN(((G133)/(G$34))^(1/($B$39-1)),Parameters!$B$42)</f>
        <v>0.66170317214660757</v>
      </c>
      <c r="H136" s="2">
        <f>+MIN(((H133)/(H$34))^(1/($B$39-1)),Parameters!$B$42)</f>
        <v>0.70749939692433006</v>
      </c>
      <c r="I136" s="2">
        <f>+MIN(((I133)/(I$34))^(1/($B$39-1)),Parameters!$B$42)</f>
        <v>0.75385231839215328</v>
      </c>
      <c r="J136" s="2">
        <f>+MIN(((J133)/(J$34))^(1/($B$39-1)),Parameters!$B$42)</f>
        <v>0.80078658979961626</v>
      </c>
      <c r="K136" s="2">
        <f>+MIN(((K133)/(K$34))^(1/($B$39-1)),Parameters!$B$42)</f>
        <v>0.8482656646583856</v>
      </c>
      <c r="L136" s="2">
        <f>+MIN(((L133)/(L$34))^(1/($B$39-1)),Parameters!$B$42)</f>
        <v>0.89621845755743956</v>
      </c>
      <c r="M136" s="2">
        <f>+MIN(((M133)/(M$34))^(1/($B$39-1)),Parameters!$B$42)</f>
        <v>0.94456183818780037</v>
      </c>
      <c r="N136" s="2">
        <f>+MIN(((N133)/(N$34))^(1/($B$39-1)),Parameters!$B$42)</f>
        <v>0.99322939166745816</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0.99999999999988742</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0.99620314650432684</v>
      </c>
      <c r="BC136" s="2">
        <f>+MIN(((BC133)/(BC$34))^(1/($B$39-1)),Parameters!$B$42)</f>
        <v>0.94212078276201605</v>
      </c>
      <c r="BD136" s="2">
        <f>+MIN(((BD133)/(BD$34))^(1/($B$39-1)),Parameters!$B$42)</f>
        <v>0.86758598232639872</v>
      </c>
      <c r="BE136" s="2">
        <f>+MIN(((BE133)/(BE$34))^(1/($B$39-1)),Parameters!$B$42)</f>
        <v>0.76803907664146398</v>
      </c>
      <c r="BF136" s="2">
        <f>+MIN(((BF133)/(BF$34))^(1/($B$39-1)),Parameters!$B$42)</f>
        <v>0.64020312527210577</v>
      </c>
      <c r="BG136" s="2">
        <f>+MIN(((BG133)/(BG$34))^(1/($B$39-1)),Parameters!$B$42)</f>
        <v>0.48201189251116766</v>
      </c>
      <c r="BH136" s="2">
        <f>+MIN(((BH133)/(BH$34))^(1/($B$39-1)),Parameters!$B$42)</f>
        <v>0.29065444537869234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4.4" x14ac:dyDescent="0.3">
      <c r="A137" s="8" t="str">
        <f>Base!A137</f>
        <v>Global average carbon price (per t CO2)</v>
      </c>
      <c r="B137" s="2">
        <v>1</v>
      </c>
      <c r="C137" s="2">
        <f t="shared" ref="C137:AH137" si="47">+C133*C47</f>
        <v>88.880125692899995</v>
      </c>
      <c r="D137" s="2">
        <f t="shared" si="47"/>
        <v>102.6743337371</v>
      </c>
      <c r="E137" s="2">
        <f t="shared" si="47"/>
        <v>116.3205446801</v>
      </c>
      <c r="F137" s="2">
        <f t="shared" si="47"/>
        <v>130.0916439712</v>
      </c>
      <c r="G137" s="2">
        <f t="shared" si="47"/>
        <v>144.13694436270001</v>
      </c>
      <c r="H137" s="2">
        <f t="shared" si="47"/>
        <v>158.52328738720001</v>
      </c>
      <c r="I137" s="2">
        <f t="shared" si="47"/>
        <v>173.26308668460001</v>
      </c>
      <c r="J137" s="2">
        <f t="shared" si="47"/>
        <v>188.3326395512</v>
      </c>
      <c r="K137" s="2">
        <f t="shared" si="47"/>
        <v>203.6842193729</v>
      </c>
      <c r="L137" s="2">
        <f t="shared" si="47"/>
        <v>219.2550427207</v>
      </c>
      <c r="M137" s="2">
        <f t="shared" si="47"/>
        <v>234.9762274862</v>
      </c>
      <c r="N137" s="2">
        <f t="shared" si="47"/>
        <v>250.78585869130001</v>
      </c>
      <c r="O137" s="2">
        <f t="shared" si="47"/>
        <v>247.52464519025867</v>
      </c>
      <c r="P137" s="2">
        <f t="shared" si="47"/>
        <v>241.3365290605</v>
      </c>
      <c r="Q137" s="2">
        <f t="shared" si="47"/>
        <v>235.30311583398964</v>
      </c>
      <c r="R137" s="2">
        <f t="shared" si="47"/>
        <v>229.42053793810001</v>
      </c>
      <c r="S137" s="2">
        <f t="shared" si="47"/>
        <v>223.68502448968638</v>
      </c>
      <c r="T137" s="2">
        <f t="shared" si="47"/>
        <v>218.09289887739999</v>
      </c>
      <c r="U137" s="2">
        <f t="shared" si="47"/>
        <v>212.64057640550001</v>
      </c>
      <c r="V137" s="2">
        <f t="shared" si="47"/>
        <v>207.3245619953704</v>
      </c>
      <c r="W137" s="2">
        <f t="shared" si="47"/>
        <v>202.14144794548614</v>
      </c>
      <c r="X137" s="2">
        <f t="shared" si="47"/>
        <v>197.08791174679999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91.585072870900007</v>
      </c>
      <c r="BC137" s="2">
        <f t="shared" si="48"/>
        <v>80.759742628200001</v>
      </c>
      <c r="BD137" s="2">
        <f t="shared" si="48"/>
        <v>67.884439718300001</v>
      </c>
      <c r="BE137" s="2">
        <f t="shared" si="48"/>
        <v>53.149878525600002</v>
      </c>
      <c r="BF137" s="2">
        <f t="shared" si="48"/>
        <v>37.341257878699999</v>
      </c>
      <c r="BG137" s="2">
        <f t="shared" si="48"/>
        <v>21.843664313200001</v>
      </c>
      <c r="BH137" s="2">
        <f t="shared" si="48"/>
        <v>8.5684979739999996</v>
      </c>
      <c r="BI137" s="2">
        <f t="shared" si="48"/>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3">
      <c r="A138" s="66" t="str">
        <f>Base!A138</f>
        <v>Consumption discount rate (end of period, % per year)</v>
      </c>
      <c r="B138" s="67">
        <f>+C154</f>
        <v>3.7746575191551335E-2</v>
      </c>
      <c r="C138" s="67">
        <f t="shared" ref="C138:BH138" si="49">+D154</f>
        <v>3.2311416271433968E-2</v>
      </c>
      <c r="D138" s="67">
        <f t="shared" si="49"/>
        <v>2.7497677000751786E-2</v>
      </c>
      <c r="E138" s="67">
        <f t="shared" si="49"/>
        <v>2.5287806341051544E-2</v>
      </c>
      <c r="F138" s="67">
        <f t="shared" si="49"/>
        <v>2.3754239860651394E-2</v>
      </c>
      <c r="G138" s="67">
        <f t="shared" si="49"/>
        <v>2.2598004898705115E-2</v>
      </c>
      <c r="H138" s="67">
        <f t="shared" si="49"/>
        <v>2.1665458497717838E-2</v>
      </c>
      <c r="I138" s="67">
        <f t="shared" si="49"/>
        <v>2.0878122048912928E-2</v>
      </c>
      <c r="J138" s="67">
        <f t="shared" si="49"/>
        <v>2.019838071438973E-2</v>
      </c>
      <c r="K138" s="67">
        <f t="shared" si="49"/>
        <v>1.9613173925440375E-2</v>
      </c>
      <c r="L138" s="67">
        <f t="shared" si="49"/>
        <v>1.9127808450433159E-2</v>
      </c>
      <c r="M138" s="67">
        <f t="shared" si="49"/>
        <v>1.8766930755079292E-2</v>
      </c>
      <c r="N138" s="67">
        <f t="shared" si="49"/>
        <v>1.8571377500960162E-2</v>
      </c>
      <c r="O138" s="67">
        <f t="shared" si="49"/>
        <v>1.8282910735878621E-2</v>
      </c>
      <c r="P138" s="67">
        <f t="shared" si="49"/>
        <v>1.7925642729673896E-2</v>
      </c>
      <c r="Q138" s="67">
        <f t="shared" si="49"/>
        <v>1.7542943386348098E-2</v>
      </c>
      <c r="R138" s="67">
        <f t="shared" si="49"/>
        <v>1.7158759494242837E-2</v>
      </c>
      <c r="S138" s="67">
        <f t="shared" si="49"/>
        <v>1.6786510459214421E-2</v>
      </c>
      <c r="T138" s="67">
        <f t="shared" si="49"/>
        <v>1.6400190643172996E-2</v>
      </c>
      <c r="U138" s="67">
        <f t="shared" si="49"/>
        <v>1.6031850571817774E-2</v>
      </c>
      <c r="V138" s="67">
        <f t="shared" si="49"/>
        <v>1.5678025185346334E-2</v>
      </c>
      <c r="W138" s="67">
        <f t="shared" si="49"/>
        <v>1.5333553682739698E-2</v>
      </c>
      <c r="X138" s="67">
        <f t="shared" si="49"/>
        <v>1.49910913636222E-2</v>
      </c>
      <c r="Y138" s="67">
        <f t="shared" si="49"/>
        <v>1.4640309969915721E-2</v>
      </c>
      <c r="Z138" s="67">
        <f t="shared" si="49"/>
        <v>1.4266686021658259E-2</v>
      </c>
      <c r="AA138" s="67">
        <f t="shared" si="49"/>
        <v>1.3849677983495567E-2</v>
      </c>
      <c r="AB138" s="67">
        <f t="shared" si="49"/>
        <v>1.3359954474810865E-2</v>
      </c>
      <c r="AC138" s="67">
        <f t="shared" si="49"/>
        <v>1.2755122576144862E-2</v>
      </c>
      <c r="AD138" s="67">
        <f t="shared" si="49"/>
        <v>1.2380731847591253E-2</v>
      </c>
      <c r="AE138" s="67">
        <f t="shared" si="49"/>
        <v>1.1997605472411355E-2</v>
      </c>
      <c r="AF138" s="67">
        <f t="shared" si="49"/>
        <v>1.1416897517701363E-2</v>
      </c>
      <c r="AG138" s="67">
        <f t="shared" si="49"/>
        <v>-5.5770272335350923E-2</v>
      </c>
      <c r="AH138" s="67">
        <f t="shared" si="49"/>
        <v>2.9270211871325502E-2</v>
      </c>
      <c r="AI138" s="67">
        <f t="shared" si="49"/>
        <v>2.163996365247467E-2</v>
      </c>
      <c r="AJ138" s="67">
        <f t="shared" si="49"/>
        <v>1.7273449324666457E-2</v>
      </c>
      <c r="AK138" s="67">
        <f t="shared" si="49"/>
        <v>1.4546301198417266E-2</v>
      </c>
      <c r="AL138" s="67">
        <f t="shared" si="49"/>
        <v>1.2736695197300252E-2</v>
      </c>
      <c r="AM138" s="67">
        <f t="shared" si="49"/>
        <v>1.1480558667286367E-2</v>
      </c>
      <c r="AN138" s="67">
        <f t="shared" si="49"/>
        <v>1.0580151245749958E-2</v>
      </c>
      <c r="AO138" s="67">
        <f t="shared" si="49"/>
        <v>9.8830863587127116E-3</v>
      </c>
      <c r="AP138" s="67">
        <f t="shared" si="49"/>
        <v>9.3009447396450451E-3</v>
      </c>
      <c r="AQ138" s="67">
        <f t="shared" si="49"/>
        <v>8.80457706413873E-3</v>
      </c>
      <c r="AR138" s="67">
        <f t="shared" si="49"/>
        <v>8.3759270267809161E-3</v>
      </c>
      <c r="AS138" s="67">
        <f t="shared" si="49"/>
        <v>8.0004157130664222E-3</v>
      </c>
      <c r="AT138" s="67">
        <f t="shared" si="49"/>
        <v>7.6637582159160278E-3</v>
      </c>
      <c r="AU138" s="67">
        <f t="shared" si="49"/>
        <v>7.3500733721774125E-3</v>
      </c>
      <c r="AV138" s="67">
        <f t="shared" si="49"/>
        <v>7.0398192997174203E-3</v>
      </c>
      <c r="AW138" s="67">
        <f t="shared" si="49"/>
        <v>6.7064177798763502E-3</v>
      </c>
      <c r="AX138" s="67">
        <f t="shared" si="49"/>
        <v>6.3105604276905147E-3</v>
      </c>
      <c r="AY138" s="67">
        <f t="shared" si="49"/>
        <v>1.9519052833235406E-2</v>
      </c>
      <c r="AZ138" s="67">
        <f t="shared" si="49"/>
        <v>2.7137086975144165E-3</v>
      </c>
      <c r="BA138" s="67">
        <f t="shared" si="49"/>
        <v>3.5840432092864027E-3</v>
      </c>
      <c r="BB138" s="67">
        <f t="shared" si="49"/>
        <v>4.1889340739686975E-3</v>
      </c>
      <c r="BC138" s="67">
        <f t="shared" si="49"/>
        <v>4.586956300538958E-3</v>
      </c>
      <c r="BD138" s="67">
        <f t="shared" si="49"/>
        <v>4.8247026843180052E-3</v>
      </c>
      <c r="BE138" s="67">
        <f t="shared" si="49"/>
        <v>4.9367914620306319E-3</v>
      </c>
      <c r="BF138" s="67">
        <f t="shared" si="49"/>
        <v>4.9482325689313988E-3</v>
      </c>
      <c r="BG138" s="67">
        <f t="shared" si="49"/>
        <v>4.8774271800899882E-3</v>
      </c>
      <c r="BH138" s="67">
        <f t="shared" si="49"/>
        <v>4.7387075773546172E-3</v>
      </c>
      <c r="BI138" s="67"/>
    </row>
    <row r="139" spans="1:124" ht="2.4"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1.0070772683538509</v>
      </c>
      <c r="E148" s="3">
        <f t="shared" si="50"/>
        <v>1.0083510603497923</v>
      </c>
      <c r="F148" s="3">
        <f t="shared" si="50"/>
        <v>1.0071076480956989</v>
      </c>
      <c r="G148" s="3">
        <f t="shared" si="50"/>
        <v>1.0060065118945292</v>
      </c>
      <c r="H148" s="3">
        <f t="shared" si="50"/>
        <v>1.00502243874638</v>
      </c>
      <c r="I148" s="3">
        <f t="shared" si="50"/>
        <v>1.0041325809142558</v>
      </c>
      <c r="J148" s="3">
        <f t="shared" si="50"/>
        <v>1.0033159242488521</v>
      </c>
      <c r="K148" s="3">
        <f t="shared" si="50"/>
        <v>1.0025528335668807</v>
      </c>
      <c r="L148" s="3">
        <f t="shared" si="50"/>
        <v>1.0018246661425576</v>
      </c>
      <c r="M148" s="3">
        <f t="shared" si="50"/>
        <v>1.0011134493148204</v>
      </c>
      <c r="N148" s="3">
        <f t="shared" si="50"/>
        <v>1.0004016220120626</v>
      </c>
      <c r="O148" s="3">
        <f t="shared" si="50"/>
        <v>0.99967184315660174</v>
      </c>
      <c r="P148" s="3">
        <f t="shared" si="50"/>
        <v>0.99890687278374779</v>
      </c>
      <c r="Q148" s="3">
        <f t="shared" si="50"/>
        <v>0.99808953461373817</v>
      </c>
      <c r="R148" s="3">
        <f t="shared" si="50"/>
        <v>0.99720277209659569</v>
      </c>
      <c r="S148" s="3">
        <f t="shared" si="50"/>
        <v>0.99622981402948929</v>
      </c>
      <c r="T148" s="3">
        <f t="shared" si="50"/>
        <v>0.99515447125787582</v>
      </c>
      <c r="U148" s="3">
        <f t="shared" si="50"/>
        <v>0.99407753206352512</v>
      </c>
      <c r="V148" s="3">
        <f t="shared" si="50"/>
        <v>0.99292295054951563</v>
      </c>
      <c r="W148" s="3">
        <f t="shared" si="50"/>
        <v>0.9916953755030079</v>
      </c>
      <c r="X148" s="3">
        <f t="shared" si="50"/>
        <v>0.99040620058485218</v>
      </c>
      <c r="Y148" s="3">
        <f t="shared" si="50"/>
        <v>0.9890752714323936</v>
      </c>
      <c r="Z148" s="3">
        <f t="shared" si="50"/>
        <v>0.98773277536874737</v>
      </c>
      <c r="AA148" s="3">
        <f t="shared" si="50"/>
        <v>0.9864211625083309</v>
      </c>
      <c r="AB148" s="3">
        <f t="shared" si="50"/>
        <v>0.98519679020350182</v>
      </c>
      <c r="AC148" s="3">
        <f t="shared" si="50"/>
        <v>0.98413073970423037</v>
      </c>
      <c r="AD148" s="3">
        <f t="shared" si="50"/>
        <v>0.98330792318512539</v>
      </c>
      <c r="AE148" s="3">
        <f t="shared" si="50"/>
        <v>0.98282324335065008</v>
      </c>
      <c r="AF148" s="3">
        <f t="shared" si="50"/>
        <v>0.98277338356821031</v>
      </c>
      <c r="AG148" s="3">
        <f t="shared" si="50"/>
        <v>0.98324318776611175</v>
      </c>
      <c r="AH148" s="3">
        <f t="shared" si="50"/>
        <v>1.2321842067649462</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1.0009999999999999</v>
      </c>
      <c r="D149" s="3">
        <f t="shared" si="52"/>
        <v>1.0009999999999999</v>
      </c>
      <c r="E149" s="3">
        <f t="shared" si="52"/>
        <v>1.0009999999999999</v>
      </c>
      <c r="F149" s="3">
        <f t="shared" si="52"/>
        <v>1.0009999999999999</v>
      </c>
      <c r="G149" s="3">
        <f t="shared" si="52"/>
        <v>1.0009999999999999</v>
      </c>
      <c r="H149" s="3">
        <f t="shared" si="52"/>
        <v>1.0009999999999999</v>
      </c>
      <c r="I149" s="3">
        <f t="shared" si="52"/>
        <v>1.0009999999999999</v>
      </c>
      <c r="J149" s="3">
        <f t="shared" si="52"/>
        <v>1.0009999999999999</v>
      </c>
      <c r="K149" s="3">
        <f t="shared" si="52"/>
        <v>1.0009999999999999</v>
      </c>
      <c r="L149" s="3">
        <f t="shared" si="52"/>
        <v>1.0009999999999999</v>
      </c>
      <c r="M149" s="3">
        <f t="shared" si="52"/>
        <v>1.0009999999999999</v>
      </c>
      <c r="N149" s="3">
        <f t="shared" si="52"/>
        <v>1.0009999999999999</v>
      </c>
      <c r="O149" s="3">
        <f t="shared" si="52"/>
        <v>1.0009999999999999</v>
      </c>
      <c r="P149" s="3">
        <f t="shared" si="52"/>
        <v>1.0009999999999999</v>
      </c>
      <c r="Q149" s="3">
        <f t="shared" si="52"/>
        <v>1.0009999999999999</v>
      </c>
      <c r="R149" s="3">
        <f t="shared" si="52"/>
        <v>1.0009999999999999</v>
      </c>
      <c r="S149" s="3">
        <f t="shared" si="52"/>
        <v>1.0009999999999999</v>
      </c>
      <c r="T149" s="3">
        <f t="shared" si="52"/>
        <v>1.0009999999999999</v>
      </c>
      <c r="U149" s="3">
        <f t="shared" si="52"/>
        <v>1.0009999999999999</v>
      </c>
      <c r="V149" s="3">
        <f t="shared" si="52"/>
        <v>1.0009999999999999</v>
      </c>
      <c r="W149" s="3">
        <f t="shared" si="52"/>
        <v>1.0009999999999999</v>
      </c>
      <c r="X149" s="3">
        <f t="shared" si="52"/>
        <v>1.0009999999999999</v>
      </c>
      <c r="Y149" s="3">
        <f t="shared" si="52"/>
        <v>1.0009999999999999</v>
      </c>
      <c r="Z149" s="3">
        <f t="shared" si="52"/>
        <v>1.0009999999999999</v>
      </c>
      <c r="AA149" s="3">
        <f t="shared" si="52"/>
        <v>1.0009999999999999</v>
      </c>
      <c r="AB149" s="3">
        <f t="shared" si="52"/>
        <v>1.0009999999999999</v>
      </c>
      <c r="AC149" s="3">
        <f t="shared" si="52"/>
        <v>1.0009999999999999</v>
      </c>
      <c r="AD149" s="3">
        <f t="shared" si="52"/>
        <v>1.0009999999999999</v>
      </c>
      <c r="AE149" s="3">
        <f t="shared" si="52"/>
        <v>1.0009999999999999</v>
      </c>
      <c r="AF149" s="3">
        <f t="shared" si="52"/>
        <v>1.0009999999999999</v>
      </c>
      <c r="AG149" s="3">
        <f t="shared" si="52"/>
        <v>1.0009999999999999</v>
      </c>
      <c r="AH149" s="3">
        <f t="shared" si="52"/>
        <v>1.0009999999999999</v>
      </c>
      <c r="AI149" s="3">
        <f t="shared" ref="AI149:BI149" si="53">+(AH18/AI18)^0.2</f>
        <v>1.0009999999999999</v>
      </c>
      <c r="AJ149" s="3">
        <f t="shared" si="53"/>
        <v>1.0009999999999999</v>
      </c>
      <c r="AK149" s="3">
        <f t="shared" si="53"/>
        <v>1.0009999999999999</v>
      </c>
      <c r="AL149" s="3">
        <f t="shared" si="53"/>
        <v>1.0009999999999999</v>
      </c>
      <c r="AM149" s="3">
        <f t="shared" si="53"/>
        <v>1.0009999999999999</v>
      </c>
      <c r="AN149" s="3">
        <f t="shared" si="53"/>
        <v>1.0009999999999999</v>
      </c>
      <c r="AO149" s="3">
        <f t="shared" si="53"/>
        <v>1.0009999999999999</v>
      </c>
      <c r="AP149" s="3">
        <f t="shared" si="53"/>
        <v>1.0009999999999999</v>
      </c>
      <c r="AQ149" s="3">
        <f t="shared" si="53"/>
        <v>1.0009999999999999</v>
      </c>
      <c r="AR149" s="3">
        <f t="shared" si="53"/>
        <v>1.0009999999999999</v>
      </c>
      <c r="AS149" s="3">
        <f t="shared" si="53"/>
        <v>1.0009999999999999</v>
      </c>
      <c r="AT149" s="3">
        <f t="shared" si="53"/>
        <v>1.0009999999999999</v>
      </c>
      <c r="AU149" s="3">
        <f t="shared" si="53"/>
        <v>1.0009999999999999</v>
      </c>
      <c r="AV149" s="3">
        <f t="shared" si="53"/>
        <v>1.0009999999999999</v>
      </c>
      <c r="AW149" s="3">
        <f t="shared" si="53"/>
        <v>1.0009999999999999</v>
      </c>
      <c r="AX149" s="3">
        <f t="shared" si="53"/>
        <v>1.0009999999999999</v>
      </c>
      <c r="AY149" s="3">
        <f t="shared" si="53"/>
        <v>1.0009999999999999</v>
      </c>
      <c r="AZ149" s="3">
        <f t="shared" si="53"/>
        <v>1.0009999999999999</v>
      </c>
      <c r="BA149" s="3">
        <f t="shared" si="53"/>
        <v>1.0009999999999999</v>
      </c>
      <c r="BB149" s="3">
        <f t="shared" si="53"/>
        <v>1.0009999999999999</v>
      </c>
      <c r="BC149" s="3">
        <f t="shared" si="53"/>
        <v>1.0009999999999999</v>
      </c>
      <c r="BD149" s="3">
        <f t="shared" si="53"/>
        <v>1.0009999999999999</v>
      </c>
      <c r="BE149" s="3">
        <f t="shared" si="53"/>
        <v>1.0009999999999999</v>
      </c>
      <c r="BF149" s="3">
        <f t="shared" si="53"/>
        <v>1.0009999999999999</v>
      </c>
      <c r="BG149" s="3">
        <f t="shared" si="53"/>
        <v>1.0009999999999999</v>
      </c>
      <c r="BH149" s="3">
        <f t="shared" si="53"/>
        <v>1.0009999999999999</v>
      </c>
      <c r="BI149" s="3">
        <f t="shared" si="53"/>
        <v>1.0009999999999999</v>
      </c>
    </row>
    <row r="150" spans="1:124" ht="21" customHeight="1" x14ac:dyDescent="0.3">
      <c r="A150" s="9" t="str">
        <f>Base!A150</f>
        <v xml:space="preserve">   Ratio MU</v>
      </c>
      <c r="B150" s="3"/>
      <c r="C150" s="3">
        <f t="shared" ref="C150:AH150" si="54">+((C126/B126)^($B$19))^0.2</f>
        <v>1.0367098653262252</v>
      </c>
      <c r="D150" s="3">
        <f t="shared" si="54"/>
        <v>1.0312801361352988</v>
      </c>
      <c r="E150" s="3">
        <f t="shared" si="54"/>
        <v>1.026471205794957</v>
      </c>
      <c r="F150" s="3">
        <f t="shared" si="54"/>
        <v>1.0242635427982534</v>
      </c>
      <c r="G150" s="3">
        <f t="shared" si="54"/>
        <v>1.0227315083522992</v>
      </c>
      <c r="H150" s="3">
        <f t="shared" si="54"/>
        <v>1.0215764284702349</v>
      </c>
      <c r="I150" s="3">
        <f t="shared" si="54"/>
        <v>1.0206448136840338</v>
      </c>
      <c r="J150" s="3">
        <f t="shared" si="54"/>
        <v>1.0198582637851279</v>
      </c>
      <c r="K150" s="3">
        <f t="shared" si="54"/>
        <v>1.0191792015128769</v>
      </c>
      <c r="L150" s="3">
        <f t="shared" si="54"/>
        <v>1.0185945793460944</v>
      </c>
      <c r="M150" s="3">
        <f t="shared" si="54"/>
        <v>1.0181096987516816</v>
      </c>
      <c r="N150" s="3">
        <f t="shared" si="54"/>
        <v>1.0177491815735058</v>
      </c>
      <c r="O150" s="3">
        <f t="shared" si="54"/>
        <v>1.017553823677283</v>
      </c>
      <c r="P150" s="3">
        <f t="shared" si="54"/>
        <v>1.017265645090788</v>
      </c>
      <c r="Q150" s="3">
        <f t="shared" si="54"/>
        <v>1.0169087339956784</v>
      </c>
      <c r="R150" s="3">
        <f t="shared" si="54"/>
        <v>1.0165264169693788</v>
      </c>
      <c r="S150" s="3">
        <f t="shared" si="54"/>
        <v>1.0161426168773655</v>
      </c>
      <c r="T150" s="3">
        <f t="shared" si="54"/>
        <v>1.0157707397194951</v>
      </c>
      <c r="U150" s="3">
        <f t="shared" si="54"/>
        <v>1.0153848058373358</v>
      </c>
      <c r="V150" s="3">
        <f t="shared" si="54"/>
        <v>1.0150168337380798</v>
      </c>
      <c r="W150" s="3">
        <f t="shared" si="54"/>
        <v>1.014663361823523</v>
      </c>
      <c r="X150" s="3">
        <f t="shared" si="54"/>
        <v>1.0143192344482914</v>
      </c>
      <c r="Y150" s="3">
        <f t="shared" si="54"/>
        <v>1.013977114249373</v>
      </c>
      <c r="Z150" s="3">
        <f t="shared" si="54"/>
        <v>1.0136266832866292</v>
      </c>
      <c r="AA150" s="3">
        <f t="shared" si="54"/>
        <v>1.0132534325890692</v>
      </c>
      <c r="AB150" s="3">
        <f t="shared" si="54"/>
        <v>1.0128368411423534</v>
      </c>
      <c r="AC150" s="3">
        <f t="shared" si="54"/>
        <v>1.0123476068679431</v>
      </c>
      <c r="AD150" s="3">
        <f t="shared" si="54"/>
        <v>1.0117433791969481</v>
      </c>
      <c r="AE150" s="3">
        <f t="shared" si="54"/>
        <v>1.0113693624851063</v>
      </c>
      <c r="AF150" s="3">
        <f t="shared" si="54"/>
        <v>1.0109866188535579</v>
      </c>
      <c r="AG150" s="3">
        <f t="shared" si="54"/>
        <v>1.0104064910266748</v>
      </c>
      <c r="AH150" s="3">
        <f t="shared" si="54"/>
        <v>0.94328644122342575</v>
      </c>
      <c r="AI150" s="3">
        <f t="shared" ref="AI150:BI150" si="55">+((AI126/AH126)^($B$19))^0.2</f>
        <v>1.0282419699014242</v>
      </c>
      <c r="AJ150" s="3">
        <f t="shared" si="55"/>
        <v>1.0206193443081666</v>
      </c>
      <c r="AK150" s="3">
        <f t="shared" si="55"/>
        <v>1.0162571921325341</v>
      </c>
      <c r="AL150" s="3">
        <f t="shared" si="55"/>
        <v>1.0135327684299873</v>
      </c>
      <c r="AM150" s="3">
        <f t="shared" si="55"/>
        <v>1.0117249702270732</v>
      </c>
      <c r="AN150" s="3">
        <f t="shared" si="55"/>
        <v>1.0104700885787077</v>
      </c>
      <c r="AO150" s="3">
        <f t="shared" si="55"/>
        <v>1.009570580665085</v>
      </c>
      <c r="AP150" s="3">
        <f t="shared" si="55"/>
        <v>1.0088742121465664</v>
      </c>
      <c r="AQ150" s="3">
        <f t="shared" si="55"/>
        <v>1.0082926520875577</v>
      </c>
      <c r="AR150" s="3">
        <f t="shared" si="55"/>
        <v>1.007796780283855</v>
      </c>
      <c r="AS150" s="3">
        <f t="shared" si="55"/>
        <v>1.0073685584683127</v>
      </c>
      <c r="AT150" s="3">
        <f t="shared" si="55"/>
        <v>1.0069934222907757</v>
      </c>
      <c r="AU150" s="3">
        <f t="shared" si="55"/>
        <v>1.0066571011148013</v>
      </c>
      <c r="AV150" s="3">
        <f t="shared" si="55"/>
        <v>1.006343729642535</v>
      </c>
      <c r="AW150" s="3">
        <f t="shared" si="55"/>
        <v>1.0060337855142034</v>
      </c>
      <c r="AX150" s="3">
        <f t="shared" si="55"/>
        <v>1.0057007170628136</v>
      </c>
      <c r="AY150" s="3">
        <f t="shared" si="55"/>
        <v>1.0053052551725181</v>
      </c>
      <c r="AZ150" s="3">
        <f t="shared" si="55"/>
        <v>1.0185005522809545</v>
      </c>
      <c r="BA150" s="3">
        <f t="shared" si="55"/>
        <v>1.0017119967008137</v>
      </c>
      <c r="BB150" s="3">
        <f t="shared" si="55"/>
        <v>1.002581461747539</v>
      </c>
      <c r="BC150" s="3">
        <f t="shared" si="55"/>
        <v>1.0031857483256432</v>
      </c>
      <c r="BD150" s="3">
        <f t="shared" si="55"/>
        <v>1.0035833729276114</v>
      </c>
      <c r="BE150" s="3">
        <f t="shared" si="55"/>
        <v>1.0038208818025156</v>
      </c>
      <c r="BF150" s="3">
        <f t="shared" si="55"/>
        <v>1.0039328586034273</v>
      </c>
      <c r="BG150" s="3">
        <f t="shared" si="55"/>
        <v>1.0039442882806509</v>
      </c>
      <c r="BH150" s="3">
        <f t="shared" si="55"/>
        <v>1.0038735536264636</v>
      </c>
      <c r="BI150" s="3">
        <f t="shared" si="55"/>
        <v>1.00373497260475</v>
      </c>
    </row>
    <row r="151" spans="1:124" ht="21" customHeight="1" x14ac:dyDescent="0.3">
      <c r="A151" s="9" t="str">
        <f>Base!A151</f>
        <v>Product</v>
      </c>
      <c r="B151" s="3"/>
      <c r="C151" s="3">
        <f>+C150*C149</f>
        <v>1.0377465751915513</v>
      </c>
      <c r="D151" s="3">
        <f t="shared" ref="D151:BI151" si="56">+D150*D149</f>
        <v>1.032311416271434</v>
      </c>
      <c r="E151" s="3">
        <f t="shared" si="56"/>
        <v>1.0274976770007518</v>
      </c>
      <c r="F151" s="3">
        <f t="shared" si="56"/>
        <v>1.0252878063410515</v>
      </c>
      <c r="G151" s="3">
        <f t="shared" si="56"/>
        <v>1.0237542398606514</v>
      </c>
      <c r="H151" s="3">
        <f t="shared" si="56"/>
        <v>1.0225980048987051</v>
      </c>
      <c r="I151" s="3">
        <f t="shared" si="56"/>
        <v>1.0216654584977178</v>
      </c>
      <c r="J151" s="3">
        <f t="shared" si="56"/>
        <v>1.0208781220489129</v>
      </c>
      <c r="K151" s="3">
        <f t="shared" si="56"/>
        <v>1.0201983807143897</v>
      </c>
      <c r="L151" s="3">
        <f t="shared" si="56"/>
        <v>1.0196131739254404</v>
      </c>
      <c r="M151" s="3">
        <f t="shared" si="56"/>
        <v>1.0191278084504332</v>
      </c>
      <c r="N151" s="3">
        <f t="shared" si="56"/>
        <v>1.0187669307550793</v>
      </c>
      <c r="O151" s="3">
        <f t="shared" si="56"/>
        <v>1.0185713775009602</v>
      </c>
      <c r="P151" s="3">
        <f t="shared" si="56"/>
        <v>1.0182829107358786</v>
      </c>
      <c r="Q151" s="3">
        <f t="shared" si="56"/>
        <v>1.0179256427296739</v>
      </c>
      <c r="R151" s="3">
        <f t="shared" si="56"/>
        <v>1.0175429433863481</v>
      </c>
      <c r="S151" s="3">
        <f t="shared" si="56"/>
        <v>1.0171587594942428</v>
      </c>
      <c r="T151" s="3">
        <f t="shared" si="56"/>
        <v>1.0167865104592144</v>
      </c>
      <c r="U151" s="3">
        <f t="shared" si="56"/>
        <v>1.016400190643173</v>
      </c>
      <c r="V151" s="3">
        <f t="shared" si="56"/>
        <v>1.0160318505718178</v>
      </c>
      <c r="W151" s="3">
        <f t="shared" si="56"/>
        <v>1.0156780251853463</v>
      </c>
      <c r="X151" s="3">
        <f t="shared" si="56"/>
        <v>1.0153335536827397</v>
      </c>
      <c r="Y151" s="3">
        <f t="shared" si="56"/>
        <v>1.0149910913636222</v>
      </c>
      <c r="Z151" s="3">
        <f t="shared" si="56"/>
        <v>1.0146403099699157</v>
      </c>
      <c r="AA151" s="3">
        <f t="shared" si="56"/>
        <v>1.0142666860216583</v>
      </c>
      <c r="AB151" s="3">
        <f t="shared" si="56"/>
        <v>1.0138496779834956</v>
      </c>
      <c r="AC151" s="3">
        <f t="shared" si="56"/>
        <v>1.0133599544748109</v>
      </c>
      <c r="AD151" s="3">
        <f t="shared" si="56"/>
        <v>1.0127551225761449</v>
      </c>
      <c r="AE151" s="3">
        <f t="shared" si="56"/>
        <v>1.0123807318475913</v>
      </c>
      <c r="AF151" s="3">
        <f t="shared" si="56"/>
        <v>1.0119976054724114</v>
      </c>
      <c r="AG151" s="3">
        <f t="shared" si="56"/>
        <v>1.0114168975177014</v>
      </c>
      <c r="AH151" s="3">
        <f t="shared" si="56"/>
        <v>0.94422972766464908</v>
      </c>
      <c r="AI151" s="3">
        <f t="shared" si="56"/>
        <v>1.0292702118713255</v>
      </c>
      <c r="AJ151" s="3">
        <f t="shared" si="56"/>
        <v>1.0216399636524747</v>
      </c>
      <c r="AK151" s="3">
        <f t="shared" si="56"/>
        <v>1.0172734493246665</v>
      </c>
      <c r="AL151" s="3">
        <f t="shared" si="56"/>
        <v>1.0145463011984173</v>
      </c>
      <c r="AM151" s="3">
        <f t="shared" si="56"/>
        <v>1.0127366951973003</v>
      </c>
      <c r="AN151" s="3">
        <f t="shared" si="56"/>
        <v>1.0114805586672864</v>
      </c>
      <c r="AO151" s="3">
        <f t="shared" si="56"/>
        <v>1.01058015124575</v>
      </c>
      <c r="AP151" s="3">
        <f t="shared" si="56"/>
        <v>1.0098830863587127</v>
      </c>
      <c r="AQ151" s="3">
        <f t="shared" si="56"/>
        <v>1.009300944739645</v>
      </c>
      <c r="AR151" s="3">
        <f t="shared" si="56"/>
        <v>1.0088045770641387</v>
      </c>
      <c r="AS151" s="3">
        <f t="shared" si="56"/>
        <v>1.0083759270267809</v>
      </c>
      <c r="AT151" s="3">
        <f t="shared" si="56"/>
        <v>1.0080004157130664</v>
      </c>
      <c r="AU151" s="3">
        <f t="shared" si="56"/>
        <v>1.007663758215916</v>
      </c>
      <c r="AV151" s="3">
        <f t="shared" si="56"/>
        <v>1.0073500733721774</v>
      </c>
      <c r="AW151" s="3">
        <f t="shared" si="56"/>
        <v>1.0070398192997174</v>
      </c>
      <c r="AX151" s="3">
        <f t="shared" si="56"/>
        <v>1.0067064177798764</v>
      </c>
      <c r="AY151" s="3">
        <f t="shared" si="56"/>
        <v>1.0063105604276905</v>
      </c>
      <c r="AZ151" s="3">
        <f t="shared" si="56"/>
        <v>1.0195190528332354</v>
      </c>
      <c r="BA151" s="3">
        <f t="shared" si="56"/>
        <v>1.0027137086975144</v>
      </c>
      <c r="BB151" s="3">
        <f t="shared" si="56"/>
        <v>1.0035840432092864</v>
      </c>
      <c r="BC151" s="3">
        <f t="shared" si="56"/>
        <v>1.0041889340739687</v>
      </c>
      <c r="BD151" s="3">
        <f t="shared" si="56"/>
        <v>1.004586956300539</v>
      </c>
      <c r="BE151" s="3">
        <f t="shared" si="56"/>
        <v>1.004824702684318</v>
      </c>
      <c r="BF151" s="3">
        <f t="shared" si="56"/>
        <v>1.0049367914620306</v>
      </c>
      <c r="BG151" s="3">
        <f t="shared" si="56"/>
        <v>1.0049482325689314</v>
      </c>
      <c r="BH151" s="3">
        <f t="shared" si="56"/>
        <v>1.00487742718009</v>
      </c>
      <c r="BI151" s="3">
        <f t="shared" si="56"/>
        <v>1.0047387075773546</v>
      </c>
    </row>
    <row r="152" spans="1:124" ht="21" customHeight="1" x14ac:dyDescent="0.3">
      <c r="A152" s="9" t="str">
        <f>Base!A152</f>
        <v>Consumption discount rate</v>
      </c>
      <c r="B152" s="3"/>
      <c r="C152" s="3">
        <f>+C151-1</f>
        <v>3.7746575191551335E-2</v>
      </c>
      <c r="D152" s="3">
        <f t="shared" ref="D152:BI152" si="57">+D151-1</f>
        <v>3.2311416271433968E-2</v>
      </c>
      <c r="E152" s="3">
        <f t="shared" si="57"/>
        <v>2.7497677000751786E-2</v>
      </c>
      <c r="F152" s="3">
        <f t="shared" si="57"/>
        <v>2.5287806341051544E-2</v>
      </c>
      <c r="G152" s="3">
        <f t="shared" si="57"/>
        <v>2.3754239860651394E-2</v>
      </c>
      <c r="H152" s="3">
        <f t="shared" si="57"/>
        <v>2.2598004898705115E-2</v>
      </c>
      <c r="I152" s="3">
        <f t="shared" si="57"/>
        <v>2.1665458497717838E-2</v>
      </c>
      <c r="J152" s="3">
        <f t="shared" si="57"/>
        <v>2.0878122048912928E-2</v>
      </c>
      <c r="K152" s="3">
        <f t="shared" si="57"/>
        <v>2.019838071438973E-2</v>
      </c>
      <c r="L152" s="3">
        <f t="shared" si="57"/>
        <v>1.9613173925440375E-2</v>
      </c>
      <c r="M152" s="3">
        <f t="shared" si="57"/>
        <v>1.9127808450433159E-2</v>
      </c>
      <c r="N152" s="3">
        <f t="shared" si="57"/>
        <v>1.8766930755079292E-2</v>
      </c>
      <c r="O152" s="3">
        <f t="shared" si="57"/>
        <v>1.8571377500960162E-2</v>
      </c>
      <c r="P152" s="3">
        <f t="shared" si="57"/>
        <v>1.8282910735878621E-2</v>
      </c>
      <c r="Q152" s="3">
        <f t="shared" si="57"/>
        <v>1.7925642729673896E-2</v>
      </c>
      <c r="R152" s="3">
        <f t="shared" si="57"/>
        <v>1.7542943386348098E-2</v>
      </c>
      <c r="S152" s="3">
        <f t="shared" si="57"/>
        <v>1.7158759494242837E-2</v>
      </c>
      <c r="T152" s="3">
        <f t="shared" si="57"/>
        <v>1.6786510459214421E-2</v>
      </c>
      <c r="U152" s="3">
        <f t="shared" si="57"/>
        <v>1.6400190643172996E-2</v>
      </c>
      <c r="V152" s="3">
        <f t="shared" si="57"/>
        <v>1.6031850571817774E-2</v>
      </c>
      <c r="W152" s="3">
        <f t="shared" si="57"/>
        <v>1.5678025185346334E-2</v>
      </c>
      <c r="X152" s="3">
        <f t="shared" si="57"/>
        <v>1.5333553682739698E-2</v>
      </c>
      <c r="Y152" s="3">
        <f t="shared" si="57"/>
        <v>1.49910913636222E-2</v>
      </c>
      <c r="Z152" s="3">
        <f t="shared" si="57"/>
        <v>1.4640309969915721E-2</v>
      </c>
      <c r="AA152" s="3">
        <f t="shared" si="57"/>
        <v>1.4266686021658259E-2</v>
      </c>
      <c r="AB152" s="3">
        <f t="shared" si="57"/>
        <v>1.3849677983495567E-2</v>
      </c>
      <c r="AC152" s="3">
        <f t="shared" si="57"/>
        <v>1.3359954474810865E-2</v>
      </c>
      <c r="AD152" s="3">
        <f t="shared" si="57"/>
        <v>1.2755122576144862E-2</v>
      </c>
      <c r="AE152" s="3">
        <f t="shared" si="57"/>
        <v>1.2380731847591253E-2</v>
      </c>
      <c r="AF152" s="3">
        <f t="shared" si="57"/>
        <v>1.1997605472411355E-2</v>
      </c>
      <c r="AG152" s="3">
        <f t="shared" si="57"/>
        <v>1.1416897517701363E-2</v>
      </c>
      <c r="AH152" s="3">
        <f t="shared" si="57"/>
        <v>-5.5770272335350923E-2</v>
      </c>
      <c r="AI152" s="3">
        <f t="shared" si="57"/>
        <v>2.9270211871325502E-2</v>
      </c>
      <c r="AJ152" s="3">
        <f t="shared" si="57"/>
        <v>2.163996365247467E-2</v>
      </c>
      <c r="AK152" s="3">
        <f t="shared" si="57"/>
        <v>1.7273449324666457E-2</v>
      </c>
      <c r="AL152" s="3">
        <f t="shared" si="57"/>
        <v>1.4546301198417266E-2</v>
      </c>
      <c r="AM152" s="3">
        <f t="shared" si="57"/>
        <v>1.2736695197300252E-2</v>
      </c>
      <c r="AN152" s="3">
        <f t="shared" si="57"/>
        <v>1.1480558667286367E-2</v>
      </c>
      <c r="AO152" s="3">
        <f t="shared" si="57"/>
        <v>1.0580151245749958E-2</v>
      </c>
      <c r="AP152" s="3">
        <f t="shared" si="57"/>
        <v>9.8830863587127116E-3</v>
      </c>
      <c r="AQ152" s="3">
        <f t="shared" si="57"/>
        <v>9.3009447396450451E-3</v>
      </c>
      <c r="AR152" s="3">
        <f t="shared" si="57"/>
        <v>8.80457706413873E-3</v>
      </c>
      <c r="AS152" s="3">
        <f t="shared" si="57"/>
        <v>8.3759270267809161E-3</v>
      </c>
      <c r="AT152" s="3">
        <f t="shared" si="57"/>
        <v>8.0004157130664222E-3</v>
      </c>
      <c r="AU152" s="3">
        <f t="shared" si="57"/>
        <v>7.6637582159160278E-3</v>
      </c>
      <c r="AV152" s="3">
        <f t="shared" si="57"/>
        <v>7.3500733721774125E-3</v>
      </c>
      <c r="AW152" s="3">
        <f t="shared" si="57"/>
        <v>7.0398192997174203E-3</v>
      </c>
      <c r="AX152" s="3">
        <f t="shared" si="57"/>
        <v>6.7064177798763502E-3</v>
      </c>
      <c r="AY152" s="3">
        <f t="shared" si="57"/>
        <v>6.3105604276905147E-3</v>
      </c>
      <c r="AZ152" s="3">
        <f t="shared" si="57"/>
        <v>1.9519052833235406E-2</v>
      </c>
      <c r="BA152" s="3">
        <f t="shared" si="57"/>
        <v>2.7137086975144165E-3</v>
      </c>
      <c r="BB152" s="3">
        <f t="shared" si="57"/>
        <v>3.5840432092864027E-3</v>
      </c>
      <c r="BC152" s="3">
        <f t="shared" si="57"/>
        <v>4.1889340739686975E-3</v>
      </c>
      <c r="BD152" s="3">
        <f t="shared" si="57"/>
        <v>4.586956300538958E-3</v>
      </c>
      <c r="BE152" s="3">
        <f t="shared" si="57"/>
        <v>4.8247026843180052E-3</v>
      </c>
      <c r="BF152" s="3">
        <f t="shared" si="57"/>
        <v>4.9367914620306319E-3</v>
      </c>
      <c r="BG152" s="3">
        <f t="shared" si="57"/>
        <v>4.9482325689313988E-3</v>
      </c>
      <c r="BH152" s="3">
        <f t="shared" si="57"/>
        <v>4.8774271800899882E-3</v>
      </c>
      <c r="BI152" s="3">
        <f t="shared" si="57"/>
        <v>4.7387075773546172E-3</v>
      </c>
    </row>
    <row r="153" spans="1:124" ht="21" customHeight="1" x14ac:dyDescent="0.3">
      <c r="A153" s="9" t="str">
        <f>Base!A153</f>
        <v>Risk-free rate of return</v>
      </c>
      <c r="B153" s="3"/>
      <c r="C153" s="3">
        <f t="shared" ref="C153:AH153" si="58">+C148*C150*(1+B16)-1</f>
        <v>4.9743229371374875E-2</v>
      </c>
      <c r="D153" s="3">
        <f t="shared" si="58"/>
        <v>3.8578782406724299E-2</v>
      </c>
      <c r="E153" s="3">
        <f t="shared" si="58"/>
        <v>3.5043328781874772E-2</v>
      </c>
      <c r="F153" s="3">
        <f t="shared" si="58"/>
        <v>3.1543647617717108E-2</v>
      </c>
      <c r="G153" s="3">
        <f t="shared" si="58"/>
        <v>2.8874557322126959E-2</v>
      </c>
      <c r="H153" s="3">
        <f t="shared" si="58"/>
        <v>2.6707233506972239E-2</v>
      </c>
      <c r="I153" s="3">
        <f t="shared" si="58"/>
        <v>2.4862710961298662E-2</v>
      </c>
      <c r="J153" s="3">
        <f t="shared" si="58"/>
        <v>2.324003653240525E-2</v>
      </c>
      <c r="K153" s="3">
        <f t="shared" si="58"/>
        <v>2.1780996389165752E-2</v>
      </c>
      <c r="L153" s="3">
        <f t="shared" si="58"/>
        <v>2.0453174388019857E-2</v>
      </c>
      <c r="M153" s="3">
        <f t="shared" si="58"/>
        <v>1.9243312298168558E-2</v>
      </c>
      <c r="N153" s="3">
        <f t="shared" si="58"/>
        <v>1.8157932047584424E-2</v>
      </c>
      <c r="O153" s="3">
        <f t="shared" si="58"/>
        <v>1.7219906426517273E-2</v>
      </c>
      <c r="P153" s="3">
        <f t="shared" si="58"/>
        <v>1.6153644327980832E-2</v>
      </c>
      <c r="Q153" s="3">
        <f t="shared" si="58"/>
        <v>1.4965965058392205E-2</v>
      </c>
      <c r="R153" s="3">
        <f t="shared" si="58"/>
        <v>1.3682960911284514E-2</v>
      </c>
      <c r="S153" s="3">
        <f t="shared" si="58"/>
        <v>1.2311570239176506E-2</v>
      </c>
      <c r="T153" s="3">
        <f t="shared" si="58"/>
        <v>1.0848793404775403E-2</v>
      </c>
      <c r="U153" s="3">
        <f t="shared" si="58"/>
        <v>9.3712218815804604E-3</v>
      </c>
      <c r="V153" s="3">
        <f t="shared" si="58"/>
        <v>7.8335094126413818E-3</v>
      </c>
      <c r="W153" s="3">
        <f t="shared" si="58"/>
        <v>6.2369636127230788E-3</v>
      </c>
      <c r="X153" s="3">
        <f t="shared" si="58"/>
        <v>4.588059170068215E-3</v>
      </c>
      <c r="Y153" s="3">
        <f t="shared" si="58"/>
        <v>2.8996895024337999E-3</v>
      </c>
      <c r="Z153" s="3">
        <f t="shared" si="58"/>
        <v>1.1922970705204872E-3</v>
      </c>
      <c r="AA153" s="3">
        <f t="shared" si="58"/>
        <v>-5.0537110993364998E-4</v>
      </c>
      <c r="AB153" s="3">
        <f t="shared" si="58"/>
        <v>-2.1563951066994047E-3</v>
      </c>
      <c r="AC153" s="3">
        <f t="shared" si="58"/>
        <v>-3.717600815243749E-3</v>
      </c>
      <c r="AD153" s="3">
        <f t="shared" si="58"/>
        <v>-5.1447190055481373E-3</v>
      </c>
      <c r="AE153" s="3">
        <f t="shared" si="58"/>
        <v>-6.0026829369085322E-3</v>
      </c>
      <c r="AF153" s="3">
        <f t="shared" si="58"/>
        <v>-6.4292598471042961E-3</v>
      </c>
      <c r="AG153" s="3">
        <f t="shared" si="58"/>
        <v>-6.5247008233610959E-3</v>
      </c>
      <c r="AH153" s="3">
        <f t="shared" si="58"/>
        <v>0.16230265533101584</v>
      </c>
      <c r="AI153" s="3">
        <f t="shared" ref="AI153:BI153" si="59">+AI148*AI150*(1+AH16)-1</f>
        <v>2.8360318581017729E-2</v>
      </c>
      <c r="AJ153" s="3">
        <f t="shared" si="59"/>
        <v>2.0721073695481262E-2</v>
      </c>
      <c r="AK153" s="3">
        <f t="shared" si="59"/>
        <v>1.6344912664634448E-2</v>
      </c>
      <c r="AL153" s="3">
        <f t="shared" si="59"/>
        <v>1.3608530319950463E-2</v>
      </c>
      <c r="AM153" s="3">
        <f t="shared" si="59"/>
        <v>1.1790462670190571E-2</v>
      </c>
      <c r="AN153" s="3">
        <f t="shared" si="59"/>
        <v>1.0526734441157481E-2</v>
      </c>
      <c r="AO153" s="3">
        <f t="shared" si="59"/>
        <v>9.6195921294501829E-3</v>
      </c>
      <c r="AP153" s="3">
        <f t="shared" si="59"/>
        <v>8.9166266603291078E-3</v>
      </c>
      <c r="AQ153" s="3">
        <f t="shared" si="59"/>
        <v>8.3293617797060016E-3</v>
      </c>
      <c r="AR153" s="3">
        <f t="shared" si="59"/>
        <v>7.8285551653385355E-3</v>
      </c>
      <c r="AS153" s="3">
        <f t="shared" si="59"/>
        <v>7.3960637653360806E-3</v>
      </c>
      <c r="AT153" s="3">
        <f t="shared" si="59"/>
        <v>7.0172329642113063E-3</v>
      </c>
      <c r="AU153" s="3">
        <f t="shared" si="59"/>
        <v>6.6777142385470167E-3</v>
      </c>
      <c r="AV153" s="3">
        <f t="shared" si="59"/>
        <v>6.3615750262266957E-3</v>
      </c>
      <c r="AW153" s="3">
        <f t="shared" si="59"/>
        <v>6.0492348384102446E-3</v>
      </c>
      <c r="AX153" s="3">
        <f t="shared" si="59"/>
        <v>5.714091734380089E-3</v>
      </c>
      <c r="AY153" s="3">
        <f t="shared" si="59"/>
        <v>5.3168330733204261E-3</v>
      </c>
      <c r="AZ153" s="3">
        <f t="shared" si="59"/>
        <v>1.8510710339163294E-2</v>
      </c>
      <c r="BA153" s="3">
        <f t="shared" si="59"/>
        <v>1.7206485692180529E-3</v>
      </c>
      <c r="BB153" s="3">
        <f t="shared" si="59"/>
        <v>2.5889607645859236E-3</v>
      </c>
      <c r="BC153" s="3">
        <f t="shared" si="59"/>
        <v>3.1922463853721883E-3</v>
      </c>
      <c r="BD153" s="3">
        <f t="shared" si="59"/>
        <v>3.589002475348213E-3</v>
      </c>
      <c r="BE153" s="3">
        <f t="shared" si="59"/>
        <v>3.8257581427885157E-3</v>
      </c>
      <c r="BF153" s="3">
        <f t="shared" si="59"/>
        <v>3.937081983798274E-3</v>
      </c>
      <c r="BG153" s="3">
        <f t="shared" si="59"/>
        <v>3.9479457686601993E-3</v>
      </c>
      <c r="BH153" s="3">
        <f t="shared" si="59"/>
        <v>3.8767207871448495E-3</v>
      </c>
      <c r="BI153" s="3">
        <f t="shared" si="59"/>
        <v>3.7377149866908432E-3</v>
      </c>
    </row>
    <row r="154" spans="1:124" ht="21" customHeight="1" x14ac:dyDescent="0.3">
      <c r="A154" s="9" t="str">
        <f>Base!A154</f>
        <v>Real rate of return on capital (with full risks)</v>
      </c>
      <c r="B154" s="3"/>
      <c r="C154" s="3">
        <f t="shared" ref="C154:AH154" si="60">+C151*(1+B9)-1</f>
        <v>3.7746575191551335E-2</v>
      </c>
      <c r="D154" s="3">
        <f t="shared" si="60"/>
        <v>3.2311416271433968E-2</v>
      </c>
      <c r="E154" s="3">
        <f t="shared" si="60"/>
        <v>2.7497677000751786E-2</v>
      </c>
      <c r="F154" s="3">
        <f t="shared" si="60"/>
        <v>2.5287806341051544E-2</v>
      </c>
      <c r="G154" s="3">
        <f t="shared" si="60"/>
        <v>2.3754239860651394E-2</v>
      </c>
      <c r="H154" s="3">
        <f t="shared" si="60"/>
        <v>2.2598004898705115E-2</v>
      </c>
      <c r="I154" s="3">
        <f t="shared" si="60"/>
        <v>2.1665458497717838E-2</v>
      </c>
      <c r="J154" s="3">
        <f t="shared" si="60"/>
        <v>2.0878122048912928E-2</v>
      </c>
      <c r="K154" s="3">
        <f t="shared" si="60"/>
        <v>2.019838071438973E-2</v>
      </c>
      <c r="L154" s="3">
        <f t="shared" si="60"/>
        <v>1.9613173925440375E-2</v>
      </c>
      <c r="M154" s="3">
        <f t="shared" si="60"/>
        <v>1.9127808450433159E-2</v>
      </c>
      <c r="N154" s="3">
        <f t="shared" si="60"/>
        <v>1.8766930755079292E-2</v>
      </c>
      <c r="O154" s="3">
        <f t="shared" si="60"/>
        <v>1.8571377500960162E-2</v>
      </c>
      <c r="P154" s="3">
        <f t="shared" si="60"/>
        <v>1.8282910735878621E-2</v>
      </c>
      <c r="Q154" s="3">
        <f t="shared" si="60"/>
        <v>1.7925642729673896E-2</v>
      </c>
      <c r="R154" s="3">
        <f t="shared" si="60"/>
        <v>1.7542943386348098E-2</v>
      </c>
      <c r="S154" s="3">
        <f t="shared" si="60"/>
        <v>1.7158759494242837E-2</v>
      </c>
      <c r="T154" s="3">
        <f t="shared" si="60"/>
        <v>1.6786510459214421E-2</v>
      </c>
      <c r="U154" s="3">
        <f t="shared" si="60"/>
        <v>1.6400190643172996E-2</v>
      </c>
      <c r="V154" s="3">
        <f t="shared" si="60"/>
        <v>1.6031850571817774E-2</v>
      </c>
      <c r="W154" s="3">
        <f t="shared" si="60"/>
        <v>1.5678025185346334E-2</v>
      </c>
      <c r="X154" s="3">
        <f t="shared" si="60"/>
        <v>1.5333553682739698E-2</v>
      </c>
      <c r="Y154" s="3">
        <f t="shared" si="60"/>
        <v>1.49910913636222E-2</v>
      </c>
      <c r="Z154" s="3">
        <f t="shared" si="60"/>
        <v>1.4640309969915721E-2</v>
      </c>
      <c r="AA154" s="3">
        <f t="shared" si="60"/>
        <v>1.4266686021658259E-2</v>
      </c>
      <c r="AB154" s="3">
        <f t="shared" si="60"/>
        <v>1.3849677983495567E-2</v>
      </c>
      <c r="AC154" s="3">
        <f t="shared" si="60"/>
        <v>1.3359954474810865E-2</v>
      </c>
      <c r="AD154" s="3">
        <f t="shared" si="60"/>
        <v>1.2755122576144862E-2</v>
      </c>
      <c r="AE154" s="3">
        <f t="shared" si="60"/>
        <v>1.2380731847591253E-2</v>
      </c>
      <c r="AF154" s="3">
        <f t="shared" si="60"/>
        <v>1.1997605472411355E-2</v>
      </c>
      <c r="AG154" s="3">
        <f t="shared" si="60"/>
        <v>1.1416897517701363E-2</v>
      </c>
      <c r="AH154" s="3">
        <f t="shared" si="60"/>
        <v>-5.5770272335350923E-2</v>
      </c>
      <c r="AI154" s="3">
        <f t="shared" ref="AI154:BI154" si="61">+AI151*(1+AH9)-1</f>
        <v>2.9270211871325502E-2</v>
      </c>
      <c r="AJ154" s="3">
        <f t="shared" si="61"/>
        <v>2.163996365247467E-2</v>
      </c>
      <c r="AK154" s="3">
        <f t="shared" si="61"/>
        <v>1.7273449324666457E-2</v>
      </c>
      <c r="AL154" s="3">
        <f t="shared" si="61"/>
        <v>1.4546301198417266E-2</v>
      </c>
      <c r="AM154" s="3">
        <f t="shared" si="61"/>
        <v>1.2736695197300252E-2</v>
      </c>
      <c r="AN154" s="3">
        <f t="shared" si="61"/>
        <v>1.1480558667286367E-2</v>
      </c>
      <c r="AO154" s="3">
        <f t="shared" si="61"/>
        <v>1.0580151245749958E-2</v>
      </c>
      <c r="AP154" s="3">
        <f t="shared" si="61"/>
        <v>9.8830863587127116E-3</v>
      </c>
      <c r="AQ154" s="3">
        <f t="shared" si="61"/>
        <v>9.3009447396450451E-3</v>
      </c>
      <c r="AR154" s="3">
        <f t="shared" si="61"/>
        <v>8.80457706413873E-3</v>
      </c>
      <c r="AS154" s="3">
        <f t="shared" si="61"/>
        <v>8.3759270267809161E-3</v>
      </c>
      <c r="AT154" s="3">
        <f t="shared" si="61"/>
        <v>8.0004157130664222E-3</v>
      </c>
      <c r="AU154" s="3">
        <f t="shared" si="61"/>
        <v>7.6637582159160278E-3</v>
      </c>
      <c r="AV154" s="3">
        <f t="shared" si="61"/>
        <v>7.3500733721774125E-3</v>
      </c>
      <c r="AW154" s="3">
        <f t="shared" si="61"/>
        <v>7.0398192997174203E-3</v>
      </c>
      <c r="AX154" s="3">
        <f t="shared" si="61"/>
        <v>6.7064177798763502E-3</v>
      </c>
      <c r="AY154" s="3">
        <f t="shared" si="61"/>
        <v>6.3105604276905147E-3</v>
      </c>
      <c r="AZ154" s="3">
        <f t="shared" si="61"/>
        <v>1.9519052833235406E-2</v>
      </c>
      <c r="BA154" s="3">
        <f t="shared" si="61"/>
        <v>2.7137086975144165E-3</v>
      </c>
      <c r="BB154" s="3">
        <f t="shared" si="61"/>
        <v>3.5840432092864027E-3</v>
      </c>
      <c r="BC154" s="3">
        <f t="shared" si="61"/>
        <v>4.1889340739686975E-3</v>
      </c>
      <c r="BD154" s="3">
        <f t="shared" si="61"/>
        <v>4.586956300538958E-3</v>
      </c>
      <c r="BE154" s="3">
        <f t="shared" si="61"/>
        <v>4.8247026843180052E-3</v>
      </c>
      <c r="BF154" s="3">
        <f t="shared" si="61"/>
        <v>4.9367914620306319E-3</v>
      </c>
      <c r="BG154" s="3">
        <f t="shared" si="61"/>
        <v>4.9482325689313988E-3</v>
      </c>
      <c r="BH154" s="3">
        <f t="shared" si="61"/>
        <v>4.8774271800899882E-3</v>
      </c>
      <c r="BI154" s="3">
        <f t="shared" si="61"/>
        <v>4.7387075773546172E-3</v>
      </c>
    </row>
    <row r="155" spans="1:124" ht="21" customHeight="1" x14ac:dyDescent="0.3">
      <c r="A155" s="47" t="str">
        <f>Base!A155</f>
        <v>Consumption discount factor</v>
      </c>
      <c r="B155" s="37">
        <v>1</v>
      </c>
      <c r="C155" s="37">
        <f>+B155/(1+C152)^5</f>
        <v>0.83088985453044761</v>
      </c>
      <c r="D155" s="37">
        <f t="shared" ref="D155:BI155" si="62">+C155/(1+D152)^5</f>
        <v>0.70874466871570363</v>
      </c>
      <c r="E155" s="37">
        <f t="shared" si="62"/>
        <v>0.61885023710468967</v>
      </c>
      <c r="F155" s="37">
        <f t="shared" si="62"/>
        <v>0.54620616763077989</v>
      </c>
      <c r="G155" s="37">
        <f t="shared" si="62"/>
        <v>0.48571110475017532</v>
      </c>
      <c r="H155" s="37">
        <f t="shared" si="62"/>
        <v>0.43436350350466624</v>
      </c>
      <c r="I155" s="37">
        <f t="shared" si="62"/>
        <v>0.39022022465512407</v>
      </c>
      <c r="J155" s="37">
        <f t="shared" si="62"/>
        <v>0.35191703572451111</v>
      </c>
      <c r="K155" s="37">
        <f t="shared" si="62"/>
        <v>0.31843232034657803</v>
      </c>
      <c r="L155" s="37">
        <f t="shared" si="62"/>
        <v>0.28896147850629444</v>
      </c>
      <c r="M155" s="37">
        <f t="shared" si="62"/>
        <v>0.26284316621946402</v>
      </c>
      <c r="N155" s="37">
        <f t="shared" si="62"/>
        <v>0.23950936185171579</v>
      </c>
      <c r="O155" s="37">
        <f t="shared" si="62"/>
        <v>0.21845659154046956</v>
      </c>
      <c r="P155" s="37">
        <f t="shared" si="62"/>
        <v>0.19953674195253776</v>
      </c>
      <c r="Q155" s="37">
        <f t="shared" si="62"/>
        <v>0.18257554357730901</v>
      </c>
      <c r="R155" s="37">
        <f t="shared" si="62"/>
        <v>0.16737048253289799</v>
      </c>
      <c r="S155" s="37">
        <f t="shared" si="62"/>
        <v>0.15372169015344</v>
      </c>
      <c r="T155" s="37">
        <f t="shared" si="62"/>
        <v>0.14144456731830146</v>
      </c>
      <c r="U155" s="37">
        <f t="shared" si="62"/>
        <v>0.13039549349053714</v>
      </c>
      <c r="V155" s="37">
        <f t="shared" si="62"/>
        <v>0.12042758302265795</v>
      </c>
      <c r="W155" s="37">
        <f t="shared" si="62"/>
        <v>0.1114155192216616</v>
      </c>
      <c r="X155" s="37">
        <f t="shared" si="62"/>
        <v>0.10325283761777494</v>
      </c>
      <c r="Y155" s="37">
        <f t="shared" si="62"/>
        <v>9.5849718928416233E-2</v>
      </c>
      <c r="Z155" s="37">
        <f t="shared" si="62"/>
        <v>8.9131308666333356E-2</v>
      </c>
      <c r="AA155" s="37">
        <f t="shared" si="62"/>
        <v>8.3036584511192488E-2</v>
      </c>
      <c r="AB155" s="37">
        <f t="shared" si="62"/>
        <v>7.7517835847756414E-2</v>
      </c>
      <c r="AC155" s="37">
        <f t="shared" si="62"/>
        <v>7.254090165286553E-2</v>
      </c>
      <c r="AD155" s="37">
        <f t="shared" si="62"/>
        <v>6.8086452477380613E-2</v>
      </c>
      <c r="AE155" s="37">
        <f t="shared" si="62"/>
        <v>6.4023786019922674E-2</v>
      </c>
      <c r="AF155" s="37">
        <f t="shared" si="62"/>
        <v>6.0317582635866285E-2</v>
      </c>
      <c r="AG155" s="37">
        <f t="shared" si="62"/>
        <v>5.6989244914699595E-2</v>
      </c>
      <c r="AH155" s="37">
        <f t="shared" si="62"/>
        <v>7.5928453733808576E-2</v>
      </c>
      <c r="AI155" s="37">
        <f t="shared" si="62"/>
        <v>6.5729077264197452E-2</v>
      </c>
      <c r="AJ155" s="37">
        <f t="shared" si="62"/>
        <v>5.9056563356481878E-2</v>
      </c>
      <c r="AK155" s="37">
        <f t="shared" si="62"/>
        <v>5.4210026874342641E-2</v>
      </c>
      <c r="AL155" s="37">
        <f t="shared" si="62"/>
        <v>5.0433634095731483E-2</v>
      </c>
      <c r="AM155" s="37">
        <f t="shared" si="62"/>
        <v>4.734101133640492E-2</v>
      </c>
      <c r="AN155" s="37">
        <f t="shared" si="62"/>
        <v>4.4714649686367423E-2</v>
      </c>
      <c r="AO155" s="37">
        <f t="shared" si="62"/>
        <v>4.2422475986536687E-2</v>
      </c>
      <c r="AP155" s="37">
        <f t="shared" si="62"/>
        <v>4.03869000197523E-2</v>
      </c>
      <c r="AQ155" s="37">
        <f t="shared" si="62"/>
        <v>3.8560008453180979E-2</v>
      </c>
      <c r="AR155" s="37">
        <f t="shared" si="62"/>
        <v>3.6906418351495995E-2</v>
      </c>
      <c r="AS155" s="37">
        <f t="shared" si="62"/>
        <v>3.5398882681630259E-2</v>
      </c>
      <c r="AT155" s="37">
        <f t="shared" si="62"/>
        <v>3.401621581526558E-2</v>
      </c>
      <c r="AU155" s="37">
        <f t="shared" si="62"/>
        <v>3.2742195968515124E-2</v>
      </c>
      <c r="AV155" s="37">
        <f t="shared" si="62"/>
        <v>3.156499257418053E-2</v>
      </c>
      <c r="AW155" s="37">
        <f t="shared" si="62"/>
        <v>3.0477018240580595E-2</v>
      </c>
      <c r="AX155" s="37">
        <f t="shared" si="62"/>
        <v>2.9475303707773848E-2</v>
      </c>
      <c r="AY155" s="37">
        <f t="shared" si="62"/>
        <v>2.8562626262204863E-2</v>
      </c>
      <c r="AZ155" s="37">
        <f t="shared" si="62"/>
        <v>2.5931127806252934E-2</v>
      </c>
      <c r="BA155" s="37">
        <f t="shared" si="62"/>
        <v>2.5582126567286818E-2</v>
      </c>
      <c r="BB155" s="37">
        <f t="shared" si="62"/>
        <v>2.5128577580878136E-2</v>
      </c>
      <c r="BC155" s="37">
        <f t="shared" si="62"/>
        <v>2.460881772824626E-2</v>
      </c>
      <c r="BD155" s="37">
        <f t="shared" si="62"/>
        <v>2.4052104106690619E-2</v>
      </c>
      <c r="BE155" s="37">
        <f t="shared" si="62"/>
        <v>2.3480187396302348E-2</v>
      </c>
      <c r="BF155" s="37">
        <f t="shared" si="62"/>
        <v>2.2909089396877799E-2</v>
      </c>
      <c r="BG155" s="37">
        <f t="shared" si="62"/>
        <v>2.2350609629834699E-2</v>
      </c>
      <c r="BH155" s="37">
        <f t="shared" si="62"/>
        <v>2.1813427964655255E-2</v>
      </c>
      <c r="BI155" s="37">
        <f t="shared" si="62"/>
        <v>2.1303857628066421E-2</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4640.9968753494741</v>
      </c>
      <c r="D160" s="3">
        <f>+SUMPRODUCT(Base!B155:T155*B123:T123)*5</f>
        <v>2115.3555981375275</v>
      </c>
      <c r="E160" s="2">
        <v>2263.2194535643148</v>
      </c>
      <c r="F160" s="3">
        <f t="shared" ref="F160:F164" si="63">+D160-E160</f>
        <v>-147.86385542678727</v>
      </c>
      <c r="G160" s="4">
        <f>+F160*1000</f>
        <v>-147863.85542678728</v>
      </c>
    </row>
    <row r="161" spans="1:47" ht="21" customHeight="1" x14ac:dyDescent="0.3">
      <c r="A161" s="9" t="str">
        <f>Base!A161</f>
        <v xml:space="preserve">  through 2200</v>
      </c>
      <c r="B161" s="3">
        <f>+SUMPRODUCT(B155:AN155*B123:AN123)*5</f>
        <v>8519.2515198351866</v>
      </c>
      <c r="D161" s="3">
        <f>+SUMPRODUCT(Base!B155:AN155*B123:AN123)*5</f>
        <v>2382.8512872028105</v>
      </c>
      <c r="E161" s="2">
        <v>2628.3554239442537</v>
      </c>
      <c r="F161" s="3">
        <f t="shared" si="63"/>
        <v>-245.50413674144329</v>
      </c>
      <c r="G161" s="4">
        <f>+F161*1000</f>
        <v>-245504.1367414433</v>
      </c>
    </row>
    <row r="162" spans="1:47" ht="21" customHeight="1" x14ac:dyDescent="0.3">
      <c r="A162" s="9" t="str">
        <f>Base!A162</f>
        <v xml:space="preserve">  through 2300</v>
      </c>
      <c r="B162" s="3">
        <f>+SUMPRODUCT(B155:BH155*B123:BH123)*5</f>
        <v>13364.749971503243</v>
      </c>
      <c r="D162" s="3">
        <f>+SUMPRODUCT(Base!B155:BH155*B123:BH123)*5</f>
        <v>2449.4181542357533</v>
      </c>
      <c r="E162" s="2">
        <v>2687.7370386156094</v>
      </c>
      <c r="F162" s="3">
        <f t="shared" si="63"/>
        <v>-238.31888437985617</v>
      </c>
      <c r="G162" s="4">
        <f>+F162*1000</f>
        <v>-238318.88437985617</v>
      </c>
    </row>
    <row r="163" spans="1:47" ht="21" customHeight="1" x14ac:dyDescent="0.3">
      <c r="A163" s="9" t="str">
        <f>Base!A163</f>
        <v xml:space="preserve">  through end</v>
      </c>
      <c r="B163" s="57">
        <f>+SUMPRODUCT(B155:DQ155*B123:DQ123)*5</f>
        <v>13594.045358565729</v>
      </c>
      <c r="D163" s="57">
        <f>+SUMPRODUCT(Base!B155:DQ155*B123:DQ123)*5</f>
        <v>2450.5559315593855</v>
      </c>
      <c r="E163" s="2">
        <v>2688.7936628310235</v>
      </c>
      <c r="F163" s="57">
        <f t="shared" si="63"/>
        <v>-238.23773127163804</v>
      </c>
      <c r="G163" s="4">
        <f>+F163*1000</f>
        <v>-238237.73127163804</v>
      </c>
    </row>
    <row r="164" spans="1:47" ht="21" customHeight="1" x14ac:dyDescent="0.3">
      <c r="A164" s="9" t="str">
        <f>Base!A164</f>
        <v>PDV utility</v>
      </c>
      <c r="B164" s="58">
        <f>+B129</f>
        <v>-3571885.1650977759</v>
      </c>
      <c r="D164" s="57">
        <f>+B129</f>
        <v>-3571885.1650977759</v>
      </c>
      <c r="E164" s="2">
        <v>2688.7871964352134</v>
      </c>
      <c r="F164" s="57">
        <f t="shared" si="63"/>
        <v>-3574573.9522942109</v>
      </c>
      <c r="G164" s="4">
        <f>+F164*1000</f>
        <v>-3574573952.2942109</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2.3624712797359266</v>
      </c>
      <c r="D166" s="3">
        <f t="shared" si="64"/>
        <v>2.5310930948633525</v>
      </c>
      <c r="E166" s="3">
        <f t="shared" si="64"/>
        <v>2.6137009144287786</v>
      </c>
      <c r="F166" s="3">
        <f t="shared" si="64"/>
        <v>2.6688855393755602</v>
      </c>
      <c r="G166" s="3">
        <f t="shared" si="64"/>
        <v>2.7093975562013934</v>
      </c>
      <c r="H166" s="3">
        <f t="shared" si="64"/>
        <v>2.742204435257932</v>
      </c>
      <c r="I166" s="3">
        <f t="shared" si="64"/>
        <v>2.7710927270440799</v>
      </c>
      <c r="J166" s="3">
        <f t="shared" si="64"/>
        <v>2.7981045148872141</v>
      </c>
      <c r="K166" s="3">
        <f t="shared" si="64"/>
        <v>2.8242992336664581</v>
      </c>
      <c r="L166" s="3">
        <f t="shared" si="64"/>
        <v>2.8501256274931088</v>
      </c>
      <c r="M166" s="3">
        <f t="shared" si="64"/>
        <v>2.8755490875395822</v>
      </c>
      <c r="N166" s="3">
        <f t="shared" si="64"/>
        <v>2.8999864855679984</v>
      </c>
      <c r="O166" s="3">
        <f t="shared" si="64"/>
        <v>2.9220241978101003</v>
      </c>
      <c r="P166" s="3">
        <f t="shared" si="64"/>
        <v>2.9492075522005048</v>
      </c>
      <c r="Q166" s="3">
        <f t="shared" si="64"/>
        <v>2.9813310059622204</v>
      </c>
      <c r="R166" s="3">
        <f t="shared" si="64"/>
        <v>3.0175621029910067</v>
      </c>
      <c r="S166" s="3">
        <f t="shared" si="64"/>
        <v>3.0576781805581832</v>
      </c>
      <c r="T166" s="3">
        <f t="shared" si="64"/>
        <v>3.1018235590371628</v>
      </c>
      <c r="U166" s="3">
        <f t="shared" si="64"/>
        <v>3.1490869212686383</v>
      </c>
      <c r="V166" s="3">
        <f t="shared" si="64"/>
        <v>3.199786078870924</v>
      </c>
      <c r="W166" s="3">
        <f t="shared" si="64"/>
        <v>3.2541662316589326</v>
      </c>
      <c r="X166" s="3">
        <f t="shared" si="64"/>
        <v>3.3123579086641723</v>
      </c>
      <c r="Y166" s="3">
        <f t="shared" si="64"/>
        <v>3.3743257851371551</v>
      </c>
      <c r="Z166" s="3">
        <f t="shared" si="64"/>
        <v>3.4398085901976385</v>
      </c>
      <c r="AA166" s="3">
        <f t="shared" si="64"/>
        <v>3.5082558689951564</v>
      </c>
      <c r="AB166" s="3">
        <f t="shared" si="64"/>
        <v>3.5787772520570629</v>
      </c>
      <c r="AC166" s="3">
        <f t="shared" si="64"/>
        <v>3.6501371141549748</v>
      </c>
      <c r="AD166" s="3">
        <f t="shared" si="64"/>
        <v>3.7208551173388464</v>
      </c>
      <c r="AE166" s="3">
        <f t="shared" si="64"/>
        <v>3.7895120430576514</v>
      </c>
      <c r="AF166" s="3">
        <f t="shared" si="64"/>
        <v>3.8303230273283586</v>
      </c>
      <c r="AG166" s="3">
        <f t="shared" si="64"/>
        <v>3.8582822875062415</v>
      </c>
      <c r="AH166" s="3">
        <f t="shared" si="64"/>
        <v>1.7624814686731152</v>
      </c>
      <c r="AI166" s="3">
        <f t="shared" si="64"/>
        <v>2.1864155495120738</v>
      </c>
      <c r="AJ166" s="3">
        <f t="shared" si="64"/>
        <v>2.4961164681880454</v>
      </c>
      <c r="AK166" s="3">
        <f t="shared" si="64"/>
        <v>2.7198742464395056</v>
      </c>
      <c r="AL166" s="3">
        <f t="shared" si="64"/>
        <v>2.8812870450765766</v>
      </c>
      <c r="AM166" s="3">
        <f t="shared" si="64"/>
        <v>2.9981760583430055</v>
      </c>
      <c r="AN166" s="3">
        <f t="shared" si="64"/>
        <v>3.0834363964343012</v>
      </c>
      <c r="AO166" s="3">
        <f t="shared" si="64"/>
        <v>3.14614727018856</v>
      </c>
      <c r="AP166" s="3">
        <f t="shared" si="64"/>
        <v>3.1940062368109885</v>
      </c>
      <c r="AQ166" s="3">
        <f t="shared" si="64"/>
        <v>3.2318680506422903</v>
      </c>
      <c r="AR166" s="3">
        <f t="shared" si="64"/>
        <v>3.2622101851362326</v>
      </c>
      <c r="AS166" s="3">
        <f t="shared" si="64"/>
        <v>3.2868619911779486</v>
      </c>
      <c r="AT166" s="3">
        <f t="shared" si="64"/>
        <v>3.3072643115885914</v>
      </c>
      <c r="AU166" s="3">
        <f t="shared" si="64"/>
        <v>3.3246219494102265</v>
      </c>
    </row>
    <row r="167" spans="1:47" ht="21" customHeight="1" x14ac:dyDescent="0.3">
      <c r="A167" s="9" t="str">
        <f>Base!A167</f>
        <v>Net savings rate (delta K/delta K + C)</v>
      </c>
      <c r="C167" s="3">
        <f>+C124/(C124+C123)</f>
        <v>0.16592466619919913</v>
      </c>
      <c r="D167" s="3">
        <f t="shared" ref="D167:AU167" si="65">+D124/(D124+D123)</f>
        <v>0.14230782904194225</v>
      </c>
      <c r="E167" s="3">
        <f t="shared" si="65"/>
        <v>0.12242018907538237</v>
      </c>
      <c r="F167" s="3">
        <f t="shared" si="65"/>
        <v>0.11129810231097755</v>
      </c>
      <c r="G167" s="3">
        <f t="shared" si="65"/>
        <v>0.10343858473553461</v>
      </c>
      <c r="H167" s="3">
        <f t="shared" si="65"/>
        <v>9.7556947185469312E-2</v>
      </c>
      <c r="I167" s="3">
        <f t="shared" si="65"/>
        <v>9.2866261593272145E-2</v>
      </c>
      <c r="J167" s="3">
        <f t="shared" si="65"/>
        <v>8.8882933152880844E-2</v>
      </c>
      <c r="K167" s="3">
        <f t="shared" si="65"/>
        <v>8.5290317538568944E-2</v>
      </c>
      <c r="L167" s="3">
        <f t="shared" si="65"/>
        <v>8.1847608807076797E-2</v>
      </c>
      <c r="M167" s="3">
        <f t="shared" si="65"/>
        <v>7.8322350286209402E-2</v>
      </c>
      <c r="N167" s="3">
        <f t="shared" si="65"/>
        <v>7.4425832630939062E-2</v>
      </c>
      <c r="O167" s="3">
        <f t="shared" si="65"/>
        <v>6.9732775806099906E-2</v>
      </c>
      <c r="P167" s="3">
        <f t="shared" si="65"/>
        <v>6.7496095941738346E-2</v>
      </c>
      <c r="Q167" s="3">
        <f t="shared" si="65"/>
        <v>6.5048965927347005E-2</v>
      </c>
      <c r="R167" s="3">
        <f t="shared" si="65"/>
        <v>6.2066172093116087E-2</v>
      </c>
      <c r="S167" s="3">
        <f t="shared" si="65"/>
        <v>5.8651159377882296E-2</v>
      </c>
      <c r="T167" s="3">
        <f t="shared" si="65"/>
        <v>5.4825551191713805E-2</v>
      </c>
      <c r="U167" s="3">
        <f t="shared" si="65"/>
        <v>5.0539544365417105E-2</v>
      </c>
      <c r="V167" s="3">
        <f t="shared" si="65"/>
        <v>4.5899708804723646E-2</v>
      </c>
      <c r="W167" s="3">
        <f t="shared" si="65"/>
        <v>4.0848140502752116E-2</v>
      </c>
      <c r="X167" s="3">
        <f t="shared" si="65"/>
        <v>3.5332995225267901E-2</v>
      </c>
      <c r="Y167" s="3">
        <f t="shared" si="65"/>
        <v>2.9317202123098483E-2</v>
      </c>
      <c r="Z167" s="3">
        <f t="shared" si="65"/>
        <v>2.279158151720511E-2</v>
      </c>
      <c r="AA167" s="3">
        <f t="shared" si="65"/>
        <v>1.5794830389514857E-2</v>
      </c>
      <c r="AB167" s="3">
        <f t="shared" si="65"/>
        <v>8.4434128861939749E-3</v>
      </c>
      <c r="AC167" s="3">
        <f t="shared" si="65"/>
        <v>9.7494837820491021E-4</v>
      </c>
      <c r="AD167" s="3">
        <f t="shared" si="65"/>
        <v>-6.1910553400950892E-3</v>
      </c>
      <c r="AE167" s="3">
        <f t="shared" si="65"/>
        <v>-1.2346565254576511E-2</v>
      </c>
      <c r="AF167" s="3">
        <f t="shared" si="65"/>
        <v>-2.7339875486438681E-2</v>
      </c>
      <c r="AG167" s="3">
        <f t="shared" si="65"/>
        <v>-3.2362660314664941E-2</v>
      </c>
      <c r="AH167" s="3">
        <f t="shared" si="65"/>
        <v>-1.5943243719193981E-2</v>
      </c>
      <c r="AI167" s="3">
        <f t="shared" si="65"/>
        <v>0.15885579953114068</v>
      </c>
      <c r="AJ167" s="3">
        <f t="shared" si="65"/>
        <v>0.13061837000385595</v>
      </c>
      <c r="AK167" s="3">
        <f t="shared" si="65"/>
        <v>0.1067327171139064</v>
      </c>
      <c r="AL167" s="3">
        <f t="shared" si="65"/>
        <v>8.7859675108000093E-2</v>
      </c>
      <c r="AM167" s="3">
        <f t="shared" si="65"/>
        <v>7.3428082772869094E-2</v>
      </c>
      <c r="AN167" s="3">
        <f t="shared" si="65"/>
        <v>6.2543471569299222E-2</v>
      </c>
      <c r="AO167" s="3">
        <f t="shared" si="65"/>
        <v>5.4321140835596034E-2</v>
      </c>
      <c r="AP167" s="3">
        <f t="shared" si="65"/>
        <v>4.8553793024963557E-2</v>
      </c>
      <c r="AQ167" s="3">
        <f t="shared" si="65"/>
        <v>4.4390116204750474E-2</v>
      </c>
      <c r="AR167" s="3">
        <f t="shared" si="65"/>
        <v>4.1043650351721528E-2</v>
      </c>
      <c r="AS167" s="3">
        <f t="shared" si="65"/>
        <v>3.831531567384721E-2</v>
      </c>
      <c r="AT167" s="3">
        <f t="shared" si="65"/>
        <v>3.6088095188250638E-2</v>
      </c>
      <c r="AU167" s="3">
        <f t="shared" si="65"/>
        <v>3.4294538295144623E-2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6">+B117/B104</f>
        <v>2.1232428672606325</v>
      </c>
      <c r="C213" s="3">
        <f t="shared" si="66"/>
        <v>2.3624712797359266</v>
      </c>
      <c r="D213" s="3">
        <f t="shared" si="66"/>
        <v>2.5310930948633525</v>
      </c>
      <c r="E213" s="3">
        <f t="shared" si="66"/>
        <v>2.6137009144287786</v>
      </c>
      <c r="F213" s="3">
        <f t="shared" si="66"/>
        <v>2.6688855393755602</v>
      </c>
      <c r="G213" s="3">
        <f t="shared" si="66"/>
        <v>2.7093975562013934</v>
      </c>
      <c r="H213" s="3">
        <f t="shared" si="66"/>
        <v>2.742204435257932</v>
      </c>
      <c r="I213" s="3">
        <f t="shared" si="66"/>
        <v>2.7710927270440799</v>
      </c>
      <c r="J213" s="3">
        <f t="shared" si="66"/>
        <v>2.7981045148872141</v>
      </c>
      <c r="K213" s="3">
        <f t="shared" si="66"/>
        <v>2.8242992336664581</v>
      </c>
      <c r="L213" s="3">
        <f t="shared" si="66"/>
        <v>2.8501256274931088</v>
      </c>
      <c r="M213" s="3">
        <f t="shared" si="66"/>
        <v>2.8755490875395822</v>
      </c>
      <c r="N213" s="3">
        <f t="shared" si="66"/>
        <v>2.8999864855679984</v>
      </c>
      <c r="O213" s="3">
        <f t="shared" si="66"/>
        <v>2.9220241978101003</v>
      </c>
      <c r="P213" s="3">
        <f t="shared" si="66"/>
        <v>2.9492075522005048</v>
      </c>
      <c r="Q213" s="3">
        <f t="shared" si="66"/>
        <v>2.9813310059622204</v>
      </c>
      <c r="R213" s="3">
        <f t="shared" si="66"/>
        <v>3.0175621029910067</v>
      </c>
      <c r="S213" s="3">
        <f t="shared" si="66"/>
        <v>3.0576781805581832</v>
      </c>
      <c r="T213" s="3">
        <f t="shared" si="66"/>
        <v>3.1018235590371628</v>
      </c>
      <c r="U213" s="3">
        <f t="shared" si="66"/>
        <v>3.1490869212686383</v>
      </c>
      <c r="V213" s="3">
        <f t="shared" si="66"/>
        <v>3.199786078870924</v>
      </c>
      <c r="W213" s="3">
        <f t="shared" si="66"/>
        <v>3.2541662316589326</v>
      </c>
      <c r="X213" s="3">
        <f t="shared" si="66"/>
        <v>3.3123579086641723</v>
      </c>
      <c r="Y213" s="3">
        <f t="shared" si="66"/>
        <v>3.3743257851371551</v>
      </c>
      <c r="Z213" s="3">
        <f t="shared" si="66"/>
        <v>3.4398085901976385</v>
      </c>
      <c r="AA213" s="3">
        <f t="shared" si="66"/>
        <v>3.5082558689951564</v>
      </c>
      <c r="AB213" s="3">
        <f t="shared" si="66"/>
        <v>3.5787772520570629</v>
      </c>
      <c r="AC213" s="3">
        <f t="shared" si="66"/>
        <v>3.6501371141549748</v>
      </c>
      <c r="AD213" s="3">
        <f t="shared" si="66"/>
        <v>3.7208551173388464</v>
      </c>
      <c r="AE213" s="3">
        <f t="shared" si="66"/>
        <v>3.7895120430576514</v>
      </c>
      <c r="AF213" s="3">
        <f t="shared" si="66"/>
        <v>3.8303230273283586</v>
      </c>
      <c r="AG213" s="3">
        <f t="shared" si="66"/>
        <v>3.8582822875062415</v>
      </c>
      <c r="AH213" s="3">
        <f t="shared" si="66"/>
        <v>1.7624814686731152</v>
      </c>
      <c r="AI213" s="3">
        <f t="shared" si="66"/>
        <v>2.1864155495120738</v>
      </c>
      <c r="AJ213" s="3">
        <f t="shared" si="66"/>
        <v>2.4961164681880454</v>
      </c>
      <c r="AK213" s="3">
        <f t="shared" si="66"/>
        <v>2.7198742464395056</v>
      </c>
      <c r="AL213" s="3">
        <f t="shared" si="66"/>
        <v>2.8812870450765766</v>
      </c>
      <c r="AM213" s="3">
        <f t="shared" si="66"/>
        <v>2.9981760583430055</v>
      </c>
      <c r="AN213" s="3">
        <f t="shared" si="66"/>
        <v>3.0834363964343012</v>
      </c>
      <c r="AO213" s="3">
        <f t="shared" si="66"/>
        <v>3.14614727018856</v>
      </c>
      <c r="AP213" s="3">
        <f t="shared" si="66"/>
        <v>3.1940062368109885</v>
      </c>
      <c r="AQ213" s="3">
        <f t="shared" si="66"/>
        <v>3.2318680506422903</v>
      </c>
      <c r="AR213" s="3">
        <f t="shared" si="66"/>
        <v>3.2622101851362326</v>
      </c>
      <c r="AS213" s="3">
        <f t="shared" si="66"/>
        <v>3.2868619911779486</v>
      </c>
      <c r="AT213" s="3">
        <f t="shared" si="66"/>
        <v>3.3072643115885914</v>
      </c>
      <c r="AU213" s="3">
        <f t="shared" si="66"/>
        <v>3.3246219494102265</v>
      </c>
    </row>
    <row r="221" spans="1:124" ht="18" customHeight="1" x14ac:dyDescent="0.3">
      <c r="A221" s="3"/>
      <c r="B221" s="3"/>
    </row>
    <row r="222" spans="1:124" ht="18" customHeight="1" x14ac:dyDescent="0.3">
      <c r="A222" s="3"/>
      <c r="B222" s="3"/>
    </row>
    <row r="223" spans="1:124" ht="18" customHeight="1" x14ac:dyDescent="0.3">
      <c r="A223" s="3"/>
      <c r="B223" s="3"/>
    </row>
    <row r="224" spans="1:124" ht="18" customHeight="1" x14ac:dyDescent="0.3">
      <c r="A224" s="3"/>
      <c r="B224" s="3"/>
    </row>
    <row r="225" s="3" customFormat="1" ht="18" customHeight="1" x14ac:dyDescent="0.3"/>
    <row r="226" s="3" customFormat="1" ht="18" customHeight="1" x14ac:dyDescent="0.3"/>
    <row r="227" s="3" customFormat="1" ht="18" customHeight="1" x14ac:dyDescent="0.3"/>
    <row r="228" s="3" customFormat="1" ht="18" customHeight="1" x14ac:dyDescent="0.3"/>
    <row r="229" s="3" customFormat="1" ht="18" customHeight="1" x14ac:dyDescent="0.3"/>
    <row r="230" s="3" customFormat="1" ht="18" customHeight="1" x14ac:dyDescent="0.3"/>
    <row r="231" s="3" customFormat="1" ht="18" customHeight="1" x14ac:dyDescent="0.3"/>
    <row r="232" s="3" customFormat="1" ht="18" customHeight="1" x14ac:dyDescent="0.3"/>
    <row r="233" s="3" customFormat="1" ht="18" customHeight="1" x14ac:dyDescent="0.3"/>
    <row r="234" s="3" customFormat="1" ht="18" customHeight="1" x14ac:dyDescent="0.3"/>
    <row r="235" s="3" customFormat="1" ht="18" customHeight="1" x14ac:dyDescent="0.3"/>
    <row r="236" s="3" customFormat="1" ht="18" customHeight="1" x14ac:dyDescent="0.3"/>
    <row r="237" s="3" customFormat="1" ht="18" customHeight="1" x14ac:dyDescent="0.3"/>
    <row r="238" s="3" customFormat="1" ht="18" customHeight="1" x14ac:dyDescent="0.3"/>
    <row r="239" s="3" customFormat="1" ht="18" customHeight="1" x14ac:dyDescent="0.3"/>
    <row r="240" s="3" customFormat="1" ht="18" customHeight="1" x14ac:dyDescent="0.3"/>
    <row r="241" s="3" customFormat="1" ht="18" customHeight="1" x14ac:dyDescent="0.3"/>
    <row r="242" s="3" customFormat="1" ht="18" customHeight="1" x14ac:dyDescent="0.3"/>
    <row r="243" s="3" customFormat="1" ht="18" customHeight="1" x14ac:dyDescent="0.3"/>
    <row r="244" s="3" customFormat="1" ht="18" customHeight="1" x14ac:dyDescent="0.3"/>
    <row r="245" s="3" customFormat="1" ht="18" customHeight="1" x14ac:dyDescent="0.3"/>
    <row r="246" s="3" customFormat="1" ht="18" customHeight="1" x14ac:dyDescent="0.3"/>
    <row r="247" s="3" customFormat="1" ht="18" customHeight="1" x14ac:dyDescent="0.3"/>
    <row r="248" s="3" customFormat="1" ht="18" customHeight="1" x14ac:dyDescent="0.3"/>
    <row r="249" s="3" customFormat="1" ht="18" customHeight="1" x14ac:dyDescent="0.3"/>
    <row r="250" s="3" customFormat="1" ht="18" customHeight="1" x14ac:dyDescent="0.3"/>
    <row r="251" s="3" customFormat="1" ht="18" customHeight="1" x14ac:dyDescent="0.3"/>
    <row r="252" s="3" customFormat="1" ht="18" customHeight="1" x14ac:dyDescent="0.3"/>
    <row r="253" s="3" customFormat="1" ht="18" customHeight="1" x14ac:dyDescent="0.3"/>
    <row r="254" s="3" customFormat="1" ht="18" customHeight="1" x14ac:dyDescent="0.3"/>
    <row r="255" s="3" customFormat="1" ht="18" customHeight="1" x14ac:dyDescent="0.3"/>
    <row r="256" s="3" customFormat="1" ht="18" customHeight="1" x14ac:dyDescent="0.3"/>
    <row r="257" s="3" customFormat="1" ht="18" customHeight="1" x14ac:dyDescent="0.3"/>
    <row r="258" s="3" customFormat="1" ht="18" customHeight="1" x14ac:dyDescent="0.3"/>
    <row r="259" s="3" customFormat="1" ht="18" customHeight="1" x14ac:dyDescent="0.3"/>
    <row r="260" s="3" customFormat="1" ht="18" customHeight="1" x14ac:dyDescent="0.3"/>
    <row r="261" s="3" customFormat="1" ht="18" customHeight="1" x14ac:dyDescent="0.3"/>
    <row r="262" s="3" customFormat="1" ht="18" customHeight="1" x14ac:dyDescent="0.3"/>
    <row r="263" s="3" customFormat="1" ht="18" customHeight="1" x14ac:dyDescent="0.3"/>
    <row r="264" s="3" customFormat="1" ht="18" customHeight="1" x14ac:dyDescent="0.3"/>
    <row r="265" s="3" customFormat="1" ht="18" customHeight="1" x14ac:dyDescent="0.3"/>
    <row r="266" s="3" customFormat="1" ht="18" customHeight="1" x14ac:dyDescent="0.3"/>
    <row r="267" s="3" customFormat="1" ht="18" customHeight="1" x14ac:dyDescent="0.3"/>
    <row r="268" s="3" customFormat="1" ht="18" customHeight="1" x14ac:dyDescent="0.3"/>
    <row r="269" s="3" customFormat="1" ht="18" customHeight="1" x14ac:dyDescent="0.3"/>
    <row r="270" s="3" customFormat="1" ht="18" customHeight="1" x14ac:dyDescent="0.3"/>
    <row r="271" s="3" customFormat="1" ht="18" customHeight="1" x14ac:dyDescent="0.3"/>
    <row r="272" s="3" customFormat="1" ht="18" customHeight="1" x14ac:dyDescent="0.3"/>
    <row r="273" s="3" customFormat="1" ht="18" customHeight="1" x14ac:dyDescent="0.3"/>
    <row r="274" s="3" customFormat="1" ht="18" customHeight="1" x14ac:dyDescent="0.3"/>
    <row r="275" s="3" customFormat="1" ht="18" customHeight="1" x14ac:dyDescent="0.3"/>
    <row r="276" s="3" customFormat="1" ht="18" customHeight="1" x14ac:dyDescent="0.3"/>
    <row r="277" s="3" customFormat="1" ht="18" customHeight="1" x14ac:dyDescent="0.3"/>
    <row r="278" s="3" customFormat="1" ht="18" customHeight="1" x14ac:dyDescent="0.3"/>
    <row r="279" s="3" customFormat="1" ht="18" customHeight="1" x14ac:dyDescent="0.3"/>
    <row r="280" s="3" customFormat="1" ht="18" customHeight="1" x14ac:dyDescent="0.3"/>
    <row r="281" s="3" customFormat="1" ht="18" customHeight="1" x14ac:dyDescent="0.3"/>
    <row r="282" s="3" customFormat="1" ht="18" customHeight="1" x14ac:dyDescent="0.3"/>
    <row r="283" s="3" customFormat="1" ht="18" customHeight="1" x14ac:dyDescent="0.3"/>
    <row r="284" s="3" customFormat="1" ht="18" customHeight="1" x14ac:dyDescent="0.3"/>
    <row r="285" s="3" customFormat="1" ht="18" customHeight="1" x14ac:dyDescent="0.3"/>
    <row r="286" s="3" customFormat="1" ht="18" customHeight="1" x14ac:dyDescent="0.3"/>
    <row r="287" s="3" customFormat="1" ht="18" customHeight="1" x14ac:dyDescent="0.3"/>
    <row r="288" s="3" customFormat="1" ht="18" customHeight="1" x14ac:dyDescent="0.3"/>
    <row r="289" s="3" customFormat="1" ht="18" customHeight="1" x14ac:dyDescent="0.3"/>
    <row r="290" s="3" customFormat="1" ht="18" customHeight="1" x14ac:dyDescent="0.3"/>
    <row r="291" s="3" customFormat="1" ht="18" customHeight="1" x14ac:dyDescent="0.3"/>
    <row r="292" s="3" customFormat="1" ht="18" customHeight="1" x14ac:dyDescent="0.3"/>
    <row r="293" s="3" customFormat="1" ht="18" customHeight="1" x14ac:dyDescent="0.3"/>
    <row r="294" s="3" customFormat="1" ht="18" customHeight="1" x14ac:dyDescent="0.3"/>
    <row r="295" s="3" customFormat="1" ht="18" customHeight="1" x14ac:dyDescent="0.3"/>
    <row r="296" s="3" customFormat="1" ht="18" customHeight="1" x14ac:dyDescent="0.3"/>
    <row r="297" s="3" customFormat="1" ht="18" customHeight="1" x14ac:dyDescent="0.3"/>
    <row r="298" s="3" customFormat="1" ht="18" customHeight="1" x14ac:dyDescent="0.3"/>
    <row r="299" s="3" customFormat="1" ht="18" customHeight="1" x14ac:dyDescent="0.3"/>
    <row r="300" s="3" customFormat="1" ht="18" customHeight="1" x14ac:dyDescent="0.3"/>
    <row r="301" s="3" customFormat="1" ht="18" customHeight="1" x14ac:dyDescent="0.3"/>
    <row r="302" s="3" customFormat="1" ht="18" customHeight="1" x14ac:dyDescent="0.3"/>
    <row r="303" s="3" customFormat="1" ht="18" customHeight="1" x14ac:dyDescent="0.3"/>
    <row r="304" s="3" customFormat="1" ht="18" customHeight="1" x14ac:dyDescent="0.3"/>
    <row r="305" s="3" customFormat="1" ht="18" customHeight="1" x14ac:dyDescent="0.3"/>
    <row r="306" s="3" customFormat="1" ht="18" customHeight="1" x14ac:dyDescent="0.3"/>
    <row r="307" s="3" customFormat="1" ht="18" customHeight="1" x14ac:dyDescent="0.3"/>
    <row r="308" s="3" customFormat="1" ht="18" customHeight="1" x14ac:dyDescent="0.3"/>
    <row r="309" s="3" customFormat="1" ht="18" customHeight="1" x14ac:dyDescent="0.3"/>
    <row r="310" s="3" customFormat="1" ht="18" customHeight="1" x14ac:dyDescent="0.3"/>
    <row r="311" s="3" customFormat="1" ht="18" customHeight="1" x14ac:dyDescent="0.3"/>
    <row r="312" s="3" customFormat="1" ht="18" customHeight="1" x14ac:dyDescent="0.3"/>
    <row r="313" s="3" customFormat="1" ht="18" customHeight="1" x14ac:dyDescent="0.3"/>
    <row r="314" s="3" customFormat="1" ht="18" customHeight="1" x14ac:dyDescent="0.3"/>
    <row r="315" s="3" customFormat="1" ht="18" customHeight="1" x14ac:dyDescent="0.3"/>
    <row r="316" s="3" customFormat="1" ht="18" customHeight="1" x14ac:dyDescent="0.3"/>
    <row r="317" s="3" customFormat="1" ht="18" customHeight="1" x14ac:dyDescent="0.3"/>
    <row r="318" s="3" customFormat="1" ht="18" customHeight="1" x14ac:dyDescent="0.3"/>
    <row r="319" s="3" customFormat="1" ht="18" customHeight="1" x14ac:dyDescent="0.3"/>
    <row r="320" s="3" customFormat="1" ht="18" customHeight="1" x14ac:dyDescent="0.3"/>
    <row r="321" s="3" customFormat="1" ht="18" customHeight="1" x14ac:dyDescent="0.3"/>
    <row r="322" s="3" customFormat="1" ht="18" customHeight="1" x14ac:dyDescent="0.3"/>
    <row r="323" s="3" customFormat="1" ht="18" customHeight="1" x14ac:dyDescent="0.3"/>
    <row r="324" s="3" customFormat="1" ht="18" customHeight="1" x14ac:dyDescent="0.3"/>
    <row r="325" s="3" customFormat="1" ht="18" customHeight="1" x14ac:dyDescent="0.3"/>
    <row r="326" s="3" customFormat="1" ht="18" customHeight="1" x14ac:dyDescent="0.3"/>
    <row r="327" s="3" customFormat="1" ht="18" customHeight="1" x14ac:dyDescent="0.3"/>
    <row r="328" s="3" customFormat="1" ht="18" customHeight="1" x14ac:dyDescent="0.3"/>
    <row r="329" s="3" customFormat="1" ht="18" customHeight="1" x14ac:dyDescent="0.3"/>
    <row r="330" s="3" customFormat="1" ht="18" customHeight="1" x14ac:dyDescent="0.3"/>
    <row r="331" s="3" customFormat="1" ht="18" customHeight="1" x14ac:dyDescent="0.3"/>
    <row r="332" s="3" customFormat="1" ht="18" customHeight="1" x14ac:dyDescent="0.3"/>
    <row r="333" s="3" customFormat="1" ht="18" customHeight="1" x14ac:dyDescent="0.3"/>
    <row r="334" s="3" customFormat="1" ht="18" customHeight="1" x14ac:dyDescent="0.3"/>
    <row r="335" s="3" customFormat="1" ht="18" customHeight="1" x14ac:dyDescent="0.3"/>
    <row r="336" s="3" customFormat="1" ht="18" customHeight="1" x14ac:dyDescent="0.3"/>
    <row r="337" s="3" customFormat="1" ht="18" customHeight="1" x14ac:dyDescent="0.3"/>
    <row r="338" s="3" customFormat="1" ht="18" customHeight="1" x14ac:dyDescent="0.3"/>
    <row r="339" s="3" customFormat="1" ht="18" customHeight="1" x14ac:dyDescent="0.3"/>
    <row r="340" s="3" customFormat="1" ht="18" customHeight="1" x14ac:dyDescent="0.3"/>
    <row r="341" s="3" customFormat="1" ht="18" customHeight="1" x14ac:dyDescent="0.3"/>
    <row r="342" s="3" customFormat="1" ht="18" customHeight="1" x14ac:dyDescent="0.3"/>
    <row r="343" s="3" customFormat="1" ht="18" customHeight="1" x14ac:dyDescent="0.3"/>
    <row r="344" s="3" customFormat="1" ht="18" customHeight="1" x14ac:dyDescent="0.3"/>
    <row r="345" s="3" customFormat="1" ht="18" customHeight="1" x14ac:dyDescent="0.3"/>
    <row r="346" s="3" customFormat="1" ht="18" customHeight="1" x14ac:dyDescent="0.3"/>
    <row r="347" s="3" customFormat="1" ht="18" customHeight="1" x14ac:dyDescent="0.3"/>
    <row r="348" s="3" customFormat="1" ht="18" customHeight="1" x14ac:dyDescent="0.3"/>
    <row r="349" s="3" customFormat="1" ht="18" customHeight="1" x14ac:dyDescent="0.3"/>
    <row r="350" s="3" customFormat="1" ht="18" customHeight="1" x14ac:dyDescent="0.3"/>
    <row r="351" s="3" customFormat="1" ht="18" customHeight="1" x14ac:dyDescent="0.3"/>
    <row r="352" s="3" customFormat="1" ht="18" customHeight="1" x14ac:dyDescent="0.3"/>
    <row r="353" s="3" customFormat="1" ht="18" customHeight="1" x14ac:dyDescent="0.3"/>
    <row r="354" s="3" customFormat="1" ht="18" customHeight="1" x14ac:dyDescent="0.3"/>
    <row r="355" s="3" customFormat="1" ht="18" customHeight="1" x14ac:dyDescent="0.3"/>
    <row r="356" s="3" customFormat="1" ht="18" customHeight="1" x14ac:dyDescent="0.3"/>
    <row r="357" s="3" customFormat="1" ht="18" customHeight="1" x14ac:dyDescent="0.3"/>
    <row r="358" s="3" customFormat="1" ht="18" customHeight="1" x14ac:dyDescent="0.3"/>
    <row r="359" s="3" customFormat="1" ht="18" customHeight="1" x14ac:dyDescent="0.3"/>
    <row r="360" s="3" customFormat="1" ht="18" customHeight="1" x14ac:dyDescent="0.3"/>
    <row r="361" s="3" customFormat="1" ht="18" customHeight="1" x14ac:dyDescent="0.3"/>
    <row r="362" s="3" customFormat="1" ht="18" customHeight="1" x14ac:dyDescent="0.3"/>
    <row r="363" s="3" customFormat="1" ht="18" customHeight="1" x14ac:dyDescent="0.3"/>
    <row r="364" s="3" customFormat="1" ht="18" customHeight="1" x14ac:dyDescent="0.3"/>
    <row r="365" s="3" customFormat="1" ht="18" customHeight="1" x14ac:dyDescent="0.3"/>
    <row r="366" s="3" customFormat="1" ht="18" customHeight="1" x14ac:dyDescent="0.3"/>
    <row r="367" s="3" customFormat="1" ht="18" customHeight="1" x14ac:dyDescent="0.3"/>
    <row r="368" s="3" customFormat="1" ht="18" customHeight="1" x14ac:dyDescent="0.3"/>
    <row r="369" s="3" customFormat="1" ht="18" customHeight="1" x14ac:dyDescent="0.3"/>
    <row r="370" s="3" customFormat="1" ht="18" customHeight="1" x14ac:dyDescent="0.3"/>
    <row r="371" s="3" customFormat="1" ht="18" customHeight="1" x14ac:dyDescent="0.3"/>
    <row r="372" s="3" customFormat="1" ht="18" customHeight="1" x14ac:dyDescent="0.3"/>
    <row r="373" s="3" customFormat="1" ht="18" customHeight="1" x14ac:dyDescent="0.3"/>
    <row r="374" s="3" customFormat="1" ht="18" customHeight="1" x14ac:dyDescent="0.3"/>
    <row r="375" s="3" customFormat="1" ht="18" customHeight="1" x14ac:dyDescent="0.3"/>
    <row r="376" s="3" customFormat="1" ht="18" customHeight="1" x14ac:dyDescent="0.3"/>
    <row r="377" s="3" customFormat="1" ht="18" customHeight="1" x14ac:dyDescent="0.3"/>
    <row r="378" s="3" customFormat="1" ht="18" customHeight="1" x14ac:dyDescent="0.3"/>
    <row r="379" s="3" customFormat="1" ht="18" customHeight="1" x14ac:dyDescent="0.3"/>
    <row r="380" s="3" customFormat="1" ht="18" customHeight="1" x14ac:dyDescent="0.3"/>
    <row r="381" s="3" customFormat="1" ht="18" customHeight="1" x14ac:dyDescent="0.3"/>
    <row r="382" s="3" customFormat="1" ht="18" customHeight="1" x14ac:dyDescent="0.3"/>
    <row r="383" s="3" customFormat="1" ht="18" customHeight="1" x14ac:dyDescent="0.3"/>
    <row r="384" s="3" customFormat="1" ht="18" customHeight="1" x14ac:dyDescent="0.3"/>
    <row r="385" s="3" customFormat="1" ht="18" customHeight="1" x14ac:dyDescent="0.3"/>
    <row r="386" s="3" customFormat="1" ht="18" customHeight="1" x14ac:dyDescent="0.3"/>
    <row r="387" s="3" customFormat="1" ht="18" customHeight="1" x14ac:dyDescent="0.3"/>
    <row r="388" s="3" customFormat="1" ht="18" customHeight="1" x14ac:dyDescent="0.3"/>
    <row r="389" s="3" customFormat="1" ht="18" customHeight="1" x14ac:dyDescent="0.3"/>
    <row r="390" s="3" customFormat="1" ht="18" customHeight="1" x14ac:dyDescent="0.3"/>
    <row r="391" s="3" customFormat="1" ht="18" customHeight="1" x14ac:dyDescent="0.3"/>
    <row r="392" s="3" customFormat="1" ht="18" customHeight="1" x14ac:dyDescent="0.3"/>
    <row r="393" s="3" customFormat="1" ht="18" customHeight="1" x14ac:dyDescent="0.3"/>
    <row r="394" s="3" customFormat="1" ht="18" customHeight="1" x14ac:dyDescent="0.3"/>
    <row r="395" s="3" customFormat="1" ht="18" customHeight="1" x14ac:dyDescent="0.3"/>
    <row r="396" s="3" customFormat="1" ht="18" customHeight="1" x14ac:dyDescent="0.3"/>
    <row r="397" s="3" customFormat="1" ht="18" customHeight="1" x14ac:dyDescent="0.3"/>
    <row r="398" s="3" customFormat="1" ht="18" customHeight="1" x14ac:dyDescent="0.3"/>
    <row r="399" s="3" customFormat="1" ht="18" customHeight="1" x14ac:dyDescent="0.3"/>
    <row r="400" s="3" customFormat="1" ht="18" customHeight="1" x14ac:dyDescent="0.3"/>
    <row r="401" s="3" customFormat="1" ht="18" customHeight="1" x14ac:dyDescent="0.3"/>
    <row r="402" s="3" customFormat="1" ht="18" customHeight="1" x14ac:dyDescent="0.3"/>
    <row r="403" s="3" customFormat="1" ht="18" customHeight="1" x14ac:dyDescent="0.3"/>
    <row r="404" s="3" customFormat="1" ht="18" customHeight="1" x14ac:dyDescent="0.3"/>
    <row r="405" s="3" customFormat="1" ht="18" customHeight="1" x14ac:dyDescent="0.3"/>
    <row r="406" s="3" customFormat="1" ht="18" customHeight="1" x14ac:dyDescent="0.3"/>
    <row r="407" s="3" customFormat="1" ht="18" customHeight="1" x14ac:dyDescent="0.3"/>
    <row r="408" s="3" customFormat="1" ht="18" customHeight="1" x14ac:dyDescent="0.3"/>
    <row r="409" s="3" customFormat="1" ht="18" customHeight="1" x14ac:dyDescent="0.3"/>
    <row r="410" s="3" customFormat="1" ht="18" customHeight="1" x14ac:dyDescent="0.3"/>
    <row r="411" s="3" customFormat="1" ht="18" customHeight="1" x14ac:dyDescent="0.3"/>
    <row r="412" s="3" customFormat="1" ht="18" customHeight="1" x14ac:dyDescent="0.3"/>
    <row r="413" s="3" customFormat="1" ht="18" customHeight="1" x14ac:dyDescent="0.3"/>
    <row r="414" s="3" customFormat="1" ht="18" customHeight="1" x14ac:dyDescent="0.3"/>
    <row r="415" s="3" customFormat="1" ht="18" customHeight="1" x14ac:dyDescent="0.3"/>
    <row r="416" s="3" customFormat="1" ht="18" customHeight="1" x14ac:dyDescent="0.3"/>
    <row r="417" s="3" customFormat="1" ht="18" customHeight="1" x14ac:dyDescent="0.3"/>
    <row r="418" s="3" customFormat="1" ht="18" customHeight="1" x14ac:dyDescent="0.3"/>
    <row r="419" s="3" customFormat="1" ht="18" customHeight="1" x14ac:dyDescent="0.3"/>
    <row r="420" s="3" customFormat="1" ht="18" customHeight="1" x14ac:dyDescent="0.3"/>
    <row r="421" s="3" customFormat="1" ht="18" customHeight="1" x14ac:dyDescent="0.3"/>
    <row r="422" s="3" customFormat="1" ht="18" customHeight="1" x14ac:dyDescent="0.3"/>
    <row r="423" s="3" customFormat="1" ht="18" customHeight="1" x14ac:dyDescent="0.3"/>
    <row r="424" s="3" customFormat="1" ht="18" customHeight="1" x14ac:dyDescent="0.3"/>
    <row r="425" s="3" customFormat="1" ht="18" customHeight="1" x14ac:dyDescent="0.3"/>
    <row r="426" s="3" customFormat="1" ht="18" customHeight="1" x14ac:dyDescent="0.3"/>
    <row r="427" s="3" customFormat="1" ht="18" customHeight="1" x14ac:dyDescent="0.3"/>
    <row r="428" s="3" customFormat="1" ht="18" customHeight="1" x14ac:dyDescent="0.3"/>
    <row r="429" s="3" customFormat="1" ht="18" customHeight="1" x14ac:dyDescent="0.3"/>
    <row r="430" s="3" customFormat="1" ht="18" customHeight="1" x14ac:dyDescent="0.3"/>
    <row r="431" s="3" customFormat="1" ht="18" customHeight="1" x14ac:dyDescent="0.3"/>
    <row r="432" s="3" customFormat="1" ht="18" customHeight="1" x14ac:dyDescent="0.3"/>
    <row r="433" s="3" customFormat="1" ht="18" customHeight="1" x14ac:dyDescent="0.3"/>
    <row r="434" s="3" customFormat="1" ht="18" customHeight="1" x14ac:dyDescent="0.3"/>
    <row r="435" s="3" customFormat="1" ht="18" customHeight="1" x14ac:dyDescent="0.3"/>
    <row r="436" s="3" customFormat="1" ht="18" customHeight="1" x14ac:dyDescent="0.3"/>
    <row r="437" s="3" customFormat="1" ht="18" customHeight="1" x14ac:dyDescent="0.3"/>
    <row r="438" s="3" customFormat="1" ht="18" customHeight="1" x14ac:dyDescent="0.3"/>
    <row r="439" s="3" customFormat="1" ht="18" customHeight="1" x14ac:dyDescent="0.3"/>
    <row r="440" s="3" customFormat="1" ht="18" customHeight="1" x14ac:dyDescent="0.3"/>
    <row r="441" s="3" customFormat="1" ht="18" customHeight="1" x14ac:dyDescent="0.3"/>
    <row r="442" s="3" customFormat="1" ht="18" customHeight="1" x14ac:dyDescent="0.3"/>
    <row r="443" s="3" customFormat="1" ht="18" customHeight="1" x14ac:dyDescent="0.3"/>
    <row r="444" s="3" customFormat="1" ht="18" customHeight="1" x14ac:dyDescent="0.3"/>
    <row r="445" s="3" customFormat="1" ht="18" customHeight="1" x14ac:dyDescent="0.3"/>
    <row r="446" s="3" customFormat="1" ht="18" customHeight="1" x14ac:dyDescent="0.3"/>
    <row r="447" s="3" customFormat="1" ht="18" customHeight="1" x14ac:dyDescent="0.3"/>
    <row r="448" s="3" customFormat="1" ht="18" customHeight="1" x14ac:dyDescent="0.3"/>
    <row r="449" s="3" customFormat="1" ht="18" customHeight="1" x14ac:dyDescent="0.3"/>
    <row r="450" s="3" customFormat="1" ht="18" customHeight="1" x14ac:dyDescent="0.3"/>
    <row r="451" s="3" customFormat="1" ht="18" customHeight="1" x14ac:dyDescent="0.3"/>
    <row r="452" s="3" customFormat="1" ht="18" customHeight="1" x14ac:dyDescent="0.3"/>
    <row r="453" s="3" customFormat="1" ht="18" customHeight="1" x14ac:dyDescent="0.3"/>
    <row r="454" s="3" customFormat="1" ht="18" customHeight="1" x14ac:dyDescent="0.3"/>
    <row r="455" s="3" customFormat="1" ht="18" customHeight="1" x14ac:dyDescent="0.3"/>
    <row r="456" s="3" customFormat="1" ht="18" customHeight="1" x14ac:dyDescent="0.3"/>
    <row r="457" s="3" customFormat="1" ht="18" customHeight="1" x14ac:dyDescent="0.3"/>
    <row r="458" s="3" customFormat="1" ht="18" customHeight="1" x14ac:dyDescent="0.3"/>
    <row r="459" s="3" customFormat="1" ht="18" customHeight="1" x14ac:dyDescent="0.3"/>
    <row r="460" s="3" customFormat="1" ht="18" customHeight="1" x14ac:dyDescent="0.3"/>
    <row r="461" s="3" customFormat="1" ht="18" customHeight="1" x14ac:dyDescent="0.3"/>
    <row r="462" s="3" customFormat="1" ht="18" customHeight="1" x14ac:dyDescent="0.3"/>
    <row r="463" s="3" customFormat="1" ht="18" customHeight="1" x14ac:dyDescent="0.3"/>
    <row r="464" s="3" customFormat="1" ht="18" customHeight="1" x14ac:dyDescent="0.3"/>
    <row r="465" s="3" customFormat="1" ht="18" customHeight="1" x14ac:dyDescent="0.3"/>
    <row r="466" s="3" customFormat="1" ht="18" customHeight="1" x14ac:dyDescent="0.3"/>
    <row r="467" s="3" customFormat="1" ht="18" customHeight="1" x14ac:dyDescent="0.3"/>
    <row r="468" s="3" customFormat="1" ht="18" customHeight="1" x14ac:dyDescent="0.3"/>
    <row r="469" s="3" customFormat="1" ht="18" customHeight="1" x14ac:dyDescent="0.3"/>
    <row r="470" s="3" customFormat="1" ht="18" customHeight="1" x14ac:dyDescent="0.3"/>
    <row r="471" s="3" customFormat="1" ht="18" customHeight="1" x14ac:dyDescent="0.3"/>
    <row r="472" s="3" customFormat="1" ht="18" customHeight="1" x14ac:dyDescent="0.3"/>
    <row r="473" s="3" customFormat="1" ht="18" customHeight="1" x14ac:dyDescent="0.3"/>
    <row r="474" s="3" customFormat="1" ht="18" customHeight="1" x14ac:dyDescent="0.3"/>
    <row r="475" s="3" customFormat="1" ht="18" customHeight="1" x14ac:dyDescent="0.3"/>
    <row r="476" s="3" customFormat="1" ht="18" customHeight="1" x14ac:dyDescent="0.3"/>
    <row r="477" s="3" customFormat="1" ht="18" customHeight="1" x14ac:dyDescent="0.3"/>
    <row r="478" s="3" customFormat="1" ht="18" customHeight="1" x14ac:dyDescent="0.3"/>
    <row r="479" s="3" customFormat="1" ht="18" customHeight="1" x14ac:dyDescent="0.3"/>
    <row r="480" s="3" customFormat="1" ht="18" customHeight="1" x14ac:dyDescent="0.3"/>
    <row r="481" s="3" customFormat="1" ht="18" customHeight="1" x14ac:dyDescent="0.3"/>
    <row r="482" s="3" customFormat="1" ht="18" customHeight="1" x14ac:dyDescent="0.3"/>
    <row r="483" s="3" customFormat="1" ht="18" customHeight="1" x14ac:dyDescent="0.3"/>
    <row r="484" s="3" customFormat="1" ht="18" customHeight="1" x14ac:dyDescent="0.3"/>
    <row r="485" s="3" customFormat="1" ht="18" customHeight="1" x14ac:dyDescent="0.3"/>
    <row r="486" s="3" customFormat="1" ht="18" customHeight="1" x14ac:dyDescent="0.3"/>
    <row r="487" s="3" customFormat="1" ht="18" customHeight="1" x14ac:dyDescent="0.3"/>
  </sheetData>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B105" sqref="B105"/>
    </sheetView>
  </sheetViews>
  <sheetFormatPr baseColWidth="10" defaultColWidth="9.109375"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25">
      <c r="A16" t="s">
        <v>326</v>
      </c>
      <c r="B16">
        <v>1E-3</v>
      </c>
    </row>
    <row r="17" spans="1:61" x14ac:dyDescent="0.25">
      <c r="A17" t="s">
        <v>327</v>
      </c>
      <c r="B17" t="s">
        <v>317</v>
      </c>
    </row>
    <row r="18" spans="1:61" x14ac:dyDescent="0.25">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25">
      <c r="A19" t="s">
        <v>329</v>
      </c>
      <c r="B19">
        <v>1.01</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847.62005840790005</v>
      </c>
      <c r="D87">
        <v>865.17730849229997</v>
      </c>
      <c r="E87">
        <v>882.38073274579995</v>
      </c>
      <c r="F87">
        <v>898.65677405910003</v>
      </c>
      <c r="G87">
        <v>913.47241954909998</v>
      </c>
      <c r="H87">
        <v>926.30597171509999</v>
      </c>
      <c r="I87">
        <v>936.64018309469998</v>
      </c>
      <c r="J87">
        <v>943.96574896660002</v>
      </c>
      <c r="K87">
        <v>947.78920044129995</v>
      </c>
      <c r="L87">
        <v>947.64214061999996</v>
      </c>
      <c r="M87">
        <v>943.09014071850004</v>
      </c>
      <c r="N87">
        <v>933.74008392179996</v>
      </c>
      <c r="O87">
        <v>919.24446686090005</v>
      </c>
      <c r="P87">
        <v>905.57012291909996</v>
      </c>
      <c r="Q87">
        <v>893.54541622529996</v>
      </c>
      <c r="R87">
        <v>882.96872387120004</v>
      </c>
      <c r="S87">
        <v>873.66245991669996</v>
      </c>
      <c r="T87">
        <v>865.4703381114</v>
      </c>
      <c r="U87">
        <v>858.25491895940002</v>
      </c>
      <c r="V87">
        <v>851.89541770189999</v>
      </c>
      <c r="W87">
        <v>846.28575022400003</v>
      </c>
      <c r="X87">
        <v>841.3327947821</v>
      </c>
      <c r="Y87">
        <v>836.95484862980004</v>
      </c>
      <c r="Z87">
        <v>833.08025997790003</v>
      </c>
      <c r="AA87">
        <v>829.64621717030002</v>
      </c>
      <c r="AB87">
        <v>826.59767842400004</v>
      </c>
      <c r="AC87">
        <v>823.88642693600002</v>
      </c>
      <c r="AD87">
        <v>821.47023755409998</v>
      </c>
      <c r="AE87">
        <v>819.3121425388</v>
      </c>
      <c r="AF87">
        <v>773.64868980680001</v>
      </c>
      <c r="AG87">
        <v>731.73780637870004</v>
      </c>
      <c r="AH87">
        <v>693.13963178639995</v>
      </c>
      <c r="AI87">
        <v>657.47451281190001</v>
      </c>
      <c r="AJ87">
        <v>624.41401184790004</v>
      </c>
      <c r="AK87">
        <v>593.6735683439</v>
      </c>
      <c r="AL87">
        <v>565.00639490890001</v>
      </c>
      <c r="AM87">
        <v>538.1983508239</v>
      </c>
      <c r="AN87">
        <v>513.06363544709995</v>
      </c>
      <c r="AO87">
        <v>489.44121266709999</v>
      </c>
      <c r="AP87">
        <v>473.36265704729999</v>
      </c>
      <c r="AQ87">
        <v>467.62807795650002</v>
      </c>
      <c r="AR87">
        <v>469.24566266660003</v>
      </c>
      <c r="AS87">
        <v>475.27891616580001</v>
      </c>
      <c r="AT87">
        <v>483.2367206596</v>
      </c>
      <c r="AU87">
        <v>491.27250551219998</v>
      </c>
      <c r="AV87">
        <v>498.22180572460002</v>
      </c>
      <c r="AW87">
        <v>503.55087443550002</v>
      </c>
      <c r="AX87">
        <v>507.2827022569</v>
      </c>
      <c r="AY87">
        <v>509.94253136629999</v>
      </c>
      <c r="AZ87">
        <v>512.54101596989995</v>
      </c>
      <c r="BA87">
        <v>511.61774465920001</v>
      </c>
      <c r="BB87">
        <v>516.49969906089996</v>
      </c>
      <c r="BC87">
        <v>528.1864723612</v>
      </c>
      <c r="BD87">
        <v>548.59554394819997</v>
      </c>
      <c r="BE87">
        <v>580.37113246909996</v>
      </c>
      <c r="BF87">
        <v>626.61328065600003</v>
      </c>
      <c r="BG87">
        <v>690.56018034119995</v>
      </c>
      <c r="BH87">
        <v>775.33242274630004</v>
      </c>
      <c r="BI87">
        <v>884.05113559649999</v>
      </c>
    </row>
    <row r="88" spans="1:61" x14ac:dyDescent="0.25">
      <c r="A88" t="s">
        <v>57</v>
      </c>
      <c r="B88">
        <v>389.85915492959998</v>
      </c>
      <c r="C88">
        <v>397.94368939340001</v>
      </c>
      <c r="D88">
        <v>406.18652980860003</v>
      </c>
      <c r="E88">
        <v>414.26325481020001</v>
      </c>
      <c r="F88">
        <v>421.90458876010001</v>
      </c>
      <c r="G88">
        <v>428.86029086809998</v>
      </c>
      <c r="H88">
        <v>434.88543273009998</v>
      </c>
      <c r="I88">
        <v>439.7371751618</v>
      </c>
      <c r="J88">
        <v>443.17640796559999</v>
      </c>
      <c r="K88">
        <v>444.97145560619998</v>
      </c>
      <c r="L88">
        <v>444.9024134366</v>
      </c>
      <c r="M88">
        <v>442.76532428100001</v>
      </c>
      <c r="N88">
        <v>438.3756262544</v>
      </c>
      <c r="O88">
        <v>431.5701722352</v>
      </c>
      <c r="P88">
        <v>425.15029245030001</v>
      </c>
      <c r="Q88">
        <v>419.50489024659998</v>
      </c>
      <c r="R88">
        <v>414.5393069818</v>
      </c>
      <c r="S88">
        <v>410.17016897500002</v>
      </c>
      <c r="T88">
        <v>406.3241023997</v>
      </c>
      <c r="U88">
        <v>402.93658167109999</v>
      </c>
      <c r="V88">
        <v>399.95090032949997</v>
      </c>
      <c r="W88">
        <v>397.31725362629999</v>
      </c>
      <c r="X88">
        <v>394.99192243290003</v>
      </c>
      <c r="Y88">
        <v>392.93654865249999</v>
      </c>
      <c r="Z88">
        <v>391.11749294740002</v>
      </c>
      <c r="AA88">
        <v>389.50526627710002</v>
      </c>
      <c r="AB88">
        <v>388.0740274291</v>
      </c>
      <c r="AC88">
        <v>386.80113940659999</v>
      </c>
      <c r="AD88">
        <v>385.66677819440002</v>
      </c>
      <c r="AE88">
        <v>384.65358804639999</v>
      </c>
      <c r="AF88">
        <v>363.21534732710001</v>
      </c>
      <c r="AG88">
        <v>343.53887623409997</v>
      </c>
      <c r="AH88">
        <v>325.41766750530002</v>
      </c>
      <c r="AI88">
        <v>308.6734801934</v>
      </c>
      <c r="AJ88">
        <v>293.15211823840002</v>
      </c>
      <c r="AK88">
        <v>278.71998513800003</v>
      </c>
      <c r="AL88">
        <v>265.26121826709999</v>
      </c>
      <c r="AM88">
        <v>252.67528207699999</v>
      </c>
      <c r="AN88">
        <v>240.8749462193</v>
      </c>
      <c r="AO88">
        <v>229.78460688600001</v>
      </c>
      <c r="AP88">
        <v>222.2359892241</v>
      </c>
      <c r="AQ88">
        <v>219.54369857110001</v>
      </c>
      <c r="AR88">
        <v>220.3031280125</v>
      </c>
      <c r="AS88">
        <v>223.1356413924</v>
      </c>
      <c r="AT88">
        <v>226.87169984019999</v>
      </c>
      <c r="AU88">
        <v>230.6443687851</v>
      </c>
      <c r="AV88">
        <v>233.90695104439999</v>
      </c>
      <c r="AW88">
        <v>236.40886123729999</v>
      </c>
      <c r="AX88">
        <v>238.16089307830001</v>
      </c>
      <c r="AY88">
        <v>239.40963913909999</v>
      </c>
      <c r="AZ88">
        <v>240.6295849624</v>
      </c>
      <c r="BA88">
        <v>240.19612425310001</v>
      </c>
      <c r="BB88">
        <v>242.48812162479999</v>
      </c>
      <c r="BC88">
        <v>247.9748696531</v>
      </c>
      <c r="BD88">
        <v>257.55659340289998</v>
      </c>
      <c r="BE88">
        <v>272.47471007939998</v>
      </c>
      <c r="BF88">
        <v>294.18463880569999</v>
      </c>
      <c r="BG88">
        <v>324.20665743720002</v>
      </c>
      <c r="BH88">
        <v>364.00583227520002</v>
      </c>
      <c r="BI88">
        <v>415.04748150069997</v>
      </c>
    </row>
    <row r="89" spans="1:61" x14ac:dyDescent="0.25">
      <c r="A89" t="s">
        <v>1</v>
      </c>
      <c r="B89">
        <v>1527</v>
      </c>
      <c r="C89">
        <v>1541.1078616667</v>
      </c>
      <c r="D89">
        <v>1556.1552283614999</v>
      </c>
      <c r="E89">
        <v>1572.133425859</v>
      </c>
      <c r="F89">
        <v>1588.973325341</v>
      </c>
      <c r="G89">
        <v>1606.5581481974</v>
      </c>
      <c r="H89">
        <v>1624.7289793478999</v>
      </c>
      <c r="I89">
        <v>1643.287483282</v>
      </c>
      <c r="J89">
        <v>1661.9979050208001</v>
      </c>
      <c r="K89">
        <v>1680.5892967052</v>
      </c>
      <c r="L89">
        <v>1698.7583478372001</v>
      </c>
      <c r="M89">
        <v>1716.1729127164001</v>
      </c>
      <c r="N89">
        <v>1732.4761766877</v>
      </c>
      <c r="O89">
        <v>1747.2912985204</v>
      </c>
      <c r="P89">
        <v>1760.2262417536999</v>
      </c>
      <c r="Q89">
        <v>1771.4300564171001</v>
      </c>
      <c r="R89">
        <v>1781.118601446</v>
      </c>
      <c r="S89">
        <v>1789.4811782149</v>
      </c>
      <c r="T89">
        <v>1796.6837302894</v>
      </c>
      <c r="U89">
        <v>1802.8716716317999</v>
      </c>
      <c r="V89">
        <v>1808.1723834574</v>
      </c>
      <c r="W89">
        <v>1812.6974162311001</v>
      </c>
      <c r="X89">
        <v>1816.5444297838001</v>
      </c>
      <c r="Y89">
        <v>1819.7989012347</v>
      </c>
      <c r="Z89">
        <v>1822.5356273520999</v>
      </c>
      <c r="AA89">
        <v>1824.8200451768</v>
      </c>
      <c r="AB89">
        <v>1826.7093921648</v>
      </c>
      <c r="AC89">
        <v>1828.2537247708001</v>
      </c>
      <c r="AD89">
        <v>1829.4968122876001</v>
      </c>
      <c r="AE89">
        <v>1830.4769208513001</v>
      </c>
      <c r="AF89">
        <v>1831.2275008187</v>
      </c>
      <c r="AG89">
        <v>1827.9294528</v>
      </c>
      <c r="AH89">
        <v>1821.0783043741001</v>
      </c>
      <c r="AI89">
        <v>1811.110640142</v>
      </c>
      <c r="AJ89">
        <v>1798.4118069603001</v>
      </c>
      <c r="AK89">
        <v>1783.3225132647999</v>
      </c>
      <c r="AL89">
        <v>1766.1445131143</v>
      </c>
      <c r="AM89">
        <v>1747.1455209809001</v>
      </c>
      <c r="AN89">
        <v>1726.5634747112999</v>
      </c>
      <c r="AO89">
        <v>1704.6102454259001</v>
      </c>
      <c r="AP89">
        <v>1681.4748812748001</v>
      </c>
      <c r="AQ89">
        <v>1657.8694891928999</v>
      </c>
      <c r="AR89">
        <v>1634.7235102131001</v>
      </c>
      <c r="AS89">
        <v>1612.6651574139</v>
      </c>
      <c r="AT89">
        <v>1592.0385834650999</v>
      </c>
      <c r="AU89">
        <v>1572.9546722236</v>
      </c>
      <c r="AV89">
        <v>1555.3572832804</v>
      </c>
      <c r="AW89">
        <v>1539.0900967642999</v>
      </c>
      <c r="AX89">
        <v>1523.9562067069</v>
      </c>
      <c r="AY89">
        <v>1509.7687708927001</v>
      </c>
      <c r="AZ89">
        <v>1496.3947979389</v>
      </c>
      <c r="BA89">
        <v>1483.7956647262999</v>
      </c>
      <c r="BB89">
        <v>1471.6298095607999</v>
      </c>
      <c r="BC89">
        <v>1460.3903913739</v>
      </c>
      <c r="BD89">
        <v>1450.6383985353</v>
      </c>
      <c r="BE89">
        <v>1443.0806538541001</v>
      </c>
      <c r="BF89">
        <v>1438.6278138487</v>
      </c>
      <c r="BG89">
        <v>1438.4261595584001</v>
      </c>
      <c r="BH89">
        <v>1443.8601341443</v>
      </c>
      <c r="BI89">
        <v>1456.5322711074</v>
      </c>
    </row>
    <row r="90" spans="1:61" x14ac:dyDescent="0.25">
      <c r="A90" t="s">
        <v>2</v>
      </c>
      <c r="B90">
        <v>10010</v>
      </c>
      <c r="C90">
        <v>10010.439125000001</v>
      </c>
      <c r="D90">
        <v>10010.9133714495</v>
      </c>
      <c r="E90">
        <v>10011.425076257499</v>
      </c>
      <c r="F90">
        <v>10011.9765538589</v>
      </c>
      <c r="G90">
        <v>10012.569945085401</v>
      </c>
      <c r="H90">
        <v>10013.207098099399</v>
      </c>
      <c r="I90">
        <v>10013.8894631521</v>
      </c>
      <c r="J90">
        <v>10014.6179941665</v>
      </c>
      <c r="K90">
        <v>10015.3930553561</v>
      </c>
      <c r="L90">
        <v>10016.2143334416</v>
      </c>
      <c r="M90">
        <v>10017.080756973701</v>
      </c>
      <c r="N90">
        <v>10017.9904245</v>
      </c>
      <c r="O90">
        <v>10018.940543173499</v>
      </c>
      <c r="P90">
        <v>10019.9273789864</v>
      </c>
      <c r="Q90">
        <v>10020.9462191004</v>
      </c>
      <c r="R90">
        <v>10021.9927248925</v>
      </c>
      <c r="S90">
        <v>10023.0630988515</v>
      </c>
      <c r="T90">
        <v>10024.1540180011</v>
      </c>
      <c r="U90">
        <v>10025.2625753458</v>
      </c>
      <c r="V90">
        <v>10026.3862284057</v>
      </c>
      <c r="W90">
        <v>10027.5227540122</v>
      </c>
      <c r="X90">
        <v>10028.6702086233</v>
      </c>
      <c r="Y90">
        <v>10029.826893502401</v>
      </c>
      <c r="Z90">
        <v>10030.9913241789</v>
      </c>
      <c r="AA90">
        <v>10032.1622036754</v>
      </c>
      <c r="AB90">
        <v>10033.3383990446</v>
      </c>
      <c r="AC90">
        <v>10034.518920815301</v>
      </c>
      <c r="AD90">
        <v>10035.7029049915</v>
      </c>
      <c r="AE90">
        <v>10036.8895972918</v>
      </c>
      <c r="AF90">
        <v>10038.078339354801</v>
      </c>
      <c r="AG90">
        <v>10039.268556667301</v>
      </c>
      <c r="AH90">
        <v>10040.450127161501</v>
      </c>
      <c r="AI90">
        <v>10041.614171004499</v>
      </c>
      <c r="AJ90">
        <v>10042.7529028221</v>
      </c>
      <c r="AK90">
        <v>10043.8595032348</v>
      </c>
      <c r="AL90">
        <v>10044.928006935599</v>
      </c>
      <c r="AM90">
        <v>10045.9532050161</v>
      </c>
      <c r="AN90">
        <v>10046.930559611799</v>
      </c>
      <c r="AO90">
        <v>10047.8561292347</v>
      </c>
      <c r="AP90">
        <v>10048.7265034047</v>
      </c>
      <c r="AQ90">
        <v>10049.538745413</v>
      </c>
      <c r="AR90">
        <v>10050.291699809401</v>
      </c>
      <c r="AS90">
        <v>10050.9865351362</v>
      </c>
      <c r="AT90">
        <v>10051.625990074201</v>
      </c>
      <c r="AU90">
        <v>10052.2136627612</v>
      </c>
      <c r="AV90">
        <v>10052.753427330499</v>
      </c>
      <c r="AW90">
        <v>10053.249016256999</v>
      </c>
      <c r="AX90">
        <v>10053.703769956001</v>
      </c>
      <c r="AY90">
        <v>10054.1205354504</v>
      </c>
      <c r="AZ90">
        <v>10054.5016916969</v>
      </c>
      <c r="BA90">
        <v>10054.849284370801</v>
      </c>
      <c r="BB90">
        <v>10055.165261899099</v>
      </c>
      <c r="BC90">
        <v>10055.4507181471</v>
      </c>
      <c r="BD90">
        <v>10055.707979508201</v>
      </c>
      <c r="BE90">
        <v>10055.940774061401</v>
      </c>
      <c r="BF90">
        <v>10056.1545956848</v>
      </c>
      <c r="BG90">
        <v>10056.3572130434</v>
      </c>
      <c r="BH90">
        <v>10056.5592578829</v>
      </c>
      <c r="BI90">
        <v>10056.774819468699</v>
      </c>
    </row>
    <row r="91" spans="1:61" x14ac:dyDescent="0.25">
      <c r="A91" t="s">
        <v>398</v>
      </c>
    </row>
    <row r="92" spans="1:61" x14ac:dyDescent="0.25">
      <c r="A92" t="s">
        <v>399</v>
      </c>
      <c r="B92">
        <v>90</v>
      </c>
      <c r="C92">
        <v>117.26622674399999</v>
      </c>
      <c r="D92">
        <v>146.74443530810001</v>
      </c>
      <c r="E92">
        <v>177.55723813559999</v>
      </c>
      <c r="F92">
        <v>208.92023754709999</v>
      </c>
      <c r="G92">
        <v>240.07056193170001</v>
      </c>
      <c r="H92">
        <v>270.23727011160003</v>
      </c>
      <c r="I92">
        <v>298.63248795769999</v>
      </c>
      <c r="J92">
        <v>324.45311656640001</v>
      </c>
      <c r="K92">
        <v>346.8879089019</v>
      </c>
      <c r="L92">
        <v>365.1270886877</v>
      </c>
      <c r="M92">
        <v>378.37280550909998</v>
      </c>
      <c r="N92">
        <v>385.84906285919999</v>
      </c>
      <c r="O92">
        <v>386.80939242400001</v>
      </c>
      <c r="P92">
        <v>386.80939242400001</v>
      </c>
      <c r="Q92">
        <v>386.80939242400001</v>
      </c>
      <c r="R92">
        <v>386.80939242400001</v>
      </c>
      <c r="S92">
        <v>386.80939242400001</v>
      </c>
      <c r="T92">
        <v>386.80939242400001</v>
      </c>
      <c r="U92">
        <v>386.80939242400001</v>
      </c>
      <c r="V92">
        <v>386.80939242400001</v>
      </c>
      <c r="W92">
        <v>386.80939242400001</v>
      </c>
      <c r="X92">
        <v>386.80939242400001</v>
      </c>
      <c r="Y92">
        <v>386.80939242400001</v>
      </c>
      <c r="Z92">
        <v>386.80939242400001</v>
      </c>
      <c r="AA92">
        <v>386.80939242400001</v>
      </c>
      <c r="AB92">
        <v>386.80939242400001</v>
      </c>
      <c r="AC92">
        <v>386.80939242400001</v>
      </c>
      <c r="AD92">
        <v>386.80939242400001</v>
      </c>
      <c r="AE92">
        <v>386.80939242400001</v>
      </c>
      <c r="AF92">
        <v>343.07829704340003</v>
      </c>
      <c r="AG92">
        <v>299.05401116590002</v>
      </c>
      <c r="AH92">
        <v>254.78180124720001</v>
      </c>
      <c r="AI92">
        <v>210.30949596799999</v>
      </c>
      <c r="AJ92">
        <v>165.68604090740001</v>
      </c>
      <c r="AK92">
        <v>120.9606219345</v>
      </c>
      <c r="AL92">
        <v>76.182126300999997</v>
      </c>
      <c r="AM92">
        <v>31.398827564099999</v>
      </c>
      <c r="AN92">
        <v>-13.3417479659</v>
      </c>
      <c r="AO92">
        <v>-57.992765191700002</v>
      </c>
      <c r="AP92">
        <v>-96.337058619299995</v>
      </c>
      <c r="AQ92">
        <v>-124.8653860451</v>
      </c>
      <c r="AR92">
        <v>-145.6413045276</v>
      </c>
      <c r="AS92">
        <v>-160.97195138800001</v>
      </c>
      <c r="AT92">
        <v>-173.00157221489999</v>
      </c>
      <c r="AU92">
        <v>-183.46227096460001</v>
      </c>
      <c r="AV92">
        <v>-193.5707911643</v>
      </c>
      <c r="AW92">
        <v>-204.0134768737</v>
      </c>
      <c r="AX92">
        <v>-214.96091087529999</v>
      </c>
      <c r="AY92">
        <v>-226.0718524573</v>
      </c>
      <c r="AZ92">
        <v>-236.46626485819999</v>
      </c>
      <c r="BA92">
        <v>-249.64114094550001</v>
      </c>
      <c r="BB92">
        <v>-256.60911557119999</v>
      </c>
      <c r="BC92">
        <v>-255.87634532199999</v>
      </c>
      <c r="BD92">
        <v>-244.9620381023</v>
      </c>
      <c r="BE92">
        <v>-220.51142602120001</v>
      </c>
      <c r="BF92">
        <v>-178.50831726569999</v>
      </c>
      <c r="BG92">
        <v>-114.5604713518</v>
      </c>
      <c r="BH92">
        <v>-24.152222992999999</v>
      </c>
      <c r="BI92">
        <v>97.454177628899998</v>
      </c>
    </row>
    <row r="93" spans="1:61" x14ac:dyDescent="0.25">
      <c r="A93" t="s">
        <v>400</v>
      </c>
      <c r="B93">
        <v>1.4999999999999999E-2</v>
      </c>
      <c r="C93">
        <v>1.9544371099999999E-2</v>
      </c>
      <c r="D93">
        <v>2.44574059E-2</v>
      </c>
      <c r="E93">
        <v>2.9592872999999999E-2</v>
      </c>
      <c r="F93">
        <v>3.4820039599999998E-2</v>
      </c>
      <c r="G93">
        <v>4.0011760299999997E-2</v>
      </c>
      <c r="H93">
        <v>4.5039545E-2</v>
      </c>
      <c r="I93">
        <v>4.97720813E-2</v>
      </c>
      <c r="J93">
        <v>5.4075519400000001E-2</v>
      </c>
      <c r="K93">
        <v>5.7814651500000001E-2</v>
      </c>
      <c r="L93">
        <v>6.0854514800000002E-2</v>
      </c>
      <c r="M93">
        <v>6.3062134300000003E-2</v>
      </c>
      <c r="N93">
        <v>6.4308177100000002E-2</v>
      </c>
      <c r="O93">
        <v>6.4468232099999995E-2</v>
      </c>
      <c r="P93">
        <v>6.4468232099999995E-2</v>
      </c>
      <c r="Q93">
        <v>6.4468232099999995E-2</v>
      </c>
      <c r="R93">
        <v>6.4468232099999995E-2</v>
      </c>
      <c r="S93">
        <v>6.4468232099999995E-2</v>
      </c>
      <c r="T93">
        <v>6.4468232099999995E-2</v>
      </c>
      <c r="U93">
        <v>6.4468232099999995E-2</v>
      </c>
      <c r="V93">
        <v>6.4468232099999995E-2</v>
      </c>
      <c r="W93">
        <v>6.4468232099999995E-2</v>
      </c>
      <c r="X93">
        <v>6.4468232099999995E-2</v>
      </c>
      <c r="Y93">
        <v>6.4468232099999995E-2</v>
      </c>
      <c r="Z93">
        <v>6.4468232099999995E-2</v>
      </c>
      <c r="AA93">
        <v>6.4468232099999995E-2</v>
      </c>
      <c r="AB93">
        <v>6.4468232099999995E-2</v>
      </c>
      <c r="AC93">
        <v>6.4468232099999995E-2</v>
      </c>
      <c r="AD93">
        <v>6.4468232099999995E-2</v>
      </c>
      <c r="AE93">
        <v>6.4468232099999995E-2</v>
      </c>
      <c r="AF93">
        <v>5.7179716200000001E-2</v>
      </c>
      <c r="AG93">
        <v>4.9842335199999997E-2</v>
      </c>
      <c r="AH93">
        <v>4.24636335E-2</v>
      </c>
      <c r="AI93">
        <v>3.50515827E-2</v>
      </c>
      <c r="AJ93">
        <v>2.76143402E-2</v>
      </c>
      <c r="AK93">
        <v>2.0160103700000001E-2</v>
      </c>
      <c r="AL93">
        <v>1.2697021100000001E-2</v>
      </c>
      <c r="AM93">
        <v>5.2331379000000004E-3</v>
      </c>
      <c r="AN93">
        <v>-2.2236246999999998E-3</v>
      </c>
      <c r="AO93">
        <v>-9.6654609000000006E-3</v>
      </c>
      <c r="AP93">
        <v>-1.60561764E-2</v>
      </c>
      <c r="AQ93">
        <v>-2.0810897700000001E-2</v>
      </c>
      <c r="AR93">
        <v>-2.4273550800000002E-2</v>
      </c>
      <c r="AS93">
        <v>-2.6828658599999999E-2</v>
      </c>
      <c r="AT93">
        <v>-2.8833595399999998E-2</v>
      </c>
      <c r="AU93">
        <v>-3.05770452E-2</v>
      </c>
      <c r="AV93">
        <v>-3.2261798500000001E-2</v>
      </c>
      <c r="AW93">
        <v>-3.4002246100000001E-2</v>
      </c>
      <c r="AX93">
        <v>-3.5826818500000003E-2</v>
      </c>
      <c r="AY93">
        <v>-3.76786421E-2</v>
      </c>
      <c r="AZ93">
        <v>-3.9411044100000001E-2</v>
      </c>
      <c r="BA93">
        <v>-4.1606856800000001E-2</v>
      </c>
      <c r="BB93">
        <v>-4.2768185899999998E-2</v>
      </c>
      <c r="BC93">
        <v>-4.2646057600000002E-2</v>
      </c>
      <c r="BD93">
        <v>-4.0827006399999997E-2</v>
      </c>
      <c r="BE93">
        <v>-3.6751904299999999E-2</v>
      </c>
      <c r="BF93">
        <v>-2.97513862E-2</v>
      </c>
      <c r="BG93">
        <v>-1.9093411899999999E-2</v>
      </c>
      <c r="BH93">
        <v>-4.0253705000000001E-3</v>
      </c>
      <c r="BI93">
        <v>1.6242362900000001E-2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0.91385723470000002</v>
      </c>
      <c r="D99">
        <v>1.0257476231</v>
      </c>
      <c r="E99">
        <v>1.1355242799</v>
      </c>
      <c r="F99">
        <v>1.2427377992999999</v>
      </c>
      <c r="G99">
        <v>1.3467233182</v>
      </c>
      <c r="H99">
        <v>1.446650845</v>
      </c>
      <c r="I99">
        <v>1.5415578806000001</v>
      </c>
      <c r="J99">
        <v>1.6303723408999999</v>
      </c>
      <c r="K99">
        <v>1.7119287678999999</v>
      </c>
      <c r="L99">
        <v>1.784978559</v>
      </c>
      <c r="M99">
        <v>1.8481938751</v>
      </c>
      <c r="N99">
        <v>1.9001641585</v>
      </c>
      <c r="O99">
        <v>1.9393831568</v>
      </c>
      <c r="P99">
        <v>1.9679551737000001</v>
      </c>
      <c r="Q99">
        <v>1.9882097339</v>
      </c>
      <c r="R99">
        <v>2.0020690478000001</v>
      </c>
      <c r="S99">
        <v>2.0111104039000001</v>
      </c>
      <c r="T99">
        <v>2.0166200444000002</v>
      </c>
      <c r="U99">
        <v>2.0171895433000002</v>
      </c>
      <c r="V99">
        <v>2.0139913482999998</v>
      </c>
      <c r="W99">
        <v>2.0079805420999999</v>
      </c>
      <c r="X99">
        <v>1.9999303247</v>
      </c>
      <c r="Y99">
        <v>1.9904622325000001</v>
      </c>
      <c r="Z99">
        <v>1.9800718011</v>
      </c>
      <c r="AA99">
        <v>1.9691502976999999</v>
      </c>
      <c r="AB99">
        <v>1.9580030703</v>
      </c>
      <c r="AC99">
        <v>1.9468649951000001</v>
      </c>
      <c r="AD99">
        <v>1.9359134414000001</v>
      </c>
      <c r="AE99">
        <v>1.9252791172999999</v>
      </c>
      <c r="AF99">
        <v>1.8855133785</v>
      </c>
      <c r="AG99">
        <v>1.8214878535000001</v>
      </c>
      <c r="AH99">
        <v>1.7373216132</v>
      </c>
      <c r="AI99">
        <v>1.6364894297999999</v>
      </c>
      <c r="AJ99">
        <v>1.5219149875</v>
      </c>
      <c r="AK99">
        <v>1.3960512732000001</v>
      </c>
      <c r="AL99">
        <v>1.2609499834</v>
      </c>
      <c r="AM99">
        <v>1.1183214978</v>
      </c>
      <c r="AN99">
        <v>0.96958677640000002</v>
      </c>
      <c r="AO99">
        <v>0.81592241259999998</v>
      </c>
      <c r="AP99">
        <v>0.66534975939999996</v>
      </c>
      <c r="AQ99">
        <v>0.52880994339999998</v>
      </c>
      <c r="AR99">
        <v>0.41275244560000002</v>
      </c>
      <c r="AS99">
        <v>0.31935153710000003</v>
      </c>
      <c r="AT99">
        <v>0.24753756599999999</v>
      </c>
      <c r="AU99">
        <v>0.1942750791</v>
      </c>
      <c r="AV99">
        <v>0.155695994</v>
      </c>
      <c r="AW99">
        <v>0.1279502464</v>
      </c>
      <c r="AX99">
        <v>0.1078000355</v>
      </c>
      <c r="AY99">
        <v>9.3045529299999999E-2</v>
      </c>
      <c r="AZ99">
        <v>8.2868434099999999E-2</v>
      </c>
      <c r="BA99">
        <v>7.2943269199999994E-2</v>
      </c>
      <c r="BB99">
        <v>6.9308667800000001E-2</v>
      </c>
      <c r="BC99">
        <v>7.8023427100000001E-2</v>
      </c>
      <c r="BD99">
        <v>0.1057462871</v>
      </c>
      <c r="BE99">
        <v>0.15976094830000001</v>
      </c>
      <c r="BF99">
        <v>0.24741059239999999</v>
      </c>
      <c r="BG99">
        <v>0.37512149820000001</v>
      </c>
      <c r="BH99">
        <v>0.54742722030000002</v>
      </c>
      <c r="BI99">
        <v>0.76653915399999994</v>
      </c>
    </row>
    <row r="100" spans="1:61" x14ac:dyDescent="0.25">
      <c r="A100" t="s">
        <v>405</v>
      </c>
      <c r="B100">
        <v>2.1423630968</v>
      </c>
      <c r="C100">
        <v>2.2798859794999999</v>
      </c>
      <c r="D100">
        <v>2.4172827549</v>
      </c>
      <c r="E100">
        <v>2.5502235098999999</v>
      </c>
      <c r="F100">
        <v>2.675425406</v>
      </c>
      <c r="G100">
        <v>2.7900710577000001</v>
      </c>
      <c r="H100">
        <v>2.8915561054999999</v>
      </c>
      <c r="I100">
        <v>2.9773793557000001</v>
      </c>
      <c r="J100">
        <v>3.0450897620999999</v>
      </c>
      <c r="K100">
        <v>3.0922502556000002</v>
      </c>
      <c r="L100">
        <v>3.1163995601000001</v>
      </c>
      <c r="M100">
        <v>3.1150021587999999</v>
      </c>
      <c r="N100">
        <v>3.0853784751000002</v>
      </c>
      <c r="O100">
        <v>3.0246032435000001</v>
      </c>
      <c r="P100">
        <v>2.9674387815999999</v>
      </c>
      <c r="Q100">
        <v>2.9191546348999999</v>
      </c>
      <c r="R100">
        <v>2.8788754885999999</v>
      </c>
      <c r="S100">
        <v>2.8457874151999998</v>
      </c>
      <c r="T100">
        <v>2.819139238</v>
      </c>
      <c r="U100">
        <v>2.7732422498</v>
      </c>
      <c r="V100">
        <v>2.7324686645999998</v>
      </c>
      <c r="W100">
        <v>2.6962491346999999</v>
      </c>
      <c r="X100">
        <v>2.6640696185000001</v>
      </c>
      <c r="Y100">
        <v>2.6354678336999999</v>
      </c>
      <c r="Z100">
        <v>2.6100294853000001</v>
      </c>
      <c r="AA100">
        <v>2.5873844167</v>
      </c>
      <c r="AB100">
        <v>2.5672027955000001</v>
      </c>
      <c r="AC100">
        <v>2.5491914159000002</v>
      </c>
      <c r="AD100">
        <v>2.5330901745999999</v>
      </c>
      <c r="AE100">
        <v>2.5186687566999999</v>
      </c>
      <c r="AF100">
        <v>2.2042772683999998</v>
      </c>
      <c r="AG100">
        <v>1.8989404503</v>
      </c>
      <c r="AH100">
        <v>1.601853449</v>
      </c>
      <c r="AI100">
        <v>1.312251493</v>
      </c>
      <c r="AJ100">
        <v>1.0294096753999999</v>
      </c>
      <c r="AK100">
        <v>0.75264416450000005</v>
      </c>
      <c r="AL100">
        <v>0.48131395729999998</v>
      </c>
      <c r="AM100">
        <v>0.2148228975</v>
      </c>
      <c r="AN100">
        <v>-4.7377844799999999E-2</v>
      </c>
      <c r="AO100">
        <v>-0.30578616050000001</v>
      </c>
      <c r="AP100">
        <v>-0.48890697579999998</v>
      </c>
      <c r="AQ100">
        <v>-0.55572747369999997</v>
      </c>
      <c r="AR100">
        <v>-0.53679643129999999</v>
      </c>
      <c r="AS100">
        <v>-0.46675865509999998</v>
      </c>
      <c r="AT100">
        <v>-0.37572705579999999</v>
      </c>
      <c r="AU100">
        <v>-0.2853120904</v>
      </c>
      <c r="AV100">
        <v>-0.20830636020000001</v>
      </c>
      <c r="AW100">
        <v>-0.1499787256</v>
      </c>
      <c r="AX100">
        <v>-0.10949951419999999</v>
      </c>
      <c r="AY100">
        <v>-8.0829643800000003E-2</v>
      </c>
      <c r="AZ100">
        <v>-5.29650391E-2</v>
      </c>
      <c r="BA100">
        <v>-6.2849439000000007E-2</v>
      </c>
      <c r="BB100">
        <v>-1.0784856900000001E-2</v>
      </c>
      <c r="BC100">
        <v>0.11187854999999999</v>
      </c>
      <c r="BD100">
        <v>0.31972164489999999</v>
      </c>
      <c r="BE100">
        <v>0.62840650580000001</v>
      </c>
      <c r="BF100">
        <v>1.0486849294</v>
      </c>
      <c r="BG100">
        <v>1.5814137682</v>
      </c>
      <c r="BH100">
        <v>2.2161955979000001</v>
      </c>
      <c r="BI100">
        <v>2.9355919302000002</v>
      </c>
    </row>
    <row r="101" spans="1:61" x14ac:dyDescent="0.25">
      <c r="A101" t="s">
        <v>406</v>
      </c>
      <c r="B101">
        <v>6.7999999999999996E-3</v>
      </c>
      <c r="C101">
        <v>2.6630000000000001E-2</v>
      </c>
      <c r="D101">
        <v>4.88106809E-2</v>
      </c>
      <c r="E101">
        <v>7.32341044E-2</v>
      </c>
      <c r="F101">
        <v>9.9791358799999993E-2</v>
      </c>
      <c r="G101">
        <v>0.12836501980000001</v>
      </c>
      <c r="H101">
        <v>0.1588239773</v>
      </c>
      <c r="I101">
        <v>0.19101964900000001</v>
      </c>
      <c r="J101">
        <v>0.22478310479999999</v>
      </c>
      <c r="K101">
        <v>0.25992283570000002</v>
      </c>
      <c r="L101">
        <v>0.29622298400000002</v>
      </c>
      <c r="M101">
        <v>0.33344187330000002</v>
      </c>
      <c r="N101">
        <v>0.37131067340000001</v>
      </c>
      <c r="O101">
        <v>0.40953201049999999</v>
      </c>
      <c r="P101">
        <v>0.44777828920000001</v>
      </c>
      <c r="Q101">
        <v>0.4857827113</v>
      </c>
      <c r="R101">
        <v>0.52334338690000004</v>
      </c>
      <c r="S101">
        <v>0.56031152839999998</v>
      </c>
      <c r="T101">
        <v>0.59658150030000001</v>
      </c>
      <c r="U101">
        <v>0.6320824639</v>
      </c>
      <c r="V101">
        <v>0.66671014090000003</v>
      </c>
      <c r="W101">
        <v>0.70039217099999995</v>
      </c>
      <c r="X101">
        <v>0.73308188029999999</v>
      </c>
      <c r="Y101">
        <v>0.76475309140000003</v>
      </c>
      <c r="Z101">
        <v>0.79539581999999998</v>
      </c>
      <c r="AA101">
        <v>0.82501271949999999</v>
      </c>
      <c r="AB101">
        <v>0.85361615889999998</v>
      </c>
      <c r="AC101">
        <v>0.88122583170000002</v>
      </c>
      <c r="AD101">
        <v>0.90786681079999998</v>
      </c>
      <c r="AE101">
        <v>0.93356797660000002</v>
      </c>
      <c r="AF101">
        <v>0.95836075509999996</v>
      </c>
      <c r="AG101">
        <v>0.98153957069999997</v>
      </c>
      <c r="AH101">
        <v>1.0025382777</v>
      </c>
      <c r="AI101">
        <v>1.0209078611</v>
      </c>
      <c r="AJ101">
        <v>1.0362974003000001</v>
      </c>
      <c r="AK101">
        <v>1.0484378400000001</v>
      </c>
      <c r="AL101">
        <v>1.0571281759</v>
      </c>
      <c r="AM101">
        <v>1.0622237210000001</v>
      </c>
      <c r="AN101">
        <v>1.0636261655000001</v>
      </c>
      <c r="AO101">
        <v>1.0612751807</v>
      </c>
      <c r="AP101">
        <v>1.0551413615</v>
      </c>
      <c r="AQ101">
        <v>1.0453965715</v>
      </c>
      <c r="AR101">
        <v>1.0324819058000001</v>
      </c>
      <c r="AS101">
        <v>1.0169886693000001</v>
      </c>
      <c r="AT101">
        <v>0.99954774099999999</v>
      </c>
      <c r="AU101">
        <v>0.9807474866</v>
      </c>
      <c r="AV101">
        <v>0.96108567639999998</v>
      </c>
      <c r="AW101">
        <v>0.94095093429999999</v>
      </c>
      <c r="AX101">
        <v>0.92062591719999998</v>
      </c>
      <c r="AY101">
        <v>0.90030527010000005</v>
      </c>
      <c r="AZ101">
        <v>0.88012377659999996</v>
      </c>
      <c r="BA101">
        <v>0.86019239300000006</v>
      </c>
      <c r="BB101">
        <v>0.8405111649</v>
      </c>
      <c r="BC101">
        <v>0.82123110249999998</v>
      </c>
      <c r="BD101">
        <v>0.80265091060000004</v>
      </c>
      <c r="BE101">
        <v>0.78522829500000002</v>
      </c>
      <c r="BF101">
        <v>0.76959161139999999</v>
      </c>
      <c r="BG101">
        <v>0.75653708590000002</v>
      </c>
      <c r="BH101">
        <v>0.74700169620000001</v>
      </c>
      <c r="BI101">
        <v>0.74201233430000002</v>
      </c>
    </row>
    <row r="102" spans="1:61" x14ac:dyDescent="0.25">
      <c r="A102" t="s">
        <v>407</v>
      </c>
    </row>
    <row r="103" spans="1:61" x14ac:dyDescent="0.25">
      <c r="A103" t="s">
        <v>408</v>
      </c>
    </row>
    <row r="104" spans="1:61" x14ac:dyDescent="0.25">
      <c r="A104" t="s">
        <v>409</v>
      </c>
      <c r="B104">
        <v>63.581986819100003</v>
      </c>
      <c r="C104">
        <v>79.292479218699995</v>
      </c>
      <c r="D104">
        <v>95.781268053999995</v>
      </c>
      <c r="E104">
        <v>113.3525855593</v>
      </c>
      <c r="F104">
        <v>132.21229754140001</v>
      </c>
      <c r="G104">
        <v>152.5014679377</v>
      </c>
      <c r="H104">
        <v>174.31741912140001</v>
      </c>
      <c r="I104">
        <v>197.72703334319999</v>
      </c>
      <c r="J104">
        <v>222.77474792180001</v>
      </c>
      <c r="K104">
        <v>249.48634155670001</v>
      </c>
      <c r="L104">
        <v>277.8685764709</v>
      </c>
      <c r="M104">
        <v>307.90353823639998</v>
      </c>
      <c r="N104">
        <v>339.53454357869998</v>
      </c>
      <c r="O104">
        <v>372.63676205749999</v>
      </c>
      <c r="P104">
        <v>407.58116920190002</v>
      </c>
      <c r="Q104">
        <v>444.36562729780002</v>
      </c>
      <c r="R104">
        <v>482.92747759150001</v>
      </c>
      <c r="S104">
        <v>523.21777989600002</v>
      </c>
      <c r="T104">
        <v>565.19448331779995</v>
      </c>
      <c r="U104">
        <v>608.81818895430001</v>
      </c>
      <c r="V104">
        <v>654.05506355930004</v>
      </c>
      <c r="W104">
        <v>700.86967715829996</v>
      </c>
      <c r="X104">
        <v>749.22558312379999</v>
      </c>
      <c r="Y104">
        <v>799.08694328490003</v>
      </c>
      <c r="Z104">
        <v>850.42177430250001</v>
      </c>
      <c r="AA104">
        <v>903.20796451249998</v>
      </c>
      <c r="AB104">
        <v>957.44418860710005</v>
      </c>
      <c r="AC104">
        <v>1013.169530672</v>
      </c>
      <c r="AD104">
        <v>1070.4984594083001</v>
      </c>
      <c r="AE104">
        <v>1129.6823126766999</v>
      </c>
      <c r="AF104">
        <v>1187.5192300496001</v>
      </c>
      <c r="AG104">
        <v>1246.7178160656999</v>
      </c>
      <c r="AH104">
        <v>1307.1396368013</v>
      </c>
      <c r="AI104">
        <v>1368.6680247166</v>
      </c>
      <c r="AJ104">
        <v>1431.1976134899</v>
      </c>
      <c r="AK104">
        <v>1494.6278672502001</v>
      </c>
      <c r="AL104">
        <v>1558.8582957443</v>
      </c>
      <c r="AM104">
        <v>1623.7836089314001</v>
      </c>
      <c r="AN104">
        <v>1689.2871318904999</v>
      </c>
      <c r="AO104">
        <v>1755.2303497434</v>
      </c>
      <c r="AP104">
        <v>1821.793239435</v>
      </c>
      <c r="AQ104">
        <v>1888.9755652121</v>
      </c>
      <c r="AR104">
        <v>1956.5394856083001</v>
      </c>
      <c r="AS104">
        <v>2024.3155950982</v>
      </c>
      <c r="AT104">
        <v>2092.2039150269002</v>
      </c>
      <c r="AU104">
        <v>2160.1680703872998</v>
      </c>
      <c r="AV104">
        <v>2228.2346561714999</v>
      </c>
      <c r="AW104">
        <v>2296.5084110758999</v>
      </c>
      <c r="AX104">
        <v>2365.2133863243998</v>
      </c>
      <c r="AY104">
        <v>2434.7736022661002</v>
      </c>
      <c r="AZ104">
        <v>2505.9537366324998</v>
      </c>
      <c r="BA104">
        <v>2526.1782613690002</v>
      </c>
      <c r="BB104">
        <v>2557.5843460063002</v>
      </c>
      <c r="BC104">
        <v>2597.1707093156001</v>
      </c>
      <c r="BD104">
        <v>2642.6533620805999</v>
      </c>
      <c r="BE104">
        <v>2692.3118934523</v>
      </c>
      <c r="BF104">
        <v>2744.8519629076</v>
      </c>
      <c r="BG104">
        <v>2799.2906664280999</v>
      </c>
      <c r="BH104">
        <v>2854.8662499700999</v>
      </c>
      <c r="BI104">
        <v>2910.9709381112998</v>
      </c>
    </row>
    <row r="105" spans="1:61" x14ac:dyDescent="0.25">
      <c r="A105" t="s">
        <v>410</v>
      </c>
      <c r="B105">
        <v>1.7087999999999999E-3</v>
      </c>
      <c r="C105">
        <v>2.2298105999999998E-3</v>
      </c>
      <c r="D105">
        <v>2.8092624E-3</v>
      </c>
      <c r="E105">
        <v>3.4427390999999998E-3</v>
      </c>
      <c r="F105">
        <v>4.1235406000000004E-3</v>
      </c>
      <c r="G105">
        <v>4.8424821E-3</v>
      </c>
      <c r="H105">
        <v>5.5877723999999997E-3</v>
      </c>
      <c r="I105">
        <v>6.3449899000000004E-3</v>
      </c>
      <c r="J105">
        <v>7.0971643000000001E-3</v>
      </c>
      <c r="K105">
        <v>7.8249692999999999E-3</v>
      </c>
      <c r="L105">
        <v>8.5070163999999993E-3</v>
      </c>
      <c r="M105">
        <v>9.1202409999999994E-3</v>
      </c>
      <c r="N105">
        <v>9.6403656000000008E-3</v>
      </c>
      <c r="O105">
        <v>1.0042422800000001E-2</v>
      </c>
      <c r="P105">
        <v>1.0340502999999999E-2</v>
      </c>
      <c r="Q105">
        <v>1.0554451100000001E-2</v>
      </c>
      <c r="R105">
        <v>1.07021089E-2</v>
      </c>
      <c r="S105">
        <v>1.07989887E-2</v>
      </c>
      <c r="T105">
        <v>1.08582396E-2</v>
      </c>
      <c r="U105">
        <v>1.0864373300000001E-2</v>
      </c>
      <c r="V105">
        <v>1.08299503E-2</v>
      </c>
      <c r="W105">
        <v>1.07654022E-2</v>
      </c>
      <c r="X105">
        <v>1.06792559E-2</v>
      </c>
      <c r="Y105">
        <v>1.05783795E-2</v>
      </c>
      <c r="Z105">
        <v>1.0468227199999999E-2</v>
      </c>
      <c r="AA105">
        <v>1.03530662E-2</v>
      </c>
      <c r="AB105">
        <v>1.0236182E-2</v>
      </c>
      <c r="AC105">
        <v>1.0120056400000001E-2</v>
      </c>
      <c r="AD105">
        <v>1.0006521500000001E-2</v>
      </c>
      <c r="AE105">
        <v>9.8968881000000009E-3</v>
      </c>
      <c r="AF105">
        <v>9.4922791000000006E-3</v>
      </c>
      <c r="AG105">
        <v>8.8585741000000006E-3</v>
      </c>
      <c r="AH105">
        <v>8.0588246999999998E-3</v>
      </c>
      <c r="AI105">
        <v>7.1505207000000003E-3</v>
      </c>
      <c r="AJ105">
        <v>6.1843213999999997E-3</v>
      </c>
      <c r="AK105">
        <v>5.2037209999999997E-3</v>
      </c>
      <c r="AL105">
        <v>4.2452862999999997E-3</v>
      </c>
      <c r="AM105">
        <v>3.3392167000000001E-3</v>
      </c>
      <c r="AN105">
        <v>2.5100629999999999E-3</v>
      </c>
      <c r="AO105">
        <v>1.7774975E-3</v>
      </c>
      <c r="AP105">
        <v>1.1819831E-3</v>
      </c>
      <c r="AQ105">
        <v>7.4663870000000001E-4</v>
      </c>
      <c r="AR105">
        <v>4.5487339999999998E-4</v>
      </c>
      <c r="AS105">
        <v>2.7230100000000002E-4</v>
      </c>
      <c r="AT105">
        <v>1.6360379999999999E-4</v>
      </c>
      <c r="AU105">
        <v>1.007733E-4</v>
      </c>
      <c r="AV105">
        <v>6.4724100000000006E-5</v>
      </c>
      <c r="AW105">
        <v>4.3711300000000003E-5</v>
      </c>
      <c r="AX105">
        <v>3.1027700000000001E-5</v>
      </c>
      <c r="AY105">
        <v>2.3115399999999999E-5</v>
      </c>
      <c r="AZ105">
        <v>1.8335400000000001E-5</v>
      </c>
      <c r="BA105">
        <v>1.42063E-5</v>
      </c>
      <c r="BB105">
        <v>1.28259E-5</v>
      </c>
      <c r="BC105">
        <v>1.6254000000000001E-5</v>
      </c>
      <c r="BD105">
        <v>2.9856700000000002E-5</v>
      </c>
      <c r="BE105">
        <v>6.8147900000000005E-5</v>
      </c>
      <c r="BF105">
        <v>1.6343600000000001E-4</v>
      </c>
      <c r="BG105">
        <v>3.7571209999999998E-4</v>
      </c>
      <c r="BH105">
        <v>8.0013640000000004E-4</v>
      </c>
      <c r="BI105">
        <v>1.5688447E-3</v>
      </c>
    </row>
    <row r="106" spans="1:61" x14ac:dyDescent="0.25">
      <c r="A106" t="s">
        <v>411</v>
      </c>
      <c r="B106">
        <v>0.1086488991</v>
      </c>
      <c r="C106">
        <v>0.1768072084</v>
      </c>
      <c r="D106">
        <v>0.26907471090000001</v>
      </c>
      <c r="E106">
        <v>0.39024337749999999</v>
      </c>
      <c r="F106">
        <v>0.54518277999999998</v>
      </c>
      <c r="G106">
        <v>0.73848562380000005</v>
      </c>
      <c r="H106">
        <v>0.97404607070000004</v>
      </c>
      <c r="I106">
        <v>1.2545760231</v>
      </c>
      <c r="J106">
        <v>1.5810689877999999</v>
      </c>
      <c r="K106">
        <v>1.9522229594</v>
      </c>
      <c r="L106">
        <v>2.3638325308999999</v>
      </c>
      <c r="M106">
        <v>2.8081544741000002</v>
      </c>
      <c r="N106">
        <v>3.2732371422000002</v>
      </c>
      <c r="O106">
        <v>3.7421759032000002</v>
      </c>
      <c r="P106">
        <v>4.2145943029000001</v>
      </c>
      <c r="Q106">
        <v>4.6900352910000001</v>
      </c>
      <c r="R106">
        <v>5.1683424367999997</v>
      </c>
      <c r="S106">
        <v>5.6502228931999996</v>
      </c>
      <c r="T106">
        <v>6.1370171188000002</v>
      </c>
      <c r="U106">
        <v>6.6144280492999998</v>
      </c>
      <c r="V106">
        <v>7.0833838144000003</v>
      </c>
      <c r="W106">
        <v>7.5451439917999998</v>
      </c>
      <c r="X106">
        <v>8.0011717144999999</v>
      </c>
      <c r="Y106">
        <v>8.4530449636</v>
      </c>
      <c r="Z106">
        <v>8.9024083332000004</v>
      </c>
      <c r="AA106">
        <v>9.3509718754000009</v>
      </c>
      <c r="AB106">
        <v>9.8005729518999996</v>
      </c>
      <c r="AC106">
        <v>10.2533328294</v>
      </c>
      <c r="AD106">
        <v>10.7119658246</v>
      </c>
      <c r="AE106">
        <v>11.180339487099999</v>
      </c>
      <c r="AF106">
        <v>11.2722639328</v>
      </c>
      <c r="AG106">
        <v>11.044142107200001</v>
      </c>
      <c r="AH106">
        <v>10.5340091323</v>
      </c>
      <c r="AI106">
        <v>9.7866890911999995</v>
      </c>
      <c r="AJ106">
        <v>8.8509859741000003</v>
      </c>
      <c r="AK106">
        <v>7.7776263458999999</v>
      </c>
      <c r="AL106">
        <v>6.6177997324</v>
      </c>
      <c r="AM106">
        <v>5.4221654036000002</v>
      </c>
      <c r="AN106">
        <v>4.2402171940000004</v>
      </c>
      <c r="AO106">
        <v>3.1199174775</v>
      </c>
      <c r="AP106">
        <v>2.1533288338999999</v>
      </c>
      <c r="AQ106">
        <v>1.4103822285000001</v>
      </c>
      <c r="AR106">
        <v>0.88997783090000004</v>
      </c>
      <c r="AS106">
        <v>0.55122322020000003</v>
      </c>
      <c r="AT106">
        <v>0.34229259540000001</v>
      </c>
      <c r="AU106">
        <v>0.21768724989999999</v>
      </c>
      <c r="AV106">
        <v>0.14422052199999999</v>
      </c>
      <c r="AW106">
        <v>0.1003833199</v>
      </c>
      <c r="AX106">
        <v>7.3387044400000004E-2</v>
      </c>
      <c r="AY106">
        <v>5.6280878499999999E-2</v>
      </c>
      <c r="AZ106">
        <v>4.5947572899999997E-2</v>
      </c>
      <c r="BA106">
        <v>3.5887706399999997E-2</v>
      </c>
      <c r="BB106">
        <v>3.2803208899999999E-2</v>
      </c>
      <c r="BC106">
        <v>4.22145149E-2</v>
      </c>
      <c r="BD106">
        <v>7.8900856300000002E-2</v>
      </c>
      <c r="BE106">
        <v>0.18347542</v>
      </c>
      <c r="BF106">
        <v>0.4486077443</v>
      </c>
      <c r="BG106">
        <v>1.0517273455</v>
      </c>
      <c r="BH106">
        <v>2.2842824591999999</v>
      </c>
      <c r="BI106">
        <v>4.5668612498999996</v>
      </c>
    </row>
    <row r="107" spans="1:61" x14ac:dyDescent="0.25">
      <c r="A107" t="s">
        <v>412</v>
      </c>
      <c r="B107">
        <v>63.473337920100001</v>
      </c>
      <c r="C107">
        <v>79.115672010300003</v>
      </c>
      <c r="D107">
        <v>95.512193343099995</v>
      </c>
      <c r="E107">
        <v>112.9623421818</v>
      </c>
      <c r="F107">
        <v>131.6671147614</v>
      </c>
      <c r="G107">
        <v>151.76298231390001</v>
      </c>
      <c r="H107">
        <v>173.3433730507</v>
      </c>
      <c r="I107">
        <v>196.47245732019999</v>
      </c>
      <c r="J107">
        <v>221.19367893399999</v>
      </c>
      <c r="K107">
        <v>247.53411859729999</v>
      </c>
      <c r="L107">
        <v>275.50474393989998</v>
      </c>
      <c r="M107">
        <v>305.0953837623</v>
      </c>
      <c r="N107">
        <v>336.26130643649998</v>
      </c>
      <c r="O107">
        <v>368.89458615429999</v>
      </c>
      <c r="P107">
        <v>403.366574899</v>
      </c>
      <c r="Q107">
        <v>439.6755920068</v>
      </c>
      <c r="R107">
        <v>477.7591351547</v>
      </c>
      <c r="S107">
        <v>517.56755700270003</v>
      </c>
      <c r="T107">
        <v>559.05746619900003</v>
      </c>
      <c r="U107">
        <v>602.20376090490004</v>
      </c>
      <c r="V107">
        <v>646.97167974490003</v>
      </c>
      <c r="W107">
        <v>693.32453316650003</v>
      </c>
      <c r="X107">
        <v>741.22441140930005</v>
      </c>
      <c r="Y107">
        <v>790.63389832129997</v>
      </c>
      <c r="Z107">
        <v>841.5193659693</v>
      </c>
      <c r="AA107">
        <v>893.85699263710001</v>
      </c>
      <c r="AB107">
        <v>947.64361565520005</v>
      </c>
      <c r="AC107">
        <v>1002.9161978426</v>
      </c>
      <c r="AD107">
        <v>1059.7864935836999</v>
      </c>
      <c r="AE107">
        <v>1118.5019731896</v>
      </c>
      <c r="AF107">
        <v>1176.2469661166999</v>
      </c>
      <c r="AG107">
        <v>1235.6736739585001</v>
      </c>
      <c r="AH107">
        <v>1296.6056276689999</v>
      </c>
      <c r="AI107">
        <v>1358.8813356254</v>
      </c>
      <c r="AJ107">
        <v>1422.3466275158</v>
      </c>
      <c r="AK107">
        <v>1486.8502409043001</v>
      </c>
      <c r="AL107">
        <v>1552.2404960118999</v>
      </c>
      <c r="AM107">
        <v>1618.3614435278</v>
      </c>
      <c r="AN107">
        <v>1685.0469146964999</v>
      </c>
      <c r="AO107">
        <v>1752.1104322659</v>
      </c>
      <c r="AP107">
        <v>1819.6399106010999</v>
      </c>
      <c r="AQ107">
        <v>1887.5651829835999</v>
      </c>
      <c r="AR107">
        <v>1955.6495077774</v>
      </c>
      <c r="AS107">
        <v>2023.764371878</v>
      </c>
      <c r="AT107">
        <v>2091.8616224315001</v>
      </c>
      <c r="AU107">
        <v>2159.9503831375</v>
      </c>
      <c r="AV107">
        <v>2228.0904356494998</v>
      </c>
      <c r="AW107">
        <v>2296.4080277560001</v>
      </c>
      <c r="AX107">
        <v>2365.1399992800998</v>
      </c>
      <c r="AY107">
        <v>2434.7173213875999</v>
      </c>
      <c r="AZ107">
        <v>2505.9077890594999</v>
      </c>
      <c r="BA107">
        <v>2526.1423736626002</v>
      </c>
      <c r="BB107">
        <v>2557.5515427975001</v>
      </c>
      <c r="BC107">
        <v>2597.1284948007001</v>
      </c>
      <c r="BD107">
        <v>2642.5744612242001</v>
      </c>
      <c r="BE107">
        <v>2692.1284180323</v>
      </c>
      <c r="BF107">
        <v>2744.4033551633001</v>
      </c>
      <c r="BG107">
        <v>2798.2389390826002</v>
      </c>
      <c r="BH107">
        <v>2852.5819675109001</v>
      </c>
      <c r="BI107">
        <v>2906.4040768614</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0.39699894730000002</v>
      </c>
      <c r="C109">
        <v>0.62866089329999997</v>
      </c>
      <c r="D109">
        <v>0.91713658369999995</v>
      </c>
      <c r="E109">
        <v>1.2720303377</v>
      </c>
      <c r="F109">
        <v>1.7046853784</v>
      </c>
      <c r="G109">
        <v>2.2270652895</v>
      </c>
      <c r="H109">
        <v>2.8510314493000002</v>
      </c>
      <c r="I109">
        <v>3.5877965528</v>
      </c>
      <c r="J109">
        <v>4.4474420083000004</v>
      </c>
      <c r="K109">
        <v>5.4384499223000002</v>
      </c>
      <c r="L109">
        <v>6.5672453932000003</v>
      </c>
      <c r="M109">
        <v>7.8377998329</v>
      </c>
      <c r="N109">
        <v>9.2514464521999997</v>
      </c>
      <c r="O109">
        <v>9.6255968649000003</v>
      </c>
      <c r="P109">
        <v>9.7951975234000006</v>
      </c>
      <c r="Q109">
        <v>9.9379817628999998</v>
      </c>
      <c r="R109">
        <v>10.0530844759</v>
      </c>
      <c r="S109">
        <v>10.140517300100001</v>
      </c>
      <c r="T109">
        <v>10.2008357292</v>
      </c>
      <c r="U109">
        <v>10.2349377216</v>
      </c>
      <c r="V109">
        <v>10.2440259428</v>
      </c>
      <c r="W109">
        <v>10.2294181588</v>
      </c>
      <c r="X109">
        <v>10.192520739800001</v>
      </c>
      <c r="Y109">
        <v>10.1348175586</v>
      </c>
      <c r="Z109">
        <v>10.0578749447</v>
      </c>
      <c r="AA109">
        <v>9.9633676938000004</v>
      </c>
      <c r="AB109">
        <v>9.8531366149000004</v>
      </c>
      <c r="AC109">
        <v>9.7292959339999996</v>
      </c>
      <c r="AD109">
        <v>9.5944202345999994</v>
      </c>
      <c r="AE109">
        <v>15.747969745900001</v>
      </c>
      <c r="AF109">
        <v>15.457211582499999</v>
      </c>
      <c r="AG109">
        <v>15.1556528343</v>
      </c>
      <c r="AH109">
        <v>14.8435474595</v>
      </c>
      <c r="AI109">
        <v>14.5216468906</v>
      </c>
      <c r="AJ109">
        <v>14.1909579158</v>
      </c>
      <c r="AK109">
        <v>13.8526036786</v>
      </c>
      <c r="AL109">
        <v>13.50773732</v>
      </c>
      <c r="AM109">
        <v>13.1574796828</v>
      </c>
      <c r="AN109">
        <v>12.802863483099999</v>
      </c>
      <c r="AO109">
        <v>11.6563564278</v>
      </c>
      <c r="AP109">
        <v>10.180711285699999</v>
      </c>
      <c r="AQ109">
        <v>9.0564246940000004</v>
      </c>
      <c r="AR109">
        <v>8.2459050266999991</v>
      </c>
      <c r="AS109">
        <v>7.6846302768000001</v>
      </c>
      <c r="AT109">
        <v>7.3034759886999998</v>
      </c>
      <c r="AU109">
        <v>7.0396055747000004</v>
      </c>
      <c r="AV109">
        <v>6.8391048925</v>
      </c>
      <c r="AW109">
        <v>6.6554440921999998</v>
      </c>
      <c r="AX109">
        <v>6.4465920564000001</v>
      </c>
      <c r="AY109">
        <v>6.1726531151000001</v>
      </c>
      <c r="AZ109">
        <v>6.1836242264000001</v>
      </c>
      <c r="BA109">
        <v>5.4061412759999996</v>
      </c>
      <c r="BB109">
        <v>4.6108502543999998</v>
      </c>
      <c r="BC109">
        <v>3.7569849958999999</v>
      </c>
      <c r="BD109">
        <v>2.8477572209000002</v>
      </c>
      <c r="BE109">
        <v>1.9356045040000001</v>
      </c>
      <c r="BF109">
        <v>1.1126016292000001</v>
      </c>
      <c r="BG109">
        <v>0.48121143440000003</v>
      </c>
      <c r="BH109">
        <v>0.1118007394</v>
      </c>
      <c r="BI109">
        <v>0</v>
      </c>
    </row>
    <row r="110" spans="1:61" x14ac:dyDescent="0.25">
      <c r="A110" t="s">
        <v>415</v>
      </c>
      <c r="B110">
        <v>63.076338972800002</v>
      </c>
      <c r="C110">
        <v>78.487011116999994</v>
      </c>
      <c r="D110">
        <v>94.595056759399995</v>
      </c>
      <c r="E110">
        <v>111.69031184409999</v>
      </c>
      <c r="F110">
        <v>129.962429383</v>
      </c>
      <c r="G110">
        <v>149.53591702439999</v>
      </c>
      <c r="H110">
        <v>170.4923416014</v>
      </c>
      <c r="I110">
        <v>192.88466076739999</v>
      </c>
      <c r="J110">
        <v>216.7462369257</v>
      </c>
      <c r="K110">
        <v>242.09566867500001</v>
      </c>
      <c r="L110">
        <v>268.93749854679999</v>
      </c>
      <c r="M110">
        <v>297.25758392940003</v>
      </c>
      <c r="N110">
        <v>327.00985998430002</v>
      </c>
      <c r="O110">
        <v>359.2689892894</v>
      </c>
      <c r="P110">
        <v>393.57137737559998</v>
      </c>
      <c r="Q110">
        <v>429.73761024390001</v>
      </c>
      <c r="R110">
        <v>467.70605067880001</v>
      </c>
      <c r="S110">
        <v>507.42703970269997</v>
      </c>
      <c r="T110">
        <v>548.85663046980005</v>
      </c>
      <c r="U110">
        <v>591.96882318329995</v>
      </c>
      <c r="V110">
        <v>636.72765380210001</v>
      </c>
      <c r="W110">
        <v>683.09511500780002</v>
      </c>
      <c r="X110">
        <v>731.03189066949994</v>
      </c>
      <c r="Y110">
        <v>780.49908076270003</v>
      </c>
      <c r="Z110">
        <v>831.46149102460004</v>
      </c>
      <c r="AA110">
        <v>883.89362494320005</v>
      </c>
      <c r="AB110">
        <v>937.79047904030006</v>
      </c>
      <c r="AC110">
        <v>993.18690190860002</v>
      </c>
      <c r="AD110">
        <v>1050.1920733490999</v>
      </c>
      <c r="AE110">
        <v>1102.7540034437</v>
      </c>
      <c r="AF110">
        <v>1160.7897545343001</v>
      </c>
      <c r="AG110">
        <v>1220.5180211242</v>
      </c>
      <c r="AH110">
        <v>1281.7620802095</v>
      </c>
      <c r="AI110">
        <v>1344.3596887348001</v>
      </c>
      <c r="AJ110">
        <v>1408.1556696</v>
      </c>
      <c r="AK110">
        <v>1472.9976372256999</v>
      </c>
      <c r="AL110">
        <v>1538.7327586919</v>
      </c>
      <c r="AM110">
        <v>1605.2039638450001</v>
      </c>
      <c r="AN110">
        <v>1672.2440512134001</v>
      </c>
      <c r="AO110">
        <v>1740.4540758380999</v>
      </c>
      <c r="AP110">
        <v>1809.4591993153999</v>
      </c>
      <c r="AQ110">
        <v>1878.5087582896001</v>
      </c>
      <c r="AR110">
        <v>1947.4036027507</v>
      </c>
      <c r="AS110">
        <v>2016.0797416012999</v>
      </c>
      <c r="AT110">
        <v>2084.5581464427</v>
      </c>
      <c r="AU110">
        <v>2152.9107775626999</v>
      </c>
      <c r="AV110">
        <v>2221.2513307569002</v>
      </c>
      <c r="AW110">
        <v>2289.7525836638001</v>
      </c>
      <c r="AX110">
        <v>2358.6934072235999</v>
      </c>
      <c r="AY110">
        <v>2428.5446682725001</v>
      </c>
      <c r="AZ110">
        <v>2499.7241648331001</v>
      </c>
      <c r="BA110">
        <v>2520.7362323866</v>
      </c>
      <c r="BB110">
        <v>2552.9406925430999</v>
      </c>
      <c r="BC110">
        <v>2593.3715098048001</v>
      </c>
      <c r="BD110">
        <v>2639.7267040032998</v>
      </c>
      <c r="BE110">
        <v>2690.1928135283001</v>
      </c>
      <c r="BF110">
        <v>2743.2907535341001</v>
      </c>
      <c r="BG110">
        <v>2797.7577276481002</v>
      </c>
      <c r="BH110">
        <v>2852.4701667714999</v>
      </c>
      <c r="BI110">
        <v>2906.4040768614</v>
      </c>
    </row>
    <row r="111" spans="1:61" x14ac:dyDescent="0.25">
      <c r="A111" t="s">
        <v>351</v>
      </c>
    </row>
    <row r="112" spans="1:61" x14ac:dyDescent="0.25">
      <c r="A112" t="s">
        <v>416</v>
      </c>
      <c r="B112">
        <v>23.291597448699999</v>
      </c>
      <c r="C112">
        <v>24.253422519299999</v>
      </c>
      <c r="D112">
        <v>24.7039470331</v>
      </c>
      <c r="E112">
        <v>24.6849511685</v>
      </c>
      <c r="F112">
        <v>24.191097838800001</v>
      </c>
      <c r="G112">
        <v>23.199574437500001</v>
      </c>
      <c r="H112">
        <v>21.6844489247</v>
      </c>
      <c r="I112">
        <v>19.623745055899999</v>
      </c>
      <c r="J112">
        <v>17.0028378684</v>
      </c>
      <c r="K112">
        <v>13.815885121299999</v>
      </c>
      <c r="L112">
        <v>10.066094375400001</v>
      </c>
      <c r="M112">
        <v>5.7650597307</v>
      </c>
      <c r="N112">
        <v>0.93088791010000005</v>
      </c>
      <c r="O112">
        <v>0.18141941859999999</v>
      </c>
      <c r="P112">
        <v>0.1451355349</v>
      </c>
      <c r="Q112">
        <v>0.11610842790000001</v>
      </c>
      <c r="R112">
        <v>9.2886742300000005E-2</v>
      </c>
      <c r="S112">
        <v>7.4309393900000006E-2</v>
      </c>
      <c r="T112">
        <v>5.9447515100000001E-2</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-32.058532630400002</v>
      </c>
      <c r="AF112">
        <v>-32.274521203200003</v>
      </c>
      <c r="AG112">
        <v>-32.457116150700003</v>
      </c>
      <c r="AH112">
        <v>-32.604479701400003</v>
      </c>
      <c r="AI112">
        <v>-32.715825626899999</v>
      </c>
      <c r="AJ112">
        <v>-32.791003892100001</v>
      </c>
      <c r="AK112">
        <v>-32.830254359500003</v>
      </c>
      <c r="AL112">
        <v>-32.834043722600001</v>
      </c>
      <c r="AM112">
        <v>-32.802933249600002</v>
      </c>
      <c r="AN112">
        <v>-32.737440446800001</v>
      </c>
      <c r="AO112">
        <v>-28.113487634599998</v>
      </c>
      <c r="AP112">
        <v>-20.916531023400001</v>
      </c>
      <c r="AQ112">
        <v>-15.2325525151</v>
      </c>
      <c r="AR112">
        <v>-11.2401495451</v>
      </c>
      <c r="AS112">
        <v>-8.8198934040000001</v>
      </c>
      <c r="AT112">
        <v>-7.6696046541999996</v>
      </c>
      <c r="AU112">
        <v>-7.4114232751999998</v>
      </c>
      <c r="AV112">
        <v>-7.6564621738999996</v>
      </c>
      <c r="AW112">
        <v>-8.0265666195000005</v>
      </c>
      <c r="AX112">
        <v>-8.1464687755000007</v>
      </c>
      <c r="AY112">
        <v>-7.6211242982999998</v>
      </c>
      <c r="AZ112">
        <v>-9.6597720481000007</v>
      </c>
      <c r="BA112">
        <v>-5.1088813161999997</v>
      </c>
      <c r="BB112">
        <v>0.53729729020000006</v>
      </c>
      <c r="BC112">
        <v>8.0023941683000004</v>
      </c>
      <c r="BD112">
        <v>17.927208069599999</v>
      </c>
      <c r="BE112">
        <v>30.796694772999999</v>
      </c>
      <c r="BF112">
        <v>46.886572970800003</v>
      </c>
      <c r="BG112">
        <v>66.287337574099993</v>
      </c>
      <c r="BH112">
        <v>89.161820837899995</v>
      </c>
      <c r="BI112">
        <v>123.44791333649999</v>
      </c>
    </row>
    <row r="113" spans="1:61" x14ac:dyDescent="0.25">
      <c r="A113" t="s">
        <v>417</v>
      </c>
      <c r="B113">
        <v>19.991597448699999</v>
      </c>
      <c r="C113">
        <v>21.613422519299998</v>
      </c>
      <c r="D113">
        <v>22.591947033099999</v>
      </c>
      <c r="E113">
        <v>22.995351168500001</v>
      </c>
      <c r="F113">
        <v>22.839417838799999</v>
      </c>
      <c r="G113">
        <v>22.118230437499999</v>
      </c>
      <c r="H113">
        <v>20.8193737247</v>
      </c>
      <c r="I113">
        <v>18.931684895899998</v>
      </c>
      <c r="J113">
        <v>16.449189740400001</v>
      </c>
      <c r="K113">
        <v>13.3729666189</v>
      </c>
      <c r="L113">
        <v>9.7117595735000002</v>
      </c>
      <c r="M113">
        <v>5.4815918890999997</v>
      </c>
      <c r="N113">
        <v>0.70411363689999995</v>
      </c>
      <c r="O113">
        <v>0</v>
      </c>
      <c r="P113">
        <v>0</v>
      </c>
      <c r="Q113">
        <v>0</v>
      </c>
      <c r="R113">
        <v>0</v>
      </c>
      <c r="S113">
        <v>0</v>
      </c>
      <c r="T113">
        <v>0</v>
      </c>
      <c r="U113">
        <v>0</v>
      </c>
      <c r="V113">
        <v>0</v>
      </c>
      <c r="W113">
        <v>0</v>
      </c>
      <c r="X113">
        <v>0</v>
      </c>
      <c r="Y113">
        <v>0</v>
      </c>
      <c r="Z113">
        <v>0</v>
      </c>
      <c r="AA113">
        <v>0</v>
      </c>
      <c r="AB113">
        <v>0</v>
      </c>
      <c r="AC113">
        <v>0</v>
      </c>
      <c r="AD113">
        <v>0</v>
      </c>
      <c r="AE113">
        <v>-32.063639133099997</v>
      </c>
      <c r="AF113">
        <v>-32.278606405399998</v>
      </c>
      <c r="AG113">
        <v>-32.460384312400002</v>
      </c>
      <c r="AH113">
        <v>-32.6070942307</v>
      </c>
      <c r="AI113">
        <v>-32.717917250399999</v>
      </c>
      <c r="AJ113">
        <v>-32.792677190900001</v>
      </c>
      <c r="AK113">
        <v>-32.8315929985</v>
      </c>
      <c r="AL113">
        <v>-32.835114633899998</v>
      </c>
      <c r="AM113">
        <v>-32.803789978600001</v>
      </c>
      <c r="AN113">
        <v>-32.738125830000001</v>
      </c>
      <c r="AO113">
        <v>-28.114035941099999</v>
      </c>
      <c r="AP113">
        <v>-20.9169696686</v>
      </c>
      <c r="AQ113">
        <v>-15.2329034313</v>
      </c>
      <c r="AR113">
        <v>-11.240430278</v>
      </c>
      <c r="AS113">
        <v>-8.8201179903</v>
      </c>
      <c r="AT113">
        <v>-7.6697843233</v>
      </c>
      <c r="AU113">
        <v>-7.4115670103999998</v>
      </c>
      <c r="AV113">
        <v>-7.6565771620999996</v>
      </c>
      <c r="AW113">
        <v>-8.0266586100000001</v>
      </c>
      <c r="AX113">
        <v>-8.1465423679000004</v>
      </c>
      <c r="AY113">
        <v>-7.6211831723000003</v>
      </c>
      <c r="AZ113">
        <v>-9.6598191472000003</v>
      </c>
      <c r="BA113">
        <v>-5.1089189954999998</v>
      </c>
      <c r="BB113">
        <v>0.53726714669999998</v>
      </c>
      <c r="BC113">
        <v>8.0023700535</v>
      </c>
      <c r="BD113">
        <v>17.927188777800001</v>
      </c>
      <c r="BE113">
        <v>30.796679339600001</v>
      </c>
      <c r="BF113">
        <v>46.886560624099999</v>
      </c>
      <c r="BG113">
        <v>66.287327696700004</v>
      </c>
      <c r="BH113">
        <v>89.161812936000004</v>
      </c>
      <c r="BI113">
        <v>123.4479070149</v>
      </c>
    </row>
    <row r="114" spans="1:61" x14ac:dyDescent="0.25">
      <c r="A114" t="s">
        <v>418</v>
      </c>
      <c r="B114">
        <v>0.3144223458</v>
      </c>
      <c r="C114">
        <v>0.27257846810000003</v>
      </c>
      <c r="D114">
        <v>0.23587020189999999</v>
      </c>
      <c r="E114">
        <v>0.20286569600000001</v>
      </c>
      <c r="F114">
        <v>0.1727480595</v>
      </c>
      <c r="G114">
        <v>0.1450361805</v>
      </c>
      <c r="H114">
        <v>0.11943369650000001</v>
      </c>
      <c r="I114">
        <v>9.5746568300000001E-2</v>
      </c>
      <c r="J114">
        <v>7.3837766099999994E-2</v>
      </c>
      <c r="K114">
        <v>5.3601998999999997E-2</v>
      </c>
      <c r="L114">
        <v>3.49509099E-2</v>
      </c>
      <c r="M114">
        <v>1.7802951899999999E-2</v>
      </c>
      <c r="N114">
        <v>2.0737614000000001E-3</v>
      </c>
      <c r="O114">
        <v>0</v>
      </c>
      <c r="P114">
        <v>0</v>
      </c>
      <c r="Q114">
        <v>0</v>
      </c>
      <c r="R114">
        <v>0</v>
      </c>
      <c r="S114">
        <v>0</v>
      </c>
      <c r="T114">
        <v>0</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-1.6017291400000001E-2</v>
      </c>
      <c r="AP114">
        <v>-1.14815278E-2</v>
      </c>
      <c r="AQ114">
        <v>-8.0641081999999996E-3</v>
      </c>
      <c r="AR114">
        <v>-5.7450566999999999E-3</v>
      </c>
      <c r="AS114">
        <v>-4.3570863999999997E-3</v>
      </c>
      <c r="AT114">
        <v>-3.6658875999999998E-3</v>
      </c>
      <c r="AU114">
        <v>-3.4310141000000001E-3</v>
      </c>
      <c r="AV114">
        <v>-3.4361628999999999E-3</v>
      </c>
      <c r="AW114">
        <v>-3.4951575000000002E-3</v>
      </c>
      <c r="AX114">
        <v>-3.4443159999999998E-3</v>
      </c>
      <c r="AY114">
        <v>-3.1301404000000001E-3</v>
      </c>
      <c r="AZ114">
        <v>-3.8547476000000002E-3</v>
      </c>
      <c r="BA114">
        <v>-2.0223904999999999E-3</v>
      </c>
      <c r="BB114">
        <v>2.1006820000000001E-4</v>
      </c>
      <c r="BC114">
        <v>3.0811875000000002E-3</v>
      </c>
      <c r="BD114">
        <v>6.7837836999999996E-3</v>
      </c>
      <c r="BE114">
        <v>1.1438748800000001E-2</v>
      </c>
      <c r="BF114">
        <v>1.7081635500000001E-2</v>
      </c>
      <c r="BG114">
        <v>2.3680044599999998E-2</v>
      </c>
      <c r="BH114">
        <v>3.1231520200000001E-2</v>
      </c>
      <c r="BI114">
        <v>4.2407811599999998E-2</v>
      </c>
    </row>
    <row r="115" spans="1:61" x14ac:dyDescent="0.25">
      <c r="A115" t="s">
        <v>419</v>
      </c>
    </row>
    <row r="116" spans="1:61" x14ac:dyDescent="0.25">
      <c r="A116" t="s">
        <v>420</v>
      </c>
      <c r="B116">
        <v>21.523993930700001</v>
      </c>
      <c r="C116">
        <v>25.8762770652</v>
      </c>
      <c r="D116">
        <v>30.4706675549</v>
      </c>
      <c r="E116">
        <v>35.412286400900001</v>
      </c>
      <c r="F116">
        <v>40.756034589400002</v>
      </c>
      <c r="G116">
        <v>46.534042968500003</v>
      </c>
      <c r="H116">
        <v>52.766399106100003</v>
      </c>
      <c r="I116">
        <v>59.464577889200001</v>
      </c>
      <c r="J116">
        <v>66.630710841699994</v>
      </c>
      <c r="K116">
        <v>74.252901096499997</v>
      </c>
      <c r="L116">
        <v>82.2946911011</v>
      </c>
      <c r="M116">
        <v>90.674061159100006</v>
      </c>
      <c r="N116">
        <v>99.222436149000004</v>
      </c>
      <c r="O116">
        <v>108.7999786541</v>
      </c>
      <c r="P116">
        <v>119.0023326016</v>
      </c>
      <c r="Q116">
        <v>129.72720528490001</v>
      </c>
      <c r="R116">
        <v>140.9678395734</v>
      </c>
      <c r="S116">
        <v>152.7167966984</v>
      </c>
      <c r="T116">
        <v>164.96561188710001</v>
      </c>
      <c r="U116">
        <v>177.71557903089999</v>
      </c>
      <c r="V116">
        <v>190.96021885479999</v>
      </c>
      <c r="W116">
        <v>204.69465431910001</v>
      </c>
      <c r="X116">
        <v>218.91820435560001</v>
      </c>
      <c r="Y116">
        <v>233.6391010497</v>
      </c>
      <c r="Z116">
        <v>248.88307589350001</v>
      </c>
      <c r="AA116">
        <v>264.7089735733</v>
      </c>
      <c r="AB116">
        <v>281.23704929259998</v>
      </c>
      <c r="AC116">
        <v>298.69993019060001</v>
      </c>
      <c r="AD116">
        <v>317.53343130669998</v>
      </c>
      <c r="AE116">
        <v>330.70224357529997</v>
      </c>
      <c r="AF116">
        <v>347.91847783920002</v>
      </c>
      <c r="AG116">
        <v>365.57672748260001</v>
      </c>
      <c r="AH116">
        <v>383.64416691920002</v>
      </c>
      <c r="AI116">
        <v>402.08447775529999</v>
      </c>
      <c r="AJ116">
        <v>420.85707544799999</v>
      </c>
      <c r="AK116">
        <v>439.91482642659997</v>
      </c>
      <c r="AL116">
        <v>459.1994233639</v>
      </c>
      <c r="AM116">
        <v>478.63296917410003</v>
      </c>
      <c r="AN116">
        <v>498.10322139559997</v>
      </c>
      <c r="AO116">
        <v>518.22139513469995</v>
      </c>
      <c r="AP116">
        <v>538.79938313000002</v>
      </c>
      <c r="AQ116">
        <v>559.35561830179995</v>
      </c>
      <c r="AR116">
        <v>579.86155594759998</v>
      </c>
      <c r="AS116">
        <v>600.35244353589997</v>
      </c>
      <c r="AT116">
        <v>620.91406608310001</v>
      </c>
      <c r="AU116">
        <v>641.68954172890005</v>
      </c>
      <c r="AV116">
        <v>662.91491061249997</v>
      </c>
      <c r="AW116">
        <v>684.99345825520004</v>
      </c>
      <c r="AX116">
        <v>708.62784581250003</v>
      </c>
      <c r="AY116">
        <v>735.04412492680001</v>
      </c>
      <c r="AZ116">
        <v>645.62412204300006</v>
      </c>
      <c r="BA116">
        <v>651.05107988789996</v>
      </c>
      <c r="BB116">
        <v>659.36878814030001</v>
      </c>
      <c r="BC116">
        <v>669.8111846516</v>
      </c>
      <c r="BD116">
        <v>681.78371825249997</v>
      </c>
      <c r="BE116">
        <v>694.8180114411</v>
      </c>
      <c r="BF116">
        <v>708.53204892600002</v>
      </c>
      <c r="BG116">
        <v>722.59967800180004</v>
      </c>
      <c r="BH116">
        <v>736.73070532509996</v>
      </c>
      <c r="BI116">
        <v>750.66065561319999</v>
      </c>
    </row>
    <row r="117" spans="1:61" x14ac:dyDescent="0.25">
      <c r="A117" t="s">
        <v>421</v>
      </c>
      <c r="B117">
        <v>135</v>
      </c>
      <c r="C117">
        <v>187.3361196537</v>
      </c>
      <c r="D117">
        <v>240.00149062029999</v>
      </c>
      <c r="E117">
        <v>294.0718179708</v>
      </c>
      <c r="F117">
        <v>350.70789979789998</v>
      </c>
      <c r="G117">
        <v>410.86968069850002</v>
      </c>
      <c r="H117">
        <v>475.28465259839999</v>
      </c>
      <c r="I117">
        <v>544.48283004350003</v>
      </c>
      <c r="J117">
        <v>618.83455575820005</v>
      </c>
      <c r="K117">
        <v>698.56917103820001</v>
      </c>
      <c r="L117">
        <v>783.762615289</v>
      </c>
      <c r="M117">
        <v>874.27744220750003</v>
      </c>
      <c r="N117">
        <v>969.62239264460004</v>
      </c>
      <c r="O117">
        <v>1068.6645073779</v>
      </c>
      <c r="P117">
        <v>1175.0355982318999</v>
      </c>
      <c r="Q117">
        <v>1288.8584334082</v>
      </c>
      <c r="R117">
        <v>1409.6940427676</v>
      </c>
      <c r="S117">
        <v>1537.2494331807</v>
      </c>
      <c r="T117">
        <v>1671.3144012907001</v>
      </c>
      <c r="U117">
        <v>1811.7225002539001</v>
      </c>
      <c r="V117">
        <v>1958.3819143292001</v>
      </c>
      <c r="W117">
        <v>2111.2060308663999</v>
      </c>
      <c r="X117">
        <v>2270.1193207616998</v>
      </c>
      <c r="Y117">
        <v>2435.0737794944998</v>
      </c>
      <c r="Z117">
        <v>2606.0822213022002</v>
      </c>
      <c r="AA117">
        <v>2783.2808703242999</v>
      </c>
      <c r="AB117">
        <v>2967.0443889845001</v>
      </c>
      <c r="AC117">
        <v>3158.1952877143999</v>
      </c>
      <c r="AD117">
        <v>3358.3823863951998</v>
      </c>
      <c r="AE117">
        <v>3570.7583718761998</v>
      </c>
      <c r="AF117">
        <v>3762.0083288856999</v>
      </c>
      <c r="AG117">
        <v>3961.0206873195002</v>
      </c>
      <c r="AH117">
        <v>4166.8267430685</v>
      </c>
      <c r="AI117">
        <v>4378.6903581105998</v>
      </c>
      <c r="AJ117">
        <v>4595.9952583370996</v>
      </c>
      <c r="AK117">
        <v>4818.1746173353004</v>
      </c>
      <c r="AL117">
        <v>5044.6580619234001</v>
      </c>
      <c r="AM117">
        <v>5274.8172558046999</v>
      </c>
      <c r="AN117">
        <v>5507.8916872504997</v>
      </c>
      <c r="AO117">
        <v>5742.8710693825997</v>
      </c>
      <c r="AP117">
        <v>5982.2149134330002</v>
      </c>
      <c r="AQ117">
        <v>6226.4349998832004</v>
      </c>
      <c r="AR117">
        <v>6473.4256945901998</v>
      </c>
      <c r="AS117">
        <v>6721.8009181364996</v>
      </c>
      <c r="AT117">
        <v>6970.9184418299001</v>
      </c>
      <c r="AU117">
        <v>7220.8279611314001</v>
      </c>
      <c r="AV117">
        <v>7472.2744114130001</v>
      </c>
      <c r="AW117">
        <v>7726.8778702578002</v>
      </c>
      <c r="AX117">
        <v>7987.6114048847003</v>
      </c>
      <c r="AY117">
        <v>8259.7438875329008</v>
      </c>
      <c r="AZ117">
        <v>8552.5167927834991</v>
      </c>
      <c r="BA117">
        <v>8278.2962511857004</v>
      </c>
      <c r="BB117">
        <v>8143.5065528022997</v>
      </c>
      <c r="BC117">
        <v>8105.5031250656002</v>
      </c>
      <c r="BD117">
        <v>8135.2744635777999</v>
      </c>
      <c r="BE117">
        <v>8212.7168092606007</v>
      </c>
      <c r="BF117">
        <v>8323.6172059057008</v>
      </c>
      <c r="BG117">
        <v>8457.6729685453993</v>
      </c>
      <c r="BH117">
        <v>8607.1697012054992</v>
      </c>
      <c r="BI117">
        <v>8766.1011634904007</v>
      </c>
    </row>
    <row r="118" spans="1:61" x14ac:dyDescent="0.25">
      <c r="A118" t="s">
        <v>422</v>
      </c>
    </row>
    <row r="119" spans="1:61" x14ac:dyDescent="0.25">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25">
      <c r="A120" t="s">
        <v>424</v>
      </c>
      <c r="B120">
        <v>0.14129330400000001</v>
      </c>
      <c r="C120">
        <v>0.12697895000000001</v>
      </c>
      <c r="D120">
        <v>0.1197258415</v>
      </c>
      <c r="E120">
        <v>0.1156376558</v>
      </c>
      <c r="F120">
        <v>0.1130960816</v>
      </c>
      <c r="G120">
        <v>0.11135024690000001</v>
      </c>
      <c r="H120">
        <v>0.110029275</v>
      </c>
      <c r="I120">
        <v>0.10894394960000001</v>
      </c>
      <c r="J120">
        <v>0.10799724049999999</v>
      </c>
      <c r="K120">
        <v>0.1071417199</v>
      </c>
      <c r="L120">
        <v>0.10635946559999999</v>
      </c>
      <c r="M120">
        <v>0.1056541745</v>
      </c>
      <c r="N120">
        <v>0.1050515787</v>
      </c>
      <c r="O120">
        <v>0.1046081608</v>
      </c>
      <c r="P120">
        <v>0.1040601246</v>
      </c>
      <c r="Q120">
        <v>0.10343237449999999</v>
      </c>
      <c r="R120">
        <v>0.1027728279</v>
      </c>
      <c r="S120">
        <v>0.1021079147</v>
      </c>
      <c r="T120">
        <v>0.1014520936</v>
      </c>
      <c r="U120">
        <v>0.1008131525</v>
      </c>
      <c r="V120">
        <v>0.1001931838</v>
      </c>
      <c r="W120">
        <v>9.9592791999999999E-2</v>
      </c>
      <c r="X120">
        <v>9.9011392399999995E-2</v>
      </c>
      <c r="Y120">
        <v>9.8447153800000006E-2</v>
      </c>
      <c r="Z120">
        <v>9.7896578299999995E-2</v>
      </c>
      <c r="AA120">
        <v>9.7353591700000006E-2</v>
      </c>
      <c r="AB120">
        <v>9.6807873099999997E-2</v>
      </c>
      <c r="AC120">
        <v>9.6241945600000003E-2</v>
      </c>
      <c r="AD120">
        <v>9.5626257199999995E-2</v>
      </c>
      <c r="AE120">
        <v>9.4911124900000005E-2</v>
      </c>
      <c r="AF120">
        <v>9.4698293500000003E-2</v>
      </c>
      <c r="AG120">
        <v>9.4423981700000006E-2</v>
      </c>
      <c r="AH120">
        <v>9.4110438300000002E-2</v>
      </c>
      <c r="AI120">
        <v>9.3772423699999996E-2</v>
      </c>
      <c r="AJ120">
        <v>9.3420306100000003E-2</v>
      </c>
      <c r="AK120">
        <v>9.3061874200000005E-2</v>
      </c>
      <c r="AL120">
        <v>9.2703506000000005E-2</v>
      </c>
      <c r="AM120">
        <v>9.2351082299999998E-2</v>
      </c>
      <c r="AN120">
        <v>9.2010912400000006E-2</v>
      </c>
      <c r="AO120">
        <v>9.1690915299999995E-2</v>
      </c>
      <c r="AP120">
        <v>9.1360470999999999E-2</v>
      </c>
      <c r="AQ120">
        <v>9.1013986300000002E-2</v>
      </c>
      <c r="AR120">
        <v>9.0672523800000002E-2</v>
      </c>
      <c r="AS120">
        <v>9.03470195E-2</v>
      </c>
      <c r="AT120">
        <v>9.0039953800000003E-2</v>
      </c>
      <c r="AU120">
        <v>8.9747384200000002E-2</v>
      </c>
      <c r="AV120">
        <v>8.9460097399999994E-2</v>
      </c>
      <c r="AW120">
        <v>8.9163118E-2</v>
      </c>
      <c r="AX120">
        <v>8.8833066599999996E-2</v>
      </c>
      <c r="AY120">
        <v>8.8432776000000005E-2</v>
      </c>
      <c r="AZ120">
        <v>8.7902326200000006E-2</v>
      </c>
      <c r="BA120">
        <v>9.1547035200000001E-2</v>
      </c>
      <c r="BB120">
        <v>9.4219277500000004E-2</v>
      </c>
      <c r="BC120">
        <v>9.6126199800000006E-2</v>
      </c>
      <c r="BD120">
        <v>9.7451660900000001E-2</v>
      </c>
      <c r="BE120">
        <v>9.8346696600000005E-2</v>
      </c>
      <c r="BF120">
        <v>9.8930016699999998E-2</v>
      </c>
      <c r="BG120">
        <v>9.9292938299999994E-2</v>
      </c>
      <c r="BH120">
        <v>9.9505401300000004E-2</v>
      </c>
      <c r="BI120">
        <v>9.9621401299999995E-2</v>
      </c>
    </row>
    <row r="121" spans="1:61" x14ac:dyDescent="0.25">
      <c r="A121" t="s">
        <v>425</v>
      </c>
      <c r="B121" t="s">
        <v>317</v>
      </c>
    </row>
    <row r="122" spans="1:61" x14ac:dyDescent="0.25">
      <c r="A122" t="s">
        <v>324</v>
      </c>
    </row>
    <row r="123" spans="1:61" x14ac:dyDescent="0.25">
      <c r="A123" t="s">
        <v>426</v>
      </c>
      <c r="B123">
        <v>41.552345041999999</v>
      </c>
      <c r="C123">
        <v>52.610734051800002</v>
      </c>
      <c r="D123">
        <v>64.124389204600007</v>
      </c>
      <c r="E123">
        <v>76.278025443199994</v>
      </c>
      <c r="F123">
        <v>89.206394793699999</v>
      </c>
      <c r="G123">
        <v>103.0018740558</v>
      </c>
      <c r="H123">
        <v>117.7259424953</v>
      </c>
      <c r="I123">
        <v>133.42008287819999</v>
      </c>
      <c r="J123">
        <v>150.11552608400001</v>
      </c>
      <c r="K123">
        <v>167.84276757839999</v>
      </c>
      <c r="L123">
        <v>186.64280744569999</v>
      </c>
      <c r="M123">
        <v>206.58352277029999</v>
      </c>
      <c r="N123">
        <v>227.7874238352</v>
      </c>
      <c r="O123">
        <v>250.46901063530001</v>
      </c>
      <c r="P123">
        <v>274.56904477400002</v>
      </c>
      <c r="Q123">
        <v>300.01040495900003</v>
      </c>
      <c r="R123">
        <v>326.7382111055</v>
      </c>
      <c r="S123">
        <v>354.71024300430003</v>
      </c>
      <c r="T123">
        <v>383.89101858269999</v>
      </c>
      <c r="U123">
        <v>414.25324415249997</v>
      </c>
      <c r="V123">
        <v>445.76743494729999</v>
      </c>
      <c r="W123">
        <v>478.40046068869998</v>
      </c>
      <c r="X123">
        <v>512.11368631389996</v>
      </c>
      <c r="Y123">
        <v>546.85997971300003</v>
      </c>
      <c r="Z123">
        <v>582.57841513109997</v>
      </c>
      <c r="AA123">
        <v>619.18465136990005</v>
      </c>
      <c r="AB123">
        <v>656.55342974769997</v>
      </c>
      <c r="AC123">
        <v>694.48697171809999</v>
      </c>
      <c r="AD123">
        <v>732.65864204230002</v>
      </c>
      <c r="AE123">
        <v>772.05175986840004</v>
      </c>
      <c r="AF123">
        <v>812.87127669510005</v>
      </c>
      <c r="AG123">
        <v>854.94129364160005</v>
      </c>
      <c r="AH123">
        <v>898.11791329020002</v>
      </c>
      <c r="AI123">
        <v>942.27521097960005</v>
      </c>
      <c r="AJ123">
        <v>987.29859415210001</v>
      </c>
      <c r="AK123">
        <v>1033.0828107990999</v>
      </c>
      <c r="AL123">
        <v>1079.533335328</v>
      </c>
      <c r="AM123">
        <v>1126.5709946709001</v>
      </c>
      <c r="AN123">
        <v>1174.1408298178001</v>
      </c>
      <c r="AO123">
        <v>1222.2326807034999</v>
      </c>
      <c r="AP123">
        <v>1270.6598161853999</v>
      </c>
      <c r="AQ123">
        <v>1319.1531399877999</v>
      </c>
      <c r="AR123">
        <v>1367.5420468031</v>
      </c>
      <c r="AS123">
        <v>1415.7272980654</v>
      </c>
      <c r="AT123">
        <v>1463.6440803597</v>
      </c>
      <c r="AU123">
        <v>1511.2212358337999</v>
      </c>
      <c r="AV123">
        <v>1558.3364201444001</v>
      </c>
      <c r="AW123">
        <v>1604.7591254086001</v>
      </c>
      <c r="AX123">
        <v>1650.0655614110999</v>
      </c>
      <c r="AY123">
        <v>1693.5005433455999</v>
      </c>
      <c r="AZ123">
        <v>1854.1000427902</v>
      </c>
      <c r="BA123">
        <v>1869.6851524987001</v>
      </c>
      <c r="BB123">
        <v>1893.5719044028001</v>
      </c>
      <c r="BC123">
        <v>1923.5603251532</v>
      </c>
      <c r="BD123">
        <v>1957.9429857508001</v>
      </c>
      <c r="BE123">
        <v>1995.3748020871999</v>
      </c>
      <c r="BF123">
        <v>2034.7587046081001</v>
      </c>
      <c r="BG123">
        <v>2075.1580496462998</v>
      </c>
      <c r="BH123">
        <v>2115.7394614464001</v>
      </c>
      <c r="BI123">
        <v>2155.7434212481999</v>
      </c>
    </row>
    <row r="124" spans="1:61" x14ac:dyDescent="0.25">
      <c r="A124" t="s">
        <v>427</v>
      </c>
      <c r="B124" t="s">
        <v>317</v>
      </c>
    </row>
    <row r="125" spans="1:61" x14ac:dyDescent="0.25">
      <c r="A125" t="s">
        <v>428</v>
      </c>
      <c r="B125" t="s">
        <v>317</v>
      </c>
    </row>
    <row r="126" spans="1:61" x14ac:dyDescent="0.25">
      <c r="A126" t="s">
        <v>429</v>
      </c>
      <c r="B126">
        <v>6.0766810531999997</v>
      </c>
      <c r="C126">
        <v>7.2641766655</v>
      </c>
      <c r="D126">
        <v>8.4240492815000003</v>
      </c>
      <c r="E126">
        <v>9.5979624719000007</v>
      </c>
      <c r="F126">
        <v>10.813486942000001</v>
      </c>
      <c r="G126">
        <v>12.0886327232</v>
      </c>
      <c r="H126">
        <v>13.4353062669</v>
      </c>
      <c r="I126">
        <v>14.861715113700001</v>
      </c>
      <c r="J126">
        <v>16.374059988399999</v>
      </c>
      <c r="K126">
        <v>17.977864717999999</v>
      </c>
      <c r="L126">
        <v>19.679289497500001</v>
      </c>
      <c r="M126">
        <v>21.486848224300001</v>
      </c>
      <c r="N126">
        <v>23.414187458499999</v>
      </c>
      <c r="O126">
        <v>25.483716773600001</v>
      </c>
      <c r="P126">
        <v>27.6894800713</v>
      </c>
      <c r="Q126">
        <v>30.024052218400001</v>
      </c>
      <c r="R126">
        <v>32.482461310200001</v>
      </c>
      <c r="S126">
        <v>35.061072777500002</v>
      </c>
      <c r="T126">
        <v>37.756919927299997</v>
      </c>
      <c r="U126">
        <v>40.567802764600003</v>
      </c>
      <c r="V126">
        <v>43.491246394800001</v>
      </c>
      <c r="W126">
        <v>46.524360012700001</v>
      </c>
      <c r="X126">
        <v>49.663661289700002</v>
      </c>
      <c r="Y126">
        <v>52.9047944892</v>
      </c>
      <c r="Z126">
        <v>56.242029273599996</v>
      </c>
      <c r="AA126">
        <v>59.667346600199998</v>
      </c>
      <c r="AB126">
        <v>63.168772025499997</v>
      </c>
      <c r="AC126">
        <v>66.727362760999995</v>
      </c>
      <c r="AD126">
        <v>70.311834210100002</v>
      </c>
      <c r="AE126">
        <v>74.016546438399999</v>
      </c>
      <c r="AF126">
        <v>77.860891161799998</v>
      </c>
      <c r="AG126">
        <v>81.827756273899993</v>
      </c>
      <c r="AH126">
        <v>85.903155812700007</v>
      </c>
      <c r="AI126">
        <v>90.074862572000001</v>
      </c>
      <c r="AJ126">
        <v>94.331758798500005</v>
      </c>
      <c r="AK126">
        <v>98.663637144199996</v>
      </c>
      <c r="AL126">
        <v>103.0613272818</v>
      </c>
      <c r="AM126">
        <v>107.5171333864</v>
      </c>
      <c r="AN126">
        <v>112.0256764097</v>
      </c>
      <c r="AO126">
        <v>116.5858546356</v>
      </c>
      <c r="AP126">
        <v>121.1797283759</v>
      </c>
      <c r="AQ126">
        <v>125.78151963019999</v>
      </c>
      <c r="AR126">
        <v>130.37485743869999</v>
      </c>
      <c r="AS126">
        <v>134.9501822217</v>
      </c>
      <c r="AT126">
        <v>139.5012198201</v>
      </c>
      <c r="AU126">
        <v>144.02109478290001</v>
      </c>
      <c r="AV126">
        <v>148.49805822530001</v>
      </c>
      <c r="AW126">
        <v>152.9100610502</v>
      </c>
      <c r="AX126">
        <v>157.2166471116</v>
      </c>
      <c r="AY126">
        <v>161.34579893279999</v>
      </c>
      <c r="AZ126">
        <v>176.63787374559999</v>
      </c>
      <c r="BA126">
        <v>178.11495624099999</v>
      </c>
      <c r="BB126">
        <v>180.3837738069</v>
      </c>
      <c r="BC126">
        <v>183.23456973290001</v>
      </c>
      <c r="BD126">
        <v>186.5045632975</v>
      </c>
      <c r="BE126">
        <v>190.06552789860001</v>
      </c>
      <c r="BF126">
        <v>193.81288784980001</v>
      </c>
      <c r="BG126">
        <v>197.65736710869999</v>
      </c>
      <c r="BH126">
        <v>201.51953954839999</v>
      </c>
      <c r="BI126">
        <v>205.32702394430001</v>
      </c>
    </row>
    <row r="127" spans="1:61" x14ac:dyDescent="0.25">
      <c r="A127" t="s">
        <v>430</v>
      </c>
      <c r="B127" t="s">
        <v>317</v>
      </c>
    </row>
    <row r="128" spans="1:61" x14ac:dyDescent="0.25">
      <c r="A128" t="s">
        <v>431</v>
      </c>
      <c r="B128">
        <v>0.78827579599999997</v>
      </c>
      <c r="C128">
        <v>0.96342372139999999</v>
      </c>
      <c r="D128">
        <v>1.1085433404</v>
      </c>
      <c r="E128">
        <v>1.2361694700999999</v>
      </c>
      <c r="F128">
        <v>1.3526768226999999</v>
      </c>
      <c r="G128">
        <v>1.4614650360000001</v>
      </c>
      <c r="H128">
        <v>1.56443131</v>
      </c>
      <c r="I128">
        <v>1.6626965654000001</v>
      </c>
      <c r="J128">
        <v>1.7569803794000001</v>
      </c>
      <c r="K128">
        <v>1.847804625</v>
      </c>
      <c r="L128">
        <v>1.9356153</v>
      </c>
      <c r="M128">
        <v>2.0208724343000002</v>
      </c>
      <c r="N128">
        <v>2.1041428041999999</v>
      </c>
      <c r="O128">
        <v>2.1861764762</v>
      </c>
      <c r="P128">
        <v>2.2665110609000001</v>
      </c>
      <c r="Q128">
        <v>2.3447815010999999</v>
      </c>
      <c r="R128">
        <v>2.4208206729000001</v>
      </c>
      <c r="S128">
        <v>2.4945704803000002</v>
      </c>
      <c r="T128">
        <v>2.5660326161999998</v>
      </c>
      <c r="U128">
        <v>2.6352530859000001</v>
      </c>
      <c r="V128">
        <v>2.7022851401999999</v>
      </c>
      <c r="W128">
        <v>2.7671836769000002</v>
      </c>
      <c r="X128">
        <v>2.8300007482999998</v>
      </c>
      <c r="Y128">
        <v>2.8907806527000002</v>
      </c>
      <c r="Z128">
        <v>2.9495530320999999</v>
      </c>
      <c r="AA128">
        <v>3.006321834</v>
      </c>
      <c r="AB128">
        <v>3.0610467708</v>
      </c>
      <c r="AC128">
        <v>3.1136117466000002</v>
      </c>
      <c r="AD128">
        <v>3.1637711927000001</v>
      </c>
      <c r="AE128">
        <v>3.2129690698000002</v>
      </c>
      <c r="AF128">
        <v>3.2614586696000001</v>
      </c>
      <c r="AG128">
        <v>3.3090219332999999</v>
      </c>
      <c r="AH128">
        <v>3.3555203343</v>
      </c>
      <c r="AI128">
        <v>3.4008647342999998</v>
      </c>
      <c r="AJ128">
        <v>3.4449991523999999</v>
      </c>
      <c r="AK128">
        <v>3.4878923254999998</v>
      </c>
      <c r="AL128">
        <v>3.5295339370000001</v>
      </c>
      <c r="AM128">
        <v>3.5699342099</v>
      </c>
      <c r="AN128">
        <v>3.6091268107999999</v>
      </c>
      <c r="AO128">
        <v>3.6471800365</v>
      </c>
      <c r="AP128">
        <v>3.6840237785999999</v>
      </c>
      <c r="AQ128">
        <v>3.7195429756</v>
      </c>
      <c r="AR128">
        <v>3.7537114598999999</v>
      </c>
      <c r="AS128">
        <v>3.7865580207999998</v>
      </c>
      <c r="AT128">
        <v>3.8181328508000001</v>
      </c>
      <c r="AU128">
        <v>3.8484781167</v>
      </c>
      <c r="AV128">
        <v>3.8776015396000001</v>
      </c>
      <c r="AW128">
        <v>3.9054474273999999</v>
      </c>
      <c r="AX128">
        <v>3.9318561384000001</v>
      </c>
      <c r="AY128">
        <v>3.9564994639000002</v>
      </c>
      <c r="AZ128">
        <v>4.0425241525000004</v>
      </c>
      <c r="BA128">
        <v>4.0504313478</v>
      </c>
      <c r="BB128">
        <v>4.0624488236999996</v>
      </c>
      <c r="BC128">
        <v>4.0773343164</v>
      </c>
      <c r="BD128">
        <v>4.0941232965000003</v>
      </c>
      <c r="BE128">
        <v>4.1120713274999998</v>
      </c>
      <c r="BF128">
        <v>4.1305957245</v>
      </c>
      <c r="BG128">
        <v>4.1492280145000002</v>
      </c>
      <c r="BH128">
        <v>4.1675810814999998</v>
      </c>
      <c r="BI128">
        <v>4.1853297729000003</v>
      </c>
    </row>
    <row r="129" spans="1:61" x14ac:dyDescent="0.25">
      <c r="A129" t="s">
        <v>432</v>
      </c>
      <c r="B129">
        <v>123452.43002689299</v>
      </c>
    </row>
    <row r="130" spans="1:61" x14ac:dyDescent="0.25">
      <c r="A130" t="s">
        <v>433</v>
      </c>
    </row>
    <row r="131" spans="1:61" x14ac:dyDescent="0.25">
      <c r="A131" t="s">
        <v>434</v>
      </c>
      <c r="B131">
        <v>0.34123721000000001</v>
      </c>
      <c r="C131">
        <v>0.32968865419999999</v>
      </c>
      <c r="D131">
        <v>0.32211691180000002</v>
      </c>
      <c r="E131">
        <v>0.31705781649999998</v>
      </c>
      <c r="F131">
        <v>0.3135985899</v>
      </c>
      <c r="G131">
        <v>0.31118973890000001</v>
      </c>
      <c r="H131">
        <v>0.3094942483</v>
      </c>
      <c r="I131">
        <v>0.30829085969999998</v>
      </c>
      <c r="J131">
        <v>0.307413461</v>
      </c>
      <c r="K131">
        <v>0.3067089201</v>
      </c>
      <c r="L131">
        <v>0.30599931790000001</v>
      </c>
      <c r="M131">
        <v>0.30503531639999998</v>
      </c>
      <c r="N131">
        <v>0.30342337740000003</v>
      </c>
      <c r="O131">
        <v>0.30283709949999998</v>
      </c>
      <c r="P131">
        <v>0.3023653127</v>
      </c>
      <c r="Q131">
        <v>0.30187538209999998</v>
      </c>
      <c r="R131">
        <v>0.30140264249999998</v>
      </c>
      <c r="S131">
        <v>0.30096306410000001</v>
      </c>
      <c r="T131">
        <v>0.30056230119999999</v>
      </c>
      <c r="U131">
        <v>0.30021104500000001</v>
      </c>
      <c r="V131">
        <v>0.29990878789999997</v>
      </c>
      <c r="W131">
        <v>0.29965761699999999</v>
      </c>
      <c r="X131">
        <v>0.2994646433</v>
      </c>
      <c r="Y131">
        <v>0.29934577350000002</v>
      </c>
      <c r="Z131">
        <v>0.29933205400000001</v>
      </c>
      <c r="AA131">
        <v>0.29948057789999999</v>
      </c>
      <c r="AB131">
        <v>0.29989326570000002</v>
      </c>
      <c r="AC131">
        <v>0.30074896239999999</v>
      </c>
      <c r="AD131">
        <v>0.30235748239999999</v>
      </c>
      <c r="AE131">
        <v>0.29988759279999999</v>
      </c>
      <c r="AF131">
        <v>0.29972566220000002</v>
      </c>
      <c r="AG131">
        <v>0.2995258744</v>
      </c>
      <c r="AH131">
        <v>0.29930996780000002</v>
      </c>
      <c r="AI131">
        <v>0.29908995420000001</v>
      </c>
      <c r="AJ131">
        <v>0.2988711295</v>
      </c>
      <c r="AK131">
        <v>0.29865277130000001</v>
      </c>
      <c r="AL131">
        <v>0.29842701449999998</v>
      </c>
      <c r="AM131">
        <v>0.29817579570000002</v>
      </c>
      <c r="AN131">
        <v>0.29786514780000001</v>
      </c>
      <c r="AO131">
        <v>0.29775068609999999</v>
      </c>
      <c r="AP131">
        <v>0.29776818579999997</v>
      </c>
      <c r="AQ131">
        <v>0.29776577609999999</v>
      </c>
      <c r="AR131">
        <v>0.29776136549999999</v>
      </c>
      <c r="AS131">
        <v>0.29778209220000001</v>
      </c>
      <c r="AT131">
        <v>0.29786363459999998</v>
      </c>
      <c r="AU131">
        <v>0.29805672789999998</v>
      </c>
      <c r="AV131">
        <v>0.2984420995</v>
      </c>
      <c r="AW131">
        <v>0.2991561023</v>
      </c>
      <c r="AX131">
        <v>0.30043236800000001</v>
      </c>
      <c r="AY131">
        <v>0.302668563</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74.488472464899999</v>
      </c>
      <c r="C132">
        <v>88.880125692899995</v>
      </c>
      <c r="D132">
        <v>102.6743337371</v>
      </c>
      <c r="E132">
        <v>116.3205446801</v>
      </c>
      <c r="F132">
        <v>130.0916439712</v>
      </c>
      <c r="G132">
        <v>144.13694436270001</v>
      </c>
      <c r="H132">
        <v>158.52328738720001</v>
      </c>
      <c r="I132">
        <v>173.26308668460001</v>
      </c>
      <c r="J132">
        <v>188.3326395512</v>
      </c>
      <c r="K132">
        <v>203.6842193729</v>
      </c>
      <c r="L132">
        <v>219.2550427207</v>
      </c>
      <c r="M132">
        <v>234.9762274862</v>
      </c>
      <c r="N132">
        <v>250.78585869130001</v>
      </c>
      <c r="O132">
        <v>247.52464519029999</v>
      </c>
      <c r="P132">
        <v>241.3365290605</v>
      </c>
      <c r="Q132">
        <v>235.30311583400001</v>
      </c>
      <c r="R132">
        <v>229.42053793810001</v>
      </c>
      <c r="S132">
        <v>223.6850244897</v>
      </c>
      <c r="T132">
        <v>218.09289887739999</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170.60512688989999</v>
      </c>
      <c r="AP132">
        <v>155.37045581929999</v>
      </c>
      <c r="AQ132">
        <v>143.2478713555</v>
      </c>
      <c r="AR132">
        <v>134.13574251790001</v>
      </c>
      <c r="AS132">
        <v>127.5683179426</v>
      </c>
      <c r="AT132">
        <v>122.93095756149999</v>
      </c>
      <c r="AU132">
        <v>119.6016124379</v>
      </c>
      <c r="AV132">
        <v>117.01108395519999</v>
      </c>
      <c r="AW132">
        <v>114.6473611255</v>
      </c>
      <c r="AX132">
        <v>112.0315126055</v>
      </c>
      <c r="AY132">
        <v>108.6869016405</v>
      </c>
      <c r="AZ132">
        <v>108.54900665149999</v>
      </c>
      <c r="BA132">
        <v>100.6492763408</v>
      </c>
      <c r="BB132">
        <v>91.585072870900007</v>
      </c>
      <c r="BC132">
        <v>80.759742628200001</v>
      </c>
      <c r="BD132">
        <v>67.884439718300001</v>
      </c>
      <c r="BE132">
        <v>53.149878525600002</v>
      </c>
      <c r="BF132">
        <v>37.341257878699999</v>
      </c>
      <c r="BG132">
        <v>21.843664313200001</v>
      </c>
      <c r="BH132">
        <v>8.5684979739999996</v>
      </c>
      <c r="BI132">
        <v>4.8733999999999998E-6</v>
      </c>
    </row>
    <row r="133" spans="1:61" x14ac:dyDescent="0.25">
      <c r="A133" t="s">
        <v>443</v>
      </c>
      <c r="B133">
        <v>74.488472464899999</v>
      </c>
      <c r="C133">
        <v>88.880125692899995</v>
      </c>
      <c r="D133">
        <v>102.6743337371</v>
      </c>
      <c r="E133">
        <v>116.3205446801</v>
      </c>
      <c r="F133">
        <v>130.0916439712</v>
      </c>
      <c r="G133">
        <v>144.13694436270001</v>
      </c>
      <c r="H133">
        <v>158.52328738720001</v>
      </c>
      <c r="I133">
        <v>173.26308668460001</v>
      </c>
      <c r="J133">
        <v>188.3326395512</v>
      </c>
      <c r="K133">
        <v>203.6842193729</v>
      </c>
      <c r="L133">
        <v>219.2550427207</v>
      </c>
      <c r="M133">
        <v>234.9762274862</v>
      </c>
      <c r="N133">
        <v>250.78585869130001</v>
      </c>
      <c r="O133">
        <v>247.52464519029999</v>
      </c>
      <c r="P133">
        <v>241.3365290605</v>
      </c>
      <c r="Q133">
        <v>235.30311583400001</v>
      </c>
      <c r="R133">
        <v>229.42053793810001</v>
      </c>
      <c r="S133">
        <v>223.6850244897</v>
      </c>
      <c r="T133">
        <v>218.09289887739999</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170.60512688989999</v>
      </c>
      <c r="AP133">
        <v>155.37045581929999</v>
      </c>
      <c r="AQ133">
        <v>143.2478713555</v>
      </c>
      <c r="AR133">
        <v>134.13574251790001</v>
      </c>
      <c r="AS133">
        <v>127.5683179426</v>
      </c>
      <c r="AT133">
        <v>122.93095756149999</v>
      </c>
      <c r="AU133">
        <v>119.6016124379</v>
      </c>
      <c r="AV133">
        <v>117.01108395519999</v>
      </c>
      <c r="AW133">
        <v>114.6473611255</v>
      </c>
      <c r="AX133">
        <v>112.0315126055</v>
      </c>
      <c r="AY133">
        <v>108.6869016405</v>
      </c>
      <c r="AZ133">
        <v>108.54900665149999</v>
      </c>
      <c r="BA133">
        <v>100.6492763408</v>
      </c>
      <c r="BB133">
        <v>91.585072870900007</v>
      </c>
      <c r="BC133">
        <v>80.759742628200001</v>
      </c>
      <c r="BD133">
        <v>67.884439718300001</v>
      </c>
      <c r="BE133">
        <v>53.149878525600002</v>
      </c>
      <c r="BF133">
        <v>37.341257878699999</v>
      </c>
      <c r="BG133">
        <v>21.843664313200001</v>
      </c>
      <c r="BH133">
        <v>8.5684979739999996</v>
      </c>
      <c r="BI133">
        <v>4.8733999999999998E-6</v>
      </c>
    </row>
    <row r="134" spans="1:61" x14ac:dyDescent="0.25">
      <c r="A134" t="s">
        <v>444</v>
      </c>
      <c r="B134">
        <v>273.07474005620003</v>
      </c>
      <c r="C134">
        <v>325.83454079030003</v>
      </c>
      <c r="D134">
        <v>376.40410748030001</v>
      </c>
      <c r="E134">
        <v>426.43111679719999</v>
      </c>
      <c r="F134">
        <v>476.91596679859998</v>
      </c>
      <c r="G134">
        <v>528.40603803349995</v>
      </c>
      <c r="H134">
        <v>581.14637156159995</v>
      </c>
      <c r="I134">
        <v>635.18247578579997</v>
      </c>
      <c r="J134">
        <v>690.42745659479999</v>
      </c>
      <c r="K134">
        <v>746.70634822099998</v>
      </c>
      <c r="L134">
        <v>803.78898661389997</v>
      </c>
      <c r="M134">
        <v>861.42284996429999</v>
      </c>
      <c r="N134">
        <v>919.38095796230004</v>
      </c>
      <c r="O134">
        <v>907.4253492675</v>
      </c>
      <c r="P134">
        <v>884.73971553579997</v>
      </c>
      <c r="Q134">
        <v>862.62122264740003</v>
      </c>
      <c r="R134">
        <v>841.05569208120005</v>
      </c>
      <c r="S134">
        <v>820.02929977919996</v>
      </c>
      <c r="T134">
        <v>799.52856728469999</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625.43839517840001</v>
      </c>
      <c r="AP134">
        <v>569.58809103349995</v>
      </c>
      <c r="AQ134">
        <v>525.14669638910004</v>
      </c>
      <c r="AR134">
        <v>491.74163207070001</v>
      </c>
      <c r="AS134">
        <v>467.66545357770002</v>
      </c>
      <c r="AT134">
        <v>450.66489042030003</v>
      </c>
      <c r="AU134">
        <v>438.4595111973</v>
      </c>
      <c r="AV134">
        <v>428.9626337798</v>
      </c>
      <c r="AW134">
        <v>420.29722588610002</v>
      </c>
      <c r="AX134">
        <v>410.70752521169999</v>
      </c>
      <c r="AY134">
        <v>398.4461814142</v>
      </c>
      <c r="AZ134">
        <v>397.94065838450001</v>
      </c>
      <c r="BA134">
        <v>368.98024706540002</v>
      </c>
      <c r="BB134">
        <v>335.75087714479997</v>
      </c>
      <c r="BC134">
        <v>296.06521647519997</v>
      </c>
      <c r="BD134">
        <v>248.8643560074</v>
      </c>
      <c r="BE134">
        <v>194.84745467479999</v>
      </c>
      <c r="BF134">
        <v>136.89305138329999</v>
      </c>
      <c r="BG134">
        <v>80.078873372100006</v>
      </c>
      <c r="BH134">
        <v>31.412113572799999</v>
      </c>
      <c r="BI134">
        <v>1.7865800000000001E-5</v>
      </c>
    </row>
    <row r="135" spans="1:61" x14ac:dyDescent="0.25">
      <c r="A135" t="s">
        <v>437</v>
      </c>
      <c r="B135">
        <v>0.42741557879999997</v>
      </c>
      <c r="C135">
        <v>0.47816597280000001</v>
      </c>
      <c r="D135">
        <v>0.52540812989999996</v>
      </c>
      <c r="E135">
        <v>0.57110164320000001</v>
      </c>
      <c r="F135">
        <v>0.6163367354</v>
      </c>
      <c r="G135">
        <v>0.66170317209999996</v>
      </c>
      <c r="H135">
        <v>0.70749939689999997</v>
      </c>
      <c r="I135">
        <v>0.7538523184</v>
      </c>
      <c r="J135">
        <v>0.80078658979999995</v>
      </c>
      <c r="K135">
        <v>0.84826566469999998</v>
      </c>
      <c r="L135">
        <v>0.89621845759999996</v>
      </c>
      <c r="M135">
        <v>0.94456183819999995</v>
      </c>
      <c r="N135">
        <v>0.99322939170000002</v>
      </c>
      <c r="O135">
        <v>1</v>
      </c>
      <c r="P135">
        <v>1</v>
      </c>
      <c r="Q135">
        <v>1</v>
      </c>
      <c r="R135">
        <v>1</v>
      </c>
      <c r="S135">
        <v>1</v>
      </c>
      <c r="T135">
        <v>1</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1.1722757758</v>
      </c>
      <c r="AP135">
        <v>1.1286769337</v>
      </c>
      <c r="AQ135">
        <v>1.0941529875</v>
      </c>
      <c r="AR135">
        <v>1.0698650706999999</v>
      </c>
      <c r="AS135">
        <v>1.0551774622000001</v>
      </c>
      <c r="AT135">
        <v>1.0483344332</v>
      </c>
      <c r="AU135">
        <v>1.0470895501999999</v>
      </c>
      <c r="AV135">
        <v>1.0490809987</v>
      </c>
      <c r="AW135">
        <v>1.0519466441000001</v>
      </c>
      <c r="AX135">
        <v>1.0532547986</v>
      </c>
      <c r="AY135">
        <v>1.0503383442000001</v>
      </c>
      <c r="AZ135">
        <v>1.0644651781000001</v>
      </c>
      <c r="BA135">
        <v>1.0351644308000001</v>
      </c>
      <c r="BB135">
        <v>0.99620314649999997</v>
      </c>
      <c r="BC135">
        <v>0.9421207828</v>
      </c>
      <c r="BD135">
        <v>0.86758598229999995</v>
      </c>
      <c r="BE135">
        <v>0.76803907660000004</v>
      </c>
      <c r="BF135">
        <v>0.64020312530000001</v>
      </c>
      <c r="BG135">
        <v>0.48201189249999998</v>
      </c>
      <c r="BH135">
        <v>0.29065444540000002</v>
      </c>
      <c r="BI135">
        <v>1E-4</v>
      </c>
    </row>
    <row r="136" spans="1:61" x14ac:dyDescent="0.25">
      <c r="A136" t="s">
        <v>445</v>
      </c>
      <c r="B136">
        <v>0.42741557879999997</v>
      </c>
      <c r="C136">
        <v>0.47816597280000001</v>
      </c>
      <c r="D136">
        <v>0.52540812989999996</v>
      </c>
      <c r="E136">
        <v>0.57110164320000001</v>
      </c>
      <c r="F136">
        <v>0.6163367354</v>
      </c>
      <c r="G136">
        <v>0.66170317209999996</v>
      </c>
      <c r="H136">
        <v>0.70749939689999997</v>
      </c>
      <c r="I136">
        <v>0.7538523184</v>
      </c>
      <c r="J136">
        <v>0.80078658979999995</v>
      </c>
      <c r="K136">
        <v>0.84826566469999998</v>
      </c>
      <c r="L136">
        <v>0.89621845759999996</v>
      </c>
      <c r="M136">
        <v>0.94456183819999995</v>
      </c>
      <c r="N136">
        <v>0.99322939170000002</v>
      </c>
      <c r="O136">
        <v>1</v>
      </c>
      <c r="P136">
        <v>1</v>
      </c>
      <c r="Q136">
        <v>1</v>
      </c>
      <c r="R136">
        <v>1</v>
      </c>
      <c r="S136">
        <v>1</v>
      </c>
      <c r="T136">
        <v>1</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1.1722757758</v>
      </c>
      <c r="AP136">
        <v>1.1286769337</v>
      </c>
      <c r="AQ136">
        <v>1.0941529875</v>
      </c>
      <c r="AR136">
        <v>1.0698650706999999</v>
      </c>
      <c r="AS136">
        <v>1.0551774622000001</v>
      </c>
      <c r="AT136">
        <v>1.0483344332</v>
      </c>
      <c r="AU136">
        <v>1.0470895501999999</v>
      </c>
      <c r="AV136">
        <v>1.0490809987</v>
      </c>
      <c r="AW136">
        <v>1.0519466441000001</v>
      </c>
      <c r="AX136">
        <v>1.0532547986</v>
      </c>
      <c r="AY136">
        <v>1.0503383442000001</v>
      </c>
      <c r="AZ136">
        <v>1.0644651781000001</v>
      </c>
      <c r="BA136">
        <v>1.0351644308000001</v>
      </c>
      <c r="BB136">
        <v>0.99620314649999997</v>
      </c>
      <c r="BC136">
        <v>0.9421207828</v>
      </c>
      <c r="BD136">
        <v>0.86758598229999995</v>
      </c>
      <c r="BE136">
        <v>0.76803907660000004</v>
      </c>
      <c r="BF136">
        <v>0.64020312530000001</v>
      </c>
      <c r="BG136">
        <v>0.48201189249999998</v>
      </c>
      <c r="BH136">
        <v>0.29065444540000002</v>
      </c>
      <c r="BI136">
        <v>1E-4</v>
      </c>
    </row>
    <row r="137" spans="1:61" x14ac:dyDescent="0.25">
      <c r="A137" t="s">
        <v>446</v>
      </c>
      <c r="B137">
        <v>74.488472464899999</v>
      </c>
      <c r="C137">
        <v>88.880125692899995</v>
      </c>
      <c r="D137">
        <v>102.6743337371</v>
      </c>
      <c r="E137">
        <v>116.3205446801</v>
      </c>
      <c r="F137">
        <v>130.0916439712</v>
      </c>
      <c r="G137">
        <v>144.13694436270001</v>
      </c>
      <c r="H137">
        <v>158.52328738720001</v>
      </c>
      <c r="I137">
        <v>173.26308668460001</v>
      </c>
      <c r="J137">
        <v>188.3326395512</v>
      </c>
      <c r="K137">
        <v>203.6842193729</v>
      </c>
      <c r="L137">
        <v>219.2550427207</v>
      </c>
      <c r="M137">
        <v>234.9762274862</v>
      </c>
      <c r="N137">
        <v>250.78585869130001</v>
      </c>
      <c r="O137">
        <v>247.52464519029999</v>
      </c>
      <c r="P137">
        <v>241.3365290605</v>
      </c>
      <c r="Q137">
        <v>235.30311583400001</v>
      </c>
      <c r="R137">
        <v>229.42053793810001</v>
      </c>
      <c r="S137">
        <v>223.6850244897</v>
      </c>
      <c r="T137">
        <v>218.09289887739999</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170.60512688989999</v>
      </c>
      <c r="AP137">
        <v>155.37045581929999</v>
      </c>
      <c r="AQ137">
        <v>143.2478713555</v>
      </c>
      <c r="AR137">
        <v>134.13574251790001</v>
      </c>
      <c r="AS137">
        <v>127.5683179426</v>
      </c>
      <c r="AT137">
        <v>122.93095756149999</v>
      </c>
      <c r="AU137">
        <v>119.6016124379</v>
      </c>
      <c r="AV137">
        <v>117.01108395519999</v>
      </c>
      <c r="AW137">
        <v>114.6473611255</v>
      </c>
      <c r="AX137">
        <v>112.0315126055</v>
      </c>
      <c r="AY137">
        <v>108.6869016405</v>
      </c>
      <c r="AZ137">
        <v>108.54900665149999</v>
      </c>
      <c r="BA137">
        <v>100.6492763408</v>
      </c>
      <c r="BB137">
        <v>91.585072870900007</v>
      </c>
      <c r="BC137">
        <v>80.759742628200001</v>
      </c>
      <c r="BD137">
        <v>67.884439718300001</v>
      </c>
      <c r="BE137">
        <v>53.149878525600002</v>
      </c>
      <c r="BF137">
        <v>37.341257878699999</v>
      </c>
      <c r="BG137">
        <v>21.843664313200001</v>
      </c>
      <c r="BH137">
        <v>8.5684979739999996</v>
      </c>
      <c r="BI137">
        <v>4.8733999999999998E-6</v>
      </c>
    </row>
    <row r="138" spans="1:61" x14ac:dyDescent="0.25">
      <c r="A138" t="s">
        <v>438</v>
      </c>
      <c r="B138">
        <v>3.7750875699999999E-2</v>
      </c>
      <c r="C138">
        <v>3.1405983899999997E-2</v>
      </c>
      <c r="D138">
        <v>2.77299752E-2</v>
      </c>
      <c r="E138">
        <v>2.5403967400000001E-2</v>
      </c>
      <c r="F138">
        <v>2.3795426000000001E-2</v>
      </c>
      <c r="G138">
        <v>2.2586125299999999E-2</v>
      </c>
      <c r="H138">
        <v>2.1612016099999999E-2</v>
      </c>
      <c r="I138">
        <v>2.0788435800000001E-2</v>
      </c>
      <c r="J138">
        <v>2.0073785899999998E-2</v>
      </c>
      <c r="K138">
        <v>1.94522328E-2</v>
      </c>
      <c r="L138">
        <v>1.8926985600000001E-2</v>
      </c>
      <c r="M138">
        <v>1.8520947100000001E-2</v>
      </c>
      <c r="N138">
        <v>1.8273356800000001E-2</v>
      </c>
      <c r="O138">
        <v>1.7926891800000001E-2</v>
      </c>
      <c r="P138">
        <v>1.75020377E-2</v>
      </c>
      <c r="Q138">
        <v>1.70407666E-2</v>
      </c>
      <c r="R138">
        <v>1.6566243099999999E-2</v>
      </c>
      <c r="S138">
        <v>1.6091204200000001E-2</v>
      </c>
      <c r="T138">
        <v>1.56251172E-2</v>
      </c>
      <c r="U138">
        <v>1.5169571499999999E-2</v>
      </c>
      <c r="V138">
        <v>1.47249649E-2</v>
      </c>
      <c r="W138">
        <v>1.42907369E-2</v>
      </c>
      <c r="X138">
        <v>1.38652775E-2</v>
      </c>
      <c r="Y138">
        <v>1.3445502E-2</v>
      </c>
      <c r="Z138">
        <v>1.30259665E-2</v>
      </c>
      <c r="AA138">
        <v>1.25972667E-2</v>
      </c>
      <c r="AB138">
        <v>1.2143256200000001E-2</v>
      </c>
      <c r="AC138">
        <v>1.1636335500000001E-2</v>
      </c>
      <c r="AD138">
        <v>1.1436812399999999E-2</v>
      </c>
      <c r="AE138">
        <v>1.12910626E-2</v>
      </c>
      <c r="AF138">
        <v>1.1098566299999999E-2</v>
      </c>
      <c r="AG138">
        <v>1.0876241700000001E-2</v>
      </c>
      <c r="AH138">
        <v>1.0634604000000001E-2</v>
      </c>
      <c r="AI138">
        <v>1.0380720899999999E-2</v>
      </c>
      <c r="AJ138">
        <v>1.0119869E-2</v>
      </c>
      <c r="AK138">
        <v>9.8565267999999994E-3</v>
      </c>
      <c r="AL138">
        <v>9.5950915999999994E-3</v>
      </c>
      <c r="AM138">
        <v>9.3405863000000002E-3</v>
      </c>
      <c r="AN138">
        <v>9.1004299E-3</v>
      </c>
      <c r="AO138">
        <v>8.8450525000000006E-3</v>
      </c>
      <c r="AP138">
        <v>8.5648394999999992E-3</v>
      </c>
      <c r="AQ138">
        <v>8.2787942E-3</v>
      </c>
      <c r="AR138">
        <v>7.9986779000000008E-3</v>
      </c>
      <c r="AS138">
        <v>7.7290830999999999E-3</v>
      </c>
      <c r="AT138">
        <v>7.4683099000000001E-3</v>
      </c>
      <c r="AU138">
        <v>7.2090056000000003E-3</v>
      </c>
      <c r="AV138">
        <v>6.9376168999999996E-3</v>
      </c>
      <c r="AW138">
        <v>6.6319164E-3</v>
      </c>
      <c r="AX138">
        <v>6.2558589999999999E-3</v>
      </c>
      <c r="AY138">
        <v>1.9478246099999999E-2</v>
      </c>
      <c r="AZ138">
        <v>2.6852415999999999E-3</v>
      </c>
      <c r="BA138">
        <v>3.5626453999999998E-3</v>
      </c>
      <c r="BB138">
        <v>4.1756503E-3</v>
      </c>
      <c r="BC138">
        <v>4.5830623000000003E-3</v>
      </c>
      <c r="BD138">
        <v>4.8315993000000003E-3</v>
      </c>
      <c r="BE138">
        <v>4.9556480999999996E-3</v>
      </c>
      <c r="BF138">
        <v>4.9795137000000003E-3</v>
      </c>
      <c r="BG138">
        <v>4.9205259999999997E-3</v>
      </c>
      <c r="BH138">
        <v>4.7919000999999996E-3</v>
      </c>
      <c r="BI138">
        <v>0</v>
      </c>
    </row>
    <row r="139" spans="1:61" x14ac:dyDescent="0.25">
      <c r="A139" t="s">
        <v>435</v>
      </c>
      <c r="B139">
        <v>74.488472464599994</v>
      </c>
      <c r="C139">
        <v>88.880125692700005</v>
      </c>
      <c r="D139">
        <v>102.6743337372</v>
      </c>
      <c r="E139">
        <v>116.3205446807</v>
      </c>
      <c r="F139">
        <v>130.09164397160001</v>
      </c>
      <c r="G139">
        <v>144.1369443637</v>
      </c>
      <c r="H139">
        <v>158.52328738809999</v>
      </c>
      <c r="I139">
        <v>173.26308668569999</v>
      </c>
      <c r="J139">
        <v>188.33263955320001</v>
      </c>
      <c r="K139">
        <v>203.68421937479999</v>
      </c>
      <c r="L139">
        <v>219.25504272200001</v>
      </c>
      <c r="M139">
        <v>234.9762274874</v>
      </c>
      <c r="N139">
        <v>250.7858586925</v>
      </c>
      <c r="O139">
        <v>266.63797966089999</v>
      </c>
      <c r="P139">
        <v>282.25984244469998</v>
      </c>
      <c r="Q139">
        <v>297.38440545579999</v>
      </c>
      <c r="R139">
        <v>311.77323555269999</v>
      </c>
      <c r="S139">
        <v>325.20552972230001</v>
      </c>
      <c r="T139">
        <v>337.47373728999997</v>
      </c>
      <c r="U139">
        <v>348.38834925999998</v>
      </c>
      <c r="V139">
        <v>357.7652460356</v>
      </c>
      <c r="W139">
        <v>365.42940263359998</v>
      </c>
      <c r="X139">
        <v>371.22051564869997</v>
      </c>
      <c r="Y139">
        <v>375.00071198310002</v>
      </c>
      <c r="Z139">
        <v>376.66459756440003</v>
      </c>
      <c r="AA139">
        <v>376.15196387010002</v>
      </c>
      <c r="AB139">
        <v>373.46349195599998</v>
      </c>
      <c r="AC139">
        <v>368.67976842489998</v>
      </c>
      <c r="AD139">
        <v>361.9838251182</v>
      </c>
      <c r="AE139">
        <v>354.39984730359998</v>
      </c>
      <c r="AF139">
        <v>343.49541131490002</v>
      </c>
      <c r="AG139">
        <v>329.475850186</v>
      </c>
      <c r="AH139">
        <v>312.69523541119997</v>
      </c>
      <c r="AI139">
        <v>293.64462335799999</v>
      </c>
      <c r="AJ139">
        <v>272.93755072689999</v>
      </c>
      <c r="AK139">
        <v>251.28798021989999</v>
      </c>
      <c r="AL139">
        <v>229.4760264196</v>
      </c>
      <c r="AM139">
        <v>208.29634735639999</v>
      </c>
      <c r="AN139">
        <v>188.48315644940001</v>
      </c>
      <c r="AO139">
        <v>170.6051268997</v>
      </c>
      <c r="AP139">
        <v>155.37045582490001</v>
      </c>
      <c r="AQ139">
        <v>143.24787136929999</v>
      </c>
      <c r="AR139">
        <v>134.1357425221</v>
      </c>
      <c r="AS139">
        <v>127.56831795239999</v>
      </c>
      <c r="AT139">
        <v>122.93095756949999</v>
      </c>
      <c r="AU139">
        <v>119.60161244139999</v>
      </c>
      <c r="AV139">
        <v>117.01108395599999</v>
      </c>
      <c r="AW139">
        <v>114.6473611186</v>
      </c>
      <c r="AX139">
        <v>112.0315125926</v>
      </c>
      <c r="AY139">
        <v>108.68690163479999</v>
      </c>
      <c r="AZ139">
        <v>108.5490066525</v>
      </c>
      <c r="BA139">
        <v>100.6492763418</v>
      </c>
      <c r="BB139">
        <v>91.585072868699996</v>
      </c>
      <c r="BC139">
        <v>80.759742630600002</v>
      </c>
      <c r="BD139">
        <v>67.884439719400007</v>
      </c>
      <c r="BE139">
        <v>53.149878527799999</v>
      </c>
      <c r="BF139">
        <v>37.3412578772</v>
      </c>
      <c r="BG139">
        <v>21.843664306000001</v>
      </c>
      <c r="BH139">
        <v>8.5684979768999998</v>
      </c>
      <c r="BI139">
        <v>0</v>
      </c>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92D050"/>
  </sheetPr>
  <dimension ref="A1:BJ145"/>
  <sheetViews>
    <sheetView workbookViewId="0">
      <pane xSplit="2" ySplit="2" topLeftCell="C108" activePane="bottomRight" state="frozen"/>
      <selection pane="topRight" activeCell="C1" sqref="C1"/>
      <selection pane="bottomLeft" activeCell="A3" sqref="A3"/>
      <selection pane="bottomRight" activeCell="D146" sqref="D146"/>
    </sheetView>
  </sheetViews>
  <sheetFormatPr baseColWidth="10" defaultColWidth="9.109375"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stern!A1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stern!A2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stern!A3</f>
        <v>World economic parameters</v>
      </c>
      <c r="B3" t="str">
        <f>GAMSbase!A3</f>
        <v>** World Economic Parameters</v>
      </c>
      <c r="C3" s="61" t="str">
        <f>IFERROR(stern!B3/GAMSstern!B3,"")</f>
        <v/>
      </c>
      <c r="D3" s="61" t="str">
        <f>IFERROR(stern!C3/GAMSstern!C3,"")</f>
        <v/>
      </c>
      <c r="E3" s="61" t="str">
        <f>IFERROR(stern!D3/GAMSstern!D3,"")</f>
        <v/>
      </c>
      <c r="F3" s="61" t="str">
        <f>IFERROR(stern!E3/GAMSstern!E3,"")</f>
        <v/>
      </c>
      <c r="G3" s="61" t="str">
        <f>IFERROR(stern!F3/GAMSstern!F3,"")</f>
        <v/>
      </c>
      <c r="H3" s="61" t="str">
        <f>IFERROR(stern!G3/GAMSstern!G3,"")</f>
        <v/>
      </c>
      <c r="I3" s="61" t="str">
        <f>IFERROR(stern!H3/GAMSstern!H3,"")</f>
        <v/>
      </c>
      <c r="J3" s="61" t="str">
        <f>IFERROR(stern!I3/GAMSstern!I3,"")</f>
        <v/>
      </c>
      <c r="K3" s="61" t="str">
        <f>IFERROR(stern!J3/GAMSstern!J3,"")</f>
        <v/>
      </c>
      <c r="L3" s="61" t="str">
        <f>IFERROR(stern!K3/GAMSstern!K3,"")</f>
        <v/>
      </c>
      <c r="M3" s="61" t="str">
        <f>IFERROR(stern!L3/GAMSstern!L3,"")</f>
        <v/>
      </c>
      <c r="N3" s="61" t="str">
        <f>IFERROR(stern!M3/GAMSstern!M3,"")</f>
        <v/>
      </c>
      <c r="O3" s="61" t="str">
        <f>IFERROR(stern!N3/GAMSstern!N3,"")</f>
        <v/>
      </c>
      <c r="P3" s="61" t="str">
        <f>IFERROR(stern!O3/GAMSstern!O3,"")</f>
        <v/>
      </c>
      <c r="Q3" s="61" t="str">
        <f>IFERROR(stern!P3/GAMSstern!P3,"")</f>
        <v/>
      </c>
      <c r="R3" s="61" t="str">
        <f>IFERROR(stern!Q3/GAMSstern!Q3,"")</f>
        <v/>
      </c>
      <c r="S3" s="61" t="str">
        <f>IFERROR(stern!R3/GAMSstern!R3,"")</f>
        <v/>
      </c>
      <c r="T3" s="61" t="str">
        <f>IFERROR(stern!S3/GAMSstern!S3,"")</f>
        <v/>
      </c>
      <c r="U3" s="61" t="str">
        <f>IFERROR(stern!T3/GAMSstern!T3,"")</f>
        <v/>
      </c>
      <c r="V3" s="61" t="str">
        <f>IFERROR(stern!U3/GAMSstern!U3,"")</f>
        <v/>
      </c>
      <c r="W3" s="61" t="str">
        <f>IFERROR(stern!V3/GAMSstern!V3,"")</f>
        <v/>
      </c>
      <c r="X3" s="61" t="str">
        <f>IFERROR(stern!W3/GAMSstern!W3,"")</f>
        <v/>
      </c>
      <c r="Y3" s="61" t="str">
        <f>IFERROR(stern!X3/GAMSstern!X3,"")</f>
        <v/>
      </c>
      <c r="Z3" s="61" t="str">
        <f>IFERROR(stern!Y3/GAMSstern!Y3,"")</f>
        <v/>
      </c>
      <c r="AA3" s="61" t="str">
        <f>IFERROR(stern!Z3/GAMSstern!Z3,"")</f>
        <v/>
      </c>
      <c r="AB3" s="61" t="str">
        <f>IFERROR(stern!AA3/GAMSstern!AA3,"")</f>
        <v/>
      </c>
      <c r="AC3" s="61" t="str">
        <f>IFERROR(stern!AB3/GAMSstern!AB3,"")</f>
        <v/>
      </c>
      <c r="AD3" s="61" t="str">
        <f>IFERROR(stern!AC3/GAMSstern!AC3,"")</f>
        <v/>
      </c>
      <c r="AE3" s="61" t="str">
        <f>IFERROR(stern!AD3/GAMSstern!AD3,"")</f>
        <v/>
      </c>
      <c r="AF3" s="61" t="str">
        <f>IFERROR(stern!AE3/GAMSstern!AE3,"")</f>
        <v/>
      </c>
      <c r="AG3" s="61" t="str">
        <f>IFERROR(stern!AF3/GAMSstern!AF3,"")</f>
        <v/>
      </c>
      <c r="AH3" s="61" t="str">
        <f>IFERROR(stern!AG3/GAMSstern!AG3,"")</f>
        <v/>
      </c>
      <c r="AI3" s="61" t="str">
        <f>IFERROR(stern!AH3/GAMSstern!AH3,"")</f>
        <v/>
      </c>
      <c r="AJ3" s="61" t="str">
        <f>IFERROR(stern!AI3/GAMSstern!AI3,"")</f>
        <v/>
      </c>
      <c r="AK3" s="61" t="str">
        <f>IFERROR(stern!AJ3/GAMSstern!AJ3,"")</f>
        <v/>
      </c>
      <c r="AL3" s="61" t="str">
        <f>IFERROR(stern!AK3/GAMSstern!AK3,"")</f>
        <v/>
      </c>
      <c r="AM3" s="61" t="str">
        <f>IFERROR(stern!AL3/GAMSstern!AL3,"")</f>
        <v/>
      </c>
      <c r="AN3" s="61" t="str">
        <f>IFERROR(stern!AM3/GAMSstern!AM3,"")</f>
        <v/>
      </c>
      <c r="AO3" s="61" t="str">
        <f>IFERROR(stern!AN3/GAMSstern!AN3,"")</f>
        <v/>
      </c>
      <c r="AP3" s="61" t="str">
        <f>IFERROR(stern!AO3/GAMSstern!AO3,"")</f>
        <v/>
      </c>
      <c r="AQ3" s="61" t="str">
        <f>IFERROR(stern!AP3/GAMSstern!AP3,"")</f>
        <v/>
      </c>
      <c r="AR3" s="61" t="str">
        <f>IFERROR(stern!AQ3/GAMSstern!AQ3,"")</f>
        <v/>
      </c>
      <c r="AS3" s="61" t="str">
        <f>IFERROR(stern!AR3/GAMSstern!AR3,"")</f>
        <v/>
      </c>
      <c r="AT3" s="61" t="str">
        <f>IFERROR(stern!AS3/GAMSstern!AS3,"")</f>
        <v/>
      </c>
      <c r="AU3" s="61" t="str">
        <f>IFERROR(stern!AT3/GAMSstern!AT3,"")</f>
        <v/>
      </c>
      <c r="AV3" s="61" t="str">
        <f>IFERROR(stern!AU3/GAMSstern!AU3,"")</f>
        <v/>
      </c>
      <c r="AW3" s="61" t="str">
        <f>IFERROR(stern!AV3/GAMSstern!AV3,"")</f>
        <v/>
      </c>
      <c r="AX3" s="61" t="str">
        <f>IFERROR(stern!AW3/GAMSstern!AW3,"")</f>
        <v/>
      </c>
      <c r="AY3" s="61" t="str">
        <f>IFERROR(stern!AX3/GAMSstern!AX3,"")</f>
        <v/>
      </c>
      <c r="AZ3" s="61" t="str">
        <f>IFERROR(stern!AY3/GAMSstern!AY3,"")</f>
        <v/>
      </c>
      <c r="BA3" s="61" t="str">
        <f>IFERROR(stern!AZ3/GAMSstern!AZ3,"")</f>
        <v/>
      </c>
      <c r="BB3" s="61" t="str">
        <f>IFERROR(stern!BA3/GAMSstern!BA3,"")</f>
        <v/>
      </c>
      <c r="BC3" s="61" t="str">
        <f>IFERROR(stern!BB3/GAMSstern!BB3,"")</f>
        <v/>
      </c>
      <c r="BD3" s="61" t="str">
        <f>IFERROR(stern!BC3/GAMSstern!BC3,"")</f>
        <v/>
      </c>
      <c r="BE3" s="61" t="str">
        <f>IFERROR(stern!BD3/GAMSstern!BD3,"")</f>
        <v/>
      </c>
      <c r="BF3" s="61" t="str">
        <f>IFERROR(stern!BE3/GAMSstern!BE3,"")</f>
        <v/>
      </c>
      <c r="BG3" s="61" t="str">
        <f>IFERROR(stern!BF3/GAMSstern!BF3,"")</f>
        <v/>
      </c>
      <c r="BH3" s="61" t="str">
        <f>IFERROR(stern!BG3/GAMSstern!BG3,"")</f>
        <v/>
      </c>
      <c r="BI3" s="61" t="str">
        <f>IFERROR(stern!BH3/GAMSstern!BH3,"")</f>
        <v/>
      </c>
      <c r="BJ3" s="61" t="str">
        <f>IFERROR(stern!BI3/GAMSstern!BI3,"")</f>
        <v/>
      </c>
    </row>
    <row r="4" spans="1:62" x14ac:dyDescent="0.25">
      <c r="A4" t="str">
        <f>stern!A4</f>
        <v>OUTPUT AND CAPITAL ACCUMULATION</v>
      </c>
      <c r="B4" t="str">
        <f>GAMSbase!A4</f>
        <v>* OUTPUT AND CAPTIAL ACCUMULATION</v>
      </c>
      <c r="C4" s="61" t="str">
        <f>IFERROR(stern!B4/GAMSstern!B4,"")</f>
        <v/>
      </c>
      <c r="D4" s="61" t="str">
        <f>IFERROR(stern!C4/GAMSstern!C4,"")</f>
        <v/>
      </c>
      <c r="E4" s="61" t="str">
        <f>IFERROR(stern!D4/GAMSstern!D4,"")</f>
        <v/>
      </c>
      <c r="F4" s="61" t="str">
        <f>IFERROR(stern!E4/GAMSstern!E4,"")</f>
        <v/>
      </c>
      <c r="G4" s="61" t="str">
        <f>IFERROR(stern!F4/GAMSstern!F4,"")</f>
        <v/>
      </c>
      <c r="H4" s="61" t="str">
        <f>IFERROR(stern!G4/GAMSstern!G4,"")</f>
        <v/>
      </c>
      <c r="I4" s="61" t="str">
        <f>IFERROR(stern!H4/GAMSstern!H4,"")</f>
        <v/>
      </c>
      <c r="J4" s="61" t="str">
        <f>IFERROR(stern!I4/GAMSstern!I4,"")</f>
        <v/>
      </c>
      <c r="K4" s="61" t="str">
        <f>IFERROR(stern!J4/GAMSstern!J4,"")</f>
        <v/>
      </c>
      <c r="L4" s="61" t="str">
        <f>IFERROR(stern!K4/GAMSstern!K4,"")</f>
        <v/>
      </c>
      <c r="M4" s="61" t="str">
        <f>IFERROR(stern!L4/GAMSstern!L4,"")</f>
        <v/>
      </c>
      <c r="N4" s="61" t="str">
        <f>IFERROR(stern!M4/GAMSstern!M4,"")</f>
        <v/>
      </c>
      <c r="O4" s="61" t="str">
        <f>IFERROR(stern!N4/GAMSstern!N4,"")</f>
        <v/>
      </c>
      <c r="P4" s="61" t="str">
        <f>IFERROR(stern!O4/GAMSstern!O4,"")</f>
        <v/>
      </c>
      <c r="Q4" s="61" t="str">
        <f>IFERROR(stern!P4/GAMSstern!P4,"")</f>
        <v/>
      </c>
      <c r="R4" s="61" t="str">
        <f>IFERROR(stern!Q4/GAMSstern!Q4,"")</f>
        <v/>
      </c>
      <c r="S4" s="61" t="str">
        <f>IFERROR(stern!R4/GAMSstern!R4,"")</f>
        <v/>
      </c>
      <c r="T4" s="61" t="str">
        <f>IFERROR(stern!S4/GAMSstern!S4,"")</f>
        <v/>
      </c>
      <c r="U4" s="61" t="str">
        <f>IFERROR(stern!T4/GAMSstern!T4,"")</f>
        <v/>
      </c>
      <c r="V4" s="61" t="str">
        <f>IFERROR(stern!U4/GAMSstern!U4,"")</f>
        <v/>
      </c>
      <c r="W4" s="61" t="str">
        <f>IFERROR(stern!V4/GAMSstern!V4,"")</f>
        <v/>
      </c>
      <c r="X4" s="61" t="str">
        <f>IFERROR(stern!W4/GAMSstern!W4,"")</f>
        <v/>
      </c>
      <c r="Y4" s="61" t="str">
        <f>IFERROR(stern!X4/GAMSstern!X4,"")</f>
        <v/>
      </c>
      <c r="Z4" s="61" t="str">
        <f>IFERROR(stern!Y4/GAMSstern!Y4,"")</f>
        <v/>
      </c>
      <c r="AA4" s="61" t="str">
        <f>IFERROR(stern!Z4/GAMSstern!Z4,"")</f>
        <v/>
      </c>
      <c r="AB4" s="61" t="str">
        <f>IFERROR(stern!AA4/GAMSstern!AA4,"")</f>
        <v/>
      </c>
      <c r="AC4" s="61" t="str">
        <f>IFERROR(stern!AB4/GAMSstern!AB4,"")</f>
        <v/>
      </c>
      <c r="AD4" s="61" t="str">
        <f>IFERROR(stern!AC4/GAMSstern!AC4,"")</f>
        <v/>
      </c>
      <c r="AE4" s="61" t="str">
        <f>IFERROR(stern!AD4/GAMSstern!AD4,"")</f>
        <v/>
      </c>
      <c r="AF4" s="61" t="str">
        <f>IFERROR(stern!AE4/GAMSstern!AE4,"")</f>
        <v/>
      </c>
      <c r="AG4" s="61" t="str">
        <f>IFERROR(stern!AF4/GAMSstern!AF4,"")</f>
        <v/>
      </c>
      <c r="AH4" s="61" t="str">
        <f>IFERROR(stern!AG4/GAMSstern!AG4,"")</f>
        <v/>
      </c>
      <c r="AI4" s="61" t="str">
        <f>IFERROR(stern!AH4/GAMSstern!AH4,"")</f>
        <v/>
      </c>
      <c r="AJ4" s="61" t="str">
        <f>IFERROR(stern!AI4/GAMSstern!AI4,"")</f>
        <v/>
      </c>
      <c r="AK4" s="61" t="str">
        <f>IFERROR(stern!AJ4/GAMSstern!AJ4,"")</f>
        <v/>
      </c>
      <c r="AL4" s="61" t="str">
        <f>IFERROR(stern!AK4/GAMSstern!AK4,"")</f>
        <v/>
      </c>
      <c r="AM4" s="61" t="str">
        <f>IFERROR(stern!AL4/GAMSstern!AL4,"")</f>
        <v/>
      </c>
      <c r="AN4" s="61" t="str">
        <f>IFERROR(stern!AM4/GAMSstern!AM4,"")</f>
        <v/>
      </c>
      <c r="AO4" s="61" t="str">
        <f>IFERROR(stern!AN4/GAMSstern!AN4,"")</f>
        <v/>
      </c>
      <c r="AP4" s="61" t="str">
        <f>IFERROR(stern!AO4/GAMSstern!AO4,"")</f>
        <v/>
      </c>
      <c r="AQ4" s="61" t="str">
        <f>IFERROR(stern!AP4/GAMSstern!AP4,"")</f>
        <v/>
      </c>
      <c r="AR4" s="61" t="str">
        <f>IFERROR(stern!AQ4/GAMSstern!AQ4,"")</f>
        <v/>
      </c>
      <c r="AS4" s="61" t="str">
        <f>IFERROR(stern!AR4/GAMSstern!AR4,"")</f>
        <v/>
      </c>
      <c r="AT4" s="61" t="str">
        <f>IFERROR(stern!AS4/GAMSstern!AS4,"")</f>
        <v/>
      </c>
      <c r="AU4" s="61" t="str">
        <f>IFERROR(stern!AT4/GAMSstern!AT4,"")</f>
        <v/>
      </c>
      <c r="AV4" s="61" t="str">
        <f>IFERROR(stern!AU4/GAMSstern!AU4,"")</f>
        <v/>
      </c>
      <c r="AW4" s="61" t="str">
        <f>IFERROR(stern!AV4/GAMSstern!AV4,"")</f>
        <v/>
      </c>
      <c r="AX4" s="61" t="str">
        <f>IFERROR(stern!AW4/GAMSstern!AW4,"")</f>
        <v/>
      </c>
      <c r="AY4" s="61" t="str">
        <f>IFERROR(stern!AX4/GAMSstern!AX4,"")</f>
        <v/>
      </c>
      <c r="AZ4" s="61" t="str">
        <f>IFERROR(stern!AY4/GAMSstern!AY4,"")</f>
        <v/>
      </c>
      <c r="BA4" s="61" t="str">
        <f>IFERROR(stern!AZ4/GAMSstern!AZ4,"")</f>
        <v/>
      </c>
      <c r="BB4" s="61" t="str">
        <f>IFERROR(stern!BA4/GAMSstern!BA4,"")</f>
        <v/>
      </c>
      <c r="BC4" s="61" t="str">
        <f>IFERROR(stern!BB4/GAMSstern!BB4,"")</f>
        <v/>
      </c>
      <c r="BD4" s="61" t="str">
        <f>IFERROR(stern!BC4/GAMSstern!BC4,"")</f>
        <v/>
      </c>
      <c r="BE4" s="61" t="str">
        <f>IFERROR(stern!BD4/GAMSstern!BD4,"")</f>
        <v/>
      </c>
      <c r="BF4" s="61" t="str">
        <f>IFERROR(stern!BE4/GAMSstern!BE4,"")</f>
        <v/>
      </c>
      <c r="BG4" s="61" t="str">
        <f>IFERROR(stern!BF4/GAMSstern!BF4,"")</f>
        <v/>
      </c>
      <c r="BH4" s="61" t="str">
        <f>IFERROR(stern!BG4/GAMSstern!BG4,"")</f>
        <v/>
      </c>
      <c r="BI4" s="61" t="str">
        <f>IFERROR(stern!BH4/GAMSstern!BH4,"")</f>
        <v/>
      </c>
      <c r="BJ4" s="61" t="str">
        <f>IFERROR(stern!BI4/GAMSstern!BI4,"")</f>
        <v/>
      </c>
    </row>
    <row r="5" spans="1:62" x14ac:dyDescent="0.25">
      <c r="A5" t="str">
        <f>stern!A5</f>
        <v>Capital share</v>
      </c>
      <c r="B5" t="str">
        <f>GAMSbase!A5</f>
        <v>Capital Share</v>
      </c>
      <c r="C5" s="61">
        <f>IFERROR(stern!B5/GAMSstern!B5,"")</f>
        <v>1</v>
      </c>
      <c r="D5" s="61" t="str">
        <f>IFERROR(stern!C5/GAMSstern!C5,"")</f>
        <v/>
      </c>
      <c r="E5" s="61" t="str">
        <f>IFERROR(stern!D5/GAMSstern!D5,"")</f>
        <v/>
      </c>
      <c r="F5" s="61" t="str">
        <f>IFERROR(stern!E5/GAMSstern!E5,"")</f>
        <v/>
      </c>
      <c r="G5" s="61" t="str">
        <f>IFERROR(stern!F5/GAMSstern!F5,"")</f>
        <v/>
      </c>
      <c r="H5" s="61" t="str">
        <f>IFERROR(stern!G5/GAMSstern!G5,"")</f>
        <v/>
      </c>
      <c r="I5" s="61" t="str">
        <f>IFERROR(stern!H5/GAMSstern!H5,"")</f>
        <v/>
      </c>
      <c r="J5" s="61" t="str">
        <f>IFERROR(stern!I5/GAMSstern!I5,"")</f>
        <v/>
      </c>
      <c r="K5" s="61" t="str">
        <f>IFERROR(stern!J5/GAMSstern!J5,"")</f>
        <v/>
      </c>
      <c r="L5" s="61" t="str">
        <f>IFERROR(stern!K5/GAMSstern!K5,"")</f>
        <v/>
      </c>
      <c r="M5" s="61" t="str">
        <f>IFERROR(stern!L5/GAMSstern!L5,"")</f>
        <v/>
      </c>
      <c r="N5" s="61" t="str">
        <f>IFERROR(stern!M5/GAMSstern!M5,"")</f>
        <v/>
      </c>
      <c r="O5" s="61" t="str">
        <f>IFERROR(stern!N5/GAMSstern!N5,"")</f>
        <v/>
      </c>
      <c r="P5" s="61" t="str">
        <f>IFERROR(stern!O5/GAMSstern!O5,"")</f>
        <v/>
      </c>
      <c r="Q5" s="61" t="str">
        <f>IFERROR(stern!P5/GAMSstern!P5,"")</f>
        <v/>
      </c>
      <c r="R5" s="61" t="str">
        <f>IFERROR(stern!Q5/GAMSstern!Q5,"")</f>
        <v/>
      </c>
      <c r="S5" s="61" t="str">
        <f>IFERROR(stern!R5/GAMSstern!R5,"")</f>
        <v/>
      </c>
      <c r="T5" s="61" t="str">
        <f>IFERROR(stern!S5/GAMSstern!S5,"")</f>
        <v/>
      </c>
      <c r="U5" s="61" t="str">
        <f>IFERROR(stern!T5/GAMSstern!T5,"")</f>
        <v/>
      </c>
      <c r="V5" s="61" t="str">
        <f>IFERROR(stern!U5/GAMSstern!U5,"")</f>
        <v/>
      </c>
      <c r="W5" s="61" t="str">
        <f>IFERROR(stern!V5/GAMSstern!V5,"")</f>
        <v/>
      </c>
      <c r="X5" s="61" t="str">
        <f>IFERROR(stern!W5/GAMSstern!W5,"")</f>
        <v/>
      </c>
      <c r="Y5" s="61" t="str">
        <f>IFERROR(stern!X5/GAMSstern!X5,"")</f>
        <v/>
      </c>
      <c r="Z5" s="61" t="str">
        <f>IFERROR(stern!Y5/GAMSstern!Y5,"")</f>
        <v/>
      </c>
      <c r="AA5" s="61" t="str">
        <f>IFERROR(stern!Z5/GAMSstern!Z5,"")</f>
        <v/>
      </c>
      <c r="AB5" s="61" t="str">
        <f>IFERROR(stern!AA5/GAMSstern!AA5,"")</f>
        <v/>
      </c>
      <c r="AC5" s="61" t="str">
        <f>IFERROR(stern!AB5/GAMSstern!AB5,"")</f>
        <v/>
      </c>
      <c r="AD5" s="61" t="str">
        <f>IFERROR(stern!AC5/GAMSstern!AC5,"")</f>
        <v/>
      </c>
      <c r="AE5" s="61" t="str">
        <f>IFERROR(stern!AD5/GAMSstern!AD5,"")</f>
        <v/>
      </c>
      <c r="AF5" s="61" t="str">
        <f>IFERROR(stern!AE5/GAMSstern!AE5,"")</f>
        <v/>
      </c>
      <c r="AG5" s="61" t="str">
        <f>IFERROR(stern!AF5/GAMSstern!AF5,"")</f>
        <v/>
      </c>
      <c r="AH5" s="61" t="str">
        <f>IFERROR(stern!AG5/GAMSstern!AG5,"")</f>
        <v/>
      </c>
      <c r="AI5" s="61" t="str">
        <f>IFERROR(stern!AH5/GAMSstern!AH5,"")</f>
        <v/>
      </c>
      <c r="AJ5" s="61" t="str">
        <f>IFERROR(stern!AI5/GAMSstern!AI5,"")</f>
        <v/>
      </c>
      <c r="AK5" s="61" t="str">
        <f>IFERROR(stern!AJ5/GAMSstern!AJ5,"")</f>
        <v/>
      </c>
      <c r="AL5" s="61" t="str">
        <f>IFERROR(stern!AK5/GAMSstern!AK5,"")</f>
        <v/>
      </c>
      <c r="AM5" s="61" t="str">
        <f>IFERROR(stern!AL5/GAMSstern!AL5,"")</f>
        <v/>
      </c>
      <c r="AN5" s="61" t="str">
        <f>IFERROR(stern!AM5/GAMSstern!AM5,"")</f>
        <v/>
      </c>
      <c r="AO5" s="61" t="str">
        <f>IFERROR(stern!AN5/GAMSstern!AN5,"")</f>
        <v/>
      </c>
      <c r="AP5" s="61" t="str">
        <f>IFERROR(stern!AO5/GAMSstern!AO5,"")</f>
        <v/>
      </c>
      <c r="AQ5" s="61" t="str">
        <f>IFERROR(stern!AP5/GAMSstern!AP5,"")</f>
        <v/>
      </c>
      <c r="AR5" s="61" t="str">
        <f>IFERROR(stern!AQ5/GAMSstern!AQ5,"")</f>
        <v/>
      </c>
      <c r="AS5" s="61" t="str">
        <f>IFERROR(stern!AR5/GAMSstern!AR5,"")</f>
        <v/>
      </c>
      <c r="AT5" s="61" t="str">
        <f>IFERROR(stern!AS5/GAMSstern!AS5,"")</f>
        <v/>
      </c>
      <c r="AU5" s="61" t="str">
        <f>IFERROR(stern!AT5/GAMSstern!AT5,"")</f>
        <v/>
      </c>
      <c r="AV5" s="61" t="str">
        <f>IFERROR(stern!AU5/GAMSstern!AU5,"")</f>
        <v/>
      </c>
      <c r="AW5" s="61" t="str">
        <f>IFERROR(stern!AV5/GAMSstern!AV5,"")</f>
        <v/>
      </c>
      <c r="AX5" s="61" t="str">
        <f>IFERROR(stern!AW5/GAMSstern!AW5,"")</f>
        <v/>
      </c>
      <c r="AY5" s="61" t="str">
        <f>IFERROR(stern!AX5/GAMSstern!AX5,"")</f>
        <v/>
      </c>
      <c r="AZ5" s="61" t="str">
        <f>IFERROR(stern!AY5/GAMSstern!AY5,"")</f>
        <v/>
      </c>
      <c r="BA5" s="61" t="str">
        <f>IFERROR(stern!AZ5/GAMSstern!AZ5,"")</f>
        <v/>
      </c>
      <c r="BB5" s="61" t="str">
        <f>IFERROR(stern!BA5/GAMSstern!BA5,"")</f>
        <v/>
      </c>
      <c r="BC5" s="61" t="str">
        <f>IFERROR(stern!BB5/GAMSstern!BB5,"")</f>
        <v/>
      </c>
      <c r="BD5" s="61" t="str">
        <f>IFERROR(stern!BC5/GAMSstern!BC5,"")</f>
        <v/>
      </c>
      <c r="BE5" s="61" t="str">
        <f>IFERROR(stern!BD5/GAMSstern!BD5,"")</f>
        <v/>
      </c>
      <c r="BF5" s="61" t="str">
        <f>IFERROR(stern!BE5/GAMSstern!BE5,"")</f>
        <v/>
      </c>
      <c r="BG5" s="61" t="str">
        <f>IFERROR(stern!BF5/GAMSstern!BF5,"")</f>
        <v/>
      </c>
      <c r="BH5" s="61" t="str">
        <f>IFERROR(stern!BG5/GAMSstern!BG5,"")</f>
        <v/>
      </c>
      <c r="BI5" s="61" t="str">
        <f>IFERROR(stern!BH5/GAMSstern!BH5,"")</f>
        <v/>
      </c>
      <c r="BJ5" s="61" t="str">
        <f>IFERROR(stern!BI5/GAMSstern!BI5,"")</f>
        <v/>
      </c>
    </row>
    <row r="6" spans="1:62" x14ac:dyDescent="0.25">
      <c r="A6" t="str">
        <f>stern!A6</f>
        <v>Depreciation</v>
      </c>
      <c r="B6" t="str">
        <f>GAMSbase!A6</f>
        <v>Depreciation</v>
      </c>
      <c r="C6" s="61">
        <f>IFERROR(stern!B6/GAMSstern!B6,"")</f>
        <v>1</v>
      </c>
      <c r="D6" s="61" t="str">
        <f>IFERROR(stern!C6/GAMSstern!C6,"")</f>
        <v/>
      </c>
      <c r="E6" s="61" t="str">
        <f>IFERROR(stern!D6/GAMSstern!D6,"")</f>
        <v/>
      </c>
      <c r="F6" s="61" t="str">
        <f>IFERROR(stern!E6/GAMSstern!E6,"")</f>
        <v/>
      </c>
      <c r="G6" s="61" t="str">
        <f>IFERROR(stern!F6/GAMSstern!F6,"")</f>
        <v/>
      </c>
      <c r="H6" s="61" t="str">
        <f>IFERROR(stern!G6/GAMSstern!G6,"")</f>
        <v/>
      </c>
      <c r="I6" s="61" t="str">
        <f>IFERROR(stern!H6/GAMSstern!H6,"")</f>
        <v/>
      </c>
      <c r="J6" s="61" t="str">
        <f>IFERROR(stern!I6/GAMSstern!I6,"")</f>
        <v/>
      </c>
      <c r="K6" s="61" t="str">
        <f>IFERROR(stern!J6/GAMSstern!J6,"")</f>
        <v/>
      </c>
      <c r="L6" s="61" t="str">
        <f>IFERROR(stern!K6/GAMSstern!K6,"")</f>
        <v/>
      </c>
      <c r="M6" s="61" t="str">
        <f>IFERROR(stern!L6/GAMSstern!L6,"")</f>
        <v/>
      </c>
      <c r="N6" s="61" t="str">
        <f>IFERROR(stern!M6/GAMSstern!M6,"")</f>
        <v/>
      </c>
      <c r="O6" s="61" t="str">
        <f>IFERROR(stern!N6/GAMSstern!N6,"")</f>
        <v/>
      </c>
      <c r="P6" s="61" t="str">
        <f>IFERROR(stern!O6/GAMSstern!O6,"")</f>
        <v/>
      </c>
      <c r="Q6" s="61" t="str">
        <f>IFERROR(stern!P6/GAMSstern!P6,"")</f>
        <v/>
      </c>
      <c r="R6" s="61" t="str">
        <f>IFERROR(stern!Q6/GAMSstern!Q6,"")</f>
        <v/>
      </c>
      <c r="S6" s="61" t="str">
        <f>IFERROR(stern!R6/GAMSstern!R6,"")</f>
        <v/>
      </c>
      <c r="T6" s="61" t="str">
        <f>IFERROR(stern!S6/GAMSstern!S6,"")</f>
        <v/>
      </c>
      <c r="U6" s="61" t="str">
        <f>IFERROR(stern!T6/GAMSstern!T6,"")</f>
        <v/>
      </c>
      <c r="V6" s="61" t="str">
        <f>IFERROR(stern!U6/GAMSstern!U6,"")</f>
        <v/>
      </c>
      <c r="W6" s="61" t="str">
        <f>IFERROR(stern!V6/GAMSstern!V6,"")</f>
        <v/>
      </c>
      <c r="X6" s="61" t="str">
        <f>IFERROR(stern!W6/GAMSstern!W6,"")</f>
        <v/>
      </c>
      <c r="Y6" s="61" t="str">
        <f>IFERROR(stern!X6/GAMSstern!X6,"")</f>
        <v/>
      </c>
      <c r="Z6" s="61" t="str">
        <f>IFERROR(stern!Y6/GAMSstern!Y6,"")</f>
        <v/>
      </c>
      <c r="AA6" s="61" t="str">
        <f>IFERROR(stern!Z6/GAMSstern!Z6,"")</f>
        <v/>
      </c>
      <c r="AB6" s="61" t="str">
        <f>IFERROR(stern!AA6/GAMSstern!AA6,"")</f>
        <v/>
      </c>
      <c r="AC6" s="61" t="str">
        <f>IFERROR(stern!AB6/GAMSstern!AB6,"")</f>
        <v/>
      </c>
      <c r="AD6" s="61" t="str">
        <f>IFERROR(stern!AC6/GAMSstern!AC6,"")</f>
        <v/>
      </c>
      <c r="AE6" s="61" t="str">
        <f>IFERROR(stern!AD6/GAMSstern!AD6,"")</f>
        <v/>
      </c>
      <c r="AF6" s="61" t="str">
        <f>IFERROR(stern!AE6/GAMSstern!AE6,"")</f>
        <v/>
      </c>
      <c r="AG6" s="61" t="str">
        <f>IFERROR(stern!AF6/GAMSstern!AF6,"")</f>
        <v/>
      </c>
      <c r="AH6" s="61" t="str">
        <f>IFERROR(stern!AG6/GAMSstern!AG6,"")</f>
        <v/>
      </c>
      <c r="AI6" s="61" t="str">
        <f>IFERROR(stern!AH6/GAMSstern!AH6,"")</f>
        <v/>
      </c>
      <c r="AJ6" s="61" t="str">
        <f>IFERROR(stern!AI6/GAMSstern!AI6,"")</f>
        <v/>
      </c>
      <c r="AK6" s="61" t="str">
        <f>IFERROR(stern!AJ6/GAMSstern!AJ6,"")</f>
        <v/>
      </c>
      <c r="AL6" s="61" t="str">
        <f>IFERROR(stern!AK6/GAMSstern!AK6,"")</f>
        <v/>
      </c>
      <c r="AM6" s="61" t="str">
        <f>IFERROR(stern!AL6/GAMSstern!AL6,"")</f>
        <v/>
      </c>
      <c r="AN6" s="61" t="str">
        <f>IFERROR(stern!AM6/GAMSstern!AM6,"")</f>
        <v/>
      </c>
      <c r="AO6" s="61" t="str">
        <f>IFERROR(stern!AN6/GAMSstern!AN6,"")</f>
        <v/>
      </c>
      <c r="AP6" s="61" t="str">
        <f>IFERROR(stern!AO6/GAMSstern!AO6,"")</f>
        <v/>
      </c>
      <c r="AQ6" s="61" t="str">
        <f>IFERROR(stern!AP6/GAMSstern!AP6,"")</f>
        <v/>
      </c>
      <c r="AR6" s="61" t="str">
        <f>IFERROR(stern!AQ6/GAMSstern!AQ6,"")</f>
        <v/>
      </c>
      <c r="AS6" s="61" t="str">
        <f>IFERROR(stern!AR6/GAMSstern!AR6,"")</f>
        <v/>
      </c>
      <c r="AT6" s="61" t="str">
        <f>IFERROR(stern!AS6/GAMSstern!AS6,"")</f>
        <v/>
      </c>
      <c r="AU6" s="61" t="str">
        <f>IFERROR(stern!AT6/GAMSstern!AT6,"")</f>
        <v/>
      </c>
      <c r="AV6" s="61" t="str">
        <f>IFERROR(stern!AU6/GAMSstern!AU6,"")</f>
        <v/>
      </c>
      <c r="AW6" s="61" t="str">
        <f>IFERROR(stern!AV6/GAMSstern!AV6,"")</f>
        <v/>
      </c>
      <c r="AX6" s="61" t="str">
        <f>IFERROR(stern!AW6/GAMSstern!AW6,"")</f>
        <v/>
      </c>
      <c r="AY6" s="61" t="str">
        <f>IFERROR(stern!AX6/GAMSstern!AX6,"")</f>
        <v/>
      </c>
      <c r="AZ6" s="61" t="str">
        <f>IFERROR(stern!AY6/GAMSstern!AY6,"")</f>
        <v/>
      </c>
      <c r="BA6" s="61" t="str">
        <f>IFERROR(stern!AZ6/GAMSstern!AZ6,"")</f>
        <v/>
      </c>
      <c r="BB6" s="61" t="str">
        <f>IFERROR(stern!BA6/GAMSstern!BA6,"")</f>
        <v/>
      </c>
      <c r="BC6" s="61" t="str">
        <f>IFERROR(stern!BB6/GAMSstern!BB6,"")</f>
        <v/>
      </c>
      <c r="BD6" s="61" t="str">
        <f>IFERROR(stern!BC6/GAMSstern!BC6,"")</f>
        <v/>
      </c>
      <c r="BE6" s="61" t="str">
        <f>IFERROR(stern!BD6/GAMSstern!BD6,"")</f>
        <v/>
      </c>
      <c r="BF6" s="61" t="str">
        <f>IFERROR(stern!BE6/GAMSstern!BE6,"")</f>
        <v/>
      </c>
      <c r="BG6" s="61" t="str">
        <f>IFERROR(stern!BF6/GAMSstern!BF6,"")</f>
        <v/>
      </c>
      <c r="BH6" s="61" t="str">
        <f>IFERROR(stern!BG6/GAMSstern!BG6,"")</f>
        <v/>
      </c>
      <c r="BI6" s="61" t="str">
        <f>IFERROR(stern!BH6/GAMSstern!BH6,"")</f>
        <v/>
      </c>
      <c r="BJ6" s="61" t="str">
        <f>IFERROR(stern!BI6/GAMSstern!BI6,"")</f>
        <v/>
      </c>
    </row>
    <row r="7" spans="1:62" x14ac:dyDescent="0.25">
      <c r="A7" t="str">
        <f>stern!A7</f>
        <v>World capital risk premium (percent per year)</v>
      </c>
      <c r="B7" t="str">
        <f>GAMSbase!A7</f>
        <v>World Capital Risk Premium</v>
      </c>
      <c r="C7" s="61" t="str">
        <f>IFERROR(stern!B7/GAMSstern!B7,"")</f>
        <v/>
      </c>
      <c r="D7" s="61" t="str">
        <f>IFERROR(stern!C7/GAMSstern!C7,"")</f>
        <v/>
      </c>
      <c r="E7" s="61" t="str">
        <f>IFERROR(stern!D7/GAMSstern!D7,"")</f>
        <v/>
      </c>
      <c r="F7" s="61" t="str">
        <f>IFERROR(stern!E7/GAMSstern!E7,"")</f>
        <v/>
      </c>
      <c r="G7" s="61" t="str">
        <f>IFERROR(stern!F7/GAMSstern!F7,"")</f>
        <v/>
      </c>
      <c r="H7" s="61" t="str">
        <f>IFERROR(stern!G7/GAMSstern!G7,"")</f>
        <v/>
      </c>
      <c r="I7" s="61" t="str">
        <f>IFERROR(stern!H7/GAMSstern!H7,"")</f>
        <v/>
      </c>
      <c r="J7" s="61" t="str">
        <f>IFERROR(stern!I7/GAMSstern!I7,"")</f>
        <v/>
      </c>
      <c r="K7" s="61" t="str">
        <f>IFERROR(stern!J7/GAMSstern!J7,"")</f>
        <v/>
      </c>
      <c r="L7" s="61" t="str">
        <f>IFERROR(stern!K7/GAMSstern!K7,"")</f>
        <v/>
      </c>
      <c r="M7" s="61" t="str">
        <f>IFERROR(stern!L7/GAMSstern!L7,"")</f>
        <v/>
      </c>
      <c r="N7" s="61" t="str">
        <f>IFERROR(stern!M7/GAMSstern!M7,"")</f>
        <v/>
      </c>
      <c r="O7" s="61" t="str">
        <f>IFERROR(stern!N7/GAMSstern!N7,"")</f>
        <v/>
      </c>
      <c r="P7" s="61" t="str">
        <f>IFERROR(stern!O7/GAMSstern!O7,"")</f>
        <v/>
      </c>
      <c r="Q7" s="61" t="str">
        <f>IFERROR(stern!P7/GAMSstern!P7,"")</f>
        <v/>
      </c>
      <c r="R7" s="61" t="str">
        <f>IFERROR(stern!Q7/GAMSstern!Q7,"")</f>
        <v/>
      </c>
      <c r="S7" s="61" t="str">
        <f>IFERROR(stern!R7/GAMSstern!R7,"")</f>
        <v/>
      </c>
      <c r="T7" s="61" t="str">
        <f>IFERROR(stern!S7/GAMSstern!S7,"")</f>
        <v/>
      </c>
      <c r="U7" s="61" t="str">
        <f>IFERROR(stern!T7/GAMSstern!T7,"")</f>
        <v/>
      </c>
      <c r="V7" s="61" t="str">
        <f>IFERROR(stern!U7/GAMSstern!U7,"")</f>
        <v/>
      </c>
      <c r="W7" s="61" t="str">
        <f>IFERROR(stern!V7/GAMSstern!V7,"")</f>
        <v/>
      </c>
      <c r="X7" s="61" t="str">
        <f>IFERROR(stern!W7/GAMSstern!W7,"")</f>
        <v/>
      </c>
      <c r="Y7" s="61" t="str">
        <f>IFERROR(stern!X7/GAMSstern!X7,"")</f>
        <v/>
      </c>
      <c r="Z7" s="61" t="str">
        <f>IFERROR(stern!Y7/GAMSstern!Y7,"")</f>
        <v/>
      </c>
      <c r="AA7" s="61" t="str">
        <f>IFERROR(stern!Z7/GAMSstern!Z7,"")</f>
        <v/>
      </c>
      <c r="AB7" s="61" t="str">
        <f>IFERROR(stern!AA7/GAMSstern!AA7,"")</f>
        <v/>
      </c>
      <c r="AC7" s="61" t="str">
        <f>IFERROR(stern!AB7/GAMSstern!AB7,"")</f>
        <v/>
      </c>
      <c r="AD7" s="61" t="str">
        <f>IFERROR(stern!AC7/GAMSstern!AC7,"")</f>
        <v/>
      </c>
      <c r="AE7" s="61" t="str">
        <f>IFERROR(stern!AD7/GAMSstern!AD7,"")</f>
        <v/>
      </c>
      <c r="AF7" s="61" t="str">
        <f>IFERROR(stern!AE7/GAMSstern!AE7,"")</f>
        <v/>
      </c>
      <c r="AG7" s="61" t="str">
        <f>IFERROR(stern!AF7/GAMSstern!AF7,"")</f>
        <v/>
      </c>
      <c r="AH7" s="61" t="str">
        <f>IFERROR(stern!AG7/GAMSstern!AG7,"")</f>
        <v/>
      </c>
      <c r="AI7" s="61" t="str">
        <f>IFERROR(stern!AH7/GAMSstern!AH7,"")</f>
        <v/>
      </c>
      <c r="AJ7" s="61" t="str">
        <f>IFERROR(stern!AI7/GAMSstern!AI7,"")</f>
        <v/>
      </c>
      <c r="AK7" s="61" t="str">
        <f>IFERROR(stern!AJ7/GAMSstern!AJ7,"")</f>
        <v/>
      </c>
      <c r="AL7" s="61" t="str">
        <f>IFERROR(stern!AK7/GAMSstern!AK7,"")</f>
        <v/>
      </c>
      <c r="AM7" s="61" t="str">
        <f>IFERROR(stern!AL7/GAMSstern!AL7,"")</f>
        <v/>
      </c>
      <c r="AN7" s="61" t="str">
        <f>IFERROR(stern!AM7/GAMSstern!AM7,"")</f>
        <v/>
      </c>
      <c r="AO7" s="61" t="str">
        <f>IFERROR(stern!AN7/GAMSstern!AN7,"")</f>
        <v/>
      </c>
      <c r="AP7" s="61" t="str">
        <f>IFERROR(stern!AO7/GAMSstern!AO7,"")</f>
        <v/>
      </c>
      <c r="AQ7" s="61" t="str">
        <f>IFERROR(stern!AP7/GAMSstern!AP7,"")</f>
        <v/>
      </c>
      <c r="AR7" s="61" t="str">
        <f>IFERROR(stern!AQ7/GAMSstern!AQ7,"")</f>
        <v/>
      </c>
      <c r="AS7" s="61" t="str">
        <f>IFERROR(stern!AR7/GAMSstern!AR7,"")</f>
        <v/>
      </c>
      <c r="AT7" s="61" t="str">
        <f>IFERROR(stern!AS7/GAMSstern!AS7,"")</f>
        <v/>
      </c>
      <c r="AU7" s="61" t="str">
        <f>IFERROR(stern!AT7/GAMSstern!AT7,"")</f>
        <v/>
      </c>
      <c r="AV7" s="61" t="str">
        <f>IFERROR(stern!AU7/GAMSstern!AU7,"")</f>
        <v/>
      </c>
      <c r="AW7" s="61" t="str">
        <f>IFERROR(stern!AV7/GAMSstern!AV7,"")</f>
        <v/>
      </c>
      <c r="AX7" s="61" t="str">
        <f>IFERROR(stern!AW7/GAMSstern!AW7,"")</f>
        <v/>
      </c>
      <c r="AY7" s="61" t="str">
        <f>IFERROR(stern!AX7/GAMSstern!AX7,"")</f>
        <v/>
      </c>
      <c r="AZ7" s="61" t="str">
        <f>IFERROR(stern!AY7/GAMSstern!AY7,"")</f>
        <v/>
      </c>
      <c r="BA7" s="61" t="str">
        <f>IFERROR(stern!AZ7/GAMSstern!AZ7,"")</f>
        <v/>
      </c>
      <c r="BB7" s="61" t="str">
        <f>IFERROR(stern!BA7/GAMSstern!BA7,"")</f>
        <v/>
      </c>
      <c r="BC7" s="61" t="str">
        <f>IFERROR(stern!BB7/GAMSstern!BB7,"")</f>
        <v/>
      </c>
      <c r="BD7" s="61" t="str">
        <f>IFERROR(stern!BC7/GAMSstern!BC7,"")</f>
        <v/>
      </c>
      <c r="BE7" s="61" t="str">
        <f>IFERROR(stern!BD7/GAMSstern!BD7,"")</f>
        <v/>
      </c>
      <c r="BF7" s="61" t="str">
        <f>IFERROR(stern!BE7/GAMSstern!BE7,"")</f>
        <v/>
      </c>
      <c r="BG7" s="61" t="str">
        <f>IFERROR(stern!BF7/GAMSstern!BF7,"")</f>
        <v/>
      </c>
      <c r="BH7" s="61" t="str">
        <f>IFERROR(stern!BG7/GAMSstern!BG7,"")</f>
        <v/>
      </c>
      <c r="BI7" s="61" t="str">
        <f>IFERROR(stern!BH7/GAMSstern!BH7,"")</f>
        <v/>
      </c>
      <c r="BJ7" s="61" t="str">
        <f>IFERROR(stern!BI7/GAMSstern!BI7,"")</f>
        <v/>
      </c>
    </row>
    <row r="8" spans="1:62" x14ac:dyDescent="0.25">
      <c r="A8" t="str">
        <f>stern!A8</f>
        <v>Fraction diversifiable risk</v>
      </c>
      <c r="B8" t="str">
        <f>GAMSbase!A8</f>
        <v>Fraction Diversifiable Risk</v>
      </c>
      <c r="C8" s="61" t="str">
        <f>IFERROR(stern!B8/GAMSstern!B8,"")</f>
        <v/>
      </c>
      <c r="D8" s="61" t="str">
        <f>IFERROR(stern!C8/GAMSstern!C8,"")</f>
        <v/>
      </c>
      <c r="E8" s="61" t="str">
        <f>IFERROR(stern!D8/GAMSstern!D8,"")</f>
        <v/>
      </c>
      <c r="F8" s="61" t="str">
        <f>IFERROR(stern!E8/GAMSstern!E8,"")</f>
        <v/>
      </c>
      <c r="G8" s="61" t="str">
        <f>IFERROR(stern!F8/GAMSstern!F8,"")</f>
        <v/>
      </c>
      <c r="H8" s="61" t="str">
        <f>IFERROR(stern!G8/GAMSstern!G8,"")</f>
        <v/>
      </c>
      <c r="I8" s="61" t="str">
        <f>IFERROR(stern!H8/GAMSstern!H8,"")</f>
        <v/>
      </c>
      <c r="J8" s="61" t="str">
        <f>IFERROR(stern!I8/GAMSstern!I8,"")</f>
        <v/>
      </c>
      <c r="K8" s="61" t="str">
        <f>IFERROR(stern!J8/GAMSstern!J8,"")</f>
        <v/>
      </c>
      <c r="L8" s="61" t="str">
        <f>IFERROR(stern!K8/GAMSstern!K8,"")</f>
        <v/>
      </c>
      <c r="M8" s="61" t="str">
        <f>IFERROR(stern!L8/GAMSstern!L8,"")</f>
        <v/>
      </c>
      <c r="N8" s="61" t="str">
        <f>IFERROR(stern!M8/GAMSstern!M8,"")</f>
        <v/>
      </c>
      <c r="O8" s="61" t="str">
        <f>IFERROR(stern!N8/GAMSstern!N8,"")</f>
        <v/>
      </c>
      <c r="P8" s="61" t="str">
        <f>IFERROR(stern!O8/GAMSstern!O8,"")</f>
        <v/>
      </c>
      <c r="Q8" s="61" t="str">
        <f>IFERROR(stern!P8/GAMSstern!P8,"")</f>
        <v/>
      </c>
      <c r="R8" s="61" t="str">
        <f>IFERROR(stern!Q8/GAMSstern!Q8,"")</f>
        <v/>
      </c>
      <c r="S8" s="61" t="str">
        <f>IFERROR(stern!R8/GAMSstern!R8,"")</f>
        <v/>
      </c>
      <c r="T8" s="61" t="str">
        <f>IFERROR(stern!S8/GAMSstern!S8,"")</f>
        <v/>
      </c>
      <c r="U8" s="61" t="str">
        <f>IFERROR(stern!T8/GAMSstern!T8,"")</f>
        <v/>
      </c>
      <c r="V8" s="61" t="str">
        <f>IFERROR(stern!U8/GAMSstern!U8,"")</f>
        <v/>
      </c>
      <c r="W8" s="61" t="str">
        <f>IFERROR(stern!V8/GAMSstern!V8,"")</f>
        <v/>
      </c>
      <c r="X8" s="61" t="str">
        <f>IFERROR(stern!W8/GAMSstern!W8,"")</f>
        <v/>
      </c>
      <c r="Y8" s="61" t="str">
        <f>IFERROR(stern!X8/GAMSstern!X8,"")</f>
        <v/>
      </c>
      <c r="Z8" s="61" t="str">
        <f>IFERROR(stern!Y8/GAMSstern!Y8,"")</f>
        <v/>
      </c>
      <c r="AA8" s="61" t="str">
        <f>IFERROR(stern!Z8/GAMSstern!Z8,"")</f>
        <v/>
      </c>
      <c r="AB8" s="61" t="str">
        <f>IFERROR(stern!AA8/GAMSstern!AA8,"")</f>
        <v/>
      </c>
      <c r="AC8" s="61" t="str">
        <f>IFERROR(stern!AB8/GAMSstern!AB8,"")</f>
        <v/>
      </c>
      <c r="AD8" s="61" t="str">
        <f>IFERROR(stern!AC8/GAMSstern!AC8,"")</f>
        <v/>
      </c>
      <c r="AE8" s="61" t="str">
        <f>IFERROR(stern!AD8/GAMSstern!AD8,"")</f>
        <v/>
      </c>
      <c r="AF8" s="61" t="str">
        <f>IFERROR(stern!AE8/GAMSstern!AE8,"")</f>
        <v/>
      </c>
      <c r="AG8" s="61" t="str">
        <f>IFERROR(stern!AF8/GAMSstern!AF8,"")</f>
        <v/>
      </c>
      <c r="AH8" s="61" t="str">
        <f>IFERROR(stern!AG8/GAMSstern!AG8,"")</f>
        <v/>
      </c>
      <c r="AI8" s="61" t="str">
        <f>IFERROR(stern!AH8/GAMSstern!AH8,"")</f>
        <v/>
      </c>
      <c r="AJ8" s="61" t="str">
        <f>IFERROR(stern!AI8/GAMSstern!AI8,"")</f>
        <v/>
      </c>
      <c r="AK8" s="61" t="str">
        <f>IFERROR(stern!AJ8/GAMSstern!AJ8,"")</f>
        <v/>
      </c>
      <c r="AL8" s="61" t="str">
        <f>IFERROR(stern!AK8/GAMSstern!AK8,"")</f>
        <v/>
      </c>
      <c r="AM8" s="61" t="str">
        <f>IFERROR(stern!AL8/GAMSstern!AL8,"")</f>
        <v/>
      </c>
      <c r="AN8" s="61" t="str">
        <f>IFERROR(stern!AM8/GAMSstern!AM8,"")</f>
        <v/>
      </c>
      <c r="AO8" s="61" t="str">
        <f>IFERROR(stern!AN8/GAMSstern!AN8,"")</f>
        <v/>
      </c>
      <c r="AP8" s="61" t="str">
        <f>IFERROR(stern!AO8/GAMSstern!AO8,"")</f>
        <v/>
      </c>
      <c r="AQ8" s="61" t="str">
        <f>IFERROR(stern!AP8/GAMSstern!AP8,"")</f>
        <v/>
      </c>
      <c r="AR8" s="61" t="str">
        <f>IFERROR(stern!AQ8/GAMSstern!AQ8,"")</f>
        <v/>
      </c>
      <c r="AS8" s="61" t="str">
        <f>IFERROR(stern!AR8/GAMSstern!AR8,"")</f>
        <v/>
      </c>
      <c r="AT8" s="61" t="str">
        <f>IFERROR(stern!AS8/GAMSstern!AS8,"")</f>
        <v/>
      </c>
      <c r="AU8" s="61" t="str">
        <f>IFERROR(stern!AT8/GAMSstern!AT8,"")</f>
        <v/>
      </c>
      <c r="AV8" s="61" t="str">
        <f>IFERROR(stern!AU8/GAMSstern!AU8,"")</f>
        <v/>
      </c>
      <c r="AW8" s="61" t="str">
        <f>IFERROR(stern!AV8/GAMSstern!AV8,"")</f>
        <v/>
      </c>
      <c r="AX8" s="61" t="str">
        <f>IFERROR(stern!AW8/GAMSstern!AW8,"")</f>
        <v/>
      </c>
      <c r="AY8" s="61" t="str">
        <f>IFERROR(stern!AX8/GAMSstern!AX8,"")</f>
        <v/>
      </c>
      <c r="AZ8" s="61" t="str">
        <f>IFERROR(stern!AY8/GAMSstern!AY8,"")</f>
        <v/>
      </c>
      <c r="BA8" s="61" t="str">
        <f>IFERROR(stern!AZ8/GAMSstern!AZ8,"")</f>
        <v/>
      </c>
      <c r="BB8" s="61" t="str">
        <f>IFERROR(stern!BA8/GAMSstern!BA8,"")</f>
        <v/>
      </c>
      <c r="BC8" s="61" t="str">
        <f>IFERROR(stern!BB8/GAMSstern!BB8,"")</f>
        <v/>
      </c>
      <c r="BD8" s="61" t="str">
        <f>IFERROR(stern!BC8/GAMSstern!BC8,"")</f>
        <v/>
      </c>
      <c r="BE8" s="61" t="str">
        <f>IFERROR(stern!BD8/GAMSstern!BD8,"")</f>
        <v/>
      </c>
      <c r="BF8" s="61" t="str">
        <f>IFERROR(stern!BE8/GAMSstern!BE8,"")</f>
        <v/>
      </c>
      <c r="BG8" s="61" t="str">
        <f>IFERROR(stern!BF8/GAMSstern!BF8,"")</f>
        <v/>
      </c>
      <c r="BH8" s="61" t="str">
        <f>IFERROR(stern!BG8/GAMSstern!BG8,"")</f>
        <v/>
      </c>
      <c r="BI8" s="61" t="str">
        <f>IFERROR(stern!BH8/GAMSstern!BH8,"")</f>
        <v/>
      </c>
      <c r="BJ8" s="61" t="str">
        <f>IFERROR(stern!BI8/GAMSstern!BI8,"")</f>
        <v/>
      </c>
    </row>
    <row r="9" spans="1:62" x14ac:dyDescent="0.25">
      <c r="A9" t="str">
        <f>stern!A9</f>
        <v>Diversifiable risk ( per year)</v>
      </c>
      <c r="B9" t="str">
        <f>GAMSbase!A9</f>
        <v>Diversifiable Risk ( per year)</v>
      </c>
      <c r="C9" s="61" t="str">
        <f>IFERROR(stern!B9/GAMSstern!B9,"")</f>
        <v/>
      </c>
      <c r="D9" s="61" t="str">
        <f>IFERROR(stern!C9/GAMSstern!C9,"")</f>
        <v/>
      </c>
      <c r="E9" s="61" t="str">
        <f>IFERROR(stern!D9/GAMSstern!D9,"")</f>
        <v/>
      </c>
      <c r="F9" s="61" t="str">
        <f>IFERROR(stern!E9/GAMSstern!E9,"")</f>
        <v/>
      </c>
      <c r="G9" s="61" t="str">
        <f>IFERROR(stern!F9/GAMSstern!F9,"")</f>
        <v/>
      </c>
      <c r="H9" s="61" t="str">
        <f>IFERROR(stern!G9/GAMSstern!G9,"")</f>
        <v/>
      </c>
      <c r="I9" s="61" t="str">
        <f>IFERROR(stern!H9/GAMSstern!H9,"")</f>
        <v/>
      </c>
      <c r="J9" s="61" t="str">
        <f>IFERROR(stern!I9/GAMSstern!I9,"")</f>
        <v/>
      </c>
      <c r="K9" s="61" t="str">
        <f>IFERROR(stern!J9/GAMSstern!J9,"")</f>
        <v/>
      </c>
      <c r="L9" s="61" t="str">
        <f>IFERROR(stern!K9/GAMSstern!K9,"")</f>
        <v/>
      </c>
      <c r="M9" s="61" t="str">
        <f>IFERROR(stern!L9/GAMSstern!L9,"")</f>
        <v/>
      </c>
      <c r="N9" s="61" t="str">
        <f>IFERROR(stern!M9/GAMSstern!M9,"")</f>
        <v/>
      </c>
      <c r="O9" s="61" t="str">
        <f>IFERROR(stern!N9/GAMSstern!N9,"")</f>
        <v/>
      </c>
      <c r="P9" s="61" t="str">
        <f>IFERROR(stern!O9/GAMSstern!O9,"")</f>
        <v/>
      </c>
      <c r="Q9" s="61" t="str">
        <f>IFERROR(stern!P9/GAMSstern!P9,"")</f>
        <v/>
      </c>
      <c r="R9" s="61" t="str">
        <f>IFERROR(stern!Q9/GAMSstern!Q9,"")</f>
        <v/>
      </c>
      <c r="S9" s="61" t="str">
        <f>IFERROR(stern!R9/GAMSstern!R9,"")</f>
        <v/>
      </c>
      <c r="T9" s="61" t="str">
        <f>IFERROR(stern!S9/GAMSstern!S9,"")</f>
        <v/>
      </c>
      <c r="U9" s="61" t="str">
        <f>IFERROR(stern!T9/GAMSstern!T9,"")</f>
        <v/>
      </c>
      <c r="V9" s="61" t="str">
        <f>IFERROR(stern!U9/GAMSstern!U9,"")</f>
        <v/>
      </c>
      <c r="W9" s="61" t="str">
        <f>IFERROR(stern!V9/GAMSstern!V9,"")</f>
        <v/>
      </c>
      <c r="X9" s="61" t="str">
        <f>IFERROR(stern!W9/GAMSstern!W9,"")</f>
        <v/>
      </c>
      <c r="Y9" s="61" t="str">
        <f>IFERROR(stern!X9/GAMSstern!X9,"")</f>
        <v/>
      </c>
      <c r="Z9" s="61" t="str">
        <f>IFERROR(stern!Y9/GAMSstern!Y9,"")</f>
        <v/>
      </c>
      <c r="AA9" s="61" t="str">
        <f>IFERROR(stern!Z9/GAMSstern!Z9,"")</f>
        <v/>
      </c>
      <c r="AB9" s="61" t="str">
        <f>IFERROR(stern!AA9/GAMSstern!AA9,"")</f>
        <v/>
      </c>
      <c r="AC9" s="61" t="str">
        <f>IFERROR(stern!AB9/GAMSstern!AB9,"")</f>
        <v/>
      </c>
      <c r="AD9" s="61" t="str">
        <f>IFERROR(stern!AC9/GAMSstern!AC9,"")</f>
        <v/>
      </c>
      <c r="AE9" s="61" t="str">
        <f>IFERROR(stern!AD9/GAMSstern!AD9,"")</f>
        <v/>
      </c>
      <c r="AF9" s="61" t="str">
        <f>IFERROR(stern!AE9/GAMSstern!AE9,"")</f>
        <v/>
      </c>
      <c r="AG9" s="61" t="str">
        <f>IFERROR(stern!AF9/GAMSstern!AF9,"")</f>
        <v/>
      </c>
      <c r="AH9" s="61" t="str">
        <f>IFERROR(stern!AG9/GAMSstern!AG9,"")</f>
        <v/>
      </c>
      <c r="AI9" s="61" t="str">
        <f>IFERROR(stern!AH9/GAMSstern!AH9,"")</f>
        <v/>
      </c>
      <c r="AJ9" s="61" t="str">
        <f>IFERROR(stern!AI9/GAMSstern!AI9,"")</f>
        <v/>
      </c>
      <c r="AK9" s="61" t="str">
        <f>IFERROR(stern!AJ9/GAMSstern!AJ9,"")</f>
        <v/>
      </c>
      <c r="AL9" s="61" t="str">
        <f>IFERROR(stern!AK9/GAMSstern!AK9,"")</f>
        <v/>
      </c>
      <c r="AM9" s="61" t="str">
        <f>IFERROR(stern!AL9/GAMSstern!AL9,"")</f>
        <v/>
      </c>
      <c r="AN9" s="61" t="str">
        <f>IFERROR(stern!AM9/GAMSstern!AM9,"")</f>
        <v/>
      </c>
      <c r="AO9" s="61" t="str">
        <f>IFERROR(stern!AN9/GAMSstern!AN9,"")</f>
        <v/>
      </c>
      <c r="AP9" s="61" t="str">
        <f>IFERROR(stern!AO9/GAMSstern!AO9,"")</f>
        <v/>
      </c>
      <c r="AQ9" s="61" t="str">
        <f>IFERROR(stern!AP9/GAMSstern!AP9,"")</f>
        <v/>
      </c>
      <c r="AR9" s="61" t="str">
        <f>IFERROR(stern!AQ9/GAMSstern!AQ9,"")</f>
        <v/>
      </c>
      <c r="AS9" s="61" t="str">
        <f>IFERROR(stern!AR9/GAMSstern!AR9,"")</f>
        <v/>
      </c>
      <c r="AT9" s="61" t="str">
        <f>IFERROR(stern!AS9/GAMSstern!AS9,"")</f>
        <v/>
      </c>
      <c r="AU9" s="61" t="str">
        <f>IFERROR(stern!AT9/GAMSstern!AT9,"")</f>
        <v/>
      </c>
      <c r="AV9" s="61" t="str">
        <f>IFERROR(stern!AU9/GAMSstern!AU9,"")</f>
        <v/>
      </c>
      <c r="AW9" s="61" t="str">
        <f>IFERROR(stern!AV9/GAMSstern!AV9,"")</f>
        <v/>
      </c>
      <c r="AX9" s="61" t="str">
        <f>IFERROR(stern!AW9/GAMSstern!AW9,"")</f>
        <v/>
      </c>
      <c r="AY9" s="61" t="str">
        <f>IFERROR(stern!AX9/GAMSstern!AX9,"")</f>
        <v/>
      </c>
      <c r="AZ9" s="61" t="str">
        <f>IFERROR(stern!AY9/GAMSstern!AY9,"")</f>
        <v/>
      </c>
      <c r="BA9" s="61" t="str">
        <f>IFERROR(stern!AZ9/GAMSstern!AZ9,"")</f>
        <v/>
      </c>
      <c r="BB9" s="61" t="str">
        <f>IFERROR(stern!BA9/GAMSstern!BA9,"")</f>
        <v/>
      </c>
      <c r="BC9" s="61" t="str">
        <f>IFERROR(stern!BB9/GAMSstern!BB9,"")</f>
        <v/>
      </c>
      <c r="BD9" s="61" t="str">
        <f>IFERROR(stern!BC9/GAMSstern!BC9,"")</f>
        <v/>
      </c>
      <c r="BE9" s="61" t="str">
        <f>IFERROR(stern!BD9/GAMSstern!BD9,"")</f>
        <v/>
      </c>
      <c r="BF9" s="61" t="str">
        <f>IFERROR(stern!BE9/GAMSstern!BE9,"")</f>
        <v/>
      </c>
      <c r="BG9" s="61" t="str">
        <f>IFERROR(stern!BF9/GAMSstern!BF9,"")</f>
        <v/>
      </c>
      <c r="BH9" s="61" t="str">
        <f>IFERROR(stern!BG9/GAMSstern!BG9,"")</f>
        <v/>
      </c>
      <c r="BI9" s="61" t="str">
        <f>IFERROR(stern!BH9/GAMSstern!BH9,"")</f>
        <v/>
      </c>
      <c r="BJ9" s="61" t="str">
        <f>IFERROR(stern!BI9/GAMSstern!BI9,"")</f>
        <v/>
      </c>
    </row>
    <row r="10" spans="1:62" x14ac:dyDescent="0.25">
      <c r="A10" t="str">
        <f>stern!A10</f>
        <v>Depreciation (with no risk)</v>
      </c>
      <c r="B10" t="str">
        <f>GAMSbase!A10</f>
        <v>Depreciation with no Risk (per year)</v>
      </c>
      <c r="C10" s="61" t="str">
        <f>IFERROR(stern!B10/GAMSstern!B10,"")</f>
        <v/>
      </c>
      <c r="D10" s="61" t="str">
        <f>IFERROR(stern!C10/GAMSstern!C10,"")</f>
        <v/>
      </c>
      <c r="E10" s="61" t="str">
        <f>IFERROR(stern!D10/GAMSstern!D10,"")</f>
        <v/>
      </c>
      <c r="F10" s="61" t="str">
        <f>IFERROR(stern!E10/GAMSstern!E10,"")</f>
        <v/>
      </c>
      <c r="G10" s="61" t="str">
        <f>IFERROR(stern!F10/GAMSstern!F10,"")</f>
        <v/>
      </c>
      <c r="H10" s="61" t="str">
        <f>IFERROR(stern!G10/GAMSstern!G10,"")</f>
        <v/>
      </c>
      <c r="I10" s="61" t="str">
        <f>IFERROR(stern!H10/GAMSstern!H10,"")</f>
        <v/>
      </c>
      <c r="J10" s="61" t="str">
        <f>IFERROR(stern!I10/GAMSstern!I10,"")</f>
        <v/>
      </c>
      <c r="K10" s="61" t="str">
        <f>IFERROR(stern!J10/GAMSstern!J10,"")</f>
        <v/>
      </c>
      <c r="L10" s="61" t="str">
        <f>IFERROR(stern!K10/GAMSstern!K10,"")</f>
        <v/>
      </c>
      <c r="M10" s="61" t="str">
        <f>IFERROR(stern!L10/GAMSstern!L10,"")</f>
        <v/>
      </c>
      <c r="N10" s="61" t="str">
        <f>IFERROR(stern!M10/GAMSstern!M10,"")</f>
        <v/>
      </c>
      <c r="O10" s="61" t="str">
        <f>IFERROR(stern!N10/GAMSstern!N10,"")</f>
        <v/>
      </c>
      <c r="P10" s="61" t="str">
        <f>IFERROR(stern!O10/GAMSstern!O10,"")</f>
        <v/>
      </c>
      <c r="Q10" s="61" t="str">
        <f>IFERROR(stern!P10/GAMSstern!P10,"")</f>
        <v/>
      </c>
      <c r="R10" s="61" t="str">
        <f>IFERROR(stern!Q10/GAMSstern!Q10,"")</f>
        <v/>
      </c>
      <c r="S10" s="61" t="str">
        <f>IFERROR(stern!R10/GAMSstern!R10,"")</f>
        <v/>
      </c>
      <c r="T10" s="61" t="str">
        <f>IFERROR(stern!S10/GAMSstern!S10,"")</f>
        <v/>
      </c>
      <c r="U10" s="61" t="str">
        <f>IFERROR(stern!T10/GAMSstern!T10,"")</f>
        <v/>
      </c>
      <c r="V10" s="61" t="str">
        <f>IFERROR(stern!U10/GAMSstern!U10,"")</f>
        <v/>
      </c>
      <c r="W10" s="61" t="str">
        <f>IFERROR(stern!V10/GAMSstern!V10,"")</f>
        <v/>
      </c>
      <c r="X10" s="61" t="str">
        <f>IFERROR(stern!W10/GAMSstern!W10,"")</f>
        <v/>
      </c>
      <c r="Y10" s="61" t="str">
        <f>IFERROR(stern!X10/GAMSstern!X10,"")</f>
        <v/>
      </c>
      <c r="Z10" s="61" t="str">
        <f>IFERROR(stern!Y10/GAMSstern!Y10,"")</f>
        <v/>
      </c>
      <c r="AA10" s="61" t="str">
        <f>IFERROR(stern!Z10/GAMSstern!Z10,"")</f>
        <v/>
      </c>
      <c r="AB10" s="61" t="str">
        <f>IFERROR(stern!AA10/GAMSstern!AA10,"")</f>
        <v/>
      </c>
      <c r="AC10" s="61" t="str">
        <f>IFERROR(stern!AB10/GAMSstern!AB10,"")</f>
        <v/>
      </c>
      <c r="AD10" s="61" t="str">
        <f>IFERROR(stern!AC10/GAMSstern!AC10,"")</f>
        <v/>
      </c>
      <c r="AE10" s="61" t="str">
        <f>IFERROR(stern!AD10/GAMSstern!AD10,"")</f>
        <v/>
      </c>
      <c r="AF10" s="61" t="str">
        <f>IFERROR(stern!AE10/GAMSstern!AE10,"")</f>
        <v/>
      </c>
      <c r="AG10" s="61" t="str">
        <f>IFERROR(stern!AF10/GAMSstern!AF10,"")</f>
        <v/>
      </c>
      <c r="AH10" s="61" t="str">
        <f>IFERROR(stern!AG10/GAMSstern!AG10,"")</f>
        <v/>
      </c>
      <c r="AI10" s="61" t="str">
        <f>IFERROR(stern!AH10/GAMSstern!AH10,"")</f>
        <v/>
      </c>
      <c r="AJ10" s="61" t="str">
        <f>IFERROR(stern!AI10/GAMSstern!AI10,"")</f>
        <v/>
      </c>
      <c r="AK10" s="61" t="str">
        <f>IFERROR(stern!AJ10/GAMSstern!AJ10,"")</f>
        <v/>
      </c>
      <c r="AL10" s="61" t="str">
        <f>IFERROR(stern!AK10/GAMSstern!AK10,"")</f>
        <v/>
      </c>
      <c r="AM10" s="61" t="str">
        <f>IFERROR(stern!AL10/GAMSstern!AL10,"")</f>
        <v/>
      </c>
      <c r="AN10" s="61" t="str">
        <f>IFERROR(stern!AM10/GAMSstern!AM10,"")</f>
        <v/>
      </c>
      <c r="AO10" s="61" t="str">
        <f>IFERROR(stern!AN10/GAMSstern!AN10,"")</f>
        <v/>
      </c>
      <c r="AP10" s="61" t="str">
        <f>IFERROR(stern!AO10/GAMSstern!AO10,"")</f>
        <v/>
      </c>
      <c r="AQ10" s="61" t="str">
        <f>IFERROR(stern!AP10/GAMSstern!AP10,"")</f>
        <v/>
      </c>
      <c r="AR10" s="61" t="str">
        <f>IFERROR(stern!AQ10/GAMSstern!AQ10,"")</f>
        <v/>
      </c>
      <c r="AS10" s="61" t="str">
        <f>IFERROR(stern!AR10/GAMSstern!AR10,"")</f>
        <v/>
      </c>
      <c r="AT10" s="61" t="str">
        <f>IFERROR(stern!AS10/GAMSstern!AS10,"")</f>
        <v/>
      </c>
      <c r="AU10" s="61" t="str">
        <f>IFERROR(stern!AT10/GAMSstern!AT10,"")</f>
        <v/>
      </c>
      <c r="AV10" s="61" t="str">
        <f>IFERROR(stern!AU10/GAMSstern!AU10,"")</f>
        <v/>
      </c>
      <c r="AW10" s="61" t="str">
        <f>IFERROR(stern!AV10/GAMSstern!AV10,"")</f>
        <v/>
      </c>
      <c r="AX10" s="61" t="str">
        <f>IFERROR(stern!AW10/GAMSstern!AW10,"")</f>
        <v/>
      </c>
      <c r="AY10" s="61" t="str">
        <f>IFERROR(stern!AX10/GAMSstern!AX10,"")</f>
        <v/>
      </c>
      <c r="AZ10" s="61" t="str">
        <f>IFERROR(stern!AY10/GAMSstern!AY10,"")</f>
        <v/>
      </c>
      <c r="BA10" s="61" t="str">
        <f>IFERROR(stern!AZ10/GAMSstern!AZ10,"")</f>
        <v/>
      </c>
      <c r="BB10" s="61" t="str">
        <f>IFERROR(stern!BA10/GAMSstern!BA10,"")</f>
        <v/>
      </c>
      <c r="BC10" s="61" t="str">
        <f>IFERROR(stern!BB10/GAMSstern!BB10,"")</f>
        <v/>
      </c>
      <c r="BD10" s="61" t="str">
        <f>IFERROR(stern!BC10/GAMSstern!BC10,"")</f>
        <v/>
      </c>
      <c r="BE10" s="61" t="str">
        <f>IFERROR(stern!BD10/GAMSstern!BD10,"")</f>
        <v/>
      </c>
      <c r="BF10" s="61" t="str">
        <f>IFERROR(stern!BE10/GAMSstern!BE10,"")</f>
        <v/>
      </c>
      <c r="BG10" s="61" t="str">
        <f>IFERROR(stern!BF10/GAMSstern!BF10,"")</f>
        <v/>
      </c>
      <c r="BH10" s="61" t="str">
        <f>IFERROR(stern!BG10/GAMSstern!BG10,"")</f>
        <v/>
      </c>
      <c r="BI10" s="61" t="str">
        <f>IFERROR(stern!BH10/GAMSstern!BH10,"")</f>
        <v/>
      </c>
      <c r="BJ10" s="61" t="str">
        <f>IFERROR(stern!BI10/GAMSstern!BI10,"")</f>
        <v/>
      </c>
    </row>
    <row r="11" spans="1:62" x14ac:dyDescent="0.25">
      <c r="A11" t="str">
        <f>stern!A11</f>
        <v>Initial output (2005 US International $, trillions)</v>
      </c>
      <c r="B11" t="str">
        <f>GAMSbase!A11</f>
        <v>Initial Output (2005 US International $, trillions)</v>
      </c>
      <c r="C11" s="61">
        <f>IFERROR(stern!B11/GAMSstern!B11,"")</f>
        <v>1</v>
      </c>
      <c r="D11" s="61" t="str">
        <f>IFERROR(stern!C11/GAMSstern!C11,"")</f>
        <v/>
      </c>
      <c r="E11" s="61" t="str">
        <f>IFERROR(stern!D11/GAMSstern!D11,"")</f>
        <v/>
      </c>
      <c r="F11" s="61" t="str">
        <f>IFERROR(stern!E11/GAMSstern!E11,"")</f>
        <v/>
      </c>
      <c r="G11" s="61" t="str">
        <f>IFERROR(stern!F11/GAMSstern!F11,"")</f>
        <v/>
      </c>
      <c r="H11" s="61" t="str">
        <f>IFERROR(stern!G11/GAMSstern!G11,"")</f>
        <v/>
      </c>
      <c r="I11" s="61" t="str">
        <f>IFERROR(stern!H11/GAMSstern!H11,"")</f>
        <v/>
      </c>
      <c r="J11" s="61" t="str">
        <f>IFERROR(stern!I11/GAMSstern!I11,"")</f>
        <v/>
      </c>
      <c r="K11" s="61" t="str">
        <f>IFERROR(stern!J11/GAMSstern!J11,"")</f>
        <v/>
      </c>
      <c r="L11" s="61" t="str">
        <f>IFERROR(stern!K11/GAMSstern!K11,"")</f>
        <v/>
      </c>
      <c r="M11" s="61" t="str">
        <f>IFERROR(stern!L11/GAMSstern!L11,"")</f>
        <v/>
      </c>
      <c r="N11" s="61" t="str">
        <f>IFERROR(stern!M11/GAMSstern!M11,"")</f>
        <v/>
      </c>
      <c r="O11" s="61" t="str">
        <f>IFERROR(stern!N11/GAMSstern!N11,"")</f>
        <v/>
      </c>
      <c r="P11" s="61" t="str">
        <f>IFERROR(stern!O11/GAMSstern!O11,"")</f>
        <v/>
      </c>
      <c r="Q11" s="61" t="str">
        <f>IFERROR(stern!P11/GAMSstern!P11,"")</f>
        <v/>
      </c>
      <c r="R11" s="61" t="str">
        <f>IFERROR(stern!Q11/GAMSstern!Q11,"")</f>
        <v/>
      </c>
      <c r="S11" s="61" t="str">
        <f>IFERROR(stern!R11/GAMSstern!R11,"")</f>
        <v/>
      </c>
      <c r="T11" s="61" t="str">
        <f>IFERROR(stern!S11/GAMSstern!S11,"")</f>
        <v/>
      </c>
      <c r="U11" s="61" t="str">
        <f>IFERROR(stern!T11/GAMSstern!T11,"")</f>
        <v/>
      </c>
      <c r="V11" s="61" t="str">
        <f>IFERROR(stern!U11/GAMSstern!U11,"")</f>
        <v/>
      </c>
      <c r="W11" s="61" t="str">
        <f>IFERROR(stern!V11/GAMSstern!V11,"")</f>
        <v/>
      </c>
      <c r="X11" s="61" t="str">
        <f>IFERROR(stern!W11/GAMSstern!W11,"")</f>
        <v/>
      </c>
      <c r="Y11" s="61" t="str">
        <f>IFERROR(stern!X11/GAMSstern!X11,"")</f>
        <v/>
      </c>
      <c r="Z11" s="61" t="str">
        <f>IFERROR(stern!Y11/GAMSstern!Y11,"")</f>
        <v/>
      </c>
      <c r="AA11" s="61" t="str">
        <f>IFERROR(stern!Z11/GAMSstern!Z11,"")</f>
        <v/>
      </c>
      <c r="AB11" s="61" t="str">
        <f>IFERROR(stern!AA11/GAMSstern!AA11,"")</f>
        <v/>
      </c>
      <c r="AC11" s="61" t="str">
        <f>IFERROR(stern!AB11/GAMSstern!AB11,"")</f>
        <v/>
      </c>
      <c r="AD11" s="61" t="str">
        <f>IFERROR(stern!AC11/GAMSstern!AC11,"")</f>
        <v/>
      </c>
      <c r="AE11" s="61" t="str">
        <f>IFERROR(stern!AD11/GAMSstern!AD11,"")</f>
        <v/>
      </c>
      <c r="AF11" s="61" t="str">
        <f>IFERROR(stern!AE11/GAMSstern!AE11,"")</f>
        <v/>
      </c>
      <c r="AG11" s="61" t="str">
        <f>IFERROR(stern!AF11/GAMSstern!AF11,"")</f>
        <v/>
      </c>
      <c r="AH11" s="61" t="str">
        <f>IFERROR(stern!AG11/GAMSstern!AG11,"")</f>
        <v/>
      </c>
      <c r="AI11" s="61" t="str">
        <f>IFERROR(stern!AH11/GAMSstern!AH11,"")</f>
        <v/>
      </c>
      <c r="AJ11" s="61" t="str">
        <f>IFERROR(stern!AI11/GAMSstern!AI11,"")</f>
        <v/>
      </c>
      <c r="AK11" s="61" t="str">
        <f>IFERROR(stern!AJ11/GAMSstern!AJ11,"")</f>
        <v/>
      </c>
      <c r="AL11" s="61" t="str">
        <f>IFERROR(stern!AK11/GAMSstern!AK11,"")</f>
        <v/>
      </c>
      <c r="AM11" s="61" t="str">
        <f>IFERROR(stern!AL11/GAMSstern!AL11,"")</f>
        <v/>
      </c>
      <c r="AN11" s="61" t="str">
        <f>IFERROR(stern!AM11/GAMSstern!AM11,"")</f>
        <v/>
      </c>
      <c r="AO11" s="61" t="str">
        <f>IFERROR(stern!AN11/GAMSstern!AN11,"")</f>
        <v/>
      </c>
      <c r="AP11" s="61" t="str">
        <f>IFERROR(stern!AO11/GAMSstern!AO11,"")</f>
        <v/>
      </c>
      <c r="AQ11" s="61" t="str">
        <f>IFERROR(stern!AP11/GAMSstern!AP11,"")</f>
        <v/>
      </c>
      <c r="AR11" s="61" t="str">
        <f>IFERROR(stern!AQ11/GAMSstern!AQ11,"")</f>
        <v/>
      </c>
      <c r="AS11" s="61" t="str">
        <f>IFERROR(stern!AR11/GAMSstern!AR11,"")</f>
        <v/>
      </c>
      <c r="AT11" s="61" t="str">
        <f>IFERROR(stern!AS11/GAMSstern!AS11,"")</f>
        <v/>
      </c>
      <c r="AU11" s="61" t="str">
        <f>IFERROR(stern!AT11/GAMSstern!AT11,"")</f>
        <v/>
      </c>
      <c r="AV11" s="61" t="str">
        <f>IFERROR(stern!AU11/GAMSstern!AU11,"")</f>
        <v/>
      </c>
      <c r="AW11" s="61" t="str">
        <f>IFERROR(stern!AV11/GAMSstern!AV11,"")</f>
        <v/>
      </c>
      <c r="AX11" s="61" t="str">
        <f>IFERROR(stern!AW11/GAMSstern!AW11,"")</f>
        <v/>
      </c>
      <c r="AY11" s="61" t="str">
        <f>IFERROR(stern!AX11/GAMSstern!AX11,"")</f>
        <v/>
      </c>
      <c r="AZ11" s="61" t="str">
        <f>IFERROR(stern!AY11/GAMSstern!AY11,"")</f>
        <v/>
      </c>
      <c r="BA11" s="61" t="str">
        <f>IFERROR(stern!AZ11/GAMSstern!AZ11,"")</f>
        <v/>
      </c>
      <c r="BB11" s="61" t="str">
        <f>IFERROR(stern!BA11/GAMSstern!BA11,"")</f>
        <v/>
      </c>
      <c r="BC11" s="61" t="str">
        <f>IFERROR(stern!BB11/GAMSstern!BB11,"")</f>
        <v/>
      </c>
      <c r="BD11" s="61" t="str">
        <f>IFERROR(stern!BC11/GAMSstern!BC11,"")</f>
        <v/>
      </c>
      <c r="BE11" s="61" t="str">
        <f>IFERROR(stern!BD11/GAMSstern!BD11,"")</f>
        <v/>
      </c>
      <c r="BF11" s="61" t="str">
        <f>IFERROR(stern!BE11/GAMSstern!BE11,"")</f>
        <v/>
      </c>
      <c r="BG11" s="61" t="str">
        <f>IFERROR(stern!BF11/GAMSstern!BF11,"")</f>
        <v/>
      </c>
      <c r="BH11" s="61" t="str">
        <f>IFERROR(stern!BG11/GAMSstern!BG11,"")</f>
        <v/>
      </c>
      <c r="BI11" s="61" t="str">
        <f>IFERROR(stern!BH11/GAMSstern!BH11,"")</f>
        <v/>
      </c>
      <c r="BJ11" s="61" t="str">
        <f>IFERROR(stern!BI11/GAMSstern!BI11,"")</f>
        <v/>
      </c>
    </row>
    <row r="12" spans="1:62" x14ac:dyDescent="0.25">
      <c r="A12" t="str">
        <f>stern!A12</f>
        <v>Initial K</v>
      </c>
      <c r="B12" t="str">
        <f>GAMSbase!A12</f>
        <v>Initial K (Capital Stock)</v>
      </c>
      <c r="C12" s="61">
        <f>IFERROR(stern!B12/GAMSstern!B12,"")</f>
        <v>1</v>
      </c>
      <c r="D12" s="61" t="str">
        <f>IFERROR(stern!C12/GAMSstern!C12,"")</f>
        <v/>
      </c>
      <c r="E12" s="61" t="str">
        <f>IFERROR(stern!D12/GAMSstern!D12,"")</f>
        <v/>
      </c>
      <c r="F12" s="61" t="str">
        <f>IFERROR(stern!E12/GAMSstern!E12,"")</f>
        <v/>
      </c>
      <c r="G12" s="61" t="str">
        <f>IFERROR(stern!F12/GAMSstern!F12,"")</f>
        <v/>
      </c>
      <c r="H12" s="61" t="str">
        <f>IFERROR(stern!G12/GAMSstern!G12,"")</f>
        <v/>
      </c>
      <c r="I12" s="61" t="str">
        <f>IFERROR(stern!H12/GAMSstern!H12,"")</f>
        <v/>
      </c>
      <c r="J12" s="61" t="str">
        <f>IFERROR(stern!I12/GAMSstern!I12,"")</f>
        <v/>
      </c>
      <c r="K12" s="61" t="str">
        <f>IFERROR(stern!J12/GAMSstern!J12,"")</f>
        <v/>
      </c>
      <c r="L12" s="61" t="str">
        <f>IFERROR(stern!K12/GAMSstern!K12,"")</f>
        <v/>
      </c>
      <c r="M12" s="61" t="str">
        <f>IFERROR(stern!L12/GAMSstern!L12,"")</f>
        <v/>
      </c>
      <c r="N12" s="61" t="str">
        <f>IFERROR(stern!M12/GAMSstern!M12,"")</f>
        <v/>
      </c>
      <c r="O12" s="61" t="str">
        <f>IFERROR(stern!N12/GAMSstern!N12,"")</f>
        <v/>
      </c>
      <c r="P12" s="61" t="str">
        <f>IFERROR(stern!O12/GAMSstern!O12,"")</f>
        <v/>
      </c>
      <c r="Q12" s="61" t="str">
        <f>IFERROR(stern!P12/GAMSstern!P12,"")</f>
        <v/>
      </c>
      <c r="R12" s="61" t="str">
        <f>IFERROR(stern!Q12/GAMSstern!Q12,"")</f>
        <v/>
      </c>
      <c r="S12" s="61" t="str">
        <f>IFERROR(stern!R12/GAMSstern!R12,"")</f>
        <v/>
      </c>
      <c r="T12" s="61" t="str">
        <f>IFERROR(stern!S12/GAMSstern!S12,"")</f>
        <v/>
      </c>
      <c r="U12" s="61" t="str">
        <f>IFERROR(stern!T12/GAMSstern!T12,"")</f>
        <v/>
      </c>
      <c r="V12" s="61" t="str">
        <f>IFERROR(stern!U12/GAMSstern!U12,"")</f>
        <v/>
      </c>
      <c r="W12" s="61" t="str">
        <f>IFERROR(stern!V12/GAMSstern!V12,"")</f>
        <v/>
      </c>
      <c r="X12" s="61" t="str">
        <f>IFERROR(stern!W12/GAMSstern!W12,"")</f>
        <v/>
      </c>
      <c r="Y12" s="61" t="str">
        <f>IFERROR(stern!X12/GAMSstern!X12,"")</f>
        <v/>
      </c>
      <c r="Z12" s="61" t="str">
        <f>IFERROR(stern!Y12/GAMSstern!Y12,"")</f>
        <v/>
      </c>
      <c r="AA12" s="61" t="str">
        <f>IFERROR(stern!Z12/GAMSstern!Z12,"")</f>
        <v/>
      </c>
      <c r="AB12" s="61" t="str">
        <f>IFERROR(stern!AA12/GAMSstern!AA12,"")</f>
        <v/>
      </c>
      <c r="AC12" s="61" t="str">
        <f>IFERROR(stern!AB12/GAMSstern!AB12,"")</f>
        <v/>
      </c>
      <c r="AD12" s="61" t="str">
        <f>IFERROR(stern!AC12/GAMSstern!AC12,"")</f>
        <v/>
      </c>
      <c r="AE12" s="61" t="str">
        <f>IFERROR(stern!AD12/GAMSstern!AD12,"")</f>
        <v/>
      </c>
      <c r="AF12" s="61" t="str">
        <f>IFERROR(stern!AE12/GAMSstern!AE12,"")</f>
        <v/>
      </c>
      <c r="AG12" s="61" t="str">
        <f>IFERROR(stern!AF12/GAMSstern!AF12,"")</f>
        <v/>
      </c>
      <c r="AH12" s="61" t="str">
        <f>IFERROR(stern!AG12/GAMSstern!AG12,"")</f>
        <v/>
      </c>
      <c r="AI12" s="61" t="str">
        <f>IFERROR(stern!AH12/GAMSstern!AH12,"")</f>
        <v/>
      </c>
      <c r="AJ12" s="61" t="str">
        <f>IFERROR(stern!AI12/GAMSstern!AI12,"")</f>
        <v/>
      </c>
      <c r="AK12" s="61" t="str">
        <f>IFERROR(stern!AJ12/GAMSstern!AJ12,"")</f>
        <v/>
      </c>
      <c r="AL12" s="61" t="str">
        <f>IFERROR(stern!AK12/GAMSstern!AK12,"")</f>
        <v/>
      </c>
      <c r="AM12" s="61" t="str">
        <f>IFERROR(stern!AL12/GAMSstern!AL12,"")</f>
        <v/>
      </c>
      <c r="AN12" s="61" t="str">
        <f>IFERROR(stern!AM12/GAMSstern!AM12,"")</f>
        <v/>
      </c>
      <c r="AO12" s="61" t="str">
        <f>IFERROR(stern!AN12/GAMSstern!AN12,"")</f>
        <v/>
      </c>
      <c r="AP12" s="61" t="str">
        <f>IFERROR(stern!AO12/GAMSstern!AO12,"")</f>
        <v/>
      </c>
      <c r="AQ12" s="61" t="str">
        <f>IFERROR(stern!AP12/GAMSstern!AP12,"")</f>
        <v/>
      </c>
      <c r="AR12" s="61" t="str">
        <f>IFERROR(stern!AQ12/GAMSstern!AQ12,"")</f>
        <v/>
      </c>
      <c r="AS12" s="61" t="str">
        <f>IFERROR(stern!AR12/GAMSstern!AR12,"")</f>
        <v/>
      </c>
      <c r="AT12" s="61" t="str">
        <f>IFERROR(stern!AS12/GAMSstern!AS12,"")</f>
        <v/>
      </c>
      <c r="AU12" s="61" t="str">
        <f>IFERROR(stern!AT12/GAMSstern!AT12,"")</f>
        <v/>
      </c>
      <c r="AV12" s="61" t="str">
        <f>IFERROR(stern!AU12/GAMSstern!AU12,"")</f>
        <v/>
      </c>
      <c r="AW12" s="61" t="str">
        <f>IFERROR(stern!AV12/GAMSstern!AV12,"")</f>
        <v/>
      </c>
      <c r="AX12" s="61" t="str">
        <f>IFERROR(stern!AW12/GAMSstern!AW12,"")</f>
        <v/>
      </c>
      <c r="AY12" s="61" t="str">
        <f>IFERROR(stern!AX12/GAMSstern!AX12,"")</f>
        <v/>
      </c>
      <c r="AZ12" s="61" t="str">
        <f>IFERROR(stern!AY12/GAMSstern!AY12,"")</f>
        <v/>
      </c>
      <c r="BA12" s="61" t="str">
        <f>IFERROR(stern!AZ12/GAMSstern!AZ12,"")</f>
        <v/>
      </c>
      <c r="BB12" s="61" t="str">
        <f>IFERROR(stern!BA12/GAMSstern!BA12,"")</f>
        <v/>
      </c>
      <c r="BC12" s="61" t="str">
        <f>IFERROR(stern!BB12/GAMSstern!BB12,"")</f>
        <v/>
      </c>
      <c r="BD12" s="61" t="str">
        <f>IFERROR(stern!BC12/GAMSstern!BC12,"")</f>
        <v/>
      </c>
      <c r="BE12" s="61" t="str">
        <f>IFERROR(stern!BD12/GAMSstern!BD12,"")</f>
        <v/>
      </c>
      <c r="BF12" s="61" t="str">
        <f>IFERROR(stern!BE12/GAMSstern!BE12,"")</f>
        <v/>
      </c>
      <c r="BG12" s="61" t="str">
        <f>IFERROR(stern!BF12/GAMSstern!BF12,"")</f>
        <v/>
      </c>
      <c r="BH12" s="61" t="str">
        <f>IFERROR(stern!BG12/GAMSstern!BG12,"")</f>
        <v/>
      </c>
      <c r="BI12" s="61" t="str">
        <f>IFERROR(stern!BH12/GAMSstern!BH12,"")</f>
        <v/>
      </c>
      <c r="BJ12" s="61" t="str">
        <f>IFERROR(stern!BI12/GAMSstern!BI12,"")</f>
        <v/>
      </c>
    </row>
    <row r="13" spans="1:62" x14ac:dyDescent="0.25">
      <c r="A13" t="str">
        <f>stern!A13</f>
        <v>Initial A</v>
      </c>
      <c r="B13" t="str">
        <f>GAMSbase!A13</f>
        <v>Initial A (Total Factor Productivity)</v>
      </c>
      <c r="C13" s="61">
        <f>IFERROR(stern!B13/GAMSstern!B13,"")</f>
        <v>1</v>
      </c>
      <c r="D13" s="61" t="str">
        <f>IFERROR(stern!C13/GAMSstern!C13,"")</f>
        <v/>
      </c>
      <c r="E13" s="61" t="str">
        <f>IFERROR(stern!D13/GAMSstern!D13,"")</f>
        <v/>
      </c>
      <c r="F13" s="61" t="str">
        <f>IFERROR(stern!E13/GAMSstern!E13,"")</f>
        <v/>
      </c>
      <c r="G13" s="61" t="str">
        <f>IFERROR(stern!F13/GAMSstern!F13,"")</f>
        <v/>
      </c>
      <c r="H13" s="61" t="str">
        <f>IFERROR(stern!G13/GAMSstern!G13,"")</f>
        <v/>
      </c>
      <c r="I13" s="61" t="str">
        <f>IFERROR(stern!H13/GAMSstern!H13,"")</f>
        <v/>
      </c>
      <c r="J13" s="61" t="str">
        <f>IFERROR(stern!I13/GAMSstern!I13,"")</f>
        <v/>
      </c>
      <c r="K13" s="61" t="str">
        <f>IFERROR(stern!J13/GAMSstern!J13,"")</f>
        <v/>
      </c>
      <c r="L13" s="61" t="str">
        <f>IFERROR(stern!K13/GAMSstern!K13,"")</f>
        <v/>
      </c>
      <c r="M13" s="61" t="str">
        <f>IFERROR(stern!L13/GAMSstern!L13,"")</f>
        <v/>
      </c>
      <c r="N13" s="61" t="str">
        <f>IFERROR(stern!M13/GAMSstern!M13,"")</f>
        <v/>
      </c>
      <c r="O13" s="61" t="str">
        <f>IFERROR(stern!N13/GAMSstern!N13,"")</f>
        <v/>
      </c>
      <c r="P13" s="61" t="str">
        <f>IFERROR(stern!O13/GAMSstern!O13,"")</f>
        <v/>
      </c>
      <c r="Q13" s="61" t="str">
        <f>IFERROR(stern!P13/GAMSstern!P13,"")</f>
        <v/>
      </c>
      <c r="R13" s="61" t="str">
        <f>IFERROR(stern!Q13/GAMSstern!Q13,"")</f>
        <v/>
      </c>
      <c r="S13" s="61" t="str">
        <f>IFERROR(stern!R13/GAMSstern!R13,"")</f>
        <v/>
      </c>
      <c r="T13" s="61" t="str">
        <f>IFERROR(stern!S13/GAMSstern!S13,"")</f>
        <v/>
      </c>
      <c r="U13" s="61" t="str">
        <f>IFERROR(stern!T13/GAMSstern!T13,"")</f>
        <v/>
      </c>
      <c r="V13" s="61" t="str">
        <f>IFERROR(stern!U13/GAMSstern!U13,"")</f>
        <v/>
      </c>
      <c r="W13" s="61" t="str">
        <f>IFERROR(stern!V13/GAMSstern!V13,"")</f>
        <v/>
      </c>
      <c r="X13" s="61" t="str">
        <f>IFERROR(stern!W13/GAMSstern!W13,"")</f>
        <v/>
      </c>
      <c r="Y13" s="61" t="str">
        <f>IFERROR(stern!X13/GAMSstern!X13,"")</f>
        <v/>
      </c>
      <c r="Z13" s="61" t="str">
        <f>IFERROR(stern!Y13/GAMSstern!Y13,"")</f>
        <v/>
      </c>
      <c r="AA13" s="61" t="str">
        <f>IFERROR(stern!Z13/GAMSstern!Z13,"")</f>
        <v/>
      </c>
      <c r="AB13" s="61" t="str">
        <f>IFERROR(stern!AA13/GAMSstern!AA13,"")</f>
        <v/>
      </c>
      <c r="AC13" s="61" t="str">
        <f>IFERROR(stern!AB13/GAMSstern!AB13,"")</f>
        <v/>
      </c>
      <c r="AD13" s="61" t="str">
        <f>IFERROR(stern!AC13/GAMSstern!AC13,"")</f>
        <v/>
      </c>
      <c r="AE13" s="61" t="str">
        <f>IFERROR(stern!AD13/GAMSstern!AD13,"")</f>
        <v/>
      </c>
      <c r="AF13" s="61" t="str">
        <f>IFERROR(stern!AE13/GAMSstern!AE13,"")</f>
        <v/>
      </c>
      <c r="AG13" s="61" t="str">
        <f>IFERROR(stern!AF13/GAMSstern!AF13,"")</f>
        <v/>
      </c>
      <c r="AH13" s="61" t="str">
        <f>IFERROR(stern!AG13/GAMSstern!AG13,"")</f>
        <v/>
      </c>
      <c r="AI13" s="61" t="str">
        <f>IFERROR(stern!AH13/GAMSstern!AH13,"")</f>
        <v/>
      </c>
      <c r="AJ13" s="61" t="str">
        <f>IFERROR(stern!AI13/GAMSstern!AI13,"")</f>
        <v/>
      </c>
      <c r="AK13" s="61" t="str">
        <f>IFERROR(stern!AJ13/GAMSstern!AJ13,"")</f>
        <v/>
      </c>
      <c r="AL13" s="61" t="str">
        <f>IFERROR(stern!AK13/GAMSstern!AK13,"")</f>
        <v/>
      </c>
      <c r="AM13" s="61" t="str">
        <f>IFERROR(stern!AL13/GAMSstern!AL13,"")</f>
        <v/>
      </c>
      <c r="AN13" s="61" t="str">
        <f>IFERROR(stern!AM13/GAMSstern!AM13,"")</f>
        <v/>
      </c>
      <c r="AO13" s="61" t="str">
        <f>IFERROR(stern!AN13/GAMSstern!AN13,"")</f>
        <v/>
      </c>
      <c r="AP13" s="61" t="str">
        <f>IFERROR(stern!AO13/GAMSstern!AO13,"")</f>
        <v/>
      </c>
      <c r="AQ13" s="61" t="str">
        <f>IFERROR(stern!AP13/GAMSstern!AP13,"")</f>
        <v/>
      </c>
      <c r="AR13" s="61" t="str">
        <f>IFERROR(stern!AQ13/GAMSstern!AQ13,"")</f>
        <v/>
      </c>
      <c r="AS13" s="61" t="str">
        <f>IFERROR(stern!AR13/GAMSstern!AR13,"")</f>
        <v/>
      </c>
      <c r="AT13" s="61" t="str">
        <f>IFERROR(stern!AS13/GAMSstern!AS13,"")</f>
        <v/>
      </c>
      <c r="AU13" s="61" t="str">
        <f>IFERROR(stern!AT13/GAMSstern!AT13,"")</f>
        <v/>
      </c>
      <c r="AV13" s="61" t="str">
        <f>IFERROR(stern!AU13/GAMSstern!AU13,"")</f>
        <v/>
      </c>
      <c r="AW13" s="61" t="str">
        <f>IFERROR(stern!AV13/GAMSstern!AV13,"")</f>
        <v/>
      </c>
      <c r="AX13" s="61" t="str">
        <f>IFERROR(stern!AW13/GAMSstern!AW13,"")</f>
        <v/>
      </c>
      <c r="AY13" s="61" t="str">
        <f>IFERROR(stern!AX13/GAMSstern!AX13,"")</f>
        <v/>
      </c>
      <c r="AZ13" s="61" t="str">
        <f>IFERROR(stern!AY13/GAMSstern!AY13,"")</f>
        <v/>
      </c>
      <c r="BA13" s="61" t="str">
        <f>IFERROR(stern!AZ13/GAMSstern!AZ13,"")</f>
        <v/>
      </c>
      <c r="BB13" s="61" t="str">
        <f>IFERROR(stern!BA13/GAMSstern!BA13,"")</f>
        <v/>
      </c>
      <c r="BC13" s="61" t="str">
        <f>IFERROR(stern!BB13/GAMSstern!BB13,"")</f>
        <v/>
      </c>
      <c r="BD13" s="61" t="str">
        <f>IFERROR(stern!BC13/GAMSstern!BC13,"")</f>
        <v/>
      </c>
      <c r="BE13" s="61" t="str">
        <f>IFERROR(stern!BD13/GAMSstern!BD13,"")</f>
        <v/>
      </c>
      <c r="BF13" s="61" t="str">
        <f>IFERROR(stern!BE13/GAMSstern!BE13,"")</f>
        <v/>
      </c>
      <c r="BG13" s="61" t="str">
        <f>IFERROR(stern!BF13/GAMSstern!BF13,"")</f>
        <v/>
      </c>
      <c r="BH13" s="61" t="str">
        <f>IFERROR(stern!BG13/GAMSstern!BG13,"")</f>
        <v/>
      </c>
      <c r="BI13" s="61" t="str">
        <f>IFERROR(stern!BH13/GAMSstern!BH13,"")</f>
        <v/>
      </c>
      <c r="BJ13" s="61" t="str">
        <f>IFERROR(stern!BI13/GAMSstern!BI13,"")</f>
        <v/>
      </c>
    </row>
    <row r="14" spans="1:62" x14ac:dyDescent="0.25">
      <c r="A14" t="str">
        <f>stern!A14</f>
        <v>WELFARE</v>
      </c>
      <c r="B14" t="str">
        <f>GAMSbase!A14</f>
        <v>* WELFARE</v>
      </c>
      <c r="C14" s="61" t="str">
        <f>IFERROR(stern!B14/GAMSstern!B14,"")</f>
        <v/>
      </c>
      <c r="D14" s="61" t="str">
        <f>IFERROR(stern!C14/GAMSstern!C14,"")</f>
        <v/>
      </c>
      <c r="E14" s="61" t="str">
        <f>IFERROR(stern!D14/GAMSstern!D14,"")</f>
        <v/>
      </c>
      <c r="F14" s="61" t="str">
        <f>IFERROR(stern!E14/GAMSstern!E14,"")</f>
        <v/>
      </c>
      <c r="G14" s="61" t="str">
        <f>IFERROR(stern!F14/GAMSstern!F14,"")</f>
        <v/>
      </c>
      <c r="H14" s="61" t="str">
        <f>IFERROR(stern!G14/GAMSstern!G14,"")</f>
        <v/>
      </c>
      <c r="I14" s="61" t="str">
        <f>IFERROR(stern!H14/GAMSstern!H14,"")</f>
        <v/>
      </c>
      <c r="J14" s="61" t="str">
        <f>IFERROR(stern!I14/GAMSstern!I14,"")</f>
        <v/>
      </c>
      <c r="K14" s="61" t="str">
        <f>IFERROR(stern!J14/GAMSstern!J14,"")</f>
        <v/>
      </c>
      <c r="L14" s="61" t="str">
        <f>IFERROR(stern!K14/GAMSstern!K14,"")</f>
        <v/>
      </c>
      <c r="M14" s="61" t="str">
        <f>IFERROR(stern!L14/GAMSstern!L14,"")</f>
        <v/>
      </c>
      <c r="N14" s="61" t="str">
        <f>IFERROR(stern!M14/GAMSstern!M14,"")</f>
        <v/>
      </c>
      <c r="O14" s="61" t="str">
        <f>IFERROR(stern!N14/GAMSstern!N14,"")</f>
        <v/>
      </c>
      <c r="P14" s="61" t="str">
        <f>IFERROR(stern!O14/GAMSstern!O14,"")</f>
        <v/>
      </c>
      <c r="Q14" s="61" t="str">
        <f>IFERROR(stern!P14/GAMSstern!P14,"")</f>
        <v/>
      </c>
      <c r="R14" s="61" t="str">
        <f>IFERROR(stern!Q14/GAMSstern!Q14,"")</f>
        <v/>
      </c>
      <c r="S14" s="61" t="str">
        <f>IFERROR(stern!R14/GAMSstern!R14,"")</f>
        <v/>
      </c>
      <c r="T14" s="61" t="str">
        <f>IFERROR(stern!S14/GAMSstern!S14,"")</f>
        <v/>
      </c>
      <c r="U14" s="61" t="str">
        <f>IFERROR(stern!T14/GAMSstern!T14,"")</f>
        <v/>
      </c>
      <c r="V14" s="61" t="str">
        <f>IFERROR(stern!U14/GAMSstern!U14,"")</f>
        <v/>
      </c>
      <c r="W14" s="61" t="str">
        <f>IFERROR(stern!V14/GAMSstern!V14,"")</f>
        <v/>
      </c>
      <c r="X14" s="61" t="str">
        <f>IFERROR(stern!W14/GAMSstern!W14,"")</f>
        <v/>
      </c>
      <c r="Y14" s="61" t="str">
        <f>IFERROR(stern!X14/GAMSstern!X14,"")</f>
        <v/>
      </c>
      <c r="Z14" s="61" t="str">
        <f>IFERROR(stern!Y14/GAMSstern!Y14,"")</f>
        <v/>
      </c>
      <c r="AA14" s="61" t="str">
        <f>IFERROR(stern!Z14/GAMSstern!Z14,"")</f>
        <v/>
      </c>
      <c r="AB14" s="61" t="str">
        <f>IFERROR(stern!AA14/GAMSstern!AA14,"")</f>
        <v/>
      </c>
      <c r="AC14" s="61" t="str">
        <f>IFERROR(stern!AB14/GAMSstern!AB14,"")</f>
        <v/>
      </c>
      <c r="AD14" s="61" t="str">
        <f>IFERROR(stern!AC14/GAMSstern!AC14,"")</f>
        <v/>
      </c>
      <c r="AE14" s="61" t="str">
        <f>IFERROR(stern!AD14/GAMSstern!AD14,"")</f>
        <v/>
      </c>
      <c r="AF14" s="61" t="str">
        <f>IFERROR(stern!AE14/GAMSstern!AE14,"")</f>
        <v/>
      </c>
      <c r="AG14" s="61" t="str">
        <f>IFERROR(stern!AF14/GAMSstern!AF14,"")</f>
        <v/>
      </c>
      <c r="AH14" s="61" t="str">
        <f>IFERROR(stern!AG14/GAMSstern!AG14,"")</f>
        <v/>
      </c>
      <c r="AI14" s="61" t="str">
        <f>IFERROR(stern!AH14/GAMSstern!AH14,"")</f>
        <v/>
      </c>
      <c r="AJ14" s="61" t="str">
        <f>IFERROR(stern!AI14/GAMSstern!AI14,"")</f>
        <v/>
      </c>
      <c r="AK14" s="61" t="str">
        <f>IFERROR(stern!AJ14/GAMSstern!AJ14,"")</f>
        <v/>
      </c>
      <c r="AL14" s="61" t="str">
        <f>IFERROR(stern!AK14/GAMSstern!AK14,"")</f>
        <v/>
      </c>
      <c r="AM14" s="61" t="str">
        <f>IFERROR(stern!AL14/GAMSstern!AL14,"")</f>
        <v/>
      </c>
      <c r="AN14" s="61" t="str">
        <f>IFERROR(stern!AM14/GAMSstern!AM14,"")</f>
        <v/>
      </c>
      <c r="AO14" s="61" t="str">
        <f>IFERROR(stern!AN14/GAMSstern!AN14,"")</f>
        <v/>
      </c>
      <c r="AP14" s="61" t="str">
        <f>IFERROR(stern!AO14/GAMSstern!AO14,"")</f>
        <v/>
      </c>
      <c r="AQ14" s="61" t="str">
        <f>IFERROR(stern!AP14/GAMSstern!AP14,"")</f>
        <v/>
      </c>
      <c r="AR14" s="61" t="str">
        <f>IFERROR(stern!AQ14/GAMSstern!AQ14,"")</f>
        <v/>
      </c>
      <c r="AS14" s="61" t="str">
        <f>IFERROR(stern!AR14/GAMSstern!AR14,"")</f>
        <v/>
      </c>
      <c r="AT14" s="61" t="str">
        <f>IFERROR(stern!AS14/GAMSstern!AS14,"")</f>
        <v/>
      </c>
      <c r="AU14" s="61" t="str">
        <f>IFERROR(stern!AT14/GAMSstern!AT14,"")</f>
        <v/>
      </c>
      <c r="AV14" s="61" t="str">
        <f>IFERROR(stern!AU14/GAMSstern!AU14,"")</f>
        <v/>
      </c>
      <c r="AW14" s="61" t="str">
        <f>IFERROR(stern!AV14/GAMSstern!AV14,"")</f>
        <v/>
      </c>
      <c r="AX14" s="61" t="str">
        <f>IFERROR(stern!AW14/GAMSstern!AW14,"")</f>
        <v/>
      </c>
      <c r="AY14" s="61" t="str">
        <f>IFERROR(stern!AX14/GAMSstern!AX14,"")</f>
        <v/>
      </c>
      <c r="AZ14" s="61" t="str">
        <f>IFERROR(stern!AY14/GAMSstern!AY14,"")</f>
        <v/>
      </c>
      <c r="BA14" s="61" t="str">
        <f>IFERROR(stern!AZ14/GAMSstern!AZ14,"")</f>
        <v/>
      </c>
      <c r="BB14" s="61" t="str">
        <f>IFERROR(stern!BA14/GAMSstern!BA14,"")</f>
        <v/>
      </c>
      <c r="BC14" s="61" t="str">
        <f>IFERROR(stern!BB14/GAMSstern!BB14,"")</f>
        <v/>
      </c>
      <c r="BD14" s="61" t="str">
        <f>IFERROR(stern!BC14/GAMSstern!BC14,"")</f>
        <v/>
      </c>
      <c r="BE14" s="61" t="str">
        <f>IFERROR(stern!BD14/GAMSstern!BD14,"")</f>
        <v/>
      </c>
      <c r="BF14" s="61" t="str">
        <f>IFERROR(stern!BE14/GAMSstern!BE14,"")</f>
        <v/>
      </c>
      <c r="BG14" s="61" t="str">
        <f>IFERROR(stern!BF14/GAMSstern!BF14,"")</f>
        <v/>
      </c>
      <c r="BH14" s="61" t="str">
        <f>IFERROR(stern!BG14/GAMSstern!BG14,"")</f>
        <v/>
      </c>
      <c r="BI14" s="61" t="str">
        <f>IFERROR(stern!BH14/GAMSstern!BH14,"")</f>
        <v/>
      </c>
      <c r="BJ14" s="61" t="str">
        <f>IFERROR(stern!BI14/GAMSstern!BI14,"")</f>
        <v/>
      </c>
    </row>
    <row r="15" spans="1:62" x14ac:dyDescent="0.25">
      <c r="A15" t="str">
        <f>stern!A15</f>
        <v>Time preference plus risk (per year)</v>
      </c>
      <c r="B15" t="str">
        <f>GAMSbase!A15</f>
        <v>Time Preference plus Risk (per year)</v>
      </c>
      <c r="C15" s="61">
        <f>IFERROR(stern!B15/GAMSstern!B15,"")</f>
        <v>1</v>
      </c>
      <c r="D15" s="61">
        <f>IFERROR(stern!C15/GAMSstern!C15,"")</f>
        <v>1</v>
      </c>
      <c r="E15" s="61">
        <f>IFERROR(stern!D15/GAMSstern!D15,"")</f>
        <v>1</v>
      </c>
      <c r="F15" s="61">
        <f>IFERROR(stern!E15/GAMSstern!E15,"")</f>
        <v>1</v>
      </c>
      <c r="G15" s="61">
        <f>IFERROR(stern!F15/GAMSstern!F15,"")</f>
        <v>1</v>
      </c>
      <c r="H15" s="61">
        <f>IFERROR(stern!G15/GAMSstern!G15,"")</f>
        <v>1</v>
      </c>
      <c r="I15" s="61">
        <f>IFERROR(stern!H15/GAMSstern!H15,"")</f>
        <v>1</v>
      </c>
      <c r="J15" s="61">
        <f>IFERROR(stern!I15/GAMSstern!I15,"")</f>
        <v>1</v>
      </c>
      <c r="K15" s="61">
        <f>IFERROR(stern!J15/GAMSstern!J15,"")</f>
        <v>1</v>
      </c>
      <c r="L15" s="61">
        <f>IFERROR(stern!K15/GAMSstern!K15,"")</f>
        <v>1</v>
      </c>
      <c r="M15" s="61">
        <f>IFERROR(stern!L15/GAMSstern!L15,"")</f>
        <v>1</v>
      </c>
      <c r="N15" s="61">
        <f>IFERROR(stern!M15/GAMSstern!M15,"")</f>
        <v>1</v>
      </c>
      <c r="O15" s="61">
        <f>IFERROR(stern!N15/GAMSstern!N15,"")</f>
        <v>1</v>
      </c>
      <c r="P15" s="61">
        <f>IFERROR(stern!O15/GAMSstern!O15,"")</f>
        <v>1</v>
      </c>
      <c r="Q15" s="61">
        <f>IFERROR(stern!P15/GAMSstern!P15,"")</f>
        <v>1</v>
      </c>
      <c r="R15" s="61">
        <f>IFERROR(stern!Q15/GAMSstern!Q15,"")</f>
        <v>1</v>
      </c>
      <c r="S15" s="61">
        <f>IFERROR(stern!R15/GAMSstern!R15,"")</f>
        <v>1</v>
      </c>
      <c r="T15" s="61">
        <f>IFERROR(stern!S15/GAMSstern!S15,"")</f>
        <v>1</v>
      </c>
      <c r="U15" s="61">
        <f>IFERROR(stern!T15/GAMSstern!T15,"")</f>
        <v>1</v>
      </c>
      <c r="V15" s="61">
        <f>IFERROR(stern!U15/GAMSstern!U15,"")</f>
        <v>1</v>
      </c>
      <c r="W15" s="61">
        <f>IFERROR(stern!V15/GAMSstern!V15,"")</f>
        <v>1</v>
      </c>
      <c r="X15" s="61">
        <f>IFERROR(stern!W15/GAMSstern!W15,"")</f>
        <v>1</v>
      </c>
      <c r="Y15" s="61">
        <f>IFERROR(stern!X15/GAMSstern!X15,"")</f>
        <v>1</v>
      </c>
      <c r="Z15" s="61">
        <f>IFERROR(stern!Y15/GAMSstern!Y15,"")</f>
        <v>1</v>
      </c>
      <c r="AA15" s="61">
        <f>IFERROR(stern!Z15/GAMSstern!Z15,"")</f>
        <v>1</v>
      </c>
      <c r="AB15" s="61">
        <f>IFERROR(stern!AA15/GAMSstern!AA15,"")</f>
        <v>1</v>
      </c>
      <c r="AC15" s="61">
        <f>IFERROR(stern!AB15/GAMSstern!AB15,"")</f>
        <v>1</v>
      </c>
      <c r="AD15" s="61">
        <f>IFERROR(stern!AC15/GAMSstern!AC15,"")</f>
        <v>1</v>
      </c>
      <c r="AE15" s="61">
        <f>IFERROR(stern!AD15/GAMSstern!AD15,"")</f>
        <v>1</v>
      </c>
      <c r="AF15" s="61">
        <f>IFERROR(stern!AE15/GAMSstern!AE15,"")</f>
        <v>1</v>
      </c>
      <c r="AG15" s="61">
        <f>IFERROR(stern!AF15/GAMSstern!AF15,"")</f>
        <v>1</v>
      </c>
      <c r="AH15" s="61">
        <f>IFERROR(stern!AG15/GAMSstern!AG15,"")</f>
        <v>1</v>
      </c>
      <c r="AI15" s="61">
        <f>IFERROR(stern!AH15/GAMSstern!AH15,"")</f>
        <v>1</v>
      </c>
      <c r="AJ15" s="61">
        <f>IFERROR(stern!AI15/GAMSstern!AI15,"")</f>
        <v>1</v>
      </c>
      <c r="AK15" s="61">
        <f>IFERROR(stern!AJ15/GAMSstern!AJ15,"")</f>
        <v>1</v>
      </c>
      <c r="AL15" s="61">
        <f>IFERROR(stern!AK15/GAMSstern!AK15,"")</f>
        <v>1</v>
      </c>
      <c r="AM15" s="61">
        <f>IFERROR(stern!AL15/GAMSstern!AL15,"")</f>
        <v>1</v>
      </c>
      <c r="AN15" s="61">
        <f>IFERROR(stern!AM15/GAMSstern!AM15,"")</f>
        <v>1</v>
      </c>
      <c r="AO15" s="61">
        <f>IFERROR(stern!AN15/GAMSstern!AN15,"")</f>
        <v>1</v>
      </c>
      <c r="AP15" s="61">
        <f>IFERROR(stern!AO15/GAMSstern!AO15,"")</f>
        <v>1</v>
      </c>
      <c r="AQ15" s="61">
        <f>IFERROR(stern!AP15/GAMSstern!AP15,"")</f>
        <v>1</v>
      </c>
      <c r="AR15" s="61">
        <f>IFERROR(stern!AQ15/GAMSstern!AQ15,"")</f>
        <v>1</v>
      </c>
      <c r="AS15" s="61">
        <f>IFERROR(stern!AR15/GAMSstern!AR15,"")</f>
        <v>1</v>
      </c>
      <c r="AT15" s="61">
        <f>IFERROR(stern!AS15/GAMSstern!AS15,"")</f>
        <v>1</v>
      </c>
      <c r="AU15" s="61">
        <f>IFERROR(stern!AT15/GAMSstern!AT15,"")</f>
        <v>1</v>
      </c>
      <c r="AV15" s="61">
        <f>IFERROR(stern!AU15/GAMSstern!AU15,"")</f>
        <v>1</v>
      </c>
      <c r="AW15" s="61">
        <f>IFERROR(stern!AV15/GAMSstern!AV15,"")</f>
        <v>1</v>
      </c>
      <c r="AX15" s="61">
        <f>IFERROR(stern!AW15/GAMSstern!AW15,"")</f>
        <v>1</v>
      </c>
      <c r="AY15" s="61">
        <f>IFERROR(stern!AX15/GAMSstern!AX15,"")</f>
        <v>1</v>
      </c>
      <c r="AZ15" s="61">
        <f>IFERROR(stern!AY15/GAMSstern!AY15,"")</f>
        <v>1</v>
      </c>
      <c r="BA15" s="61">
        <f>IFERROR(stern!AZ15/GAMSstern!AZ15,"")</f>
        <v>1</v>
      </c>
      <c r="BB15" s="61">
        <f>IFERROR(stern!BA15/GAMSstern!BA15,"")</f>
        <v>1</v>
      </c>
      <c r="BC15" s="61">
        <f>IFERROR(stern!BB15/GAMSstern!BB15,"")</f>
        <v>1</v>
      </c>
      <c r="BD15" s="61">
        <f>IFERROR(stern!BC15/GAMSstern!BC15,"")</f>
        <v>1</v>
      </c>
      <c r="BE15" s="61">
        <f>IFERROR(stern!BD15/GAMSstern!BD15,"")</f>
        <v>1</v>
      </c>
      <c r="BF15" s="61">
        <f>IFERROR(stern!BE15/GAMSstern!BE15,"")</f>
        <v>1</v>
      </c>
      <c r="BG15" s="61">
        <f>IFERROR(stern!BF15/GAMSstern!BF15,"")</f>
        <v>1</v>
      </c>
      <c r="BH15" s="61">
        <f>IFERROR(stern!BG15/GAMSstern!BG15,"")</f>
        <v>1</v>
      </c>
      <c r="BI15" s="61">
        <f>IFERROR(stern!BH15/GAMSstern!BH15,"")</f>
        <v>1</v>
      </c>
      <c r="BJ15" s="61">
        <f>IFERROR(stern!BI15/GAMSstern!BI15,"")</f>
        <v>1</v>
      </c>
    </row>
    <row r="16" spans="1:62" x14ac:dyDescent="0.25">
      <c r="A16" t="str">
        <f>stern!A16</f>
        <v xml:space="preserve">   Time premium</v>
      </c>
      <c r="B16" t="str">
        <f>GAMSbase!A16</f>
        <v>Time Premium</v>
      </c>
      <c r="C16" s="61">
        <f>IFERROR(stern!B16/GAMSstern!B16,"")</f>
        <v>1</v>
      </c>
      <c r="D16" s="61" t="str">
        <f>IFERROR(stern!C16/GAMSstern!C16,"")</f>
        <v/>
      </c>
      <c r="E16" s="61" t="str">
        <f>IFERROR(stern!D16/GAMSstern!D16,"")</f>
        <v/>
      </c>
      <c r="F16" s="61" t="str">
        <f>IFERROR(stern!E16/GAMSstern!E16,"")</f>
        <v/>
      </c>
      <c r="G16" s="61" t="str">
        <f>IFERROR(stern!F16/GAMSstern!F16,"")</f>
        <v/>
      </c>
      <c r="H16" s="61" t="str">
        <f>IFERROR(stern!G16/GAMSstern!G16,"")</f>
        <v/>
      </c>
      <c r="I16" s="61" t="str">
        <f>IFERROR(stern!H16/GAMSstern!H16,"")</f>
        <v/>
      </c>
      <c r="J16" s="61" t="str">
        <f>IFERROR(stern!I16/GAMSstern!I16,"")</f>
        <v/>
      </c>
      <c r="K16" s="61" t="str">
        <f>IFERROR(stern!J16/GAMSstern!J16,"")</f>
        <v/>
      </c>
      <c r="L16" s="61" t="str">
        <f>IFERROR(stern!K16/GAMSstern!K16,"")</f>
        <v/>
      </c>
      <c r="M16" s="61" t="str">
        <f>IFERROR(stern!L16/GAMSstern!L16,"")</f>
        <v/>
      </c>
      <c r="N16" s="61" t="str">
        <f>IFERROR(stern!M16/GAMSstern!M16,"")</f>
        <v/>
      </c>
      <c r="O16" s="61" t="str">
        <f>IFERROR(stern!N16/GAMSstern!N16,"")</f>
        <v/>
      </c>
      <c r="P16" s="61" t="str">
        <f>IFERROR(stern!O16/GAMSstern!O16,"")</f>
        <v/>
      </c>
      <c r="Q16" s="61" t="str">
        <f>IFERROR(stern!P16/GAMSstern!P16,"")</f>
        <v/>
      </c>
      <c r="R16" s="61" t="str">
        <f>IFERROR(stern!Q16/GAMSstern!Q16,"")</f>
        <v/>
      </c>
      <c r="S16" s="61" t="str">
        <f>IFERROR(stern!R16/GAMSstern!R16,"")</f>
        <v/>
      </c>
      <c r="T16" s="61" t="str">
        <f>IFERROR(stern!S16/GAMSstern!S16,"")</f>
        <v/>
      </c>
      <c r="U16" s="61" t="str">
        <f>IFERROR(stern!T16/GAMSstern!T16,"")</f>
        <v/>
      </c>
      <c r="V16" s="61" t="str">
        <f>IFERROR(stern!U16/GAMSstern!U16,"")</f>
        <v/>
      </c>
      <c r="W16" s="61" t="str">
        <f>IFERROR(stern!V16/GAMSstern!V16,"")</f>
        <v/>
      </c>
      <c r="X16" s="61" t="str">
        <f>IFERROR(stern!W16/GAMSstern!W16,"")</f>
        <v/>
      </c>
      <c r="Y16" s="61" t="str">
        <f>IFERROR(stern!X16/GAMSstern!X16,"")</f>
        <v/>
      </c>
      <c r="Z16" s="61" t="str">
        <f>IFERROR(stern!Y16/GAMSstern!Y16,"")</f>
        <v/>
      </c>
      <c r="AA16" s="61" t="str">
        <f>IFERROR(stern!Z16/GAMSstern!Z16,"")</f>
        <v/>
      </c>
      <c r="AB16" s="61" t="str">
        <f>IFERROR(stern!AA16/GAMSstern!AA16,"")</f>
        <v/>
      </c>
      <c r="AC16" s="61" t="str">
        <f>IFERROR(stern!AB16/GAMSstern!AB16,"")</f>
        <v/>
      </c>
      <c r="AD16" s="61" t="str">
        <f>IFERROR(stern!AC16/GAMSstern!AC16,"")</f>
        <v/>
      </c>
      <c r="AE16" s="61" t="str">
        <f>IFERROR(stern!AD16/GAMSstern!AD16,"")</f>
        <v/>
      </c>
      <c r="AF16" s="61" t="str">
        <f>IFERROR(stern!AE16/GAMSstern!AE16,"")</f>
        <v/>
      </c>
      <c r="AG16" s="61" t="str">
        <f>IFERROR(stern!AF16/GAMSstern!AF16,"")</f>
        <v/>
      </c>
      <c r="AH16" s="61" t="str">
        <f>IFERROR(stern!AG16/GAMSstern!AG16,"")</f>
        <v/>
      </c>
      <c r="AI16" s="61" t="str">
        <f>IFERROR(stern!AH16/GAMSstern!AH16,"")</f>
        <v/>
      </c>
      <c r="AJ16" s="61" t="str">
        <f>IFERROR(stern!AI16/GAMSstern!AI16,"")</f>
        <v/>
      </c>
      <c r="AK16" s="61" t="str">
        <f>IFERROR(stern!AJ16/GAMSstern!AJ16,"")</f>
        <v/>
      </c>
      <c r="AL16" s="61" t="str">
        <f>IFERROR(stern!AK16/GAMSstern!AK16,"")</f>
        <v/>
      </c>
      <c r="AM16" s="61" t="str">
        <f>IFERROR(stern!AL16/GAMSstern!AL16,"")</f>
        <v/>
      </c>
      <c r="AN16" s="61" t="str">
        <f>IFERROR(stern!AM16/GAMSstern!AM16,"")</f>
        <v/>
      </c>
      <c r="AO16" s="61" t="str">
        <f>IFERROR(stern!AN16/GAMSstern!AN16,"")</f>
        <v/>
      </c>
      <c r="AP16" s="61" t="str">
        <f>IFERROR(stern!AO16/GAMSstern!AO16,"")</f>
        <v/>
      </c>
      <c r="AQ16" s="61" t="str">
        <f>IFERROR(stern!AP16/GAMSstern!AP16,"")</f>
        <v/>
      </c>
      <c r="AR16" s="61" t="str">
        <f>IFERROR(stern!AQ16/GAMSstern!AQ16,"")</f>
        <v/>
      </c>
      <c r="AS16" s="61" t="str">
        <f>IFERROR(stern!AR16/GAMSstern!AR16,"")</f>
        <v/>
      </c>
      <c r="AT16" s="61" t="str">
        <f>IFERROR(stern!AS16/GAMSstern!AS16,"")</f>
        <v/>
      </c>
      <c r="AU16" s="61" t="str">
        <f>IFERROR(stern!AT16/GAMSstern!AT16,"")</f>
        <v/>
      </c>
      <c r="AV16" s="61" t="str">
        <f>IFERROR(stern!AU16/GAMSstern!AU16,"")</f>
        <v/>
      </c>
      <c r="AW16" s="61" t="str">
        <f>IFERROR(stern!AV16/GAMSstern!AV16,"")</f>
        <v/>
      </c>
      <c r="AX16" s="61" t="str">
        <f>IFERROR(stern!AW16/GAMSstern!AW16,"")</f>
        <v/>
      </c>
      <c r="AY16" s="61" t="str">
        <f>IFERROR(stern!AX16/GAMSstern!AX16,"")</f>
        <v/>
      </c>
      <c r="AZ16" s="61" t="str">
        <f>IFERROR(stern!AY16/GAMSstern!AY16,"")</f>
        <v/>
      </c>
      <c r="BA16" s="61" t="str">
        <f>IFERROR(stern!AZ16/GAMSstern!AZ16,"")</f>
        <v/>
      </c>
      <c r="BB16" s="61" t="str">
        <f>IFERROR(stern!BA16/GAMSstern!BA16,"")</f>
        <v/>
      </c>
      <c r="BC16" s="61" t="str">
        <f>IFERROR(stern!BB16/GAMSstern!BB16,"")</f>
        <v/>
      </c>
      <c r="BD16" s="61" t="str">
        <f>IFERROR(stern!BC16/GAMSstern!BC16,"")</f>
        <v/>
      </c>
      <c r="BE16" s="61" t="str">
        <f>IFERROR(stern!BD16/GAMSstern!BD16,"")</f>
        <v/>
      </c>
      <c r="BF16" s="61" t="str">
        <f>IFERROR(stern!BE16/GAMSstern!BE16,"")</f>
        <v/>
      </c>
      <c r="BG16" s="61" t="str">
        <f>IFERROR(stern!BF16/GAMSstern!BF16,"")</f>
        <v/>
      </c>
      <c r="BH16" s="61" t="str">
        <f>IFERROR(stern!BG16/GAMSstern!BG16,"")</f>
        <v/>
      </c>
      <c r="BI16" s="61" t="str">
        <f>IFERROR(stern!BH16/GAMSstern!BH16,"")</f>
        <v/>
      </c>
      <c r="BJ16" s="61" t="str">
        <f>IFERROR(stern!BI16/GAMSstern!BI16,"")</f>
        <v/>
      </c>
    </row>
    <row r="17" spans="1:62" x14ac:dyDescent="0.25">
      <c r="A17" t="str">
        <f>stern!A17</f>
        <v xml:space="preserve">  Non-diversifiable global risk (percent per year)</v>
      </c>
      <c r="B17" t="str">
        <f>GAMSbase!A17</f>
        <v>Non-Diversifiable Global Risk (per year)</v>
      </c>
      <c r="C17" s="61" t="str">
        <f>IFERROR(stern!B17/GAMSstern!B17,"")</f>
        <v/>
      </c>
      <c r="D17" s="61" t="str">
        <f>IFERROR(stern!C17/GAMSstern!C17,"")</f>
        <v/>
      </c>
      <c r="E17" s="61" t="str">
        <f>IFERROR(stern!D17/GAMSstern!D17,"")</f>
        <v/>
      </c>
      <c r="F17" s="61" t="str">
        <f>IFERROR(stern!E17/GAMSstern!E17,"")</f>
        <v/>
      </c>
      <c r="G17" s="61" t="str">
        <f>IFERROR(stern!F17/GAMSstern!F17,"")</f>
        <v/>
      </c>
      <c r="H17" s="61" t="str">
        <f>IFERROR(stern!G17/GAMSstern!G17,"")</f>
        <v/>
      </c>
      <c r="I17" s="61" t="str">
        <f>IFERROR(stern!H17/GAMSstern!H17,"")</f>
        <v/>
      </c>
      <c r="J17" s="61" t="str">
        <f>IFERROR(stern!I17/GAMSstern!I17,"")</f>
        <v/>
      </c>
      <c r="K17" s="61" t="str">
        <f>IFERROR(stern!J17/GAMSstern!J17,"")</f>
        <v/>
      </c>
      <c r="L17" s="61" t="str">
        <f>IFERROR(stern!K17/GAMSstern!K17,"")</f>
        <v/>
      </c>
      <c r="M17" s="61" t="str">
        <f>IFERROR(stern!L17/GAMSstern!L17,"")</f>
        <v/>
      </c>
      <c r="N17" s="61" t="str">
        <f>IFERROR(stern!M17/GAMSstern!M17,"")</f>
        <v/>
      </c>
      <c r="O17" s="61" t="str">
        <f>IFERROR(stern!N17/GAMSstern!N17,"")</f>
        <v/>
      </c>
      <c r="P17" s="61" t="str">
        <f>IFERROR(stern!O17/GAMSstern!O17,"")</f>
        <v/>
      </c>
      <c r="Q17" s="61" t="str">
        <f>IFERROR(stern!P17/GAMSstern!P17,"")</f>
        <v/>
      </c>
      <c r="R17" s="61" t="str">
        <f>IFERROR(stern!Q17/GAMSstern!Q17,"")</f>
        <v/>
      </c>
      <c r="S17" s="61" t="str">
        <f>IFERROR(stern!R17/GAMSstern!R17,"")</f>
        <v/>
      </c>
      <c r="T17" s="61" t="str">
        <f>IFERROR(stern!S17/GAMSstern!S17,"")</f>
        <v/>
      </c>
      <c r="U17" s="61" t="str">
        <f>IFERROR(stern!T17/GAMSstern!T17,"")</f>
        <v/>
      </c>
      <c r="V17" s="61" t="str">
        <f>IFERROR(stern!U17/GAMSstern!U17,"")</f>
        <v/>
      </c>
      <c r="W17" s="61" t="str">
        <f>IFERROR(stern!V17/GAMSstern!V17,"")</f>
        <v/>
      </c>
      <c r="X17" s="61" t="str">
        <f>IFERROR(stern!W17/GAMSstern!W17,"")</f>
        <v/>
      </c>
      <c r="Y17" s="61" t="str">
        <f>IFERROR(stern!X17/GAMSstern!X17,"")</f>
        <v/>
      </c>
      <c r="Z17" s="61" t="str">
        <f>IFERROR(stern!Y17/GAMSstern!Y17,"")</f>
        <v/>
      </c>
      <c r="AA17" s="61" t="str">
        <f>IFERROR(stern!Z17/GAMSstern!Z17,"")</f>
        <v/>
      </c>
      <c r="AB17" s="61" t="str">
        <f>IFERROR(stern!AA17/GAMSstern!AA17,"")</f>
        <v/>
      </c>
      <c r="AC17" s="61" t="str">
        <f>IFERROR(stern!AB17/GAMSstern!AB17,"")</f>
        <v/>
      </c>
      <c r="AD17" s="61" t="str">
        <f>IFERROR(stern!AC17/GAMSstern!AC17,"")</f>
        <v/>
      </c>
      <c r="AE17" s="61" t="str">
        <f>IFERROR(stern!AD17/GAMSstern!AD17,"")</f>
        <v/>
      </c>
      <c r="AF17" s="61" t="str">
        <f>IFERROR(stern!AE17/GAMSstern!AE17,"")</f>
        <v/>
      </c>
      <c r="AG17" s="61" t="str">
        <f>IFERROR(stern!AF17/GAMSstern!AF17,"")</f>
        <v/>
      </c>
      <c r="AH17" s="61" t="str">
        <f>IFERROR(stern!AG17/GAMSstern!AG17,"")</f>
        <v/>
      </c>
      <c r="AI17" s="61" t="str">
        <f>IFERROR(stern!AH17/GAMSstern!AH17,"")</f>
        <v/>
      </c>
      <c r="AJ17" s="61" t="str">
        <f>IFERROR(stern!AI17/GAMSstern!AI17,"")</f>
        <v/>
      </c>
      <c r="AK17" s="61" t="str">
        <f>IFERROR(stern!AJ17/GAMSstern!AJ17,"")</f>
        <v/>
      </c>
      <c r="AL17" s="61" t="str">
        <f>IFERROR(stern!AK17/GAMSstern!AK17,"")</f>
        <v/>
      </c>
      <c r="AM17" s="61" t="str">
        <f>IFERROR(stern!AL17/GAMSstern!AL17,"")</f>
        <v/>
      </c>
      <c r="AN17" s="61" t="str">
        <f>IFERROR(stern!AM17/GAMSstern!AM17,"")</f>
        <v/>
      </c>
      <c r="AO17" s="61" t="str">
        <f>IFERROR(stern!AN17/GAMSstern!AN17,"")</f>
        <v/>
      </c>
      <c r="AP17" s="61" t="str">
        <f>IFERROR(stern!AO17/GAMSstern!AO17,"")</f>
        <v/>
      </c>
      <c r="AQ17" s="61" t="str">
        <f>IFERROR(stern!AP17/GAMSstern!AP17,"")</f>
        <v/>
      </c>
      <c r="AR17" s="61" t="str">
        <f>IFERROR(stern!AQ17/GAMSstern!AQ17,"")</f>
        <v/>
      </c>
      <c r="AS17" s="61" t="str">
        <f>IFERROR(stern!AR17/GAMSstern!AR17,"")</f>
        <v/>
      </c>
      <c r="AT17" s="61" t="str">
        <f>IFERROR(stern!AS17/GAMSstern!AS17,"")</f>
        <v/>
      </c>
      <c r="AU17" s="61" t="str">
        <f>IFERROR(stern!AT17/GAMSstern!AT17,"")</f>
        <v/>
      </c>
      <c r="AV17" s="61" t="str">
        <f>IFERROR(stern!AU17/GAMSstern!AU17,"")</f>
        <v/>
      </c>
      <c r="AW17" s="61" t="str">
        <f>IFERROR(stern!AV17/GAMSstern!AV17,"")</f>
        <v/>
      </c>
      <c r="AX17" s="61" t="str">
        <f>IFERROR(stern!AW17/GAMSstern!AW17,"")</f>
        <v/>
      </c>
      <c r="AY17" s="61" t="str">
        <f>IFERROR(stern!AX17/GAMSstern!AX17,"")</f>
        <v/>
      </c>
      <c r="AZ17" s="61" t="str">
        <f>IFERROR(stern!AY17/GAMSstern!AY17,"")</f>
        <v/>
      </c>
      <c r="BA17" s="61" t="str">
        <f>IFERROR(stern!AZ17/GAMSstern!AZ17,"")</f>
        <v/>
      </c>
      <c r="BB17" s="61" t="str">
        <f>IFERROR(stern!BA17/GAMSstern!BA17,"")</f>
        <v/>
      </c>
      <c r="BC17" s="61" t="str">
        <f>IFERROR(stern!BB17/GAMSstern!BB17,"")</f>
        <v/>
      </c>
      <c r="BD17" s="61" t="str">
        <f>IFERROR(stern!BC17/GAMSstern!BC17,"")</f>
        <v/>
      </c>
      <c r="BE17" s="61" t="str">
        <f>IFERROR(stern!BD17/GAMSstern!BD17,"")</f>
        <v/>
      </c>
      <c r="BF17" s="61" t="str">
        <f>IFERROR(stern!BE17/GAMSstern!BE17,"")</f>
        <v/>
      </c>
      <c r="BG17" s="61" t="str">
        <f>IFERROR(stern!BF17/GAMSstern!BF17,"")</f>
        <v/>
      </c>
      <c r="BH17" s="61" t="str">
        <f>IFERROR(stern!BG17/GAMSstern!BG17,"")</f>
        <v/>
      </c>
      <c r="BI17" s="61" t="str">
        <f>IFERROR(stern!BH17/GAMSstern!BH17,"")</f>
        <v/>
      </c>
      <c r="BJ17" s="61" t="str">
        <f>IFERROR(stern!BI17/GAMSstern!BI17,"")</f>
        <v/>
      </c>
    </row>
    <row r="18" spans="1:62" x14ac:dyDescent="0.25">
      <c r="A18" t="str">
        <f>stern!A18</f>
        <v>Social time preference factor</v>
      </c>
      <c r="B18" t="str">
        <f>GAMSbase!A18</f>
        <v>Social Time Preference Factor</v>
      </c>
      <c r="C18" s="61">
        <f>IFERROR(stern!B18/GAMSstern!B18,"")</f>
        <v>1</v>
      </c>
      <c r="D18" s="61">
        <f>IFERROR(stern!C18/GAMSstern!C18,"")</f>
        <v>0.999999999969724</v>
      </c>
      <c r="E18" s="61">
        <f>IFERROR(stern!D18/GAMSstern!D18,"")</f>
        <v>1.0000000000131348</v>
      </c>
      <c r="F18" s="61">
        <f>IFERROR(stern!E18/GAMSstern!E18,"")</f>
        <v>1.0000000000491438</v>
      </c>
      <c r="G18" s="61">
        <f>IFERROR(stern!F18/GAMSstern!F18,"")</f>
        <v>1.000000000012931</v>
      </c>
      <c r="H18" s="61">
        <f>IFERROR(stern!G18/GAMSstern!G18,"")</f>
        <v>0.99999999995574729</v>
      </c>
      <c r="I18" s="61">
        <f>IFERROR(stern!H18/GAMSstern!H18,"")</f>
        <v>1.0000000000446825</v>
      </c>
      <c r="J18" s="61">
        <f>IFERROR(stern!I18/GAMSstern!I18,"")</f>
        <v>1.0000000000445965</v>
      </c>
      <c r="K18" s="61">
        <f>IFERROR(stern!J18/GAMSstern!J18,"")</f>
        <v>1.0000000000333977</v>
      </c>
      <c r="L18" s="61">
        <f>IFERROR(stern!K18/GAMSstern!K18,"")</f>
        <v>0.99999999998838651</v>
      </c>
      <c r="M18" s="61">
        <f>IFERROR(stern!L18/GAMSstern!L18,"")</f>
        <v>0.99999999999080758</v>
      </c>
      <c r="N18" s="61">
        <f>IFERROR(stern!M18/GAMSstern!M18,"")</f>
        <v>1.0000000000140006</v>
      </c>
      <c r="O18" s="61">
        <f>IFERROR(stern!N18/GAMSstern!N18,"")</f>
        <v>1.0000000000237015</v>
      </c>
      <c r="P18" s="61">
        <f>IFERROR(stern!O18/GAMSstern!O18,"")</f>
        <v>0.99999999997470157</v>
      </c>
      <c r="Q18" s="61">
        <f>IFERROR(stern!P18/GAMSstern!P18,"")</f>
        <v>1.0000000000219198</v>
      </c>
      <c r="R18" s="61">
        <f>IFERROR(stern!Q18/GAMSstern!Q18,"")</f>
        <v>0.99999999998334976</v>
      </c>
      <c r="S18" s="61">
        <f>IFERROR(stern!R18/GAMSstern!R18,"")</f>
        <v>0.99999999997836952</v>
      </c>
      <c r="T18" s="61">
        <f>IFERROR(stern!S18/GAMSstern!S18,"")</f>
        <v>0.99999999999671318</v>
      </c>
      <c r="U18" s="61">
        <f>IFERROR(stern!T18/GAMSstern!T18,"")</f>
        <v>1.0000000000014488</v>
      </c>
      <c r="V18" s="61">
        <f>IFERROR(stern!U18/GAMSstern!U18,"")</f>
        <v>1.0000000000351179</v>
      </c>
      <c r="W18" s="61">
        <f>IFERROR(stern!V18/GAMSstern!V18,"")</f>
        <v>0.9999999999975554</v>
      </c>
      <c r="X18" s="61">
        <f>IFERROR(stern!W18/GAMSstern!W18,"")</f>
        <v>0.99999999997234346</v>
      </c>
      <c r="Y18" s="61">
        <f>IFERROR(stern!X18/GAMSstern!X18,"")</f>
        <v>1.0000000000050404</v>
      </c>
      <c r="Z18" s="61">
        <f>IFERROR(stern!Y18/GAMSstern!Y18,"")</f>
        <v>0.99999999998686961</v>
      </c>
      <c r="AA18" s="61">
        <f>IFERROR(stern!Z18/GAMSstern!Z18,"")</f>
        <v>0.99999999998591349</v>
      </c>
      <c r="AB18" s="61">
        <f>IFERROR(stern!AA18/GAMSstern!AA18,"")</f>
        <v>1.0000000000218003</v>
      </c>
      <c r="AC18" s="61">
        <f>IFERROR(stern!AB18/GAMSstern!AB18,"")</f>
        <v>0.99999999994744115</v>
      </c>
      <c r="AD18" s="61">
        <f>IFERROR(stern!AC18/GAMSstern!AC18,"")</f>
        <v>1.0000000000139222</v>
      </c>
      <c r="AE18" s="61">
        <f>IFERROR(stern!AD18/GAMSstern!AD18,"")</f>
        <v>0.99999999995720401</v>
      </c>
      <c r="AF18" s="61">
        <f>IFERROR(stern!AE18/GAMSstern!AE18,"")</f>
        <v>1.0000000000223597</v>
      </c>
      <c r="AG18" s="61">
        <f>IFERROR(stern!AF18/GAMSstern!AF18,"")</f>
        <v>1.0000000000438396</v>
      </c>
      <c r="AH18" s="61">
        <f>IFERROR(stern!AG18/GAMSstern!AG18,"")</f>
        <v>1.0000000000157512</v>
      </c>
      <c r="AI18" s="61">
        <f>IFERROR(stern!AH18/GAMSstern!AH18,"")</f>
        <v>0.99999999997540168</v>
      </c>
      <c r="AJ18" s="61">
        <f>IFERROR(stern!AI18/GAMSstern!AI18,"")</f>
        <v>1.0000000000012259</v>
      </c>
      <c r="AK18" s="61">
        <f>IFERROR(stern!AJ18/GAMSstern!AJ18,"")</f>
        <v>0.99999999997360944</v>
      </c>
      <c r="AL18" s="61">
        <f>IFERROR(stern!AK18/GAMSstern!AK18,"")</f>
        <v>1.0000000000432081</v>
      </c>
      <c r="AM18" s="61">
        <f>IFERROR(stern!AL18/GAMSstern!AL18,"")</f>
        <v>1.0000000000360367</v>
      </c>
      <c r="AN18" s="61">
        <f>IFERROR(stern!AM18/GAMSstern!AM18,"")</f>
        <v>1.0000000000436979</v>
      </c>
      <c r="AO18" s="61">
        <f>IFERROR(stern!AN18/GAMSstern!AN18,"")</f>
        <v>0.99999999994326616</v>
      </c>
      <c r="AP18" s="61">
        <f>IFERROR(stern!AO18/GAMSstern!AO18,"")</f>
        <v>0.99999999999633249</v>
      </c>
      <c r="AQ18" s="61">
        <f>IFERROR(stern!AP18/GAMSstern!AP18,"")</f>
        <v>1.0000000000006135</v>
      </c>
      <c r="AR18" s="61">
        <f>IFERROR(stern!AQ18/GAMSstern!AQ18,"")</f>
        <v>1.0000000000115494</v>
      </c>
      <c r="AS18" s="61">
        <f>IFERROR(stern!AR18/GAMSstern!AR18,"")</f>
        <v>0.99999999997558942</v>
      </c>
      <c r="AT18" s="61">
        <f>IFERROR(stern!AS18/GAMSstern!AS18,"")</f>
        <v>0.99999999997223743</v>
      </c>
      <c r="AU18" s="61">
        <f>IFERROR(stern!AT18/GAMSstern!AT18,"")</f>
        <v>0.99999999996505373</v>
      </c>
      <c r="AV18" s="61">
        <f>IFERROR(stern!AU18/GAMSstern!AU18,"")</f>
        <v>1.0000000000460108</v>
      </c>
      <c r="AW18" s="61">
        <f>IFERROR(stern!AV18/GAMSstern!AV18,"")</f>
        <v>1.000000000058026</v>
      </c>
      <c r="AX18" s="61">
        <f>IFERROR(stern!AW18/GAMSstern!AW18,"")</f>
        <v>0.99999999996497158</v>
      </c>
      <c r="AY18" s="61">
        <f>IFERROR(stern!AX18/GAMSstern!AX18,"")</f>
        <v>0.99999999997869693</v>
      </c>
      <c r="AZ18" s="61">
        <f>IFERROR(stern!AY18/GAMSstern!AY18,"")</f>
        <v>1.0000000000511078</v>
      </c>
      <c r="BA18" s="61">
        <f>IFERROR(stern!AZ18/GAMSstern!AZ18,"")</f>
        <v>0.9999999999928304</v>
      </c>
      <c r="BB18" s="61">
        <f>IFERROR(stern!BA18/GAMSstern!BA18,"")</f>
        <v>0.99999999998264832</v>
      </c>
      <c r="BC18" s="61">
        <f>IFERROR(stern!BB18/GAMSstern!BB18,"")</f>
        <v>1.0000000000549105</v>
      </c>
      <c r="BD18" s="61">
        <f>IFERROR(stern!BC18/GAMSstern!BC18,"")</f>
        <v>0.99999999996238631</v>
      </c>
      <c r="BE18" s="61">
        <f>IFERROR(stern!BD18/GAMSstern!BD18,"")</f>
        <v>0.99999999995191902</v>
      </c>
      <c r="BF18" s="61">
        <f>IFERROR(stern!BE18/GAMSstern!BE18,"")</f>
        <v>0.99999999998389932</v>
      </c>
      <c r="BG18" s="61">
        <f>IFERROR(stern!BF18/GAMSstern!BF18,"")</f>
        <v>0.99999999998645883</v>
      </c>
      <c r="BH18" s="61">
        <f>IFERROR(stern!BG18/GAMSstern!BG18,"")</f>
        <v>0.99999999998447398</v>
      </c>
      <c r="BI18" s="61">
        <f>IFERROR(stern!BH18/GAMSstern!BH18,"")</f>
        <v>0.99999999996522693</v>
      </c>
      <c r="BJ18" s="61">
        <f>IFERROR(stern!BI18/GAMSstern!BI18,"")</f>
        <v>1.0000000000085947</v>
      </c>
    </row>
    <row r="19" spans="1:62" x14ac:dyDescent="0.25">
      <c r="A19" t="str">
        <f>stern!A19</f>
        <v>Elasticity of MU of consumption</v>
      </c>
      <c r="B19" t="str">
        <f>GAMSbase!A19</f>
        <v>Elasticity of MU of Consumption</v>
      </c>
      <c r="C19" s="61">
        <f>IFERROR(stern!B19/GAMSstern!B19,"")</f>
        <v>1</v>
      </c>
      <c r="D19" s="61" t="str">
        <f>IFERROR(stern!C19/GAMSstern!C19,"")</f>
        <v/>
      </c>
      <c r="E19" s="61" t="str">
        <f>IFERROR(stern!D19/GAMSstern!D19,"")</f>
        <v/>
      </c>
      <c r="F19" s="61" t="str">
        <f>IFERROR(stern!E19/GAMSstern!E19,"")</f>
        <v/>
      </c>
      <c r="G19" s="61" t="str">
        <f>IFERROR(stern!F19/GAMSstern!F19,"")</f>
        <v/>
      </c>
      <c r="H19" s="61" t="str">
        <f>IFERROR(stern!G19/GAMSstern!G19,"")</f>
        <v/>
      </c>
      <c r="I19" s="61" t="str">
        <f>IFERROR(stern!H19/GAMSstern!H19,"")</f>
        <v/>
      </c>
      <c r="J19" s="61" t="str">
        <f>IFERROR(stern!I19/GAMSstern!I19,"")</f>
        <v/>
      </c>
      <c r="K19" s="61" t="str">
        <f>IFERROR(stern!J19/GAMSstern!J19,"")</f>
        <v/>
      </c>
      <c r="L19" s="61" t="str">
        <f>IFERROR(stern!K19/GAMSstern!K19,"")</f>
        <v/>
      </c>
      <c r="M19" s="61" t="str">
        <f>IFERROR(stern!L19/GAMSstern!L19,"")</f>
        <v/>
      </c>
      <c r="N19" s="61" t="str">
        <f>IFERROR(stern!M19/GAMSstern!M19,"")</f>
        <v/>
      </c>
      <c r="O19" s="61" t="str">
        <f>IFERROR(stern!N19/GAMSstern!N19,"")</f>
        <v/>
      </c>
      <c r="P19" s="61" t="str">
        <f>IFERROR(stern!O19/GAMSstern!O19,"")</f>
        <v/>
      </c>
      <c r="Q19" s="61" t="str">
        <f>IFERROR(stern!P19/GAMSstern!P19,"")</f>
        <v/>
      </c>
      <c r="R19" s="61" t="str">
        <f>IFERROR(stern!Q19/GAMSstern!Q19,"")</f>
        <v/>
      </c>
      <c r="S19" s="61" t="str">
        <f>IFERROR(stern!R19/GAMSstern!R19,"")</f>
        <v/>
      </c>
      <c r="T19" s="61" t="str">
        <f>IFERROR(stern!S19/GAMSstern!S19,"")</f>
        <v/>
      </c>
      <c r="U19" s="61" t="str">
        <f>IFERROR(stern!T19/GAMSstern!T19,"")</f>
        <v/>
      </c>
      <c r="V19" s="61" t="str">
        <f>IFERROR(stern!U19/GAMSstern!U19,"")</f>
        <v/>
      </c>
      <c r="W19" s="61" t="str">
        <f>IFERROR(stern!V19/GAMSstern!V19,"")</f>
        <v/>
      </c>
      <c r="X19" s="61" t="str">
        <f>IFERROR(stern!W19/GAMSstern!W19,"")</f>
        <v/>
      </c>
      <c r="Y19" s="61" t="str">
        <f>IFERROR(stern!X19/GAMSstern!X19,"")</f>
        <v/>
      </c>
      <c r="Z19" s="61" t="str">
        <f>IFERROR(stern!Y19/GAMSstern!Y19,"")</f>
        <v/>
      </c>
      <c r="AA19" s="61" t="str">
        <f>IFERROR(stern!Z19/GAMSstern!Z19,"")</f>
        <v/>
      </c>
      <c r="AB19" s="61" t="str">
        <f>IFERROR(stern!AA19/GAMSstern!AA19,"")</f>
        <v/>
      </c>
      <c r="AC19" s="61" t="str">
        <f>IFERROR(stern!AB19/GAMSstern!AB19,"")</f>
        <v/>
      </c>
      <c r="AD19" s="61" t="str">
        <f>IFERROR(stern!AC19/GAMSstern!AC19,"")</f>
        <v/>
      </c>
      <c r="AE19" s="61" t="str">
        <f>IFERROR(stern!AD19/GAMSstern!AD19,"")</f>
        <v/>
      </c>
      <c r="AF19" s="61" t="str">
        <f>IFERROR(stern!AE19/GAMSstern!AE19,"")</f>
        <v/>
      </c>
      <c r="AG19" s="61" t="str">
        <f>IFERROR(stern!AF19/GAMSstern!AF19,"")</f>
        <v/>
      </c>
      <c r="AH19" s="61" t="str">
        <f>IFERROR(stern!AG19/GAMSstern!AG19,"")</f>
        <v/>
      </c>
      <c r="AI19" s="61" t="str">
        <f>IFERROR(stern!AH19/GAMSstern!AH19,"")</f>
        <v/>
      </c>
      <c r="AJ19" s="61" t="str">
        <f>IFERROR(stern!AI19/GAMSstern!AI19,"")</f>
        <v/>
      </c>
      <c r="AK19" s="61" t="str">
        <f>IFERROR(stern!AJ19/GAMSstern!AJ19,"")</f>
        <v/>
      </c>
      <c r="AL19" s="61" t="str">
        <f>IFERROR(stern!AK19/GAMSstern!AK19,"")</f>
        <v/>
      </c>
      <c r="AM19" s="61" t="str">
        <f>IFERROR(stern!AL19/GAMSstern!AL19,"")</f>
        <v/>
      </c>
      <c r="AN19" s="61" t="str">
        <f>IFERROR(stern!AM19/GAMSstern!AM19,"")</f>
        <v/>
      </c>
      <c r="AO19" s="61" t="str">
        <f>IFERROR(stern!AN19/GAMSstern!AN19,"")</f>
        <v/>
      </c>
      <c r="AP19" s="61" t="str">
        <f>IFERROR(stern!AO19/GAMSstern!AO19,"")</f>
        <v/>
      </c>
      <c r="AQ19" s="61" t="str">
        <f>IFERROR(stern!AP19/GAMSstern!AP19,"")</f>
        <v/>
      </c>
      <c r="AR19" s="61" t="str">
        <f>IFERROR(stern!AQ19/GAMSstern!AQ19,"")</f>
        <v/>
      </c>
      <c r="AS19" s="61" t="str">
        <f>IFERROR(stern!AR19/GAMSstern!AR19,"")</f>
        <v/>
      </c>
      <c r="AT19" s="61" t="str">
        <f>IFERROR(stern!AS19/GAMSstern!AS19,"")</f>
        <v/>
      </c>
      <c r="AU19" s="61" t="str">
        <f>IFERROR(stern!AT19/GAMSstern!AT19,"")</f>
        <v/>
      </c>
      <c r="AV19" s="61" t="str">
        <f>IFERROR(stern!AU19/GAMSstern!AU19,"")</f>
        <v/>
      </c>
      <c r="AW19" s="61" t="str">
        <f>IFERROR(stern!AV19/GAMSstern!AV19,"")</f>
        <v/>
      </c>
      <c r="AX19" s="61" t="str">
        <f>IFERROR(stern!AW19/GAMSstern!AW19,"")</f>
        <v/>
      </c>
      <c r="AY19" s="61" t="str">
        <f>IFERROR(stern!AX19/GAMSstern!AX19,"")</f>
        <v/>
      </c>
      <c r="AZ19" s="61" t="str">
        <f>IFERROR(stern!AY19/GAMSstern!AY19,"")</f>
        <v/>
      </c>
      <c r="BA19" s="61" t="str">
        <f>IFERROR(stern!AZ19/GAMSstern!AZ19,"")</f>
        <v/>
      </c>
      <c r="BB19" s="61" t="str">
        <f>IFERROR(stern!BA19/GAMSstern!BA19,"")</f>
        <v/>
      </c>
      <c r="BC19" s="61" t="str">
        <f>IFERROR(stern!BB19/GAMSstern!BB19,"")</f>
        <v/>
      </c>
      <c r="BD19" s="61" t="str">
        <f>IFERROR(stern!BC19/GAMSstern!BC19,"")</f>
        <v/>
      </c>
      <c r="BE19" s="61" t="str">
        <f>IFERROR(stern!BD19/GAMSstern!BD19,"")</f>
        <v/>
      </c>
      <c r="BF19" s="61" t="str">
        <f>IFERROR(stern!BE19/GAMSstern!BE19,"")</f>
        <v/>
      </c>
      <c r="BG19" s="61" t="str">
        <f>IFERROR(stern!BF19/GAMSstern!BF19,"")</f>
        <v/>
      </c>
      <c r="BH19" s="61" t="str">
        <f>IFERROR(stern!BG19/GAMSstern!BG19,"")</f>
        <v/>
      </c>
      <c r="BI19" s="61" t="str">
        <f>IFERROR(stern!BH19/GAMSstern!BH19,"")</f>
        <v/>
      </c>
      <c r="BJ19" s="61" t="str">
        <f>IFERROR(stern!BI19/GAMSstern!BI19,"")</f>
        <v/>
      </c>
    </row>
    <row r="20" spans="1:62" x14ac:dyDescent="0.25">
      <c r="A20" t="str">
        <f>stern!A20</f>
        <v>PRODUCTIVITY</v>
      </c>
      <c r="B20" t="str">
        <f>GAMSbase!A20</f>
        <v>* PRODUCTIVITY</v>
      </c>
      <c r="C20" s="61" t="str">
        <f>IFERROR(stern!B20/GAMSstern!B20,"")</f>
        <v/>
      </c>
      <c r="D20" s="61" t="str">
        <f>IFERROR(stern!C20/GAMSstern!C20,"")</f>
        <v/>
      </c>
      <c r="E20" s="61" t="str">
        <f>IFERROR(stern!D20/GAMSstern!D20,"")</f>
        <v/>
      </c>
      <c r="F20" s="61" t="str">
        <f>IFERROR(stern!E20/GAMSstern!E20,"")</f>
        <v/>
      </c>
      <c r="G20" s="61" t="str">
        <f>IFERROR(stern!F20/GAMSstern!F20,"")</f>
        <v/>
      </c>
      <c r="H20" s="61" t="str">
        <f>IFERROR(stern!G20/GAMSstern!G20,"")</f>
        <v/>
      </c>
      <c r="I20" s="61" t="str">
        <f>IFERROR(stern!H20/GAMSstern!H20,"")</f>
        <v/>
      </c>
      <c r="J20" s="61" t="str">
        <f>IFERROR(stern!I20/GAMSstern!I20,"")</f>
        <v/>
      </c>
      <c r="K20" s="61" t="str">
        <f>IFERROR(stern!J20/GAMSstern!J20,"")</f>
        <v/>
      </c>
      <c r="L20" s="61" t="str">
        <f>IFERROR(stern!K20/GAMSstern!K20,"")</f>
        <v/>
      </c>
      <c r="M20" s="61" t="str">
        <f>IFERROR(stern!L20/GAMSstern!L20,"")</f>
        <v/>
      </c>
      <c r="N20" s="61" t="str">
        <f>IFERROR(stern!M20/GAMSstern!M20,"")</f>
        <v/>
      </c>
      <c r="O20" s="61" t="str">
        <f>IFERROR(stern!N20/GAMSstern!N20,"")</f>
        <v/>
      </c>
      <c r="P20" s="61" t="str">
        <f>IFERROR(stern!O20/GAMSstern!O20,"")</f>
        <v/>
      </c>
      <c r="Q20" s="61" t="str">
        <f>IFERROR(stern!P20/GAMSstern!P20,"")</f>
        <v/>
      </c>
      <c r="R20" s="61" t="str">
        <f>IFERROR(stern!Q20/GAMSstern!Q20,"")</f>
        <v/>
      </c>
      <c r="S20" s="61" t="str">
        <f>IFERROR(stern!R20/GAMSstern!R20,"")</f>
        <v/>
      </c>
      <c r="T20" s="61" t="str">
        <f>IFERROR(stern!S20/GAMSstern!S20,"")</f>
        <v/>
      </c>
      <c r="U20" s="61" t="str">
        <f>IFERROR(stern!T20/GAMSstern!T20,"")</f>
        <v/>
      </c>
      <c r="V20" s="61" t="str">
        <f>IFERROR(stern!U20/GAMSstern!U20,"")</f>
        <v/>
      </c>
      <c r="W20" s="61" t="str">
        <f>IFERROR(stern!V20/GAMSstern!V20,"")</f>
        <v/>
      </c>
      <c r="X20" s="61" t="str">
        <f>IFERROR(stern!W20/GAMSstern!W20,"")</f>
        <v/>
      </c>
      <c r="Y20" s="61" t="str">
        <f>IFERROR(stern!X20/GAMSstern!X20,"")</f>
        <v/>
      </c>
      <c r="Z20" s="61" t="str">
        <f>IFERROR(stern!Y20/GAMSstern!Y20,"")</f>
        <v/>
      </c>
      <c r="AA20" s="61" t="str">
        <f>IFERROR(stern!Z20/GAMSstern!Z20,"")</f>
        <v/>
      </c>
      <c r="AB20" s="61" t="str">
        <f>IFERROR(stern!AA20/GAMSstern!AA20,"")</f>
        <v/>
      </c>
      <c r="AC20" s="61" t="str">
        <f>IFERROR(stern!AB20/GAMSstern!AB20,"")</f>
        <v/>
      </c>
      <c r="AD20" s="61" t="str">
        <f>IFERROR(stern!AC20/GAMSstern!AC20,"")</f>
        <v/>
      </c>
      <c r="AE20" s="61" t="str">
        <f>IFERROR(stern!AD20/GAMSstern!AD20,"")</f>
        <v/>
      </c>
      <c r="AF20" s="61" t="str">
        <f>IFERROR(stern!AE20/GAMSstern!AE20,"")</f>
        <v/>
      </c>
      <c r="AG20" s="61" t="str">
        <f>IFERROR(stern!AF20/GAMSstern!AF20,"")</f>
        <v/>
      </c>
      <c r="AH20" s="61" t="str">
        <f>IFERROR(stern!AG20/GAMSstern!AG20,"")</f>
        <v/>
      </c>
      <c r="AI20" s="61" t="str">
        <f>IFERROR(stern!AH20/GAMSstern!AH20,"")</f>
        <v/>
      </c>
      <c r="AJ20" s="61" t="str">
        <f>IFERROR(stern!AI20/GAMSstern!AI20,"")</f>
        <v/>
      </c>
      <c r="AK20" s="61" t="str">
        <f>IFERROR(stern!AJ20/GAMSstern!AJ20,"")</f>
        <v/>
      </c>
      <c r="AL20" s="61" t="str">
        <f>IFERROR(stern!AK20/GAMSstern!AK20,"")</f>
        <v/>
      </c>
      <c r="AM20" s="61" t="str">
        <f>IFERROR(stern!AL20/GAMSstern!AL20,"")</f>
        <v/>
      </c>
      <c r="AN20" s="61" t="str">
        <f>IFERROR(stern!AM20/GAMSstern!AM20,"")</f>
        <v/>
      </c>
      <c r="AO20" s="61" t="str">
        <f>IFERROR(stern!AN20/GAMSstern!AN20,"")</f>
        <v/>
      </c>
      <c r="AP20" s="61" t="str">
        <f>IFERROR(stern!AO20/GAMSstern!AO20,"")</f>
        <v/>
      </c>
      <c r="AQ20" s="61" t="str">
        <f>IFERROR(stern!AP20/GAMSstern!AP20,"")</f>
        <v/>
      </c>
      <c r="AR20" s="61" t="str">
        <f>IFERROR(stern!AQ20/GAMSstern!AQ20,"")</f>
        <v/>
      </c>
      <c r="AS20" s="61" t="str">
        <f>IFERROR(stern!AR20/GAMSstern!AR20,"")</f>
        <v/>
      </c>
      <c r="AT20" s="61" t="str">
        <f>IFERROR(stern!AS20/GAMSstern!AS20,"")</f>
        <v/>
      </c>
      <c r="AU20" s="61" t="str">
        <f>IFERROR(stern!AT20/GAMSstern!AT20,"")</f>
        <v/>
      </c>
      <c r="AV20" s="61" t="str">
        <f>IFERROR(stern!AU20/GAMSstern!AU20,"")</f>
        <v/>
      </c>
      <c r="AW20" s="61" t="str">
        <f>IFERROR(stern!AV20/GAMSstern!AV20,"")</f>
        <v/>
      </c>
      <c r="AX20" s="61" t="str">
        <f>IFERROR(stern!AW20/GAMSstern!AW20,"")</f>
        <v/>
      </c>
      <c r="AY20" s="61" t="str">
        <f>IFERROR(stern!AX20/GAMSstern!AX20,"")</f>
        <v/>
      </c>
      <c r="AZ20" s="61" t="str">
        <f>IFERROR(stern!AY20/GAMSstern!AY20,"")</f>
        <v/>
      </c>
      <c r="BA20" s="61" t="str">
        <f>IFERROR(stern!AZ20/GAMSstern!AZ20,"")</f>
        <v/>
      </c>
      <c r="BB20" s="61" t="str">
        <f>IFERROR(stern!BA20/GAMSstern!BA20,"")</f>
        <v/>
      </c>
      <c r="BC20" s="61" t="str">
        <f>IFERROR(stern!BB20/GAMSstern!BB20,"")</f>
        <v/>
      </c>
      <c r="BD20" s="61" t="str">
        <f>IFERROR(stern!BC20/GAMSstern!BC20,"")</f>
        <v/>
      </c>
      <c r="BE20" s="61" t="str">
        <f>IFERROR(stern!BD20/GAMSstern!BD20,"")</f>
        <v/>
      </c>
      <c r="BF20" s="61" t="str">
        <f>IFERROR(stern!BE20/GAMSstern!BE20,"")</f>
        <v/>
      </c>
      <c r="BG20" s="61" t="str">
        <f>IFERROR(stern!BF20/GAMSstern!BF20,"")</f>
        <v/>
      </c>
      <c r="BH20" s="61" t="str">
        <f>IFERROR(stern!BG20/GAMSstern!BG20,"")</f>
        <v/>
      </c>
      <c r="BI20" s="61" t="str">
        <f>IFERROR(stern!BH20/GAMSstern!BH20,"")</f>
        <v/>
      </c>
      <c r="BJ20" s="61" t="str">
        <f>IFERROR(stern!BI20/GAMSstern!BI20,"")</f>
        <v/>
      </c>
    </row>
    <row r="21" spans="1:62" x14ac:dyDescent="0.25">
      <c r="A21" t="str">
        <f>stern!A21</f>
        <v>Total factor productivity</v>
      </c>
      <c r="B21" t="str">
        <f>GAMSbase!A21</f>
        <v>Total Factor Productivity</v>
      </c>
      <c r="C21" s="61">
        <f>IFERROR(stern!B21/GAMSstern!B21,"")</f>
        <v>1</v>
      </c>
      <c r="D21" s="61">
        <f>IFERROR(stern!C21/GAMSstern!C21,"")</f>
        <v>0.99999999999728961</v>
      </c>
      <c r="E21" s="61">
        <f>IFERROR(stern!D21/GAMSstern!D21,"")</f>
        <v>1.0000000000034102</v>
      </c>
      <c r="F21" s="61">
        <f>IFERROR(stern!E21/GAMSstern!E21,"")</f>
        <v>1.000000000007548</v>
      </c>
      <c r="G21" s="61">
        <f>IFERROR(stern!F21/GAMSstern!F21,"")</f>
        <v>1.0000000000057705</v>
      </c>
      <c r="H21" s="61">
        <f>IFERROR(stern!G21/GAMSstern!G21,"")</f>
        <v>0.99999999999719269</v>
      </c>
      <c r="I21" s="61">
        <f>IFERROR(stern!H21/GAMSstern!H21,"")</f>
        <v>0.99999999999764744</v>
      </c>
      <c r="J21" s="61">
        <f>IFERROR(stern!I21/GAMSstern!I21,"")</f>
        <v>1.0000000000046956</v>
      </c>
      <c r="K21" s="61">
        <f>IFERROR(stern!J21/GAMSstern!J21,"")</f>
        <v>1.0000000000054372</v>
      </c>
      <c r="L21" s="61">
        <f>IFERROR(stern!K21/GAMSstern!K21,"")</f>
        <v>1.0000000000049887</v>
      </c>
      <c r="M21" s="61">
        <f>IFERROR(stern!L21/GAMSstern!L21,"")</f>
        <v>0.999999999993883</v>
      </c>
      <c r="N21" s="61">
        <f>IFERROR(stern!M21/GAMSstern!M21,"")</f>
        <v>1.0000000000059273</v>
      </c>
      <c r="O21" s="61">
        <f>IFERROR(stern!N21/GAMSstern!N21,"")</f>
        <v>1.0000000000019396</v>
      </c>
      <c r="P21" s="61">
        <f>IFERROR(stern!O21/GAMSstern!O21,"")</f>
        <v>0.99999999999661382</v>
      </c>
      <c r="Q21" s="61">
        <f>IFERROR(stern!P21/GAMSstern!P21,"")</f>
        <v>0.99999999999985301</v>
      </c>
      <c r="R21" s="61">
        <f>IFERROR(stern!Q21/GAMSstern!Q21,"")</f>
        <v>1.0000000000000451</v>
      </c>
      <c r="S21" s="61">
        <f>IFERROR(stern!R21/GAMSstern!R21,"")</f>
        <v>0.99999999999631273</v>
      </c>
      <c r="T21" s="61">
        <f>IFERROR(stern!S21/GAMSstern!S21,"")</f>
        <v>1.0000000000018492</v>
      </c>
      <c r="U21" s="61">
        <f>IFERROR(stern!T21/GAMSstern!T21,"")</f>
        <v>0.99999999999911471</v>
      </c>
      <c r="V21" s="61">
        <f>IFERROR(stern!U21/GAMSstern!U21,"")</f>
        <v>1.0000000000026592</v>
      </c>
      <c r="W21" s="61">
        <f>IFERROR(stern!V21/GAMSstern!V21,"")</f>
        <v>0.99999999999776434</v>
      </c>
      <c r="X21" s="61">
        <f>IFERROR(stern!W21/GAMSstern!W21,"")</f>
        <v>0.99999999999752043</v>
      </c>
      <c r="Y21" s="61">
        <f>IFERROR(stern!X21/GAMSstern!X21,"")</f>
        <v>0.9999999999983803</v>
      </c>
      <c r="Z21" s="61">
        <f>IFERROR(stern!Y21/GAMSstern!Y21,"")</f>
        <v>1.0000000000020643</v>
      </c>
      <c r="AA21" s="61">
        <f>IFERROR(stern!Z21/GAMSstern!Z21,"")</f>
        <v>0.99999999999782174</v>
      </c>
      <c r="AB21" s="61">
        <f>IFERROR(stern!AA21/GAMSstern!AA21,"")</f>
        <v>1.0000000000008076</v>
      </c>
      <c r="AC21" s="61">
        <f>IFERROR(stern!AB21/GAMSstern!AB21,"")</f>
        <v>0.99999999999958211</v>
      </c>
      <c r="AD21" s="61">
        <f>IFERROR(stern!AC21/GAMSstern!AC21,"")</f>
        <v>0.99999999999728906</v>
      </c>
      <c r="AE21" s="61">
        <f>IFERROR(stern!AD21/GAMSstern!AD21,"")</f>
        <v>1.0000000000020384</v>
      </c>
      <c r="AF21" s="61">
        <f>IFERROR(stern!AE21/GAMSstern!AE21,"")</f>
        <v>1.0000000000006655</v>
      </c>
      <c r="AG21" s="61">
        <f>IFERROR(stern!AF21/GAMSstern!AF21,"")</f>
        <v>0.99999999999748357</v>
      </c>
      <c r="AH21" s="61">
        <f>IFERROR(stern!AG21/GAMSstern!AG21,"")</f>
        <v>1.0000000000023623</v>
      </c>
      <c r="AI21" s="61">
        <f>IFERROR(stern!AH21/GAMSstern!AH21,"")</f>
        <v>0.99999999999767319</v>
      </c>
      <c r="AJ21" s="61">
        <f>IFERROR(stern!AI21/GAMSstern!AI21,"")</f>
        <v>0.99999999999903377</v>
      </c>
      <c r="AK21" s="61">
        <f>IFERROR(stern!AJ21/GAMSstern!AJ21,"")</f>
        <v>1.0000000000000973</v>
      </c>
      <c r="AL21" s="61">
        <f>IFERROR(stern!AK21/GAMSstern!AK21,"")</f>
        <v>1.0000000000013098</v>
      </c>
      <c r="AM21" s="61">
        <f>IFERROR(stern!AL21/GAMSstern!AL21,"")</f>
        <v>0.99999999999870104</v>
      </c>
      <c r="AN21" s="61">
        <f>IFERROR(stern!AM21/GAMSstern!AM21,"")</f>
        <v>1.0000000000005647</v>
      </c>
      <c r="AO21" s="61">
        <f>IFERROR(stern!AN21/GAMSstern!AN21,"")</f>
        <v>1.0000000000014133</v>
      </c>
      <c r="AP21" s="61">
        <f>IFERROR(stern!AO21/GAMSstern!AO21,"")</f>
        <v>1.0000000000008671</v>
      </c>
      <c r="AQ21" s="61">
        <f>IFERROR(stern!AP21/GAMSstern!AP21,"")</f>
        <v>1.0000000000000326</v>
      </c>
      <c r="AR21" s="61">
        <f>IFERROR(stern!AQ21/GAMSstern!AQ21,"")</f>
        <v>1.0000000000016978</v>
      </c>
      <c r="AS21" s="61">
        <f>IFERROR(stern!AR21/GAMSstern!AR21,"")</f>
        <v>1.0000000000010196</v>
      </c>
      <c r="AT21" s="61">
        <f>IFERROR(stern!AS21/GAMSstern!AS21,"")</f>
        <v>0.99999999999837741</v>
      </c>
      <c r="AU21" s="61">
        <f>IFERROR(stern!AT21/GAMSstern!AT21,"")</f>
        <v>1.0000000000010947</v>
      </c>
      <c r="AV21" s="61">
        <f>IFERROR(stern!AU21/GAMSstern!AU21,"")</f>
        <v>0.99999999999869604</v>
      </c>
      <c r="AW21" s="61">
        <f>IFERROR(stern!AV21/GAMSstern!AV21,"")</f>
        <v>1.0000000000002209</v>
      </c>
      <c r="AX21" s="61">
        <f>IFERROR(stern!AW21/GAMSstern!AW21,"")</f>
        <v>1.0000000000011189</v>
      </c>
      <c r="AY21" s="61">
        <f>IFERROR(stern!AX21/GAMSstern!AX21,"")</f>
        <v>0.99999999999915068</v>
      </c>
      <c r="AZ21" s="61">
        <f>IFERROR(stern!AY21/GAMSstern!AY21,"")</f>
        <v>1.0000000000005855</v>
      </c>
      <c r="BA21" s="61">
        <f>IFERROR(stern!AZ21/GAMSstern!AZ21,"")</f>
        <v>0.99999999999984623</v>
      </c>
      <c r="BB21" s="61">
        <f>IFERROR(stern!BA21/GAMSstern!BA21,"")</f>
        <v>0.99999999999907829</v>
      </c>
      <c r="BC21" s="61">
        <f>IFERROR(stern!BB21/GAMSstern!BB21,"")</f>
        <v>0.99999999999849931</v>
      </c>
      <c r="BD21" s="61">
        <f>IFERROR(stern!BC21/GAMSstern!BC21,"")</f>
        <v>0.99999999999900047</v>
      </c>
      <c r="BE21" s="61">
        <f>IFERROR(stern!BD21/GAMSstern!BD21,"")</f>
        <v>1.0000000000002343</v>
      </c>
      <c r="BF21" s="61">
        <f>IFERROR(stern!BE21/GAMSstern!BE21,"")</f>
        <v>0.9999999999995165</v>
      </c>
      <c r="BG21" s="61">
        <f>IFERROR(stern!BF21/GAMSstern!BF21,"")</f>
        <v>0.99999999999874756</v>
      </c>
      <c r="BH21" s="61">
        <f>IFERROR(stern!BG21/GAMSstern!BG21,"")</f>
        <v>1.0000000000003566</v>
      </c>
      <c r="BI21" s="61">
        <f>IFERROR(stern!BH21/GAMSstern!BH21,"")</f>
        <v>1.0000000000000999</v>
      </c>
      <c r="BJ21" s="61">
        <f>IFERROR(stern!BI21/GAMSstern!BI21,"")</f>
        <v>0.99999999999991529</v>
      </c>
    </row>
    <row r="22" spans="1:62" x14ac:dyDescent="0.25">
      <c r="A22" t="str">
        <f>stern!A22</f>
        <v xml:space="preserve">     Initial level of total factor productivity</v>
      </c>
      <c r="B22" t="str">
        <f>GAMSbase!A22</f>
        <v>Initial Total Factor Productivity</v>
      </c>
      <c r="C22" s="61">
        <f>IFERROR(stern!B22/GAMSstern!B22,"")</f>
        <v>1</v>
      </c>
      <c r="D22" s="61" t="str">
        <f>IFERROR(stern!C22/GAMSstern!C22,"")</f>
        <v/>
      </c>
      <c r="E22" s="61" t="str">
        <f>IFERROR(stern!D22/GAMSstern!D22,"")</f>
        <v/>
      </c>
      <c r="F22" s="61" t="str">
        <f>IFERROR(stern!E22/GAMSstern!E22,"")</f>
        <v/>
      </c>
      <c r="G22" s="61" t="str">
        <f>IFERROR(stern!F22/GAMSstern!F22,"")</f>
        <v/>
      </c>
      <c r="H22" s="61" t="str">
        <f>IFERROR(stern!G22/GAMSstern!G22,"")</f>
        <v/>
      </c>
      <c r="I22" s="61" t="str">
        <f>IFERROR(stern!H22/GAMSstern!H22,"")</f>
        <v/>
      </c>
      <c r="J22" s="61" t="str">
        <f>IFERROR(stern!I22/GAMSstern!I22,"")</f>
        <v/>
      </c>
      <c r="K22" s="61" t="str">
        <f>IFERROR(stern!J22/GAMSstern!J22,"")</f>
        <v/>
      </c>
      <c r="L22" s="61" t="str">
        <f>IFERROR(stern!K22/GAMSstern!K22,"")</f>
        <v/>
      </c>
      <c r="M22" s="61" t="str">
        <f>IFERROR(stern!L22/GAMSstern!L22,"")</f>
        <v/>
      </c>
      <c r="N22" s="61" t="str">
        <f>IFERROR(stern!M22/GAMSstern!M22,"")</f>
        <v/>
      </c>
      <c r="O22" s="61" t="str">
        <f>IFERROR(stern!N22/GAMSstern!N22,"")</f>
        <v/>
      </c>
      <c r="P22" s="61" t="str">
        <f>IFERROR(stern!O22/GAMSstern!O22,"")</f>
        <v/>
      </c>
      <c r="Q22" s="61" t="str">
        <f>IFERROR(stern!P22/GAMSstern!P22,"")</f>
        <v/>
      </c>
      <c r="R22" s="61" t="str">
        <f>IFERROR(stern!Q22/GAMSstern!Q22,"")</f>
        <v/>
      </c>
      <c r="S22" s="61" t="str">
        <f>IFERROR(stern!R22/GAMSstern!R22,"")</f>
        <v/>
      </c>
      <c r="T22" s="61" t="str">
        <f>IFERROR(stern!S22/GAMSstern!S22,"")</f>
        <v/>
      </c>
      <c r="U22" s="61" t="str">
        <f>IFERROR(stern!T22/GAMSstern!T22,"")</f>
        <v/>
      </c>
      <c r="V22" s="61" t="str">
        <f>IFERROR(stern!U22/GAMSstern!U22,"")</f>
        <v/>
      </c>
      <c r="W22" s="61" t="str">
        <f>IFERROR(stern!V22/GAMSstern!V22,"")</f>
        <v/>
      </c>
      <c r="X22" s="61" t="str">
        <f>IFERROR(stern!W22/GAMSstern!W22,"")</f>
        <v/>
      </c>
      <c r="Y22" s="61" t="str">
        <f>IFERROR(stern!X22/GAMSstern!X22,"")</f>
        <v/>
      </c>
      <c r="Z22" s="61" t="str">
        <f>IFERROR(stern!Y22/GAMSstern!Y22,"")</f>
        <v/>
      </c>
      <c r="AA22" s="61" t="str">
        <f>IFERROR(stern!Z22/GAMSstern!Z22,"")</f>
        <v/>
      </c>
      <c r="AB22" s="61" t="str">
        <f>IFERROR(stern!AA22/GAMSstern!AA22,"")</f>
        <v/>
      </c>
      <c r="AC22" s="61" t="str">
        <f>IFERROR(stern!AB22/GAMSstern!AB22,"")</f>
        <v/>
      </c>
      <c r="AD22" s="61" t="str">
        <f>IFERROR(stern!AC22/GAMSstern!AC22,"")</f>
        <v/>
      </c>
      <c r="AE22" s="61" t="str">
        <f>IFERROR(stern!AD22/GAMSstern!AD22,"")</f>
        <v/>
      </c>
      <c r="AF22" s="61" t="str">
        <f>IFERROR(stern!AE22/GAMSstern!AE22,"")</f>
        <v/>
      </c>
      <c r="AG22" s="61" t="str">
        <f>IFERROR(stern!AF22/GAMSstern!AF22,"")</f>
        <v/>
      </c>
      <c r="AH22" s="61" t="str">
        <f>IFERROR(stern!AG22/GAMSstern!AG22,"")</f>
        <v/>
      </c>
      <c r="AI22" s="61" t="str">
        <f>IFERROR(stern!AH22/GAMSstern!AH22,"")</f>
        <v/>
      </c>
      <c r="AJ22" s="61" t="str">
        <f>IFERROR(stern!AI22/GAMSstern!AI22,"")</f>
        <v/>
      </c>
      <c r="AK22" s="61" t="str">
        <f>IFERROR(stern!AJ22/GAMSstern!AJ22,"")</f>
        <v/>
      </c>
      <c r="AL22" s="61" t="str">
        <f>IFERROR(stern!AK22/GAMSstern!AK22,"")</f>
        <v/>
      </c>
      <c r="AM22" s="61" t="str">
        <f>IFERROR(stern!AL22/GAMSstern!AL22,"")</f>
        <v/>
      </c>
      <c r="AN22" s="61" t="str">
        <f>IFERROR(stern!AM22/GAMSstern!AM22,"")</f>
        <v/>
      </c>
      <c r="AO22" s="61" t="str">
        <f>IFERROR(stern!AN22/GAMSstern!AN22,"")</f>
        <v/>
      </c>
      <c r="AP22" s="61" t="str">
        <f>IFERROR(stern!AO22/GAMSstern!AO22,"")</f>
        <v/>
      </c>
      <c r="AQ22" s="61" t="str">
        <f>IFERROR(stern!AP22/GAMSstern!AP22,"")</f>
        <v/>
      </c>
      <c r="AR22" s="61" t="str">
        <f>IFERROR(stern!AQ22/GAMSstern!AQ22,"")</f>
        <v/>
      </c>
      <c r="AS22" s="61" t="str">
        <f>IFERROR(stern!AR22/GAMSstern!AR22,"")</f>
        <v/>
      </c>
      <c r="AT22" s="61" t="str">
        <f>IFERROR(stern!AS22/GAMSstern!AS22,"")</f>
        <v/>
      </c>
      <c r="AU22" s="61" t="str">
        <f>IFERROR(stern!AT22/GAMSstern!AT22,"")</f>
        <v/>
      </c>
      <c r="AV22" s="61" t="str">
        <f>IFERROR(stern!AU22/GAMSstern!AU22,"")</f>
        <v/>
      </c>
      <c r="AW22" s="61" t="str">
        <f>IFERROR(stern!AV22/GAMSstern!AV22,"")</f>
        <v/>
      </c>
      <c r="AX22" s="61" t="str">
        <f>IFERROR(stern!AW22/GAMSstern!AW22,"")</f>
        <v/>
      </c>
      <c r="AY22" s="61" t="str">
        <f>IFERROR(stern!AX22/GAMSstern!AX22,"")</f>
        <v/>
      </c>
      <c r="AZ22" s="61" t="str">
        <f>IFERROR(stern!AY22/GAMSstern!AY22,"")</f>
        <v/>
      </c>
      <c r="BA22" s="61" t="str">
        <f>IFERROR(stern!AZ22/GAMSstern!AZ22,"")</f>
        <v/>
      </c>
      <c r="BB22" s="61" t="str">
        <f>IFERROR(stern!BA22/GAMSstern!BA22,"")</f>
        <v/>
      </c>
      <c r="BC22" s="61" t="str">
        <f>IFERROR(stern!BB22/GAMSstern!BB22,"")</f>
        <v/>
      </c>
      <c r="BD22" s="61" t="str">
        <f>IFERROR(stern!BC22/GAMSstern!BC22,"")</f>
        <v/>
      </c>
      <c r="BE22" s="61" t="str">
        <f>IFERROR(stern!BD22/GAMSstern!BD22,"")</f>
        <v/>
      </c>
      <c r="BF22" s="61" t="str">
        <f>IFERROR(stern!BE22/GAMSstern!BE22,"")</f>
        <v/>
      </c>
      <c r="BG22" s="61" t="str">
        <f>IFERROR(stern!BF22/GAMSstern!BF22,"")</f>
        <v/>
      </c>
      <c r="BH22" s="61" t="str">
        <f>IFERROR(stern!BG22/GAMSstern!BG22,"")</f>
        <v/>
      </c>
      <c r="BI22" s="61" t="str">
        <f>IFERROR(stern!BH22/GAMSstern!BH22,"")</f>
        <v/>
      </c>
      <c r="BJ22" s="61" t="str">
        <f>IFERROR(stern!BI22/GAMSstern!BI22,"")</f>
        <v/>
      </c>
    </row>
    <row r="23" spans="1:62" x14ac:dyDescent="0.25">
      <c r="A23" t="str">
        <f>stern!A23</f>
        <v xml:space="preserve">     Rate of growth of productivity (per 5 year, log)</v>
      </c>
      <c r="B23" t="str">
        <f>GAMSbase!A23</f>
        <v>Rate of Growth of Productivity</v>
      </c>
      <c r="C23" s="61">
        <f>IFERROR(stern!B23/GAMSstern!B23,"")</f>
        <v>1</v>
      </c>
      <c r="D23" s="61">
        <f>IFERROR(stern!C23/GAMSstern!C23,"")</f>
        <v>0.99999999935214601</v>
      </c>
      <c r="E23" s="61">
        <f>IFERROR(stern!D23/GAMSstern!D23,"")</f>
        <v>0.99999999937036654</v>
      </c>
      <c r="F23" s="61">
        <f>IFERROR(stern!E23/GAMSstern!E23,"")</f>
        <v>1.0000000005045255</v>
      </c>
      <c r="G23" s="61">
        <f>IFERROR(stern!F23/GAMSstern!F23,"")</f>
        <v>1.0000000000093545</v>
      </c>
      <c r="H23" s="61">
        <f>IFERROR(stern!G23/GAMSstern!G23,"")</f>
        <v>1.0000000005526737</v>
      </c>
      <c r="I23" s="61">
        <f>IFERROR(stern!H23/GAMSstern!H23,"")</f>
        <v>1.0000000000225879</v>
      </c>
      <c r="J23" s="61">
        <f>IFERROR(stern!I23/GAMSstern!I23,"")</f>
        <v>1.0000000004941705</v>
      </c>
      <c r="K23" s="61">
        <f>IFERROR(stern!J23/GAMSstern!J23,"")</f>
        <v>1.0000000003903495</v>
      </c>
      <c r="L23" s="61">
        <f>IFERROR(stern!K23/GAMSstern!K23,"")</f>
        <v>0.99999999921421034</v>
      </c>
      <c r="M23" s="61">
        <f>IFERROR(stern!L23/GAMSstern!L23,"")</f>
        <v>1.0000000005784864</v>
      </c>
      <c r="N23" s="61">
        <f>IFERROR(stern!M23/GAMSstern!M23,"")</f>
        <v>1.0000000007240459</v>
      </c>
      <c r="O23" s="61">
        <f>IFERROR(stern!N23/GAMSstern!N23,"")</f>
        <v>0.99999999926721406</v>
      </c>
      <c r="P23" s="61">
        <f>IFERROR(stern!O23/GAMSstern!O23,"")</f>
        <v>0.9999999997261978</v>
      </c>
      <c r="Q23" s="61">
        <f>IFERROR(stern!P23/GAMSstern!P23,"")</f>
        <v>0.99999999933321682</v>
      </c>
      <c r="R23" s="61">
        <f>IFERROR(stern!Q23/GAMSstern!Q23,"")</f>
        <v>0.99999999956563901</v>
      </c>
      <c r="S23" s="61">
        <f>IFERROR(stern!R23/GAMSstern!R23,"")</f>
        <v>0.9999999990320968</v>
      </c>
      <c r="T23" s="61">
        <f>IFERROR(stern!S23/GAMSstern!S23,"")</f>
        <v>1.0000000005516332</v>
      </c>
      <c r="U23" s="61">
        <f>IFERROR(stern!T23/GAMSstern!T23,"")</f>
        <v>1.0000000008155416</v>
      </c>
      <c r="V23" s="61">
        <f>IFERROR(stern!U23/GAMSstern!U23,"")</f>
        <v>0.99999999904342185</v>
      </c>
      <c r="W23" s="61">
        <f>IFERROR(stern!V23/GAMSstern!V23,"")</f>
        <v>0.9999999988796987</v>
      </c>
      <c r="X23" s="61">
        <f>IFERROR(stern!W23/GAMSstern!W23,"")</f>
        <v>0.99999999951383867</v>
      </c>
      <c r="Y23" s="61">
        <f>IFERROR(stern!X23/GAMSstern!X23,"")</f>
        <v>1.0000000006084615</v>
      </c>
      <c r="Z23" s="61">
        <f>IFERROR(stern!Y23/GAMSstern!Y23,"")</f>
        <v>0.99999999889508762</v>
      </c>
      <c r="AA23" s="61">
        <f>IFERROR(stern!Z23/GAMSstern!Z23,"")</f>
        <v>1.0000000005418961</v>
      </c>
      <c r="AB23" s="61">
        <f>IFERROR(stern!AA23/GAMSstern!AA23,"")</f>
        <v>0.99999999910336101</v>
      </c>
      <c r="AC23" s="61">
        <f>IFERROR(stern!AB23/GAMSstern!AB23,"")</f>
        <v>0.99999999980981602</v>
      </c>
      <c r="AD23" s="61">
        <f>IFERROR(stern!AC23/GAMSstern!AC23,"")</f>
        <v>1.0000000008995147</v>
      </c>
      <c r="AE23" s="61">
        <f>IFERROR(stern!AD23/GAMSstern!AD23,"")</f>
        <v>0.99999999856025479</v>
      </c>
      <c r="AF23" s="61">
        <f>IFERROR(stern!AE23/GAMSstern!AE23,"")</f>
        <v>0.9999999997148844</v>
      </c>
      <c r="AG23" s="61">
        <f>IFERROR(stern!AF23/GAMSstern!AF23,"")</f>
        <v>1.0000000006073455</v>
      </c>
      <c r="AH23" s="61">
        <f>IFERROR(stern!AG23/GAMSstern!AG23,"")</f>
        <v>1.0000000006210026</v>
      </c>
      <c r="AI23" s="61">
        <f>IFERROR(stern!AH23/GAMSstern!AH23,"")</f>
        <v>0.99999999973664366</v>
      </c>
      <c r="AJ23" s="61">
        <f>IFERROR(stern!AI23/GAMSstern!AI23,"")</f>
        <v>0.99999999968460129</v>
      </c>
      <c r="AK23" s="61">
        <f>IFERROR(stern!AJ23/GAMSstern!AJ23,"")</f>
        <v>0.9999999990758307</v>
      </c>
      <c r="AL23" s="61">
        <f>IFERROR(stern!AK23/GAMSstern!AK23,"")</f>
        <v>0.99999999926863192</v>
      </c>
      <c r="AM23" s="61">
        <f>IFERROR(stern!AL23/GAMSstern!AL23,"")</f>
        <v>1.0000000009672785</v>
      </c>
      <c r="AN23" s="61">
        <f>IFERROR(stern!AM23/GAMSstern!AM23,"")</f>
        <v>1.0000000009579331</v>
      </c>
      <c r="AO23" s="61">
        <f>IFERROR(stern!AN23/GAMSstern!AN23,"")</f>
        <v>1.0000000009296401</v>
      </c>
      <c r="AP23" s="61">
        <f>IFERROR(stern!AO23/GAMSstern!AO23,"")</f>
        <v>0.99999999836752307</v>
      </c>
      <c r="AQ23" s="61">
        <f>IFERROR(stern!AP23/GAMSstern!AP23,"")</f>
        <v>1.0000000017257873</v>
      </c>
      <c r="AR23" s="61">
        <f>IFERROR(stern!AQ23/GAMSstern!AQ23,"")</f>
        <v>1.0000000015931623</v>
      </c>
      <c r="AS23" s="61">
        <f>IFERROR(stern!AR23/GAMSstern!AR23,"")</f>
        <v>0.99999999970912412</v>
      </c>
      <c r="AT23" s="61">
        <f>IFERROR(stern!AS23/GAMSstern!AS23,"")</f>
        <v>0.99999999834871167</v>
      </c>
      <c r="AU23" s="61">
        <f>IFERROR(stern!AT23/GAMSstern!AT23,"")</f>
        <v>0.99999999788199023</v>
      </c>
      <c r="AV23" s="61">
        <f>IFERROR(stern!AU23/GAMSstern!AU23,"")</f>
        <v>0.99999999956178842</v>
      </c>
      <c r="AW23" s="61">
        <f>IFERROR(stern!AV23/GAMSstern!AV23,"")</f>
        <v>0.99999999958342856</v>
      </c>
      <c r="AX23" s="61">
        <f>IFERROR(stern!AW23/GAMSstern!AW23,"")</f>
        <v>0.99999999839902753</v>
      </c>
      <c r="AY23" s="61">
        <f>IFERROR(stern!AX23/GAMSstern!AX23,"")</f>
        <v>1.0000000019173509</v>
      </c>
      <c r="AZ23" s="61">
        <f>IFERROR(stern!AY23/GAMSstern!AY23,"")</f>
        <v>1.00000000163791</v>
      </c>
      <c r="BA23" s="61">
        <f>IFERROR(stern!AZ23/GAMSstern!AZ23,"")</f>
        <v>0.99999999726140176</v>
      </c>
      <c r="BB23" s="61">
        <f>IFERROR(stern!BA23/GAMSstern!BA23,"")</f>
        <v>1.0000000010501711</v>
      </c>
      <c r="BC23" s="61">
        <f>IFERROR(stern!BB23/GAMSstern!BB23,"")</f>
        <v>1.0000000014975476</v>
      </c>
      <c r="BD23" s="61">
        <f>IFERROR(stern!BC23/GAMSstern!BC23,"")</f>
        <v>1.0000000016761428</v>
      </c>
      <c r="BE23" s="61">
        <f>IFERROR(stern!BD23/GAMSstern!BD23,"")</f>
        <v>1.0000000017657393</v>
      </c>
      <c r="BF23" s="61">
        <f>IFERROR(stern!BE23/GAMSstern!BE23,"")</f>
        <v>0.99999999875029699</v>
      </c>
      <c r="BG23" s="61">
        <f>IFERROR(stern!BF23/GAMSstern!BF23,"")</f>
        <v>1.0000000004831302</v>
      </c>
      <c r="BH23" s="61">
        <f>IFERROR(stern!BG23/GAMSstern!BG23,"")</f>
        <v>1.000000001172465</v>
      </c>
      <c r="BI23" s="61">
        <f>IFERROR(stern!BH23/GAMSstern!BH23,"")</f>
        <v>1.000000003515243</v>
      </c>
      <c r="BJ23" s="61">
        <f>IFERROR(stern!BI23/GAMSstern!BI23,"")</f>
        <v>1.0000000012787569</v>
      </c>
    </row>
    <row r="24" spans="1:62" x14ac:dyDescent="0.25">
      <c r="A24" t="str">
        <f>stern!A24</f>
        <v>DAMAGE FUNCTION</v>
      </c>
      <c r="B24" t="str">
        <f>GAMSbase!A24</f>
        <v>* DAMAGE FUNCTION</v>
      </c>
      <c r="C24" s="61" t="str">
        <f>IFERROR(stern!B24/GAMSstern!B24,"")</f>
        <v/>
      </c>
      <c r="D24" s="61" t="str">
        <f>IFERROR(stern!C24/GAMSstern!C24,"")</f>
        <v/>
      </c>
      <c r="E24" s="61" t="str">
        <f>IFERROR(stern!D24/GAMSstern!D24,"")</f>
        <v/>
      </c>
      <c r="F24" s="61" t="str">
        <f>IFERROR(stern!E24/GAMSstern!E24,"")</f>
        <v/>
      </c>
      <c r="G24" s="61" t="str">
        <f>IFERROR(stern!F24/GAMSstern!F24,"")</f>
        <v/>
      </c>
      <c r="H24" s="61" t="str">
        <f>IFERROR(stern!G24/GAMSstern!G24,"")</f>
        <v/>
      </c>
      <c r="I24" s="61" t="str">
        <f>IFERROR(stern!H24/GAMSstern!H24,"")</f>
        <v/>
      </c>
      <c r="J24" s="61" t="str">
        <f>IFERROR(stern!I24/GAMSstern!I24,"")</f>
        <v/>
      </c>
      <c r="K24" s="61" t="str">
        <f>IFERROR(stern!J24/GAMSstern!J24,"")</f>
        <v/>
      </c>
      <c r="L24" s="61" t="str">
        <f>IFERROR(stern!K24/GAMSstern!K24,"")</f>
        <v/>
      </c>
      <c r="M24" s="61" t="str">
        <f>IFERROR(stern!L24/GAMSstern!L24,"")</f>
        <v/>
      </c>
      <c r="N24" s="61" t="str">
        <f>IFERROR(stern!M24/GAMSstern!M24,"")</f>
        <v/>
      </c>
      <c r="O24" s="61" t="str">
        <f>IFERROR(stern!N24/GAMSstern!N24,"")</f>
        <v/>
      </c>
      <c r="P24" s="61" t="str">
        <f>IFERROR(stern!O24/GAMSstern!O24,"")</f>
        <v/>
      </c>
      <c r="Q24" s="61" t="str">
        <f>IFERROR(stern!P24/GAMSstern!P24,"")</f>
        <v/>
      </c>
      <c r="R24" s="61" t="str">
        <f>IFERROR(stern!Q24/GAMSstern!Q24,"")</f>
        <v/>
      </c>
      <c r="S24" s="61" t="str">
        <f>IFERROR(stern!R24/GAMSstern!R24,"")</f>
        <v/>
      </c>
      <c r="T24" s="61" t="str">
        <f>IFERROR(stern!S24/GAMSstern!S24,"")</f>
        <v/>
      </c>
      <c r="U24" s="61" t="str">
        <f>IFERROR(stern!T24/GAMSstern!T24,"")</f>
        <v/>
      </c>
      <c r="V24" s="61" t="str">
        <f>IFERROR(stern!U24/GAMSstern!U24,"")</f>
        <v/>
      </c>
      <c r="W24" s="61" t="str">
        <f>IFERROR(stern!V24/GAMSstern!V24,"")</f>
        <v/>
      </c>
      <c r="X24" s="61" t="str">
        <f>IFERROR(stern!W24/GAMSstern!W24,"")</f>
        <v/>
      </c>
      <c r="Y24" s="61" t="str">
        <f>IFERROR(stern!X24/GAMSstern!X24,"")</f>
        <v/>
      </c>
      <c r="Z24" s="61" t="str">
        <f>IFERROR(stern!Y24/GAMSstern!Y24,"")</f>
        <v/>
      </c>
      <c r="AA24" s="61" t="str">
        <f>IFERROR(stern!Z24/GAMSstern!Z24,"")</f>
        <v/>
      </c>
      <c r="AB24" s="61" t="str">
        <f>IFERROR(stern!AA24/GAMSstern!AA24,"")</f>
        <v/>
      </c>
      <c r="AC24" s="61" t="str">
        <f>IFERROR(stern!AB24/GAMSstern!AB24,"")</f>
        <v/>
      </c>
      <c r="AD24" s="61" t="str">
        <f>IFERROR(stern!AC24/GAMSstern!AC24,"")</f>
        <v/>
      </c>
      <c r="AE24" s="61" t="str">
        <f>IFERROR(stern!AD24/GAMSstern!AD24,"")</f>
        <v/>
      </c>
      <c r="AF24" s="61" t="str">
        <f>IFERROR(stern!AE24/GAMSstern!AE24,"")</f>
        <v/>
      </c>
      <c r="AG24" s="61" t="str">
        <f>IFERROR(stern!AF24/GAMSstern!AF24,"")</f>
        <v/>
      </c>
      <c r="AH24" s="61" t="str">
        <f>IFERROR(stern!AG24/GAMSstern!AG24,"")</f>
        <v/>
      </c>
      <c r="AI24" s="61" t="str">
        <f>IFERROR(stern!AH24/GAMSstern!AH24,"")</f>
        <v/>
      </c>
      <c r="AJ24" s="61" t="str">
        <f>IFERROR(stern!AI24/GAMSstern!AI24,"")</f>
        <v/>
      </c>
      <c r="AK24" s="61" t="str">
        <f>IFERROR(stern!AJ24/GAMSstern!AJ24,"")</f>
        <v/>
      </c>
      <c r="AL24" s="61" t="str">
        <f>IFERROR(stern!AK24/GAMSstern!AK24,"")</f>
        <v/>
      </c>
      <c r="AM24" s="61" t="str">
        <f>IFERROR(stern!AL24/GAMSstern!AL24,"")</f>
        <v/>
      </c>
      <c r="AN24" s="61" t="str">
        <f>IFERROR(stern!AM24/GAMSstern!AM24,"")</f>
        <v/>
      </c>
      <c r="AO24" s="61" t="str">
        <f>IFERROR(stern!AN24/GAMSstern!AN24,"")</f>
        <v/>
      </c>
      <c r="AP24" s="61" t="str">
        <f>IFERROR(stern!AO24/GAMSstern!AO24,"")</f>
        <v/>
      </c>
      <c r="AQ24" s="61" t="str">
        <f>IFERROR(stern!AP24/GAMSstern!AP24,"")</f>
        <v/>
      </c>
      <c r="AR24" s="61" t="str">
        <f>IFERROR(stern!AQ24/GAMSstern!AQ24,"")</f>
        <v/>
      </c>
      <c r="AS24" s="61" t="str">
        <f>IFERROR(stern!AR24/GAMSstern!AR24,"")</f>
        <v/>
      </c>
      <c r="AT24" s="61" t="str">
        <f>IFERROR(stern!AS24/GAMSstern!AS24,"")</f>
        <v/>
      </c>
      <c r="AU24" s="61" t="str">
        <f>IFERROR(stern!AT24/GAMSstern!AT24,"")</f>
        <v/>
      </c>
      <c r="AV24" s="61" t="str">
        <f>IFERROR(stern!AU24/GAMSstern!AU24,"")</f>
        <v/>
      </c>
      <c r="AW24" s="61" t="str">
        <f>IFERROR(stern!AV24/GAMSstern!AV24,"")</f>
        <v/>
      </c>
      <c r="AX24" s="61" t="str">
        <f>IFERROR(stern!AW24/GAMSstern!AW24,"")</f>
        <v/>
      </c>
      <c r="AY24" s="61" t="str">
        <f>IFERROR(stern!AX24/GAMSstern!AX24,"")</f>
        <v/>
      </c>
      <c r="AZ24" s="61" t="str">
        <f>IFERROR(stern!AY24/GAMSstern!AY24,"")</f>
        <v/>
      </c>
      <c r="BA24" s="61" t="str">
        <f>IFERROR(stern!AZ24/GAMSstern!AZ24,"")</f>
        <v/>
      </c>
      <c r="BB24" s="61" t="str">
        <f>IFERROR(stern!BA24/GAMSstern!BA24,"")</f>
        <v/>
      </c>
      <c r="BC24" s="61" t="str">
        <f>IFERROR(stern!BB24/GAMSstern!BB24,"")</f>
        <v/>
      </c>
      <c r="BD24" s="61" t="str">
        <f>IFERROR(stern!BC24/GAMSstern!BC24,"")</f>
        <v/>
      </c>
      <c r="BE24" s="61" t="str">
        <f>IFERROR(stern!BD24/GAMSstern!BD24,"")</f>
        <v/>
      </c>
      <c r="BF24" s="61" t="str">
        <f>IFERROR(stern!BE24/GAMSstern!BE24,"")</f>
        <v/>
      </c>
      <c r="BG24" s="61" t="str">
        <f>IFERROR(stern!BF24/GAMSstern!BF24,"")</f>
        <v/>
      </c>
      <c r="BH24" s="61" t="str">
        <f>IFERROR(stern!BG24/GAMSstern!BG24,"")</f>
        <v/>
      </c>
      <c r="BI24" s="61" t="str">
        <f>IFERROR(stern!BH24/GAMSstern!BH24,"")</f>
        <v/>
      </c>
      <c r="BJ24" s="61" t="str">
        <f>IFERROR(stern!BI24/GAMSstern!BI24,"")</f>
        <v/>
      </c>
    </row>
    <row r="25" spans="1:62" x14ac:dyDescent="0.25">
      <c r="A25" t="str">
        <f>stern!A25</f>
        <v>Damage coefficient on temperature</v>
      </c>
      <c r="B25" t="str">
        <f>GAMSbase!A25</f>
        <v>Damage Coefficient on Temperature</v>
      </c>
      <c r="C25" s="61" t="str">
        <f>IFERROR(stern!B25/GAMSstern!B25,"")</f>
        <v/>
      </c>
      <c r="D25" s="61" t="str">
        <f>IFERROR(stern!C25/GAMSstern!C25,"")</f>
        <v/>
      </c>
      <c r="E25" s="61" t="str">
        <f>IFERROR(stern!D25/GAMSstern!D25,"")</f>
        <v/>
      </c>
      <c r="F25" s="61" t="str">
        <f>IFERROR(stern!E25/GAMSstern!E25,"")</f>
        <v/>
      </c>
      <c r="G25" s="61" t="str">
        <f>IFERROR(stern!F25/GAMSstern!F25,"")</f>
        <v/>
      </c>
      <c r="H25" s="61" t="str">
        <f>IFERROR(stern!G25/GAMSstern!G25,"")</f>
        <v/>
      </c>
      <c r="I25" s="61" t="str">
        <f>IFERROR(stern!H25/GAMSstern!H25,"")</f>
        <v/>
      </c>
      <c r="J25" s="61" t="str">
        <f>IFERROR(stern!I25/GAMSstern!I25,"")</f>
        <v/>
      </c>
      <c r="K25" s="61" t="str">
        <f>IFERROR(stern!J25/GAMSstern!J25,"")</f>
        <v/>
      </c>
      <c r="L25" s="61" t="str">
        <f>IFERROR(stern!K25/GAMSstern!K25,"")</f>
        <v/>
      </c>
      <c r="M25" s="61" t="str">
        <f>IFERROR(stern!L25/GAMSstern!L25,"")</f>
        <v/>
      </c>
      <c r="N25" s="61" t="str">
        <f>IFERROR(stern!M25/GAMSstern!M25,"")</f>
        <v/>
      </c>
      <c r="O25" s="61" t="str">
        <f>IFERROR(stern!N25/GAMSstern!N25,"")</f>
        <v/>
      </c>
      <c r="P25" s="61" t="str">
        <f>IFERROR(stern!O25/GAMSstern!O25,"")</f>
        <v/>
      </c>
      <c r="Q25" s="61" t="str">
        <f>IFERROR(stern!P25/GAMSstern!P25,"")</f>
        <v/>
      </c>
      <c r="R25" s="61" t="str">
        <f>IFERROR(stern!Q25/GAMSstern!Q25,"")</f>
        <v/>
      </c>
      <c r="S25" s="61" t="str">
        <f>IFERROR(stern!R25/GAMSstern!R25,"")</f>
        <v/>
      </c>
      <c r="T25" s="61" t="str">
        <f>IFERROR(stern!S25/GAMSstern!S25,"")</f>
        <v/>
      </c>
      <c r="U25" s="61" t="str">
        <f>IFERROR(stern!T25/GAMSstern!T25,"")</f>
        <v/>
      </c>
      <c r="V25" s="61" t="str">
        <f>IFERROR(stern!U25/GAMSstern!U25,"")</f>
        <v/>
      </c>
      <c r="W25" s="61" t="str">
        <f>IFERROR(stern!V25/GAMSstern!V25,"")</f>
        <v/>
      </c>
      <c r="X25" s="61" t="str">
        <f>IFERROR(stern!W25/GAMSstern!W25,"")</f>
        <v/>
      </c>
      <c r="Y25" s="61" t="str">
        <f>IFERROR(stern!X25/GAMSstern!X25,"")</f>
        <v/>
      </c>
      <c r="Z25" s="61" t="str">
        <f>IFERROR(stern!Y25/GAMSstern!Y25,"")</f>
        <v/>
      </c>
      <c r="AA25" s="61" t="str">
        <f>IFERROR(stern!Z25/GAMSstern!Z25,"")</f>
        <v/>
      </c>
      <c r="AB25" s="61" t="str">
        <f>IFERROR(stern!AA25/GAMSstern!AA25,"")</f>
        <v/>
      </c>
      <c r="AC25" s="61" t="str">
        <f>IFERROR(stern!AB25/GAMSstern!AB25,"")</f>
        <v/>
      </c>
      <c r="AD25" s="61" t="str">
        <f>IFERROR(stern!AC25/GAMSstern!AC25,"")</f>
        <v/>
      </c>
      <c r="AE25" s="61" t="str">
        <f>IFERROR(stern!AD25/GAMSstern!AD25,"")</f>
        <v/>
      </c>
      <c r="AF25" s="61" t="str">
        <f>IFERROR(stern!AE25/GAMSstern!AE25,"")</f>
        <v/>
      </c>
      <c r="AG25" s="61" t="str">
        <f>IFERROR(stern!AF25/GAMSstern!AF25,"")</f>
        <v/>
      </c>
      <c r="AH25" s="61" t="str">
        <f>IFERROR(stern!AG25/GAMSstern!AG25,"")</f>
        <v/>
      </c>
      <c r="AI25" s="61" t="str">
        <f>IFERROR(stern!AH25/GAMSstern!AH25,"")</f>
        <v/>
      </c>
      <c r="AJ25" s="61" t="str">
        <f>IFERROR(stern!AI25/GAMSstern!AI25,"")</f>
        <v/>
      </c>
      <c r="AK25" s="61" t="str">
        <f>IFERROR(stern!AJ25/GAMSstern!AJ25,"")</f>
        <v/>
      </c>
      <c r="AL25" s="61" t="str">
        <f>IFERROR(stern!AK25/GAMSstern!AK25,"")</f>
        <v/>
      </c>
      <c r="AM25" s="61" t="str">
        <f>IFERROR(stern!AL25/GAMSstern!AL25,"")</f>
        <v/>
      </c>
      <c r="AN25" s="61" t="str">
        <f>IFERROR(stern!AM25/GAMSstern!AM25,"")</f>
        <v/>
      </c>
      <c r="AO25" s="61" t="str">
        <f>IFERROR(stern!AN25/GAMSstern!AN25,"")</f>
        <v/>
      </c>
      <c r="AP25" s="61" t="str">
        <f>IFERROR(stern!AO25/GAMSstern!AO25,"")</f>
        <v/>
      </c>
      <c r="AQ25" s="61" t="str">
        <f>IFERROR(stern!AP25/GAMSstern!AP25,"")</f>
        <v/>
      </c>
      <c r="AR25" s="61" t="str">
        <f>IFERROR(stern!AQ25/GAMSstern!AQ25,"")</f>
        <v/>
      </c>
      <c r="AS25" s="61" t="str">
        <f>IFERROR(stern!AR25/GAMSstern!AR25,"")</f>
        <v/>
      </c>
      <c r="AT25" s="61" t="str">
        <f>IFERROR(stern!AS25/GAMSstern!AS25,"")</f>
        <v/>
      </c>
      <c r="AU25" s="61" t="str">
        <f>IFERROR(stern!AT25/GAMSstern!AT25,"")</f>
        <v/>
      </c>
      <c r="AV25" s="61" t="str">
        <f>IFERROR(stern!AU25/GAMSstern!AU25,"")</f>
        <v/>
      </c>
      <c r="AW25" s="61" t="str">
        <f>IFERROR(stern!AV25/GAMSstern!AV25,"")</f>
        <v/>
      </c>
      <c r="AX25" s="61" t="str">
        <f>IFERROR(stern!AW25/GAMSstern!AW25,"")</f>
        <v/>
      </c>
      <c r="AY25" s="61" t="str">
        <f>IFERROR(stern!AX25/GAMSstern!AX25,"")</f>
        <v/>
      </c>
      <c r="AZ25" s="61" t="str">
        <f>IFERROR(stern!AY25/GAMSstern!AY25,"")</f>
        <v/>
      </c>
      <c r="BA25" s="61" t="str">
        <f>IFERROR(stern!AZ25/GAMSstern!AZ25,"")</f>
        <v/>
      </c>
      <c r="BB25" s="61" t="str">
        <f>IFERROR(stern!BA25/GAMSstern!BA25,"")</f>
        <v/>
      </c>
      <c r="BC25" s="61" t="str">
        <f>IFERROR(stern!BB25/GAMSstern!BB25,"")</f>
        <v/>
      </c>
      <c r="BD25" s="61" t="str">
        <f>IFERROR(stern!BC25/GAMSstern!BC25,"")</f>
        <v/>
      </c>
      <c r="BE25" s="61" t="str">
        <f>IFERROR(stern!BD25/GAMSstern!BD25,"")</f>
        <v/>
      </c>
      <c r="BF25" s="61" t="str">
        <f>IFERROR(stern!BE25/GAMSstern!BE25,"")</f>
        <v/>
      </c>
      <c r="BG25" s="61" t="str">
        <f>IFERROR(stern!BF25/GAMSstern!BF25,"")</f>
        <v/>
      </c>
      <c r="BH25" s="61" t="str">
        <f>IFERROR(stern!BG25/GAMSstern!BG25,"")</f>
        <v/>
      </c>
      <c r="BI25" s="61" t="str">
        <f>IFERROR(stern!BH25/GAMSstern!BH25,"")</f>
        <v/>
      </c>
      <c r="BJ25" s="61" t="str">
        <f>IFERROR(stern!BI25/GAMSstern!BI25,"")</f>
        <v/>
      </c>
    </row>
    <row r="26" spans="1:62" x14ac:dyDescent="0.25">
      <c r="A26" t="str">
        <f>stern!A26</f>
        <v>Damage coefficient on temperature squared</v>
      </c>
      <c r="B26" t="str">
        <f>GAMSbase!A26</f>
        <v>Damage Coefficient on Temperature ^2</v>
      </c>
      <c r="C26" s="61">
        <f>IFERROR(stern!B26/GAMSstern!B26,"")</f>
        <v>0.99999999999999989</v>
      </c>
      <c r="D26" s="61" t="str">
        <f>IFERROR(stern!C26/GAMSstern!C26,"")</f>
        <v/>
      </c>
      <c r="E26" s="61" t="str">
        <f>IFERROR(stern!D26/GAMSstern!D26,"")</f>
        <v/>
      </c>
      <c r="F26" s="61" t="str">
        <f>IFERROR(stern!E26/GAMSstern!E26,"")</f>
        <v/>
      </c>
      <c r="G26" s="61" t="str">
        <f>IFERROR(stern!F26/GAMSstern!F26,"")</f>
        <v/>
      </c>
      <c r="H26" s="61" t="str">
        <f>IFERROR(stern!G26/GAMSstern!G26,"")</f>
        <v/>
      </c>
      <c r="I26" s="61" t="str">
        <f>IFERROR(stern!H26/GAMSstern!H26,"")</f>
        <v/>
      </c>
      <c r="J26" s="61" t="str">
        <f>IFERROR(stern!I26/GAMSstern!I26,"")</f>
        <v/>
      </c>
      <c r="K26" s="61" t="str">
        <f>IFERROR(stern!J26/GAMSstern!J26,"")</f>
        <v/>
      </c>
      <c r="L26" s="61" t="str">
        <f>IFERROR(stern!K26/GAMSstern!K26,"")</f>
        <v/>
      </c>
      <c r="M26" s="61" t="str">
        <f>IFERROR(stern!L26/GAMSstern!L26,"")</f>
        <v/>
      </c>
      <c r="N26" s="61" t="str">
        <f>IFERROR(stern!M26/GAMSstern!M26,"")</f>
        <v/>
      </c>
      <c r="O26" s="61" t="str">
        <f>IFERROR(stern!N26/GAMSstern!N26,"")</f>
        <v/>
      </c>
      <c r="P26" s="61" t="str">
        <f>IFERROR(stern!O26/GAMSstern!O26,"")</f>
        <v/>
      </c>
      <c r="Q26" s="61" t="str">
        <f>IFERROR(stern!P26/GAMSstern!P26,"")</f>
        <v/>
      </c>
      <c r="R26" s="61" t="str">
        <f>IFERROR(stern!Q26/GAMSstern!Q26,"")</f>
        <v/>
      </c>
      <c r="S26" s="61" t="str">
        <f>IFERROR(stern!R26/GAMSstern!R26,"")</f>
        <v/>
      </c>
      <c r="T26" s="61" t="str">
        <f>IFERROR(stern!S26/GAMSstern!S26,"")</f>
        <v/>
      </c>
      <c r="U26" s="61" t="str">
        <f>IFERROR(stern!T26/GAMSstern!T26,"")</f>
        <v/>
      </c>
      <c r="V26" s="61" t="str">
        <f>IFERROR(stern!U26/GAMSstern!U26,"")</f>
        <v/>
      </c>
      <c r="W26" s="61" t="str">
        <f>IFERROR(stern!V26/GAMSstern!V26,"")</f>
        <v/>
      </c>
      <c r="X26" s="61" t="str">
        <f>IFERROR(stern!W26/GAMSstern!W26,"")</f>
        <v/>
      </c>
      <c r="Y26" s="61" t="str">
        <f>IFERROR(stern!X26/GAMSstern!X26,"")</f>
        <v/>
      </c>
      <c r="Z26" s="61" t="str">
        <f>IFERROR(stern!Y26/GAMSstern!Y26,"")</f>
        <v/>
      </c>
      <c r="AA26" s="61" t="str">
        <f>IFERROR(stern!Z26/GAMSstern!Z26,"")</f>
        <v/>
      </c>
      <c r="AB26" s="61" t="str">
        <f>IFERROR(stern!AA26/GAMSstern!AA26,"")</f>
        <v/>
      </c>
      <c r="AC26" s="61" t="str">
        <f>IFERROR(stern!AB26/GAMSstern!AB26,"")</f>
        <v/>
      </c>
      <c r="AD26" s="61" t="str">
        <f>IFERROR(stern!AC26/GAMSstern!AC26,"")</f>
        <v/>
      </c>
      <c r="AE26" s="61" t="str">
        <f>IFERROR(stern!AD26/GAMSstern!AD26,"")</f>
        <v/>
      </c>
      <c r="AF26" s="61" t="str">
        <f>IFERROR(stern!AE26/GAMSstern!AE26,"")</f>
        <v/>
      </c>
      <c r="AG26" s="61" t="str">
        <f>IFERROR(stern!AF26/GAMSstern!AF26,"")</f>
        <v/>
      </c>
      <c r="AH26" s="61" t="str">
        <f>IFERROR(stern!AG26/GAMSstern!AG26,"")</f>
        <v/>
      </c>
      <c r="AI26" s="61" t="str">
        <f>IFERROR(stern!AH26/GAMSstern!AH26,"")</f>
        <v/>
      </c>
      <c r="AJ26" s="61" t="str">
        <f>IFERROR(stern!AI26/GAMSstern!AI26,"")</f>
        <v/>
      </c>
      <c r="AK26" s="61" t="str">
        <f>IFERROR(stern!AJ26/GAMSstern!AJ26,"")</f>
        <v/>
      </c>
      <c r="AL26" s="61" t="str">
        <f>IFERROR(stern!AK26/GAMSstern!AK26,"")</f>
        <v/>
      </c>
      <c r="AM26" s="61" t="str">
        <f>IFERROR(stern!AL26/GAMSstern!AL26,"")</f>
        <v/>
      </c>
      <c r="AN26" s="61" t="str">
        <f>IFERROR(stern!AM26/GAMSstern!AM26,"")</f>
        <v/>
      </c>
      <c r="AO26" s="61" t="str">
        <f>IFERROR(stern!AN26/GAMSstern!AN26,"")</f>
        <v/>
      </c>
      <c r="AP26" s="61" t="str">
        <f>IFERROR(stern!AO26/GAMSstern!AO26,"")</f>
        <v/>
      </c>
      <c r="AQ26" s="61" t="str">
        <f>IFERROR(stern!AP26/GAMSstern!AP26,"")</f>
        <v/>
      </c>
      <c r="AR26" s="61" t="str">
        <f>IFERROR(stern!AQ26/GAMSstern!AQ26,"")</f>
        <v/>
      </c>
      <c r="AS26" s="61" t="str">
        <f>IFERROR(stern!AR26/GAMSstern!AR26,"")</f>
        <v/>
      </c>
      <c r="AT26" s="61" t="str">
        <f>IFERROR(stern!AS26/GAMSstern!AS26,"")</f>
        <v/>
      </c>
      <c r="AU26" s="61" t="str">
        <f>IFERROR(stern!AT26/GAMSstern!AT26,"")</f>
        <v/>
      </c>
      <c r="AV26" s="61" t="str">
        <f>IFERROR(stern!AU26/GAMSstern!AU26,"")</f>
        <v/>
      </c>
      <c r="AW26" s="61" t="str">
        <f>IFERROR(stern!AV26/GAMSstern!AV26,"")</f>
        <v/>
      </c>
      <c r="AX26" s="61" t="str">
        <f>IFERROR(stern!AW26/GAMSstern!AW26,"")</f>
        <v/>
      </c>
      <c r="AY26" s="61" t="str">
        <f>IFERROR(stern!AX26/GAMSstern!AX26,"")</f>
        <v/>
      </c>
      <c r="AZ26" s="61" t="str">
        <f>IFERROR(stern!AY26/GAMSstern!AY26,"")</f>
        <v/>
      </c>
      <c r="BA26" s="61" t="str">
        <f>IFERROR(stern!AZ26/GAMSstern!AZ26,"")</f>
        <v/>
      </c>
      <c r="BB26" s="61" t="str">
        <f>IFERROR(stern!BA26/GAMSstern!BA26,"")</f>
        <v/>
      </c>
      <c r="BC26" s="61" t="str">
        <f>IFERROR(stern!BB26/GAMSstern!BB26,"")</f>
        <v/>
      </c>
      <c r="BD26" s="61" t="str">
        <f>IFERROR(stern!BC26/GAMSstern!BC26,"")</f>
        <v/>
      </c>
      <c r="BE26" s="61" t="str">
        <f>IFERROR(stern!BD26/GAMSstern!BD26,"")</f>
        <v/>
      </c>
      <c r="BF26" s="61" t="str">
        <f>IFERROR(stern!BE26/GAMSstern!BE26,"")</f>
        <v/>
      </c>
      <c r="BG26" s="61" t="str">
        <f>IFERROR(stern!BF26/GAMSstern!BF26,"")</f>
        <v/>
      </c>
      <c r="BH26" s="61" t="str">
        <f>IFERROR(stern!BG26/GAMSstern!BG26,"")</f>
        <v/>
      </c>
      <c r="BI26" s="61" t="str">
        <f>IFERROR(stern!BH26/GAMSstern!BH26,"")</f>
        <v/>
      </c>
      <c r="BJ26" s="61" t="str">
        <f>IFERROR(stern!BI26/GAMSstern!BI26,"")</f>
        <v/>
      </c>
    </row>
    <row r="27" spans="1:62" x14ac:dyDescent="0.25">
      <c r="A27" t="str">
        <f>stern!A27</f>
        <v>Exponent on damages</v>
      </c>
      <c r="B27" t="str">
        <f>GAMSbase!A27</f>
        <v>Exponent on Damages</v>
      </c>
      <c r="C27" s="61">
        <f>IFERROR(stern!B27/GAMSstern!B27,"")</f>
        <v>1</v>
      </c>
      <c r="D27" s="61" t="str">
        <f>IFERROR(stern!C27/GAMSstern!C27,"")</f>
        <v/>
      </c>
      <c r="E27" s="61" t="str">
        <f>IFERROR(stern!D27/GAMSstern!D27,"")</f>
        <v/>
      </c>
      <c r="F27" s="61" t="str">
        <f>IFERROR(stern!E27/GAMSstern!E27,"")</f>
        <v/>
      </c>
      <c r="G27" s="61" t="str">
        <f>IFERROR(stern!F27/GAMSstern!F27,"")</f>
        <v/>
      </c>
      <c r="H27" s="61" t="str">
        <f>IFERROR(stern!G27/GAMSstern!G27,"")</f>
        <v/>
      </c>
      <c r="I27" s="61" t="str">
        <f>IFERROR(stern!H27/GAMSstern!H27,"")</f>
        <v/>
      </c>
      <c r="J27" s="61" t="str">
        <f>IFERROR(stern!I27/GAMSstern!I27,"")</f>
        <v/>
      </c>
      <c r="K27" s="61" t="str">
        <f>IFERROR(stern!J27/GAMSstern!J27,"")</f>
        <v/>
      </c>
      <c r="L27" s="61" t="str">
        <f>IFERROR(stern!K27/GAMSstern!K27,"")</f>
        <v/>
      </c>
      <c r="M27" s="61" t="str">
        <f>IFERROR(stern!L27/GAMSstern!L27,"")</f>
        <v/>
      </c>
      <c r="N27" s="61" t="str">
        <f>IFERROR(stern!M27/GAMSstern!M27,"")</f>
        <v/>
      </c>
      <c r="O27" s="61" t="str">
        <f>IFERROR(stern!N27/GAMSstern!N27,"")</f>
        <v/>
      </c>
      <c r="P27" s="61" t="str">
        <f>IFERROR(stern!O27/GAMSstern!O27,"")</f>
        <v/>
      </c>
      <c r="Q27" s="61" t="str">
        <f>IFERROR(stern!P27/GAMSstern!P27,"")</f>
        <v/>
      </c>
      <c r="R27" s="61" t="str">
        <f>IFERROR(stern!Q27/GAMSstern!Q27,"")</f>
        <v/>
      </c>
      <c r="S27" s="61" t="str">
        <f>IFERROR(stern!R27/GAMSstern!R27,"")</f>
        <v/>
      </c>
      <c r="T27" s="61" t="str">
        <f>IFERROR(stern!S27/GAMSstern!S27,"")</f>
        <v/>
      </c>
      <c r="U27" s="61" t="str">
        <f>IFERROR(stern!T27/GAMSstern!T27,"")</f>
        <v/>
      </c>
      <c r="V27" s="61" t="str">
        <f>IFERROR(stern!U27/GAMSstern!U27,"")</f>
        <v/>
      </c>
      <c r="W27" s="61" t="str">
        <f>IFERROR(stern!V27/GAMSstern!V27,"")</f>
        <v/>
      </c>
      <c r="X27" s="61" t="str">
        <f>IFERROR(stern!W27/GAMSstern!W27,"")</f>
        <v/>
      </c>
      <c r="Y27" s="61" t="str">
        <f>IFERROR(stern!X27/GAMSstern!X27,"")</f>
        <v/>
      </c>
      <c r="Z27" s="61" t="str">
        <f>IFERROR(stern!Y27/GAMSstern!Y27,"")</f>
        <v/>
      </c>
      <c r="AA27" s="61" t="str">
        <f>IFERROR(stern!Z27/GAMSstern!Z27,"")</f>
        <v/>
      </c>
      <c r="AB27" s="61" t="str">
        <f>IFERROR(stern!AA27/GAMSstern!AA27,"")</f>
        <v/>
      </c>
      <c r="AC27" s="61" t="str">
        <f>IFERROR(stern!AB27/GAMSstern!AB27,"")</f>
        <v/>
      </c>
      <c r="AD27" s="61" t="str">
        <f>IFERROR(stern!AC27/GAMSstern!AC27,"")</f>
        <v/>
      </c>
      <c r="AE27" s="61" t="str">
        <f>IFERROR(stern!AD27/GAMSstern!AD27,"")</f>
        <v/>
      </c>
      <c r="AF27" s="61" t="str">
        <f>IFERROR(stern!AE27/GAMSstern!AE27,"")</f>
        <v/>
      </c>
      <c r="AG27" s="61" t="str">
        <f>IFERROR(stern!AF27/GAMSstern!AF27,"")</f>
        <v/>
      </c>
      <c r="AH27" s="61" t="str">
        <f>IFERROR(stern!AG27/GAMSstern!AG27,"")</f>
        <v/>
      </c>
      <c r="AI27" s="61" t="str">
        <f>IFERROR(stern!AH27/GAMSstern!AH27,"")</f>
        <v/>
      </c>
      <c r="AJ27" s="61" t="str">
        <f>IFERROR(stern!AI27/GAMSstern!AI27,"")</f>
        <v/>
      </c>
      <c r="AK27" s="61" t="str">
        <f>IFERROR(stern!AJ27/GAMSstern!AJ27,"")</f>
        <v/>
      </c>
      <c r="AL27" s="61" t="str">
        <f>IFERROR(stern!AK27/GAMSstern!AK27,"")</f>
        <v/>
      </c>
      <c r="AM27" s="61" t="str">
        <f>IFERROR(stern!AL27/GAMSstern!AL27,"")</f>
        <v/>
      </c>
      <c r="AN27" s="61" t="str">
        <f>IFERROR(stern!AM27/GAMSstern!AM27,"")</f>
        <v/>
      </c>
      <c r="AO27" s="61" t="str">
        <f>IFERROR(stern!AN27/GAMSstern!AN27,"")</f>
        <v/>
      </c>
      <c r="AP27" s="61" t="str">
        <f>IFERROR(stern!AO27/GAMSstern!AO27,"")</f>
        <v/>
      </c>
      <c r="AQ27" s="61" t="str">
        <f>IFERROR(stern!AP27/GAMSstern!AP27,"")</f>
        <v/>
      </c>
      <c r="AR27" s="61" t="str">
        <f>IFERROR(stern!AQ27/GAMSstern!AQ27,"")</f>
        <v/>
      </c>
      <c r="AS27" s="61" t="str">
        <f>IFERROR(stern!AR27/GAMSstern!AR27,"")</f>
        <v/>
      </c>
      <c r="AT27" s="61" t="str">
        <f>IFERROR(stern!AS27/GAMSstern!AS27,"")</f>
        <v/>
      </c>
      <c r="AU27" s="61" t="str">
        <f>IFERROR(stern!AT27/GAMSstern!AT27,"")</f>
        <v/>
      </c>
      <c r="AV27" s="61" t="str">
        <f>IFERROR(stern!AU27/GAMSstern!AU27,"")</f>
        <v/>
      </c>
      <c r="AW27" s="61" t="str">
        <f>IFERROR(stern!AV27/GAMSstern!AV27,"")</f>
        <v/>
      </c>
      <c r="AX27" s="61" t="str">
        <f>IFERROR(stern!AW27/GAMSstern!AW27,"")</f>
        <v/>
      </c>
      <c r="AY27" s="61" t="str">
        <f>IFERROR(stern!AX27/GAMSstern!AX27,"")</f>
        <v/>
      </c>
      <c r="AZ27" s="61" t="str">
        <f>IFERROR(stern!AY27/GAMSstern!AY27,"")</f>
        <v/>
      </c>
      <c r="BA27" s="61" t="str">
        <f>IFERROR(stern!AZ27/GAMSstern!AZ27,"")</f>
        <v/>
      </c>
      <c r="BB27" s="61" t="str">
        <f>IFERROR(stern!BA27/GAMSstern!BA27,"")</f>
        <v/>
      </c>
      <c r="BC27" s="61" t="str">
        <f>IFERROR(stern!BB27/GAMSstern!BB27,"")</f>
        <v/>
      </c>
      <c r="BD27" s="61" t="str">
        <f>IFERROR(stern!BC27/GAMSstern!BC27,"")</f>
        <v/>
      </c>
      <c r="BE27" s="61" t="str">
        <f>IFERROR(stern!BD27/GAMSstern!BD27,"")</f>
        <v/>
      </c>
      <c r="BF27" s="61" t="str">
        <f>IFERROR(stern!BE27/GAMSstern!BE27,"")</f>
        <v/>
      </c>
      <c r="BG27" s="61" t="str">
        <f>IFERROR(stern!BF27/GAMSstern!BF27,"")</f>
        <v/>
      </c>
      <c r="BH27" s="61" t="str">
        <f>IFERROR(stern!BG27/GAMSstern!BG27,"")</f>
        <v/>
      </c>
      <c r="BI27" s="61" t="str">
        <f>IFERROR(stern!BH27/GAMSstern!BH27,"")</f>
        <v/>
      </c>
      <c r="BJ27" s="61" t="str">
        <f>IFERROR(stern!BI27/GAMSstern!BI27,"")</f>
        <v/>
      </c>
    </row>
    <row r="28" spans="1:62" x14ac:dyDescent="0.25">
      <c r="A28" t="str">
        <f>stern!A28</f>
        <v>Threshold for catastrophic damages</v>
      </c>
      <c r="B28" t="str">
        <f>GAMSbase!A28</f>
        <v>Threshold for Catastrophic Damages</v>
      </c>
      <c r="C28" s="61" t="str">
        <f>IFERROR(stern!B28/GAMSstern!B28,"")</f>
        <v/>
      </c>
      <c r="D28" s="61" t="str">
        <f>IFERROR(stern!C28/GAMSstern!C28,"")</f>
        <v/>
      </c>
      <c r="E28" s="61" t="str">
        <f>IFERROR(stern!D28/GAMSstern!D28,"")</f>
        <v/>
      </c>
      <c r="F28" s="61" t="str">
        <f>IFERROR(stern!E28/GAMSstern!E28,"")</f>
        <v/>
      </c>
      <c r="G28" s="61" t="str">
        <f>IFERROR(stern!F28/GAMSstern!F28,"")</f>
        <v/>
      </c>
      <c r="H28" s="61" t="str">
        <f>IFERROR(stern!G28/GAMSstern!G28,"")</f>
        <v/>
      </c>
      <c r="I28" s="61" t="str">
        <f>IFERROR(stern!H28/GAMSstern!H28,"")</f>
        <v/>
      </c>
      <c r="J28" s="61" t="str">
        <f>IFERROR(stern!I28/GAMSstern!I28,"")</f>
        <v/>
      </c>
      <c r="K28" s="61" t="str">
        <f>IFERROR(stern!J28/GAMSstern!J28,"")</f>
        <v/>
      </c>
      <c r="L28" s="61" t="str">
        <f>IFERROR(stern!K28/GAMSstern!K28,"")</f>
        <v/>
      </c>
      <c r="M28" s="61" t="str">
        <f>IFERROR(stern!L28/GAMSstern!L28,"")</f>
        <v/>
      </c>
      <c r="N28" s="61" t="str">
        <f>IFERROR(stern!M28/GAMSstern!M28,"")</f>
        <v/>
      </c>
      <c r="O28" s="61" t="str">
        <f>IFERROR(stern!N28/GAMSstern!N28,"")</f>
        <v/>
      </c>
      <c r="P28" s="61" t="str">
        <f>IFERROR(stern!O28/GAMSstern!O28,"")</f>
        <v/>
      </c>
      <c r="Q28" s="61" t="str">
        <f>IFERROR(stern!P28/GAMSstern!P28,"")</f>
        <v/>
      </c>
      <c r="R28" s="61" t="str">
        <f>IFERROR(stern!Q28/GAMSstern!Q28,"")</f>
        <v/>
      </c>
      <c r="S28" s="61" t="str">
        <f>IFERROR(stern!R28/GAMSstern!R28,"")</f>
        <v/>
      </c>
      <c r="T28" s="61" t="str">
        <f>IFERROR(stern!S28/GAMSstern!S28,"")</f>
        <v/>
      </c>
      <c r="U28" s="61" t="str">
        <f>IFERROR(stern!T28/GAMSstern!T28,"")</f>
        <v/>
      </c>
      <c r="V28" s="61" t="str">
        <f>IFERROR(stern!U28/GAMSstern!U28,"")</f>
        <v/>
      </c>
      <c r="W28" s="61" t="str">
        <f>IFERROR(stern!V28/GAMSstern!V28,"")</f>
        <v/>
      </c>
      <c r="X28" s="61" t="str">
        <f>IFERROR(stern!W28/GAMSstern!W28,"")</f>
        <v/>
      </c>
      <c r="Y28" s="61" t="str">
        <f>IFERROR(stern!X28/GAMSstern!X28,"")</f>
        <v/>
      </c>
      <c r="Z28" s="61" t="str">
        <f>IFERROR(stern!Y28/GAMSstern!Y28,"")</f>
        <v/>
      </c>
      <c r="AA28" s="61" t="str">
        <f>IFERROR(stern!Z28/GAMSstern!Z28,"")</f>
        <v/>
      </c>
      <c r="AB28" s="61" t="str">
        <f>IFERROR(stern!AA28/GAMSstern!AA28,"")</f>
        <v/>
      </c>
      <c r="AC28" s="61" t="str">
        <f>IFERROR(stern!AB28/GAMSstern!AB28,"")</f>
        <v/>
      </c>
      <c r="AD28" s="61" t="str">
        <f>IFERROR(stern!AC28/GAMSstern!AC28,"")</f>
        <v/>
      </c>
      <c r="AE28" s="61" t="str">
        <f>IFERROR(stern!AD28/GAMSstern!AD28,"")</f>
        <v/>
      </c>
      <c r="AF28" s="61" t="str">
        <f>IFERROR(stern!AE28/GAMSstern!AE28,"")</f>
        <v/>
      </c>
      <c r="AG28" s="61" t="str">
        <f>IFERROR(stern!AF28/GAMSstern!AF28,"")</f>
        <v/>
      </c>
      <c r="AH28" s="61" t="str">
        <f>IFERROR(stern!AG28/GAMSstern!AG28,"")</f>
        <v/>
      </c>
      <c r="AI28" s="61" t="str">
        <f>IFERROR(stern!AH28/GAMSstern!AH28,"")</f>
        <v/>
      </c>
      <c r="AJ28" s="61" t="str">
        <f>IFERROR(stern!AI28/GAMSstern!AI28,"")</f>
        <v/>
      </c>
      <c r="AK28" s="61" t="str">
        <f>IFERROR(stern!AJ28/GAMSstern!AJ28,"")</f>
        <v/>
      </c>
      <c r="AL28" s="61" t="str">
        <f>IFERROR(stern!AK28/GAMSstern!AK28,"")</f>
        <v/>
      </c>
      <c r="AM28" s="61" t="str">
        <f>IFERROR(stern!AL28/GAMSstern!AL28,"")</f>
        <v/>
      </c>
      <c r="AN28" s="61" t="str">
        <f>IFERROR(stern!AM28/GAMSstern!AM28,"")</f>
        <v/>
      </c>
      <c r="AO28" s="61" t="str">
        <f>IFERROR(stern!AN28/GAMSstern!AN28,"")</f>
        <v/>
      </c>
      <c r="AP28" s="61" t="str">
        <f>IFERROR(stern!AO28/GAMSstern!AO28,"")</f>
        <v/>
      </c>
      <c r="AQ28" s="61" t="str">
        <f>IFERROR(stern!AP28/GAMSstern!AP28,"")</f>
        <v/>
      </c>
      <c r="AR28" s="61" t="str">
        <f>IFERROR(stern!AQ28/GAMSstern!AQ28,"")</f>
        <v/>
      </c>
      <c r="AS28" s="61" t="str">
        <f>IFERROR(stern!AR28/GAMSstern!AR28,"")</f>
        <v/>
      </c>
      <c r="AT28" s="61" t="str">
        <f>IFERROR(stern!AS28/GAMSstern!AS28,"")</f>
        <v/>
      </c>
      <c r="AU28" s="61" t="str">
        <f>IFERROR(stern!AT28/GAMSstern!AT28,"")</f>
        <v/>
      </c>
      <c r="AV28" s="61" t="str">
        <f>IFERROR(stern!AU28/GAMSstern!AU28,"")</f>
        <v/>
      </c>
      <c r="AW28" s="61" t="str">
        <f>IFERROR(stern!AV28/GAMSstern!AV28,"")</f>
        <v/>
      </c>
      <c r="AX28" s="61" t="str">
        <f>IFERROR(stern!AW28/GAMSstern!AW28,"")</f>
        <v/>
      </c>
      <c r="AY28" s="61" t="str">
        <f>IFERROR(stern!AX28/GAMSstern!AX28,"")</f>
        <v/>
      </c>
      <c r="AZ28" s="61" t="str">
        <f>IFERROR(stern!AY28/GAMSstern!AY28,"")</f>
        <v/>
      </c>
      <c r="BA28" s="61" t="str">
        <f>IFERROR(stern!AZ28/GAMSstern!AZ28,"")</f>
        <v/>
      </c>
      <c r="BB28" s="61" t="str">
        <f>IFERROR(stern!BA28/GAMSstern!BA28,"")</f>
        <v/>
      </c>
      <c r="BC28" s="61" t="str">
        <f>IFERROR(stern!BB28/GAMSstern!BB28,"")</f>
        <v/>
      </c>
      <c r="BD28" s="61" t="str">
        <f>IFERROR(stern!BC28/GAMSstern!BC28,"")</f>
        <v/>
      </c>
      <c r="BE28" s="61" t="str">
        <f>IFERROR(stern!BD28/GAMSstern!BD28,"")</f>
        <v/>
      </c>
      <c r="BF28" s="61" t="str">
        <f>IFERROR(stern!BE28/GAMSstern!BE28,"")</f>
        <v/>
      </c>
      <c r="BG28" s="61" t="str">
        <f>IFERROR(stern!BF28/GAMSstern!BF28,"")</f>
        <v/>
      </c>
      <c r="BH28" s="61" t="str">
        <f>IFERROR(stern!BG28/GAMSstern!BG28,"")</f>
        <v/>
      </c>
      <c r="BI28" s="61" t="str">
        <f>IFERROR(stern!BH28/GAMSstern!BH28,"")</f>
        <v/>
      </c>
      <c r="BJ28" s="61" t="str">
        <f>IFERROR(stern!BI28/GAMSstern!BI28,"")</f>
        <v/>
      </c>
    </row>
    <row r="29" spans="1:62" x14ac:dyDescent="0.25">
      <c r="A29" t="str">
        <f>stern!A29</f>
        <v>Exponent for catastrophic damages</v>
      </c>
      <c r="B29" t="str">
        <f>GAMSbase!A29</f>
        <v>Exponent for Catastrophic Damages</v>
      </c>
      <c r="C29" s="61" t="str">
        <f>IFERROR(stern!B29/GAMSstern!B29,"")</f>
        <v/>
      </c>
      <c r="D29" s="61" t="str">
        <f>IFERROR(stern!C29/GAMSstern!C29,"")</f>
        <v/>
      </c>
      <c r="E29" s="61" t="str">
        <f>IFERROR(stern!D29/GAMSstern!D29,"")</f>
        <v/>
      </c>
      <c r="F29" s="61" t="str">
        <f>IFERROR(stern!E29/GAMSstern!E29,"")</f>
        <v/>
      </c>
      <c r="G29" s="61" t="str">
        <f>IFERROR(stern!F29/GAMSstern!F29,"")</f>
        <v/>
      </c>
      <c r="H29" s="61" t="str">
        <f>IFERROR(stern!G29/GAMSstern!G29,"")</f>
        <v/>
      </c>
      <c r="I29" s="61" t="str">
        <f>IFERROR(stern!H29/GAMSstern!H29,"")</f>
        <v/>
      </c>
      <c r="J29" s="61" t="str">
        <f>IFERROR(stern!I29/GAMSstern!I29,"")</f>
        <v/>
      </c>
      <c r="K29" s="61" t="str">
        <f>IFERROR(stern!J29/GAMSstern!J29,"")</f>
        <v/>
      </c>
      <c r="L29" s="61" t="str">
        <f>IFERROR(stern!K29/GAMSstern!K29,"")</f>
        <v/>
      </c>
      <c r="M29" s="61" t="str">
        <f>IFERROR(stern!L29/GAMSstern!L29,"")</f>
        <v/>
      </c>
      <c r="N29" s="61" t="str">
        <f>IFERROR(stern!M29/GAMSstern!M29,"")</f>
        <v/>
      </c>
      <c r="O29" s="61" t="str">
        <f>IFERROR(stern!N29/GAMSstern!N29,"")</f>
        <v/>
      </c>
      <c r="P29" s="61" t="str">
        <f>IFERROR(stern!O29/GAMSstern!O29,"")</f>
        <v/>
      </c>
      <c r="Q29" s="61" t="str">
        <f>IFERROR(stern!P29/GAMSstern!P29,"")</f>
        <v/>
      </c>
      <c r="R29" s="61" t="str">
        <f>IFERROR(stern!Q29/GAMSstern!Q29,"")</f>
        <v/>
      </c>
      <c r="S29" s="61" t="str">
        <f>IFERROR(stern!R29/GAMSstern!R29,"")</f>
        <v/>
      </c>
      <c r="T29" s="61" t="str">
        <f>IFERROR(stern!S29/GAMSstern!S29,"")</f>
        <v/>
      </c>
      <c r="U29" s="61" t="str">
        <f>IFERROR(stern!T29/GAMSstern!T29,"")</f>
        <v/>
      </c>
      <c r="V29" s="61" t="str">
        <f>IFERROR(stern!U29/GAMSstern!U29,"")</f>
        <v/>
      </c>
      <c r="W29" s="61" t="str">
        <f>IFERROR(stern!V29/GAMSstern!V29,"")</f>
        <v/>
      </c>
      <c r="X29" s="61" t="str">
        <f>IFERROR(stern!W29/GAMSstern!W29,"")</f>
        <v/>
      </c>
      <c r="Y29" s="61" t="str">
        <f>IFERROR(stern!X29/GAMSstern!X29,"")</f>
        <v/>
      </c>
      <c r="Z29" s="61" t="str">
        <f>IFERROR(stern!Y29/GAMSstern!Y29,"")</f>
        <v/>
      </c>
      <c r="AA29" s="61" t="str">
        <f>IFERROR(stern!Z29/GAMSstern!Z29,"")</f>
        <v/>
      </c>
      <c r="AB29" s="61" t="str">
        <f>IFERROR(stern!AA29/GAMSstern!AA29,"")</f>
        <v/>
      </c>
      <c r="AC29" s="61" t="str">
        <f>IFERROR(stern!AB29/GAMSstern!AB29,"")</f>
        <v/>
      </c>
      <c r="AD29" s="61" t="str">
        <f>IFERROR(stern!AC29/GAMSstern!AC29,"")</f>
        <v/>
      </c>
      <c r="AE29" s="61" t="str">
        <f>IFERROR(stern!AD29/GAMSstern!AD29,"")</f>
        <v/>
      </c>
      <c r="AF29" s="61" t="str">
        <f>IFERROR(stern!AE29/GAMSstern!AE29,"")</f>
        <v/>
      </c>
      <c r="AG29" s="61" t="str">
        <f>IFERROR(stern!AF29/GAMSstern!AF29,"")</f>
        <v/>
      </c>
      <c r="AH29" s="61" t="str">
        <f>IFERROR(stern!AG29/GAMSstern!AG29,"")</f>
        <v/>
      </c>
      <c r="AI29" s="61" t="str">
        <f>IFERROR(stern!AH29/GAMSstern!AH29,"")</f>
        <v/>
      </c>
      <c r="AJ29" s="61" t="str">
        <f>IFERROR(stern!AI29/GAMSstern!AI29,"")</f>
        <v/>
      </c>
      <c r="AK29" s="61" t="str">
        <f>IFERROR(stern!AJ29/GAMSstern!AJ29,"")</f>
        <v/>
      </c>
      <c r="AL29" s="61" t="str">
        <f>IFERROR(stern!AK29/GAMSstern!AK29,"")</f>
        <v/>
      </c>
      <c r="AM29" s="61" t="str">
        <f>IFERROR(stern!AL29/GAMSstern!AL29,"")</f>
        <v/>
      </c>
      <c r="AN29" s="61" t="str">
        <f>IFERROR(stern!AM29/GAMSstern!AM29,"")</f>
        <v/>
      </c>
      <c r="AO29" s="61" t="str">
        <f>IFERROR(stern!AN29/GAMSstern!AN29,"")</f>
        <v/>
      </c>
      <c r="AP29" s="61" t="str">
        <f>IFERROR(stern!AO29/GAMSstern!AO29,"")</f>
        <v/>
      </c>
      <c r="AQ29" s="61" t="str">
        <f>IFERROR(stern!AP29/GAMSstern!AP29,"")</f>
        <v/>
      </c>
      <c r="AR29" s="61" t="str">
        <f>IFERROR(stern!AQ29/GAMSstern!AQ29,"")</f>
        <v/>
      </c>
      <c r="AS29" s="61" t="str">
        <f>IFERROR(stern!AR29/GAMSstern!AR29,"")</f>
        <v/>
      </c>
      <c r="AT29" s="61" t="str">
        <f>IFERROR(stern!AS29/GAMSstern!AS29,"")</f>
        <v/>
      </c>
      <c r="AU29" s="61" t="str">
        <f>IFERROR(stern!AT29/GAMSstern!AT29,"")</f>
        <v/>
      </c>
      <c r="AV29" s="61" t="str">
        <f>IFERROR(stern!AU29/GAMSstern!AU29,"")</f>
        <v/>
      </c>
      <c r="AW29" s="61" t="str">
        <f>IFERROR(stern!AV29/GAMSstern!AV29,"")</f>
        <v/>
      </c>
      <c r="AX29" s="61" t="str">
        <f>IFERROR(stern!AW29/GAMSstern!AW29,"")</f>
        <v/>
      </c>
      <c r="AY29" s="61" t="str">
        <f>IFERROR(stern!AX29/GAMSstern!AX29,"")</f>
        <v/>
      </c>
      <c r="AZ29" s="61" t="str">
        <f>IFERROR(stern!AY29/GAMSstern!AY29,"")</f>
        <v/>
      </c>
      <c r="BA29" s="61" t="str">
        <f>IFERROR(stern!AZ29/GAMSstern!AZ29,"")</f>
        <v/>
      </c>
      <c r="BB29" s="61" t="str">
        <f>IFERROR(stern!BA29/GAMSstern!BA29,"")</f>
        <v/>
      </c>
      <c r="BC29" s="61" t="str">
        <f>IFERROR(stern!BB29/GAMSstern!BB29,"")</f>
        <v/>
      </c>
      <c r="BD29" s="61" t="str">
        <f>IFERROR(stern!BC29/GAMSstern!BC29,"")</f>
        <v/>
      </c>
      <c r="BE29" s="61" t="str">
        <f>IFERROR(stern!BD29/GAMSstern!BD29,"")</f>
        <v/>
      </c>
      <c r="BF29" s="61" t="str">
        <f>IFERROR(stern!BE29/GAMSstern!BE29,"")</f>
        <v/>
      </c>
      <c r="BG29" s="61" t="str">
        <f>IFERROR(stern!BF29/GAMSstern!BF29,"")</f>
        <v/>
      </c>
      <c r="BH29" s="61" t="str">
        <f>IFERROR(stern!BG29/GAMSstern!BG29,"")</f>
        <v/>
      </c>
      <c r="BI29" s="61" t="str">
        <f>IFERROR(stern!BH29/GAMSstern!BH29,"")</f>
        <v/>
      </c>
      <c r="BJ29" s="61" t="str">
        <f>IFERROR(stern!BI29/GAMSstern!BI29,"")</f>
        <v/>
      </c>
    </row>
    <row r="30" spans="1:62" x14ac:dyDescent="0.25">
      <c r="A30" t="str">
        <f>stern!A30</f>
        <v>Damage rate at threshold for catastrophic damages</v>
      </c>
      <c r="B30" t="str">
        <f>GAMSbase!A30</f>
        <v>Damage Rate at Threshold for Catastrophic Damages</v>
      </c>
      <c r="C30" s="61" t="str">
        <f>IFERROR(stern!B30/GAMSstern!B30,"")</f>
        <v/>
      </c>
      <c r="D30" s="61" t="str">
        <f>IFERROR(stern!C30/GAMSstern!C30,"")</f>
        <v/>
      </c>
      <c r="E30" s="61" t="str">
        <f>IFERROR(stern!D30/GAMSstern!D30,"")</f>
        <v/>
      </c>
      <c r="F30" s="61" t="str">
        <f>IFERROR(stern!E30/GAMSstern!E30,"")</f>
        <v/>
      </c>
      <c r="G30" s="61" t="str">
        <f>IFERROR(stern!F30/GAMSstern!F30,"")</f>
        <v/>
      </c>
      <c r="H30" s="61" t="str">
        <f>IFERROR(stern!G30/GAMSstern!G30,"")</f>
        <v/>
      </c>
      <c r="I30" s="61" t="str">
        <f>IFERROR(stern!H30/GAMSstern!H30,"")</f>
        <v/>
      </c>
      <c r="J30" s="61" t="str">
        <f>IFERROR(stern!I30/GAMSstern!I30,"")</f>
        <v/>
      </c>
      <c r="K30" s="61" t="str">
        <f>IFERROR(stern!J30/GAMSstern!J30,"")</f>
        <v/>
      </c>
      <c r="L30" s="61" t="str">
        <f>IFERROR(stern!K30/GAMSstern!K30,"")</f>
        <v/>
      </c>
      <c r="M30" s="61" t="str">
        <f>IFERROR(stern!L30/GAMSstern!L30,"")</f>
        <v/>
      </c>
      <c r="N30" s="61" t="str">
        <f>IFERROR(stern!M30/GAMSstern!M30,"")</f>
        <v/>
      </c>
      <c r="O30" s="61" t="str">
        <f>IFERROR(stern!N30/GAMSstern!N30,"")</f>
        <v/>
      </c>
      <c r="P30" s="61" t="str">
        <f>IFERROR(stern!O30/GAMSstern!O30,"")</f>
        <v/>
      </c>
      <c r="Q30" s="61" t="str">
        <f>IFERROR(stern!P30/GAMSstern!P30,"")</f>
        <v/>
      </c>
      <c r="R30" s="61" t="str">
        <f>IFERROR(stern!Q30/GAMSstern!Q30,"")</f>
        <v/>
      </c>
      <c r="S30" s="61" t="str">
        <f>IFERROR(stern!R30/GAMSstern!R30,"")</f>
        <v/>
      </c>
      <c r="T30" s="61" t="str">
        <f>IFERROR(stern!S30/GAMSstern!S30,"")</f>
        <v/>
      </c>
      <c r="U30" s="61" t="str">
        <f>IFERROR(stern!T30/GAMSstern!T30,"")</f>
        <v/>
      </c>
      <c r="V30" s="61" t="str">
        <f>IFERROR(stern!U30/GAMSstern!U30,"")</f>
        <v/>
      </c>
      <c r="W30" s="61" t="str">
        <f>IFERROR(stern!V30/GAMSstern!V30,"")</f>
        <v/>
      </c>
      <c r="X30" s="61" t="str">
        <f>IFERROR(stern!W30/GAMSstern!W30,"")</f>
        <v/>
      </c>
      <c r="Y30" s="61" t="str">
        <f>IFERROR(stern!X30/GAMSstern!X30,"")</f>
        <v/>
      </c>
      <c r="Z30" s="61" t="str">
        <f>IFERROR(stern!Y30/GAMSstern!Y30,"")</f>
        <v/>
      </c>
      <c r="AA30" s="61" t="str">
        <f>IFERROR(stern!Z30/GAMSstern!Z30,"")</f>
        <v/>
      </c>
      <c r="AB30" s="61" t="str">
        <f>IFERROR(stern!AA30/GAMSstern!AA30,"")</f>
        <v/>
      </c>
      <c r="AC30" s="61" t="str">
        <f>IFERROR(stern!AB30/GAMSstern!AB30,"")</f>
        <v/>
      </c>
      <c r="AD30" s="61" t="str">
        <f>IFERROR(stern!AC30/GAMSstern!AC30,"")</f>
        <v/>
      </c>
      <c r="AE30" s="61" t="str">
        <f>IFERROR(stern!AD30/GAMSstern!AD30,"")</f>
        <v/>
      </c>
      <c r="AF30" s="61" t="str">
        <f>IFERROR(stern!AE30/GAMSstern!AE30,"")</f>
        <v/>
      </c>
      <c r="AG30" s="61" t="str">
        <f>IFERROR(stern!AF30/GAMSstern!AF30,"")</f>
        <v/>
      </c>
      <c r="AH30" s="61" t="str">
        <f>IFERROR(stern!AG30/GAMSstern!AG30,"")</f>
        <v/>
      </c>
      <c r="AI30" s="61" t="str">
        <f>IFERROR(stern!AH30/GAMSstern!AH30,"")</f>
        <v/>
      </c>
      <c r="AJ30" s="61" t="str">
        <f>IFERROR(stern!AI30/GAMSstern!AI30,"")</f>
        <v/>
      </c>
      <c r="AK30" s="61" t="str">
        <f>IFERROR(stern!AJ30/GAMSstern!AJ30,"")</f>
        <v/>
      </c>
      <c r="AL30" s="61" t="str">
        <f>IFERROR(stern!AK30/GAMSstern!AK30,"")</f>
        <v/>
      </c>
      <c r="AM30" s="61" t="str">
        <f>IFERROR(stern!AL30/GAMSstern!AL30,"")</f>
        <v/>
      </c>
      <c r="AN30" s="61" t="str">
        <f>IFERROR(stern!AM30/GAMSstern!AM30,"")</f>
        <v/>
      </c>
      <c r="AO30" s="61" t="str">
        <f>IFERROR(stern!AN30/GAMSstern!AN30,"")</f>
        <v/>
      </c>
      <c r="AP30" s="61" t="str">
        <f>IFERROR(stern!AO30/GAMSstern!AO30,"")</f>
        <v/>
      </c>
      <c r="AQ30" s="61" t="str">
        <f>IFERROR(stern!AP30/GAMSstern!AP30,"")</f>
        <v/>
      </c>
      <c r="AR30" s="61" t="str">
        <f>IFERROR(stern!AQ30/GAMSstern!AQ30,"")</f>
        <v/>
      </c>
      <c r="AS30" s="61" t="str">
        <f>IFERROR(stern!AR30/GAMSstern!AR30,"")</f>
        <v/>
      </c>
      <c r="AT30" s="61" t="str">
        <f>IFERROR(stern!AS30/GAMSstern!AS30,"")</f>
        <v/>
      </c>
      <c r="AU30" s="61" t="str">
        <f>IFERROR(stern!AT30/GAMSstern!AT30,"")</f>
        <v/>
      </c>
      <c r="AV30" s="61" t="str">
        <f>IFERROR(stern!AU30/GAMSstern!AU30,"")</f>
        <v/>
      </c>
      <c r="AW30" s="61" t="str">
        <f>IFERROR(stern!AV30/GAMSstern!AV30,"")</f>
        <v/>
      </c>
      <c r="AX30" s="61" t="str">
        <f>IFERROR(stern!AW30/GAMSstern!AW30,"")</f>
        <v/>
      </c>
      <c r="AY30" s="61" t="str">
        <f>IFERROR(stern!AX30/GAMSstern!AX30,"")</f>
        <v/>
      </c>
      <c r="AZ30" s="61" t="str">
        <f>IFERROR(stern!AY30/GAMSstern!AY30,"")</f>
        <v/>
      </c>
      <c r="BA30" s="61" t="str">
        <f>IFERROR(stern!AZ30/GAMSstern!AZ30,"")</f>
        <v/>
      </c>
      <c r="BB30" s="61" t="str">
        <f>IFERROR(stern!BA30/GAMSstern!BA30,"")</f>
        <v/>
      </c>
      <c r="BC30" s="61" t="str">
        <f>IFERROR(stern!BB30/GAMSstern!BB30,"")</f>
        <v/>
      </c>
      <c r="BD30" s="61" t="str">
        <f>IFERROR(stern!BC30/GAMSstern!BC30,"")</f>
        <v/>
      </c>
      <c r="BE30" s="61" t="str">
        <f>IFERROR(stern!BD30/GAMSstern!BD30,"")</f>
        <v/>
      </c>
      <c r="BF30" s="61" t="str">
        <f>IFERROR(stern!BE30/GAMSstern!BE30,"")</f>
        <v/>
      </c>
      <c r="BG30" s="61" t="str">
        <f>IFERROR(stern!BF30/GAMSstern!BF30,"")</f>
        <v/>
      </c>
      <c r="BH30" s="61" t="str">
        <f>IFERROR(stern!BG30/GAMSstern!BG30,"")</f>
        <v/>
      </c>
      <c r="BI30" s="61" t="str">
        <f>IFERROR(stern!BH30/GAMSstern!BH30,"")</f>
        <v/>
      </c>
      <c r="BJ30" s="61" t="str">
        <f>IFERROR(stern!BI30/GAMSstern!BI30,"")</f>
        <v/>
      </c>
    </row>
    <row r="31" spans="1:62" x14ac:dyDescent="0.25">
      <c r="A31" t="str">
        <f>stern!A31</f>
        <v>ABATEMENT COST</v>
      </c>
      <c r="B31" t="str">
        <f>GAMSbase!A31</f>
        <v>* ABATEMENT COST</v>
      </c>
      <c r="C31" s="61" t="str">
        <f>IFERROR(stern!B31/GAMSstern!B31,"")</f>
        <v/>
      </c>
      <c r="D31" s="61" t="str">
        <f>IFERROR(stern!C31/GAMSstern!C31,"")</f>
        <v/>
      </c>
      <c r="E31" s="61" t="str">
        <f>IFERROR(stern!D31/GAMSstern!D31,"")</f>
        <v/>
      </c>
      <c r="F31" s="61" t="str">
        <f>IFERROR(stern!E31/GAMSstern!E31,"")</f>
        <v/>
      </c>
      <c r="G31" s="61" t="str">
        <f>IFERROR(stern!F31/GAMSstern!F31,"")</f>
        <v/>
      </c>
      <c r="H31" s="61" t="str">
        <f>IFERROR(stern!G31/GAMSstern!G31,"")</f>
        <v/>
      </c>
      <c r="I31" s="61" t="str">
        <f>IFERROR(stern!H31/GAMSstern!H31,"")</f>
        <v/>
      </c>
      <c r="J31" s="61" t="str">
        <f>IFERROR(stern!I31/GAMSstern!I31,"")</f>
        <v/>
      </c>
      <c r="K31" s="61" t="str">
        <f>IFERROR(stern!J31/GAMSstern!J31,"")</f>
        <v/>
      </c>
      <c r="L31" s="61" t="str">
        <f>IFERROR(stern!K31/GAMSstern!K31,"")</f>
        <v/>
      </c>
      <c r="M31" s="61" t="str">
        <f>IFERROR(stern!L31/GAMSstern!L31,"")</f>
        <v/>
      </c>
      <c r="N31" s="61" t="str">
        <f>IFERROR(stern!M31/GAMSstern!M31,"")</f>
        <v/>
      </c>
      <c r="O31" s="61" t="str">
        <f>IFERROR(stern!N31/GAMSstern!N31,"")</f>
        <v/>
      </c>
      <c r="P31" s="61" t="str">
        <f>IFERROR(stern!O31/GAMSstern!O31,"")</f>
        <v/>
      </c>
      <c r="Q31" s="61" t="str">
        <f>IFERROR(stern!P31/GAMSstern!P31,"")</f>
        <v/>
      </c>
      <c r="R31" s="61" t="str">
        <f>IFERROR(stern!Q31/GAMSstern!Q31,"")</f>
        <v/>
      </c>
      <c r="S31" s="61" t="str">
        <f>IFERROR(stern!R31/GAMSstern!R31,"")</f>
        <v/>
      </c>
      <c r="T31" s="61" t="str">
        <f>IFERROR(stern!S31/GAMSstern!S31,"")</f>
        <v/>
      </c>
      <c r="U31" s="61" t="str">
        <f>IFERROR(stern!T31/GAMSstern!T31,"")</f>
        <v/>
      </c>
      <c r="V31" s="61" t="str">
        <f>IFERROR(stern!U31/GAMSstern!U31,"")</f>
        <v/>
      </c>
      <c r="W31" s="61" t="str">
        <f>IFERROR(stern!V31/GAMSstern!V31,"")</f>
        <v/>
      </c>
      <c r="X31" s="61" t="str">
        <f>IFERROR(stern!W31/GAMSstern!W31,"")</f>
        <v/>
      </c>
      <c r="Y31" s="61" t="str">
        <f>IFERROR(stern!X31/GAMSstern!X31,"")</f>
        <v/>
      </c>
      <c r="Z31" s="61" t="str">
        <f>IFERROR(stern!Y31/GAMSstern!Y31,"")</f>
        <v/>
      </c>
      <c r="AA31" s="61" t="str">
        <f>IFERROR(stern!Z31/GAMSstern!Z31,"")</f>
        <v/>
      </c>
      <c r="AB31" s="61" t="str">
        <f>IFERROR(stern!AA31/GAMSstern!AA31,"")</f>
        <v/>
      </c>
      <c r="AC31" s="61" t="str">
        <f>IFERROR(stern!AB31/GAMSstern!AB31,"")</f>
        <v/>
      </c>
      <c r="AD31" s="61" t="str">
        <f>IFERROR(stern!AC31/GAMSstern!AC31,"")</f>
        <v/>
      </c>
      <c r="AE31" s="61" t="str">
        <f>IFERROR(stern!AD31/GAMSstern!AD31,"")</f>
        <v/>
      </c>
      <c r="AF31" s="61" t="str">
        <f>IFERROR(stern!AE31/GAMSstern!AE31,"")</f>
        <v/>
      </c>
      <c r="AG31" s="61" t="str">
        <f>IFERROR(stern!AF31/GAMSstern!AF31,"")</f>
        <v/>
      </c>
      <c r="AH31" s="61" t="str">
        <f>IFERROR(stern!AG31/GAMSstern!AG31,"")</f>
        <v/>
      </c>
      <c r="AI31" s="61" t="str">
        <f>IFERROR(stern!AH31/GAMSstern!AH31,"")</f>
        <v/>
      </c>
      <c r="AJ31" s="61" t="str">
        <f>IFERROR(stern!AI31/GAMSstern!AI31,"")</f>
        <v/>
      </c>
      <c r="AK31" s="61" t="str">
        <f>IFERROR(stern!AJ31/GAMSstern!AJ31,"")</f>
        <v/>
      </c>
      <c r="AL31" s="61" t="str">
        <f>IFERROR(stern!AK31/GAMSstern!AK31,"")</f>
        <v/>
      </c>
      <c r="AM31" s="61" t="str">
        <f>IFERROR(stern!AL31/GAMSstern!AL31,"")</f>
        <v/>
      </c>
      <c r="AN31" s="61" t="str">
        <f>IFERROR(stern!AM31/GAMSstern!AM31,"")</f>
        <v/>
      </c>
      <c r="AO31" s="61" t="str">
        <f>IFERROR(stern!AN31/GAMSstern!AN31,"")</f>
        <v/>
      </c>
      <c r="AP31" s="61" t="str">
        <f>IFERROR(stern!AO31/GAMSstern!AO31,"")</f>
        <v/>
      </c>
      <c r="AQ31" s="61" t="str">
        <f>IFERROR(stern!AP31/GAMSstern!AP31,"")</f>
        <v/>
      </c>
      <c r="AR31" s="61" t="str">
        <f>IFERROR(stern!AQ31/GAMSstern!AQ31,"")</f>
        <v/>
      </c>
      <c r="AS31" s="61" t="str">
        <f>IFERROR(stern!AR31/GAMSstern!AR31,"")</f>
        <v/>
      </c>
      <c r="AT31" s="61" t="str">
        <f>IFERROR(stern!AS31/GAMSstern!AS31,"")</f>
        <v/>
      </c>
      <c r="AU31" s="61" t="str">
        <f>IFERROR(stern!AT31/GAMSstern!AT31,"")</f>
        <v/>
      </c>
      <c r="AV31" s="61" t="str">
        <f>IFERROR(stern!AU31/GAMSstern!AU31,"")</f>
        <v/>
      </c>
      <c r="AW31" s="61" t="str">
        <f>IFERROR(stern!AV31/GAMSstern!AV31,"")</f>
        <v/>
      </c>
      <c r="AX31" s="61" t="str">
        <f>IFERROR(stern!AW31/GAMSstern!AW31,"")</f>
        <v/>
      </c>
      <c r="AY31" s="61" t="str">
        <f>IFERROR(stern!AX31/GAMSstern!AX31,"")</f>
        <v/>
      </c>
      <c r="AZ31" s="61" t="str">
        <f>IFERROR(stern!AY31/GAMSstern!AY31,"")</f>
        <v/>
      </c>
      <c r="BA31" s="61" t="str">
        <f>IFERROR(stern!AZ31/GAMSstern!AZ31,"")</f>
        <v/>
      </c>
      <c r="BB31" s="61" t="str">
        <f>IFERROR(stern!BA31/GAMSstern!BA31,"")</f>
        <v/>
      </c>
      <c r="BC31" s="61" t="str">
        <f>IFERROR(stern!BB31/GAMSstern!BB31,"")</f>
        <v/>
      </c>
      <c r="BD31" s="61" t="str">
        <f>IFERROR(stern!BC31/GAMSstern!BC31,"")</f>
        <v/>
      </c>
      <c r="BE31" s="61" t="str">
        <f>IFERROR(stern!BD31/GAMSstern!BD31,"")</f>
        <v/>
      </c>
      <c r="BF31" s="61" t="str">
        <f>IFERROR(stern!BE31/GAMSstern!BE31,"")</f>
        <v/>
      </c>
      <c r="BG31" s="61" t="str">
        <f>IFERROR(stern!BF31/GAMSstern!BF31,"")</f>
        <v/>
      </c>
      <c r="BH31" s="61" t="str">
        <f>IFERROR(stern!BG31/GAMSstern!BG31,"")</f>
        <v/>
      </c>
      <c r="BI31" s="61" t="str">
        <f>IFERROR(stern!BH31/GAMSstern!BH31,"")</f>
        <v/>
      </c>
      <c r="BJ31" s="61" t="str">
        <f>IFERROR(stern!BI31/GAMSstern!BI31,"")</f>
        <v/>
      </c>
    </row>
    <row r="32" spans="1:62" x14ac:dyDescent="0.25">
      <c r="A32" t="str">
        <f>stern!A32</f>
        <v>Abatement cost function coefficient</v>
      </c>
      <c r="B32" t="str">
        <f>GAMSbase!A32</f>
        <v>Abatement cost function coefficient</v>
      </c>
      <c r="C32" s="61">
        <f>IFERROR(stern!B32/GAMSstern!B32,"")</f>
        <v>1.0000000004107992</v>
      </c>
      <c r="D32" s="61">
        <f>IFERROR(stern!C32/GAMSstern!C32,"")</f>
        <v>0.99999999971350095</v>
      </c>
      <c r="E32" s="61">
        <f>IFERROR(stern!D32/GAMSstern!D32,"")</f>
        <v>0.99999999953178853</v>
      </c>
      <c r="F32" s="61">
        <f>IFERROR(stern!E32/GAMSstern!E32,"")</f>
        <v>0.99999999959889097</v>
      </c>
      <c r="G32" s="61">
        <f>IFERROR(stern!F32/GAMSstern!F32,"")</f>
        <v>1.0000000000069733</v>
      </c>
      <c r="H32" s="61">
        <f>IFERROR(stern!G32/GAMSstern!G32,"")</f>
        <v>0.99999999994511091</v>
      </c>
      <c r="I32" s="61">
        <f>IFERROR(stern!H32/GAMSstern!H32,"")</f>
        <v>1.0000000005337972</v>
      </c>
      <c r="J32" s="61">
        <f>IFERROR(stern!I32/GAMSstern!I32,"")</f>
        <v>1.0000000009800465</v>
      </c>
      <c r="K32" s="61">
        <f>IFERROR(stern!J32/GAMSstern!J32,"")</f>
        <v>1.0000000006122285</v>
      </c>
      <c r="L32" s="61">
        <f>IFERROR(stern!K32/GAMSstern!K32,"")</f>
        <v>1.0000000000600902</v>
      </c>
      <c r="M32" s="61">
        <f>IFERROR(stern!L32/GAMSstern!L32,"")</f>
        <v>0.99999999945646267</v>
      </c>
      <c r="N32" s="61">
        <f>IFERROR(stern!M32/GAMSstern!M32,"")</f>
        <v>1.0000000006439644</v>
      </c>
      <c r="O32" s="61">
        <f>IFERROR(stern!N32/GAMSstern!N32,"")</f>
        <v>0.99999999970003361</v>
      </c>
      <c r="P32" s="61">
        <f>IFERROR(stern!O32/GAMSstern!O32,"")</f>
        <v>1.0000000007971681</v>
      </c>
      <c r="Q32" s="61">
        <f>IFERROR(stern!P32/GAMSstern!P32,"")</f>
        <v>1.0000000018431978</v>
      </c>
      <c r="R32" s="61">
        <f>IFERROR(stern!Q32/GAMSstern!Q32,"")</f>
        <v>1.0000000019081265</v>
      </c>
      <c r="S32" s="61">
        <f>IFERROR(stern!R32/GAMSstern!R32,"")</f>
        <v>0.99999999812069995</v>
      </c>
      <c r="T32" s="61">
        <f>IFERROR(stern!S32/GAMSstern!S32,"")</f>
        <v>1.000000002201699</v>
      </c>
      <c r="U32" s="61">
        <f>IFERROR(stern!T32/GAMSstern!T32,"")</f>
        <v>1.0000000020016426</v>
      </c>
      <c r="V32" s="61">
        <f>IFERROR(stern!U32/GAMSstern!U32,"")</f>
        <v>0.99999999894438063</v>
      </c>
      <c r="W32" s="61">
        <f>IFERROR(stern!V32/GAMSstern!V32,"")</f>
        <v>1.0000000025894158</v>
      </c>
      <c r="X32" s="61">
        <f>IFERROR(stern!W32/GAMSstern!W32,"")</f>
        <v>1.0000000030862188</v>
      </c>
      <c r="Y32" s="61">
        <f>IFERROR(stern!X32/GAMSstern!X32,"")</f>
        <v>1.0000000014801886</v>
      </c>
      <c r="Z32" s="61">
        <f>IFERROR(stern!Y32/GAMSstern!Y32,"")</f>
        <v>1.0000000014600041</v>
      </c>
      <c r="AA32" s="61">
        <f>IFERROR(stern!Z32/GAMSstern!Z32,"")</f>
        <v>0.99999999769276082</v>
      </c>
      <c r="AB32" s="61">
        <f>IFERROR(stern!AA32/GAMSstern!AA32,"")</f>
        <v>0.99999999811020834</v>
      </c>
      <c r="AC32" s="61">
        <f>IFERROR(stern!AB32/GAMSstern!AB32,"")</f>
        <v>0.99999999592550826</v>
      </c>
      <c r="AD32" s="61">
        <f>IFERROR(stern!AC32/GAMSstern!AC32,"")</f>
        <v>0.99999999530505213</v>
      </c>
      <c r="AE32" s="61">
        <f>IFERROR(stern!AD32/GAMSstern!AD32,"")</f>
        <v>0.99999999658748084</v>
      </c>
      <c r="AF32" s="61">
        <f>IFERROR(stern!AE32/GAMSstern!AE32,"")</f>
        <v>1.0000000020104263</v>
      </c>
      <c r="AG32" s="61">
        <f>IFERROR(stern!AF32/GAMSstern!AF32,"")</f>
        <v>1.0000000054916791</v>
      </c>
      <c r="AH32" s="61">
        <f>IFERROR(stern!AG32/GAMSstern!AG32,"")</f>
        <v>1.0000000040510553</v>
      </c>
      <c r="AI32" s="61">
        <f>IFERROR(stern!AH32/GAMSstern!AH32,"")</f>
        <v>1.0000000061546797</v>
      </c>
      <c r="AJ32" s="61">
        <f>IFERROR(stern!AI32/GAMSstern!AI32,"")</f>
        <v>0.99999999699843034</v>
      </c>
      <c r="AK32" s="61">
        <f>IFERROR(stern!AJ32/GAMSstern!AJ32,"")</f>
        <v>1.0000000026543676</v>
      </c>
      <c r="AL32" s="61">
        <f>IFERROR(stern!AK32/GAMSstern!AK32,"")</f>
        <v>0.9999999971732404</v>
      </c>
      <c r="AM32" s="61">
        <f>IFERROR(stern!AL32/GAMSstern!AL32,"")</f>
        <v>0.99999999113621507</v>
      </c>
      <c r="AN32" s="61">
        <f>IFERROR(stern!AM32/GAMSstern!AM32,"")</f>
        <v>0.99999998989617489</v>
      </c>
      <c r="AO32" s="61">
        <f>IFERROR(stern!AN32/GAMSstern!AN32,"")</f>
        <v>0.99999999296273723</v>
      </c>
      <c r="AP32" s="61">
        <f>IFERROR(stern!AO32/GAMSstern!AO32,"")</f>
        <v>0.99999999346977309</v>
      </c>
      <c r="AQ32" s="61">
        <f>IFERROR(stern!AP32/GAMSstern!AP32,"")</f>
        <v>1.000000009574308</v>
      </c>
      <c r="AR32" s="61">
        <f>IFERROR(stern!AQ32/GAMSstern!AQ32,"")</f>
        <v>1.0000000108867602</v>
      </c>
      <c r="AS32" s="61">
        <f>IFERROR(stern!AR32/GAMSstern!AR32,"")</f>
        <v>1.0000000128200037</v>
      </c>
      <c r="AT32" s="61">
        <f>IFERROR(stern!AS32/GAMSstern!AS32,"")</f>
        <v>1.0000000114122327</v>
      </c>
      <c r="AU32" s="61">
        <f>IFERROR(stern!AT32/GAMSstern!AT32,"")</f>
        <v>1.0000000154015352</v>
      </c>
      <c r="AV32" s="61">
        <f>IFERROR(stern!AU32/GAMSstern!AU32,"")</f>
        <v>1.0000000027949292</v>
      </c>
      <c r="AW32" s="61">
        <f>IFERROR(stern!AV32/GAMSstern!AV32,"")</f>
        <v>1.0000000074490336</v>
      </c>
      <c r="AX32" s="61">
        <f>IFERROR(stern!AW32/GAMSstern!AW32,"")</f>
        <v>0.99999998782970168</v>
      </c>
      <c r="AY32" s="61">
        <f>IFERROR(stern!AX32/GAMSstern!AX32,"")</f>
        <v>0.99999998772802112</v>
      </c>
      <c r="AZ32" s="61">
        <f>IFERROR(stern!AY32/GAMSstern!AY32,"")</f>
        <v>0.99999999966656095</v>
      </c>
      <c r="BA32" s="61">
        <f>IFERROR(stern!AZ32/GAMSstern!AZ32,"")</f>
        <v>0.99999998847113658</v>
      </c>
      <c r="BB32" s="61">
        <f>IFERROR(stern!BA32/GAMSstern!BA32,"")</f>
        <v>0.99999999473072232</v>
      </c>
      <c r="BC32" s="61">
        <f>IFERROR(stern!BB32/GAMSstern!BB32,"")</f>
        <v>1.0000000086712169</v>
      </c>
      <c r="BD32" s="61">
        <f>IFERROR(stern!BC32/GAMSstern!BC32,"")</f>
        <v>1.000000010749901</v>
      </c>
      <c r="BE32" s="61">
        <f>IFERROR(stern!BD32/GAMSstern!BD32,"")</f>
        <v>1.000000005558993</v>
      </c>
      <c r="BF32" s="61">
        <f>IFERROR(stern!BE32/GAMSstern!BE32,"")</f>
        <v>1.0000000281140906</v>
      </c>
      <c r="BG32" s="61">
        <f>IFERROR(stern!BF32/GAMSstern!BF32,"")</f>
        <v>1.0000000227084294</v>
      </c>
      <c r="BH32" s="61">
        <f>IFERROR(stern!BG32/GAMSstern!BG32,"")</f>
        <v>0.99999997537534457</v>
      </c>
      <c r="BI32" s="61">
        <f>IFERROR(stern!BH32/GAMSstern!BH32,"")</f>
        <v>1.0000000128614146</v>
      </c>
      <c r="BJ32" s="61">
        <f>IFERROR(stern!BI32/GAMSstern!BI32,"")</f>
        <v>0.99999999995874322</v>
      </c>
    </row>
    <row r="33" spans="1:62" x14ac:dyDescent="0.25">
      <c r="A33" t="str">
        <f>stern!A33</f>
        <v xml:space="preserve">   Price of backstop technology (1000$ per tC)</v>
      </c>
      <c r="B33" t="str">
        <f>GAMSbase!A33</f>
        <v xml:space="preserve"> Price of Backstop Technology (1000 USD per ton C)</v>
      </c>
      <c r="C33" s="61">
        <f>IFERROR(stern!B33/GAMSstern!B33,"")</f>
        <v>1</v>
      </c>
      <c r="D33" s="61" t="str">
        <f>IFERROR(stern!C33/GAMSstern!C33,"")</f>
        <v/>
      </c>
      <c r="E33" s="61" t="str">
        <f>IFERROR(stern!D33/GAMSstern!D33,"")</f>
        <v/>
      </c>
      <c r="F33" s="61" t="str">
        <f>IFERROR(stern!E33/GAMSstern!E33,"")</f>
        <v/>
      </c>
      <c r="G33" s="61" t="str">
        <f>IFERROR(stern!F33/GAMSstern!F33,"")</f>
        <v/>
      </c>
      <c r="H33" s="61" t="str">
        <f>IFERROR(stern!G33/GAMSstern!G33,"")</f>
        <v/>
      </c>
      <c r="I33" s="61" t="str">
        <f>IFERROR(stern!H33/GAMSstern!H33,"")</f>
        <v/>
      </c>
      <c r="J33" s="61" t="str">
        <f>IFERROR(stern!I33/GAMSstern!I33,"")</f>
        <v/>
      </c>
      <c r="K33" s="61" t="str">
        <f>IFERROR(stern!J33/GAMSstern!J33,"")</f>
        <v/>
      </c>
      <c r="L33" s="61" t="str">
        <f>IFERROR(stern!K33/GAMSstern!K33,"")</f>
        <v/>
      </c>
      <c r="M33" s="61" t="str">
        <f>IFERROR(stern!L33/GAMSstern!L33,"")</f>
        <v/>
      </c>
      <c r="N33" s="61" t="str">
        <f>IFERROR(stern!M33/GAMSstern!M33,"")</f>
        <v/>
      </c>
      <c r="O33" s="61" t="str">
        <f>IFERROR(stern!N33/GAMSstern!N33,"")</f>
        <v/>
      </c>
      <c r="P33" s="61" t="str">
        <f>IFERROR(stern!O33/GAMSstern!O33,"")</f>
        <v/>
      </c>
      <c r="Q33" s="61" t="str">
        <f>IFERROR(stern!P33/GAMSstern!P33,"")</f>
        <v/>
      </c>
      <c r="R33" s="61" t="str">
        <f>IFERROR(stern!Q33/GAMSstern!Q33,"")</f>
        <v/>
      </c>
      <c r="S33" s="61" t="str">
        <f>IFERROR(stern!R33/GAMSstern!R33,"")</f>
        <v/>
      </c>
      <c r="T33" s="61" t="str">
        <f>IFERROR(stern!S33/GAMSstern!S33,"")</f>
        <v/>
      </c>
      <c r="U33" s="61" t="str">
        <f>IFERROR(stern!T33/GAMSstern!T33,"")</f>
        <v/>
      </c>
      <c r="V33" s="61" t="str">
        <f>IFERROR(stern!U33/GAMSstern!U33,"")</f>
        <v/>
      </c>
      <c r="W33" s="61" t="str">
        <f>IFERROR(stern!V33/GAMSstern!V33,"")</f>
        <v/>
      </c>
      <c r="X33" s="61" t="str">
        <f>IFERROR(stern!W33/GAMSstern!W33,"")</f>
        <v/>
      </c>
      <c r="Y33" s="61" t="str">
        <f>IFERROR(stern!X33/GAMSstern!X33,"")</f>
        <v/>
      </c>
      <c r="Z33" s="61" t="str">
        <f>IFERROR(stern!Y33/GAMSstern!Y33,"")</f>
        <v/>
      </c>
      <c r="AA33" s="61" t="str">
        <f>IFERROR(stern!Z33/GAMSstern!Z33,"")</f>
        <v/>
      </c>
      <c r="AB33" s="61" t="str">
        <f>IFERROR(stern!AA33/GAMSstern!AA33,"")</f>
        <v/>
      </c>
      <c r="AC33" s="61" t="str">
        <f>IFERROR(stern!AB33/GAMSstern!AB33,"")</f>
        <v/>
      </c>
      <c r="AD33" s="61" t="str">
        <f>IFERROR(stern!AC33/GAMSstern!AC33,"")</f>
        <v/>
      </c>
      <c r="AE33" s="61" t="str">
        <f>IFERROR(stern!AD33/GAMSstern!AD33,"")</f>
        <v/>
      </c>
      <c r="AF33" s="61" t="str">
        <f>IFERROR(stern!AE33/GAMSstern!AE33,"")</f>
        <v/>
      </c>
      <c r="AG33" s="61" t="str">
        <f>IFERROR(stern!AF33/GAMSstern!AF33,"")</f>
        <v/>
      </c>
      <c r="AH33" s="61" t="str">
        <f>IFERROR(stern!AG33/GAMSstern!AG33,"")</f>
        <v/>
      </c>
      <c r="AI33" s="61" t="str">
        <f>IFERROR(stern!AH33/GAMSstern!AH33,"")</f>
        <v/>
      </c>
      <c r="AJ33" s="61" t="str">
        <f>IFERROR(stern!AI33/GAMSstern!AI33,"")</f>
        <v/>
      </c>
      <c r="AK33" s="61" t="str">
        <f>IFERROR(stern!AJ33/GAMSstern!AJ33,"")</f>
        <v/>
      </c>
      <c r="AL33" s="61" t="str">
        <f>IFERROR(stern!AK33/GAMSstern!AK33,"")</f>
        <v/>
      </c>
      <c r="AM33" s="61" t="str">
        <f>IFERROR(stern!AL33/GAMSstern!AL33,"")</f>
        <v/>
      </c>
      <c r="AN33" s="61" t="str">
        <f>IFERROR(stern!AM33/GAMSstern!AM33,"")</f>
        <v/>
      </c>
      <c r="AO33" s="61" t="str">
        <f>IFERROR(stern!AN33/GAMSstern!AN33,"")</f>
        <v/>
      </c>
      <c r="AP33" s="61" t="str">
        <f>IFERROR(stern!AO33/GAMSstern!AO33,"")</f>
        <v/>
      </c>
      <c r="AQ33" s="61" t="str">
        <f>IFERROR(stern!AP33/GAMSstern!AP33,"")</f>
        <v/>
      </c>
      <c r="AR33" s="61" t="str">
        <f>IFERROR(stern!AQ33/GAMSstern!AQ33,"")</f>
        <v/>
      </c>
      <c r="AS33" s="61" t="str">
        <f>IFERROR(stern!AR33/GAMSstern!AR33,"")</f>
        <v/>
      </c>
      <c r="AT33" s="61" t="str">
        <f>IFERROR(stern!AS33/GAMSstern!AS33,"")</f>
        <v/>
      </c>
      <c r="AU33" s="61" t="str">
        <f>IFERROR(stern!AT33/GAMSstern!AT33,"")</f>
        <v/>
      </c>
      <c r="AV33" s="61" t="str">
        <f>IFERROR(stern!AU33/GAMSstern!AU33,"")</f>
        <v/>
      </c>
      <c r="AW33" s="61" t="str">
        <f>IFERROR(stern!AV33/GAMSstern!AV33,"")</f>
        <v/>
      </c>
      <c r="AX33" s="61" t="str">
        <f>IFERROR(stern!AW33/GAMSstern!AW33,"")</f>
        <v/>
      </c>
      <c r="AY33" s="61" t="str">
        <f>IFERROR(stern!AX33/GAMSstern!AX33,"")</f>
        <v/>
      </c>
      <c r="AZ33" s="61" t="str">
        <f>IFERROR(stern!AY33/GAMSstern!AY33,"")</f>
        <v/>
      </c>
      <c r="BA33" s="61" t="str">
        <f>IFERROR(stern!AZ33/GAMSstern!AZ33,"")</f>
        <v/>
      </c>
      <c r="BB33" s="61" t="str">
        <f>IFERROR(stern!BA33/GAMSstern!BA33,"")</f>
        <v/>
      </c>
      <c r="BC33" s="61" t="str">
        <f>IFERROR(stern!BB33/GAMSstern!BB33,"")</f>
        <v/>
      </c>
      <c r="BD33" s="61" t="str">
        <f>IFERROR(stern!BC33/GAMSstern!BC33,"")</f>
        <v/>
      </c>
      <c r="BE33" s="61" t="str">
        <f>IFERROR(stern!BD33/GAMSstern!BD33,"")</f>
        <v/>
      </c>
      <c r="BF33" s="61" t="str">
        <f>IFERROR(stern!BE33/GAMSstern!BE33,"")</f>
        <v/>
      </c>
      <c r="BG33" s="61" t="str">
        <f>IFERROR(stern!BF33/GAMSstern!BF33,"")</f>
        <v/>
      </c>
      <c r="BH33" s="61" t="str">
        <f>IFERROR(stern!BG33/GAMSstern!BG33,"")</f>
        <v/>
      </c>
      <c r="BI33" s="61" t="str">
        <f>IFERROR(stern!BH33/GAMSstern!BH33,"")</f>
        <v/>
      </c>
      <c r="BJ33" s="61" t="str">
        <f>IFERROR(stern!BI33/GAMSstern!BI33,"")</f>
        <v/>
      </c>
    </row>
    <row r="34" spans="1:62" x14ac:dyDescent="0.25">
      <c r="A34" t="str">
        <f>stern!A34</f>
        <v>Backstop price (1000$ per ton CO2)</v>
      </c>
      <c r="B34" t="str">
        <f>GAMSbase!A34</f>
        <v xml:space="preserve"> Backstop Price (1000 USD per ton CO2)</v>
      </c>
      <c r="C34" s="61">
        <f>IFERROR(stern!B34/GAMSstern!B34,"")</f>
        <v>1</v>
      </c>
      <c r="D34" s="61">
        <f>IFERROR(stern!C34/GAMSstern!C34,"")</f>
        <v>1</v>
      </c>
      <c r="E34" s="61">
        <f>IFERROR(stern!D34/GAMSstern!D34,"")</f>
        <v>1</v>
      </c>
      <c r="F34" s="61">
        <f>IFERROR(stern!E34/GAMSstern!E34,"")</f>
        <v>0.99999999999999978</v>
      </c>
      <c r="G34" s="61">
        <f>IFERROR(stern!F34/GAMSstern!F34,"")</f>
        <v>0.99999999999999978</v>
      </c>
      <c r="H34" s="61">
        <f>IFERROR(stern!G34/GAMSstern!G34,"")</f>
        <v>1.0000000000000824</v>
      </c>
      <c r="I34" s="61">
        <f>IFERROR(stern!H34/GAMSstern!H34,"")</f>
        <v>1.0000000000001161</v>
      </c>
      <c r="J34" s="61">
        <f>IFERROR(stern!I34/GAMSstern!I34,"")</f>
        <v>1.0000000000000555</v>
      </c>
      <c r="K34" s="61">
        <f>IFERROR(stern!J34/GAMSstern!J34,"")</f>
        <v>1.0000000000000642</v>
      </c>
      <c r="L34" s="61">
        <f>IFERROR(stern!K34/GAMSstern!K34,"")</f>
        <v>1.0000000000000824</v>
      </c>
      <c r="M34" s="61">
        <f>IFERROR(stern!L34/GAMSstern!L34,"")</f>
        <v>1.0000000000000542</v>
      </c>
      <c r="N34" s="61">
        <f>IFERROR(stern!M34/GAMSstern!M34,"")</f>
        <v>1.0000000000001885</v>
      </c>
      <c r="O34" s="61">
        <f>IFERROR(stern!N34/GAMSstern!N34,"")</f>
        <v>0.99999999999987355</v>
      </c>
      <c r="P34" s="61">
        <f>IFERROR(stern!O34/GAMSstern!O34,"")</f>
        <v>0.99999999999983302</v>
      </c>
      <c r="Q34" s="61">
        <f>IFERROR(stern!P34/GAMSstern!P34,"")</f>
        <v>1.0000000000000091</v>
      </c>
      <c r="R34" s="61">
        <f>IFERROR(stern!Q34/GAMSstern!Q34,"")</f>
        <v>0.99999999999995592</v>
      </c>
      <c r="S34" s="61">
        <f>IFERROR(stern!R34/GAMSstern!R34,"")</f>
        <v>1.0000000000001739</v>
      </c>
      <c r="T34" s="61">
        <f>IFERROR(stern!S34/GAMSstern!S34,"")</f>
        <v>0.99999999999993916</v>
      </c>
      <c r="U34" s="61">
        <f>IFERROR(stern!T34/GAMSstern!T34,"")</f>
        <v>1.0000000000002027</v>
      </c>
      <c r="V34" s="61">
        <f>IFERROR(stern!U34/GAMSstern!U34,"")</f>
        <v>1.0000000000000382</v>
      </c>
      <c r="W34" s="61">
        <f>IFERROR(stern!V34/GAMSstern!V34,"")</f>
        <v>0.99999999999985734</v>
      </c>
      <c r="X34" s="61">
        <f>IFERROR(stern!W34/GAMSstern!W34,"")</f>
        <v>0.99999999999993139</v>
      </c>
      <c r="Y34" s="61">
        <f>IFERROR(stern!X34/GAMSstern!X34,"")</f>
        <v>1.0000000000002487</v>
      </c>
      <c r="Z34" s="61">
        <f>IFERROR(stern!Y34/GAMSstern!Y34,"")</f>
        <v>0.9999999999998842</v>
      </c>
      <c r="AA34" s="61">
        <f>IFERROR(stern!Z34/GAMSstern!Z34,"")</f>
        <v>1.0000000000002578</v>
      </c>
      <c r="AB34" s="61">
        <f>IFERROR(stern!AA34/GAMSstern!AA34,"")</f>
        <v>1.0000000000002167</v>
      </c>
      <c r="AC34" s="61">
        <f>IFERROR(stern!AB34/GAMSstern!AB34,"")</f>
        <v>0.99999999999997813</v>
      </c>
      <c r="AD34" s="61">
        <f>IFERROR(stern!AC34/GAMSstern!AC34,"")</f>
        <v>1.0000000000002371</v>
      </c>
      <c r="AE34" s="61">
        <f>IFERROR(stern!AD34/GAMSstern!AD34,"")</f>
        <v>1.0000000000000451</v>
      </c>
      <c r="AF34" s="61">
        <f>IFERROR(stern!AE34/GAMSstern!AE34,"")</f>
        <v>0.99999999999989364</v>
      </c>
      <c r="AG34" s="61">
        <f>IFERROR(stern!AF34/GAMSstern!AF34,"")</f>
        <v>0.9999999999999557</v>
      </c>
      <c r="AH34" s="61">
        <f>IFERROR(stern!AG34/GAMSstern!AG34,"")</f>
        <v>0.99999999999993971</v>
      </c>
      <c r="AI34" s="61">
        <f>IFERROR(stern!AH34/GAMSstern!AH34,"")</f>
        <v>1.0000000000001195</v>
      </c>
      <c r="AJ34" s="61">
        <f>IFERROR(stern!AI34/GAMSstern!AI34,"")</f>
        <v>0.9999999999998177</v>
      </c>
      <c r="AK34" s="61">
        <f>IFERROR(stern!AJ34/GAMSstern!AJ34,"")</f>
        <v>1.0000000000000238</v>
      </c>
      <c r="AL34" s="61">
        <f>IFERROR(stern!AK34/GAMSstern!AK34,"")</f>
        <v>1.0000000000000944</v>
      </c>
      <c r="AM34" s="61">
        <f>IFERROR(stern!AL34/GAMSstern!AL34,"")</f>
        <v>0.99999999999967848</v>
      </c>
      <c r="AN34" s="61">
        <f>IFERROR(stern!AM34/GAMSstern!AM34,"")</f>
        <v>1.0000000000003089</v>
      </c>
      <c r="AO34" s="61">
        <f>IFERROR(stern!AN34/GAMSstern!AN34,"")</f>
        <v>1.0000000000000426</v>
      </c>
      <c r="AP34" s="61">
        <f>IFERROR(stern!AO34/GAMSstern!AO34,"")</f>
        <v>0.99999999999990596</v>
      </c>
      <c r="AQ34" s="61">
        <f>IFERROR(stern!AP34/GAMSstern!AP34,"")</f>
        <v>1.000000000000246</v>
      </c>
      <c r="AR34" s="61">
        <f>IFERROR(stern!AQ34/GAMSstern!AQ34,"")</f>
        <v>0.99999999999995881</v>
      </c>
      <c r="AS34" s="61">
        <f>IFERROR(stern!AR34/GAMSstern!AR34,"")</f>
        <v>1.0000000000002955</v>
      </c>
      <c r="AT34" s="61">
        <f>IFERROR(stern!AS34/GAMSstern!AS34,"")</f>
        <v>0.99999999999988531</v>
      </c>
      <c r="AU34" s="61">
        <f>IFERROR(stern!AT34/GAMSstern!AT34,"")</f>
        <v>1.0000000000003944</v>
      </c>
      <c r="AV34" s="61">
        <f>IFERROR(stern!AU34/GAMSstern!AU34,"")</f>
        <v>1.0000000000002582</v>
      </c>
      <c r="AW34" s="61">
        <f>IFERROR(stern!AV34/GAMSstern!AV34,"")</f>
        <v>0.99999999999958267</v>
      </c>
      <c r="AX34" s="61">
        <f>IFERROR(stern!AW34/GAMSstern!AW34,"")</f>
        <v>0.9999999999995588</v>
      </c>
      <c r="AY34" s="61">
        <f>IFERROR(stern!AX34/GAMSstern!AX34,"")</f>
        <v>0.99999999999980382</v>
      </c>
      <c r="AZ34" s="61">
        <f>IFERROR(stern!AY34/GAMSstern!AY34,"")</f>
        <v>1.0000000000000551</v>
      </c>
      <c r="BA34" s="61">
        <f>IFERROR(stern!AZ34/GAMSstern!AZ34,"")</f>
        <v>0.99999999999974587</v>
      </c>
      <c r="BB34" s="61">
        <f>IFERROR(stern!BA34/GAMSstern!BA34,"")</f>
        <v>1.0000000000004594</v>
      </c>
      <c r="BC34" s="61">
        <f>IFERROR(stern!BB34/GAMSstern!BB34,"")</f>
        <v>1.0000000000001612</v>
      </c>
      <c r="BD34" s="61">
        <f>IFERROR(stern!BC34/GAMSstern!BC34,"")</f>
        <v>1.0000000000004392</v>
      </c>
      <c r="BE34" s="61">
        <f>IFERROR(stern!BD34/GAMSstern!BD34,"")</f>
        <v>1.0000000000002112</v>
      </c>
      <c r="BF34" s="61">
        <f>IFERROR(stern!BE34/GAMSstern!BE34,"")</f>
        <v>1.0000000000000062</v>
      </c>
      <c r="BG34" s="61">
        <f>IFERROR(stern!BF34/GAMSstern!BF34,"")</f>
        <v>0.99999999999952627</v>
      </c>
      <c r="BH34" s="61">
        <f>IFERROR(stern!BG34/GAMSstern!BG34,"")</f>
        <v>0.99999999999961853</v>
      </c>
      <c r="BI34" s="61">
        <f>IFERROR(stern!BH34/GAMSstern!BH34,"")</f>
        <v>0.99999999999968159</v>
      </c>
      <c r="BJ34" s="61">
        <f>IFERROR(stern!BI34/GAMSstern!BI34,"")</f>
        <v>1.0000000000004907</v>
      </c>
    </row>
    <row r="35" spans="1:62" x14ac:dyDescent="0.25">
      <c r="A35" t="str">
        <f>stern!A35</f>
        <v xml:space="preserve">   Ratio of asymptotic to initial backstop price</v>
      </c>
      <c r="B35" t="str">
        <f>GAMSbase!A35</f>
        <v>Ratio of Asymptotic to Initial Backstop Price</v>
      </c>
      <c r="C35" s="61" t="str">
        <f>IFERROR(stern!B35/GAMSstern!B35,"")</f>
        <v/>
      </c>
      <c r="D35" s="61" t="str">
        <f>IFERROR(stern!C35/GAMSstern!C35,"")</f>
        <v/>
      </c>
      <c r="E35" s="61" t="str">
        <f>IFERROR(stern!D35/GAMSstern!D35,"")</f>
        <v/>
      </c>
      <c r="F35" s="61" t="str">
        <f>IFERROR(stern!E35/GAMSstern!E35,"")</f>
        <v/>
      </c>
      <c r="G35" s="61" t="str">
        <f>IFERROR(stern!F35/GAMSstern!F35,"")</f>
        <v/>
      </c>
      <c r="H35" s="61" t="str">
        <f>IFERROR(stern!G35/GAMSstern!G35,"")</f>
        <v/>
      </c>
      <c r="I35" s="61" t="str">
        <f>IFERROR(stern!H35/GAMSstern!H35,"")</f>
        <v/>
      </c>
      <c r="J35" s="61" t="str">
        <f>IFERROR(stern!I35/GAMSstern!I35,"")</f>
        <v/>
      </c>
      <c r="K35" s="61" t="str">
        <f>IFERROR(stern!J35/GAMSstern!J35,"")</f>
        <v/>
      </c>
      <c r="L35" s="61" t="str">
        <f>IFERROR(stern!K35/GAMSstern!K35,"")</f>
        <v/>
      </c>
      <c r="M35" s="61" t="str">
        <f>IFERROR(stern!L35/GAMSstern!L35,"")</f>
        <v/>
      </c>
      <c r="N35" s="61" t="str">
        <f>IFERROR(stern!M35/GAMSstern!M35,"")</f>
        <v/>
      </c>
      <c r="O35" s="61" t="str">
        <f>IFERROR(stern!N35/GAMSstern!N35,"")</f>
        <v/>
      </c>
      <c r="P35" s="61" t="str">
        <f>IFERROR(stern!O35/GAMSstern!O35,"")</f>
        <v/>
      </c>
      <c r="Q35" s="61" t="str">
        <f>IFERROR(stern!P35/GAMSstern!P35,"")</f>
        <v/>
      </c>
      <c r="R35" s="61" t="str">
        <f>IFERROR(stern!Q35/GAMSstern!Q35,"")</f>
        <v/>
      </c>
      <c r="S35" s="61" t="str">
        <f>IFERROR(stern!R35/GAMSstern!R35,"")</f>
        <v/>
      </c>
      <c r="T35" s="61" t="str">
        <f>IFERROR(stern!S35/GAMSstern!S35,"")</f>
        <v/>
      </c>
      <c r="U35" s="61" t="str">
        <f>IFERROR(stern!T35/GAMSstern!T35,"")</f>
        <v/>
      </c>
      <c r="V35" s="61" t="str">
        <f>IFERROR(stern!U35/GAMSstern!U35,"")</f>
        <v/>
      </c>
      <c r="W35" s="61" t="str">
        <f>IFERROR(stern!V35/GAMSstern!V35,"")</f>
        <v/>
      </c>
      <c r="X35" s="61" t="str">
        <f>IFERROR(stern!W35/GAMSstern!W35,"")</f>
        <v/>
      </c>
      <c r="Y35" s="61" t="str">
        <f>IFERROR(stern!X35/GAMSstern!X35,"")</f>
        <v/>
      </c>
      <c r="Z35" s="61" t="str">
        <f>IFERROR(stern!Y35/GAMSstern!Y35,"")</f>
        <v/>
      </c>
      <c r="AA35" s="61" t="str">
        <f>IFERROR(stern!Z35/GAMSstern!Z35,"")</f>
        <v/>
      </c>
      <c r="AB35" s="61" t="str">
        <f>IFERROR(stern!AA35/GAMSstern!AA35,"")</f>
        <v/>
      </c>
      <c r="AC35" s="61" t="str">
        <f>IFERROR(stern!AB35/GAMSstern!AB35,"")</f>
        <v/>
      </c>
      <c r="AD35" s="61" t="str">
        <f>IFERROR(stern!AC35/GAMSstern!AC35,"")</f>
        <v/>
      </c>
      <c r="AE35" s="61" t="str">
        <f>IFERROR(stern!AD35/GAMSstern!AD35,"")</f>
        <v/>
      </c>
      <c r="AF35" s="61" t="str">
        <f>IFERROR(stern!AE35/GAMSstern!AE35,"")</f>
        <v/>
      </c>
      <c r="AG35" s="61" t="str">
        <f>IFERROR(stern!AF35/GAMSstern!AF35,"")</f>
        <v/>
      </c>
      <c r="AH35" s="61" t="str">
        <f>IFERROR(stern!AG35/GAMSstern!AG35,"")</f>
        <v/>
      </c>
      <c r="AI35" s="61" t="str">
        <f>IFERROR(stern!AH35/GAMSstern!AH35,"")</f>
        <v/>
      </c>
      <c r="AJ35" s="61" t="str">
        <f>IFERROR(stern!AI35/GAMSstern!AI35,"")</f>
        <v/>
      </c>
      <c r="AK35" s="61" t="str">
        <f>IFERROR(stern!AJ35/GAMSstern!AJ35,"")</f>
        <v/>
      </c>
      <c r="AL35" s="61" t="str">
        <f>IFERROR(stern!AK35/GAMSstern!AK35,"")</f>
        <v/>
      </c>
      <c r="AM35" s="61" t="str">
        <f>IFERROR(stern!AL35/GAMSstern!AL35,"")</f>
        <v/>
      </c>
      <c r="AN35" s="61" t="str">
        <f>IFERROR(stern!AM35/GAMSstern!AM35,"")</f>
        <v/>
      </c>
      <c r="AO35" s="61" t="str">
        <f>IFERROR(stern!AN35/GAMSstern!AN35,"")</f>
        <v/>
      </c>
      <c r="AP35" s="61" t="str">
        <f>IFERROR(stern!AO35/GAMSstern!AO35,"")</f>
        <v/>
      </c>
      <c r="AQ35" s="61" t="str">
        <f>IFERROR(stern!AP35/GAMSstern!AP35,"")</f>
        <v/>
      </c>
      <c r="AR35" s="61" t="str">
        <f>IFERROR(stern!AQ35/GAMSstern!AQ35,"")</f>
        <v/>
      </c>
      <c r="AS35" s="61" t="str">
        <f>IFERROR(stern!AR35/GAMSstern!AR35,"")</f>
        <v/>
      </c>
      <c r="AT35" s="61" t="str">
        <f>IFERROR(stern!AS35/GAMSstern!AS35,"")</f>
        <v/>
      </c>
      <c r="AU35" s="61" t="str">
        <f>IFERROR(stern!AT35/GAMSstern!AT35,"")</f>
        <v/>
      </c>
      <c r="AV35" s="61" t="str">
        <f>IFERROR(stern!AU35/GAMSstern!AU35,"")</f>
        <v/>
      </c>
      <c r="AW35" s="61" t="str">
        <f>IFERROR(stern!AV35/GAMSstern!AV35,"")</f>
        <v/>
      </c>
      <c r="AX35" s="61" t="str">
        <f>IFERROR(stern!AW35/GAMSstern!AW35,"")</f>
        <v/>
      </c>
      <c r="AY35" s="61" t="str">
        <f>IFERROR(stern!AX35/GAMSstern!AX35,"")</f>
        <v/>
      </c>
      <c r="AZ35" s="61" t="str">
        <f>IFERROR(stern!AY35/GAMSstern!AY35,"")</f>
        <v/>
      </c>
      <c r="BA35" s="61" t="str">
        <f>IFERROR(stern!AZ35/GAMSstern!AZ35,"")</f>
        <v/>
      </c>
      <c r="BB35" s="61" t="str">
        <f>IFERROR(stern!BA35/GAMSstern!BA35,"")</f>
        <v/>
      </c>
      <c r="BC35" s="61" t="str">
        <f>IFERROR(stern!BB35/GAMSstern!BB35,"")</f>
        <v/>
      </c>
      <c r="BD35" s="61" t="str">
        <f>IFERROR(stern!BC35/GAMSstern!BC35,"")</f>
        <v/>
      </c>
      <c r="BE35" s="61" t="str">
        <f>IFERROR(stern!BD35/GAMSstern!BD35,"")</f>
        <v/>
      </c>
      <c r="BF35" s="61" t="str">
        <f>IFERROR(stern!BE35/GAMSstern!BE35,"")</f>
        <v/>
      </c>
      <c r="BG35" s="61" t="str">
        <f>IFERROR(stern!BF35/GAMSstern!BF35,"")</f>
        <v/>
      </c>
      <c r="BH35" s="61" t="str">
        <f>IFERROR(stern!BG35/GAMSstern!BG35,"")</f>
        <v/>
      </c>
      <c r="BI35" s="61" t="str">
        <f>IFERROR(stern!BH35/GAMSstern!BH35,"")</f>
        <v/>
      </c>
      <c r="BJ35" s="61" t="str">
        <f>IFERROR(stern!BI35/GAMSstern!BI35,"")</f>
        <v/>
      </c>
    </row>
    <row r="36" spans="1:62" x14ac:dyDescent="0.25">
      <c r="A36" t="str">
        <f>stern!A36</f>
        <v xml:space="preserve">   Decline rate of backstop price (per half-decade)</v>
      </c>
      <c r="B36" t="str">
        <f>GAMSbase!A36</f>
        <v>Decline Rate of Backstop Price (per period)</v>
      </c>
      <c r="C36" s="61" t="str">
        <f>IFERROR(stern!B36/GAMSstern!B36,"")</f>
        <v/>
      </c>
      <c r="D36" s="61" t="str">
        <f>IFERROR(stern!C36/GAMSstern!C36,"")</f>
        <v/>
      </c>
      <c r="E36" s="61" t="str">
        <f>IFERROR(stern!D36/GAMSstern!D36,"")</f>
        <v/>
      </c>
      <c r="F36" s="61" t="str">
        <f>IFERROR(stern!E36/GAMSstern!E36,"")</f>
        <v/>
      </c>
      <c r="G36" s="61" t="str">
        <f>IFERROR(stern!F36/GAMSstern!F36,"")</f>
        <v/>
      </c>
      <c r="H36" s="61" t="str">
        <f>IFERROR(stern!G36/GAMSstern!G36,"")</f>
        <v/>
      </c>
      <c r="I36" s="61" t="str">
        <f>IFERROR(stern!H36/GAMSstern!H36,"")</f>
        <v/>
      </c>
      <c r="J36" s="61" t="str">
        <f>IFERROR(stern!I36/GAMSstern!I36,"")</f>
        <v/>
      </c>
      <c r="K36" s="61" t="str">
        <f>IFERROR(stern!J36/GAMSstern!J36,"")</f>
        <v/>
      </c>
      <c r="L36" s="61" t="str">
        <f>IFERROR(stern!K36/GAMSstern!K36,"")</f>
        <v/>
      </c>
      <c r="M36" s="61" t="str">
        <f>IFERROR(stern!L36/GAMSstern!L36,"")</f>
        <v/>
      </c>
      <c r="N36" s="61" t="str">
        <f>IFERROR(stern!M36/GAMSstern!M36,"")</f>
        <v/>
      </c>
      <c r="O36" s="61" t="str">
        <f>IFERROR(stern!N36/GAMSstern!N36,"")</f>
        <v/>
      </c>
      <c r="P36" s="61" t="str">
        <f>IFERROR(stern!O36/GAMSstern!O36,"")</f>
        <v/>
      </c>
      <c r="Q36" s="61" t="str">
        <f>IFERROR(stern!P36/GAMSstern!P36,"")</f>
        <v/>
      </c>
      <c r="R36" s="61" t="str">
        <f>IFERROR(stern!Q36/GAMSstern!Q36,"")</f>
        <v/>
      </c>
      <c r="S36" s="61" t="str">
        <f>IFERROR(stern!R36/GAMSstern!R36,"")</f>
        <v/>
      </c>
      <c r="T36" s="61" t="str">
        <f>IFERROR(stern!S36/GAMSstern!S36,"")</f>
        <v/>
      </c>
      <c r="U36" s="61" t="str">
        <f>IFERROR(stern!T36/GAMSstern!T36,"")</f>
        <v/>
      </c>
      <c r="V36" s="61" t="str">
        <f>IFERROR(stern!U36/GAMSstern!U36,"")</f>
        <v/>
      </c>
      <c r="W36" s="61" t="str">
        <f>IFERROR(stern!V36/GAMSstern!V36,"")</f>
        <v/>
      </c>
      <c r="X36" s="61" t="str">
        <f>IFERROR(stern!W36/GAMSstern!W36,"")</f>
        <v/>
      </c>
      <c r="Y36" s="61" t="str">
        <f>IFERROR(stern!X36/GAMSstern!X36,"")</f>
        <v/>
      </c>
      <c r="Z36" s="61" t="str">
        <f>IFERROR(stern!Y36/GAMSstern!Y36,"")</f>
        <v/>
      </c>
      <c r="AA36" s="61" t="str">
        <f>IFERROR(stern!Z36/GAMSstern!Z36,"")</f>
        <v/>
      </c>
      <c r="AB36" s="61" t="str">
        <f>IFERROR(stern!AA36/GAMSstern!AA36,"")</f>
        <v/>
      </c>
      <c r="AC36" s="61" t="str">
        <f>IFERROR(stern!AB36/GAMSstern!AB36,"")</f>
        <v/>
      </c>
      <c r="AD36" s="61" t="str">
        <f>IFERROR(stern!AC36/GAMSstern!AC36,"")</f>
        <v/>
      </c>
      <c r="AE36" s="61" t="str">
        <f>IFERROR(stern!AD36/GAMSstern!AD36,"")</f>
        <v/>
      </c>
      <c r="AF36" s="61" t="str">
        <f>IFERROR(stern!AE36/GAMSstern!AE36,"")</f>
        <v/>
      </c>
      <c r="AG36" s="61" t="str">
        <f>IFERROR(stern!AF36/GAMSstern!AF36,"")</f>
        <v/>
      </c>
      <c r="AH36" s="61" t="str">
        <f>IFERROR(stern!AG36/GAMSstern!AG36,"")</f>
        <v/>
      </c>
      <c r="AI36" s="61" t="str">
        <f>IFERROR(stern!AH36/GAMSstern!AH36,"")</f>
        <v/>
      </c>
      <c r="AJ36" s="61" t="str">
        <f>IFERROR(stern!AI36/GAMSstern!AI36,"")</f>
        <v/>
      </c>
      <c r="AK36" s="61" t="str">
        <f>IFERROR(stern!AJ36/GAMSstern!AJ36,"")</f>
        <v/>
      </c>
      <c r="AL36" s="61" t="str">
        <f>IFERROR(stern!AK36/GAMSstern!AK36,"")</f>
        <v/>
      </c>
      <c r="AM36" s="61" t="str">
        <f>IFERROR(stern!AL36/GAMSstern!AL36,"")</f>
        <v/>
      </c>
      <c r="AN36" s="61" t="str">
        <f>IFERROR(stern!AM36/GAMSstern!AM36,"")</f>
        <v/>
      </c>
      <c r="AO36" s="61" t="str">
        <f>IFERROR(stern!AN36/GAMSstern!AN36,"")</f>
        <v/>
      </c>
      <c r="AP36" s="61" t="str">
        <f>IFERROR(stern!AO36/GAMSstern!AO36,"")</f>
        <v/>
      </c>
      <c r="AQ36" s="61" t="str">
        <f>IFERROR(stern!AP36/GAMSstern!AP36,"")</f>
        <v/>
      </c>
      <c r="AR36" s="61" t="str">
        <f>IFERROR(stern!AQ36/GAMSstern!AQ36,"")</f>
        <v/>
      </c>
      <c r="AS36" s="61" t="str">
        <f>IFERROR(stern!AR36/GAMSstern!AR36,"")</f>
        <v/>
      </c>
      <c r="AT36" s="61" t="str">
        <f>IFERROR(stern!AS36/GAMSstern!AS36,"")</f>
        <v/>
      </c>
      <c r="AU36" s="61" t="str">
        <f>IFERROR(stern!AT36/GAMSstern!AT36,"")</f>
        <v/>
      </c>
      <c r="AV36" s="61" t="str">
        <f>IFERROR(stern!AU36/GAMSstern!AU36,"")</f>
        <v/>
      </c>
      <c r="AW36" s="61" t="str">
        <f>IFERROR(stern!AV36/GAMSstern!AV36,"")</f>
        <v/>
      </c>
      <c r="AX36" s="61" t="str">
        <f>IFERROR(stern!AW36/GAMSstern!AW36,"")</f>
        <v/>
      </c>
      <c r="AY36" s="61" t="str">
        <f>IFERROR(stern!AX36/GAMSstern!AX36,"")</f>
        <v/>
      </c>
      <c r="AZ36" s="61" t="str">
        <f>IFERROR(stern!AY36/GAMSstern!AY36,"")</f>
        <v/>
      </c>
      <c r="BA36" s="61" t="str">
        <f>IFERROR(stern!AZ36/GAMSstern!AZ36,"")</f>
        <v/>
      </c>
      <c r="BB36" s="61" t="str">
        <f>IFERROR(stern!BA36/GAMSstern!BA36,"")</f>
        <v/>
      </c>
      <c r="BC36" s="61" t="str">
        <f>IFERROR(stern!BB36/GAMSstern!BB36,"")</f>
        <v/>
      </c>
      <c r="BD36" s="61" t="str">
        <f>IFERROR(stern!BC36/GAMSstern!BC36,"")</f>
        <v/>
      </c>
      <c r="BE36" s="61" t="str">
        <f>IFERROR(stern!BD36/GAMSstern!BD36,"")</f>
        <v/>
      </c>
      <c r="BF36" s="61" t="str">
        <f>IFERROR(stern!BE36/GAMSstern!BE36,"")</f>
        <v/>
      </c>
      <c r="BG36" s="61" t="str">
        <f>IFERROR(stern!BF36/GAMSstern!BF36,"")</f>
        <v/>
      </c>
      <c r="BH36" s="61" t="str">
        <f>IFERROR(stern!BG36/GAMSstern!BG36,"")</f>
        <v/>
      </c>
      <c r="BI36" s="61" t="str">
        <f>IFERROR(stern!BH36/GAMSstern!BH36,"")</f>
        <v/>
      </c>
      <c r="BJ36" s="61" t="str">
        <f>IFERROR(stern!BI36/GAMSstern!BI36,"")</f>
        <v/>
      </c>
    </row>
    <row r="37" spans="1:62" x14ac:dyDescent="0.25">
      <c r="A37" t="str">
        <f>stern!A37</f>
        <v xml:space="preserve">   Upper limit of control rate after 2150</v>
      </c>
      <c r="B37" t="str">
        <f>GAMSbase!A37</f>
        <v>Upper limit of Control Rate</v>
      </c>
      <c r="C37" s="61">
        <f>IFERROR(stern!B37/GAMSstern!B37,"")</f>
        <v>1</v>
      </c>
      <c r="D37" s="61" t="str">
        <f>IFERROR(stern!C37/GAMSstern!C37,"")</f>
        <v/>
      </c>
      <c r="E37" s="61" t="str">
        <f>IFERROR(stern!D37/GAMSstern!D37,"")</f>
        <v/>
      </c>
      <c r="F37" s="61" t="str">
        <f>IFERROR(stern!E37/GAMSstern!E37,"")</f>
        <v/>
      </c>
      <c r="G37" s="61" t="str">
        <f>IFERROR(stern!F37/GAMSstern!F37,"")</f>
        <v/>
      </c>
      <c r="H37" s="61" t="str">
        <f>IFERROR(stern!G37/GAMSstern!G37,"")</f>
        <v/>
      </c>
      <c r="I37" s="61" t="str">
        <f>IFERROR(stern!H37/GAMSstern!H37,"")</f>
        <v/>
      </c>
      <c r="J37" s="61" t="str">
        <f>IFERROR(stern!I37/GAMSstern!I37,"")</f>
        <v/>
      </c>
      <c r="K37" s="61" t="str">
        <f>IFERROR(stern!J37/GAMSstern!J37,"")</f>
        <v/>
      </c>
      <c r="L37" s="61" t="str">
        <f>IFERROR(stern!K37/GAMSstern!K37,"")</f>
        <v/>
      </c>
      <c r="M37" s="61" t="str">
        <f>IFERROR(stern!L37/GAMSstern!L37,"")</f>
        <v/>
      </c>
      <c r="N37" s="61" t="str">
        <f>IFERROR(stern!M37/GAMSstern!M37,"")</f>
        <v/>
      </c>
      <c r="O37" s="61" t="str">
        <f>IFERROR(stern!N37/GAMSstern!N37,"")</f>
        <v/>
      </c>
      <c r="P37" s="61" t="str">
        <f>IFERROR(stern!O37/GAMSstern!O37,"")</f>
        <v/>
      </c>
      <c r="Q37" s="61" t="str">
        <f>IFERROR(stern!P37/GAMSstern!P37,"")</f>
        <v/>
      </c>
      <c r="R37" s="61" t="str">
        <f>IFERROR(stern!Q37/GAMSstern!Q37,"")</f>
        <v/>
      </c>
      <c r="S37" s="61" t="str">
        <f>IFERROR(stern!R37/GAMSstern!R37,"")</f>
        <v/>
      </c>
      <c r="T37" s="61" t="str">
        <f>IFERROR(stern!S37/GAMSstern!S37,"")</f>
        <v/>
      </c>
      <c r="U37" s="61" t="str">
        <f>IFERROR(stern!T37/GAMSstern!T37,"")</f>
        <v/>
      </c>
      <c r="V37" s="61" t="str">
        <f>IFERROR(stern!U37/GAMSstern!U37,"")</f>
        <v/>
      </c>
      <c r="W37" s="61" t="str">
        <f>IFERROR(stern!V37/GAMSstern!V37,"")</f>
        <v/>
      </c>
      <c r="X37" s="61" t="str">
        <f>IFERROR(stern!W37/GAMSstern!W37,"")</f>
        <v/>
      </c>
      <c r="Y37" s="61" t="str">
        <f>IFERROR(stern!X37/GAMSstern!X37,"")</f>
        <v/>
      </c>
      <c r="Z37" s="61" t="str">
        <f>IFERROR(stern!Y37/GAMSstern!Y37,"")</f>
        <v/>
      </c>
      <c r="AA37" s="61" t="str">
        <f>IFERROR(stern!Z37/GAMSstern!Z37,"")</f>
        <v/>
      </c>
      <c r="AB37" s="61" t="str">
        <f>IFERROR(stern!AA37/GAMSstern!AA37,"")</f>
        <v/>
      </c>
      <c r="AC37" s="61" t="str">
        <f>IFERROR(stern!AB37/GAMSstern!AB37,"")</f>
        <v/>
      </c>
      <c r="AD37" s="61" t="str">
        <f>IFERROR(stern!AC37/GAMSstern!AC37,"")</f>
        <v/>
      </c>
      <c r="AE37" s="61" t="str">
        <f>IFERROR(stern!AD37/GAMSstern!AD37,"")</f>
        <v/>
      </c>
      <c r="AF37" s="61" t="str">
        <f>IFERROR(stern!AE37/GAMSstern!AE37,"")</f>
        <v/>
      </c>
      <c r="AG37" s="61" t="str">
        <f>IFERROR(stern!AF37/GAMSstern!AF37,"")</f>
        <v/>
      </c>
      <c r="AH37" s="61" t="str">
        <f>IFERROR(stern!AG37/GAMSstern!AG37,"")</f>
        <v/>
      </c>
      <c r="AI37" s="61" t="str">
        <f>IFERROR(stern!AH37/GAMSstern!AH37,"")</f>
        <v/>
      </c>
      <c r="AJ37" s="61" t="str">
        <f>IFERROR(stern!AI37/GAMSstern!AI37,"")</f>
        <v/>
      </c>
      <c r="AK37" s="61" t="str">
        <f>IFERROR(stern!AJ37/GAMSstern!AJ37,"")</f>
        <v/>
      </c>
      <c r="AL37" s="61" t="str">
        <f>IFERROR(stern!AK37/GAMSstern!AK37,"")</f>
        <v/>
      </c>
      <c r="AM37" s="61" t="str">
        <f>IFERROR(stern!AL37/GAMSstern!AL37,"")</f>
        <v/>
      </c>
      <c r="AN37" s="61" t="str">
        <f>IFERROR(stern!AM37/GAMSstern!AM37,"")</f>
        <v/>
      </c>
      <c r="AO37" s="61" t="str">
        <f>IFERROR(stern!AN37/GAMSstern!AN37,"")</f>
        <v/>
      </c>
      <c r="AP37" s="61" t="str">
        <f>IFERROR(stern!AO37/GAMSstern!AO37,"")</f>
        <v/>
      </c>
      <c r="AQ37" s="61" t="str">
        <f>IFERROR(stern!AP37/GAMSstern!AP37,"")</f>
        <v/>
      </c>
      <c r="AR37" s="61" t="str">
        <f>IFERROR(stern!AQ37/GAMSstern!AQ37,"")</f>
        <v/>
      </c>
      <c r="AS37" s="61" t="str">
        <f>IFERROR(stern!AR37/GAMSstern!AR37,"")</f>
        <v/>
      </c>
      <c r="AT37" s="61" t="str">
        <f>IFERROR(stern!AS37/GAMSstern!AS37,"")</f>
        <v/>
      </c>
      <c r="AU37" s="61" t="str">
        <f>IFERROR(stern!AT37/GAMSstern!AT37,"")</f>
        <v/>
      </c>
      <c r="AV37" s="61" t="str">
        <f>IFERROR(stern!AU37/GAMSstern!AU37,"")</f>
        <v/>
      </c>
      <c r="AW37" s="61" t="str">
        <f>IFERROR(stern!AV37/GAMSstern!AV37,"")</f>
        <v/>
      </c>
      <c r="AX37" s="61" t="str">
        <f>IFERROR(stern!AW37/GAMSstern!AW37,"")</f>
        <v/>
      </c>
      <c r="AY37" s="61" t="str">
        <f>IFERROR(stern!AX37/GAMSstern!AX37,"")</f>
        <v/>
      </c>
      <c r="AZ37" s="61" t="str">
        <f>IFERROR(stern!AY37/GAMSstern!AY37,"")</f>
        <v/>
      </c>
      <c r="BA37" s="61" t="str">
        <f>IFERROR(stern!AZ37/GAMSstern!AZ37,"")</f>
        <v/>
      </c>
      <c r="BB37" s="61" t="str">
        <f>IFERROR(stern!BA37/GAMSstern!BA37,"")</f>
        <v/>
      </c>
      <c r="BC37" s="61" t="str">
        <f>IFERROR(stern!BB37/GAMSstern!BB37,"")</f>
        <v/>
      </c>
      <c r="BD37" s="61" t="str">
        <f>IFERROR(stern!BC37/GAMSstern!BC37,"")</f>
        <v/>
      </c>
      <c r="BE37" s="61" t="str">
        <f>IFERROR(stern!BD37/GAMSstern!BD37,"")</f>
        <v/>
      </c>
      <c r="BF37" s="61" t="str">
        <f>IFERROR(stern!BE37/GAMSstern!BE37,"")</f>
        <v/>
      </c>
      <c r="BG37" s="61" t="str">
        <f>IFERROR(stern!BF37/GAMSstern!BF37,"")</f>
        <v/>
      </c>
      <c r="BH37" s="61" t="str">
        <f>IFERROR(stern!BG37/GAMSstern!BG37,"")</f>
        <v/>
      </c>
      <c r="BI37" s="61" t="str">
        <f>IFERROR(stern!BH37/GAMSstern!BH37,"")</f>
        <v/>
      </c>
      <c r="BJ37" s="61" t="str">
        <f>IFERROR(stern!BI37/GAMSstern!BI37,"")</f>
        <v/>
      </c>
    </row>
    <row r="38" spans="1:62" x14ac:dyDescent="0.25">
      <c r="A38" t="str">
        <f>stern!A38</f>
        <v>Backstop competitive year (pback declines rapidly for periods beyond)</v>
      </c>
      <c r="B38" t="str">
        <f>GAMSbase!A38</f>
        <v>Backstop Competitive Year (Henceforth pBack declines rapidly)</v>
      </c>
      <c r="C38" s="61" t="str">
        <f>IFERROR(stern!B38/GAMSstern!B38,"")</f>
        <v/>
      </c>
      <c r="D38" s="61" t="str">
        <f>IFERROR(stern!C38/GAMSstern!C38,"")</f>
        <v/>
      </c>
      <c r="E38" s="61" t="str">
        <f>IFERROR(stern!D38/GAMSstern!D38,"")</f>
        <v/>
      </c>
      <c r="F38" s="61" t="str">
        <f>IFERROR(stern!E38/GAMSstern!E38,"")</f>
        <v/>
      </c>
      <c r="G38" s="61" t="str">
        <f>IFERROR(stern!F38/GAMSstern!F38,"")</f>
        <v/>
      </c>
      <c r="H38" s="61" t="str">
        <f>IFERROR(stern!G38/GAMSstern!G38,"")</f>
        <v/>
      </c>
      <c r="I38" s="61" t="str">
        <f>IFERROR(stern!H38/GAMSstern!H38,"")</f>
        <v/>
      </c>
      <c r="J38" s="61" t="str">
        <f>IFERROR(stern!I38/GAMSstern!I38,"")</f>
        <v/>
      </c>
      <c r="K38" s="61" t="str">
        <f>IFERROR(stern!J38/GAMSstern!J38,"")</f>
        <v/>
      </c>
      <c r="L38" s="61" t="str">
        <f>IFERROR(stern!K38/GAMSstern!K38,"")</f>
        <v/>
      </c>
      <c r="M38" s="61" t="str">
        <f>IFERROR(stern!L38/GAMSstern!L38,"")</f>
        <v/>
      </c>
      <c r="N38" s="61" t="str">
        <f>IFERROR(stern!M38/GAMSstern!M38,"")</f>
        <v/>
      </c>
      <c r="O38" s="61" t="str">
        <f>IFERROR(stern!N38/GAMSstern!N38,"")</f>
        <v/>
      </c>
      <c r="P38" s="61" t="str">
        <f>IFERROR(stern!O38/GAMSstern!O38,"")</f>
        <v/>
      </c>
      <c r="Q38" s="61" t="str">
        <f>IFERROR(stern!P38/GAMSstern!P38,"")</f>
        <v/>
      </c>
      <c r="R38" s="61" t="str">
        <f>IFERROR(stern!Q38/GAMSstern!Q38,"")</f>
        <v/>
      </c>
      <c r="S38" s="61" t="str">
        <f>IFERROR(stern!R38/GAMSstern!R38,"")</f>
        <v/>
      </c>
      <c r="T38" s="61" t="str">
        <f>IFERROR(stern!S38/GAMSstern!S38,"")</f>
        <v/>
      </c>
      <c r="U38" s="61" t="str">
        <f>IFERROR(stern!T38/GAMSstern!T38,"")</f>
        <v/>
      </c>
      <c r="V38" s="61" t="str">
        <f>IFERROR(stern!U38/GAMSstern!U38,"")</f>
        <v/>
      </c>
      <c r="W38" s="61" t="str">
        <f>IFERROR(stern!V38/GAMSstern!V38,"")</f>
        <v/>
      </c>
      <c r="X38" s="61" t="str">
        <f>IFERROR(stern!W38/GAMSstern!W38,"")</f>
        <v/>
      </c>
      <c r="Y38" s="61" t="str">
        <f>IFERROR(stern!X38/GAMSstern!X38,"")</f>
        <v/>
      </c>
      <c r="Z38" s="61" t="str">
        <f>IFERROR(stern!Y38/GAMSstern!Y38,"")</f>
        <v/>
      </c>
      <c r="AA38" s="61" t="str">
        <f>IFERROR(stern!Z38/GAMSstern!Z38,"")</f>
        <v/>
      </c>
      <c r="AB38" s="61" t="str">
        <f>IFERROR(stern!AA38/GAMSstern!AA38,"")</f>
        <v/>
      </c>
      <c r="AC38" s="61" t="str">
        <f>IFERROR(stern!AB38/GAMSstern!AB38,"")</f>
        <v/>
      </c>
      <c r="AD38" s="61" t="str">
        <f>IFERROR(stern!AC38/GAMSstern!AC38,"")</f>
        <v/>
      </c>
      <c r="AE38" s="61" t="str">
        <f>IFERROR(stern!AD38/GAMSstern!AD38,"")</f>
        <v/>
      </c>
      <c r="AF38" s="61" t="str">
        <f>IFERROR(stern!AE38/GAMSstern!AE38,"")</f>
        <v/>
      </c>
      <c r="AG38" s="61" t="str">
        <f>IFERROR(stern!AF38/GAMSstern!AF38,"")</f>
        <v/>
      </c>
      <c r="AH38" s="61" t="str">
        <f>IFERROR(stern!AG38/GAMSstern!AG38,"")</f>
        <v/>
      </c>
      <c r="AI38" s="61" t="str">
        <f>IFERROR(stern!AH38/GAMSstern!AH38,"")</f>
        <v/>
      </c>
      <c r="AJ38" s="61" t="str">
        <f>IFERROR(stern!AI38/GAMSstern!AI38,"")</f>
        <v/>
      </c>
      <c r="AK38" s="61" t="str">
        <f>IFERROR(stern!AJ38/GAMSstern!AJ38,"")</f>
        <v/>
      </c>
      <c r="AL38" s="61" t="str">
        <f>IFERROR(stern!AK38/GAMSstern!AK38,"")</f>
        <v/>
      </c>
      <c r="AM38" s="61" t="str">
        <f>IFERROR(stern!AL38/GAMSstern!AL38,"")</f>
        <v/>
      </c>
      <c r="AN38" s="61" t="str">
        <f>IFERROR(stern!AM38/GAMSstern!AM38,"")</f>
        <v/>
      </c>
      <c r="AO38" s="61" t="str">
        <f>IFERROR(stern!AN38/GAMSstern!AN38,"")</f>
        <v/>
      </c>
      <c r="AP38" s="61" t="str">
        <f>IFERROR(stern!AO38/GAMSstern!AO38,"")</f>
        <v/>
      </c>
      <c r="AQ38" s="61" t="str">
        <f>IFERROR(stern!AP38/GAMSstern!AP38,"")</f>
        <v/>
      </c>
      <c r="AR38" s="61" t="str">
        <f>IFERROR(stern!AQ38/GAMSstern!AQ38,"")</f>
        <v/>
      </c>
      <c r="AS38" s="61" t="str">
        <f>IFERROR(stern!AR38/GAMSstern!AR38,"")</f>
        <v/>
      </c>
      <c r="AT38" s="61" t="str">
        <f>IFERROR(stern!AS38/GAMSstern!AS38,"")</f>
        <v/>
      </c>
      <c r="AU38" s="61" t="str">
        <f>IFERROR(stern!AT38/GAMSstern!AT38,"")</f>
        <v/>
      </c>
      <c r="AV38" s="61" t="str">
        <f>IFERROR(stern!AU38/GAMSstern!AU38,"")</f>
        <v/>
      </c>
      <c r="AW38" s="61" t="str">
        <f>IFERROR(stern!AV38/GAMSstern!AV38,"")</f>
        <v/>
      </c>
      <c r="AX38" s="61" t="str">
        <f>IFERROR(stern!AW38/GAMSstern!AW38,"")</f>
        <v/>
      </c>
      <c r="AY38" s="61" t="str">
        <f>IFERROR(stern!AX38/GAMSstern!AX38,"")</f>
        <v/>
      </c>
      <c r="AZ38" s="61" t="str">
        <f>IFERROR(stern!AY38/GAMSstern!AY38,"")</f>
        <v/>
      </c>
      <c r="BA38" s="61" t="str">
        <f>IFERROR(stern!AZ38/GAMSstern!AZ38,"")</f>
        <v/>
      </c>
      <c r="BB38" s="61" t="str">
        <f>IFERROR(stern!BA38/GAMSstern!BA38,"")</f>
        <v/>
      </c>
      <c r="BC38" s="61" t="str">
        <f>IFERROR(stern!BB38/GAMSstern!BB38,"")</f>
        <v/>
      </c>
      <c r="BD38" s="61" t="str">
        <f>IFERROR(stern!BC38/GAMSstern!BC38,"")</f>
        <v/>
      </c>
      <c r="BE38" s="61" t="str">
        <f>IFERROR(stern!BD38/GAMSstern!BD38,"")</f>
        <v/>
      </c>
      <c r="BF38" s="61" t="str">
        <f>IFERROR(stern!BE38/GAMSstern!BE38,"")</f>
        <v/>
      </c>
      <c r="BG38" s="61" t="str">
        <f>IFERROR(stern!BF38/GAMSstern!BF38,"")</f>
        <v/>
      </c>
      <c r="BH38" s="61" t="str">
        <f>IFERROR(stern!BG38/GAMSstern!BG38,"")</f>
        <v/>
      </c>
      <c r="BI38" s="61" t="str">
        <f>IFERROR(stern!BH38/GAMSstern!BH38,"")</f>
        <v/>
      </c>
      <c r="BJ38" s="61" t="str">
        <f>IFERROR(stern!BI38/GAMSstern!BI38,"")</f>
        <v/>
      </c>
    </row>
    <row r="39" spans="1:62" x14ac:dyDescent="0.25">
      <c r="A39" t="str">
        <f>stern!A39</f>
        <v>Exponent of control cost function</v>
      </c>
      <c r="B39" t="str">
        <f>GAMSbase!A39</f>
        <v>Exponent of control cost function</v>
      </c>
      <c r="C39" s="61">
        <f>IFERROR(stern!B39/GAMSstern!B39,"")</f>
        <v>1</v>
      </c>
      <c r="D39" s="61" t="str">
        <f>IFERROR(stern!C39/GAMSstern!C39,"")</f>
        <v/>
      </c>
      <c r="E39" s="61" t="str">
        <f>IFERROR(stern!D39/GAMSstern!D39,"")</f>
        <v/>
      </c>
      <c r="F39" s="61" t="str">
        <f>IFERROR(stern!E39/GAMSstern!E39,"")</f>
        <v/>
      </c>
      <c r="G39" s="61" t="str">
        <f>IFERROR(stern!F39/GAMSstern!F39,"")</f>
        <v/>
      </c>
      <c r="H39" s="61" t="str">
        <f>IFERROR(stern!G39/GAMSstern!G39,"")</f>
        <v/>
      </c>
      <c r="I39" s="61" t="str">
        <f>IFERROR(stern!H39/GAMSstern!H39,"")</f>
        <v/>
      </c>
      <c r="J39" s="61" t="str">
        <f>IFERROR(stern!I39/GAMSstern!I39,"")</f>
        <v/>
      </c>
      <c r="K39" s="61" t="str">
        <f>IFERROR(stern!J39/GAMSstern!J39,"")</f>
        <v/>
      </c>
      <c r="L39" s="61" t="str">
        <f>IFERROR(stern!K39/GAMSstern!K39,"")</f>
        <v/>
      </c>
      <c r="M39" s="61" t="str">
        <f>IFERROR(stern!L39/GAMSstern!L39,"")</f>
        <v/>
      </c>
      <c r="N39" s="61" t="str">
        <f>IFERROR(stern!M39/GAMSstern!M39,"")</f>
        <v/>
      </c>
      <c r="O39" s="61" t="str">
        <f>IFERROR(stern!N39/GAMSstern!N39,"")</f>
        <v/>
      </c>
      <c r="P39" s="61" t="str">
        <f>IFERROR(stern!O39/GAMSstern!O39,"")</f>
        <v/>
      </c>
      <c r="Q39" s="61" t="str">
        <f>IFERROR(stern!P39/GAMSstern!P39,"")</f>
        <v/>
      </c>
      <c r="R39" s="61" t="str">
        <f>IFERROR(stern!Q39/GAMSstern!Q39,"")</f>
        <v/>
      </c>
      <c r="S39" s="61" t="str">
        <f>IFERROR(stern!R39/GAMSstern!R39,"")</f>
        <v/>
      </c>
      <c r="T39" s="61" t="str">
        <f>IFERROR(stern!S39/GAMSstern!S39,"")</f>
        <v/>
      </c>
      <c r="U39" s="61" t="str">
        <f>IFERROR(stern!T39/GAMSstern!T39,"")</f>
        <v/>
      </c>
      <c r="V39" s="61" t="str">
        <f>IFERROR(stern!U39/GAMSstern!U39,"")</f>
        <v/>
      </c>
      <c r="W39" s="61" t="str">
        <f>IFERROR(stern!V39/GAMSstern!V39,"")</f>
        <v/>
      </c>
      <c r="X39" s="61" t="str">
        <f>IFERROR(stern!W39/GAMSstern!W39,"")</f>
        <v/>
      </c>
      <c r="Y39" s="61" t="str">
        <f>IFERROR(stern!X39/GAMSstern!X39,"")</f>
        <v/>
      </c>
      <c r="Z39" s="61" t="str">
        <f>IFERROR(stern!Y39/GAMSstern!Y39,"")</f>
        <v/>
      </c>
      <c r="AA39" s="61" t="str">
        <f>IFERROR(stern!Z39/GAMSstern!Z39,"")</f>
        <v/>
      </c>
      <c r="AB39" s="61" t="str">
        <f>IFERROR(stern!AA39/GAMSstern!AA39,"")</f>
        <v/>
      </c>
      <c r="AC39" s="61" t="str">
        <f>IFERROR(stern!AB39/GAMSstern!AB39,"")</f>
        <v/>
      </c>
      <c r="AD39" s="61" t="str">
        <f>IFERROR(stern!AC39/GAMSstern!AC39,"")</f>
        <v/>
      </c>
      <c r="AE39" s="61" t="str">
        <f>IFERROR(stern!AD39/GAMSstern!AD39,"")</f>
        <v/>
      </c>
      <c r="AF39" s="61" t="str">
        <f>IFERROR(stern!AE39/GAMSstern!AE39,"")</f>
        <v/>
      </c>
      <c r="AG39" s="61" t="str">
        <f>IFERROR(stern!AF39/GAMSstern!AF39,"")</f>
        <v/>
      </c>
      <c r="AH39" s="61" t="str">
        <f>IFERROR(stern!AG39/GAMSstern!AG39,"")</f>
        <v/>
      </c>
      <c r="AI39" s="61" t="str">
        <f>IFERROR(stern!AH39/GAMSstern!AH39,"")</f>
        <v/>
      </c>
      <c r="AJ39" s="61" t="str">
        <f>IFERROR(stern!AI39/GAMSstern!AI39,"")</f>
        <v/>
      </c>
      <c r="AK39" s="61" t="str">
        <f>IFERROR(stern!AJ39/GAMSstern!AJ39,"")</f>
        <v/>
      </c>
      <c r="AL39" s="61" t="str">
        <f>IFERROR(stern!AK39/GAMSstern!AK39,"")</f>
        <v/>
      </c>
      <c r="AM39" s="61" t="str">
        <f>IFERROR(stern!AL39/GAMSstern!AL39,"")</f>
        <v/>
      </c>
      <c r="AN39" s="61" t="str">
        <f>IFERROR(stern!AM39/GAMSstern!AM39,"")</f>
        <v/>
      </c>
      <c r="AO39" s="61" t="str">
        <f>IFERROR(stern!AN39/GAMSstern!AN39,"")</f>
        <v/>
      </c>
      <c r="AP39" s="61" t="str">
        <f>IFERROR(stern!AO39/GAMSstern!AO39,"")</f>
        <v/>
      </c>
      <c r="AQ39" s="61" t="str">
        <f>IFERROR(stern!AP39/GAMSstern!AP39,"")</f>
        <v/>
      </c>
      <c r="AR39" s="61" t="str">
        <f>IFERROR(stern!AQ39/GAMSstern!AQ39,"")</f>
        <v/>
      </c>
      <c r="AS39" s="61" t="str">
        <f>IFERROR(stern!AR39/GAMSstern!AR39,"")</f>
        <v/>
      </c>
      <c r="AT39" s="61" t="str">
        <f>IFERROR(stern!AS39/GAMSstern!AS39,"")</f>
        <v/>
      </c>
      <c r="AU39" s="61" t="str">
        <f>IFERROR(stern!AT39/GAMSstern!AT39,"")</f>
        <v/>
      </c>
      <c r="AV39" s="61" t="str">
        <f>IFERROR(stern!AU39/GAMSstern!AU39,"")</f>
        <v/>
      </c>
      <c r="AW39" s="61" t="str">
        <f>IFERROR(stern!AV39/GAMSstern!AV39,"")</f>
        <v/>
      </c>
      <c r="AX39" s="61" t="str">
        <f>IFERROR(stern!AW39/GAMSstern!AW39,"")</f>
        <v/>
      </c>
      <c r="AY39" s="61" t="str">
        <f>IFERROR(stern!AX39/GAMSstern!AX39,"")</f>
        <v/>
      </c>
      <c r="AZ39" s="61" t="str">
        <f>IFERROR(stern!AY39/GAMSstern!AY39,"")</f>
        <v/>
      </c>
      <c r="BA39" s="61" t="str">
        <f>IFERROR(stern!AZ39/GAMSstern!AZ39,"")</f>
        <v/>
      </c>
      <c r="BB39" s="61" t="str">
        <f>IFERROR(stern!BA39/GAMSstern!BA39,"")</f>
        <v/>
      </c>
      <c r="BC39" s="61" t="str">
        <f>IFERROR(stern!BB39/GAMSstern!BB39,"")</f>
        <v/>
      </c>
      <c r="BD39" s="61" t="str">
        <f>IFERROR(stern!BC39/GAMSstern!BC39,"")</f>
        <v/>
      </c>
      <c r="BE39" s="61" t="str">
        <f>IFERROR(stern!BD39/GAMSstern!BD39,"")</f>
        <v/>
      </c>
      <c r="BF39" s="61" t="str">
        <f>IFERROR(stern!BE39/GAMSstern!BE39,"")</f>
        <v/>
      </c>
      <c r="BG39" s="61" t="str">
        <f>IFERROR(stern!BF39/GAMSstern!BF39,"")</f>
        <v/>
      </c>
      <c r="BH39" s="61" t="str">
        <f>IFERROR(stern!BG39/GAMSstern!BG39,"")</f>
        <v/>
      </c>
      <c r="BI39" s="61" t="str">
        <f>IFERROR(stern!BH39/GAMSstern!BH39,"")</f>
        <v/>
      </c>
      <c r="BJ39" s="61" t="str">
        <f>IFERROR(stern!BI39/GAMSstern!BI39,"")</f>
        <v/>
      </c>
    </row>
    <row r="40" spans="1:62" x14ac:dyDescent="0.25">
      <c r="A40" t="str">
        <f>stern!A40</f>
        <v>EMISSIONS</v>
      </c>
      <c r="B40" t="str">
        <f>GAMSbase!A40</f>
        <v>* EMISSIONS</v>
      </c>
      <c r="C40" s="61" t="str">
        <f>IFERROR(stern!B40/GAMSstern!B40,"")</f>
        <v/>
      </c>
      <c r="D40" s="61" t="str">
        <f>IFERROR(stern!C40/GAMSstern!C40,"")</f>
        <v/>
      </c>
      <c r="E40" s="61" t="str">
        <f>IFERROR(stern!D40/GAMSstern!D40,"")</f>
        <v/>
      </c>
      <c r="F40" s="61" t="str">
        <f>IFERROR(stern!E40/GAMSstern!E40,"")</f>
        <v/>
      </c>
      <c r="G40" s="61" t="str">
        <f>IFERROR(stern!F40/GAMSstern!F40,"")</f>
        <v/>
      </c>
      <c r="H40" s="61" t="str">
        <f>IFERROR(stern!G40/GAMSstern!G40,"")</f>
        <v/>
      </c>
      <c r="I40" s="61" t="str">
        <f>IFERROR(stern!H40/GAMSstern!H40,"")</f>
        <v/>
      </c>
      <c r="J40" s="61" t="str">
        <f>IFERROR(stern!I40/GAMSstern!I40,"")</f>
        <v/>
      </c>
      <c r="K40" s="61" t="str">
        <f>IFERROR(stern!J40/GAMSstern!J40,"")</f>
        <v/>
      </c>
      <c r="L40" s="61" t="str">
        <f>IFERROR(stern!K40/GAMSstern!K40,"")</f>
        <v/>
      </c>
      <c r="M40" s="61" t="str">
        <f>IFERROR(stern!L40/GAMSstern!L40,"")</f>
        <v/>
      </c>
      <c r="N40" s="61" t="str">
        <f>IFERROR(stern!M40/GAMSstern!M40,"")</f>
        <v/>
      </c>
      <c r="O40" s="61" t="str">
        <f>IFERROR(stern!N40/GAMSstern!N40,"")</f>
        <v/>
      </c>
      <c r="P40" s="61" t="str">
        <f>IFERROR(stern!O40/GAMSstern!O40,"")</f>
        <v/>
      </c>
      <c r="Q40" s="61" t="str">
        <f>IFERROR(stern!P40/GAMSstern!P40,"")</f>
        <v/>
      </c>
      <c r="R40" s="61" t="str">
        <f>IFERROR(stern!Q40/GAMSstern!Q40,"")</f>
        <v/>
      </c>
      <c r="S40" s="61" t="str">
        <f>IFERROR(stern!R40/GAMSstern!R40,"")</f>
        <v/>
      </c>
      <c r="T40" s="61" t="str">
        <f>IFERROR(stern!S40/GAMSstern!S40,"")</f>
        <v/>
      </c>
      <c r="U40" s="61" t="str">
        <f>IFERROR(stern!T40/GAMSstern!T40,"")</f>
        <v/>
      </c>
      <c r="V40" s="61" t="str">
        <f>IFERROR(stern!U40/GAMSstern!U40,"")</f>
        <v/>
      </c>
      <c r="W40" s="61" t="str">
        <f>IFERROR(stern!V40/GAMSstern!V40,"")</f>
        <v/>
      </c>
      <c r="X40" s="61" t="str">
        <f>IFERROR(stern!W40/GAMSstern!W40,"")</f>
        <v/>
      </c>
      <c r="Y40" s="61" t="str">
        <f>IFERROR(stern!X40/GAMSstern!X40,"")</f>
        <v/>
      </c>
      <c r="Z40" s="61" t="str">
        <f>IFERROR(stern!Y40/GAMSstern!Y40,"")</f>
        <v/>
      </c>
      <c r="AA40" s="61" t="str">
        <f>IFERROR(stern!Z40/GAMSstern!Z40,"")</f>
        <v/>
      </c>
      <c r="AB40" s="61" t="str">
        <f>IFERROR(stern!AA40/GAMSstern!AA40,"")</f>
        <v/>
      </c>
      <c r="AC40" s="61" t="str">
        <f>IFERROR(stern!AB40/GAMSstern!AB40,"")</f>
        <v/>
      </c>
      <c r="AD40" s="61" t="str">
        <f>IFERROR(stern!AC40/GAMSstern!AC40,"")</f>
        <v/>
      </c>
      <c r="AE40" s="61" t="str">
        <f>IFERROR(stern!AD40/GAMSstern!AD40,"")</f>
        <v/>
      </c>
      <c r="AF40" s="61" t="str">
        <f>IFERROR(stern!AE40/GAMSstern!AE40,"")</f>
        <v/>
      </c>
      <c r="AG40" s="61" t="str">
        <f>IFERROR(stern!AF40/GAMSstern!AF40,"")</f>
        <v/>
      </c>
      <c r="AH40" s="61" t="str">
        <f>IFERROR(stern!AG40/GAMSstern!AG40,"")</f>
        <v/>
      </c>
      <c r="AI40" s="61" t="str">
        <f>IFERROR(stern!AH40/GAMSstern!AH40,"")</f>
        <v/>
      </c>
      <c r="AJ40" s="61" t="str">
        <f>IFERROR(stern!AI40/GAMSstern!AI40,"")</f>
        <v/>
      </c>
      <c r="AK40" s="61" t="str">
        <f>IFERROR(stern!AJ40/GAMSstern!AJ40,"")</f>
        <v/>
      </c>
      <c r="AL40" s="61" t="str">
        <f>IFERROR(stern!AK40/GAMSstern!AK40,"")</f>
        <v/>
      </c>
      <c r="AM40" s="61" t="str">
        <f>IFERROR(stern!AL40/GAMSstern!AL40,"")</f>
        <v/>
      </c>
      <c r="AN40" s="61" t="str">
        <f>IFERROR(stern!AM40/GAMSstern!AM40,"")</f>
        <v/>
      </c>
      <c r="AO40" s="61" t="str">
        <f>IFERROR(stern!AN40/GAMSstern!AN40,"")</f>
        <v/>
      </c>
      <c r="AP40" s="61" t="str">
        <f>IFERROR(stern!AO40/GAMSstern!AO40,"")</f>
        <v/>
      </c>
      <c r="AQ40" s="61" t="str">
        <f>IFERROR(stern!AP40/GAMSstern!AP40,"")</f>
        <v/>
      </c>
      <c r="AR40" s="61" t="str">
        <f>IFERROR(stern!AQ40/GAMSstern!AQ40,"")</f>
        <v/>
      </c>
      <c r="AS40" s="61" t="str">
        <f>IFERROR(stern!AR40/GAMSstern!AR40,"")</f>
        <v/>
      </c>
      <c r="AT40" s="61" t="str">
        <f>IFERROR(stern!AS40/GAMSstern!AS40,"")</f>
        <v/>
      </c>
      <c r="AU40" s="61" t="str">
        <f>IFERROR(stern!AT40/GAMSstern!AT40,"")</f>
        <v/>
      </c>
      <c r="AV40" s="61" t="str">
        <f>IFERROR(stern!AU40/GAMSstern!AU40,"")</f>
        <v/>
      </c>
      <c r="AW40" s="61" t="str">
        <f>IFERROR(stern!AV40/GAMSstern!AV40,"")</f>
        <v/>
      </c>
      <c r="AX40" s="61" t="str">
        <f>IFERROR(stern!AW40/GAMSstern!AW40,"")</f>
        <v/>
      </c>
      <c r="AY40" s="61" t="str">
        <f>IFERROR(stern!AX40/GAMSstern!AX40,"")</f>
        <v/>
      </c>
      <c r="AZ40" s="61" t="str">
        <f>IFERROR(stern!AY40/GAMSstern!AY40,"")</f>
        <v/>
      </c>
      <c r="BA40" s="61" t="str">
        <f>IFERROR(stern!AZ40/GAMSstern!AZ40,"")</f>
        <v/>
      </c>
      <c r="BB40" s="61" t="str">
        <f>IFERROR(stern!BA40/GAMSstern!BA40,"")</f>
        <v/>
      </c>
      <c r="BC40" s="61" t="str">
        <f>IFERROR(stern!BB40/GAMSstern!BB40,"")</f>
        <v/>
      </c>
      <c r="BD40" s="61" t="str">
        <f>IFERROR(stern!BC40/GAMSstern!BC40,"")</f>
        <v/>
      </c>
      <c r="BE40" s="61" t="str">
        <f>IFERROR(stern!BD40/GAMSstern!BD40,"")</f>
        <v/>
      </c>
      <c r="BF40" s="61" t="str">
        <f>IFERROR(stern!BE40/GAMSstern!BE40,"")</f>
        <v/>
      </c>
      <c r="BG40" s="61" t="str">
        <f>IFERROR(stern!BF40/GAMSstern!BF40,"")</f>
        <v/>
      </c>
      <c r="BH40" s="61" t="str">
        <f>IFERROR(stern!BG40/GAMSstern!BG40,"")</f>
        <v/>
      </c>
      <c r="BI40" s="61" t="str">
        <f>IFERROR(stern!BH40/GAMSstern!BH40,"")</f>
        <v/>
      </c>
      <c r="BJ40" s="61" t="str">
        <f>IFERROR(stern!BI40/GAMSstern!BI40,"")</f>
        <v/>
      </c>
    </row>
    <row r="41" spans="1:62" x14ac:dyDescent="0.25">
      <c r="A41" t="str">
        <f>stern!A41</f>
        <v>Sigma (industrial, MTCO2/$1000 2000 US$)</v>
      </c>
      <c r="B41" t="str">
        <f>GAMSbase!A41</f>
        <v>Sigma (Industrial MTCO2 per 1000 USD [2000]</v>
      </c>
      <c r="C41" s="61">
        <f>IFERROR(stern!B41/GAMSstern!B41,"")</f>
        <v>1</v>
      </c>
      <c r="D41" s="61">
        <f>IFERROR(stern!C41/GAMSstern!C41,"")</f>
        <v>1.0000000000351992</v>
      </c>
      <c r="E41" s="61">
        <f>IFERROR(stern!D41/GAMSstern!D41,"")</f>
        <v>1.0000000000164553</v>
      </c>
      <c r="F41" s="61">
        <f>IFERROR(stern!E41/GAMSstern!E41,"")</f>
        <v>1.0000000000043765</v>
      </c>
      <c r="G41" s="61">
        <f>IFERROR(stern!F41/GAMSstern!F41,"")</f>
        <v>0.99999999998713818</v>
      </c>
      <c r="H41" s="61">
        <f>IFERROR(stern!G41/GAMSstern!G41,"")</f>
        <v>0.99999999995790234</v>
      </c>
      <c r="I41" s="61">
        <f>IFERROR(stern!H41/GAMSstern!H41,"")</f>
        <v>1.0000000001313749</v>
      </c>
      <c r="J41" s="61">
        <f>IFERROR(stern!I41/GAMSstern!I41,"")</f>
        <v>1.0000000000109492</v>
      </c>
      <c r="K41" s="61">
        <f>IFERROR(stern!J41/GAMSstern!J41,"")</f>
        <v>0.99999999995140165</v>
      </c>
      <c r="L41" s="61">
        <f>IFERROR(stern!K41/GAMSstern!K41,"")</f>
        <v>0.9999999999450252</v>
      </c>
      <c r="M41" s="61">
        <f>IFERROR(stern!L41/GAMSstern!L41,"")</f>
        <v>0.99999999998636147</v>
      </c>
      <c r="N41" s="61">
        <f>IFERROR(stern!M41/GAMSstern!M41,"")</f>
        <v>1.0000000001751563</v>
      </c>
      <c r="O41" s="61">
        <f>IFERROR(stern!N41/GAMSstern!N41,"")</f>
        <v>1.0000000001227862</v>
      </c>
      <c r="P41" s="61">
        <f>IFERROR(stern!O41/GAMSstern!O41,"")</f>
        <v>1.0000000000970806</v>
      </c>
      <c r="Q41" s="61">
        <f>IFERROR(stern!P41/GAMSstern!P41,"")</f>
        <v>1.0000000000622766</v>
      </c>
      <c r="R41" s="61">
        <f>IFERROR(stern!Q41/GAMSstern!Q41,"")</f>
        <v>1.0000000000773472</v>
      </c>
      <c r="S41" s="61">
        <f>IFERROR(stern!R41/GAMSstern!R41,"")</f>
        <v>1.000000000155195</v>
      </c>
      <c r="T41" s="61">
        <f>IFERROR(stern!S41/GAMSstern!S41,"")</f>
        <v>0.99999999999392797</v>
      </c>
      <c r="U41" s="61">
        <f>IFERROR(stern!T41/GAMSstern!T41,"")</f>
        <v>0.9999999998532636</v>
      </c>
      <c r="V41" s="61">
        <f>IFERROR(stern!U41/GAMSstern!U41,"")</f>
        <v>1.0000000000430098</v>
      </c>
      <c r="W41" s="61">
        <f>IFERROR(stern!V41/GAMSstern!V41,"")</f>
        <v>0.99999999994358135</v>
      </c>
      <c r="X41" s="61">
        <f>IFERROR(stern!W41/GAMSstern!W41,"")</f>
        <v>1.0000000001104716</v>
      </c>
      <c r="Y41" s="61">
        <f>IFERROR(stern!X41/GAMSstern!X41,"")</f>
        <v>1.0000000001382767</v>
      </c>
      <c r="Z41" s="61">
        <f>IFERROR(stern!Y41/GAMSstern!Y41,"")</f>
        <v>1.0000000001223723</v>
      </c>
      <c r="AA41" s="61">
        <f>IFERROR(stern!Z41/GAMSstern!Z41,"")</f>
        <v>0.99999999992558353</v>
      </c>
      <c r="AB41" s="61">
        <f>IFERROR(stern!AA41/GAMSstern!AA41,"")</f>
        <v>1.0000000001239604</v>
      </c>
      <c r="AC41" s="61">
        <f>IFERROR(stern!AB41/GAMSstern!AB41,"")</f>
        <v>0.99999999972792275</v>
      </c>
      <c r="AD41" s="61">
        <f>IFERROR(stern!AC41/GAMSstern!AC41,"")</f>
        <v>1.0000000002242626</v>
      </c>
      <c r="AE41" s="61">
        <f>IFERROR(stern!AD41/GAMSstern!AD41,"")</f>
        <v>1.0000000002608429</v>
      </c>
      <c r="AF41" s="61">
        <f>IFERROR(stern!AE41/GAMSstern!AE41,"")</f>
        <v>1.0000000003507692</v>
      </c>
      <c r="AG41" s="61">
        <f>IFERROR(stern!AF41/GAMSstern!AF41,"")</f>
        <v>0.99999999970095466</v>
      </c>
      <c r="AH41" s="61">
        <f>IFERROR(stern!AG41/GAMSstern!AG41,"")</f>
        <v>0.99999999965976805</v>
      </c>
      <c r="AI41" s="61">
        <f>IFERROR(stern!AH41/GAMSstern!AH41,"")</f>
        <v>1.0000000003321425</v>
      </c>
      <c r="AJ41" s="61">
        <f>IFERROR(stern!AI41/GAMSstern!AI41,"")</f>
        <v>1.0000000004015324</v>
      </c>
      <c r="AK41" s="61">
        <f>IFERROR(stern!AJ41/GAMSstern!AJ41,"")</f>
        <v>1.0000000002748513</v>
      </c>
      <c r="AL41" s="61">
        <f>IFERROR(stern!AK41/GAMSstern!AK41,"")</f>
        <v>1.0000000004380083</v>
      </c>
      <c r="AM41" s="61">
        <f>IFERROR(stern!AL41/GAMSstern!AL41,"")</f>
        <v>1.0000000002076106</v>
      </c>
      <c r="AN41" s="61">
        <f>IFERROR(stern!AM41/GAMSstern!AM41,"")</f>
        <v>1.0000000002942049</v>
      </c>
      <c r="AO41" s="61">
        <f>IFERROR(stern!AN41/GAMSstern!AN41,"")</f>
        <v>1.0000000004252472</v>
      </c>
      <c r="AP41" s="61">
        <f>IFERROR(stern!AO41/GAMSstern!AO41,"")</f>
        <v>0.99999999957793839</v>
      </c>
      <c r="AQ41" s="61">
        <f>IFERROR(stern!AP41/GAMSstern!AP41,"")</f>
        <v>1.0000000003480989</v>
      </c>
      <c r="AR41" s="61">
        <f>IFERROR(stern!AQ41/GAMSstern!AQ41,"")</f>
        <v>0.99999999959625352</v>
      </c>
      <c r="AS41" s="61">
        <f>IFERROR(stern!AR41/GAMSstern!AR41,"")</f>
        <v>0.99999999982919796</v>
      </c>
      <c r="AT41" s="61">
        <f>IFERROR(stern!AS41/GAMSstern!AS41,"")</f>
        <v>1.00000000066652</v>
      </c>
      <c r="AU41" s="61">
        <f>IFERROR(stern!AT41/GAMSstern!AT41,"")</f>
        <v>0.9999999996820581</v>
      </c>
      <c r="AV41" s="61">
        <f>IFERROR(stern!AU41/GAMSstern!AU41,"")</f>
        <v>1.0000000001740084</v>
      </c>
      <c r="AW41" s="61">
        <f>IFERROR(stern!AV41/GAMSstern!AV41,"")</f>
        <v>1.0000000007495935</v>
      </c>
      <c r="AX41" s="61">
        <f>IFERROR(stern!AW41/GAMSstern!AW41,"")</f>
        <v>1.0000000000869329</v>
      </c>
      <c r="AY41" s="61">
        <f>IFERROR(stern!AX41/GAMSstern!AX41,"")</f>
        <v>1.0000000002172638</v>
      </c>
      <c r="AZ41" s="61">
        <f>IFERROR(stern!AY41/GAMSstern!AY41,"")</f>
        <v>1.0000000000558031</v>
      </c>
      <c r="BA41" s="61">
        <f>IFERROR(stern!AZ41/GAMSstern!AZ41,"")</f>
        <v>1.0000000002275473</v>
      </c>
      <c r="BB41" s="61">
        <f>IFERROR(stern!BA41/GAMSstern!BA41,"")</f>
        <v>1.0000000005578913</v>
      </c>
      <c r="BC41" s="61">
        <f>IFERROR(stern!BB41/GAMSstern!BB41,"")</f>
        <v>0.99999999953748309</v>
      </c>
      <c r="BD41" s="61">
        <f>IFERROR(stern!BC41/GAMSstern!BC41,"")</f>
        <v>1.0000000009441323</v>
      </c>
      <c r="BE41" s="61">
        <f>IFERROR(stern!BD41/GAMSstern!BD41,"")</f>
        <v>0.99999999925611682</v>
      </c>
      <c r="BF41" s="61">
        <f>IFERROR(stern!BE41/GAMSstern!BE41,"")</f>
        <v>0.99999999966896491</v>
      </c>
      <c r="BG41" s="61">
        <f>IFERROR(stern!BF41/GAMSstern!BF41,"")</f>
        <v>0.9999999994769011</v>
      </c>
      <c r="BH41" s="61">
        <f>IFERROR(stern!BG41/GAMSstern!BG41,"")</f>
        <v>0.99999999962806563</v>
      </c>
      <c r="BI41" s="61">
        <f>IFERROR(stern!BH41/GAMSstern!BH41,"")</f>
        <v>0.99999999977135223</v>
      </c>
      <c r="BJ41" s="61">
        <f>IFERROR(stern!BI41/GAMSstern!BI41,"")</f>
        <v>0.99999999933756889</v>
      </c>
    </row>
    <row r="42" spans="1:62" x14ac:dyDescent="0.25">
      <c r="A42" t="str">
        <f>stern!A42</f>
        <v xml:space="preserve">      Sigma, 2010</v>
      </c>
      <c r="B42" t="str">
        <f>GAMSbase!A42</f>
        <v>Initial Sigma</v>
      </c>
      <c r="C42" s="61">
        <f>IFERROR(stern!B42/GAMSstern!B42,"")</f>
        <v>1</v>
      </c>
      <c r="D42" s="61" t="str">
        <f>IFERROR(stern!C42/GAMSstern!C42,"")</f>
        <v/>
      </c>
      <c r="E42" s="61" t="str">
        <f>IFERROR(stern!D42/GAMSstern!D42,"")</f>
        <v/>
      </c>
      <c r="F42" s="61" t="str">
        <f>IFERROR(stern!E42/GAMSstern!E42,"")</f>
        <v/>
      </c>
      <c r="G42" s="61" t="str">
        <f>IFERROR(stern!F42/GAMSstern!F42,"")</f>
        <v/>
      </c>
      <c r="H42" s="61" t="str">
        <f>IFERROR(stern!G42/GAMSstern!G42,"")</f>
        <v/>
      </c>
      <c r="I42" s="61" t="str">
        <f>IFERROR(stern!H42/GAMSstern!H42,"")</f>
        <v/>
      </c>
      <c r="J42" s="61" t="str">
        <f>IFERROR(stern!I42/GAMSstern!I42,"")</f>
        <v/>
      </c>
      <c r="K42" s="61" t="str">
        <f>IFERROR(stern!J42/GAMSstern!J42,"")</f>
        <v/>
      </c>
      <c r="L42" s="61" t="str">
        <f>IFERROR(stern!K42/GAMSstern!K42,"")</f>
        <v/>
      </c>
      <c r="M42" s="61" t="str">
        <f>IFERROR(stern!L42/GAMSstern!L42,"")</f>
        <v/>
      </c>
      <c r="N42" s="61" t="str">
        <f>IFERROR(stern!M42/GAMSstern!M42,"")</f>
        <v/>
      </c>
      <c r="O42" s="61" t="str">
        <f>IFERROR(stern!N42/GAMSstern!N42,"")</f>
        <v/>
      </c>
      <c r="P42" s="61" t="str">
        <f>IFERROR(stern!O42/GAMSstern!O42,"")</f>
        <v/>
      </c>
      <c r="Q42" s="61" t="str">
        <f>IFERROR(stern!P42/GAMSstern!P42,"")</f>
        <v/>
      </c>
      <c r="R42" s="61" t="str">
        <f>IFERROR(stern!Q42/GAMSstern!Q42,"")</f>
        <v/>
      </c>
      <c r="S42" s="61" t="str">
        <f>IFERROR(stern!R42/GAMSstern!R42,"")</f>
        <v/>
      </c>
      <c r="T42" s="61" t="str">
        <f>IFERROR(stern!S42/GAMSstern!S42,"")</f>
        <v/>
      </c>
      <c r="U42" s="61" t="str">
        <f>IFERROR(stern!T42/GAMSstern!T42,"")</f>
        <v/>
      </c>
      <c r="V42" s="61" t="str">
        <f>IFERROR(stern!U42/GAMSstern!U42,"")</f>
        <v/>
      </c>
      <c r="W42" s="61" t="str">
        <f>IFERROR(stern!V42/GAMSstern!V42,"")</f>
        <v/>
      </c>
      <c r="X42" s="61" t="str">
        <f>IFERROR(stern!W42/GAMSstern!W42,"")</f>
        <v/>
      </c>
      <c r="Y42" s="61" t="str">
        <f>IFERROR(stern!X42/GAMSstern!X42,"")</f>
        <v/>
      </c>
      <c r="Z42" s="61" t="str">
        <f>IFERROR(stern!Y42/GAMSstern!Y42,"")</f>
        <v/>
      </c>
      <c r="AA42" s="61" t="str">
        <f>IFERROR(stern!Z42/GAMSstern!Z42,"")</f>
        <v/>
      </c>
      <c r="AB42" s="61" t="str">
        <f>IFERROR(stern!AA42/GAMSstern!AA42,"")</f>
        <v/>
      </c>
      <c r="AC42" s="61" t="str">
        <f>IFERROR(stern!AB42/GAMSstern!AB42,"")</f>
        <v/>
      </c>
      <c r="AD42" s="61" t="str">
        <f>IFERROR(stern!AC42/GAMSstern!AC42,"")</f>
        <v/>
      </c>
      <c r="AE42" s="61" t="str">
        <f>IFERROR(stern!AD42/GAMSstern!AD42,"")</f>
        <v/>
      </c>
      <c r="AF42" s="61" t="str">
        <f>IFERROR(stern!AE42/GAMSstern!AE42,"")</f>
        <v/>
      </c>
      <c r="AG42" s="61" t="str">
        <f>IFERROR(stern!AF42/GAMSstern!AF42,"")</f>
        <v/>
      </c>
      <c r="AH42" s="61" t="str">
        <f>IFERROR(stern!AG42/GAMSstern!AG42,"")</f>
        <v/>
      </c>
      <c r="AI42" s="61" t="str">
        <f>IFERROR(stern!AH42/GAMSstern!AH42,"")</f>
        <v/>
      </c>
      <c r="AJ42" s="61" t="str">
        <f>IFERROR(stern!AI42/GAMSstern!AI42,"")</f>
        <v/>
      </c>
      <c r="AK42" s="61" t="str">
        <f>IFERROR(stern!AJ42/GAMSstern!AJ42,"")</f>
        <v/>
      </c>
      <c r="AL42" s="61" t="str">
        <f>IFERROR(stern!AK42/GAMSstern!AK42,"")</f>
        <v/>
      </c>
      <c r="AM42" s="61" t="str">
        <f>IFERROR(stern!AL42/GAMSstern!AL42,"")</f>
        <v/>
      </c>
      <c r="AN42" s="61" t="str">
        <f>IFERROR(stern!AM42/GAMSstern!AM42,"")</f>
        <v/>
      </c>
      <c r="AO42" s="61" t="str">
        <f>IFERROR(stern!AN42/GAMSstern!AN42,"")</f>
        <v/>
      </c>
      <c r="AP42" s="61" t="str">
        <f>IFERROR(stern!AO42/GAMSstern!AO42,"")</f>
        <v/>
      </c>
      <c r="AQ42" s="61" t="str">
        <f>IFERROR(stern!AP42/GAMSstern!AP42,"")</f>
        <v/>
      </c>
      <c r="AR42" s="61" t="str">
        <f>IFERROR(stern!AQ42/GAMSstern!AQ42,"")</f>
        <v/>
      </c>
      <c r="AS42" s="61" t="str">
        <f>IFERROR(stern!AR42/GAMSstern!AR42,"")</f>
        <v/>
      </c>
      <c r="AT42" s="61" t="str">
        <f>IFERROR(stern!AS42/GAMSstern!AS42,"")</f>
        <v/>
      </c>
      <c r="AU42" s="61" t="str">
        <f>IFERROR(stern!AT42/GAMSstern!AT42,"")</f>
        <v/>
      </c>
      <c r="AV42" s="61" t="str">
        <f>IFERROR(stern!AU42/GAMSstern!AU42,"")</f>
        <v/>
      </c>
      <c r="AW42" s="61" t="str">
        <f>IFERROR(stern!AV42/GAMSstern!AV42,"")</f>
        <v/>
      </c>
      <c r="AX42" s="61" t="str">
        <f>IFERROR(stern!AW42/GAMSstern!AW42,"")</f>
        <v/>
      </c>
      <c r="AY42" s="61" t="str">
        <f>IFERROR(stern!AX42/GAMSstern!AX42,"")</f>
        <v/>
      </c>
      <c r="AZ42" s="61" t="str">
        <f>IFERROR(stern!AY42/GAMSstern!AY42,"")</f>
        <v/>
      </c>
      <c r="BA42" s="61" t="str">
        <f>IFERROR(stern!AZ42/GAMSstern!AZ42,"")</f>
        <v/>
      </c>
      <c r="BB42" s="61" t="str">
        <f>IFERROR(stern!BA42/GAMSstern!BA42,"")</f>
        <v/>
      </c>
      <c r="BC42" s="61" t="str">
        <f>IFERROR(stern!BB42/GAMSstern!BB42,"")</f>
        <v/>
      </c>
      <c r="BD42" s="61" t="str">
        <f>IFERROR(stern!BC42/GAMSstern!BC42,"")</f>
        <v/>
      </c>
      <c r="BE42" s="61" t="str">
        <f>IFERROR(stern!BD42/GAMSstern!BD42,"")</f>
        <v/>
      </c>
      <c r="BF42" s="61" t="str">
        <f>IFERROR(stern!BE42/GAMSstern!BE42,"")</f>
        <v/>
      </c>
      <c r="BG42" s="61" t="str">
        <f>IFERROR(stern!BF42/GAMSstern!BF42,"")</f>
        <v/>
      </c>
      <c r="BH42" s="61" t="str">
        <f>IFERROR(stern!BG42/GAMSstern!BG42,"")</f>
        <v/>
      </c>
      <c r="BI42" s="61" t="str">
        <f>IFERROR(stern!BH42/GAMSstern!BH42,"")</f>
        <v/>
      </c>
      <c r="BJ42" s="61" t="str">
        <f>IFERROR(stern!BI42/GAMSstern!BI42,"")</f>
        <v/>
      </c>
    </row>
    <row r="43" spans="1:62" x14ac:dyDescent="0.25">
      <c r="A43" t="str">
        <f>stern!A43</f>
        <v xml:space="preserve">     Growth rate of sigma (per year, log)</v>
      </c>
      <c r="B43" t="str">
        <f>GAMSbase!A43</f>
        <v>Growth Rate of Sigma</v>
      </c>
      <c r="C43" s="61">
        <f>IFERROR(stern!B43/GAMSstern!B43,"")</f>
        <v>1</v>
      </c>
      <c r="D43" s="61">
        <f>IFERROR(stern!C43/GAMSstern!C43,"")</f>
        <v>1.000000000005024</v>
      </c>
      <c r="E43" s="61">
        <f>IFERROR(stern!D43/GAMSstern!D43,"")</f>
        <v>1.0000000002118572</v>
      </c>
      <c r="F43" s="61">
        <f>IFERROR(stern!E43/GAMSstern!E43,"")</f>
        <v>0.99999999630699299</v>
      </c>
      <c r="G43" s="61">
        <f>IFERROR(stern!F43/GAMSstern!F43,"")</f>
        <v>1.0000000049271474</v>
      </c>
      <c r="H43" s="61">
        <f>IFERROR(stern!G43/GAMSstern!G43,"")</f>
        <v>1.0000000026628246</v>
      </c>
      <c r="I43" s="61">
        <f>IFERROR(stern!H43/GAMSstern!H43,"")</f>
        <v>0.99999999717969201</v>
      </c>
      <c r="J43" s="61">
        <f>IFERROR(stern!I43/GAMSstern!I43,"")</f>
        <v>0.99999999693138908</v>
      </c>
      <c r="K43" s="61">
        <f>IFERROR(stern!J43/GAMSstern!J43,"")</f>
        <v>1.0000000007658563</v>
      </c>
      <c r="L43" s="61">
        <f>IFERROR(stern!K43/GAMSstern!K43,"")</f>
        <v>0.9999999976791687</v>
      </c>
      <c r="M43" s="61">
        <f>IFERROR(stern!L43/GAMSstern!L43,"")</f>
        <v>0.99999999810454387</v>
      </c>
      <c r="N43" s="61">
        <f>IFERROR(stern!M43/GAMSstern!M43,"")</f>
        <v>1.0000000027523928</v>
      </c>
      <c r="O43" s="61">
        <f>IFERROR(stern!N43/GAMSstern!N43,"")</f>
        <v>1.0000000023607123</v>
      </c>
      <c r="P43" s="61">
        <f>IFERROR(stern!O43/GAMSstern!O43,"")</f>
        <v>0.99999999878555468</v>
      </c>
      <c r="Q43" s="61">
        <f>IFERROR(stern!P43/GAMSstern!P43,"")</f>
        <v>1.0000000052789766</v>
      </c>
      <c r="R43" s="61">
        <f>IFERROR(stern!Q43/GAMSstern!Q43,"")</f>
        <v>1.0000000036541661</v>
      </c>
      <c r="S43" s="61">
        <f>IFERROR(stern!R43/GAMSstern!R43,"")</f>
        <v>0.99999999765712067</v>
      </c>
      <c r="T43" s="61">
        <f>IFERROR(stern!S43/GAMSstern!S43,"")</f>
        <v>1.0000000026303963</v>
      </c>
      <c r="U43" s="61">
        <f>IFERROR(stern!T43/GAMSstern!T43,"")</f>
        <v>1.0000000020308266</v>
      </c>
      <c r="V43" s="61">
        <f>IFERROR(stern!U43/GAMSstern!U43,"")</f>
        <v>1.0000000016085027</v>
      </c>
      <c r="W43" s="61">
        <f>IFERROR(stern!V43/GAMSstern!V43,"")</f>
        <v>0.99999999680999585</v>
      </c>
      <c r="X43" s="61">
        <f>IFERROR(stern!W43/GAMSstern!W43,"")</f>
        <v>0.9999999947307493</v>
      </c>
      <c r="Y43" s="61">
        <f>IFERROR(stern!X43/GAMSstern!X43,"")</f>
        <v>1.0000000032417531</v>
      </c>
      <c r="Z43" s="61">
        <f>IFERROR(stern!Y43/GAMSstern!Y43,"")</f>
        <v>0.99999999734589007</v>
      </c>
      <c r="AA43" s="61">
        <f>IFERROR(stern!Z43/GAMSstern!Z43,"")</f>
        <v>0.99999999727813149</v>
      </c>
      <c r="AB43" s="61">
        <f>IFERROR(stern!AA43/GAMSstern!AA43,"")</f>
        <v>1.0000000016497079</v>
      </c>
      <c r="AC43" s="61">
        <f>IFERROR(stern!AB43/GAMSstern!AB43,"")</f>
        <v>0.99999999828663644</v>
      </c>
      <c r="AD43" s="61">
        <f>IFERROR(stern!AC43/GAMSstern!AC43,"")</f>
        <v>0.99999999829488484</v>
      </c>
      <c r="AE43" s="61">
        <f>IFERROR(stern!AD43/GAMSstern!AD43,"")</f>
        <v>1.0000000021333855</v>
      </c>
      <c r="AF43" s="61">
        <f>IFERROR(stern!AE43/GAMSstern!AE43,"")</f>
        <v>0.99999999934108408</v>
      </c>
      <c r="AG43" s="61">
        <f>IFERROR(stern!AF43/GAMSstern!AF43,"")</f>
        <v>1.0000000031174781</v>
      </c>
      <c r="AH43" s="61">
        <f>IFERROR(stern!AG43/GAMSstern!AG43,"")</f>
        <v>1.0000000042054329</v>
      </c>
      <c r="AI43" s="61">
        <f>IFERROR(stern!AH43/GAMSstern!AH43,"")</f>
        <v>1.0000000055297205</v>
      </c>
      <c r="AJ43" s="61">
        <f>IFERROR(stern!AI43/GAMSstern!AI43,"")</f>
        <v>0.99999999891183988</v>
      </c>
      <c r="AK43" s="61">
        <f>IFERROR(stern!AJ43/GAMSstern!AJ43,"")</f>
        <v>1.0000000003498566</v>
      </c>
      <c r="AL43" s="61">
        <f>IFERROR(stern!AK43/GAMSstern!AK43,"")</f>
        <v>1.0000000029695015</v>
      </c>
      <c r="AM43" s="61">
        <f>IFERROR(stern!AL43/GAMSstern!AL43,"")</f>
        <v>1.0000000003899372</v>
      </c>
      <c r="AN43" s="61">
        <f>IFERROR(stern!AM43/GAMSstern!AM43,"")</f>
        <v>0.9999999987679995</v>
      </c>
      <c r="AO43" s="61">
        <f>IFERROR(stern!AN43/GAMSstern!AN43,"")</f>
        <v>1.0000000050173674</v>
      </c>
      <c r="AP43" s="61">
        <f>IFERROR(stern!AO43/GAMSstern!AO43,"")</f>
        <v>1.0000000025142246</v>
      </c>
      <c r="AQ43" s="61">
        <f>IFERROR(stern!AP43/GAMSstern!AP43,"")</f>
        <v>0.99999999936314143</v>
      </c>
      <c r="AR43" s="61">
        <f>IFERROR(stern!AQ43/GAMSstern!AQ43,"")</f>
        <v>1.0000000044651411</v>
      </c>
      <c r="AS43" s="61">
        <f>IFERROR(stern!AR43/GAMSstern!AR43,"")</f>
        <v>1.0000000028562983</v>
      </c>
      <c r="AT43" s="61">
        <f>IFERROR(stern!AS43/GAMSstern!AS43,"")</f>
        <v>1.0000000047037187</v>
      </c>
      <c r="AU43" s="61">
        <f>IFERROR(stern!AT43/GAMSstern!AT43,"")</f>
        <v>0.9999999960877507</v>
      </c>
      <c r="AV43" s="61">
        <f>IFERROR(stern!AU43/GAMSstern!AU43,"")</f>
        <v>1.0000000010154522</v>
      </c>
      <c r="AW43" s="61">
        <f>IFERROR(stern!AV43/GAMSstern!AV43,"")</f>
        <v>0.9999999942598039</v>
      </c>
      <c r="AX43" s="61">
        <f>IFERROR(stern!AW43/GAMSstern!AW43,"")</f>
        <v>1.0000000013205321</v>
      </c>
      <c r="AY43" s="61">
        <f>IFERROR(stern!AX43/GAMSstern!AX43,"")</f>
        <v>0.99999999798713624</v>
      </c>
      <c r="AZ43" s="61">
        <f>IFERROR(stern!AY43/GAMSstern!AY43,"")</f>
        <v>0.99999999852725019</v>
      </c>
      <c r="BA43" s="61">
        <f>IFERROR(stern!AZ43/GAMSstern!AZ43,"")</f>
        <v>1.0000000052869822</v>
      </c>
      <c r="BB43" s="61">
        <f>IFERROR(stern!BA43/GAMSstern!BA43,"")</f>
        <v>0.99999999547894403</v>
      </c>
      <c r="BC43" s="61">
        <f>IFERROR(stern!BB43/GAMSstern!BB43,"")</f>
        <v>0.99999999837419429</v>
      </c>
      <c r="BD43" s="61">
        <f>IFERROR(stern!BC43/GAMSstern!BC43,"")</f>
        <v>1.0000000053579143</v>
      </c>
      <c r="BE43" s="61">
        <f>IFERROR(stern!BD43/GAMSstern!BD43,"")</f>
        <v>0.9999999951716857</v>
      </c>
      <c r="BF43" s="61">
        <f>IFERROR(stern!BE43/GAMSstern!BE43,"")</f>
        <v>0.99999999943105333</v>
      </c>
      <c r="BG43" s="61">
        <f>IFERROR(stern!BF43/GAMSstern!BF43,"")</f>
        <v>0.99999999808831241</v>
      </c>
      <c r="BH43" s="61">
        <f>IFERROR(stern!BG43/GAMSstern!BG43,"")</f>
        <v>0.99999999792299799</v>
      </c>
      <c r="BI43" s="61">
        <f>IFERROR(stern!BH43/GAMSstern!BH43,"")</f>
        <v>1.0000000064840429</v>
      </c>
      <c r="BJ43" s="61">
        <f>IFERROR(stern!BI43/GAMSstern!BI43,"")</f>
        <v>0</v>
      </c>
    </row>
    <row r="44" spans="1:62" x14ac:dyDescent="0.25">
      <c r="A44" t="str">
        <f>stern!A44</f>
        <v>Carbon emissions from land use change (GTCO2 per year)</v>
      </c>
      <c r="B44" t="str">
        <f>GAMSbase!A44</f>
        <v>Carbon Emissions from Land Use Change</v>
      </c>
      <c r="C44" s="61">
        <f>IFERROR(stern!B44/GAMSstern!B44,"")</f>
        <v>1</v>
      </c>
      <c r="D44" s="61">
        <f>IFERROR(stern!C44/GAMSstern!C44,"")</f>
        <v>1</v>
      </c>
      <c r="E44" s="61">
        <f>IFERROR(stern!D44/GAMSstern!D44,"")</f>
        <v>1</v>
      </c>
      <c r="F44" s="61">
        <f>IFERROR(stern!E44/GAMSstern!E44,"")</f>
        <v>1.0000000000000002</v>
      </c>
      <c r="G44" s="61">
        <f>IFERROR(stern!F44/GAMSstern!F44,"")</f>
        <v>1.0000000000000002</v>
      </c>
      <c r="H44" s="61">
        <f>IFERROR(stern!G44/GAMSstern!G44,"")</f>
        <v>1.0000000000000002</v>
      </c>
      <c r="I44" s="61">
        <f>IFERROR(stern!H44/GAMSstern!H44,"")</f>
        <v>1.0000000000000002</v>
      </c>
      <c r="J44" s="61">
        <f>IFERROR(stern!I44/GAMSstern!I44,"")</f>
        <v>1.0000000000000002</v>
      </c>
      <c r="K44" s="61">
        <f>IFERROR(stern!J44/GAMSstern!J44,"")</f>
        <v>1.0000000000000004</v>
      </c>
      <c r="L44" s="61">
        <f>IFERROR(stern!K44/GAMSstern!K44,"")</f>
        <v>1.0000000000000004</v>
      </c>
      <c r="M44" s="61">
        <f>IFERROR(stern!L44/GAMSstern!L44,"")</f>
        <v>1.0000000000564442</v>
      </c>
      <c r="N44" s="61">
        <f>IFERROR(stern!M44/GAMSstern!M44,"")</f>
        <v>1.0000000001269991</v>
      </c>
      <c r="O44" s="61">
        <f>IFERROR(stern!N44/GAMSstern!N44,"")</f>
        <v>1.0000000001269991</v>
      </c>
      <c r="P44" s="61">
        <f>IFERROR(stern!O44/GAMSstern!O44,"")</f>
        <v>0.99999999990651567</v>
      </c>
      <c r="Q44" s="61">
        <f>IFERROR(stern!P44/GAMSstern!P44,"")</f>
        <v>0.99999999976871345</v>
      </c>
      <c r="R44" s="61">
        <f>IFERROR(stern!Q44/GAMSstern!Q44,"")</f>
        <v>0.99999999994096622</v>
      </c>
      <c r="S44" s="61">
        <f>IFERROR(stern!R44/GAMSstern!R44,"")</f>
        <v>1.0000000001562821</v>
      </c>
      <c r="T44" s="61">
        <f>IFERROR(stern!S44/GAMSstern!S44,"")</f>
        <v>0.9999999993488472</v>
      </c>
      <c r="U44" s="61">
        <f>IFERROR(stern!T44/GAMSstern!T44,"")</f>
        <v>0.99999999968527853</v>
      </c>
      <c r="V44" s="61">
        <f>IFERROR(stern!U44/GAMSstern!U44,"")</f>
        <v>0.99999999926473959</v>
      </c>
      <c r="W44" s="61">
        <f>IFERROR(stern!V44/GAMSstern!V44,"")</f>
        <v>0.99999999873906598</v>
      </c>
      <c r="X44" s="61">
        <f>IFERROR(stern!W44/GAMSstern!W44,"")</f>
        <v>1.0000000007103427</v>
      </c>
      <c r="Y44" s="61">
        <f>IFERROR(stern!X44/GAMSstern!X44,"")</f>
        <v>0.99999999906761217</v>
      </c>
      <c r="Z44" s="61">
        <f>IFERROR(stern!Y44/GAMSstern!Y44,"")</f>
        <v>1.000000002147732</v>
      </c>
      <c r="AA44" s="61">
        <f>IFERROR(stern!Z44/GAMSstern!Z44,"")</f>
        <v>0.99999999958096553</v>
      </c>
      <c r="AB44" s="61">
        <f>IFERROR(stern!AA44/GAMSstern!AA44,"")</f>
        <v>1.0000000011851946</v>
      </c>
      <c r="AC44" s="61">
        <f>IFERROR(stern!AB44/GAMSstern!AB44,"")</f>
        <v>1.0000000011851948</v>
      </c>
      <c r="AD44" s="61">
        <f>IFERROR(stern!AC44/GAMSstern!AC44,"")</f>
        <v>1.0000000011851946</v>
      </c>
      <c r="AE44" s="61">
        <f>IFERROR(stern!AD44/GAMSstern!AD44,"")</f>
        <v>1.0000000043184549</v>
      </c>
      <c r="AF44" s="61">
        <f>IFERROR(stern!AE44/GAMSstern!AE44,"")</f>
        <v>0.99999999256873018</v>
      </c>
      <c r="AG44" s="61">
        <f>IFERROR(stern!AF44/GAMSstern!AF44,"")</f>
        <v>1.0000000072558861</v>
      </c>
      <c r="AH44" s="61">
        <f>IFERROR(stern!AG44/GAMSstern!AG44,"")</f>
        <v>1.0000000011362378</v>
      </c>
      <c r="AI44" s="61">
        <f>IFERROR(stern!AH44/GAMSstern!AH44,"")</f>
        <v>0.99999998583711747</v>
      </c>
      <c r="AJ44" s="61">
        <f>IFERROR(stern!AI44/GAMSstern!AI44,"")</f>
        <v>0.99999999539906759</v>
      </c>
      <c r="AK44" s="61">
        <f>IFERROR(stern!AJ44/GAMSstern!AJ44,"")</f>
        <v>0.9999999953990677</v>
      </c>
      <c r="AL44" s="61">
        <f>IFERROR(stern!AK44/GAMSstern!AK44,"")</f>
        <v>1.0000000252801633</v>
      </c>
      <c r="AM44" s="61">
        <f>IFERROR(stern!AL44/GAMSstern!AL44,"")</f>
        <v>1.0000000252801633</v>
      </c>
      <c r="AN44" s="61">
        <f>IFERROR(stern!AM44/GAMSstern!AM44,"")</f>
        <v>0.99999997859095224</v>
      </c>
      <c r="AO44" s="61">
        <f>IFERROR(stern!AN44/GAMSstern!AN44,"")</f>
        <v>0.99999997859095235</v>
      </c>
      <c r="AP44" s="61">
        <f>IFERROR(stern!AO44/GAMSstern!AO44,"")</f>
        <v>1.0000000880187974</v>
      </c>
      <c r="AQ44" s="61">
        <f>IFERROR(stern!AP44/GAMSstern!AP44,"")</f>
        <v>1.0000000880187976</v>
      </c>
      <c r="AR44" s="61">
        <f>IFERROR(stern!AQ44/GAMSstern!AQ44,"")</f>
        <v>0.99999997403145946</v>
      </c>
      <c r="AS44" s="61">
        <f>IFERROR(stern!AR44/GAMSstern!AR44,"")</f>
        <v>0.99999983154732353</v>
      </c>
      <c r="AT44" s="61">
        <f>IFERROR(stern!AS44/GAMSstern!AS44,"")</f>
        <v>0.99999983154732364</v>
      </c>
      <c r="AU44" s="61">
        <f>IFERROR(stern!AT44/GAMSstern!AT44,"")</f>
        <v>0.99999994286305149</v>
      </c>
      <c r="AV44" s="61">
        <f>IFERROR(stern!AU44/GAMSstern!AU44,"")</f>
        <v>0.99999980371839559</v>
      </c>
      <c r="AW44" s="61">
        <f>IFERROR(stern!AV44/GAMSstern!AV44,"")</f>
        <v>1.000000151580108</v>
      </c>
      <c r="AX44" s="61">
        <f>IFERROR(stern!AW44/GAMSstern!AW44,"")</f>
        <v>0.99999971675300536</v>
      </c>
      <c r="AY44" s="61">
        <f>IFERROR(stern!AX44/GAMSstern!AX44,"")</f>
        <v>0.99999944498625837</v>
      </c>
      <c r="AZ44" s="61">
        <f>IFERROR(stern!AY44/GAMSstern!AY44,"")</f>
        <v>0.99999944498625848</v>
      </c>
      <c r="BA44" s="61">
        <f>IFERROR(stern!AZ44/GAMSstern!AZ44,"")</f>
        <v>0.99999944498625859</v>
      </c>
      <c r="BB44" s="61">
        <f>IFERROR(stern!BA44/GAMSstern!BA44,"")</f>
        <v>1.0000010373716453</v>
      </c>
      <c r="BC44" s="61">
        <f>IFERROR(stern!BB44/GAMSstern!BB44,"")</f>
        <v>0.9999990468907044</v>
      </c>
      <c r="BD44" s="61">
        <f>IFERROR(stern!BC44/GAMSstern!BC44,"")</f>
        <v>0.9999990468907044</v>
      </c>
      <c r="BE44" s="61">
        <f>IFERROR(stern!BD44/GAMSstern!BD44,"")</f>
        <v>1.0000011203085233</v>
      </c>
      <c r="BF44" s="61">
        <f>IFERROR(stern!BE44/GAMSstern!BE44,"")</f>
        <v>0.99999723265716622</v>
      </c>
      <c r="BG44" s="61">
        <f>IFERROR(stern!BF44/GAMSstern!BF44,"")</f>
        <v>0.99999723265716634</v>
      </c>
      <c r="BH44" s="61">
        <f>IFERROR(stern!BG44/GAMSstern!BG44,"")</f>
        <v>1.0000012822946525</v>
      </c>
      <c r="BI44" s="61">
        <f>IFERROR(stern!BH44/GAMSstern!BH44,"")</f>
        <v>1.0000038133347373</v>
      </c>
      <c r="BJ44" s="61">
        <f>IFERROR(stern!BI44/GAMSstern!BI44,"")</f>
        <v>1.0000069771528606</v>
      </c>
    </row>
    <row r="45" spans="1:62" x14ac:dyDescent="0.25">
      <c r="A45" t="str">
        <f>stern!A45</f>
        <v xml:space="preserve">      CO2 emissions, land use (GTCO2 per year, 2010)</v>
      </c>
      <c r="B45" t="str">
        <f>GAMSbase!A45</f>
        <v>Initial Carbon Emissions from Land</v>
      </c>
      <c r="C45" s="61">
        <f>IFERROR(stern!B45/GAMSstern!B45,"")</f>
        <v>1</v>
      </c>
      <c r="D45" s="61" t="str">
        <f>IFERROR(stern!C45/GAMSstern!C45,"")</f>
        <v/>
      </c>
      <c r="E45" s="61" t="str">
        <f>IFERROR(stern!D45/GAMSstern!D45,"")</f>
        <v/>
      </c>
      <c r="F45" s="61" t="str">
        <f>IFERROR(stern!E45/GAMSstern!E45,"")</f>
        <v/>
      </c>
      <c r="G45" s="61" t="str">
        <f>IFERROR(stern!F45/GAMSstern!F45,"")</f>
        <v/>
      </c>
      <c r="H45" s="61" t="str">
        <f>IFERROR(stern!G45/GAMSstern!G45,"")</f>
        <v/>
      </c>
      <c r="I45" s="61" t="str">
        <f>IFERROR(stern!H45/GAMSstern!H45,"")</f>
        <v/>
      </c>
      <c r="J45" s="61" t="str">
        <f>IFERROR(stern!I45/GAMSstern!I45,"")</f>
        <v/>
      </c>
      <c r="K45" s="61" t="str">
        <f>IFERROR(stern!J45/GAMSstern!J45,"")</f>
        <v/>
      </c>
      <c r="L45" s="61" t="str">
        <f>IFERROR(stern!K45/GAMSstern!K45,"")</f>
        <v/>
      </c>
      <c r="M45" s="61" t="str">
        <f>IFERROR(stern!L45/GAMSstern!L45,"")</f>
        <v/>
      </c>
      <c r="N45" s="61" t="str">
        <f>IFERROR(stern!M45/GAMSstern!M45,"")</f>
        <v/>
      </c>
      <c r="O45" s="61" t="str">
        <f>IFERROR(stern!N45/GAMSstern!N45,"")</f>
        <v/>
      </c>
      <c r="P45" s="61" t="str">
        <f>IFERROR(stern!O45/GAMSstern!O45,"")</f>
        <v/>
      </c>
      <c r="Q45" s="61" t="str">
        <f>IFERROR(stern!P45/GAMSstern!P45,"")</f>
        <v/>
      </c>
      <c r="R45" s="61" t="str">
        <f>IFERROR(stern!Q45/GAMSstern!Q45,"")</f>
        <v/>
      </c>
      <c r="S45" s="61" t="str">
        <f>IFERROR(stern!R45/GAMSstern!R45,"")</f>
        <v/>
      </c>
      <c r="T45" s="61" t="str">
        <f>IFERROR(stern!S45/GAMSstern!S45,"")</f>
        <v/>
      </c>
      <c r="U45" s="61" t="str">
        <f>IFERROR(stern!T45/GAMSstern!T45,"")</f>
        <v/>
      </c>
      <c r="V45" s="61" t="str">
        <f>IFERROR(stern!U45/GAMSstern!U45,"")</f>
        <v/>
      </c>
      <c r="W45" s="61" t="str">
        <f>IFERROR(stern!V45/GAMSstern!V45,"")</f>
        <v/>
      </c>
      <c r="X45" s="61" t="str">
        <f>IFERROR(stern!W45/GAMSstern!W45,"")</f>
        <v/>
      </c>
      <c r="Y45" s="61" t="str">
        <f>IFERROR(stern!X45/GAMSstern!X45,"")</f>
        <v/>
      </c>
      <c r="Z45" s="61" t="str">
        <f>IFERROR(stern!Y45/GAMSstern!Y45,"")</f>
        <v/>
      </c>
      <c r="AA45" s="61" t="str">
        <f>IFERROR(stern!Z45/GAMSstern!Z45,"")</f>
        <v/>
      </c>
      <c r="AB45" s="61" t="str">
        <f>IFERROR(stern!AA45/GAMSstern!AA45,"")</f>
        <v/>
      </c>
      <c r="AC45" s="61" t="str">
        <f>IFERROR(stern!AB45/GAMSstern!AB45,"")</f>
        <v/>
      </c>
      <c r="AD45" s="61" t="str">
        <f>IFERROR(stern!AC45/GAMSstern!AC45,"")</f>
        <v/>
      </c>
      <c r="AE45" s="61" t="str">
        <f>IFERROR(stern!AD45/GAMSstern!AD45,"")</f>
        <v/>
      </c>
      <c r="AF45" s="61" t="str">
        <f>IFERROR(stern!AE45/GAMSstern!AE45,"")</f>
        <v/>
      </c>
      <c r="AG45" s="61" t="str">
        <f>IFERROR(stern!AF45/GAMSstern!AF45,"")</f>
        <v/>
      </c>
      <c r="AH45" s="61" t="str">
        <f>IFERROR(stern!AG45/GAMSstern!AG45,"")</f>
        <v/>
      </c>
      <c r="AI45" s="61" t="str">
        <f>IFERROR(stern!AH45/GAMSstern!AH45,"")</f>
        <v/>
      </c>
      <c r="AJ45" s="61" t="str">
        <f>IFERROR(stern!AI45/GAMSstern!AI45,"")</f>
        <v/>
      </c>
      <c r="AK45" s="61" t="str">
        <f>IFERROR(stern!AJ45/GAMSstern!AJ45,"")</f>
        <v/>
      </c>
      <c r="AL45" s="61" t="str">
        <f>IFERROR(stern!AK45/GAMSstern!AK45,"")</f>
        <v/>
      </c>
      <c r="AM45" s="61" t="str">
        <f>IFERROR(stern!AL45/GAMSstern!AL45,"")</f>
        <v/>
      </c>
      <c r="AN45" s="61" t="str">
        <f>IFERROR(stern!AM45/GAMSstern!AM45,"")</f>
        <v/>
      </c>
      <c r="AO45" s="61" t="str">
        <f>IFERROR(stern!AN45/GAMSstern!AN45,"")</f>
        <v/>
      </c>
      <c r="AP45" s="61" t="str">
        <f>IFERROR(stern!AO45/GAMSstern!AO45,"")</f>
        <v/>
      </c>
      <c r="AQ45" s="61" t="str">
        <f>IFERROR(stern!AP45/GAMSstern!AP45,"")</f>
        <v/>
      </c>
      <c r="AR45" s="61" t="str">
        <f>IFERROR(stern!AQ45/GAMSstern!AQ45,"")</f>
        <v/>
      </c>
      <c r="AS45" s="61" t="str">
        <f>IFERROR(stern!AR45/GAMSstern!AR45,"")</f>
        <v/>
      </c>
      <c r="AT45" s="61" t="str">
        <f>IFERROR(stern!AS45/GAMSstern!AS45,"")</f>
        <v/>
      </c>
      <c r="AU45" s="61" t="str">
        <f>IFERROR(stern!AT45/GAMSstern!AT45,"")</f>
        <v/>
      </c>
      <c r="AV45" s="61" t="str">
        <f>IFERROR(stern!AU45/GAMSstern!AU45,"")</f>
        <v/>
      </c>
      <c r="AW45" s="61" t="str">
        <f>IFERROR(stern!AV45/GAMSstern!AV45,"")</f>
        <v/>
      </c>
      <c r="AX45" s="61" t="str">
        <f>IFERROR(stern!AW45/GAMSstern!AW45,"")</f>
        <v/>
      </c>
      <c r="AY45" s="61" t="str">
        <f>IFERROR(stern!AX45/GAMSstern!AX45,"")</f>
        <v/>
      </c>
      <c r="AZ45" s="61" t="str">
        <f>IFERROR(stern!AY45/GAMSstern!AY45,"")</f>
        <v/>
      </c>
      <c r="BA45" s="61" t="str">
        <f>IFERROR(stern!AZ45/GAMSstern!AZ45,"")</f>
        <v/>
      </c>
      <c r="BB45" s="61" t="str">
        <f>IFERROR(stern!BA45/GAMSstern!BA45,"")</f>
        <v/>
      </c>
      <c r="BC45" s="61" t="str">
        <f>IFERROR(stern!BB45/GAMSstern!BB45,"")</f>
        <v/>
      </c>
      <c r="BD45" s="61" t="str">
        <f>IFERROR(stern!BC45/GAMSstern!BC45,"")</f>
        <v/>
      </c>
      <c r="BE45" s="61" t="str">
        <f>IFERROR(stern!BD45/GAMSstern!BD45,"")</f>
        <v/>
      </c>
      <c r="BF45" s="61" t="str">
        <f>IFERROR(stern!BE45/GAMSstern!BE45,"")</f>
        <v/>
      </c>
      <c r="BG45" s="61" t="str">
        <f>IFERROR(stern!BF45/GAMSstern!BF45,"")</f>
        <v/>
      </c>
      <c r="BH45" s="61" t="str">
        <f>IFERROR(stern!BG45/GAMSstern!BG45,"")</f>
        <v/>
      </c>
      <c r="BI45" s="61" t="str">
        <f>IFERROR(stern!BH45/GAMSstern!BH45,"")</f>
        <v/>
      </c>
      <c r="BJ45" s="61" t="str">
        <f>IFERROR(stern!BI45/GAMSstern!BI45,"")</f>
        <v/>
      </c>
    </row>
    <row r="46" spans="1:62" x14ac:dyDescent="0.25">
      <c r="A46" t="str">
        <f>stern!A46</f>
        <v>PARTICIPATION</v>
      </c>
      <c r="B46" t="str">
        <f>GAMSbase!A46</f>
        <v>* PARTICIPATION</v>
      </c>
      <c r="C46" s="61" t="str">
        <f>IFERROR(stern!B46/GAMSstern!B46,"")</f>
        <v/>
      </c>
      <c r="D46" s="61" t="str">
        <f>IFERROR(stern!C46/GAMSstern!C46,"")</f>
        <v/>
      </c>
      <c r="E46" s="61" t="str">
        <f>IFERROR(stern!D46/GAMSstern!D46,"")</f>
        <v/>
      </c>
      <c r="F46" s="61" t="str">
        <f>IFERROR(stern!E46/GAMSstern!E46,"")</f>
        <v/>
      </c>
      <c r="G46" s="61" t="str">
        <f>IFERROR(stern!F46/GAMSstern!F46,"")</f>
        <v/>
      </c>
      <c r="H46" s="61" t="str">
        <f>IFERROR(stern!G46/GAMSstern!G46,"")</f>
        <v/>
      </c>
      <c r="I46" s="61" t="str">
        <f>IFERROR(stern!H46/GAMSstern!H46,"")</f>
        <v/>
      </c>
      <c r="J46" s="61" t="str">
        <f>IFERROR(stern!I46/GAMSstern!I46,"")</f>
        <v/>
      </c>
      <c r="K46" s="61" t="str">
        <f>IFERROR(stern!J46/GAMSstern!J46,"")</f>
        <v/>
      </c>
      <c r="L46" s="61" t="str">
        <f>IFERROR(stern!K46/GAMSstern!K46,"")</f>
        <v/>
      </c>
      <c r="M46" s="61" t="str">
        <f>IFERROR(stern!L46/GAMSstern!L46,"")</f>
        <v/>
      </c>
      <c r="N46" s="61" t="str">
        <f>IFERROR(stern!M46/GAMSstern!M46,"")</f>
        <v/>
      </c>
      <c r="O46" s="61" t="str">
        <f>IFERROR(stern!N46/GAMSstern!N46,"")</f>
        <v/>
      </c>
      <c r="P46" s="61" t="str">
        <f>IFERROR(stern!O46/GAMSstern!O46,"")</f>
        <v/>
      </c>
      <c r="Q46" s="61" t="str">
        <f>IFERROR(stern!P46/GAMSstern!P46,"")</f>
        <v/>
      </c>
      <c r="R46" s="61" t="str">
        <f>IFERROR(stern!Q46/GAMSstern!Q46,"")</f>
        <v/>
      </c>
      <c r="S46" s="61" t="str">
        <f>IFERROR(stern!R46/GAMSstern!R46,"")</f>
        <v/>
      </c>
      <c r="T46" s="61" t="str">
        <f>IFERROR(stern!S46/GAMSstern!S46,"")</f>
        <v/>
      </c>
      <c r="U46" s="61" t="str">
        <f>IFERROR(stern!T46/GAMSstern!T46,"")</f>
        <v/>
      </c>
      <c r="V46" s="61" t="str">
        <f>IFERROR(stern!U46/GAMSstern!U46,"")</f>
        <v/>
      </c>
      <c r="W46" s="61" t="str">
        <f>IFERROR(stern!V46/GAMSstern!V46,"")</f>
        <v/>
      </c>
      <c r="X46" s="61" t="str">
        <f>IFERROR(stern!W46/GAMSstern!W46,"")</f>
        <v/>
      </c>
      <c r="Y46" s="61" t="str">
        <f>IFERROR(stern!X46/GAMSstern!X46,"")</f>
        <v/>
      </c>
      <c r="Z46" s="61" t="str">
        <f>IFERROR(stern!Y46/GAMSstern!Y46,"")</f>
        <v/>
      </c>
      <c r="AA46" s="61" t="str">
        <f>IFERROR(stern!Z46/GAMSstern!Z46,"")</f>
        <v/>
      </c>
      <c r="AB46" s="61" t="str">
        <f>IFERROR(stern!AA46/GAMSstern!AA46,"")</f>
        <v/>
      </c>
      <c r="AC46" s="61" t="str">
        <f>IFERROR(stern!AB46/GAMSstern!AB46,"")</f>
        <v/>
      </c>
      <c r="AD46" s="61" t="str">
        <f>IFERROR(stern!AC46/GAMSstern!AC46,"")</f>
        <v/>
      </c>
      <c r="AE46" s="61" t="str">
        <f>IFERROR(stern!AD46/GAMSstern!AD46,"")</f>
        <v/>
      </c>
      <c r="AF46" s="61" t="str">
        <f>IFERROR(stern!AE46/GAMSstern!AE46,"")</f>
        <v/>
      </c>
      <c r="AG46" s="61" t="str">
        <f>IFERROR(stern!AF46/GAMSstern!AF46,"")</f>
        <v/>
      </c>
      <c r="AH46" s="61" t="str">
        <f>IFERROR(stern!AG46/GAMSstern!AG46,"")</f>
        <v/>
      </c>
      <c r="AI46" s="61" t="str">
        <f>IFERROR(stern!AH46/GAMSstern!AH46,"")</f>
        <v/>
      </c>
      <c r="AJ46" s="61" t="str">
        <f>IFERROR(stern!AI46/GAMSstern!AI46,"")</f>
        <v/>
      </c>
      <c r="AK46" s="61" t="str">
        <f>IFERROR(stern!AJ46/GAMSstern!AJ46,"")</f>
        <v/>
      </c>
      <c r="AL46" s="61" t="str">
        <f>IFERROR(stern!AK46/GAMSstern!AK46,"")</f>
        <v/>
      </c>
      <c r="AM46" s="61" t="str">
        <f>IFERROR(stern!AL46/GAMSstern!AL46,"")</f>
        <v/>
      </c>
      <c r="AN46" s="61" t="str">
        <f>IFERROR(stern!AM46/GAMSstern!AM46,"")</f>
        <v/>
      </c>
      <c r="AO46" s="61" t="str">
        <f>IFERROR(stern!AN46/GAMSstern!AN46,"")</f>
        <v/>
      </c>
      <c r="AP46" s="61" t="str">
        <f>IFERROR(stern!AO46/GAMSstern!AO46,"")</f>
        <v/>
      </c>
      <c r="AQ46" s="61" t="str">
        <f>IFERROR(stern!AP46/GAMSstern!AP46,"")</f>
        <v/>
      </c>
      <c r="AR46" s="61" t="str">
        <f>IFERROR(stern!AQ46/GAMSstern!AQ46,"")</f>
        <v/>
      </c>
      <c r="AS46" s="61" t="str">
        <f>IFERROR(stern!AR46/GAMSstern!AR46,"")</f>
        <v/>
      </c>
      <c r="AT46" s="61" t="str">
        <f>IFERROR(stern!AS46/GAMSstern!AS46,"")</f>
        <v/>
      </c>
      <c r="AU46" s="61" t="str">
        <f>IFERROR(stern!AT46/GAMSstern!AT46,"")</f>
        <v/>
      </c>
      <c r="AV46" s="61" t="str">
        <f>IFERROR(stern!AU46/GAMSstern!AU46,"")</f>
        <v/>
      </c>
      <c r="AW46" s="61" t="str">
        <f>IFERROR(stern!AV46/GAMSstern!AV46,"")</f>
        <v/>
      </c>
      <c r="AX46" s="61" t="str">
        <f>IFERROR(stern!AW46/GAMSstern!AW46,"")</f>
        <v/>
      </c>
      <c r="AY46" s="61" t="str">
        <f>IFERROR(stern!AX46/GAMSstern!AX46,"")</f>
        <v/>
      </c>
      <c r="AZ46" s="61" t="str">
        <f>IFERROR(stern!AY46/GAMSstern!AY46,"")</f>
        <v/>
      </c>
      <c r="BA46" s="61" t="str">
        <f>IFERROR(stern!AZ46/GAMSstern!AZ46,"")</f>
        <v/>
      </c>
      <c r="BB46" s="61" t="str">
        <f>IFERROR(stern!BA46/GAMSstern!BA46,"")</f>
        <v/>
      </c>
      <c r="BC46" s="61" t="str">
        <f>IFERROR(stern!BB46/GAMSstern!BB46,"")</f>
        <v/>
      </c>
      <c r="BD46" s="61" t="str">
        <f>IFERROR(stern!BC46/GAMSstern!BC46,"")</f>
        <v/>
      </c>
      <c r="BE46" s="61" t="str">
        <f>IFERROR(stern!BD46/GAMSstern!BD46,"")</f>
        <v/>
      </c>
      <c r="BF46" s="61" t="str">
        <f>IFERROR(stern!BE46/GAMSstern!BE46,"")</f>
        <v/>
      </c>
      <c r="BG46" s="61" t="str">
        <f>IFERROR(stern!BF46/GAMSstern!BF46,"")</f>
        <v/>
      </c>
      <c r="BH46" s="61" t="str">
        <f>IFERROR(stern!BG46/GAMSstern!BG46,"")</f>
        <v/>
      </c>
      <c r="BI46" s="61" t="str">
        <f>IFERROR(stern!BH46/GAMSstern!BH46,"")</f>
        <v/>
      </c>
      <c r="BJ46" s="61" t="str">
        <f>IFERROR(stern!BI46/GAMSstern!BI46,"")</f>
        <v/>
      </c>
    </row>
    <row r="47" spans="1:62" x14ac:dyDescent="0.25">
      <c r="A47" t="str">
        <f>stern!A47</f>
        <v>All immediate</v>
      </c>
      <c r="B47" t="str">
        <f>GAMSbase!A47</f>
        <v>Proportion of World in Participation</v>
      </c>
      <c r="C47" s="61">
        <f>IFERROR(stern!B47/GAMSstern!B47,"")</f>
        <v>1</v>
      </c>
      <c r="D47" s="61">
        <f>IFERROR(stern!C47/GAMSstern!C47,"")</f>
        <v>1</v>
      </c>
      <c r="E47" s="61">
        <f>IFERROR(stern!D47/GAMSstern!D47,"")</f>
        <v>1</v>
      </c>
      <c r="F47" s="61">
        <f>IFERROR(stern!E47/GAMSstern!E47,"")</f>
        <v>1</v>
      </c>
      <c r="G47" s="61">
        <f>IFERROR(stern!F47/GAMSstern!F47,"")</f>
        <v>1</v>
      </c>
      <c r="H47" s="61">
        <f>IFERROR(stern!G47/GAMSstern!G47,"")</f>
        <v>1</v>
      </c>
      <c r="I47" s="61">
        <f>IFERROR(stern!H47/GAMSstern!H47,"")</f>
        <v>1</v>
      </c>
      <c r="J47" s="61">
        <f>IFERROR(stern!I47/GAMSstern!I47,"")</f>
        <v>1</v>
      </c>
      <c r="K47" s="61">
        <f>IFERROR(stern!J47/GAMSstern!J47,"")</f>
        <v>1</v>
      </c>
      <c r="L47" s="61">
        <f>IFERROR(stern!K47/GAMSstern!K47,"")</f>
        <v>1</v>
      </c>
      <c r="M47" s="61">
        <f>IFERROR(stern!L47/GAMSstern!L47,"")</f>
        <v>1</v>
      </c>
      <c r="N47" s="61">
        <f>IFERROR(stern!M47/GAMSstern!M47,"")</f>
        <v>1</v>
      </c>
      <c r="O47" s="61">
        <f>IFERROR(stern!N47/GAMSstern!N47,"")</f>
        <v>1</v>
      </c>
      <c r="P47" s="61">
        <f>IFERROR(stern!O47/GAMSstern!O47,"")</f>
        <v>1</v>
      </c>
      <c r="Q47" s="61">
        <f>IFERROR(stern!P47/GAMSstern!P47,"")</f>
        <v>1</v>
      </c>
      <c r="R47" s="61">
        <f>IFERROR(stern!Q47/GAMSstern!Q47,"")</f>
        <v>1</v>
      </c>
      <c r="S47" s="61">
        <f>IFERROR(stern!R47/GAMSstern!R47,"")</f>
        <v>1</v>
      </c>
      <c r="T47" s="61">
        <f>IFERROR(stern!S47/GAMSstern!S47,"")</f>
        <v>1</v>
      </c>
      <c r="U47" s="61">
        <f>IFERROR(stern!T47/GAMSstern!T47,"")</f>
        <v>1</v>
      </c>
      <c r="V47" s="61">
        <f>IFERROR(stern!U47/GAMSstern!U47,"")</f>
        <v>1</v>
      </c>
      <c r="W47" s="61">
        <f>IFERROR(stern!V47/GAMSstern!V47,"")</f>
        <v>1</v>
      </c>
      <c r="X47" s="61">
        <f>IFERROR(stern!W47/GAMSstern!W47,"")</f>
        <v>1</v>
      </c>
      <c r="Y47" s="61">
        <f>IFERROR(stern!X47/GAMSstern!X47,"")</f>
        <v>1</v>
      </c>
      <c r="Z47" s="61">
        <f>IFERROR(stern!Y47/GAMSstern!Y47,"")</f>
        <v>1</v>
      </c>
      <c r="AA47" s="61">
        <f>IFERROR(stern!Z47/GAMSstern!Z47,"")</f>
        <v>1</v>
      </c>
      <c r="AB47" s="61">
        <f>IFERROR(stern!AA47/GAMSstern!AA47,"")</f>
        <v>1</v>
      </c>
      <c r="AC47" s="61">
        <f>IFERROR(stern!AB47/GAMSstern!AB47,"")</f>
        <v>1</v>
      </c>
      <c r="AD47" s="61">
        <f>IFERROR(stern!AC47/GAMSstern!AC47,"")</f>
        <v>1</v>
      </c>
      <c r="AE47" s="61">
        <f>IFERROR(stern!AD47/GAMSstern!AD47,"")</f>
        <v>1</v>
      </c>
      <c r="AF47" s="61">
        <f>IFERROR(stern!AE47/GAMSstern!AE47,"")</f>
        <v>1</v>
      </c>
      <c r="AG47" s="61">
        <f>IFERROR(stern!AF47/GAMSstern!AF47,"")</f>
        <v>1</v>
      </c>
      <c r="AH47" s="61">
        <f>IFERROR(stern!AG47/GAMSstern!AG47,"")</f>
        <v>1</v>
      </c>
      <c r="AI47" s="61">
        <f>IFERROR(stern!AH47/GAMSstern!AH47,"")</f>
        <v>1</v>
      </c>
      <c r="AJ47" s="61">
        <f>IFERROR(stern!AI47/GAMSstern!AI47,"")</f>
        <v>1</v>
      </c>
      <c r="AK47" s="61">
        <f>IFERROR(stern!AJ47/GAMSstern!AJ47,"")</f>
        <v>1</v>
      </c>
      <c r="AL47" s="61">
        <f>IFERROR(stern!AK47/GAMSstern!AK47,"")</f>
        <v>1</v>
      </c>
      <c r="AM47" s="61">
        <f>IFERROR(stern!AL47/GAMSstern!AL47,"")</f>
        <v>1</v>
      </c>
      <c r="AN47" s="61">
        <f>IFERROR(stern!AM47/GAMSstern!AM47,"")</f>
        <v>1</v>
      </c>
      <c r="AO47" s="61">
        <f>IFERROR(stern!AN47/GAMSstern!AN47,"")</f>
        <v>1</v>
      </c>
      <c r="AP47" s="61">
        <f>IFERROR(stern!AO47/GAMSstern!AO47,"")</f>
        <v>1</v>
      </c>
      <c r="AQ47" s="61">
        <f>IFERROR(stern!AP47/GAMSstern!AP47,"")</f>
        <v>1</v>
      </c>
      <c r="AR47" s="61">
        <f>IFERROR(stern!AQ47/GAMSstern!AQ47,"")</f>
        <v>1</v>
      </c>
      <c r="AS47" s="61">
        <f>IFERROR(stern!AR47/GAMSstern!AR47,"")</f>
        <v>1</v>
      </c>
      <c r="AT47" s="61">
        <f>IFERROR(stern!AS47/GAMSstern!AS47,"")</f>
        <v>1</v>
      </c>
      <c r="AU47" s="61">
        <f>IFERROR(stern!AT47/GAMSstern!AT47,"")</f>
        <v>1</v>
      </c>
      <c r="AV47" s="61">
        <f>IFERROR(stern!AU47/GAMSstern!AU47,"")</f>
        <v>1</v>
      </c>
      <c r="AW47" s="61">
        <f>IFERROR(stern!AV47/GAMSstern!AV47,"")</f>
        <v>1</v>
      </c>
      <c r="AX47" s="61">
        <f>IFERROR(stern!AW47/GAMSstern!AW47,"")</f>
        <v>1</v>
      </c>
      <c r="AY47" s="61">
        <f>IFERROR(stern!AX47/GAMSstern!AX47,"")</f>
        <v>1</v>
      </c>
      <c r="AZ47" s="61">
        <f>IFERROR(stern!AY47/GAMSstern!AY47,"")</f>
        <v>1</v>
      </c>
      <c r="BA47" s="61">
        <f>IFERROR(stern!AZ47/GAMSstern!AZ47,"")</f>
        <v>1</v>
      </c>
      <c r="BB47" s="61">
        <f>IFERROR(stern!BA47/GAMSstern!BA47,"")</f>
        <v>1</v>
      </c>
      <c r="BC47" s="61">
        <f>IFERROR(stern!BB47/GAMSstern!BB47,"")</f>
        <v>1</v>
      </c>
      <c r="BD47" s="61">
        <f>IFERROR(stern!BC47/GAMSstern!BC47,"")</f>
        <v>1</v>
      </c>
      <c r="BE47" s="61">
        <f>IFERROR(stern!BD47/GAMSstern!BD47,"")</f>
        <v>1</v>
      </c>
      <c r="BF47" s="61">
        <f>IFERROR(stern!BE47/GAMSstern!BE47,"")</f>
        <v>1</v>
      </c>
      <c r="BG47" s="61">
        <f>IFERROR(stern!BF47/GAMSstern!BF47,"")</f>
        <v>1</v>
      </c>
      <c r="BH47" s="61">
        <f>IFERROR(stern!BG47/GAMSstern!BG47,"")</f>
        <v>1</v>
      </c>
      <c r="BI47" s="61">
        <f>IFERROR(stern!BH47/GAMSstern!BH47,"")</f>
        <v>1</v>
      </c>
      <c r="BJ47" s="61">
        <f>IFERROR(stern!BI47/GAMSstern!BI47,"")</f>
        <v>1</v>
      </c>
    </row>
    <row r="48" spans="1:62" x14ac:dyDescent="0.25">
      <c r="A48" t="str">
        <f>stern!A48</f>
        <v>SCALING</v>
      </c>
      <c r="B48" t="str">
        <f>GAMSbase!A48</f>
        <v>* SCALING</v>
      </c>
      <c r="C48" s="61" t="str">
        <f>IFERROR(stern!B48/GAMSstern!B48,"")</f>
        <v/>
      </c>
      <c r="D48" s="61" t="str">
        <f>IFERROR(stern!C48/GAMSstern!C48,"")</f>
        <v/>
      </c>
      <c r="E48" s="61" t="str">
        <f>IFERROR(stern!D48/GAMSstern!D48,"")</f>
        <v/>
      </c>
      <c r="F48" s="61" t="str">
        <f>IFERROR(stern!E48/GAMSstern!E48,"")</f>
        <v/>
      </c>
      <c r="G48" s="61" t="str">
        <f>IFERROR(stern!F48/GAMSstern!F48,"")</f>
        <v/>
      </c>
      <c r="H48" s="61" t="str">
        <f>IFERROR(stern!G48/GAMSstern!G48,"")</f>
        <v/>
      </c>
      <c r="I48" s="61" t="str">
        <f>IFERROR(stern!H48/GAMSstern!H48,"")</f>
        <v/>
      </c>
      <c r="J48" s="61" t="str">
        <f>IFERROR(stern!I48/GAMSstern!I48,"")</f>
        <v/>
      </c>
      <c r="K48" s="61" t="str">
        <f>IFERROR(stern!J48/GAMSstern!J48,"")</f>
        <v/>
      </c>
      <c r="L48" s="61" t="str">
        <f>IFERROR(stern!K48/GAMSstern!K48,"")</f>
        <v/>
      </c>
      <c r="M48" s="61" t="str">
        <f>IFERROR(stern!L48/GAMSstern!L48,"")</f>
        <v/>
      </c>
      <c r="N48" s="61" t="str">
        <f>IFERROR(stern!M48/GAMSstern!M48,"")</f>
        <v/>
      </c>
      <c r="O48" s="61" t="str">
        <f>IFERROR(stern!N48/GAMSstern!N48,"")</f>
        <v/>
      </c>
      <c r="P48" s="61" t="str">
        <f>IFERROR(stern!O48/GAMSstern!O48,"")</f>
        <v/>
      </c>
      <c r="Q48" s="61" t="str">
        <f>IFERROR(stern!P48/GAMSstern!P48,"")</f>
        <v/>
      </c>
      <c r="R48" s="61" t="str">
        <f>IFERROR(stern!Q48/GAMSstern!Q48,"")</f>
        <v/>
      </c>
      <c r="S48" s="61" t="str">
        <f>IFERROR(stern!R48/GAMSstern!R48,"")</f>
        <v/>
      </c>
      <c r="T48" s="61" t="str">
        <f>IFERROR(stern!S48/GAMSstern!S48,"")</f>
        <v/>
      </c>
      <c r="U48" s="61" t="str">
        <f>IFERROR(stern!T48/GAMSstern!T48,"")</f>
        <v/>
      </c>
      <c r="V48" s="61" t="str">
        <f>IFERROR(stern!U48/GAMSstern!U48,"")</f>
        <v/>
      </c>
      <c r="W48" s="61" t="str">
        <f>IFERROR(stern!V48/GAMSstern!V48,"")</f>
        <v/>
      </c>
      <c r="X48" s="61" t="str">
        <f>IFERROR(stern!W48/GAMSstern!W48,"")</f>
        <v/>
      </c>
      <c r="Y48" s="61" t="str">
        <f>IFERROR(stern!X48/GAMSstern!X48,"")</f>
        <v/>
      </c>
      <c r="Z48" s="61" t="str">
        <f>IFERROR(stern!Y48/GAMSstern!Y48,"")</f>
        <v/>
      </c>
      <c r="AA48" s="61" t="str">
        <f>IFERROR(stern!Z48/GAMSstern!Z48,"")</f>
        <v/>
      </c>
      <c r="AB48" s="61" t="str">
        <f>IFERROR(stern!AA48/GAMSstern!AA48,"")</f>
        <v/>
      </c>
      <c r="AC48" s="61" t="str">
        <f>IFERROR(stern!AB48/GAMSstern!AB48,"")</f>
        <v/>
      </c>
      <c r="AD48" s="61" t="str">
        <f>IFERROR(stern!AC48/GAMSstern!AC48,"")</f>
        <v/>
      </c>
      <c r="AE48" s="61" t="str">
        <f>IFERROR(stern!AD48/GAMSstern!AD48,"")</f>
        <v/>
      </c>
      <c r="AF48" s="61" t="str">
        <f>IFERROR(stern!AE48/GAMSstern!AE48,"")</f>
        <v/>
      </c>
      <c r="AG48" s="61" t="str">
        <f>IFERROR(stern!AF48/GAMSstern!AF48,"")</f>
        <v/>
      </c>
      <c r="AH48" s="61" t="str">
        <f>IFERROR(stern!AG48/GAMSstern!AG48,"")</f>
        <v/>
      </c>
      <c r="AI48" s="61" t="str">
        <f>IFERROR(stern!AH48/GAMSstern!AH48,"")</f>
        <v/>
      </c>
      <c r="AJ48" s="61" t="str">
        <f>IFERROR(stern!AI48/GAMSstern!AI48,"")</f>
        <v/>
      </c>
      <c r="AK48" s="61" t="str">
        <f>IFERROR(stern!AJ48/GAMSstern!AJ48,"")</f>
        <v/>
      </c>
      <c r="AL48" s="61" t="str">
        <f>IFERROR(stern!AK48/GAMSstern!AK48,"")</f>
        <v/>
      </c>
      <c r="AM48" s="61" t="str">
        <f>IFERROR(stern!AL48/GAMSstern!AL48,"")</f>
        <v/>
      </c>
      <c r="AN48" s="61" t="str">
        <f>IFERROR(stern!AM48/GAMSstern!AM48,"")</f>
        <v/>
      </c>
      <c r="AO48" s="61" t="str">
        <f>IFERROR(stern!AN48/GAMSstern!AN48,"")</f>
        <v/>
      </c>
      <c r="AP48" s="61" t="str">
        <f>IFERROR(stern!AO48/GAMSstern!AO48,"")</f>
        <v/>
      </c>
      <c r="AQ48" s="61" t="str">
        <f>IFERROR(stern!AP48/GAMSstern!AP48,"")</f>
        <v/>
      </c>
      <c r="AR48" s="61" t="str">
        <f>IFERROR(stern!AQ48/GAMSstern!AQ48,"")</f>
        <v/>
      </c>
      <c r="AS48" s="61" t="str">
        <f>IFERROR(stern!AR48/GAMSstern!AR48,"")</f>
        <v/>
      </c>
      <c r="AT48" s="61" t="str">
        <f>IFERROR(stern!AS48/GAMSstern!AS48,"")</f>
        <v/>
      </c>
      <c r="AU48" s="61" t="str">
        <f>IFERROR(stern!AT48/GAMSstern!AT48,"")</f>
        <v/>
      </c>
      <c r="AV48" s="61" t="str">
        <f>IFERROR(stern!AU48/GAMSstern!AU48,"")</f>
        <v/>
      </c>
      <c r="AW48" s="61" t="str">
        <f>IFERROR(stern!AV48/GAMSstern!AV48,"")</f>
        <v/>
      </c>
      <c r="AX48" s="61" t="str">
        <f>IFERROR(stern!AW48/GAMSstern!AW48,"")</f>
        <v/>
      </c>
      <c r="AY48" s="61" t="str">
        <f>IFERROR(stern!AX48/GAMSstern!AX48,"")</f>
        <v/>
      </c>
      <c r="AZ48" s="61" t="str">
        <f>IFERROR(stern!AY48/GAMSstern!AY48,"")</f>
        <v/>
      </c>
      <c r="BA48" s="61" t="str">
        <f>IFERROR(stern!AZ48/GAMSstern!AZ48,"")</f>
        <v/>
      </c>
      <c r="BB48" s="61" t="str">
        <f>IFERROR(stern!BA48/GAMSstern!BA48,"")</f>
        <v/>
      </c>
      <c r="BC48" s="61" t="str">
        <f>IFERROR(stern!BB48/GAMSstern!BB48,"")</f>
        <v/>
      </c>
      <c r="BD48" s="61" t="str">
        <f>IFERROR(stern!BC48/GAMSstern!BC48,"")</f>
        <v/>
      </c>
      <c r="BE48" s="61" t="str">
        <f>IFERROR(stern!BD48/GAMSstern!BD48,"")</f>
        <v/>
      </c>
      <c r="BF48" s="61" t="str">
        <f>IFERROR(stern!BE48/GAMSstern!BE48,"")</f>
        <v/>
      </c>
      <c r="BG48" s="61" t="str">
        <f>IFERROR(stern!BF48/GAMSstern!BF48,"")</f>
        <v/>
      </c>
      <c r="BH48" s="61" t="str">
        <f>IFERROR(stern!BG48/GAMSstern!BG48,"")</f>
        <v/>
      </c>
      <c r="BI48" s="61" t="str">
        <f>IFERROR(stern!BH48/GAMSstern!BH48,"")</f>
        <v/>
      </c>
      <c r="BJ48" s="61" t="str">
        <f>IFERROR(stern!BI48/GAMSstern!BI48,"")</f>
        <v/>
      </c>
    </row>
    <row r="49" spans="1:62" x14ac:dyDescent="0.25">
      <c r="A49" t="str">
        <f>stern!A49</f>
        <v>Multiplicative scaling coefficient in utility function</v>
      </c>
      <c r="B49" t="str">
        <f>GAMSbase!A49</f>
        <v>Multiplicative Scaling Coefficient in Utility Function</v>
      </c>
      <c r="C49" s="61">
        <f>IFERROR(stern!B49/GAMSstern!B49,"")</f>
        <v>1</v>
      </c>
      <c r="D49" s="61" t="str">
        <f>IFERROR(stern!C49/GAMSstern!C49,"")</f>
        <v/>
      </c>
      <c r="E49" s="61" t="str">
        <f>IFERROR(stern!D49/GAMSstern!D49,"")</f>
        <v/>
      </c>
      <c r="F49" s="61" t="str">
        <f>IFERROR(stern!E49/GAMSstern!E49,"")</f>
        <v/>
      </c>
      <c r="G49" s="61" t="str">
        <f>IFERROR(stern!F49/GAMSstern!F49,"")</f>
        <v/>
      </c>
      <c r="H49" s="61" t="str">
        <f>IFERROR(stern!G49/GAMSstern!G49,"")</f>
        <v/>
      </c>
      <c r="I49" s="61" t="str">
        <f>IFERROR(stern!H49/GAMSstern!H49,"")</f>
        <v/>
      </c>
      <c r="J49" s="61" t="str">
        <f>IFERROR(stern!I49/GAMSstern!I49,"")</f>
        <v/>
      </c>
      <c r="K49" s="61" t="str">
        <f>IFERROR(stern!J49/GAMSstern!J49,"")</f>
        <v/>
      </c>
      <c r="L49" s="61" t="str">
        <f>IFERROR(stern!K49/GAMSstern!K49,"")</f>
        <v/>
      </c>
      <c r="M49" s="61" t="str">
        <f>IFERROR(stern!L49/GAMSstern!L49,"")</f>
        <v/>
      </c>
      <c r="N49" s="61" t="str">
        <f>IFERROR(stern!M49/GAMSstern!M49,"")</f>
        <v/>
      </c>
      <c r="O49" s="61" t="str">
        <f>IFERROR(stern!N49/GAMSstern!N49,"")</f>
        <v/>
      </c>
      <c r="P49" s="61" t="str">
        <f>IFERROR(stern!O49/GAMSstern!O49,"")</f>
        <v/>
      </c>
      <c r="Q49" s="61" t="str">
        <f>IFERROR(stern!P49/GAMSstern!P49,"")</f>
        <v/>
      </c>
      <c r="R49" s="61" t="str">
        <f>IFERROR(stern!Q49/GAMSstern!Q49,"")</f>
        <v/>
      </c>
      <c r="S49" s="61" t="str">
        <f>IFERROR(stern!R49/GAMSstern!R49,"")</f>
        <v/>
      </c>
      <c r="T49" s="61" t="str">
        <f>IFERROR(stern!S49/GAMSstern!S49,"")</f>
        <v/>
      </c>
      <c r="U49" s="61" t="str">
        <f>IFERROR(stern!T49/GAMSstern!T49,"")</f>
        <v/>
      </c>
      <c r="V49" s="61" t="str">
        <f>IFERROR(stern!U49/GAMSstern!U49,"")</f>
        <v/>
      </c>
      <c r="W49" s="61" t="str">
        <f>IFERROR(stern!V49/GAMSstern!V49,"")</f>
        <v/>
      </c>
      <c r="X49" s="61" t="str">
        <f>IFERROR(stern!W49/GAMSstern!W49,"")</f>
        <v/>
      </c>
      <c r="Y49" s="61" t="str">
        <f>IFERROR(stern!X49/GAMSstern!X49,"")</f>
        <v/>
      </c>
      <c r="Z49" s="61" t="str">
        <f>IFERROR(stern!Y49/GAMSstern!Y49,"")</f>
        <v/>
      </c>
      <c r="AA49" s="61" t="str">
        <f>IFERROR(stern!Z49/GAMSstern!Z49,"")</f>
        <v/>
      </c>
      <c r="AB49" s="61" t="str">
        <f>IFERROR(stern!AA49/GAMSstern!AA49,"")</f>
        <v/>
      </c>
      <c r="AC49" s="61" t="str">
        <f>IFERROR(stern!AB49/GAMSstern!AB49,"")</f>
        <v/>
      </c>
      <c r="AD49" s="61" t="str">
        <f>IFERROR(stern!AC49/GAMSstern!AC49,"")</f>
        <v/>
      </c>
      <c r="AE49" s="61" t="str">
        <f>IFERROR(stern!AD49/GAMSstern!AD49,"")</f>
        <v/>
      </c>
      <c r="AF49" s="61" t="str">
        <f>IFERROR(stern!AE49/GAMSstern!AE49,"")</f>
        <v/>
      </c>
      <c r="AG49" s="61" t="str">
        <f>IFERROR(stern!AF49/GAMSstern!AF49,"")</f>
        <v/>
      </c>
      <c r="AH49" s="61" t="str">
        <f>IFERROR(stern!AG49/GAMSstern!AG49,"")</f>
        <v/>
      </c>
      <c r="AI49" s="61" t="str">
        <f>IFERROR(stern!AH49/GAMSstern!AH49,"")</f>
        <v/>
      </c>
      <c r="AJ49" s="61" t="str">
        <f>IFERROR(stern!AI49/GAMSstern!AI49,"")</f>
        <v/>
      </c>
      <c r="AK49" s="61" t="str">
        <f>IFERROR(stern!AJ49/GAMSstern!AJ49,"")</f>
        <v/>
      </c>
      <c r="AL49" s="61" t="str">
        <f>IFERROR(stern!AK49/GAMSstern!AK49,"")</f>
        <v/>
      </c>
      <c r="AM49" s="61" t="str">
        <f>IFERROR(stern!AL49/GAMSstern!AL49,"")</f>
        <v/>
      </c>
      <c r="AN49" s="61" t="str">
        <f>IFERROR(stern!AM49/GAMSstern!AM49,"")</f>
        <v/>
      </c>
      <c r="AO49" s="61" t="str">
        <f>IFERROR(stern!AN49/GAMSstern!AN49,"")</f>
        <v/>
      </c>
      <c r="AP49" s="61" t="str">
        <f>IFERROR(stern!AO49/GAMSstern!AO49,"")</f>
        <v/>
      </c>
      <c r="AQ49" s="61" t="str">
        <f>IFERROR(stern!AP49/GAMSstern!AP49,"")</f>
        <v/>
      </c>
      <c r="AR49" s="61" t="str">
        <f>IFERROR(stern!AQ49/GAMSstern!AQ49,"")</f>
        <v/>
      </c>
      <c r="AS49" s="61" t="str">
        <f>IFERROR(stern!AR49/GAMSstern!AR49,"")</f>
        <v/>
      </c>
      <c r="AT49" s="61" t="str">
        <f>IFERROR(stern!AS49/GAMSstern!AS49,"")</f>
        <v/>
      </c>
      <c r="AU49" s="61" t="str">
        <f>IFERROR(stern!AT49/GAMSstern!AT49,"")</f>
        <v/>
      </c>
      <c r="AV49" s="61" t="str">
        <f>IFERROR(stern!AU49/GAMSstern!AU49,"")</f>
        <v/>
      </c>
      <c r="AW49" s="61" t="str">
        <f>IFERROR(stern!AV49/GAMSstern!AV49,"")</f>
        <v/>
      </c>
      <c r="AX49" s="61" t="str">
        <f>IFERROR(stern!AW49/GAMSstern!AW49,"")</f>
        <v/>
      </c>
      <c r="AY49" s="61" t="str">
        <f>IFERROR(stern!AX49/GAMSstern!AX49,"")</f>
        <v/>
      </c>
      <c r="AZ49" s="61" t="str">
        <f>IFERROR(stern!AY49/GAMSstern!AY49,"")</f>
        <v/>
      </c>
      <c r="BA49" s="61" t="str">
        <f>IFERROR(stern!AZ49/GAMSstern!AZ49,"")</f>
        <v/>
      </c>
      <c r="BB49" s="61" t="str">
        <f>IFERROR(stern!BA49/GAMSstern!BA49,"")</f>
        <v/>
      </c>
      <c r="BC49" s="61" t="str">
        <f>IFERROR(stern!BB49/GAMSstern!BB49,"")</f>
        <v/>
      </c>
      <c r="BD49" s="61" t="str">
        <f>IFERROR(stern!BC49/GAMSstern!BC49,"")</f>
        <v/>
      </c>
      <c r="BE49" s="61" t="str">
        <f>IFERROR(stern!BD49/GAMSstern!BD49,"")</f>
        <v/>
      </c>
      <c r="BF49" s="61" t="str">
        <f>IFERROR(stern!BE49/GAMSstern!BE49,"")</f>
        <v/>
      </c>
      <c r="BG49" s="61" t="str">
        <f>IFERROR(stern!BF49/GAMSstern!BF49,"")</f>
        <v/>
      </c>
      <c r="BH49" s="61" t="str">
        <f>IFERROR(stern!BG49/GAMSstern!BG49,"")</f>
        <v/>
      </c>
      <c r="BI49" s="61" t="str">
        <f>IFERROR(stern!BH49/GAMSstern!BH49,"")</f>
        <v/>
      </c>
      <c r="BJ49" s="61" t="str">
        <f>IFERROR(stern!BI49/GAMSstern!BI49,"")</f>
        <v/>
      </c>
    </row>
    <row r="50" spans="1:62" x14ac:dyDescent="0.25">
      <c r="A50" t="str">
        <f>stern!A50</f>
        <v>Additive scaling coefficient in utility function</v>
      </c>
      <c r="B50" t="str">
        <f>GAMSbase!A50</f>
        <v>Additive Scaling Coefficient in Utility Function</v>
      </c>
      <c r="C50" s="61">
        <f>IFERROR(stern!B50/GAMSstern!B50,"")</f>
        <v>1</v>
      </c>
      <c r="D50" s="61" t="str">
        <f>IFERROR(stern!C50/GAMSstern!C50,"")</f>
        <v/>
      </c>
      <c r="E50" s="61" t="str">
        <f>IFERROR(stern!D50/GAMSstern!D50,"")</f>
        <v/>
      </c>
      <c r="F50" s="61" t="str">
        <f>IFERROR(stern!E50/GAMSstern!E50,"")</f>
        <v/>
      </c>
      <c r="G50" s="61" t="str">
        <f>IFERROR(stern!F50/GAMSstern!F50,"")</f>
        <v/>
      </c>
      <c r="H50" s="61" t="str">
        <f>IFERROR(stern!G50/GAMSstern!G50,"")</f>
        <v/>
      </c>
      <c r="I50" s="61" t="str">
        <f>IFERROR(stern!H50/GAMSstern!H50,"")</f>
        <v/>
      </c>
      <c r="J50" s="61" t="str">
        <f>IFERROR(stern!I50/GAMSstern!I50,"")</f>
        <v/>
      </c>
      <c r="K50" s="61" t="str">
        <f>IFERROR(stern!J50/GAMSstern!J50,"")</f>
        <v/>
      </c>
      <c r="L50" s="61" t="str">
        <f>IFERROR(stern!K50/GAMSstern!K50,"")</f>
        <v/>
      </c>
      <c r="M50" s="61" t="str">
        <f>IFERROR(stern!L50/GAMSstern!L50,"")</f>
        <v/>
      </c>
      <c r="N50" s="61" t="str">
        <f>IFERROR(stern!M50/GAMSstern!M50,"")</f>
        <v/>
      </c>
      <c r="O50" s="61" t="str">
        <f>IFERROR(stern!N50/GAMSstern!N50,"")</f>
        <v/>
      </c>
      <c r="P50" s="61" t="str">
        <f>IFERROR(stern!O50/GAMSstern!O50,"")</f>
        <v/>
      </c>
      <c r="Q50" s="61" t="str">
        <f>IFERROR(stern!P50/GAMSstern!P50,"")</f>
        <v/>
      </c>
      <c r="R50" s="61" t="str">
        <f>IFERROR(stern!Q50/GAMSstern!Q50,"")</f>
        <v/>
      </c>
      <c r="S50" s="61" t="str">
        <f>IFERROR(stern!R50/GAMSstern!R50,"")</f>
        <v/>
      </c>
      <c r="T50" s="61" t="str">
        <f>IFERROR(stern!S50/GAMSstern!S50,"")</f>
        <v/>
      </c>
      <c r="U50" s="61" t="str">
        <f>IFERROR(stern!T50/GAMSstern!T50,"")</f>
        <v/>
      </c>
      <c r="V50" s="61" t="str">
        <f>IFERROR(stern!U50/GAMSstern!U50,"")</f>
        <v/>
      </c>
      <c r="W50" s="61" t="str">
        <f>IFERROR(stern!V50/GAMSstern!V50,"")</f>
        <v/>
      </c>
      <c r="X50" s="61" t="str">
        <f>IFERROR(stern!W50/GAMSstern!W50,"")</f>
        <v/>
      </c>
      <c r="Y50" s="61" t="str">
        <f>IFERROR(stern!X50/GAMSstern!X50,"")</f>
        <v/>
      </c>
      <c r="Z50" s="61" t="str">
        <f>IFERROR(stern!Y50/GAMSstern!Y50,"")</f>
        <v/>
      </c>
      <c r="AA50" s="61" t="str">
        <f>IFERROR(stern!Z50/GAMSstern!Z50,"")</f>
        <v/>
      </c>
      <c r="AB50" s="61" t="str">
        <f>IFERROR(stern!AA50/GAMSstern!AA50,"")</f>
        <v/>
      </c>
      <c r="AC50" s="61" t="str">
        <f>IFERROR(stern!AB50/GAMSstern!AB50,"")</f>
        <v/>
      </c>
      <c r="AD50" s="61" t="str">
        <f>IFERROR(stern!AC50/GAMSstern!AC50,"")</f>
        <v/>
      </c>
      <c r="AE50" s="61" t="str">
        <f>IFERROR(stern!AD50/GAMSstern!AD50,"")</f>
        <v/>
      </c>
      <c r="AF50" s="61" t="str">
        <f>IFERROR(stern!AE50/GAMSstern!AE50,"")</f>
        <v/>
      </c>
      <c r="AG50" s="61" t="str">
        <f>IFERROR(stern!AF50/GAMSstern!AF50,"")</f>
        <v/>
      </c>
      <c r="AH50" s="61" t="str">
        <f>IFERROR(stern!AG50/GAMSstern!AG50,"")</f>
        <v/>
      </c>
      <c r="AI50" s="61" t="str">
        <f>IFERROR(stern!AH50/GAMSstern!AH50,"")</f>
        <v/>
      </c>
      <c r="AJ50" s="61" t="str">
        <f>IFERROR(stern!AI50/GAMSstern!AI50,"")</f>
        <v/>
      </c>
      <c r="AK50" s="61" t="str">
        <f>IFERROR(stern!AJ50/GAMSstern!AJ50,"")</f>
        <v/>
      </c>
      <c r="AL50" s="61" t="str">
        <f>IFERROR(stern!AK50/GAMSstern!AK50,"")</f>
        <v/>
      </c>
      <c r="AM50" s="61" t="str">
        <f>IFERROR(stern!AL50/GAMSstern!AL50,"")</f>
        <v/>
      </c>
      <c r="AN50" s="61" t="str">
        <f>IFERROR(stern!AM50/GAMSstern!AM50,"")</f>
        <v/>
      </c>
      <c r="AO50" s="61" t="str">
        <f>IFERROR(stern!AN50/GAMSstern!AN50,"")</f>
        <v/>
      </c>
      <c r="AP50" s="61" t="str">
        <f>IFERROR(stern!AO50/GAMSstern!AO50,"")</f>
        <v/>
      </c>
      <c r="AQ50" s="61" t="str">
        <f>IFERROR(stern!AP50/GAMSstern!AP50,"")</f>
        <v/>
      </c>
      <c r="AR50" s="61" t="str">
        <f>IFERROR(stern!AQ50/GAMSstern!AQ50,"")</f>
        <v/>
      </c>
      <c r="AS50" s="61" t="str">
        <f>IFERROR(stern!AR50/GAMSstern!AR50,"")</f>
        <v/>
      </c>
      <c r="AT50" s="61" t="str">
        <f>IFERROR(stern!AS50/GAMSstern!AS50,"")</f>
        <v/>
      </c>
      <c r="AU50" s="61" t="str">
        <f>IFERROR(stern!AT50/GAMSstern!AT50,"")</f>
        <v/>
      </c>
      <c r="AV50" s="61" t="str">
        <f>IFERROR(stern!AU50/GAMSstern!AU50,"")</f>
        <v/>
      </c>
      <c r="AW50" s="61" t="str">
        <f>IFERROR(stern!AV50/GAMSstern!AV50,"")</f>
        <v/>
      </c>
      <c r="AX50" s="61" t="str">
        <f>IFERROR(stern!AW50/GAMSstern!AW50,"")</f>
        <v/>
      </c>
      <c r="AY50" s="61" t="str">
        <f>IFERROR(stern!AX50/GAMSstern!AX50,"")</f>
        <v/>
      </c>
      <c r="AZ50" s="61" t="str">
        <f>IFERROR(stern!AY50/GAMSstern!AY50,"")</f>
        <v/>
      </c>
      <c r="BA50" s="61" t="str">
        <f>IFERROR(stern!AZ50/GAMSstern!AZ50,"")</f>
        <v/>
      </c>
      <c r="BB50" s="61" t="str">
        <f>IFERROR(stern!BA50/GAMSstern!BA50,"")</f>
        <v/>
      </c>
      <c r="BC50" s="61" t="str">
        <f>IFERROR(stern!BB50/GAMSstern!BB50,"")</f>
        <v/>
      </c>
      <c r="BD50" s="61" t="str">
        <f>IFERROR(stern!BC50/GAMSstern!BC50,"")</f>
        <v/>
      </c>
      <c r="BE50" s="61" t="str">
        <f>IFERROR(stern!BD50/GAMSstern!BD50,"")</f>
        <v/>
      </c>
      <c r="BF50" s="61" t="str">
        <f>IFERROR(stern!BE50/GAMSstern!BE50,"")</f>
        <v/>
      </c>
      <c r="BG50" s="61" t="str">
        <f>IFERROR(stern!BF50/GAMSstern!BF50,"")</f>
        <v/>
      </c>
      <c r="BH50" s="61" t="str">
        <f>IFERROR(stern!BG50/GAMSstern!BG50,"")</f>
        <v/>
      </c>
      <c r="BI50" s="61" t="str">
        <f>IFERROR(stern!BH50/GAMSstern!BH50,"")</f>
        <v/>
      </c>
      <c r="BJ50" s="61" t="str">
        <f>IFERROR(stern!BI50/GAMSstern!BI50,"")</f>
        <v/>
      </c>
    </row>
    <row r="51" spans="1:62" x14ac:dyDescent="0.25">
      <c r="A51" t="str">
        <f>stern!A51</f>
        <v>Hotelling on (1) or off(0)</v>
      </c>
      <c r="B51" t="str">
        <f>GAMSbase!A51</f>
        <v>Hotelling</v>
      </c>
      <c r="C51" s="61" t="str">
        <f>IFERROR(stern!B51/GAMSstern!B51,"")</f>
        <v/>
      </c>
      <c r="D51" s="61" t="str">
        <f>IFERROR(stern!C51/GAMSstern!C51,"")</f>
        <v/>
      </c>
      <c r="E51" s="61" t="str">
        <f>IFERROR(stern!D51/GAMSstern!D51,"")</f>
        <v/>
      </c>
      <c r="F51" s="61" t="str">
        <f>IFERROR(stern!E51/GAMSstern!E51,"")</f>
        <v/>
      </c>
      <c r="G51" s="61" t="str">
        <f>IFERROR(stern!F51/GAMSstern!F51,"")</f>
        <v/>
      </c>
      <c r="H51" s="61" t="str">
        <f>IFERROR(stern!G51/GAMSstern!G51,"")</f>
        <v/>
      </c>
      <c r="I51" s="61" t="str">
        <f>IFERROR(stern!H51/GAMSstern!H51,"")</f>
        <v/>
      </c>
      <c r="J51" s="61" t="str">
        <f>IFERROR(stern!I51/GAMSstern!I51,"")</f>
        <v/>
      </c>
      <c r="K51" s="61" t="str">
        <f>IFERROR(stern!J51/GAMSstern!J51,"")</f>
        <v/>
      </c>
      <c r="L51" s="61" t="str">
        <f>IFERROR(stern!K51/GAMSstern!K51,"")</f>
        <v/>
      </c>
      <c r="M51" s="61" t="str">
        <f>IFERROR(stern!L51/GAMSstern!L51,"")</f>
        <v/>
      </c>
      <c r="N51" s="61" t="str">
        <f>IFERROR(stern!M51/GAMSstern!M51,"")</f>
        <v/>
      </c>
      <c r="O51" s="61" t="str">
        <f>IFERROR(stern!N51/GAMSstern!N51,"")</f>
        <v/>
      </c>
      <c r="P51" s="61" t="str">
        <f>IFERROR(stern!O51/GAMSstern!O51,"")</f>
        <v/>
      </c>
      <c r="Q51" s="61" t="str">
        <f>IFERROR(stern!P51/GAMSstern!P51,"")</f>
        <v/>
      </c>
      <c r="R51" s="61" t="str">
        <f>IFERROR(stern!Q51/GAMSstern!Q51,"")</f>
        <v/>
      </c>
      <c r="S51" s="61" t="str">
        <f>IFERROR(stern!R51/GAMSstern!R51,"")</f>
        <v/>
      </c>
      <c r="T51" s="61" t="str">
        <f>IFERROR(stern!S51/GAMSstern!S51,"")</f>
        <v/>
      </c>
      <c r="U51" s="61" t="str">
        <f>IFERROR(stern!T51/GAMSstern!T51,"")</f>
        <v/>
      </c>
      <c r="V51" s="61" t="str">
        <f>IFERROR(stern!U51/GAMSstern!U51,"")</f>
        <v/>
      </c>
      <c r="W51" s="61" t="str">
        <f>IFERROR(stern!V51/GAMSstern!V51,"")</f>
        <v/>
      </c>
      <c r="X51" s="61" t="str">
        <f>IFERROR(stern!W51/GAMSstern!W51,"")</f>
        <v/>
      </c>
      <c r="Y51" s="61" t="str">
        <f>IFERROR(stern!X51/GAMSstern!X51,"")</f>
        <v/>
      </c>
      <c r="Z51" s="61" t="str">
        <f>IFERROR(stern!Y51/GAMSstern!Y51,"")</f>
        <v/>
      </c>
      <c r="AA51" s="61" t="str">
        <f>IFERROR(stern!Z51/GAMSstern!Z51,"")</f>
        <v/>
      </c>
      <c r="AB51" s="61" t="str">
        <f>IFERROR(stern!AA51/GAMSstern!AA51,"")</f>
        <v/>
      </c>
      <c r="AC51" s="61" t="str">
        <f>IFERROR(stern!AB51/GAMSstern!AB51,"")</f>
        <v/>
      </c>
      <c r="AD51" s="61" t="str">
        <f>IFERROR(stern!AC51/GAMSstern!AC51,"")</f>
        <v/>
      </c>
      <c r="AE51" s="61" t="str">
        <f>IFERROR(stern!AD51/GAMSstern!AD51,"")</f>
        <v/>
      </c>
      <c r="AF51" s="61" t="str">
        <f>IFERROR(stern!AE51/GAMSstern!AE51,"")</f>
        <v/>
      </c>
      <c r="AG51" s="61" t="str">
        <f>IFERROR(stern!AF51/GAMSstern!AF51,"")</f>
        <v/>
      </c>
      <c r="AH51" s="61" t="str">
        <f>IFERROR(stern!AG51/GAMSstern!AG51,"")</f>
        <v/>
      </c>
      <c r="AI51" s="61" t="str">
        <f>IFERROR(stern!AH51/GAMSstern!AH51,"")</f>
        <v/>
      </c>
      <c r="AJ51" s="61" t="str">
        <f>IFERROR(stern!AI51/GAMSstern!AI51,"")</f>
        <v/>
      </c>
      <c r="AK51" s="61" t="str">
        <f>IFERROR(stern!AJ51/GAMSstern!AJ51,"")</f>
        <v/>
      </c>
      <c r="AL51" s="61" t="str">
        <f>IFERROR(stern!AK51/GAMSstern!AK51,"")</f>
        <v/>
      </c>
      <c r="AM51" s="61" t="str">
        <f>IFERROR(stern!AL51/GAMSstern!AL51,"")</f>
        <v/>
      </c>
      <c r="AN51" s="61" t="str">
        <f>IFERROR(stern!AM51/GAMSstern!AM51,"")</f>
        <v/>
      </c>
      <c r="AO51" s="61" t="str">
        <f>IFERROR(stern!AN51/GAMSstern!AN51,"")</f>
        <v/>
      </c>
      <c r="AP51" s="61" t="str">
        <f>IFERROR(stern!AO51/GAMSstern!AO51,"")</f>
        <v/>
      </c>
      <c r="AQ51" s="61" t="str">
        <f>IFERROR(stern!AP51/GAMSstern!AP51,"")</f>
        <v/>
      </c>
      <c r="AR51" s="61" t="str">
        <f>IFERROR(stern!AQ51/GAMSstern!AQ51,"")</f>
        <v/>
      </c>
      <c r="AS51" s="61" t="str">
        <f>IFERROR(stern!AR51/GAMSstern!AR51,"")</f>
        <v/>
      </c>
      <c r="AT51" s="61" t="str">
        <f>IFERROR(stern!AS51/GAMSstern!AS51,"")</f>
        <v/>
      </c>
      <c r="AU51" s="61" t="str">
        <f>IFERROR(stern!AT51/GAMSstern!AT51,"")</f>
        <v/>
      </c>
      <c r="AV51" s="61" t="str">
        <f>IFERROR(stern!AU51/GAMSstern!AU51,"")</f>
        <v/>
      </c>
      <c r="AW51" s="61" t="str">
        <f>IFERROR(stern!AV51/GAMSstern!AV51,"")</f>
        <v/>
      </c>
      <c r="AX51" s="61" t="str">
        <f>IFERROR(stern!AW51/GAMSstern!AW51,"")</f>
        <v/>
      </c>
      <c r="AY51" s="61" t="str">
        <f>IFERROR(stern!AX51/GAMSstern!AX51,"")</f>
        <v/>
      </c>
      <c r="AZ51" s="61" t="str">
        <f>IFERROR(stern!AY51/GAMSstern!AY51,"")</f>
        <v/>
      </c>
      <c r="BA51" s="61" t="str">
        <f>IFERROR(stern!AZ51/GAMSstern!AZ51,"")</f>
        <v/>
      </c>
      <c r="BB51" s="61" t="str">
        <f>IFERROR(stern!BA51/GAMSstern!BA51,"")</f>
        <v/>
      </c>
      <c r="BC51" s="61" t="str">
        <f>IFERROR(stern!BB51/GAMSstern!BB51,"")</f>
        <v/>
      </c>
      <c r="BD51" s="61" t="str">
        <f>IFERROR(stern!BC51/GAMSstern!BC51,"")</f>
        <v/>
      </c>
      <c r="BE51" s="61" t="str">
        <f>IFERROR(stern!BD51/GAMSstern!BD51,"")</f>
        <v/>
      </c>
      <c r="BF51" s="61" t="str">
        <f>IFERROR(stern!BE51/GAMSstern!BE51,"")</f>
        <v/>
      </c>
      <c r="BG51" s="61" t="str">
        <f>IFERROR(stern!BF51/GAMSstern!BF51,"")</f>
        <v/>
      </c>
      <c r="BH51" s="61" t="str">
        <f>IFERROR(stern!BG51/GAMSstern!BG51,"")</f>
        <v/>
      </c>
      <c r="BI51" s="61" t="str">
        <f>IFERROR(stern!BH51/GAMSstern!BH51,"")</f>
        <v/>
      </c>
      <c r="BJ51" s="61" t="str">
        <f>IFERROR(stern!BI51/GAMSstern!BI51,"")</f>
        <v/>
      </c>
    </row>
    <row r="52" spans="1:62" x14ac:dyDescent="0.25">
      <c r="A52" t="str">
        <f>stern!A52</f>
        <v>POPULATION</v>
      </c>
      <c r="B52" t="str">
        <f>GAMSbase!A52</f>
        <v>* POPULATION</v>
      </c>
      <c r="C52" s="61" t="str">
        <f>IFERROR(stern!B52/GAMSstern!B52,"")</f>
        <v/>
      </c>
      <c r="D52" s="61" t="str">
        <f>IFERROR(stern!C52/GAMSstern!C52,"")</f>
        <v/>
      </c>
      <c r="E52" s="61" t="str">
        <f>IFERROR(stern!D52/GAMSstern!D52,"")</f>
        <v/>
      </c>
      <c r="F52" s="61" t="str">
        <f>IFERROR(stern!E52/GAMSstern!E52,"")</f>
        <v/>
      </c>
      <c r="G52" s="61" t="str">
        <f>IFERROR(stern!F52/GAMSstern!F52,"")</f>
        <v/>
      </c>
      <c r="H52" s="61" t="str">
        <f>IFERROR(stern!G52/GAMSstern!G52,"")</f>
        <v/>
      </c>
      <c r="I52" s="61" t="str">
        <f>IFERROR(stern!H52/GAMSstern!H52,"")</f>
        <v/>
      </c>
      <c r="J52" s="61" t="str">
        <f>IFERROR(stern!I52/GAMSstern!I52,"")</f>
        <v/>
      </c>
      <c r="K52" s="61" t="str">
        <f>IFERROR(stern!J52/GAMSstern!J52,"")</f>
        <v/>
      </c>
      <c r="L52" s="61" t="str">
        <f>IFERROR(stern!K52/GAMSstern!K52,"")</f>
        <v/>
      </c>
      <c r="M52" s="61" t="str">
        <f>IFERROR(stern!L52/GAMSstern!L52,"")</f>
        <v/>
      </c>
      <c r="N52" s="61" t="str">
        <f>IFERROR(stern!M52/GAMSstern!M52,"")</f>
        <v/>
      </c>
      <c r="O52" s="61" t="str">
        <f>IFERROR(stern!N52/GAMSstern!N52,"")</f>
        <v/>
      </c>
      <c r="P52" s="61" t="str">
        <f>IFERROR(stern!O52/GAMSstern!O52,"")</f>
        <v/>
      </c>
      <c r="Q52" s="61" t="str">
        <f>IFERROR(stern!P52/GAMSstern!P52,"")</f>
        <v/>
      </c>
      <c r="R52" s="61" t="str">
        <f>IFERROR(stern!Q52/GAMSstern!Q52,"")</f>
        <v/>
      </c>
      <c r="S52" s="61" t="str">
        <f>IFERROR(stern!R52/GAMSstern!R52,"")</f>
        <v/>
      </c>
      <c r="T52" s="61" t="str">
        <f>IFERROR(stern!S52/GAMSstern!S52,"")</f>
        <v/>
      </c>
      <c r="U52" s="61" t="str">
        <f>IFERROR(stern!T52/GAMSstern!T52,"")</f>
        <v/>
      </c>
      <c r="V52" s="61" t="str">
        <f>IFERROR(stern!U52/GAMSstern!U52,"")</f>
        <v/>
      </c>
      <c r="W52" s="61" t="str">
        <f>IFERROR(stern!V52/GAMSstern!V52,"")</f>
        <v/>
      </c>
      <c r="X52" s="61" t="str">
        <f>IFERROR(stern!W52/GAMSstern!W52,"")</f>
        <v/>
      </c>
      <c r="Y52" s="61" t="str">
        <f>IFERROR(stern!X52/GAMSstern!X52,"")</f>
        <v/>
      </c>
      <c r="Z52" s="61" t="str">
        <f>IFERROR(stern!Y52/GAMSstern!Y52,"")</f>
        <v/>
      </c>
      <c r="AA52" s="61" t="str">
        <f>IFERROR(stern!Z52/GAMSstern!Z52,"")</f>
        <v/>
      </c>
      <c r="AB52" s="61" t="str">
        <f>IFERROR(stern!AA52/GAMSstern!AA52,"")</f>
        <v/>
      </c>
      <c r="AC52" s="61" t="str">
        <f>IFERROR(stern!AB52/GAMSstern!AB52,"")</f>
        <v/>
      </c>
      <c r="AD52" s="61" t="str">
        <f>IFERROR(stern!AC52/GAMSstern!AC52,"")</f>
        <v/>
      </c>
      <c r="AE52" s="61" t="str">
        <f>IFERROR(stern!AD52/GAMSstern!AD52,"")</f>
        <v/>
      </c>
      <c r="AF52" s="61" t="str">
        <f>IFERROR(stern!AE52/GAMSstern!AE52,"")</f>
        <v/>
      </c>
      <c r="AG52" s="61" t="str">
        <f>IFERROR(stern!AF52/GAMSstern!AF52,"")</f>
        <v/>
      </c>
      <c r="AH52" s="61" t="str">
        <f>IFERROR(stern!AG52/GAMSstern!AG52,"")</f>
        <v/>
      </c>
      <c r="AI52" s="61" t="str">
        <f>IFERROR(stern!AH52/GAMSstern!AH52,"")</f>
        <v/>
      </c>
      <c r="AJ52" s="61" t="str">
        <f>IFERROR(stern!AI52/GAMSstern!AI52,"")</f>
        <v/>
      </c>
      <c r="AK52" s="61" t="str">
        <f>IFERROR(stern!AJ52/GAMSstern!AJ52,"")</f>
        <v/>
      </c>
      <c r="AL52" s="61" t="str">
        <f>IFERROR(stern!AK52/GAMSstern!AK52,"")</f>
        <v/>
      </c>
      <c r="AM52" s="61" t="str">
        <f>IFERROR(stern!AL52/GAMSstern!AL52,"")</f>
        <v/>
      </c>
      <c r="AN52" s="61" t="str">
        <f>IFERROR(stern!AM52/GAMSstern!AM52,"")</f>
        <v/>
      </c>
      <c r="AO52" s="61" t="str">
        <f>IFERROR(stern!AN52/GAMSstern!AN52,"")</f>
        <v/>
      </c>
      <c r="AP52" s="61" t="str">
        <f>IFERROR(stern!AO52/GAMSstern!AO52,"")</f>
        <v/>
      </c>
      <c r="AQ52" s="61" t="str">
        <f>IFERROR(stern!AP52/GAMSstern!AP52,"")</f>
        <v/>
      </c>
      <c r="AR52" s="61" t="str">
        <f>IFERROR(stern!AQ52/GAMSstern!AQ52,"")</f>
        <v/>
      </c>
      <c r="AS52" s="61" t="str">
        <f>IFERROR(stern!AR52/GAMSstern!AR52,"")</f>
        <v/>
      </c>
      <c r="AT52" s="61" t="str">
        <f>IFERROR(stern!AS52/GAMSstern!AS52,"")</f>
        <v/>
      </c>
      <c r="AU52" s="61" t="str">
        <f>IFERROR(stern!AT52/GAMSstern!AT52,"")</f>
        <v/>
      </c>
      <c r="AV52" s="61" t="str">
        <f>IFERROR(stern!AU52/GAMSstern!AU52,"")</f>
        <v/>
      </c>
      <c r="AW52" s="61" t="str">
        <f>IFERROR(stern!AV52/GAMSstern!AV52,"")</f>
        <v/>
      </c>
      <c r="AX52" s="61" t="str">
        <f>IFERROR(stern!AW52/GAMSstern!AW52,"")</f>
        <v/>
      </c>
      <c r="AY52" s="61" t="str">
        <f>IFERROR(stern!AX52/GAMSstern!AX52,"")</f>
        <v/>
      </c>
      <c r="AZ52" s="61" t="str">
        <f>IFERROR(stern!AY52/GAMSstern!AY52,"")</f>
        <v/>
      </c>
      <c r="BA52" s="61" t="str">
        <f>IFERROR(stern!AZ52/GAMSstern!AZ52,"")</f>
        <v/>
      </c>
      <c r="BB52" s="61" t="str">
        <f>IFERROR(stern!BA52/GAMSstern!BA52,"")</f>
        <v/>
      </c>
      <c r="BC52" s="61" t="str">
        <f>IFERROR(stern!BB52/GAMSstern!BB52,"")</f>
        <v/>
      </c>
      <c r="BD52" s="61" t="str">
        <f>IFERROR(stern!BC52/GAMSstern!BC52,"")</f>
        <v/>
      </c>
      <c r="BE52" s="61" t="str">
        <f>IFERROR(stern!BD52/GAMSstern!BD52,"")</f>
        <v/>
      </c>
      <c r="BF52" s="61" t="str">
        <f>IFERROR(stern!BE52/GAMSstern!BE52,"")</f>
        <v/>
      </c>
      <c r="BG52" s="61" t="str">
        <f>IFERROR(stern!BF52/GAMSstern!BF52,"")</f>
        <v/>
      </c>
      <c r="BH52" s="61" t="str">
        <f>IFERROR(stern!BG52/GAMSstern!BG52,"")</f>
        <v/>
      </c>
      <c r="BI52" s="61" t="str">
        <f>IFERROR(stern!BH52/GAMSstern!BH52,"")</f>
        <v/>
      </c>
      <c r="BJ52" s="61" t="str">
        <f>IFERROR(stern!BI52/GAMSstern!BI52,"")</f>
        <v/>
      </c>
    </row>
    <row r="53" spans="1:62" x14ac:dyDescent="0.25">
      <c r="A53" t="str">
        <f>stern!A53</f>
        <v>Population (millions)</v>
      </c>
      <c r="B53" t="str">
        <f>GAMSbase!A53</f>
        <v>Population (millions)</v>
      </c>
      <c r="C53" s="61">
        <f>IFERROR(stern!B53/GAMSstern!B53,"")</f>
        <v>1</v>
      </c>
      <c r="D53" s="61">
        <f>IFERROR(stern!C53/GAMSstern!C53,"")</f>
        <v>1</v>
      </c>
      <c r="E53" s="61">
        <f>IFERROR(stern!D53/GAMSstern!D53,"")</f>
        <v>0.98559748630363619</v>
      </c>
      <c r="F53" s="61">
        <f>IFERROR(stern!E53/GAMSstern!E53,"")</f>
        <v>0.98410249214688739</v>
      </c>
      <c r="G53" s="61">
        <f>IFERROR(stern!F53/GAMSstern!F53,"")</f>
        <v>0.9822227043724332</v>
      </c>
      <c r="H53" s="61">
        <f>IFERROR(stern!G53/GAMSstern!G53,"")</f>
        <v>0.97988748926970959</v>
      </c>
      <c r="I53" s="61">
        <f>IFERROR(stern!H53/GAMSstern!H53,"")</f>
        <v>0.97700850005757955</v>
      </c>
      <c r="J53" s="61">
        <f>IFERROR(stern!I53/GAMSstern!I53,"")</f>
        <v>0.97347760970287689</v>
      </c>
      <c r="K53" s="61">
        <f>IFERROR(stern!J53/GAMSstern!J53,"")</f>
        <v>0.96916457638656728</v>
      </c>
      <c r="L53" s="61">
        <f>IFERROR(stern!K53/GAMSstern!K53,"")</f>
        <v>0.96391466449806995</v>
      </c>
      <c r="M53" s="61">
        <f>IFERROR(stern!L53/GAMSstern!L53,"")</f>
        <v>0.95754649143615522</v>
      </c>
      <c r="N53" s="61">
        <f>IFERROR(stern!M53/GAMSstern!M53,"")</f>
        <v>0.94985044321082934</v>
      </c>
      <c r="O53" s="61">
        <f>IFERROR(stern!N53/GAMSstern!N53,"")</f>
        <v>0.94058809304611979</v>
      </c>
      <c r="P53" s="61">
        <f>IFERROR(stern!O53/GAMSstern!O53,"")</f>
        <v>0.92949315845336222</v>
      </c>
      <c r="Q53" s="61">
        <f>IFERROR(stern!P53/GAMSstern!P53,"")</f>
        <v>0.91627463107000873</v>
      </c>
      <c r="R53" s="61">
        <f>IFERROR(stern!Q53/GAMSstern!Q53,"")</f>
        <v>0.90062279114128219</v>
      </c>
      <c r="S53" s="61">
        <f>IFERROR(stern!R53/GAMSstern!R53,"")</f>
        <v>0.88221884794976435</v>
      </c>
      <c r="T53" s="61">
        <f>IFERROR(stern!S53/GAMSstern!S53,"")</f>
        <v>0.86074889285439793</v>
      </c>
      <c r="U53" s="61">
        <f>IFERROR(stern!T53/GAMSstern!T53,"")</f>
        <v>0.83592266908549751</v>
      </c>
      <c r="V53" s="61">
        <f>IFERROR(stern!U53/GAMSstern!U53,"")</f>
        <v>0.80796835929624633</v>
      </c>
      <c r="W53" s="61">
        <f>IFERROR(stern!V53/GAMSstern!V53,"")</f>
        <v>0.77687303476527847</v>
      </c>
      <c r="X53" s="61">
        <f>IFERROR(stern!W53/GAMSstern!W53,"")</f>
        <v>0.74273996065716363</v>
      </c>
      <c r="Y53" s="61">
        <f>IFERROR(stern!X53/GAMSstern!X53,"")</f>
        <v>0.70580881134745521</v>
      </c>
      <c r="Z53" s="61">
        <f>IFERROR(stern!Y53/GAMSstern!Y53,"")</f>
        <v>0.66646958418772406</v>
      </c>
      <c r="AA53" s="61">
        <f>IFERROR(stern!Z53/GAMSstern!Z53,"")</f>
        <v>0.62526678886616693</v>
      </c>
      <c r="AB53" s="61">
        <f>IFERROR(stern!AA53/GAMSstern!AA53,"")</f>
        <v>0.58289082191286679</v>
      </c>
      <c r="AC53" s="61">
        <f>IFERROR(stern!AB53/GAMSstern!AB53,"")</f>
        <v>0.54015447118715698</v>
      </c>
      <c r="AD53" s="61">
        <f>IFERROR(stern!AC53/GAMSstern!AC53,"")</f>
        <v>0.49795426893579681</v>
      </c>
      <c r="AE53" s="61">
        <f>IFERROR(stern!AD53/GAMSstern!AD53,"")</f>
        <v>0.45721876454885191</v>
      </c>
      <c r="AF53" s="61">
        <f>IFERROR(stern!AE53/GAMSstern!AE53,"")</f>
        <v>0.4188483309470355</v>
      </c>
      <c r="AG53" s="61">
        <f>IFERROR(stern!AF53/GAMSstern!AF53,"")</f>
        <v>0.38365327636152491</v>
      </c>
      <c r="AH53" s="61">
        <f>IFERROR(stern!AG53/GAMSstern!AG53,"")</f>
        <v>0.35229817928898471</v>
      </c>
      <c r="AI53" s="61">
        <f>IFERROR(stern!AH53/GAMSstern!AH53,"")</f>
        <v>1</v>
      </c>
      <c r="AJ53" s="61">
        <f>IFERROR(stern!AI53/GAMSstern!AI53,"")</f>
        <v>1</v>
      </c>
      <c r="AK53" s="61">
        <f>IFERROR(stern!AJ53/GAMSstern!AJ53,"")</f>
        <v>1</v>
      </c>
      <c r="AL53" s="61">
        <f>IFERROR(stern!AK53/GAMSstern!AK53,"")</f>
        <v>1</v>
      </c>
      <c r="AM53" s="61">
        <f>IFERROR(stern!AL53/GAMSstern!AL53,"")</f>
        <v>1</v>
      </c>
      <c r="AN53" s="61">
        <f>IFERROR(stern!AM53/GAMSstern!AM53,"")</f>
        <v>1</v>
      </c>
      <c r="AO53" s="61">
        <f>IFERROR(stern!AN53/GAMSstern!AN53,"")</f>
        <v>1</v>
      </c>
      <c r="AP53" s="61">
        <f>IFERROR(stern!AO53/GAMSstern!AO53,"")</f>
        <v>1</v>
      </c>
      <c r="AQ53" s="61">
        <f>IFERROR(stern!AP53/GAMSstern!AP53,"")</f>
        <v>1</v>
      </c>
      <c r="AR53" s="61">
        <f>IFERROR(stern!AQ53/GAMSstern!AQ53,"")</f>
        <v>1</v>
      </c>
      <c r="AS53" s="61">
        <f>IFERROR(stern!AR53/GAMSstern!AR53,"")</f>
        <v>1</v>
      </c>
      <c r="AT53" s="61">
        <f>IFERROR(stern!AS53/GAMSstern!AS53,"")</f>
        <v>1</v>
      </c>
      <c r="AU53" s="61">
        <f>IFERROR(stern!AT53/GAMSstern!AT53,"")</f>
        <v>1</v>
      </c>
      <c r="AV53" s="61">
        <f>IFERROR(stern!AU53/GAMSstern!AU53,"")</f>
        <v>1</v>
      </c>
      <c r="AW53" s="61">
        <f>IFERROR(stern!AV53/GAMSstern!AV53,"")</f>
        <v>1</v>
      </c>
      <c r="AX53" s="61">
        <f>IFERROR(stern!AW53/GAMSstern!AW53,"")</f>
        <v>1</v>
      </c>
      <c r="AY53" s="61">
        <f>IFERROR(stern!AX53/GAMSstern!AX53,"")</f>
        <v>1</v>
      </c>
      <c r="AZ53" s="61">
        <f>IFERROR(stern!AY53/GAMSstern!AY53,"")</f>
        <v>1</v>
      </c>
      <c r="BA53" s="61">
        <f>IFERROR(stern!AZ53/GAMSstern!AZ53,"")</f>
        <v>1</v>
      </c>
      <c r="BB53" s="61">
        <f>IFERROR(stern!BA53/GAMSstern!BA53,"")</f>
        <v>1</v>
      </c>
      <c r="BC53" s="61">
        <f>IFERROR(stern!BB53/GAMSstern!BB53,"")</f>
        <v>1</v>
      </c>
      <c r="BD53" s="61">
        <f>IFERROR(stern!BC53/GAMSstern!BC53,"")</f>
        <v>1</v>
      </c>
      <c r="BE53" s="61">
        <f>IFERROR(stern!BD53/GAMSstern!BD53,"")</f>
        <v>1</v>
      </c>
      <c r="BF53" s="61">
        <f>IFERROR(stern!BE53/GAMSstern!BE53,"")</f>
        <v>1</v>
      </c>
      <c r="BG53" s="61">
        <f>IFERROR(stern!BF53/GAMSstern!BF53,"")</f>
        <v>1</v>
      </c>
      <c r="BH53" s="61">
        <f>IFERROR(stern!BG53/GAMSstern!BG53,"")</f>
        <v>1</v>
      </c>
      <c r="BI53" s="61">
        <f>IFERROR(stern!BH53/GAMSstern!BH53,"")</f>
        <v>1</v>
      </c>
      <c r="BJ53" s="61">
        <f>IFERROR(stern!BI53/GAMSstern!BI53,"")</f>
        <v>1</v>
      </c>
    </row>
    <row r="54" spans="1:62" x14ac:dyDescent="0.25">
      <c r="A54" t="str">
        <f>stern!A54</f>
        <v xml:space="preserve">     Rate of pop growth (per half-decade)</v>
      </c>
      <c r="B54" t="str">
        <f>GAMSbase!A54</f>
        <v>Rate of Population Growth (per period)</v>
      </c>
      <c r="C54" s="61" t="str">
        <f>IFERROR(stern!B54/GAMSstern!B54,"")</f>
        <v/>
      </c>
      <c r="D54" s="61" t="str">
        <f>IFERROR(stern!C54/GAMSstern!C54,"")</f>
        <v/>
      </c>
      <c r="E54" s="61" t="str">
        <f>IFERROR(stern!D54/GAMSstern!D54,"")</f>
        <v/>
      </c>
      <c r="F54" s="61" t="str">
        <f>IFERROR(stern!E54/GAMSstern!E54,"")</f>
        <v/>
      </c>
      <c r="G54" s="61" t="str">
        <f>IFERROR(stern!F54/GAMSstern!F54,"")</f>
        <v/>
      </c>
      <c r="H54" s="61" t="str">
        <f>IFERROR(stern!G54/GAMSstern!G54,"")</f>
        <v/>
      </c>
      <c r="I54" s="61" t="str">
        <f>IFERROR(stern!H54/GAMSstern!H54,"")</f>
        <v/>
      </c>
      <c r="J54" s="61" t="str">
        <f>IFERROR(stern!I54/GAMSstern!I54,"")</f>
        <v/>
      </c>
      <c r="K54" s="61" t="str">
        <f>IFERROR(stern!J54/GAMSstern!J54,"")</f>
        <v/>
      </c>
      <c r="L54" s="61" t="str">
        <f>IFERROR(stern!K54/GAMSstern!K54,"")</f>
        <v/>
      </c>
      <c r="M54" s="61" t="str">
        <f>IFERROR(stern!L54/GAMSstern!L54,"")</f>
        <v/>
      </c>
      <c r="N54" s="61" t="str">
        <f>IFERROR(stern!M54/GAMSstern!M54,"")</f>
        <v/>
      </c>
      <c r="O54" s="61" t="str">
        <f>IFERROR(stern!N54/GAMSstern!N54,"")</f>
        <v/>
      </c>
      <c r="P54" s="61" t="str">
        <f>IFERROR(stern!O54/GAMSstern!O54,"")</f>
        <v/>
      </c>
      <c r="Q54" s="61" t="str">
        <f>IFERROR(stern!P54/GAMSstern!P54,"")</f>
        <v/>
      </c>
      <c r="R54" s="61" t="str">
        <f>IFERROR(stern!Q54/GAMSstern!Q54,"")</f>
        <v/>
      </c>
      <c r="S54" s="61" t="str">
        <f>IFERROR(stern!R54/GAMSstern!R54,"")</f>
        <v/>
      </c>
      <c r="T54" s="61" t="str">
        <f>IFERROR(stern!S54/GAMSstern!S54,"")</f>
        <v/>
      </c>
      <c r="U54" s="61" t="str">
        <f>IFERROR(stern!T54/GAMSstern!T54,"")</f>
        <v/>
      </c>
      <c r="V54" s="61" t="str">
        <f>IFERROR(stern!U54/GAMSstern!U54,"")</f>
        <v/>
      </c>
      <c r="W54" s="61" t="str">
        <f>IFERROR(stern!V54/GAMSstern!V54,"")</f>
        <v/>
      </c>
      <c r="X54" s="61" t="str">
        <f>IFERROR(stern!W54/GAMSstern!W54,"")</f>
        <v/>
      </c>
      <c r="Y54" s="61" t="str">
        <f>IFERROR(stern!X54/GAMSstern!X54,"")</f>
        <v/>
      </c>
      <c r="Z54" s="61" t="str">
        <f>IFERROR(stern!Y54/GAMSstern!Y54,"")</f>
        <v/>
      </c>
      <c r="AA54" s="61" t="str">
        <f>IFERROR(stern!Z54/GAMSstern!Z54,"")</f>
        <v/>
      </c>
      <c r="AB54" s="61" t="str">
        <f>IFERROR(stern!AA54/GAMSstern!AA54,"")</f>
        <v/>
      </c>
      <c r="AC54" s="61" t="str">
        <f>IFERROR(stern!AB54/GAMSstern!AB54,"")</f>
        <v/>
      </c>
      <c r="AD54" s="61" t="str">
        <f>IFERROR(stern!AC54/GAMSstern!AC54,"")</f>
        <v/>
      </c>
      <c r="AE54" s="61" t="str">
        <f>IFERROR(stern!AD54/GAMSstern!AD54,"")</f>
        <v/>
      </c>
      <c r="AF54" s="61" t="str">
        <f>IFERROR(stern!AE54/GAMSstern!AE54,"")</f>
        <v/>
      </c>
      <c r="AG54" s="61" t="str">
        <f>IFERROR(stern!AF54/GAMSstern!AF54,"")</f>
        <v/>
      </c>
      <c r="AH54" s="61" t="str">
        <f>IFERROR(stern!AG54/GAMSstern!AG54,"")</f>
        <v/>
      </c>
      <c r="AI54" s="61" t="str">
        <f>IFERROR(stern!AH54/GAMSstern!AH54,"")</f>
        <v/>
      </c>
      <c r="AJ54" s="61" t="str">
        <f>IFERROR(stern!AI54/GAMSstern!AI54,"")</f>
        <v/>
      </c>
      <c r="AK54" s="61" t="str">
        <f>IFERROR(stern!AJ54/GAMSstern!AJ54,"")</f>
        <v/>
      </c>
      <c r="AL54" s="61" t="str">
        <f>IFERROR(stern!AK54/GAMSstern!AK54,"")</f>
        <v/>
      </c>
      <c r="AM54" s="61" t="str">
        <f>IFERROR(stern!AL54/GAMSstern!AL54,"")</f>
        <v/>
      </c>
      <c r="AN54" s="61" t="str">
        <f>IFERROR(stern!AM54/GAMSstern!AM54,"")</f>
        <v/>
      </c>
      <c r="AO54" s="61" t="str">
        <f>IFERROR(stern!AN54/GAMSstern!AN54,"")</f>
        <v/>
      </c>
      <c r="AP54" s="61" t="str">
        <f>IFERROR(stern!AO54/GAMSstern!AO54,"")</f>
        <v/>
      </c>
      <c r="AQ54" s="61" t="str">
        <f>IFERROR(stern!AP54/GAMSstern!AP54,"")</f>
        <v/>
      </c>
      <c r="AR54" s="61" t="str">
        <f>IFERROR(stern!AQ54/GAMSstern!AQ54,"")</f>
        <v/>
      </c>
      <c r="AS54" s="61" t="str">
        <f>IFERROR(stern!AR54/GAMSstern!AR54,"")</f>
        <v/>
      </c>
      <c r="AT54" s="61" t="str">
        <f>IFERROR(stern!AS54/GAMSstern!AS54,"")</f>
        <v/>
      </c>
      <c r="AU54" s="61" t="str">
        <f>IFERROR(stern!AT54/GAMSstern!AT54,"")</f>
        <v/>
      </c>
      <c r="AV54" s="61" t="str">
        <f>IFERROR(stern!AU54/GAMSstern!AU54,"")</f>
        <v/>
      </c>
      <c r="AW54" s="61" t="str">
        <f>IFERROR(stern!AV54/GAMSstern!AV54,"")</f>
        <v/>
      </c>
      <c r="AX54" s="61" t="str">
        <f>IFERROR(stern!AW54/GAMSstern!AW54,"")</f>
        <v/>
      </c>
      <c r="AY54" s="61" t="str">
        <f>IFERROR(stern!AX54/GAMSstern!AX54,"")</f>
        <v/>
      </c>
      <c r="AZ54" s="61" t="str">
        <f>IFERROR(stern!AY54/GAMSstern!AY54,"")</f>
        <v/>
      </c>
      <c r="BA54" s="61" t="str">
        <f>IFERROR(stern!AZ54/GAMSstern!AZ54,"")</f>
        <v/>
      </c>
      <c r="BB54" s="61" t="str">
        <f>IFERROR(stern!BA54/GAMSstern!BA54,"")</f>
        <v/>
      </c>
      <c r="BC54" s="61" t="str">
        <f>IFERROR(stern!BB54/GAMSstern!BB54,"")</f>
        <v/>
      </c>
      <c r="BD54" s="61" t="str">
        <f>IFERROR(stern!BC54/GAMSstern!BC54,"")</f>
        <v/>
      </c>
      <c r="BE54" s="61" t="str">
        <f>IFERROR(stern!BD54/GAMSstern!BD54,"")</f>
        <v/>
      </c>
      <c r="BF54" s="61" t="str">
        <f>IFERROR(stern!BE54/GAMSstern!BE54,"")</f>
        <v/>
      </c>
      <c r="BG54" s="61" t="str">
        <f>IFERROR(stern!BF54/GAMSstern!BF54,"")</f>
        <v/>
      </c>
      <c r="BH54" s="61" t="str">
        <f>IFERROR(stern!BG54/GAMSstern!BG54,"")</f>
        <v/>
      </c>
      <c r="BI54" s="61" t="str">
        <f>IFERROR(stern!BH54/GAMSstern!BH54,"")</f>
        <v/>
      </c>
      <c r="BJ54" s="61" t="str">
        <f>IFERROR(stern!BI54/GAMSstern!BI54,"")</f>
        <v/>
      </c>
    </row>
    <row r="55" spans="1:62" x14ac:dyDescent="0.25">
      <c r="A55" t="str">
        <f>stern!A55</f>
        <v>Global parameters</v>
      </c>
      <c r="B55" t="str">
        <f>GAMSbase!A55</f>
        <v>** Global Parameters</v>
      </c>
      <c r="C55" s="61" t="str">
        <f>IFERROR(stern!B55/GAMSstern!B55,"")</f>
        <v/>
      </c>
      <c r="D55" s="61" t="str">
        <f>IFERROR(stern!C55/GAMSstern!C55,"")</f>
        <v/>
      </c>
      <c r="E55" s="61" t="str">
        <f>IFERROR(stern!D55/GAMSstern!D55,"")</f>
        <v/>
      </c>
      <c r="F55" s="61" t="str">
        <f>IFERROR(stern!E55/GAMSstern!E55,"")</f>
        <v/>
      </c>
      <c r="G55" s="61" t="str">
        <f>IFERROR(stern!F55/GAMSstern!F55,"")</f>
        <v/>
      </c>
      <c r="H55" s="61" t="str">
        <f>IFERROR(stern!G55/GAMSstern!G55,"")</f>
        <v/>
      </c>
      <c r="I55" s="61" t="str">
        <f>IFERROR(stern!H55/GAMSstern!H55,"")</f>
        <v/>
      </c>
      <c r="J55" s="61" t="str">
        <f>IFERROR(stern!I55/GAMSstern!I55,"")</f>
        <v/>
      </c>
      <c r="K55" s="61" t="str">
        <f>IFERROR(stern!J55/GAMSstern!J55,"")</f>
        <v/>
      </c>
      <c r="L55" s="61" t="str">
        <f>IFERROR(stern!K55/GAMSstern!K55,"")</f>
        <v/>
      </c>
      <c r="M55" s="61" t="str">
        <f>IFERROR(stern!L55/GAMSstern!L55,"")</f>
        <v/>
      </c>
      <c r="N55" s="61" t="str">
        <f>IFERROR(stern!M55/GAMSstern!M55,"")</f>
        <v/>
      </c>
      <c r="O55" s="61" t="str">
        <f>IFERROR(stern!N55/GAMSstern!N55,"")</f>
        <v/>
      </c>
      <c r="P55" s="61" t="str">
        <f>IFERROR(stern!O55/GAMSstern!O55,"")</f>
        <v/>
      </c>
      <c r="Q55" s="61" t="str">
        <f>IFERROR(stern!P55/GAMSstern!P55,"")</f>
        <v/>
      </c>
      <c r="R55" s="61" t="str">
        <f>IFERROR(stern!Q55/GAMSstern!Q55,"")</f>
        <v/>
      </c>
      <c r="S55" s="61" t="str">
        <f>IFERROR(stern!R55/GAMSstern!R55,"")</f>
        <v/>
      </c>
      <c r="T55" s="61" t="str">
        <f>IFERROR(stern!S55/GAMSstern!S55,"")</f>
        <v/>
      </c>
      <c r="U55" s="61" t="str">
        <f>IFERROR(stern!T55/GAMSstern!T55,"")</f>
        <v/>
      </c>
      <c r="V55" s="61" t="str">
        <f>IFERROR(stern!U55/GAMSstern!U55,"")</f>
        <v/>
      </c>
      <c r="W55" s="61" t="str">
        <f>IFERROR(stern!V55/GAMSstern!V55,"")</f>
        <v/>
      </c>
      <c r="X55" s="61" t="str">
        <f>IFERROR(stern!W55/GAMSstern!W55,"")</f>
        <v/>
      </c>
      <c r="Y55" s="61" t="str">
        <f>IFERROR(stern!X55/GAMSstern!X55,"")</f>
        <v/>
      </c>
      <c r="Z55" s="61" t="str">
        <f>IFERROR(stern!Y55/GAMSstern!Y55,"")</f>
        <v/>
      </c>
      <c r="AA55" s="61" t="str">
        <f>IFERROR(stern!Z55/GAMSstern!Z55,"")</f>
        <v/>
      </c>
      <c r="AB55" s="61" t="str">
        <f>IFERROR(stern!AA55/GAMSstern!AA55,"")</f>
        <v/>
      </c>
      <c r="AC55" s="61" t="str">
        <f>IFERROR(stern!AB55/GAMSstern!AB55,"")</f>
        <v/>
      </c>
      <c r="AD55" s="61" t="str">
        <f>IFERROR(stern!AC55/GAMSstern!AC55,"")</f>
        <v/>
      </c>
      <c r="AE55" s="61" t="str">
        <f>IFERROR(stern!AD55/GAMSstern!AD55,"")</f>
        <v/>
      </c>
      <c r="AF55" s="61" t="str">
        <f>IFERROR(stern!AE55/GAMSstern!AE55,"")</f>
        <v/>
      </c>
      <c r="AG55" s="61" t="str">
        <f>IFERROR(stern!AF55/GAMSstern!AF55,"")</f>
        <v/>
      </c>
      <c r="AH55" s="61" t="str">
        <f>IFERROR(stern!AG55/GAMSstern!AG55,"")</f>
        <v/>
      </c>
      <c r="AI55" s="61" t="str">
        <f>IFERROR(stern!AH55/GAMSstern!AH55,"")</f>
        <v/>
      </c>
      <c r="AJ55" s="61" t="str">
        <f>IFERROR(stern!AI55/GAMSstern!AI55,"")</f>
        <v/>
      </c>
      <c r="AK55" s="61" t="str">
        <f>IFERROR(stern!AJ55/GAMSstern!AJ55,"")</f>
        <v/>
      </c>
      <c r="AL55" s="61" t="str">
        <f>IFERROR(stern!AK55/GAMSstern!AK55,"")</f>
        <v/>
      </c>
      <c r="AM55" s="61" t="str">
        <f>IFERROR(stern!AL55/GAMSstern!AL55,"")</f>
        <v/>
      </c>
      <c r="AN55" s="61" t="str">
        <f>IFERROR(stern!AM55/GAMSstern!AM55,"")</f>
        <v/>
      </c>
      <c r="AO55" s="61" t="str">
        <f>IFERROR(stern!AN55/GAMSstern!AN55,"")</f>
        <v/>
      </c>
      <c r="AP55" s="61" t="str">
        <f>IFERROR(stern!AO55/GAMSstern!AO55,"")</f>
        <v/>
      </c>
      <c r="AQ55" s="61" t="str">
        <f>IFERROR(stern!AP55/GAMSstern!AP55,"")</f>
        <v/>
      </c>
      <c r="AR55" s="61" t="str">
        <f>IFERROR(stern!AQ55/GAMSstern!AQ55,"")</f>
        <v/>
      </c>
      <c r="AS55" s="61" t="str">
        <f>IFERROR(stern!AR55/GAMSstern!AR55,"")</f>
        <v/>
      </c>
      <c r="AT55" s="61" t="str">
        <f>IFERROR(stern!AS55/GAMSstern!AS55,"")</f>
        <v/>
      </c>
      <c r="AU55" s="61" t="str">
        <f>IFERROR(stern!AT55/GAMSstern!AT55,"")</f>
        <v/>
      </c>
      <c r="AV55" s="61" t="str">
        <f>IFERROR(stern!AU55/GAMSstern!AU55,"")</f>
        <v/>
      </c>
      <c r="AW55" s="61" t="str">
        <f>IFERROR(stern!AV55/GAMSstern!AV55,"")</f>
        <v/>
      </c>
      <c r="AX55" s="61" t="str">
        <f>IFERROR(stern!AW55/GAMSstern!AW55,"")</f>
        <v/>
      </c>
      <c r="AY55" s="61" t="str">
        <f>IFERROR(stern!AX55/GAMSstern!AX55,"")</f>
        <v/>
      </c>
      <c r="AZ55" s="61" t="str">
        <f>IFERROR(stern!AY55/GAMSstern!AY55,"")</f>
        <v/>
      </c>
      <c r="BA55" s="61" t="str">
        <f>IFERROR(stern!AZ55/GAMSstern!AZ55,"")</f>
        <v/>
      </c>
      <c r="BB55" s="61" t="str">
        <f>IFERROR(stern!BA55/GAMSstern!BA55,"")</f>
        <v/>
      </c>
      <c r="BC55" s="61" t="str">
        <f>IFERROR(stern!BB55/GAMSstern!BB55,"")</f>
        <v/>
      </c>
      <c r="BD55" s="61" t="str">
        <f>IFERROR(stern!BC55/GAMSstern!BC55,"")</f>
        <v/>
      </c>
      <c r="BE55" s="61" t="str">
        <f>IFERROR(stern!BD55/GAMSstern!BD55,"")</f>
        <v/>
      </c>
      <c r="BF55" s="61" t="str">
        <f>IFERROR(stern!BE55/GAMSstern!BE55,"")</f>
        <v/>
      </c>
      <c r="BG55" s="61" t="str">
        <f>IFERROR(stern!BF55/GAMSstern!BF55,"")</f>
        <v/>
      </c>
      <c r="BH55" s="61" t="str">
        <f>IFERROR(stern!BG55/GAMSstern!BG55,"")</f>
        <v/>
      </c>
      <c r="BI55" s="61" t="str">
        <f>IFERROR(stern!BH55/GAMSstern!BH55,"")</f>
        <v/>
      </c>
      <c r="BJ55" s="61" t="str">
        <f>IFERROR(stern!BI55/GAMSstern!BI55,"")</f>
        <v/>
      </c>
    </row>
    <row r="56" spans="1:62" x14ac:dyDescent="0.25">
      <c r="A56" t="str">
        <f>stern!A56</f>
        <v>CARBON LIMITS</v>
      </c>
      <c r="B56" t="str">
        <f>GAMSbase!A56</f>
        <v>* CARBON LIMITS</v>
      </c>
      <c r="C56" s="61" t="str">
        <f>IFERROR(stern!B56/GAMSstern!B56,"")</f>
        <v/>
      </c>
      <c r="D56" s="61" t="str">
        <f>IFERROR(stern!C56/GAMSstern!C56,"")</f>
        <v/>
      </c>
      <c r="E56" s="61" t="str">
        <f>IFERROR(stern!D56/GAMSstern!D56,"")</f>
        <v/>
      </c>
      <c r="F56" s="61" t="str">
        <f>IFERROR(stern!E56/GAMSstern!E56,"")</f>
        <v/>
      </c>
      <c r="G56" s="61" t="str">
        <f>IFERROR(stern!F56/GAMSstern!F56,"")</f>
        <v/>
      </c>
      <c r="H56" s="61" t="str">
        <f>IFERROR(stern!G56/GAMSstern!G56,"")</f>
        <v/>
      </c>
      <c r="I56" s="61" t="str">
        <f>IFERROR(stern!H56/GAMSstern!H56,"")</f>
        <v/>
      </c>
      <c r="J56" s="61" t="str">
        <f>IFERROR(stern!I56/GAMSstern!I56,"")</f>
        <v/>
      </c>
      <c r="K56" s="61" t="str">
        <f>IFERROR(stern!J56/GAMSstern!J56,"")</f>
        <v/>
      </c>
      <c r="L56" s="61" t="str">
        <f>IFERROR(stern!K56/GAMSstern!K56,"")</f>
        <v/>
      </c>
      <c r="M56" s="61" t="str">
        <f>IFERROR(stern!L56/GAMSstern!L56,"")</f>
        <v/>
      </c>
      <c r="N56" s="61" t="str">
        <f>IFERROR(stern!M56/GAMSstern!M56,"")</f>
        <v/>
      </c>
      <c r="O56" s="61" t="str">
        <f>IFERROR(stern!N56/GAMSstern!N56,"")</f>
        <v/>
      </c>
      <c r="P56" s="61" t="str">
        <f>IFERROR(stern!O56/GAMSstern!O56,"")</f>
        <v/>
      </c>
      <c r="Q56" s="61" t="str">
        <f>IFERROR(stern!P56/GAMSstern!P56,"")</f>
        <v/>
      </c>
      <c r="R56" s="61" t="str">
        <f>IFERROR(stern!Q56/GAMSstern!Q56,"")</f>
        <v/>
      </c>
      <c r="S56" s="61" t="str">
        <f>IFERROR(stern!R56/GAMSstern!R56,"")</f>
        <v/>
      </c>
      <c r="T56" s="61" t="str">
        <f>IFERROR(stern!S56/GAMSstern!S56,"")</f>
        <v/>
      </c>
      <c r="U56" s="61" t="str">
        <f>IFERROR(stern!T56/GAMSstern!T56,"")</f>
        <v/>
      </c>
      <c r="V56" s="61" t="str">
        <f>IFERROR(stern!U56/GAMSstern!U56,"")</f>
        <v/>
      </c>
      <c r="W56" s="61" t="str">
        <f>IFERROR(stern!V56/GAMSstern!V56,"")</f>
        <v/>
      </c>
      <c r="X56" s="61" t="str">
        <f>IFERROR(stern!W56/GAMSstern!W56,"")</f>
        <v/>
      </c>
      <c r="Y56" s="61" t="str">
        <f>IFERROR(stern!X56/GAMSstern!X56,"")</f>
        <v/>
      </c>
      <c r="Z56" s="61" t="str">
        <f>IFERROR(stern!Y56/GAMSstern!Y56,"")</f>
        <v/>
      </c>
      <c r="AA56" s="61" t="str">
        <f>IFERROR(stern!Z56/GAMSstern!Z56,"")</f>
        <v/>
      </c>
      <c r="AB56" s="61" t="str">
        <f>IFERROR(stern!AA56/GAMSstern!AA56,"")</f>
        <v/>
      </c>
      <c r="AC56" s="61" t="str">
        <f>IFERROR(stern!AB56/GAMSstern!AB56,"")</f>
        <v/>
      </c>
      <c r="AD56" s="61" t="str">
        <f>IFERROR(stern!AC56/GAMSstern!AC56,"")</f>
        <v/>
      </c>
      <c r="AE56" s="61" t="str">
        <f>IFERROR(stern!AD56/GAMSstern!AD56,"")</f>
        <v/>
      </c>
      <c r="AF56" s="61" t="str">
        <f>IFERROR(stern!AE56/GAMSstern!AE56,"")</f>
        <v/>
      </c>
      <c r="AG56" s="61" t="str">
        <f>IFERROR(stern!AF56/GAMSstern!AF56,"")</f>
        <v/>
      </c>
      <c r="AH56" s="61" t="str">
        <f>IFERROR(stern!AG56/GAMSstern!AG56,"")</f>
        <v/>
      </c>
      <c r="AI56" s="61" t="str">
        <f>IFERROR(stern!AH56/GAMSstern!AH56,"")</f>
        <v/>
      </c>
      <c r="AJ56" s="61" t="str">
        <f>IFERROR(stern!AI56/GAMSstern!AI56,"")</f>
        <v/>
      </c>
      <c r="AK56" s="61" t="str">
        <f>IFERROR(stern!AJ56/GAMSstern!AJ56,"")</f>
        <v/>
      </c>
      <c r="AL56" s="61" t="str">
        <f>IFERROR(stern!AK56/GAMSstern!AK56,"")</f>
        <v/>
      </c>
      <c r="AM56" s="61" t="str">
        <f>IFERROR(stern!AL56/GAMSstern!AL56,"")</f>
        <v/>
      </c>
      <c r="AN56" s="61" t="str">
        <f>IFERROR(stern!AM56/GAMSstern!AM56,"")</f>
        <v/>
      </c>
      <c r="AO56" s="61" t="str">
        <f>IFERROR(stern!AN56/GAMSstern!AN56,"")</f>
        <v/>
      </c>
      <c r="AP56" s="61" t="str">
        <f>IFERROR(stern!AO56/GAMSstern!AO56,"")</f>
        <v/>
      </c>
      <c r="AQ56" s="61" t="str">
        <f>IFERROR(stern!AP56/GAMSstern!AP56,"")</f>
        <v/>
      </c>
      <c r="AR56" s="61" t="str">
        <f>IFERROR(stern!AQ56/GAMSstern!AQ56,"")</f>
        <v/>
      </c>
      <c r="AS56" s="61" t="str">
        <f>IFERROR(stern!AR56/GAMSstern!AR56,"")</f>
        <v/>
      </c>
      <c r="AT56" s="61" t="str">
        <f>IFERROR(stern!AS56/GAMSstern!AS56,"")</f>
        <v/>
      </c>
      <c r="AU56" s="61" t="str">
        <f>IFERROR(stern!AT56/GAMSstern!AT56,"")</f>
        <v/>
      </c>
      <c r="AV56" s="61" t="str">
        <f>IFERROR(stern!AU56/GAMSstern!AU56,"")</f>
        <v/>
      </c>
      <c r="AW56" s="61" t="str">
        <f>IFERROR(stern!AV56/GAMSstern!AV56,"")</f>
        <v/>
      </c>
      <c r="AX56" s="61" t="str">
        <f>IFERROR(stern!AW56/GAMSstern!AW56,"")</f>
        <v/>
      </c>
      <c r="AY56" s="61" t="str">
        <f>IFERROR(stern!AX56/GAMSstern!AX56,"")</f>
        <v/>
      </c>
      <c r="AZ56" s="61" t="str">
        <f>IFERROR(stern!AY56/GAMSstern!AY56,"")</f>
        <v/>
      </c>
      <c r="BA56" s="61" t="str">
        <f>IFERROR(stern!AZ56/GAMSstern!AZ56,"")</f>
        <v/>
      </c>
      <c r="BB56" s="61" t="str">
        <f>IFERROR(stern!BA56/GAMSstern!BA56,"")</f>
        <v/>
      </c>
      <c r="BC56" s="61" t="str">
        <f>IFERROR(stern!BB56/GAMSstern!BB56,"")</f>
        <v/>
      </c>
      <c r="BD56" s="61" t="str">
        <f>IFERROR(stern!BC56/GAMSstern!BC56,"")</f>
        <v/>
      </c>
      <c r="BE56" s="61" t="str">
        <f>IFERROR(stern!BD56/GAMSstern!BD56,"")</f>
        <v/>
      </c>
      <c r="BF56" s="61" t="str">
        <f>IFERROR(stern!BE56/GAMSstern!BE56,"")</f>
        <v/>
      </c>
      <c r="BG56" s="61" t="str">
        <f>IFERROR(stern!BF56/GAMSstern!BF56,"")</f>
        <v/>
      </c>
      <c r="BH56" s="61" t="str">
        <f>IFERROR(stern!BG56/GAMSstern!BG56,"")</f>
        <v/>
      </c>
      <c r="BI56" s="61" t="str">
        <f>IFERROR(stern!BH56/GAMSstern!BH56,"")</f>
        <v/>
      </c>
      <c r="BJ56" s="61" t="str">
        <f>IFERROR(stern!BI56/GAMSstern!BI56,"")</f>
        <v/>
      </c>
    </row>
    <row r="57" spans="1:62" x14ac:dyDescent="0.25">
      <c r="A57" t="str">
        <f>stern!A57</f>
        <v>Maximum carbon resources (GtC)</v>
      </c>
      <c r="B57" t="str">
        <f>GAMSbase!A57</f>
        <v>Maximum Carbon Resources (GtC)</v>
      </c>
      <c r="C57" s="61">
        <f>IFERROR(stern!B57/GAMSstern!B57,"")</f>
        <v>1</v>
      </c>
      <c r="D57" s="61" t="str">
        <f>IFERROR(stern!C57/GAMSstern!C57,"")</f>
        <v/>
      </c>
      <c r="E57" s="61" t="str">
        <f>IFERROR(stern!D57/GAMSstern!D57,"")</f>
        <v/>
      </c>
      <c r="F57" s="61" t="str">
        <f>IFERROR(stern!E57/GAMSstern!E57,"")</f>
        <v/>
      </c>
      <c r="G57" s="61" t="str">
        <f>IFERROR(stern!F57/GAMSstern!F57,"")</f>
        <v/>
      </c>
      <c r="H57" s="61" t="str">
        <f>IFERROR(stern!G57/GAMSstern!G57,"")</f>
        <v/>
      </c>
      <c r="I57" s="61" t="str">
        <f>IFERROR(stern!H57/GAMSstern!H57,"")</f>
        <v/>
      </c>
      <c r="J57" s="61" t="str">
        <f>IFERROR(stern!I57/GAMSstern!I57,"")</f>
        <v/>
      </c>
      <c r="K57" s="61" t="str">
        <f>IFERROR(stern!J57/GAMSstern!J57,"")</f>
        <v/>
      </c>
      <c r="L57" s="61" t="str">
        <f>IFERROR(stern!K57/GAMSstern!K57,"")</f>
        <v/>
      </c>
      <c r="M57" s="61" t="str">
        <f>IFERROR(stern!L57/GAMSstern!L57,"")</f>
        <v/>
      </c>
      <c r="N57" s="61" t="str">
        <f>IFERROR(stern!M57/GAMSstern!M57,"")</f>
        <v/>
      </c>
      <c r="O57" s="61" t="str">
        <f>IFERROR(stern!N57/GAMSstern!N57,"")</f>
        <v/>
      </c>
      <c r="P57" s="61" t="str">
        <f>IFERROR(stern!O57/GAMSstern!O57,"")</f>
        <v/>
      </c>
      <c r="Q57" s="61" t="str">
        <f>IFERROR(stern!P57/GAMSstern!P57,"")</f>
        <v/>
      </c>
      <c r="R57" s="61" t="str">
        <f>IFERROR(stern!Q57/GAMSstern!Q57,"")</f>
        <v/>
      </c>
      <c r="S57" s="61" t="str">
        <f>IFERROR(stern!R57/GAMSstern!R57,"")</f>
        <v/>
      </c>
      <c r="T57" s="61" t="str">
        <f>IFERROR(stern!S57/GAMSstern!S57,"")</f>
        <v/>
      </c>
      <c r="U57" s="61" t="str">
        <f>IFERROR(stern!T57/GAMSstern!T57,"")</f>
        <v/>
      </c>
      <c r="V57" s="61" t="str">
        <f>IFERROR(stern!U57/GAMSstern!U57,"")</f>
        <v/>
      </c>
      <c r="W57" s="61" t="str">
        <f>IFERROR(stern!V57/GAMSstern!V57,"")</f>
        <v/>
      </c>
      <c r="X57" s="61" t="str">
        <f>IFERROR(stern!W57/GAMSstern!W57,"")</f>
        <v/>
      </c>
      <c r="Y57" s="61" t="str">
        <f>IFERROR(stern!X57/GAMSstern!X57,"")</f>
        <v/>
      </c>
      <c r="Z57" s="61" t="str">
        <f>IFERROR(stern!Y57/GAMSstern!Y57,"")</f>
        <v/>
      </c>
      <c r="AA57" s="61" t="str">
        <f>IFERROR(stern!Z57/GAMSstern!Z57,"")</f>
        <v/>
      </c>
      <c r="AB57" s="61" t="str">
        <f>IFERROR(stern!AA57/GAMSstern!AA57,"")</f>
        <v/>
      </c>
      <c r="AC57" s="61" t="str">
        <f>IFERROR(stern!AB57/GAMSstern!AB57,"")</f>
        <v/>
      </c>
      <c r="AD57" s="61" t="str">
        <f>IFERROR(stern!AC57/GAMSstern!AC57,"")</f>
        <v/>
      </c>
      <c r="AE57" s="61" t="str">
        <f>IFERROR(stern!AD57/GAMSstern!AD57,"")</f>
        <v/>
      </c>
      <c r="AF57" s="61" t="str">
        <f>IFERROR(stern!AE57/GAMSstern!AE57,"")</f>
        <v/>
      </c>
      <c r="AG57" s="61" t="str">
        <f>IFERROR(stern!AF57/GAMSstern!AF57,"")</f>
        <v/>
      </c>
      <c r="AH57" s="61" t="str">
        <f>IFERROR(stern!AG57/GAMSstern!AG57,"")</f>
        <v/>
      </c>
      <c r="AI57" s="61" t="str">
        <f>IFERROR(stern!AH57/GAMSstern!AH57,"")</f>
        <v/>
      </c>
      <c r="AJ57" s="61" t="str">
        <f>IFERROR(stern!AI57/GAMSstern!AI57,"")</f>
        <v/>
      </c>
      <c r="AK57" s="61" t="str">
        <f>IFERROR(stern!AJ57/GAMSstern!AJ57,"")</f>
        <v/>
      </c>
      <c r="AL57" s="61" t="str">
        <f>IFERROR(stern!AK57/GAMSstern!AK57,"")</f>
        <v/>
      </c>
      <c r="AM57" s="61" t="str">
        <f>IFERROR(stern!AL57/GAMSstern!AL57,"")</f>
        <v/>
      </c>
      <c r="AN57" s="61" t="str">
        <f>IFERROR(stern!AM57/GAMSstern!AM57,"")</f>
        <v/>
      </c>
      <c r="AO57" s="61" t="str">
        <f>IFERROR(stern!AN57/GAMSstern!AN57,"")</f>
        <v/>
      </c>
      <c r="AP57" s="61" t="str">
        <f>IFERROR(stern!AO57/GAMSstern!AO57,"")</f>
        <v/>
      </c>
      <c r="AQ57" s="61" t="str">
        <f>IFERROR(stern!AP57/GAMSstern!AP57,"")</f>
        <v/>
      </c>
      <c r="AR57" s="61" t="str">
        <f>IFERROR(stern!AQ57/GAMSstern!AQ57,"")</f>
        <v/>
      </c>
      <c r="AS57" s="61" t="str">
        <f>IFERROR(stern!AR57/GAMSstern!AR57,"")</f>
        <v/>
      </c>
      <c r="AT57" s="61" t="str">
        <f>IFERROR(stern!AS57/GAMSstern!AS57,"")</f>
        <v/>
      </c>
      <c r="AU57" s="61" t="str">
        <f>IFERROR(stern!AT57/GAMSstern!AT57,"")</f>
        <v/>
      </c>
      <c r="AV57" s="61" t="str">
        <f>IFERROR(stern!AU57/GAMSstern!AU57,"")</f>
        <v/>
      </c>
      <c r="AW57" s="61" t="str">
        <f>IFERROR(stern!AV57/GAMSstern!AV57,"")</f>
        <v/>
      </c>
      <c r="AX57" s="61" t="str">
        <f>IFERROR(stern!AW57/GAMSstern!AW57,"")</f>
        <v/>
      </c>
      <c r="AY57" s="61" t="str">
        <f>IFERROR(stern!AX57/GAMSstern!AX57,"")</f>
        <v/>
      </c>
      <c r="AZ57" s="61" t="str">
        <f>IFERROR(stern!AY57/GAMSstern!AY57,"")</f>
        <v/>
      </c>
      <c r="BA57" s="61" t="str">
        <f>IFERROR(stern!AZ57/GAMSstern!AZ57,"")</f>
        <v/>
      </c>
      <c r="BB57" s="61" t="str">
        <f>IFERROR(stern!BA57/GAMSstern!BA57,"")</f>
        <v/>
      </c>
      <c r="BC57" s="61" t="str">
        <f>IFERROR(stern!BB57/GAMSstern!BB57,"")</f>
        <v/>
      </c>
      <c r="BD57" s="61" t="str">
        <f>IFERROR(stern!BC57/GAMSstern!BC57,"")</f>
        <v/>
      </c>
      <c r="BE57" s="61" t="str">
        <f>IFERROR(stern!BD57/GAMSstern!BD57,"")</f>
        <v/>
      </c>
      <c r="BF57" s="61" t="str">
        <f>IFERROR(stern!BE57/GAMSstern!BE57,"")</f>
        <v/>
      </c>
      <c r="BG57" s="61" t="str">
        <f>IFERROR(stern!BF57/GAMSstern!BF57,"")</f>
        <v/>
      </c>
      <c r="BH57" s="61" t="str">
        <f>IFERROR(stern!BG57/GAMSstern!BG57,"")</f>
        <v/>
      </c>
      <c r="BI57" s="61" t="str">
        <f>IFERROR(stern!BH57/GAMSstern!BH57,"")</f>
        <v/>
      </c>
      <c r="BJ57" s="61" t="str">
        <f>IFERROR(stern!BI57/GAMSstern!BI57,"")</f>
        <v/>
      </c>
    </row>
    <row r="58" spans="1:62" x14ac:dyDescent="0.25">
      <c r="A58" t="str">
        <f>stern!A58</f>
        <v>CARBON CYCLE INITIAL CONDITIONS</v>
      </c>
      <c r="B58" t="str">
        <f>GAMSbase!A58</f>
        <v>* CARBON CYCLE INITIAL CONDITIONS</v>
      </c>
      <c r="C58" s="61" t="str">
        <f>IFERROR(stern!B58/GAMSstern!B58,"")</f>
        <v/>
      </c>
      <c r="D58" s="61" t="str">
        <f>IFERROR(stern!C58/GAMSstern!C58,"")</f>
        <v/>
      </c>
      <c r="E58" s="61" t="str">
        <f>IFERROR(stern!D58/GAMSstern!D58,"")</f>
        <v/>
      </c>
      <c r="F58" s="61" t="str">
        <f>IFERROR(stern!E58/GAMSstern!E58,"")</f>
        <v/>
      </c>
      <c r="G58" s="61" t="str">
        <f>IFERROR(stern!F58/GAMSstern!F58,"")</f>
        <v/>
      </c>
      <c r="H58" s="61" t="str">
        <f>IFERROR(stern!G58/GAMSstern!G58,"")</f>
        <v/>
      </c>
      <c r="I58" s="61" t="str">
        <f>IFERROR(stern!H58/GAMSstern!H58,"")</f>
        <v/>
      </c>
      <c r="J58" s="61" t="str">
        <f>IFERROR(stern!I58/GAMSstern!I58,"")</f>
        <v/>
      </c>
      <c r="K58" s="61" t="str">
        <f>IFERROR(stern!J58/GAMSstern!J58,"")</f>
        <v/>
      </c>
      <c r="L58" s="61" t="str">
        <f>IFERROR(stern!K58/GAMSstern!K58,"")</f>
        <v/>
      </c>
      <c r="M58" s="61" t="str">
        <f>IFERROR(stern!L58/GAMSstern!L58,"")</f>
        <v/>
      </c>
      <c r="N58" s="61" t="str">
        <f>IFERROR(stern!M58/GAMSstern!M58,"")</f>
        <v/>
      </c>
      <c r="O58" s="61" t="str">
        <f>IFERROR(stern!N58/GAMSstern!N58,"")</f>
        <v/>
      </c>
      <c r="P58" s="61" t="str">
        <f>IFERROR(stern!O58/GAMSstern!O58,"")</f>
        <v/>
      </c>
      <c r="Q58" s="61" t="str">
        <f>IFERROR(stern!P58/GAMSstern!P58,"")</f>
        <v/>
      </c>
      <c r="R58" s="61" t="str">
        <f>IFERROR(stern!Q58/GAMSstern!Q58,"")</f>
        <v/>
      </c>
      <c r="S58" s="61" t="str">
        <f>IFERROR(stern!R58/GAMSstern!R58,"")</f>
        <v/>
      </c>
      <c r="T58" s="61" t="str">
        <f>IFERROR(stern!S58/GAMSstern!S58,"")</f>
        <v/>
      </c>
      <c r="U58" s="61" t="str">
        <f>IFERROR(stern!T58/GAMSstern!T58,"")</f>
        <v/>
      </c>
      <c r="V58" s="61" t="str">
        <f>IFERROR(stern!U58/GAMSstern!U58,"")</f>
        <v/>
      </c>
      <c r="W58" s="61" t="str">
        <f>IFERROR(stern!V58/GAMSstern!V58,"")</f>
        <v/>
      </c>
      <c r="X58" s="61" t="str">
        <f>IFERROR(stern!W58/GAMSstern!W58,"")</f>
        <v/>
      </c>
      <c r="Y58" s="61" t="str">
        <f>IFERROR(stern!X58/GAMSstern!X58,"")</f>
        <v/>
      </c>
      <c r="Z58" s="61" t="str">
        <f>IFERROR(stern!Y58/GAMSstern!Y58,"")</f>
        <v/>
      </c>
      <c r="AA58" s="61" t="str">
        <f>IFERROR(stern!Z58/GAMSstern!Z58,"")</f>
        <v/>
      </c>
      <c r="AB58" s="61" t="str">
        <f>IFERROR(stern!AA58/GAMSstern!AA58,"")</f>
        <v/>
      </c>
      <c r="AC58" s="61" t="str">
        <f>IFERROR(stern!AB58/GAMSstern!AB58,"")</f>
        <v/>
      </c>
      <c r="AD58" s="61" t="str">
        <f>IFERROR(stern!AC58/GAMSstern!AC58,"")</f>
        <v/>
      </c>
      <c r="AE58" s="61" t="str">
        <f>IFERROR(stern!AD58/GAMSstern!AD58,"")</f>
        <v/>
      </c>
      <c r="AF58" s="61" t="str">
        <f>IFERROR(stern!AE58/GAMSstern!AE58,"")</f>
        <v/>
      </c>
      <c r="AG58" s="61" t="str">
        <f>IFERROR(stern!AF58/GAMSstern!AF58,"")</f>
        <v/>
      </c>
      <c r="AH58" s="61" t="str">
        <f>IFERROR(stern!AG58/GAMSstern!AG58,"")</f>
        <v/>
      </c>
      <c r="AI58" s="61" t="str">
        <f>IFERROR(stern!AH58/GAMSstern!AH58,"")</f>
        <v/>
      </c>
      <c r="AJ58" s="61" t="str">
        <f>IFERROR(stern!AI58/GAMSstern!AI58,"")</f>
        <v/>
      </c>
      <c r="AK58" s="61" t="str">
        <f>IFERROR(stern!AJ58/GAMSstern!AJ58,"")</f>
        <v/>
      </c>
      <c r="AL58" s="61" t="str">
        <f>IFERROR(stern!AK58/GAMSstern!AK58,"")</f>
        <v/>
      </c>
      <c r="AM58" s="61" t="str">
        <f>IFERROR(stern!AL58/GAMSstern!AL58,"")</f>
        <v/>
      </c>
      <c r="AN58" s="61" t="str">
        <f>IFERROR(stern!AM58/GAMSstern!AM58,"")</f>
        <v/>
      </c>
      <c r="AO58" s="61" t="str">
        <f>IFERROR(stern!AN58/GAMSstern!AN58,"")</f>
        <v/>
      </c>
      <c r="AP58" s="61" t="str">
        <f>IFERROR(stern!AO58/GAMSstern!AO58,"")</f>
        <v/>
      </c>
      <c r="AQ58" s="61" t="str">
        <f>IFERROR(stern!AP58/GAMSstern!AP58,"")</f>
        <v/>
      </c>
      <c r="AR58" s="61" t="str">
        <f>IFERROR(stern!AQ58/GAMSstern!AQ58,"")</f>
        <v/>
      </c>
      <c r="AS58" s="61" t="str">
        <f>IFERROR(stern!AR58/GAMSstern!AR58,"")</f>
        <v/>
      </c>
      <c r="AT58" s="61" t="str">
        <f>IFERROR(stern!AS58/GAMSstern!AS58,"")</f>
        <v/>
      </c>
      <c r="AU58" s="61" t="str">
        <f>IFERROR(stern!AT58/GAMSstern!AT58,"")</f>
        <v/>
      </c>
      <c r="AV58" s="61" t="str">
        <f>IFERROR(stern!AU58/GAMSstern!AU58,"")</f>
        <v/>
      </c>
      <c r="AW58" s="61" t="str">
        <f>IFERROR(stern!AV58/GAMSstern!AV58,"")</f>
        <v/>
      </c>
      <c r="AX58" s="61" t="str">
        <f>IFERROR(stern!AW58/GAMSstern!AW58,"")</f>
        <v/>
      </c>
      <c r="AY58" s="61" t="str">
        <f>IFERROR(stern!AX58/GAMSstern!AX58,"")</f>
        <v/>
      </c>
      <c r="AZ58" s="61" t="str">
        <f>IFERROR(stern!AY58/GAMSstern!AY58,"")</f>
        <v/>
      </c>
      <c r="BA58" s="61" t="str">
        <f>IFERROR(stern!AZ58/GAMSstern!AZ58,"")</f>
        <v/>
      </c>
      <c r="BB58" s="61" t="str">
        <f>IFERROR(stern!BA58/GAMSstern!BA58,"")</f>
        <v/>
      </c>
      <c r="BC58" s="61" t="str">
        <f>IFERROR(stern!BB58/GAMSstern!BB58,"")</f>
        <v/>
      </c>
      <c r="BD58" s="61" t="str">
        <f>IFERROR(stern!BC58/GAMSstern!BC58,"")</f>
        <v/>
      </c>
      <c r="BE58" s="61" t="str">
        <f>IFERROR(stern!BD58/GAMSstern!BD58,"")</f>
        <v/>
      </c>
      <c r="BF58" s="61" t="str">
        <f>IFERROR(stern!BE58/GAMSstern!BE58,"")</f>
        <v/>
      </c>
      <c r="BG58" s="61" t="str">
        <f>IFERROR(stern!BF58/GAMSstern!BF58,"")</f>
        <v/>
      </c>
      <c r="BH58" s="61" t="str">
        <f>IFERROR(stern!BG58/GAMSstern!BG58,"")</f>
        <v/>
      </c>
      <c r="BI58" s="61" t="str">
        <f>IFERROR(stern!BH58/GAMSstern!BH58,"")</f>
        <v/>
      </c>
      <c r="BJ58" s="61" t="str">
        <f>IFERROR(stern!BI58/GAMSstern!BI58,"")</f>
        <v/>
      </c>
    </row>
    <row r="59" spans="1:62" x14ac:dyDescent="0.25">
      <c r="A59" t="str">
        <f>stern!A59</f>
        <v>Initial atmospheric concentration of CO2 (GTC), 2010</v>
      </c>
      <c r="B59" t="str">
        <f>GAMSbase!A59</f>
        <v>Initial Concentration of CO2 (GtC)..</v>
      </c>
      <c r="C59" s="61" t="str">
        <f>IFERROR(stern!B59/GAMSstern!B59,"")</f>
        <v/>
      </c>
      <c r="D59" s="61" t="str">
        <f>IFERROR(stern!C59/GAMSstern!C59,"")</f>
        <v/>
      </c>
      <c r="E59" s="61" t="str">
        <f>IFERROR(stern!D59/GAMSstern!D59,"")</f>
        <v/>
      </c>
      <c r="F59" s="61" t="str">
        <f>IFERROR(stern!E59/GAMSstern!E59,"")</f>
        <v/>
      </c>
      <c r="G59" s="61" t="str">
        <f>IFERROR(stern!F59/GAMSstern!F59,"")</f>
        <v/>
      </c>
      <c r="H59" s="61" t="str">
        <f>IFERROR(stern!G59/GAMSstern!G59,"")</f>
        <v/>
      </c>
      <c r="I59" s="61" t="str">
        <f>IFERROR(stern!H59/GAMSstern!H59,"")</f>
        <v/>
      </c>
      <c r="J59" s="61" t="str">
        <f>IFERROR(stern!I59/GAMSstern!I59,"")</f>
        <v/>
      </c>
      <c r="K59" s="61" t="str">
        <f>IFERROR(stern!J59/GAMSstern!J59,"")</f>
        <v/>
      </c>
      <c r="L59" s="61" t="str">
        <f>IFERROR(stern!K59/GAMSstern!K59,"")</f>
        <v/>
      </c>
      <c r="M59" s="61" t="str">
        <f>IFERROR(stern!L59/GAMSstern!L59,"")</f>
        <v/>
      </c>
      <c r="N59" s="61" t="str">
        <f>IFERROR(stern!M59/GAMSstern!M59,"")</f>
        <v/>
      </c>
      <c r="O59" s="61" t="str">
        <f>IFERROR(stern!N59/GAMSstern!N59,"")</f>
        <v/>
      </c>
      <c r="P59" s="61" t="str">
        <f>IFERROR(stern!O59/GAMSstern!O59,"")</f>
        <v/>
      </c>
      <c r="Q59" s="61" t="str">
        <f>IFERROR(stern!P59/GAMSstern!P59,"")</f>
        <v/>
      </c>
      <c r="R59" s="61" t="str">
        <f>IFERROR(stern!Q59/GAMSstern!Q59,"")</f>
        <v/>
      </c>
      <c r="S59" s="61" t="str">
        <f>IFERROR(stern!R59/GAMSstern!R59,"")</f>
        <v/>
      </c>
      <c r="T59" s="61" t="str">
        <f>IFERROR(stern!S59/GAMSstern!S59,"")</f>
        <v/>
      </c>
      <c r="U59" s="61" t="str">
        <f>IFERROR(stern!T59/GAMSstern!T59,"")</f>
        <v/>
      </c>
      <c r="V59" s="61" t="str">
        <f>IFERROR(stern!U59/GAMSstern!U59,"")</f>
        <v/>
      </c>
      <c r="W59" s="61" t="str">
        <f>IFERROR(stern!V59/GAMSstern!V59,"")</f>
        <v/>
      </c>
      <c r="X59" s="61" t="str">
        <f>IFERROR(stern!W59/GAMSstern!W59,"")</f>
        <v/>
      </c>
      <c r="Y59" s="61" t="str">
        <f>IFERROR(stern!X59/GAMSstern!X59,"")</f>
        <v/>
      </c>
      <c r="Z59" s="61" t="str">
        <f>IFERROR(stern!Y59/GAMSstern!Y59,"")</f>
        <v/>
      </c>
      <c r="AA59" s="61" t="str">
        <f>IFERROR(stern!Z59/GAMSstern!Z59,"")</f>
        <v/>
      </c>
      <c r="AB59" s="61" t="str">
        <f>IFERROR(stern!AA59/GAMSstern!AA59,"")</f>
        <v/>
      </c>
      <c r="AC59" s="61" t="str">
        <f>IFERROR(stern!AB59/GAMSstern!AB59,"")</f>
        <v/>
      </c>
      <c r="AD59" s="61" t="str">
        <f>IFERROR(stern!AC59/GAMSstern!AC59,"")</f>
        <v/>
      </c>
      <c r="AE59" s="61" t="str">
        <f>IFERROR(stern!AD59/GAMSstern!AD59,"")</f>
        <v/>
      </c>
      <c r="AF59" s="61" t="str">
        <f>IFERROR(stern!AE59/GAMSstern!AE59,"")</f>
        <v/>
      </c>
      <c r="AG59" s="61" t="str">
        <f>IFERROR(stern!AF59/GAMSstern!AF59,"")</f>
        <v/>
      </c>
      <c r="AH59" s="61" t="str">
        <f>IFERROR(stern!AG59/GAMSstern!AG59,"")</f>
        <v/>
      </c>
      <c r="AI59" s="61" t="str">
        <f>IFERROR(stern!AH59/GAMSstern!AH59,"")</f>
        <v/>
      </c>
      <c r="AJ59" s="61" t="str">
        <f>IFERROR(stern!AI59/GAMSstern!AI59,"")</f>
        <v/>
      </c>
      <c r="AK59" s="61" t="str">
        <f>IFERROR(stern!AJ59/GAMSstern!AJ59,"")</f>
        <v/>
      </c>
      <c r="AL59" s="61" t="str">
        <f>IFERROR(stern!AK59/GAMSstern!AK59,"")</f>
        <v/>
      </c>
      <c r="AM59" s="61" t="str">
        <f>IFERROR(stern!AL59/GAMSstern!AL59,"")</f>
        <v/>
      </c>
      <c r="AN59" s="61" t="str">
        <f>IFERROR(stern!AM59/GAMSstern!AM59,"")</f>
        <v/>
      </c>
      <c r="AO59" s="61" t="str">
        <f>IFERROR(stern!AN59/GAMSstern!AN59,"")</f>
        <v/>
      </c>
      <c r="AP59" s="61" t="str">
        <f>IFERROR(stern!AO59/GAMSstern!AO59,"")</f>
        <v/>
      </c>
      <c r="AQ59" s="61" t="str">
        <f>IFERROR(stern!AP59/GAMSstern!AP59,"")</f>
        <v/>
      </c>
      <c r="AR59" s="61" t="str">
        <f>IFERROR(stern!AQ59/GAMSstern!AQ59,"")</f>
        <v/>
      </c>
      <c r="AS59" s="61" t="str">
        <f>IFERROR(stern!AR59/GAMSstern!AR59,"")</f>
        <v/>
      </c>
      <c r="AT59" s="61" t="str">
        <f>IFERROR(stern!AS59/GAMSstern!AS59,"")</f>
        <v/>
      </c>
      <c r="AU59" s="61" t="str">
        <f>IFERROR(stern!AT59/GAMSstern!AT59,"")</f>
        <v/>
      </c>
      <c r="AV59" s="61" t="str">
        <f>IFERROR(stern!AU59/GAMSstern!AU59,"")</f>
        <v/>
      </c>
      <c r="AW59" s="61" t="str">
        <f>IFERROR(stern!AV59/GAMSstern!AV59,"")</f>
        <v/>
      </c>
      <c r="AX59" s="61" t="str">
        <f>IFERROR(stern!AW59/GAMSstern!AW59,"")</f>
        <v/>
      </c>
      <c r="AY59" s="61" t="str">
        <f>IFERROR(stern!AX59/GAMSstern!AX59,"")</f>
        <v/>
      </c>
      <c r="AZ59" s="61" t="str">
        <f>IFERROR(stern!AY59/GAMSstern!AY59,"")</f>
        <v/>
      </c>
      <c r="BA59" s="61" t="str">
        <f>IFERROR(stern!AZ59/GAMSstern!AZ59,"")</f>
        <v/>
      </c>
      <c r="BB59" s="61" t="str">
        <f>IFERROR(stern!BA59/GAMSstern!BA59,"")</f>
        <v/>
      </c>
      <c r="BC59" s="61" t="str">
        <f>IFERROR(stern!BB59/GAMSstern!BB59,"")</f>
        <v/>
      </c>
      <c r="BD59" s="61" t="str">
        <f>IFERROR(stern!BC59/GAMSstern!BC59,"")</f>
        <v/>
      </c>
      <c r="BE59" s="61" t="str">
        <f>IFERROR(stern!BD59/GAMSstern!BD59,"")</f>
        <v/>
      </c>
      <c r="BF59" s="61" t="str">
        <f>IFERROR(stern!BE59/GAMSstern!BE59,"")</f>
        <v/>
      </c>
      <c r="BG59" s="61" t="str">
        <f>IFERROR(stern!BF59/GAMSstern!BF59,"")</f>
        <v/>
      </c>
      <c r="BH59" s="61" t="str">
        <f>IFERROR(stern!BG59/GAMSstern!BG59,"")</f>
        <v/>
      </c>
      <c r="BI59" s="61" t="str">
        <f>IFERROR(stern!BH59/GAMSstern!BH59,"")</f>
        <v/>
      </c>
      <c r="BJ59" s="61" t="str">
        <f>IFERROR(stern!BI59/GAMSstern!BI59,"")</f>
        <v/>
      </c>
    </row>
    <row r="60" spans="1:62" x14ac:dyDescent="0.25">
      <c r="A60" t="str">
        <f>stern!A60</f>
        <v xml:space="preserve">  At end 2010</v>
      </c>
      <c r="B60" t="str">
        <f>GAMSbase!A60</f>
        <v>...Atmospheric, Year 2007</v>
      </c>
      <c r="C60" s="61">
        <f>IFERROR(stern!B60/GAMSstern!B60,"")</f>
        <v>1</v>
      </c>
      <c r="D60" s="61" t="str">
        <f>IFERROR(stern!C60/GAMSstern!C60,"")</f>
        <v/>
      </c>
      <c r="E60" s="61" t="str">
        <f>IFERROR(stern!D60/GAMSstern!D60,"")</f>
        <v/>
      </c>
      <c r="F60" s="61" t="str">
        <f>IFERROR(stern!E60/GAMSstern!E60,"")</f>
        <v/>
      </c>
      <c r="G60" s="61" t="str">
        <f>IFERROR(stern!F60/GAMSstern!F60,"")</f>
        <v/>
      </c>
      <c r="H60" s="61" t="str">
        <f>IFERROR(stern!G60/GAMSstern!G60,"")</f>
        <v/>
      </c>
      <c r="I60" s="61" t="str">
        <f>IFERROR(stern!H60/GAMSstern!H60,"")</f>
        <v/>
      </c>
      <c r="J60" s="61" t="str">
        <f>IFERROR(stern!I60/GAMSstern!I60,"")</f>
        <v/>
      </c>
      <c r="K60" s="61" t="str">
        <f>IFERROR(stern!J60/GAMSstern!J60,"")</f>
        <v/>
      </c>
      <c r="L60" s="61" t="str">
        <f>IFERROR(stern!K60/GAMSstern!K60,"")</f>
        <v/>
      </c>
      <c r="M60" s="61" t="str">
        <f>IFERROR(stern!L60/GAMSstern!L60,"")</f>
        <v/>
      </c>
      <c r="N60" s="61" t="str">
        <f>IFERROR(stern!M60/GAMSstern!M60,"")</f>
        <v/>
      </c>
      <c r="O60" s="61" t="str">
        <f>IFERROR(stern!N60/GAMSstern!N60,"")</f>
        <v/>
      </c>
      <c r="P60" s="61" t="str">
        <f>IFERROR(stern!O60/GAMSstern!O60,"")</f>
        <v/>
      </c>
      <c r="Q60" s="61" t="str">
        <f>IFERROR(stern!P60/GAMSstern!P60,"")</f>
        <v/>
      </c>
      <c r="R60" s="61" t="str">
        <f>IFERROR(stern!Q60/GAMSstern!Q60,"")</f>
        <v/>
      </c>
      <c r="S60" s="61" t="str">
        <f>IFERROR(stern!R60/GAMSstern!R60,"")</f>
        <v/>
      </c>
      <c r="T60" s="61" t="str">
        <f>IFERROR(stern!S60/GAMSstern!S60,"")</f>
        <v/>
      </c>
      <c r="U60" s="61" t="str">
        <f>IFERROR(stern!T60/GAMSstern!T60,"")</f>
        <v/>
      </c>
      <c r="V60" s="61" t="str">
        <f>IFERROR(stern!U60/GAMSstern!U60,"")</f>
        <v/>
      </c>
      <c r="W60" s="61" t="str">
        <f>IFERROR(stern!V60/GAMSstern!V60,"")</f>
        <v/>
      </c>
      <c r="X60" s="61" t="str">
        <f>IFERROR(stern!W60/GAMSstern!W60,"")</f>
        <v/>
      </c>
      <c r="Y60" s="61" t="str">
        <f>IFERROR(stern!X60/GAMSstern!X60,"")</f>
        <v/>
      </c>
      <c r="Z60" s="61" t="str">
        <f>IFERROR(stern!Y60/GAMSstern!Y60,"")</f>
        <v/>
      </c>
      <c r="AA60" s="61" t="str">
        <f>IFERROR(stern!Z60/GAMSstern!Z60,"")</f>
        <v/>
      </c>
      <c r="AB60" s="61" t="str">
        <f>IFERROR(stern!AA60/GAMSstern!AA60,"")</f>
        <v/>
      </c>
      <c r="AC60" s="61" t="str">
        <f>IFERROR(stern!AB60/GAMSstern!AB60,"")</f>
        <v/>
      </c>
      <c r="AD60" s="61" t="str">
        <f>IFERROR(stern!AC60/GAMSstern!AC60,"")</f>
        <v/>
      </c>
      <c r="AE60" s="61" t="str">
        <f>IFERROR(stern!AD60/GAMSstern!AD60,"")</f>
        <v/>
      </c>
      <c r="AF60" s="61" t="str">
        <f>IFERROR(stern!AE60/GAMSstern!AE60,"")</f>
        <v/>
      </c>
      <c r="AG60" s="61" t="str">
        <f>IFERROR(stern!AF60/GAMSstern!AF60,"")</f>
        <v/>
      </c>
      <c r="AH60" s="61" t="str">
        <f>IFERROR(stern!AG60/GAMSstern!AG60,"")</f>
        <v/>
      </c>
      <c r="AI60" s="61" t="str">
        <f>IFERROR(stern!AH60/GAMSstern!AH60,"")</f>
        <v/>
      </c>
      <c r="AJ60" s="61" t="str">
        <f>IFERROR(stern!AI60/GAMSstern!AI60,"")</f>
        <v/>
      </c>
      <c r="AK60" s="61" t="str">
        <f>IFERROR(stern!AJ60/GAMSstern!AJ60,"")</f>
        <v/>
      </c>
      <c r="AL60" s="61" t="str">
        <f>IFERROR(stern!AK60/GAMSstern!AK60,"")</f>
        <v/>
      </c>
      <c r="AM60" s="61" t="str">
        <f>IFERROR(stern!AL60/GAMSstern!AL60,"")</f>
        <v/>
      </c>
      <c r="AN60" s="61" t="str">
        <f>IFERROR(stern!AM60/GAMSstern!AM60,"")</f>
        <v/>
      </c>
      <c r="AO60" s="61" t="str">
        <f>IFERROR(stern!AN60/GAMSstern!AN60,"")</f>
        <v/>
      </c>
      <c r="AP60" s="61" t="str">
        <f>IFERROR(stern!AO60/GAMSstern!AO60,"")</f>
        <v/>
      </c>
      <c r="AQ60" s="61" t="str">
        <f>IFERROR(stern!AP60/GAMSstern!AP60,"")</f>
        <v/>
      </c>
      <c r="AR60" s="61" t="str">
        <f>IFERROR(stern!AQ60/GAMSstern!AQ60,"")</f>
        <v/>
      </c>
      <c r="AS60" s="61" t="str">
        <f>IFERROR(stern!AR60/GAMSstern!AR60,"")</f>
        <v/>
      </c>
      <c r="AT60" s="61" t="str">
        <f>IFERROR(stern!AS60/GAMSstern!AS60,"")</f>
        <v/>
      </c>
      <c r="AU60" s="61" t="str">
        <f>IFERROR(stern!AT60/GAMSstern!AT60,"")</f>
        <v/>
      </c>
      <c r="AV60" s="61" t="str">
        <f>IFERROR(stern!AU60/GAMSstern!AU60,"")</f>
        <v/>
      </c>
      <c r="AW60" s="61" t="str">
        <f>IFERROR(stern!AV60/GAMSstern!AV60,"")</f>
        <v/>
      </c>
      <c r="AX60" s="61" t="str">
        <f>IFERROR(stern!AW60/GAMSstern!AW60,"")</f>
        <v/>
      </c>
      <c r="AY60" s="61" t="str">
        <f>IFERROR(stern!AX60/GAMSstern!AX60,"")</f>
        <v/>
      </c>
      <c r="AZ60" s="61" t="str">
        <f>IFERROR(stern!AY60/GAMSstern!AY60,"")</f>
        <v/>
      </c>
      <c r="BA60" s="61" t="str">
        <f>IFERROR(stern!AZ60/GAMSstern!AZ60,"")</f>
        <v/>
      </c>
      <c r="BB60" s="61" t="str">
        <f>IFERROR(stern!BA60/GAMSstern!BA60,"")</f>
        <v/>
      </c>
      <c r="BC60" s="61" t="str">
        <f>IFERROR(stern!BB60/GAMSstern!BB60,"")</f>
        <v/>
      </c>
      <c r="BD60" s="61" t="str">
        <f>IFERROR(stern!BC60/GAMSstern!BC60,"")</f>
        <v/>
      </c>
      <c r="BE60" s="61" t="str">
        <f>IFERROR(stern!BD60/GAMSstern!BD60,"")</f>
        <v/>
      </c>
      <c r="BF60" s="61" t="str">
        <f>IFERROR(stern!BE60/GAMSstern!BE60,"")</f>
        <v/>
      </c>
      <c r="BG60" s="61" t="str">
        <f>IFERROR(stern!BF60/GAMSstern!BF60,"")</f>
        <v/>
      </c>
      <c r="BH60" s="61" t="str">
        <f>IFERROR(stern!BG60/GAMSstern!BG60,"")</f>
        <v/>
      </c>
      <c r="BI60" s="61" t="str">
        <f>IFERROR(stern!BH60/GAMSstern!BH60,"")</f>
        <v/>
      </c>
      <c r="BJ60" s="61" t="str">
        <f>IFERROR(stern!BI60/GAMSstern!BI60,"")</f>
        <v/>
      </c>
    </row>
    <row r="61" spans="1:62" x14ac:dyDescent="0.25">
      <c r="A61">
        <f>stern!A61</f>
        <v>0</v>
      </c>
      <c r="B61" t="str">
        <f>GAMSbase!A61</f>
        <v>...Atmospheric, Year 2012</v>
      </c>
      <c r="C61" s="61" t="str">
        <f>IFERROR(stern!B61/GAMSstern!B61,"")</f>
        <v/>
      </c>
      <c r="D61" s="61" t="str">
        <f>IFERROR(stern!C61/GAMSstern!C61,"")</f>
        <v/>
      </c>
      <c r="E61" s="61" t="str">
        <f>IFERROR(stern!D61/GAMSstern!D61,"")</f>
        <v/>
      </c>
      <c r="F61" s="61" t="str">
        <f>IFERROR(stern!E61/GAMSstern!E61,"")</f>
        <v/>
      </c>
      <c r="G61" s="61" t="str">
        <f>IFERROR(stern!F61/GAMSstern!F61,"")</f>
        <v/>
      </c>
      <c r="H61" s="61" t="str">
        <f>IFERROR(stern!G61/GAMSstern!G61,"")</f>
        <v/>
      </c>
      <c r="I61" s="61" t="str">
        <f>IFERROR(stern!H61/GAMSstern!H61,"")</f>
        <v/>
      </c>
      <c r="J61" s="61" t="str">
        <f>IFERROR(stern!I61/GAMSstern!I61,"")</f>
        <v/>
      </c>
      <c r="K61" s="61" t="str">
        <f>IFERROR(stern!J61/GAMSstern!J61,"")</f>
        <v/>
      </c>
      <c r="L61" s="61" t="str">
        <f>IFERROR(stern!K61/GAMSstern!K61,"")</f>
        <v/>
      </c>
      <c r="M61" s="61" t="str">
        <f>IFERROR(stern!L61/GAMSstern!L61,"")</f>
        <v/>
      </c>
      <c r="N61" s="61" t="str">
        <f>IFERROR(stern!M61/GAMSstern!M61,"")</f>
        <v/>
      </c>
      <c r="O61" s="61" t="str">
        <f>IFERROR(stern!N61/GAMSstern!N61,"")</f>
        <v/>
      </c>
      <c r="P61" s="61" t="str">
        <f>IFERROR(stern!O61/GAMSstern!O61,"")</f>
        <v/>
      </c>
      <c r="Q61" s="61" t="str">
        <f>IFERROR(stern!P61/GAMSstern!P61,"")</f>
        <v/>
      </c>
      <c r="R61" s="61" t="str">
        <f>IFERROR(stern!Q61/GAMSstern!Q61,"")</f>
        <v/>
      </c>
      <c r="S61" s="61" t="str">
        <f>IFERROR(stern!R61/GAMSstern!R61,"")</f>
        <v/>
      </c>
      <c r="T61" s="61" t="str">
        <f>IFERROR(stern!S61/GAMSstern!S61,"")</f>
        <v/>
      </c>
      <c r="U61" s="61" t="str">
        <f>IFERROR(stern!T61/GAMSstern!T61,"")</f>
        <v/>
      </c>
      <c r="V61" s="61" t="str">
        <f>IFERROR(stern!U61/GAMSstern!U61,"")</f>
        <v/>
      </c>
      <c r="W61" s="61" t="str">
        <f>IFERROR(stern!V61/GAMSstern!V61,"")</f>
        <v/>
      </c>
      <c r="X61" s="61" t="str">
        <f>IFERROR(stern!W61/GAMSstern!W61,"")</f>
        <v/>
      </c>
      <c r="Y61" s="61" t="str">
        <f>IFERROR(stern!X61/GAMSstern!X61,"")</f>
        <v/>
      </c>
      <c r="Z61" s="61" t="str">
        <f>IFERROR(stern!Y61/GAMSstern!Y61,"")</f>
        <v/>
      </c>
      <c r="AA61" s="61" t="str">
        <f>IFERROR(stern!Z61/GAMSstern!Z61,"")</f>
        <v/>
      </c>
      <c r="AB61" s="61" t="str">
        <f>IFERROR(stern!AA61/GAMSstern!AA61,"")</f>
        <v/>
      </c>
      <c r="AC61" s="61" t="str">
        <f>IFERROR(stern!AB61/GAMSstern!AB61,"")</f>
        <v/>
      </c>
      <c r="AD61" s="61" t="str">
        <f>IFERROR(stern!AC61/GAMSstern!AC61,"")</f>
        <v/>
      </c>
      <c r="AE61" s="61" t="str">
        <f>IFERROR(stern!AD61/GAMSstern!AD61,"")</f>
        <v/>
      </c>
      <c r="AF61" s="61" t="str">
        <f>IFERROR(stern!AE61/GAMSstern!AE61,"")</f>
        <v/>
      </c>
      <c r="AG61" s="61" t="str">
        <f>IFERROR(stern!AF61/GAMSstern!AF61,"")</f>
        <v/>
      </c>
      <c r="AH61" s="61" t="str">
        <f>IFERROR(stern!AG61/GAMSstern!AG61,"")</f>
        <v/>
      </c>
      <c r="AI61" s="61" t="str">
        <f>IFERROR(stern!AH61/GAMSstern!AH61,"")</f>
        <v/>
      </c>
      <c r="AJ61" s="61" t="str">
        <f>IFERROR(stern!AI61/GAMSstern!AI61,"")</f>
        <v/>
      </c>
      <c r="AK61" s="61" t="str">
        <f>IFERROR(stern!AJ61/GAMSstern!AJ61,"")</f>
        <v/>
      </c>
      <c r="AL61" s="61" t="str">
        <f>IFERROR(stern!AK61/GAMSstern!AK61,"")</f>
        <v/>
      </c>
      <c r="AM61" s="61" t="str">
        <f>IFERROR(stern!AL61/GAMSstern!AL61,"")</f>
        <v/>
      </c>
      <c r="AN61" s="61" t="str">
        <f>IFERROR(stern!AM61/GAMSstern!AM61,"")</f>
        <v/>
      </c>
      <c r="AO61" s="61" t="str">
        <f>IFERROR(stern!AN61/GAMSstern!AN61,"")</f>
        <v/>
      </c>
      <c r="AP61" s="61" t="str">
        <f>IFERROR(stern!AO61/GAMSstern!AO61,"")</f>
        <v/>
      </c>
      <c r="AQ61" s="61" t="str">
        <f>IFERROR(stern!AP61/GAMSstern!AP61,"")</f>
        <v/>
      </c>
      <c r="AR61" s="61" t="str">
        <f>IFERROR(stern!AQ61/GAMSstern!AQ61,"")</f>
        <v/>
      </c>
      <c r="AS61" s="61" t="str">
        <f>IFERROR(stern!AR61/GAMSstern!AR61,"")</f>
        <v/>
      </c>
      <c r="AT61" s="61" t="str">
        <f>IFERROR(stern!AS61/GAMSstern!AS61,"")</f>
        <v/>
      </c>
      <c r="AU61" s="61" t="str">
        <f>IFERROR(stern!AT61/GAMSstern!AT61,"")</f>
        <v/>
      </c>
      <c r="AV61" s="61" t="str">
        <f>IFERROR(stern!AU61/GAMSstern!AU61,"")</f>
        <v/>
      </c>
      <c r="AW61" s="61" t="str">
        <f>IFERROR(stern!AV61/GAMSstern!AV61,"")</f>
        <v/>
      </c>
      <c r="AX61" s="61" t="str">
        <f>IFERROR(stern!AW61/GAMSstern!AW61,"")</f>
        <v/>
      </c>
      <c r="AY61" s="61" t="str">
        <f>IFERROR(stern!AX61/GAMSstern!AX61,"")</f>
        <v/>
      </c>
      <c r="AZ61" s="61" t="str">
        <f>IFERROR(stern!AY61/GAMSstern!AY61,"")</f>
        <v/>
      </c>
      <c r="BA61" s="61" t="str">
        <f>IFERROR(stern!AZ61/GAMSstern!AZ61,"")</f>
        <v/>
      </c>
      <c r="BB61" s="61" t="str">
        <f>IFERROR(stern!BA61/GAMSstern!BA61,"")</f>
        <v/>
      </c>
      <c r="BC61" s="61" t="str">
        <f>IFERROR(stern!BB61/GAMSstern!BB61,"")</f>
        <v/>
      </c>
      <c r="BD61" s="61" t="str">
        <f>IFERROR(stern!BC61/GAMSstern!BC61,"")</f>
        <v/>
      </c>
      <c r="BE61" s="61" t="str">
        <f>IFERROR(stern!BD61/GAMSstern!BD61,"")</f>
        <v/>
      </c>
      <c r="BF61" s="61" t="str">
        <f>IFERROR(stern!BE61/GAMSstern!BE61,"")</f>
        <v/>
      </c>
      <c r="BG61" s="61" t="str">
        <f>IFERROR(stern!BF61/GAMSstern!BF61,"")</f>
        <v/>
      </c>
      <c r="BH61" s="61" t="str">
        <f>IFERROR(stern!BG61/GAMSstern!BG61,"")</f>
        <v/>
      </c>
      <c r="BI61" s="61" t="str">
        <f>IFERROR(stern!BH61/GAMSstern!BH61,"")</f>
        <v/>
      </c>
      <c r="BJ61" s="61" t="str">
        <f>IFERROR(stern!BI61/GAMSstern!BI61,"")</f>
        <v/>
      </c>
    </row>
    <row r="62" spans="1:62" x14ac:dyDescent="0.25">
      <c r="A62" t="str">
        <f>stern!A62</f>
        <v>CO2 in biosphere/shallow oceans (GTC), 2010</v>
      </c>
      <c r="B62" t="str">
        <f>GAMSbase!A62</f>
        <v>...Biosphere and Shallow Oceans, Year 2008</v>
      </c>
      <c r="C62" s="61">
        <f>IFERROR(stern!B62/GAMSstern!B62,"")</f>
        <v>1</v>
      </c>
      <c r="D62" s="61" t="str">
        <f>IFERROR(stern!C62/GAMSstern!C62,"")</f>
        <v/>
      </c>
      <c r="E62" s="61" t="str">
        <f>IFERROR(stern!D62/GAMSstern!D62,"")</f>
        <v/>
      </c>
      <c r="F62" s="61" t="str">
        <f>IFERROR(stern!E62/GAMSstern!E62,"")</f>
        <v/>
      </c>
      <c r="G62" s="61" t="str">
        <f>IFERROR(stern!F62/GAMSstern!F62,"")</f>
        <v/>
      </c>
      <c r="H62" s="61" t="str">
        <f>IFERROR(stern!G62/GAMSstern!G62,"")</f>
        <v/>
      </c>
      <c r="I62" s="61" t="str">
        <f>IFERROR(stern!H62/GAMSstern!H62,"")</f>
        <v/>
      </c>
      <c r="J62" s="61" t="str">
        <f>IFERROR(stern!I62/GAMSstern!I62,"")</f>
        <v/>
      </c>
      <c r="K62" s="61" t="str">
        <f>IFERROR(stern!J62/GAMSstern!J62,"")</f>
        <v/>
      </c>
      <c r="L62" s="61" t="str">
        <f>IFERROR(stern!K62/GAMSstern!K62,"")</f>
        <v/>
      </c>
      <c r="M62" s="61" t="str">
        <f>IFERROR(stern!L62/GAMSstern!L62,"")</f>
        <v/>
      </c>
      <c r="N62" s="61" t="str">
        <f>IFERROR(stern!M62/GAMSstern!M62,"")</f>
        <v/>
      </c>
      <c r="O62" s="61" t="str">
        <f>IFERROR(stern!N62/GAMSstern!N62,"")</f>
        <v/>
      </c>
      <c r="P62" s="61" t="str">
        <f>IFERROR(stern!O62/GAMSstern!O62,"")</f>
        <v/>
      </c>
      <c r="Q62" s="61" t="str">
        <f>IFERROR(stern!P62/GAMSstern!P62,"")</f>
        <v/>
      </c>
      <c r="R62" s="61" t="str">
        <f>IFERROR(stern!Q62/GAMSstern!Q62,"")</f>
        <v/>
      </c>
      <c r="S62" s="61" t="str">
        <f>IFERROR(stern!R62/GAMSstern!R62,"")</f>
        <v/>
      </c>
      <c r="T62" s="61" t="str">
        <f>IFERROR(stern!S62/GAMSstern!S62,"")</f>
        <v/>
      </c>
      <c r="U62" s="61" t="str">
        <f>IFERROR(stern!T62/GAMSstern!T62,"")</f>
        <v/>
      </c>
      <c r="V62" s="61" t="str">
        <f>IFERROR(stern!U62/GAMSstern!U62,"")</f>
        <v/>
      </c>
      <c r="W62" s="61" t="str">
        <f>IFERROR(stern!V62/GAMSstern!V62,"")</f>
        <v/>
      </c>
      <c r="X62" s="61" t="str">
        <f>IFERROR(stern!W62/GAMSstern!W62,"")</f>
        <v/>
      </c>
      <c r="Y62" s="61" t="str">
        <f>IFERROR(stern!X62/GAMSstern!X62,"")</f>
        <v/>
      </c>
      <c r="Z62" s="61" t="str">
        <f>IFERROR(stern!Y62/GAMSstern!Y62,"")</f>
        <v/>
      </c>
      <c r="AA62" s="61" t="str">
        <f>IFERROR(stern!Z62/GAMSstern!Z62,"")</f>
        <v/>
      </c>
      <c r="AB62" s="61" t="str">
        <f>IFERROR(stern!AA62/GAMSstern!AA62,"")</f>
        <v/>
      </c>
      <c r="AC62" s="61" t="str">
        <f>IFERROR(stern!AB62/GAMSstern!AB62,"")</f>
        <v/>
      </c>
      <c r="AD62" s="61" t="str">
        <f>IFERROR(stern!AC62/GAMSstern!AC62,"")</f>
        <v/>
      </c>
      <c r="AE62" s="61" t="str">
        <f>IFERROR(stern!AD62/GAMSstern!AD62,"")</f>
        <v/>
      </c>
      <c r="AF62" s="61" t="str">
        <f>IFERROR(stern!AE62/GAMSstern!AE62,"")</f>
        <v/>
      </c>
      <c r="AG62" s="61" t="str">
        <f>IFERROR(stern!AF62/GAMSstern!AF62,"")</f>
        <v/>
      </c>
      <c r="AH62" s="61" t="str">
        <f>IFERROR(stern!AG62/GAMSstern!AG62,"")</f>
        <v/>
      </c>
      <c r="AI62" s="61" t="str">
        <f>IFERROR(stern!AH62/GAMSstern!AH62,"")</f>
        <v/>
      </c>
      <c r="AJ62" s="61" t="str">
        <f>IFERROR(stern!AI62/GAMSstern!AI62,"")</f>
        <v/>
      </c>
      <c r="AK62" s="61" t="str">
        <f>IFERROR(stern!AJ62/GAMSstern!AJ62,"")</f>
        <v/>
      </c>
      <c r="AL62" s="61" t="str">
        <f>IFERROR(stern!AK62/GAMSstern!AK62,"")</f>
        <v/>
      </c>
      <c r="AM62" s="61" t="str">
        <f>IFERROR(stern!AL62/GAMSstern!AL62,"")</f>
        <v/>
      </c>
      <c r="AN62" s="61" t="str">
        <f>IFERROR(stern!AM62/GAMSstern!AM62,"")</f>
        <v/>
      </c>
      <c r="AO62" s="61" t="str">
        <f>IFERROR(stern!AN62/GAMSstern!AN62,"")</f>
        <v/>
      </c>
      <c r="AP62" s="61" t="str">
        <f>IFERROR(stern!AO62/GAMSstern!AO62,"")</f>
        <v/>
      </c>
      <c r="AQ62" s="61" t="str">
        <f>IFERROR(stern!AP62/GAMSstern!AP62,"")</f>
        <v/>
      </c>
      <c r="AR62" s="61" t="str">
        <f>IFERROR(stern!AQ62/GAMSstern!AQ62,"")</f>
        <v/>
      </c>
      <c r="AS62" s="61" t="str">
        <f>IFERROR(stern!AR62/GAMSstern!AR62,"")</f>
        <v/>
      </c>
      <c r="AT62" s="61" t="str">
        <f>IFERROR(stern!AS62/GAMSstern!AS62,"")</f>
        <v/>
      </c>
      <c r="AU62" s="61" t="str">
        <f>IFERROR(stern!AT62/GAMSstern!AT62,"")</f>
        <v/>
      </c>
      <c r="AV62" s="61" t="str">
        <f>IFERROR(stern!AU62/GAMSstern!AU62,"")</f>
        <v/>
      </c>
      <c r="AW62" s="61" t="str">
        <f>IFERROR(stern!AV62/GAMSstern!AV62,"")</f>
        <v/>
      </c>
      <c r="AX62" s="61" t="str">
        <f>IFERROR(stern!AW62/GAMSstern!AW62,"")</f>
        <v/>
      </c>
      <c r="AY62" s="61" t="str">
        <f>IFERROR(stern!AX62/GAMSstern!AX62,"")</f>
        <v/>
      </c>
      <c r="AZ62" s="61" t="str">
        <f>IFERROR(stern!AY62/GAMSstern!AY62,"")</f>
        <v/>
      </c>
      <c r="BA62" s="61" t="str">
        <f>IFERROR(stern!AZ62/GAMSstern!AZ62,"")</f>
        <v/>
      </c>
      <c r="BB62" s="61" t="str">
        <f>IFERROR(stern!BA62/GAMSstern!BA62,"")</f>
        <v/>
      </c>
      <c r="BC62" s="61" t="str">
        <f>IFERROR(stern!BB62/GAMSstern!BB62,"")</f>
        <v/>
      </c>
      <c r="BD62" s="61" t="str">
        <f>IFERROR(stern!BC62/GAMSstern!BC62,"")</f>
        <v/>
      </c>
      <c r="BE62" s="61" t="str">
        <f>IFERROR(stern!BD62/GAMSstern!BD62,"")</f>
        <v/>
      </c>
      <c r="BF62" s="61" t="str">
        <f>IFERROR(stern!BE62/GAMSstern!BE62,"")</f>
        <v/>
      </c>
      <c r="BG62" s="61" t="str">
        <f>IFERROR(stern!BF62/GAMSstern!BF62,"")</f>
        <v/>
      </c>
      <c r="BH62" s="61" t="str">
        <f>IFERROR(stern!BG62/GAMSstern!BG62,"")</f>
        <v/>
      </c>
      <c r="BI62" s="61" t="str">
        <f>IFERROR(stern!BH62/GAMSstern!BH62,"")</f>
        <v/>
      </c>
      <c r="BJ62" s="61" t="str">
        <f>IFERROR(stern!BI62/GAMSstern!BI62,"")</f>
        <v/>
      </c>
    </row>
    <row r="63" spans="1:62" x14ac:dyDescent="0.25">
      <c r="A63" t="str">
        <f>stern!A63</f>
        <v>Initial concentration of CO2 in deep oceans (GTC), 2010</v>
      </c>
      <c r="B63" t="str">
        <f>GAMSbase!A63</f>
        <v>...Deep Oceans, Year 2008</v>
      </c>
      <c r="C63" s="61">
        <f>IFERROR(stern!B63/GAMSstern!B63,"")</f>
        <v>1</v>
      </c>
      <c r="D63" s="61" t="str">
        <f>IFERROR(stern!C63/GAMSstern!C63,"")</f>
        <v/>
      </c>
      <c r="E63" s="61" t="str">
        <f>IFERROR(stern!D63/GAMSstern!D63,"")</f>
        <v/>
      </c>
      <c r="F63" s="61" t="str">
        <f>IFERROR(stern!E63/GAMSstern!E63,"")</f>
        <v/>
      </c>
      <c r="G63" s="61" t="str">
        <f>IFERROR(stern!F63/GAMSstern!F63,"")</f>
        <v/>
      </c>
      <c r="H63" s="61" t="str">
        <f>IFERROR(stern!G63/GAMSstern!G63,"")</f>
        <v/>
      </c>
      <c r="I63" s="61" t="str">
        <f>IFERROR(stern!H63/GAMSstern!H63,"")</f>
        <v/>
      </c>
      <c r="J63" s="61" t="str">
        <f>IFERROR(stern!I63/GAMSstern!I63,"")</f>
        <v/>
      </c>
      <c r="K63" s="61" t="str">
        <f>IFERROR(stern!J63/GAMSstern!J63,"")</f>
        <v/>
      </c>
      <c r="L63" s="61" t="str">
        <f>IFERROR(stern!K63/GAMSstern!K63,"")</f>
        <v/>
      </c>
      <c r="M63" s="61" t="str">
        <f>IFERROR(stern!L63/GAMSstern!L63,"")</f>
        <v/>
      </c>
      <c r="N63" s="61" t="str">
        <f>IFERROR(stern!M63/GAMSstern!M63,"")</f>
        <v/>
      </c>
      <c r="O63" s="61" t="str">
        <f>IFERROR(stern!N63/GAMSstern!N63,"")</f>
        <v/>
      </c>
      <c r="P63" s="61" t="str">
        <f>IFERROR(stern!O63/GAMSstern!O63,"")</f>
        <v/>
      </c>
      <c r="Q63" s="61" t="str">
        <f>IFERROR(stern!P63/GAMSstern!P63,"")</f>
        <v/>
      </c>
      <c r="R63" s="61" t="str">
        <f>IFERROR(stern!Q63/GAMSstern!Q63,"")</f>
        <v/>
      </c>
      <c r="S63" s="61" t="str">
        <f>IFERROR(stern!R63/GAMSstern!R63,"")</f>
        <v/>
      </c>
      <c r="T63" s="61" t="str">
        <f>IFERROR(stern!S63/GAMSstern!S63,"")</f>
        <v/>
      </c>
      <c r="U63" s="61" t="str">
        <f>IFERROR(stern!T63/GAMSstern!T63,"")</f>
        <v/>
      </c>
      <c r="V63" s="61" t="str">
        <f>IFERROR(stern!U63/GAMSstern!U63,"")</f>
        <v/>
      </c>
      <c r="W63" s="61" t="str">
        <f>IFERROR(stern!V63/GAMSstern!V63,"")</f>
        <v/>
      </c>
      <c r="X63" s="61" t="str">
        <f>IFERROR(stern!W63/GAMSstern!W63,"")</f>
        <v/>
      </c>
      <c r="Y63" s="61" t="str">
        <f>IFERROR(stern!X63/GAMSstern!X63,"")</f>
        <v/>
      </c>
      <c r="Z63" s="61" t="str">
        <f>IFERROR(stern!Y63/GAMSstern!Y63,"")</f>
        <v/>
      </c>
      <c r="AA63" s="61" t="str">
        <f>IFERROR(stern!Z63/GAMSstern!Z63,"")</f>
        <v/>
      </c>
      <c r="AB63" s="61" t="str">
        <f>IFERROR(stern!AA63/GAMSstern!AA63,"")</f>
        <v/>
      </c>
      <c r="AC63" s="61" t="str">
        <f>IFERROR(stern!AB63/GAMSstern!AB63,"")</f>
        <v/>
      </c>
      <c r="AD63" s="61" t="str">
        <f>IFERROR(stern!AC63/GAMSstern!AC63,"")</f>
        <v/>
      </c>
      <c r="AE63" s="61" t="str">
        <f>IFERROR(stern!AD63/GAMSstern!AD63,"")</f>
        <v/>
      </c>
      <c r="AF63" s="61" t="str">
        <f>IFERROR(stern!AE63/GAMSstern!AE63,"")</f>
        <v/>
      </c>
      <c r="AG63" s="61" t="str">
        <f>IFERROR(stern!AF63/GAMSstern!AF63,"")</f>
        <v/>
      </c>
      <c r="AH63" s="61" t="str">
        <f>IFERROR(stern!AG63/GAMSstern!AG63,"")</f>
        <v/>
      </c>
      <c r="AI63" s="61" t="str">
        <f>IFERROR(stern!AH63/GAMSstern!AH63,"")</f>
        <v/>
      </c>
      <c r="AJ63" s="61" t="str">
        <f>IFERROR(stern!AI63/GAMSstern!AI63,"")</f>
        <v/>
      </c>
      <c r="AK63" s="61" t="str">
        <f>IFERROR(stern!AJ63/GAMSstern!AJ63,"")</f>
        <v/>
      </c>
      <c r="AL63" s="61" t="str">
        <f>IFERROR(stern!AK63/GAMSstern!AK63,"")</f>
        <v/>
      </c>
      <c r="AM63" s="61" t="str">
        <f>IFERROR(stern!AL63/GAMSstern!AL63,"")</f>
        <v/>
      </c>
      <c r="AN63" s="61" t="str">
        <f>IFERROR(stern!AM63/GAMSstern!AM63,"")</f>
        <v/>
      </c>
      <c r="AO63" s="61" t="str">
        <f>IFERROR(stern!AN63/GAMSstern!AN63,"")</f>
        <v/>
      </c>
      <c r="AP63" s="61" t="str">
        <f>IFERROR(stern!AO63/GAMSstern!AO63,"")</f>
        <v/>
      </c>
      <c r="AQ63" s="61" t="str">
        <f>IFERROR(stern!AP63/GAMSstern!AP63,"")</f>
        <v/>
      </c>
      <c r="AR63" s="61" t="str">
        <f>IFERROR(stern!AQ63/GAMSstern!AQ63,"")</f>
        <v/>
      </c>
      <c r="AS63" s="61" t="str">
        <f>IFERROR(stern!AR63/GAMSstern!AR63,"")</f>
        <v/>
      </c>
      <c r="AT63" s="61" t="str">
        <f>IFERROR(stern!AS63/GAMSstern!AS63,"")</f>
        <v/>
      </c>
      <c r="AU63" s="61" t="str">
        <f>IFERROR(stern!AT63/GAMSstern!AT63,"")</f>
        <v/>
      </c>
      <c r="AV63" s="61" t="str">
        <f>IFERROR(stern!AU63/GAMSstern!AU63,"")</f>
        <v/>
      </c>
      <c r="AW63" s="61" t="str">
        <f>IFERROR(stern!AV63/GAMSstern!AV63,"")</f>
        <v/>
      </c>
      <c r="AX63" s="61" t="str">
        <f>IFERROR(stern!AW63/GAMSstern!AW63,"")</f>
        <v/>
      </c>
      <c r="AY63" s="61" t="str">
        <f>IFERROR(stern!AX63/GAMSstern!AX63,"")</f>
        <v/>
      </c>
      <c r="AZ63" s="61" t="str">
        <f>IFERROR(stern!AY63/GAMSstern!AY63,"")</f>
        <v/>
      </c>
      <c r="BA63" s="61" t="str">
        <f>IFERROR(stern!AZ63/GAMSstern!AZ63,"")</f>
        <v/>
      </c>
      <c r="BB63" s="61" t="str">
        <f>IFERROR(stern!BA63/GAMSstern!BA63,"")</f>
        <v/>
      </c>
      <c r="BC63" s="61" t="str">
        <f>IFERROR(stern!BB63/GAMSstern!BB63,"")</f>
        <v/>
      </c>
      <c r="BD63" s="61" t="str">
        <f>IFERROR(stern!BC63/GAMSstern!BC63,"")</f>
        <v/>
      </c>
      <c r="BE63" s="61" t="str">
        <f>IFERROR(stern!BD63/GAMSstern!BD63,"")</f>
        <v/>
      </c>
      <c r="BF63" s="61" t="str">
        <f>IFERROR(stern!BE63/GAMSstern!BE63,"")</f>
        <v/>
      </c>
      <c r="BG63" s="61" t="str">
        <f>IFERROR(stern!BF63/GAMSstern!BF63,"")</f>
        <v/>
      </c>
      <c r="BH63" s="61" t="str">
        <f>IFERROR(stern!BG63/GAMSstern!BG63,"")</f>
        <v/>
      </c>
      <c r="BI63" s="61" t="str">
        <f>IFERROR(stern!BH63/GAMSstern!BH63,"")</f>
        <v/>
      </c>
      <c r="BJ63" s="61" t="str">
        <f>IFERROR(stern!BI63/GAMSstern!BI63,"")</f>
        <v/>
      </c>
    </row>
    <row r="64" spans="1:62" x14ac:dyDescent="0.25">
      <c r="A64" t="str">
        <f>stern!A64</f>
        <v>CARBON CYCLE PARAMETERS (per 5 year period)</v>
      </c>
      <c r="B64" t="str">
        <f>GAMSbase!A64</f>
        <v>* CARBON CYCLE PARAMETERS</v>
      </c>
      <c r="C64" s="61" t="str">
        <f>IFERROR(stern!B64/GAMSstern!B64,"")</f>
        <v/>
      </c>
      <c r="D64" s="61" t="str">
        <f>IFERROR(stern!C64/GAMSstern!C64,"")</f>
        <v/>
      </c>
      <c r="E64" s="61" t="str">
        <f>IFERROR(stern!D64/GAMSstern!D64,"")</f>
        <v/>
      </c>
      <c r="F64" s="61" t="str">
        <f>IFERROR(stern!E64/GAMSstern!E64,"")</f>
        <v/>
      </c>
      <c r="G64" s="61" t="str">
        <f>IFERROR(stern!F64/GAMSstern!F64,"")</f>
        <v/>
      </c>
      <c r="H64" s="61" t="str">
        <f>IFERROR(stern!G64/GAMSstern!G64,"")</f>
        <v/>
      </c>
      <c r="I64" s="61" t="str">
        <f>IFERROR(stern!H64/GAMSstern!H64,"")</f>
        <v/>
      </c>
      <c r="J64" s="61" t="str">
        <f>IFERROR(stern!I64/GAMSstern!I64,"")</f>
        <v/>
      </c>
      <c r="K64" s="61" t="str">
        <f>IFERROR(stern!J64/GAMSstern!J64,"")</f>
        <v/>
      </c>
      <c r="L64" s="61" t="str">
        <f>IFERROR(stern!K64/GAMSstern!K64,"")</f>
        <v/>
      </c>
      <c r="M64" s="61" t="str">
        <f>IFERROR(stern!L64/GAMSstern!L64,"")</f>
        <v/>
      </c>
      <c r="N64" s="61" t="str">
        <f>IFERROR(stern!M64/GAMSstern!M64,"")</f>
        <v/>
      </c>
      <c r="O64" s="61" t="str">
        <f>IFERROR(stern!N64/GAMSstern!N64,"")</f>
        <v/>
      </c>
      <c r="P64" s="61" t="str">
        <f>IFERROR(stern!O64/GAMSstern!O64,"")</f>
        <v/>
      </c>
      <c r="Q64" s="61" t="str">
        <f>IFERROR(stern!P64/GAMSstern!P64,"")</f>
        <v/>
      </c>
      <c r="R64" s="61" t="str">
        <f>IFERROR(stern!Q64/GAMSstern!Q64,"")</f>
        <v/>
      </c>
      <c r="S64" s="61" t="str">
        <f>IFERROR(stern!R64/GAMSstern!R64,"")</f>
        <v/>
      </c>
      <c r="T64" s="61" t="str">
        <f>IFERROR(stern!S64/GAMSstern!S64,"")</f>
        <v/>
      </c>
      <c r="U64" s="61" t="str">
        <f>IFERROR(stern!T64/GAMSstern!T64,"")</f>
        <v/>
      </c>
      <c r="V64" s="61" t="str">
        <f>IFERROR(stern!U64/GAMSstern!U64,"")</f>
        <v/>
      </c>
      <c r="W64" s="61" t="str">
        <f>IFERROR(stern!V64/GAMSstern!V64,"")</f>
        <v/>
      </c>
      <c r="X64" s="61" t="str">
        <f>IFERROR(stern!W64/GAMSstern!W64,"")</f>
        <v/>
      </c>
      <c r="Y64" s="61" t="str">
        <f>IFERROR(stern!X64/GAMSstern!X64,"")</f>
        <v/>
      </c>
      <c r="Z64" s="61" t="str">
        <f>IFERROR(stern!Y64/GAMSstern!Y64,"")</f>
        <v/>
      </c>
      <c r="AA64" s="61" t="str">
        <f>IFERROR(stern!Z64/GAMSstern!Z64,"")</f>
        <v/>
      </c>
      <c r="AB64" s="61" t="str">
        <f>IFERROR(stern!AA64/GAMSstern!AA64,"")</f>
        <v/>
      </c>
      <c r="AC64" s="61" t="str">
        <f>IFERROR(stern!AB64/GAMSstern!AB64,"")</f>
        <v/>
      </c>
      <c r="AD64" s="61" t="str">
        <f>IFERROR(stern!AC64/GAMSstern!AC64,"")</f>
        <v/>
      </c>
      <c r="AE64" s="61" t="str">
        <f>IFERROR(stern!AD64/GAMSstern!AD64,"")</f>
        <v/>
      </c>
      <c r="AF64" s="61" t="str">
        <f>IFERROR(stern!AE64/GAMSstern!AE64,"")</f>
        <v/>
      </c>
      <c r="AG64" s="61" t="str">
        <f>IFERROR(stern!AF64/GAMSstern!AF64,"")</f>
        <v/>
      </c>
      <c r="AH64" s="61" t="str">
        <f>IFERROR(stern!AG64/GAMSstern!AG64,"")</f>
        <v/>
      </c>
      <c r="AI64" s="61" t="str">
        <f>IFERROR(stern!AH64/GAMSstern!AH64,"")</f>
        <v/>
      </c>
      <c r="AJ64" s="61" t="str">
        <f>IFERROR(stern!AI64/GAMSstern!AI64,"")</f>
        <v/>
      </c>
      <c r="AK64" s="61" t="str">
        <f>IFERROR(stern!AJ64/GAMSstern!AJ64,"")</f>
        <v/>
      </c>
      <c r="AL64" s="61" t="str">
        <f>IFERROR(stern!AK64/GAMSstern!AK64,"")</f>
        <v/>
      </c>
      <c r="AM64" s="61" t="str">
        <f>IFERROR(stern!AL64/GAMSstern!AL64,"")</f>
        <v/>
      </c>
      <c r="AN64" s="61" t="str">
        <f>IFERROR(stern!AM64/GAMSstern!AM64,"")</f>
        <v/>
      </c>
      <c r="AO64" s="61" t="str">
        <f>IFERROR(stern!AN64/GAMSstern!AN64,"")</f>
        <v/>
      </c>
      <c r="AP64" s="61" t="str">
        <f>IFERROR(stern!AO64/GAMSstern!AO64,"")</f>
        <v/>
      </c>
      <c r="AQ64" s="61" t="str">
        <f>IFERROR(stern!AP64/GAMSstern!AP64,"")</f>
        <v/>
      </c>
      <c r="AR64" s="61" t="str">
        <f>IFERROR(stern!AQ64/GAMSstern!AQ64,"")</f>
        <v/>
      </c>
      <c r="AS64" s="61" t="str">
        <f>IFERROR(stern!AR64/GAMSstern!AR64,"")</f>
        <v/>
      </c>
      <c r="AT64" s="61" t="str">
        <f>IFERROR(stern!AS64/GAMSstern!AS64,"")</f>
        <v/>
      </c>
      <c r="AU64" s="61" t="str">
        <f>IFERROR(stern!AT64/GAMSstern!AT64,"")</f>
        <v/>
      </c>
      <c r="AV64" s="61" t="str">
        <f>IFERROR(stern!AU64/GAMSstern!AU64,"")</f>
        <v/>
      </c>
      <c r="AW64" s="61" t="str">
        <f>IFERROR(stern!AV64/GAMSstern!AV64,"")</f>
        <v/>
      </c>
      <c r="AX64" s="61" t="str">
        <f>IFERROR(stern!AW64/GAMSstern!AW64,"")</f>
        <v/>
      </c>
      <c r="AY64" s="61" t="str">
        <f>IFERROR(stern!AX64/GAMSstern!AX64,"")</f>
        <v/>
      </c>
      <c r="AZ64" s="61" t="str">
        <f>IFERROR(stern!AY64/GAMSstern!AY64,"")</f>
        <v/>
      </c>
      <c r="BA64" s="61" t="str">
        <f>IFERROR(stern!AZ64/GAMSstern!AZ64,"")</f>
        <v/>
      </c>
      <c r="BB64" s="61" t="str">
        <f>IFERROR(stern!BA64/GAMSstern!BA64,"")</f>
        <v/>
      </c>
      <c r="BC64" s="61" t="str">
        <f>IFERROR(stern!BB64/GAMSstern!BB64,"")</f>
        <v/>
      </c>
      <c r="BD64" s="61" t="str">
        <f>IFERROR(stern!BC64/GAMSstern!BC64,"")</f>
        <v/>
      </c>
      <c r="BE64" s="61" t="str">
        <f>IFERROR(stern!BD64/GAMSstern!BD64,"")</f>
        <v/>
      </c>
      <c r="BF64" s="61" t="str">
        <f>IFERROR(stern!BE64/GAMSstern!BE64,"")</f>
        <v/>
      </c>
      <c r="BG64" s="61" t="str">
        <f>IFERROR(stern!BF64/GAMSstern!BF64,"")</f>
        <v/>
      </c>
      <c r="BH64" s="61" t="str">
        <f>IFERROR(stern!BG64/GAMSstern!BG64,"")</f>
        <v/>
      </c>
      <c r="BI64" s="61" t="str">
        <f>IFERROR(stern!BH64/GAMSstern!BH64,"")</f>
        <v/>
      </c>
      <c r="BJ64" s="61" t="str">
        <f>IFERROR(stern!BI64/GAMSstern!BI64,"")</f>
        <v/>
      </c>
    </row>
    <row r="65" spans="1:62" x14ac:dyDescent="0.25">
      <c r="A65" t="str">
        <f>stern!A65</f>
        <v xml:space="preserve">      Atmosphere to atmosphere (b11)</v>
      </c>
      <c r="B65" t="str">
        <f>GAMSbase!A65</f>
        <v>AtA b11</v>
      </c>
      <c r="C65" s="61">
        <f>IFERROR(stern!B65/GAMSstern!B65,"")</f>
        <v>1</v>
      </c>
      <c r="D65" s="61" t="str">
        <f>IFERROR(stern!C65/GAMSstern!C65,"")</f>
        <v/>
      </c>
      <c r="E65" s="61" t="str">
        <f>IFERROR(stern!D65/GAMSstern!D65,"")</f>
        <v/>
      </c>
      <c r="F65" s="61" t="str">
        <f>IFERROR(stern!E65/GAMSstern!E65,"")</f>
        <v/>
      </c>
      <c r="G65" s="61" t="str">
        <f>IFERROR(stern!F65/GAMSstern!F65,"")</f>
        <v/>
      </c>
      <c r="H65" s="61" t="str">
        <f>IFERROR(stern!G65/GAMSstern!G65,"")</f>
        <v/>
      </c>
      <c r="I65" s="61" t="str">
        <f>IFERROR(stern!H65/GAMSstern!H65,"")</f>
        <v/>
      </c>
      <c r="J65" s="61" t="str">
        <f>IFERROR(stern!I65/GAMSstern!I65,"")</f>
        <v/>
      </c>
      <c r="K65" s="61" t="str">
        <f>IFERROR(stern!J65/GAMSstern!J65,"")</f>
        <v/>
      </c>
      <c r="L65" s="61" t="str">
        <f>IFERROR(stern!K65/GAMSstern!K65,"")</f>
        <v/>
      </c>
      <c r="M65" s="61" t="str">
        <f>IFERROR(stern!L65/GAMSstern!L65,"")</f>
        <v/>
      </c>
      <c r="N65" s="61" t="str">
        <f>IFERROR(stern!M65/GAMSstern!M65,"")</f>
        <v/>
      </c>
      <c r="O65" s="61" t="str">
        <f>IFERROR(stern!N65/GAMSstern!N65,"")</f>
        <v/>
      </c>
      <c r="P65" s="61" t="str">
        <f>IFERROR(stern!O65/GAMSstern!O65,"")</f>
        <v/>
      </c>
      <c r="Q65" s="61" t="str">
        <f>IFERROR(stern!P65/GAMSstern!P65,"")</f>
        <v/>
      </c>
      <c r="R65" s="61" t="str">
        <f>IFERROR(stern!Q65/GAMSstern!Q65,"")</f>
        <v/>
      </c>
      <c r="S65" s="61" t="str">
        <f>IFERROR(stern!R65/GAMSstern!R65,"")</f>
        <v/>
      </c>
      <c r="T65" s="61" t="str">
        <f>IFERROR(stern!S65/GAMSstern!S65,"")</f>
        <v/>
      </c>
      <c r="U65" s="61" t="str">
        <f>IFERROR(stern!T65/GAMSstern!T65,"")</f>
        <v/>
      </c>
      <c r="V65" s="61" t="str">
        <f>IFERROR(stern!U65/GAMSstern!U65,"")</f>
        <v/>
      </c>
      <c r="W65" s="61" t="str">
        <f>IFERROR(stern!V65/GAMSstern!V65,"")</f>
        <v/>
      </c>
      <c r="X65" s="61" t="str">
        <f>IFERROR(stern!W65/GAMSstern!W65,"")</f>
        <v/>
      </c>
      <c r="Y65" s="61" t="str">
        <f>IFERROR(stern!X65/GAMSstern!X65,"")</f>
        <v/>
      </c>
      <c r="Z65" s="61" t="str">
        <f>IFERROR(stern!Y65/GAMSstern!Y65,"")</f>
        <v/>
      </c>
      <c r="AA65" s="61" t="str">
        <f>IFERROR(stern!Z65/GAMSstern!Z65,"")</f>
        <v/>
      </c>
      <c r="AB65" s="61" t="str">
        <f>IFERROR(stern!AA65/GAMSstern!AA65,"")</f>
        <v/>
      </c>
      <c r="AC65" s="61" t="str">
        <f>IFERROR(stern!AB65/GAMSstern!AB65,"")</f>
        <v/>
      </c>
      <c r="AD65" s="61" t="str">
        <f>IFERROR(stern!AC65/GAMSstern!AC65,"")</f>
        <v/>
      </c>
      <c r="AE65" s="61" t="str">
        <f>IFERROR(stern!AD65/GAMSstern!AD65,"")</f>
        <v/>
      </c>
      <c r="AF65" s="61" t="str">
        <f>IFERROR(stern!AE65/GAMSstern!AE65,"")</f>
        <v/>
      </c>
      <c r="AG65" s="61" t="str">
        <f>IFERROR(stern!AF65/GAMSstern!AF65,"")</f>
        <v/>
      </c>
      <c r="AH65" s="61" t="str">
        <f>IFERROR(stern!AG65/GAMSstern!AG65,"")</f>
        <v/>
      </c>
      <c r="AI65" s="61" t="str">
        <f>IFERROR(stern!AH65/GAMSstern!AH65,"")</f>
        <v/>
      </c>
      <c r="AJ65" s="61" t="str">
        <f>IFERROR(stern!AI65/GAMSstern!AI65,"")</f>
        <v/>
      </c>
      <c r="AK65" s="61" t="str">
        <f>IFERROR(stern!AJ65/GAMSstern!AJ65,"")</f>
        <v/>
      </c>
      <c r="AL65" s="61" t="str">
        <f>IFERROR(stern!AK65/GAMSstern!AK65,"")</f>
        <v/>
      </c>
      <c r="AM65" s="61" t="str">
        <f>IFERROR(stern!AL65/GAMSstern!AL65,"")</f>
        <v/>
      </c>
      <c r="AN65" s="61" t="str">
        <f>IFERROR(stern!AM65/GAMSstern!AM65,"")</f>
        <v/>
      </c>
      <c r="AO65" s="61" t="str">
        <f>IFERROR(stern!AN65/GAMSstern!AN65,"")</f>
        <v/>
      </c>
      <c r="AP65" s="61" t="str">
        <f>IFERROR(stern!AO65/GAMSstern!AO65,"")</f>
        <v/>
      </c>
      <c r="AQ65" s="61" t="str">
        <f>IFERROR(stern!AP65/GAMSstern!AP65,"")</f>
        <v/>
      </c>
      <c r="AR65" s="61" t="str">
        <f>IFERROR(stern!AQ65/GAMSstern!AQ65,"")</f>
        <v/>
      </c>
      <c r="AS65" s="61" t="str">
        <f>IFERROR(stern!AR65/GAMSstern!AR65,"")</f>
        <v/>
      </c>
      <c r="AT65" s="61" t="str">
        <f>IFERROR(stern!AS65/GAMSstern!AS65,"")</f>
        <v/>
      </c>
      <c r="AU65" s="61" t="str">
        <f>IFERROR(stern!AT65/GAMSstern!AT65,"")</f>
        <v/>
      </c>
      <c r="AV65" s="61" t="str">
        <f>IFERROR(stern!AU65/GAMSstern!AU65,"")</f>
        <v/>
      </c>
      <c r="AW65" s="61" t="str">
        <f>IFERROR(stern!AV65/GAMSstern!AV65,"")</f>
        <v/>
      </c>
      <c r="AX65" s="61" t="str">
        <f>IFERROR(stern!AW65/GAMSstern!AW65,"")</f>
        <v/>
      </c>
      <c r="AY65" s="61" t="str">
        <f>IFERROR(stern!AX65/GAMSstern!AX65,"")</f>
        <v/>
      </c>
      <c r="AZ65" s="61" t="str">
        <f>IFERROR(stern!AY65/GAMSstern!AY65,"")</f>
        <v/>
      </c>
      <c r="BA65" s="61" t="str">
        <f>IFERROR(stern!AZ65/GAMSstern!AZ65,"")</f>
        <v/>
      </c>
      <c r="BB65" s="61" t="str">
        <f>IFERROR(stern!BA65/GAMSstern!BA65,"")</f>
        <v/>
      </c>
      <c r="BC65" s="61" t="str">
        <f>IFERROR(stern!BB65/GAMSstern!BB65,"")</f>
        <v/>
      </c>
      <c r="BD65" s="61" t="str">
        <f>IFERROR(stern!BC65/GAMSstern!BC65,"")</f>
        <v/>
      </c>
      <c r="BE65" s="61" t="str">
        <f>IFERROR(stern!BD65/GAMSstern!BD65,"")</f>
        <v/>
      </c>
      <c r="BF65" s="61" t="str">
        <f>IFERROR(stern!BE65/GAMSstern!BE65,"")</f>
        <v/>
      </c>
      <c r="BG65" s="61" t="str">
        <f>IFERROR(stern!BF65/GAMSstern!BF65,"")</f>
        <v/>
      </c>
      <c r="BH65" s="61" t="str">
        <f>IFERROR(stern!BG65/GAMSstern!BG65,"")</f>
        <v/>
      </c>
      <c r="BI65" s="61" t="str">
        <f>IFERROR(stern!BH65/GAMSstern!BH65,"")</f>
        <v/>
      </c>
      <c r="BJ65" s="61" t="str">
        <f>IFERROR(stern!BI65/GAMSstern!BI65,"")</f>
        <v/>
      </c>
    </row>
    <row r="66" spans="1:62" x14ac:dyDescent="0.25">
      <c r="A66" t="str">
        <f>stern!A66</f>
        <v xml:space="preserve">       Biosphere/shallow oceans to atmosphere (b21)</v>
      </c>
      <c r="B66" t="str">
        <f>GAMSbase!A66</f>
        <v>BtA b21</v>
      </c>
      <c r="C66" s="61">
        <f>IFERROR(stern!B66/GAMSstern!B66,"")</f>
        <v>0.99999999971011144</v>
      </c>
      <c r="D66" s="61" t="str">
        <f>IFERROR(stern!C66/GAMSstern!C66,"")</f>
        <v/>
      </c>
      <c r="E66" s="61" t="str">
        <f>IFERROR(stern!D66/GAMSstern!D66,"")</f>
        <v/>
      </c>
      <c r="F66" s="61" t="str">
        <f>IFERROR(stern!E66/GAMSstern!E66,"")</f>
        <v/>
      </c>
      <c r="G66" s="61" t="str">
        <f>IFERROR(stern!F66/GAMSstern!F66,"")</f>
        <v/>
      </c>
      <c r="H66" s="61" t="str">
        <f>IFERROR(stern!G66/GAMSstern!G66,"")</f>
        <v/>
      </c>
      <c r="I66" s="61" t="str">
        <f>IFERROR(stern!H66/GAMSstern!H66,"")</f>
        <v/>
      </c>
      <c r="J66" s="61" t="str">
        <f>IFERROR(stern!I66/GAMSstern!I66,"")</f>
        <v/>
      </c>
      <c r="K66" s="61" t="str">
        <f>IFERROR(stern!J66/GAMSstern!J66,"")</f>
        <v/>
      </c>
      <c r="L66" s="61" t="str">
        <f>IFERROR(stern!K66/GAMSstern!K66,"")</f>
        <v/>
      </c>
      <c r="M66" s="61" t="str">
        <f>IFERROR(stern!L66/GAMSstern!L66,"")</f>
        <v/>
      </c>
      <c r="N66" s="61" t="str">
        <f>IFERROR(stern!M66/GAMSstern!M66,"")</f>
        <v/>
      </c>
      <c r="O66" s="61" t="str">
        <f>IFERROR(stern!N66/GAMSstern!N66,"")</f>
        <v/>
      </c>
      <c r="P66" s="61" t="str">
        <f>IFERROR(stern!O66/GAMSstern!O66,"")</f>
        <v/>
      </c>
      <c r="Q66" s="61" t="str">
        <f>IFERROR(stern!P66/GAMSstern!P66,"")</f>
        <v/>
      </c>
      <c r="R66" s="61" t="str">
        <f>IFERROR(stern!Q66/GAMSstern!Q66,"")</f>
        <v/>
      </c>
      <c r="S66" s="61" t="str">
        <f>IFERROR(stern!R66/GAMSstern!R66,"")</f>
        <v/>
      </c>
      <c r="T66" s="61" t="str">
        <f>IFERROR(stern!S66/GAMSstern!S66,"")</f>
        <v/>
      </c>
      <c r="U66" s="61" t="str">
        <f>IFERROR(stern!T66/GAMSstern!T66,"")</f>
        <v/>
      </c>
      <c r="V66" s="61" t="str">
        <f>IFERROR(stern!U66/GAMSstern!U66,"")</f>
        <v/>
      </c>
      <c r="W66" s="61" t="str">
        <f>IFERROR(stern!V66/GAMSstern!V66,"")</f>
        <v/>
      </c>
      <c r="X66" s="61" t="str">
        <f>IFERROR(stern!W66/GAMSstern!W66,"")</f>
        <v/>
      </c>
      <c r="Y66" s="61" t="str">
        <f>IFERROR(stern!X66/GAMSstern!X66,"")</f>
        <v/>
      </c>
      <c r="Z66" s="61" t="str">
        <f>IFERROR(stern!Y66/GAMSstern!Y66,"")</f>
        <v/>
      </c>
      <c r="AA66" s="61" t="str">
        <f>IFERROR(stern!Z66/GAMSstern!Z66,"")</f>
        <v/>
      </c>
      <c r="AB66" s="61" t="str">
        <f>IFERROR(stern!AA66/GAMSstern!AA66,"")</f>
        <v/>
      </c>
      <c r="AC66" s="61" t="str">
        <f>IFERROR(stern!AB66/GAMSstern!AB66,"")</f>
        <v/>
      </c>
      <c r="AD66" s="61" t="str">
        <f>IFERROR(stern!AC66/GAMSstern!AC66,"")</f>
        <v/>
      </c>
      <c r="AE66" s="61" t="str">
        <f>IFERROR(stern!AD66/GAMSstern!AD66,"")</f>
        <v/>
      </c>
      <c r="AF66" s="61" t="str">
        <f>IFERROR(stern!AE66/GAMSstern!AE66,"")</f>
        <v/>
      </c>
      <c r="AG66" s="61" t="str">
        <f>IFERROR(stern!AF66/GAMSstern!AF66,"")</f>
        <v/>
      </c>
      <c r="AH66" s="61" t="str">
        <f>IFERROR(stern!AG66/GAMSstern!AG66,"")</f>
        <v/>
      </c>
      <c r="AI66" s="61" t="str">
        <f>IFERROR(stern!AH66/GAMSstern!AH66,"")</f>
        <v/>
      </c>
      <c r="AJ66" s="61" t="str">
        <f>IFERROR(stern!AI66/GAMSstern!AI66,"")</f>
        <v/>
      </c>
      <c r="AK66" s="61" t="str">
        <f>IFERROR(stern!AJ66/GAMSstern!AJ66,"")</f>
        <v/>
      </c>
      <c r="AL66" s="61" t="str">
        <f>IFERROR(stern!AK66/GAMSstern!AK66,"")</f>
        <v/>
      </c>
      <c r="AM66" s="61" t="str">
        <f>IFERROR(stern!AL66/GAMSstern!AL66,"")</f>
        <v/>
      </c>
      <c r="AN66" s="61" t="str">
        <f>IFERROR(stern!AM66/GAMSstern!AM66,"")</f>
        <v/>
      </c>
      <c r="AO66" s="61" t="str">
        <f>IFERROR(stern!AN66/GAMSstern!AN66,"")</f>
        <v/>
      </c>
      <c r="AP66" s="61" t="str">
        <f>IFERROR(stern!AO66/GAMSstern!AO66,"")</f>
        <v/>
      </c>
      <c r="AQ66" s="61" t="str">
        <f>IFERROR(stern!AP66/GAMSstern!AP66,"")</f>
        <v/>
      </c>
      <c r="AR66" s="61" t="str">
        <f>IFERROR(stern!AQ66/GAMSstern!AQ66,"")</f>
        <v/>
      </c>
      <c r="AS66" s="61" t="str">
        <f>IFERROR(stern!AR66/GAMSstern!AR66,"")</f>
        <v/>
      </c>
      <c r="AT66" s="61" t="str">
        <f>IFERROR(stern!AS66/GAMSstern!AS66,"")</f>
        <v/>
      </c>
      <c r="AU66" s="61" t="str">
        <f>IFERROR(stern!AT66/GAMSstern!AT66,"")</f>
        <v/>
      </c>
      <c r="AV66" s="61" t="str">
        <f>IFERROR(stern!AU66/GAMSstern!AU66,"")</f>
        <v/>
      </c>
      <c r="AW66" s="61" t="str">
        <f>IFERROR(stern!AV66/GAMSstern!AV66,"")</f>
        <v/>
      </c>
      <c r="AX66" s="61" t="str">
        <f>IFERROR(stern!AW66/GAMSstern!AW66,"")</f>
        <v/>
      </c>
      <c r="AY66" s="61" t="str">
        <f>IFERROR(stern!AX66/GAMSstern!AX66,"")</f>
        <v/>
      </c>
      <c r="AZ66" s="61" t="str">
        <f>IFERROR(stern!AY66/GAMSstern!AY66,"")</f>
        <v/>
      </c>
      <c r="BA66" s="61" t="str">
        <f>IFERROR(stern!AZ66/GAMSstern!AZ66,"")</f>
        <v/>
      </c>
      <c r="BB66" s="61" t="str">
        <f>IFERROR(stern!BA66/GAMSstern!BA66,"")</f>
        <v/>
      </c>
      <c r="BC66" s="61" t="str">
        <f>IFERROR(stern!BB66/GAMSstern!BB66,"")</f>
        <v/>
      </c>
      <c r="BD66" s="61" t="str">
        <f>IFERROR(stern!BC66/GAMSstern!BC66,"")</f>
        <v/>
      </c>
      <c r="BE66" s="61" t="str">
        <f>IFERROR(stern!BD66/GAMSstern!BD66,"")</f>
        <v/>
      </c>
      <c r="BF66" s="61" t="str">
        <f>IFERROR(stern!BE66/GAMSstern!BE66,"")</f>
        <v/>
      </c>
      <c r="BG66" s="61" t="str">
        <f>IFERROR(stern!BF66/GAMSstern!BF66,"")</f>
        <v/>
      </c>
      <c r="BH66" s="61" t="str">
        <f>IFERROR(stern!BG66/GAMSstern!BG66,"")</f>
        <v/>
      </c>
      <c r="BI66" s="61" t="str">
        <f>IFERROR(stern!BH66/GAMSstern!BH66,"")</f>
        <v/>
      </c>
      <c r="BJ66" s="61" t="str">
        <f>IFERROR(stern!BI66/GAMSstern!BI66,"")</f>
        <v/>
      </c>
    </row>
    <row r="67" spans="1:62" x14ac:dyDescent="0.25">
      <c r="A67" t="str">
        <f>stern!A67</f>
        <v xml:space="preserve">      Atmosphere to biosphere/shallow oceans (b12)</v>
      </c>
      <c r="B67" t="str">
        <f>GAMSbase!A67</f>
        <v>AtB b12</v>
      </c>
      <c r="C67" s="61">
        <f>IFERROR(stern!B67/GAMSstern!B67,"")</f>
        <v>1.0000000000000002</v>
      </c>
      <c r="D67" s="61" t="str">
        <f>IFERROR(stern!C67/GAMSstern!C67,"")</f>
        <v/>
      </c>
      <c r="E67" s="61" t="str">
        <f>IFERROR(stern!D67/GAMSstern!D67,"")</f>
        <v/>
      </c>
      <c r="F67" s="61" t="str">
        <f>IFERROR(stern!E67/GAMSstern!E67,"")</f>
        <v/>
      </c>
      <c r="G67" s="61" t="str">
        <f>IFERROR(stern!F67/GAMSstern!F67,"")</f>
        <v/>
      </c>
      <c r="H67" s="61" t="str">
        <f>IFERROR(stern!G67/GAMSstern!G67,"")</f>
        <v/>
      </c>
      <c r="I67" s="61" t="str">
        <f>IFERROR(stern!H67/GAMSstern!H67,"")</f>
        <v/>
      </c>
      <c r="J67" s="61" t="str">
        <f>IFERROR(stern!I67/GAMSstern!I67,"")</f>
        <v/>
      </c>
      <c r="K67" s="61" t="str">
        <f>IFERROR(stern!J67/GAMSstern!J67,"")</f>
        <v/>
      </c>
      <c r="L67" s="61" t="str">
        <f>IFERROR(stern!K67/GAMSstern!K67,"")</f>
        <v/>
      </c>
      <c r="M67" s="61" t="str">
        <f>IFERROR(stern!L67/GAMSstern!L67,"")</f>
        <v/>
      </c>
      <c r="N67" s="61" t="str">
        <f>IFERROR(stern!M67/GAMSstern!M67,"")</f>
        <v/>
      </c>
      <c r="O67" s="61" t="str">
        <f>IFERROR(stern!N67/GAMSstern!N67,"")</f>
        <v/>
      </c>
      <c r="P67" s="61" t="str">
        <f>IFERROR(stern!O67/GAMSstern!O67,"")</f>
        <v/>
      </c>
      <c r="Q67" s="61" t="str">
        <f>IFERROR(stern!P67/GAMSstern!P67,"")</f>
        <v/>
      </c>
      <c r="R67" s="61" t="str">
        <f>IFERROR(stern!Q67/GAMSstern!Q67,"")</f>
        <v/>
      </c>
      <c r="S67" s="61" t="str">
        <f>IFERROR(stern!R67/GAMSstern!R67,"")</f>
        <v/>
      </c>
      <c r="T67" s="61" t="str">
        <f>IFERROR(stern!S67/GAMSstern!S67,"")</f>
        <v/>
      </c>
      <c r="U67" s="61" t="str">
        <f>IFERROR(stern!T67/GAMSstern!T67,"")</f>
        <v/>
      </c>
      <c r="V67" s="61" t="str">
        <f>IFERROR(stern!U67/GAMSstern!U67,"")</f>
        <v/>
      </c>
      <c r="W67" s="61" t="str">
        <f>IFERROR(stern!V67/GAMSstern!V67,"")</f>
        <v/>
      </c>
      <c r="X67" s="61" t="str">
        <f>IFERROR(stern!W67/GAMSstern!W67,"")</f>
        <v/>
      </c>
      <c r="Y67" s="61" t="str">
        <f>IFERROR(stern!X67/GAMSstern!X67,"")</f>
        <v/>
      </c>
      <c r="Z67" s="61" t="str">
        <f>IFERROR(stern!Y67/GAMSstern!Y67,"")</f>
        <v/>
      </c>
      <c r="AA67" s="61" t="str">
        <f>IFERROR(stern!Z67/GAMSstern!Z67,"")</f>
        <v/>
      </c>
      <c r="AB67" s="61" t="str">
        <f>IFERROR(stern!AA67/GAMSstern!AA67,"")</f>
        <v/>
      </c>
      <c r="AC67" s="61" t="str">
        <f>IFERROR(stern!AB67/GAMSstern!AB67,"")</f>
        <v/>
      </c>
      <c r="AD67" s="61" t="str">
        <f>IFERROR(stern!AC67/GAMSstern!AC67,"")</f>
        <v/>
      </c>
      <c r="AE67" s="61" t="str">
        <f>IFERROR(stern!AD67/GAMSstern!AD67,"")</f>
        <v/>
      </c>
      <c r="AF67" s="61" t="str">
        <f>IFERROR(stern!AE67/GAMSstern!AE67,"")</f>
        <v/>
      </c>
      <c r="AG67" s="61" t="str">
        <f>IFERROR(stern!AF67/GAMSstern!AF67,"")</f>
        <v/>
      </c>
      <c r="AH67" s="61" t="str">
        <f>IFERROR(stern!AG67/GAMSstern!AG67,"")</f>
        <v/>
      </c>
      <c r="AI67" s="61" t="str">
        <f>IFERROR(stern!AH67/GAMSstern!AH67,"")</f>
        <v/>
      </c>
      <c r="AJ67" s="61" t="str">
        <f>IFERROR(stern!AI67/GAMSstern!AI67,"")</f>
        <v/>
      </c>
      <c r="AK67" s="61" t="str">
        <f>IFERROR(stern!AJ67/GAMSstern!AJ67,"")</f>
        <v/>
      </c>
      <c r="AL67" s="61" t="str">
        <f>IFERROR(stern!AK67/GAMSstern!AK67,"")</f>
        <v/>
      </c>
      <c r="AM67" s="61" t="str">
        <f>IFERROR(stern!AL67/GAMSstern!AL67,"")</f>
        <v/>
      </c>
      <c r="AN67" s="61" t="str">
        <f>IFERROR(stern!AM67/GAMSstern!AM67,"")</f>
        <v/>
      </c>
      <c r="AO67" s="61" t="str">
        <f>IFERROR(stern!AN67/GAMSstern!AN67,"")</f>
        <v/>
      </c>
      <c r="AP67" s="61" t="str">
        <f>IFERROR(stern!AO67/GAMSstern!AO67,"")</f>
        <v/>
      </c>
      <c r="AQ67" s="61" t="str">
        <f>IFERROR(stern!AP67/GAMSstern!AP67,"")</f>
        <v/>
      </c>
      <c r="AR67" s="61" t="str">
        <f>IFERROR(stern!AQ67/GAMSstern!AQ67,"")</f>
        <v/>
      </c>
      <c r="AS67" s="61" t="str">
        <f>IFERROR(stern!AR67/GAMSstern!AR67,"")</f>
        <v/>
      </c>
      <c r="AT67" s="61" t="str">
        <f>IFERROR(stern!AS67/GAMSstern!AS67,"")</f>
        <v/>
      </c>
      <c r="AU67" s="61" t="str">
        <f>IFERROR(stern!AT67/GAMSstern!AT67,"")</f>
        <v/>
      </c>
      <c r="AV67" s="61" t="str">
        <f>IFERROR(stern!AU67/GAMSstern!AU67,"")</f>
        <v/>
      </c>
      <c r="AW67" s="61" t="str">
        <f>IFERROR(stern!AV67/GAMSstern!AV67,"")</f>
        <v/>
      </c>
      <c r="AX67" s="61" t="str">
        <f>IFERROR(stern!AW67/GAMSstern!AW67,"")</f>
        <v/>
      </c>
      <c r="AY67" s="61" t="str">
        <f>IFERROR(stern!AX67/GAMSstern!AX67,"")</f>
        <v/>
      </c>
      <c r="AZ67" s="61" t="str">
        <f>IFERROR(stern!AY67/GAMSstern!AY67,"")</f>
        <v/>
      </c>
      <c r="BA67" s="61" t="str">
        <f>IFERROR(stern!AZ67/GAMSstern!AZ67,"")</f>
        <v/>
      </c>
      <c r="BB67" s="61" t="str">
        <f>IFERROR(stern!BA67/GAMSstern!BA67,"")</f>
        <v/>
      </c>
      <c r="BC67" s="61" t="str">
        <f>IFERROR(stern!BB67/GAMSstern!BB67,"")</f>
        <v/>
      </c>
      <c r="BD67" s="61" t="str">
        <f>IFERROR(stern!BC67/GAMSstern!BC67,"")</f>
        <v/>
      </c>
      <c r="BE67" s="61" t="str">
        <f>IFERROR(stern!BD67/GAMSstern!BD67,"")</f>
        <v/>
      </c>
      <c r="BF67" s="61" t="str">
        <f>IFERROR(stern!BE67/GAMSstern!BE67,"")</f>
        <v/>
      </c>
      <c r="BG67" s="61" t="str">
        <f>IFERROR(stern!BF67/GAMSstern!BF67,"")</f>
        <v/>
      </c>
      <c r="BH67" s="61" t="str">
        <f>IFERROR(stern!BG67/GAMSstern!BG67,"")</f>
        <v/>
      </c>
      <c r="BI67" s="61" t="str">
        <f>IFERROR(stern!BH67/GAMSstern!BH67,"")</f>
        <v/>
      </c>
      <c r="BJ67" s="61" t="str">
        <f>IFERROR(stern!BI67/GAMSstern!BI67,"")</f>
        <v/>
      </c>
    </row>
    <row r="68" spans="1:62" x14ac:dyDescent="0.25">
      <c r="A68" t="str">
        <f>stern!A68</f>
        <v xml:space="preserve">      Biosphere/shallow oceans to B/SO (b22)</v>
      </c>
      <c r="B68" t="str">
        <f>GAMSbase!A68</f>
        <v>BtB b22</v>
      </c>
      <c r="C68" s="61">
        <f>IFERROR(stern!B68/GAMSstern!B68,"")</f>
        <v>1.0000000000115841</v>
      </c>
      <c r="D68" s="61" t="str">
        <f>IFERROR(stern!C68/GAMSstern!C68,"")</f>
        <v/>
      </c>
      <c r="E68" s="61" t="str">
        <f>IFERROR(stern!D68/GAMSstern!D68,"")</f>
        <v/>
      </c>
      <c r="F68" s="61" t="str">
        <f>IFERROR(stern!E68/GAMSstern!E68,"")</f>
        <v/>
      </c>
      <c r="G68" s="61" t="str">
        <f>IFERROR(stern!F68/GAMSstern!F68,"")</f>
        <v/>
      </c>
      <c r="H68" s="61" t="str">
        <f>IFERROR(stern!G68/GAMSstern!G68,"")</f>
        <v/>
      </c>
      <c r="I68" s="61" t="str">
        <f>IFERROR(stern!H68/GAMSstern!H68,"")</f>
        <v/>
      </c>
      <c r="J68" s="61" t="str">
        <f>IFERROR(stern!I68/GAMSstern!I68,"")</f>
        <v/>
      </c>
      <c r="K68" s="61" t="str">
        <f>IFERROR(stern!J68/GAMSstern!J68,"")</f>
        <v/>
      </c>
      <c r="L68" s="61" t="str">
        <f>IFERROR(stern!K68/GAMSstern!K68,"")</f>
        <v/>
      </c>
      <c r="M68" s="61" t="str">
        <f>IFERROR(stern!L68/GAMSstern!L68,"")</f>
        <v/>
      </c>
      <c r="N68" s="61" t="str">
        <f>IFERROR(stern!M68/GAMSstern!M68,"")</f>
        <v/>
      </c>
      <c r="O68" s="61" t="str">
        <f>IFERROR(stern!N68/GAMSstern!N68,"")</f>
        <v/>
      </c>
      <c r="P68" s="61" t="str">
        <f>IFERROR(stern!O68/GAMSstern!O68,"")</f>
        <v/>
      </c>
      <c r="Q68" s="61" t="str">
        <f>IFERROR(stern!P68/GAMSstern!P68,"")</f>
        <v/>
      </c>
      <c r="R68" s="61" t="str">
        <f>IFERROR(stern!Q68/GAMSstern!Q68,"")</f>
        <v/>
      </c>
      <c r="S68" s="61" t="str">
        <f>IFERROR(stern!R68/GAMSstern!R68,"")</f>
        <v/>
      </c>
      <c r="T68" s="61" t="str">
        <f>IFERROR(stern!S68/GAMSstern!S68,"")</f>
        <v/>
      </c>
      <c r="U68" s="61" t="str">
        <f>IFERROR(stern!T68/GAMSstern!T68,"")</f>
        <v/>
      </c>
      <c r="V68" s="61" t="str">
        <f>IFERROR(stern!U68/GAMSstern!U68,"")</f>
        <v/>
      </c>
      <c r="W68" s="61" t="str">
        <f>IFERROR(stern!V68/GAMSstern!V68,"")</f>
        <v/>
      </c>
      <c r="X68" s="61" t="str">
        <f>IFERROR(stern!W68/GAMSstern!W68,"")</f>
        <v/>
      </c>
      <c r="Y68" s="61" t="str">
        <f>IFERROR(stern!X68/GAMSstern!X68,"")</f>
        <v/>
      </c>
      <c r="Z68" s="61" t="str">
        <f>IFERROR(stern!Y68/GAMSstern!Y68,"")</f>
        <v/>
      </c>
      <c r="AA68" s="61" t="str">
        <f>IFERROR(stern!Z68/GAMSstern!Z68,"")</f>
        <v/>
      </c>
      <c r="AB68" s="61" t="str">
        <f>IFERROR(stern!AA68/GAMSstern!AA68,"")</f>
        <v/>
      </c>
      <c r="AC68" s="61" t="str">
        <f>IFERROR(stern!AB68/GAMSstern!AB68,"")</f>
        <v/>
      </c>
      <c r="AD68" s="61" t="str">
        <f>IFERROR(stern!AC68/GAMSstern!AC68,"")</f>
        <v/>
      </c>
      <c r="AE68" s="61" t="str">
        <f>IFERROR(stern!AD68/GAMSstern!AD68,"")</f>
        <v/>
      </c>
      <c r="AF68" s="61" t="str">
        <f>IFERROR(stern!AE68/GAMSstern!AE68,"")</f>
        <v/>
      </c>
      <c r="AG68" s="61" t="str">
        <f>IFERROR(stern!AF68/GAMSstern!AF68,"")</f>
        <v/>
      </c>
      <c r="AH68" s="61" t="str">
        <f>IFERROR(stern!AG68/GAMSstern!AG68,"")</f>
        <v/>
      </c>
      <c r="AI68" s="61" t="str">
        <f>IFERROR(stern!AH68/GAMSstern!AH68,"")</f>
        <v/>
      </c>
      <c r="AJ68" s="61" t="str">
        <f>IFERROR(stern!AI68/GAMSstern!AI68,"")</f>
        <v/>
      </c>
      <c r="AK68" s="61" t="str">
        <f>IFERROR(stern!AJ68/GAMSstern!AJ68,"")</f>
        <v/>
      </c>
      <c r="AL68" s="61" t="str">
        <f>IFERROR(stern!AK68/GAMSstern!AK68,"")</f>
        <v/>
      </c>
      <c r="AM68" s="61" t="str">
        <f>IFERROR(stern!AL68/GAMSstern!AL68,"")</f>
        <v/>
      </c>
      <c r="AN68" s="61" t="str">
        <f>IFERROR(stern!AM68/GAMSstern!AM68,"")</f>
        <v/>
      </c>
      <c r="AO68" s="61" t="str">
        <f>IFERROR(stern!AN68/GAMSstern!AN68,"")</f>
        <v/>
      </c>
      <c r="AP68" s="61" t="str">
        <f>IFERROR(stern!AO68/GAMSstern!AO68,"")</f>
        <v/>
      </c>
      <c r="AQ68" s="61" t="str">
        <f>IFERROR(stern!AP68/GAMSstern!AP68,"")</f>
        <v/>
      </c>
      <c r="AR68" s="61" t="str">
        <f>IFERROR(stern!AQ68/GAMSstern!AQ68,"")</f>
        <v/>
      </c>
      <c r="AS68" s="61" t="str">
        <f>IFERROR(stern!AR68/GAMSstern!AR68,"")</f>
        <v/>
      </c>
      <c r="AT68" s="61" t="str">
        <f>IFERROR(stern!AS68/GAMSstern!AS68,"")</f>
        <v/>
      </c>
      <c r="AU68" s="61" t="str">
        <f>IFERROR(stern!AT68/GAMSstern!AT68,"")</f>
        <v/>
      </c>
      <c r="AV68" s="61" t="str">
        <f>IFERROR(stern!AU68/GAMSstern!AU68,"")</f>
        <v/>
      </c>
      <c r="AW68" s="61" t="str">
        <f>IFERROR(stern!AV68/GAMSstern!AV68,"")</f>
        <v/>
      </c>
      <c r="AX68" s="61" t="str">
        <f>IFERROR(stern!AW68/GAMSstern!AW68,"")</f>
        <v/>
      </c>
      <c r="AY68" s="61" t="str">
        <f>IFERROR(stern!AX68/GAMSstern!AX68,"")</f>
        <v/>
      </c>
      <c r="AZ68" s="61" t="str">
        <f>IFERROR(stern!AY68/GAMSstern!AY68,"")</f>
        <v/>
      </c>
      <c r="BA68" s="61" t="str">
        <f>IFERROR(stern!AZ68/GAMSstern!AZ68,"")</f>
        <v/>
      </c>
      <c r="BB68" s="61" t="str">
        <f>IFERROR(stern!BA68/GAMSstern!BA68,"")</f>
        <v/>
      </c>
      <c r="BC68" s="61" t="str">
        <f>IFERROR(stern!BB68/GAMSstern!BB68,"")</f>
        <v/>
      </c>
      <c r="BD68" s="61" t="str">
        <f>IFERROR(stern!BC68/GAMSstern!BC68,"")</f>
        <v/>
      </c>
      <c r="BE68" s="61" t="str">
        <f>IFERROR(stern!BD68/GAMSstern!BD68,"")</f>
        <v/>
      </c>
      <c r="BF68" s="61" t="str">
        <f>IFERROR(stern!BE68/GAMSstern!BE68,"")</f>
        <v/>
      </c>
      <c r="BG68" s="61" t="str">
        <f>IFERROR(stern!BF68/GAMSstern!BF68,"")</f>
        <v/>
      </c>
      <c r="BH68" s="61" t="str">
        <f>IFERROR(stern!BG68/GAMSstern!BG68,"")</f>
        <v/>
      </c>
      <c r="BI68" s="61" t="str">
        <f>IFERROR(stern!BH68/GAMSstern!BH68,"")</f>
        <v/>
      </c>
      <c r="BJ68" s="61" t="str">
        <f>IFERROR(stern!BI68/GAMSstern!BI68,"")</f>
        <v/>
      </c>
    </row>
    <row r="69" spans="1:62" x14ac:dyDescent="0.25">
      <c r="A69" t="str">
        <f>stern!A69</f>
        <v xml:space="preserve">      Deep oceans to biosphere/shallow oceans (b32)</v>
      </c>
      <c r="B69" t="str">
        <f>GAMSbase!A69</f>
        <v>DtB b32</v>
      </c>
      <c r="C69" s="61">
        <f>IFERROR(stern!B69/GAMSstern!B69,"")</f>
        <v>1</v>
      </c>
      <c r="D69" s="61" t="str">
        <f>IFERROR(stern!C69/GAMSstern!C69,"")</f>
        <v/>
      </c>
      <c r="E69" s="61" t="str">
        <f>IFERROR(stern!D69/GAMSstern!D69,"")</f>
        <v/>
      </c>
      <c r="F69" s="61" t="str">
        <f>IFERROR(stern!E69/GAMSstern!E69,"")</f>
        <v/>
      </c>
      <c r="G69" s="61" t="str">
        <f>IFERROR(stern!F69/GAMSstern!F69,"")</f>
        <v/>
      </c>
      <c r="H69" s="61" t="str">
        <f>IFERROR(stern!G69/GAMSstern!G69,"")</f>
        <v/>
      </c>
      <c r="I69" s="61" t="str">
        <f>IFERROR(stern!H69/GAMSstern!H69,"")</f>
        <v/>
      </c>
      <c r="J69" s="61" t="str">
        <f>IFERROR(stern!I69/GAMSstern!I69,"")</f>
        <v/>
      </c>
      <c r="K69" s="61" t="str">
        <f>IFERROR(stern!J69/GAMSstern!J69,"")</f>
        <v/>
      </c>
      <c r="L69" s="61" t="str">
        <f>IFERROR(stern!K69/GAMSstern!K69,"")</f>
        <v/>
      </c>
      <c r="M69" s="61" t="str">
        <f>IFERROR(stern!L69/GAMSstern!L69,"")</f>
        <v/>
      </c>
      <c r="N69" s="61" t="str">
        <f>IFERROR(stern!M69/GAMSstern!M69,"")</f>
        <v/>
      </c>
      <c r="O69" s="61" t="str">
        <f>IFERROR(stern!N69/GAMSstern!N69,"")</f>
        <v/>
      </c>
      <c r="P69" s="61" t="str">
        <f>IFERROR(stern!O69/GAMSstern!O69,"")</f>
        <v/>
      </c>
      <c r="Q69" s="61" t="str">
        <f>IFERROR(stern!P69/GAMSstern!P69,"")</f>
        <v/>
      </c>
      <c r="R69" s="61" t="str">
        <f>IFERROR(stern!Q69/GAMSstern!Q69,"")</f>
        <v/>
      </c>
      <c r="S69" s="61" t="str">
        <f>IFERROR(stern!R69/GAMSstern!R69,"")</f>
        <v/>
      </c>
      <c r="T69" s="61" t="str">
        <f>IFERROR(stern!S69/GAMSstern!S69,"")</f>
        <v/>
      </c>
      <c r="U69" s="61" t="str">
        <f>IFERROR(stern!T69/GAMSstern!T69,"")</f>
        <v/>
      </c>
      <c r="V69" s="61" t="str">
        <f>IFERROR(stern!U69/GAMSstern!U69,"")</f>
        <v/>
      </c>
      <c r="W69" s="61" t="str">
        <f>IFERROR(stern!V69/GAMSstern!V69,"")</f>
        <v/>
      </c>
      <c r="X69" s="61" t="str">
        <f>IFERROR(stern!W69/GAMSstern!W69,"")</f>
        <v/>
      </c>
      <c r="Y69" s="61" t="str">
        <f>IFERROR(stern!X69/GAMSstern!X69,"")</f>
        <v/>
      </c>
      <c r="Z69" s="61" t="str">
        <f>IFERROR(stern!Y69/GAMSstern!Y69,"")</f>
        <v/>
      </c>
      <c r="AA69" s="61" t="str">
        <f>IFERROR(stern!Z69/GAMSstern!Z69,"")</f>
        <v/>
      </c>
      <c r="AB69" s="61" t="str">
        <f>IFERROR(stern!AA69/GAMSstern!AA69,"")</f>
        <v/>
      </c>
      <c r="AC69" s="61" t="str">
        <f>IFERROR(stern!AB69/GAMSstern!AB69,"")</f>
        <v/>
      </c>
      <c r="AD69" s="61" t="str">
        <f>IFERROR(stern!AC69/GAMSstern!AC69,"")</f>
        <v/>
      </c>
      <c r="AE69" s="61" t="str">
        <f>IFERROR(stern!AD69/GAMSstern!AD69,"")</f>
        <v/>
      </c>
      <c r="AF69" s="61" t="str">
        <f>IFERROR(stern!AE69/GAMSstern!AE69,"")</f>
        <v/>
      </c>
      <c r="AG69" s="61" t="str">
        <f>IFERROR(stern!AF69/GAMSstern!AF69,"")</f>
        <v/>
      </c>
      <c r="AH69" s="61" t="str">
        <f>IFERROR(stern!AG69/GAMSstern!AG69,"")</f>
        <v/>
      </c>
      <c r="AI69" s="61" t="str">
        <f>IFERROR(stern!AH69/GAMSstern!AH69,"")</f>
        <v/>
      </c>
      <c r="AJ69" s="61" t="str">
        <f>IFERROR(stern!AI69/GAMSstern!AI69,"")</f>
        <v/>
      </c>
      <c r="AK69" s="61" t="str">
        <f>IFERROR(stern!AJ69/GAMSstern!AJ69,"")</f>
        <v/>
      </c>
      <c r="AL69" s="61" t="str">
        <f>IFERROR(stern!AK69/GAMSstern!AK69,"")</f>
        <v/>
      </c>
      <c r="AM69" s="61" t="str">
        <f>IFERROR(stern!AL69/GAMSstern!AL69,"")</f>
        <v/>
      </c>
      <c r="AN69" s="61" t="str">
        <f>IFERROR(stern!AM69/GAMSstern!AM69,"")</f>
        <v/>
      </c>
      <c r="AO69" s="61" t="str">
        <f>IFERROR(stern!AN69/GAMSstern!AN69,"")</f>
        <v/>
      </c>
      <c r="AP69" s="61" t="str">
        <f>IFERROR(stern!AO69/GAMSstern!AO69,"")</f>
        <v/>
      </c>
      <c r="AQ69" s="61" t="str">
        <f>IFERROR(stern!AP69/GAMSstern!AP69,"")</f>
        <v/>
      </c>
      <c r="AR69" s="61" t="str">
        <f>IFERROR(stern!AQ69/GAMSstern!AQ69,"")</f>
        <v/>
      </c>
      <c r="AS69" s="61" t="str">
        <f>IFERROR(stern!AR69/GAMSstern!AR69,"")</f>
        <v/>
      </c>
      <c r="AT69" s="61" t="str">
        <f>IFERROR(stern!AS69/GAMSstern!AS69,"")</f>
        <v/>
      </c>
      <c r="AU69" s="61" t="str">
        <f>IFERROR(stern!AT69/GAMSstern!AT69,"")</f>
        <v/>
      </c>
      <c r="AV69" s="61" t="str">
        <f>IFERROR(stern!AU69/GAMSstern!AU69,"")</f>
        <v/>
      </c>
      <c r="AW69" s="61" t="str">
        <f>IFERROR(stern!AV69/GAMSstern!AV69,"")</f>
        <v/>
      </c>
      <c r="AX69" s="61" t="str">
        <f>IFERROR(stern!AW69/GAMSstern!AW69,"")</f>
        <v/>
      </c>
      <c r="AY69" s="61" t="str">
        <f>IFERROR(stern!AX69/GAMSstern!AX69,"")</f>
        <v/>
      </c>
      <c r="AZ69" s="61" t="str">
        <f>IFERROR(stern!AY69/GAMSstern!AY69,"")</f>
        <v/>
      </c>
      <c r="BA69" s="61" t="str">
        <f>IFERROR(stern!AZ69/GAMSstern!AZ69,"")</f>
        <v/>
      </c>
      <c r="BB69" s="61" t="str">
        <f>IFERROR(stern!BA69/GAMSstern!BA69,"")</f>
        <v/>
      </c>
      <c r="BC69" s="61" t="str">
        <f>IFERROR(stern!BB69/GAMSstern!BB69,"")</f>
        <v/>
      </c>
      <c r="BD69" s="61" t="str">
        <f>IFERROR(stern!BC69/GAMSstern!BC69,"")</f>
        <v/>
      </c>
      <c r="BE69" s="61" t="str">
        <f>IFERROR(stern!BD69/GAMSstern!BD69,"")</f>
        <v/>
      </c>
      <c r="BF69" s="61" t="str">
        <f>IFERROR(stern!BE69/GAMSstern!BE69,"")</f>
        <v/>
      </c>
      <c r="BG69" s="61" t="str">
        <f>IFERROR(stern!BF69/GAMSstern!BF69,"")</f>
        <v/>
      </c>
      <c r="BH69" s="61" t="str">
        <f>IFERROR(stern!BG69/GAMSstern!BG69,"")</f>
        <v/>
      </c>
      <c r="BI69" s="61" t="str">
        <f>IFERROR(stern!BH69/GAMSstern!BH69,"")</f>
        <v/>
      </c>
      <c r="BJ69" s="61" t="str">
        <f>IFERROR(stern!BI69/GAMSstern!BI69,"")</f>
        <v/>
      </c>
    </row>
    <row r="70" spans="1:62" x14ac:dyDescent="0.25">
      <c r="A70" t="str">
        <f>stern!A70</f>
        <v xml:space="preserve">      Biosphere/shallow oceans to deep oceans (b23)</v>
      </c>
      <c r="B70" t="str">
        <f>GAMSbase!A70</f>
        <v>BtD b23</v>
      </c>
      <c r="C70" s="61">
        <f>IFERROR(stern!B70/GAMSstern!B70,"")</f>
        <v>1</v>
      </c>
      <c r="D70" s="61" t="str">
        <f>IFERROR(stern!C70/GAMSstern!C70,"")</f>
        <v/>
      </c>
      <c r="E70" s="61" t="str">
        <f>IFERROR(stern!D70/GAMSstern!D70,"")</f>
        <v/>
      </c>
      <c r="F70" s="61" t="str">
        <f>IFERROR(stern!E70/GAMSstern!E70,"")</f>
        <v/>
      </c>
      <c r="G70" s="61" t="str">
        <f>IFERROR(stern!F70/GAMSstern!F70,"")</f>
        <v/>
      </c>
      <c r="H70" s="61" t="str">
        <f>IFERROR(stern!G70/GAMSstern!G70,"")</f>
        <v/>
      </c>
      <c r="I70" s="61" t="str">
        <f>IFERROR(stern!H70/GAMSstern!H70,"")</f>
        <v/>
      </c>
      <c r="J70" s="61" t="str">
        <f>IFERROR(stern!I70/GAMSstern!I70,"")</f>
        <v/>
      </c>
      <c r="K70" s="61" t="str">
        <f>IFERROR(stern!J70/GAMSstern!J70,"")</f>
        <v/>
      </c>
      <c r="L70" s="61" t="str">
        <f>IFERROR(stern!K70/GAMSstern!K70,"")</f>
        <v/>
      </c>
      <c r="M70" s="61" t="str">
        <f>IFERROR(stern!L70/GAMSstern!L70,"")</f>
        <v/>
      </c>
      <c r="N70" s="61" t="str">
        <f>IFERROR(stern!M70/GAMSstern!M70,"")</f>
        <v/>
      </c>
      <c r="O70" s="61" t="str">
        <f>IFERROR(stern!N70/GAMSstern!N70,"")</f>
        <v/>
      </c>
      <c r="P70" s="61" t="str">
        <f>IFERROR(stern!O70/GAMSstern!O70,"")</f>
        <v/>
      </c>
      <c r="Q70" s="61" t="str">
        <f>IFERROR(stern!P70/GAMSstern!P70,"")</f>
        <v/>
      </c>
      <c r="R70" s="61" t="str">
        <f>IFERROR(stern!Q70/GAMSstern!Q70,"")</f>
        <v/>
      </c>
      <c r="S70" s="61" t="str">
        <f>IFERROR(stern!R70/GAMSstern!R70,"")</f>
        <v/>
      </c>
      <c r="T70" s="61" t="str">
        <f>IFERROR(stern!S70/GAMSstern!S70,"")</f>
        <v/>
      </c>
      <c r="U70" s="61" t="str">
        <f>IFERROR(stern!T70/GAMSstern!T70,"")</f>
        <v/>
      </c>
      <c r="V70" s="61" t="str">
        <f>IFERROR(stern!U70/GAMSstern!U70,"")</f>
        <v/>
      </c>
      <c r="W70" s="61" t="str">
        <f>IFERROR(stern!V70/GAMSstern!V70,"")</f>
        <v/>
      </c>
      <c r="X70" s="61" t="str">
        <f>IFERROR(stern!W70/GAMSstern!W70,"")</f>
        <v/>
      </c>
      <c r="Y70" s="61" t="str">
        <f>IFERROR(stern!X70/GAMSstern!X70,"")</f>
        <v/>
      </c>
      <c r="Z70" s="61" t="str">
        <f>IFERROR(stern!Y70/GAMSstern!Y70,"")</f>
        <v/>
      </c>
      <c r="AA70" s="61" t="str">
        <f>IFERROR(stern!Z70/GAMSstern!Z70,"")</f>
        <v/>
      </c>
      <c r="AB70" s="61" t="str">
        <f>IFERROR(stern!AA70/GAMSstern!AA70,"")</f>
        <v/>
      </c>
      <c r="AC70" s="61" t="str">
        <f>IFERROR(stern!AB70/GAMSstern!AB70,"")</f>
        <v/>
      </c>
      <c r="AD70" s="61" t="str">
        <f>IFERROR(stern!AC70/GAMSstern!AC70,"")</f>
        <v/>
      </c>
      <c r="AE70" s="61" t="str">
        <f>IFERROR(stern!AD70/GAMSstern!AD70,"")</f>
        <v/>
      </c>
      <c r="AF70" s="61" t="str">
        <f>IFERROR(stern!AE70/GAMSstern!AE70,"")</f>
        <v/>
      </c>
      <c r="AG70" s="61" t="str">
        <f>IFERROR(stern!AF70/GAMSstern!AF70,"")</f>
        <v/>
      </c>
      <c r="AH70" s="61" t="str">
        <f>IFERROR(stern!AG70/GAMSstern!AG70,"")</f>
        <v/>
      </c>
      <c r="AI70" s="61" t="str">
        <f>IFERROR(stern!AH70/GAMSstern!AH70,"")</f>
        <v/>
      </c>
      <c r="AJ70" s="61" t="str">
        <f>IFERROR(stern!AI70/GAMSstern!AI70,"")</f>
        <v/>
      </c>
      <c r="AK70" s="61" t="str">
        <f>IFERROR(stern!AJ70/GAMSstern!AJ70,"")</f>
        <v/>
      </c>
      <c r="AL70" s="61" t="str">
        <f>IFERROR(stern!AK70/GAMSstern!AK70,"")</f>
        <v/>
      </c>
      <c r="AM70" s="61" t="str">
        <f>IFERROR(stern!AL70/GAMSstern!AL70,"")</f>
        <v/>
      </c>
      <c r="AN70" s="61" t="str">
        <f>IFERROR(stern!AM70/GAMSstern!AM70,"")</f>
        <v/>
      </c>
      <c r="AO70" s="61" t="str">
        <f>IFERROR(stern!AN70/GAMSstern!AN70,"")</f>
        <v/>
      </c>
      <c r="AP70" s="61" t="str">
        <f>IFERROR(stern!AO70/GAMSstern!AO70,"")</f>
        <v/>
      </c>
      <c r="AQ70" s="61" t="str">
        <f>IFERROR(stern!AP70/GAMSstern!AP70,"")</f>
        <v/>
      </c>
      <c r="AR70" s="61" t="str">
        <f>IFERROR(stern!AQ70/GAMSstern!AQ70,"")</f>
        <v/>
      </c>
      <c r="AS70" s="61" t="str">
        <f>IFERROR(stern!AR70/GAMSstern!AR70,"")</f>
        <v/>
      </c>
      <c r="AT70" s="61" t="str">
        <f>IFERROR(stern!AS70/GAMSstern!AS70,"")</f>
        <v/>
      </c>
      <c r="AU70" s="61" t="str">
        <f>IFERROR(stern!AT70/GAMSstern!AT70,"")</f>
        <v/>
      </c>
      <c r="AV70" s="61" t="str">
        <f>IFERROR(stern!AU70/GAMSstern!AU70,"")</f>
        <v/>
      </c>
      <c r="AW70" s="61" t="str">
        <f>IFERROR(stern!AV70/GAMSstern!AV70,"")</f>
        <v/>
      </c>
      <c r="AX70" s="61" t="str">
        <f>IFERROR(stern!AW70/GAMSstern!AW70,"")</f>
        <v/>
      </c>
      <c r="AY70" s="61" t="str">
        <f>IFERROR(stern!AX70/GAMSstern!AX70,"")</f>
        <v/>
      </c>
      <c r="AZ70" s="61" t="str">
        <f>IFERROR(stern!AY70/GAMSstern!AY70,"")</f>
        <v/>
      </c>
      <c r="BA70" s="61" t="str">
        <f>IFERROR(stern!AZ70/GAMSstern!AZ70,"")</f>
        <v/>
      </c>
      <c r="BB70" s="61" t="str">
        <f>IFERROR(stern!BA70/GAMSstern!BA70,"")</f>
        <v/>
      </c>
      <c r="BC70" s="61" t="str">
        <f>IFERROR(stern!BB70/GAMSstern!BB70,"")</f>
        <v/>
      </c>
      <c r="BD70" s="61" t="str">
        <f>IFERROR(stern!BC70/GAMSstern!BC70,"")</f>
        <v/>
      </c>
      <c r="BE70" s="61" t="str">
        <f>IFERROR(stern!BD70/GAMSstern!BD70,"")</f>
        <v/>
      </c>
      <c r="BF70" s="61" t="str">
        <f>IFERROR(stern!BE70/GAMSstern!BE70,"")</f>
        <v/>
      </c>
      <c r="BG70" s="61" t="str">
        <f>IFERROR(stern!BF70/GAMSstern!BF70,"")</f>
        <v/>
      </c>
      <c r="BH70" s="61" t="str">
        <f>IFERROR(stern!BG70/GAMSstern!BG70,"")</f>
        <v/>
      </c>
      <c r="BI70" s="61" t="str">
        <f>IFERROR(stern!BH70/GAMSstern!BH70,"")</f>
        <v/>
      </c>
      <c r="BJ70" s="61" t="str">
        <f>IFERROR(stern!BI70/GAMSstern!BI70,"")</f>
        <v/>
      </c>
    </row>
    <row r="71" spans="1:62" x14ac:dyDescent="0.25">
      <c r="A71" t="str">
        <f>stern!A71</f>
        <v xml:space="preserve">      Deep oceans to deep oceans (b33)</v>
      </c>
      <c r="B71" t="str">
        <f>GAMSbase!A71</f>
        <v>DtD b33</v>
      </c>
      <c r="C71" s="61">
        <f>IFERROR(stern!B71/GAMSstern!B71,"")</f>
        <v>1</v>
      </c>
      <c r="D71" s="61" t="str">
        <f>IFERROR(stern!C71/GAMSstern!C71,"")</f>
        <v/>
      </c>
      <c r="E71" s="61" t="str">
        <f>IFERROR(stern!D71/GAMSstern!D71,"")</f>
        <v/>
      </c>
      <c r="F71" s="61" t="str">
        <f>IFERROR(stern!E71/GAMSstern!E71,"")</f>
        <v/>
      </c>
      <c r="G71" s="61" t="str">
        <f>IFERROR(stern!F71/GAMSstern!F71,"")</f>
        <v/>
      </c>
      <c r="H71" s="61" t="str">
        <f>IFERROR(stern!G71/GAMSstern!G71,"")</f>
        <v/>
      </c>
      <c r="I71" s="61" t="str">
        <f>IFERROR(stern!H71/GAMSstern!H71,"")</f>
        <v/>
      </c>
      <c r="J71" s="61" t="str">
        <f>IFERROR(stern!I71/GAMSstern!I71,"")</f>
        <v/>
      </c>
      <c r="K71" s="61" t="str">
        <f>IFERROR(stern!J71/GAMSstern!J71,"")</f>
        <v/>
      </c>
      <c r="L71" s="61" t="str">
        <f>IFERROR(stern!K71/GAMSstern!K71,"")</f>
        <v/>
      </c>
      <c r="M71" s="61" t="str">
        <f>IFERROR(stern!L71/GAMSstern!L71,"")</f>
        <v/>
      </c>
      <c r="N71" s="61" t="str">
        <f>IFERROR(stern!M71/GAMSstern!M71,"")</f>
        <v/>
      </c>
      <c r="O71" s="61" t="str">
        <f>IFERROR(stern!N71/GAMSstern!N71,"")</f>
        <v/>
      </c>
      <c r="P71" s="61" t="str">
        <f>IFERROR(stern!O71/GAMSstern!O71,"")</f>
        <v/>
      </c>
      <c r="Q71" s="61" t="str">
        <f>IFERROR(stern!P71/GAMSstern!P71,"")</f>
        <v/>
      </c>
      <c r="R71" s="61" t="str">
        <f>IFERROR(stern!Q71/GAMSstern!Q71,"")</f>
        <v/>
      </c>
      <c r="S71" s="61" t="str">
        <f>IFERROR(stern!R71/GAMSstern!R71,"")</f>
        <v/>
      </c>
      <c r="T71" s="61" t="str">
        <f>IFERROR(stern!S71/GAMSstern!S71,"")</f>
        <v/>
      </c>
      <c r="U71" s="61" t="str">
        <f>IFERROR(stern!T71/GAMSstern!T71,"")</f>
        <v/>
      </c>
      <c r="V71" s="61" t="str">
        <f>IFERROR(stern!U71/GAMSstern!U71,"")</f>
        <v/>
      </c>
      <c r="W71" s="61" t="str">
        <f>IFERROR(stern!V71/GAMSstern!V71,"")</f>
        <v/>
      </c>
      <c r="X71" s="61" t="str">
        <f>IFERROR(stern!W71/GAMSstern!W71,"")</f>
        <v/>
      </c>
      <c r="Y71" s="61" t="str">
        <f>IFERROR(stern!X71/GAMSstern!X71,"")</f>
        <v/>
      </c>
      <c r="Z71" s="61" t="str">
        <f>IFERROR(stern!Y71/GAMSstern!Y71,"")</f>
        <v/>
      </c>
      <c r="AA71" s="61" t="str">
        <f>IFERROR(stern!Z71/GAMSstern!Z71,"")</f>
        <v/>
      </c>
      <c r="AB71" s="61" t="str">
        <f>IFERROR(stern!AA71/GAMSstern!AA71,"")</f>
        <v/>
      </c>
      <c r="AC71" s="61" t="str">
        <f>IFERROR(stern!AB71/GAMSstern!AB71,"")</f>
        <v/>
      </c>
      <c r="AD71" s="61" t="str">
        <f>IFERROR(stern!AC71/GAMSstern!AC71,"")</f>
        <v/>
      </c>
      <c r="AE71" s="61" t="str">
        <f>IFERROR(stern!AD71/GAMSstern!AD71,"")</f>
        <v/>
      </c>
      <c r="AF71" s="61" t="str">
        <f>IFERROR(stern!AE71/GAMSstern!AE71,"")</f>
        <v/>
      </c>
      <c r="AG71" s="61" t="str">
        <f>IFERROR(stern!AF71/GAMSstern!AF71,"")</f>
        <v/>
      </c>
      <c r="AH71" s="61" t="str">
        <f>IFERROR(stern!AG71/GAMSstern!AG71,"")</f>
        <v/>
      </c>
      <c r="AI71" s="61" t="str">
        <f>IFERROR(stern!AH71/GAMSstern!AH71,"")</f>
        <v/>
      </c>
      <c r="AJ71" s="61" t="str">
        <f>IFERROR(stern!AI71/GAMSstern!AI71,"")</f>
        <v/>
      </c>
      <c r="AK71" s="61" t="str">
        <f>IFERROR(stern!AJ71/GAMSstern!AJ71,"")</f>
        <v/>
      </c>
      <c r="AL71" s="61" t="str">
        <f>IFERROR(stern!AK71/GAMSstern!AK71,"")</f>
        <v/>
      </c>
      <c r="AM71" s="61" t="str">
        <f>IFERROR(stern!AL71/GAMSstern!AL71,"")</f>
        <v/>
      </c>
      <c r="AN71" s="61" t="str">
        <f>IFERROR(stern!AM71/GAMSstern!AM71,"")</f>
        <v/>
      </c>
      <c r="AO71" s="61" t="str">
        <f>IFERROR(stern!AN71/GAMSstern!AN71,"")</f>
        <v/>
      </c>
      <c r="AP71" s="61" t="str">
        <f>IFERROR(stern!AO71/GAMSstern!AO71,"")</f>
        <v/>
      </c>
      <c r="AQ71" s="61" t="str">
        <f>IFERROR(stern!AP71/GAMSstern!AP71,"")</f>
        <v/>
      </c>
      <c r="AR71" s="61" t="str">
        <f>IFERROR(stern!AQ71/GAMSstern!AQ71,"")</f>
        <v/>
      </c>
      <c r="AS71" s="61" t="str">
        <f>IFERROR(stern!AR71/GAMSstern!AR71,"")</f>
        <v/>
      </c>
      <c r="AT71" s="61" t="str">
        <f>IFERROR(stern!AS71/GAMSstern!AS71,"")</f>
        <v/>
      </c>
      <c r="AU71" s="61" t="str">
        <f>IFERROR(stern!AT71/GAMSstern!AT71,"")</f>
        <v/>
      </c>
      <c r="AV71" s="61" t="str">
        <f>IFERROR(stern!AU71/GAMSstern!AU71,"")</f>
        <v/>
      </c>
      <c r="AW71" s="61" t="str">
        <f>IFERROR(stern!AV71/GAMSstern!AV71,"")</f>
        <v/>
      </c>
      <c r="AX71" s="61" t="str">
        <f>IFERROR(stern!AW71/GAMSstern!AW71,"")</f>
        <v/>
      </c>
      <c r="AY71" s="61" t="str">
        <f>IFERROR(stern!AX71/GAMSstern!AX71,"")</f>
        <v/>
      </c>
      <c r="AZ71" s="61" t="str">
        <f>IFERROR(stern!AY71/GAMSstern!AY71,"")</f>
        <v/>
      </c>
      <c r="BA71" s="61" t="str">
        <f>IFERROR(stern!AZ71/GAMSstern!AZ71,"")</f>
        <v/>
      </c>
      <c r="BB71" s="61" t="str">
        <f>IFERROR(stern!BA71/GAMSstern!BA71,"")</f>
        <v/>
      </c>
      <c r="BC71" s="61" t="str">
        <f>IFERROR(stern!BB71/GAMSstern!BB71,"")</f>
        <v/>
      </c>
      <c r="BD71" s="61" t="str">
        <f>IFERROR(stern!BC71/GAMSstern!BC71,"")</f>
        <v/>
      </c>
      <c r="BE71" s="61" t="str">
        <f>IFERROR(stern!BD71/GAMSstern!BD71,"")</f>
        <v/>
      </c>
      <c r="BF71" s="61" t="str">
        <f>IFERROR(stern!BE71/GAMSstern!BE71,"")</f>
        <v/>
      </c>
      <c r="BG71" s="61" t="str">
        <f>IFERROR(stern!BF71/GAMSstern!BF71,"")</f>
        <v/>
      </c>
      <c r="BH71" s="61" t="str">
        <f>IFERROR(stern!BG71/GAMSstern!BG71,"")</f>
        <v/>
      </c>
      <c r="BI71" s="61" t="str">
        <f>IFERROR(stern!BH71/GAMSstern!BH71,"")</f>
        <v/>
      </c>
      <c r="BJ71" s="61" t="str">
        <f>IFERROR(stern!BI71/GAMSstern!BI71,"")</f>
        <v/>
      </c>
    </row>
    <row r="72" spans="1:62" x14ac:dyDescent="0.25">
      <c r="A72" t="str">
        <f>stern!A72</f>
        <v>TEMPERATURE DATA</v>
      </c>
      <c r="B72" t="str">
        <f>GAMSbase!A72</f>
        <v>* TEMPERATURE DATA</v>
      </c>
      <c r="C72" s="61" t="str">
        <f>IFERROR(stern!B72/GAMSstern!B72,"")</f>
        <v/>
      </c>
      <c r="D72" s="61" t="str">
        <f>IFERROR(stern!C72/GAMSstern!C72,"")</f>
        <v/>
      </c>
      <c r="E72" s="61" t="str">
        <f>IFERROR(stern!D72/GAMSstern!D72,"")</f>
        <v/>
      </c>
      <c r="F72" s="61" t="str">
        <f>IFERROR(stern!E72/GAMSstern!E72,"")</f>
        <v/>
      </c>
      <c r="G72" s="61" t="str">
        <f>IFERROR(stern!F72/GAMSstern!F72,"")</f>
        <v/>
      </c>
      <c r="H72" s="61" t="str">
        <f>IFERROR(stern!G72/GAMSstern!G72,"")</f>
        <v/>
      </c>
      <c r="I72" s="61" t="str">
        <f>IFERROR(stern!H72/GAMSstern!H72,"")</f>
        <v/>
      </c>
      <c r="J72" s="61" t="str">
        <f>IFERROR(stern!I72/GAMSstern!I72,"")</f>
        <v/>
      </c>
      <c r="K72" s="61" t="str">
        <f>IFERROR(stern!J72/GAMSstern!J72,"")</f>
        <v/>
      </c>
      <c r="L72" s="61" t="str">
        <f>IFERROR(stern!K72/GAMSstern!K72,"")</f>
        <v/>
      </c>
      <c r="M72" s="61" t="str">
        <f>IFERROR(stern!L72/GAMSstern!L72,"")</f>
        <v/>
      </c>
      <c r="N72" s="61" t="str">
        <f>IFERROR(stern!M72/GAMSstern!M72,"")</f>
        <v/>
      </c>
      <c r="O72" s="61" t="str">
        <f>IFERROR(stern!N72/GAMSstern!N72,"")</f>
        <v/>
      </c>
      <c r="P72" s="61" t="str">
        <f>IFERROR(stern!O72/GAMSstern!O72,"")</f>
        <v/>
      </c>
      <c r="Q72" s="61" t="str">
        <f>IFERROR(stern!P72/GAMSstern!P72,"")</f>
        <v/>
      </c>
      <c r="R72" s="61" t="str">
        <f>IFERROR(stern!Q72/GAMSstern!Q72,"")</f>
        <v/>
      </c>
      <c r="S72" s="61" t="str">
        <f>IFERROR(stern!R72/GAMSstern!R72,"")</f>
        <v/>
      </c>
      <c r="T72" s="61" t="str">
        <f>IFERROR(stern!S72/GAMSstern!S72,"")</f>
        <v/>
      </c>
      <c r="U72" s="61" t="str">
        <f>IFERROR(stern!T72/GAMSstern!T72,"")</f>
        <v/>
      </c>
      <c r="V72" s="61" t="str">
        <f>IFERROR(stern!U72/GAMSstern!U72,"")</f>
        <v/>
      </c>
      <c r="W72" s="61" t="str">
        <f>IFERROR(stern!V72/GAMSstern!V72,"")</f>
        <v/>
      </c>
      <c r="X72" s="61" t="str">
        <f>IFERROR(stern!W72/GAMSstern!W72,"")</f>
        <v/>
      </c>
      <c r="Y72" s="61" t="str">
        <f>IFERROR(stern!X72/GAMSstern!X72,"")</f>
        <v/>
      </c>
      <c r="Z72" s="61" t="str">
        <f>IFERROR(stern!Y72/GAMSstern!Y72,"")</f>
        <v/>
      </c>
      <c r="AA72" s="61" t="str">
        <f>IFERROR(stern!Z72/GAMSstern!Z72,"")</f>
        <v/>
      </c>
      <c r="AB72" s="61" t="str">
        <f>IFERROR(stern!AA72/GAMSstern!AA72,"")</f>
        <v/>
      </c>
      <c r="AC72" s="61" t="str">
        <f>IFERROR(stern!AB72/GAMSstern!AB72,"")</f>
        <v/>
      </c>
      <c r="AD72" s="61" t="str">
        <f>IFERROR(stern!AC72/GAMSstern!AC72,"")</f>
        <v/>
      </c>
      <c r="AE72" s="61" t="str">
        <f>IFERROR(stern!AD72/GAMSstern!AD72,"")</f>
        <v/>
      </c>
      <c r="AF72" s="61" t="str">
        <f>IFERROR(stern!AE72/GAMSstern!AE72,"")</f>
        <v/>
      </c>
      <c r="AG72" s="61" t="str">
        <f>IFERROR(stern!AF72/GAMSstern!AF72,"")</f>
        <v/>
      </c>
      <c r="AH72" s="61" t="str">
        <f>IFERROR(stern!AG72/GAMSstern!AG72,"")</f>
        <v/>
      </c>
      <c r="AI72" s="61" t="str">
        <f>IFERROR(stern!AH72/GAMSstern!AH72,"")</f>
        <v/>
      </c>
      <c r="AJ72" s="61" t="str">
        <f>IFERROR(stern!AI72/GAMSstern!AI72,"")</f>
        <v/>
      </c>
      <c r="AK72" s="61" t="str">
        <f>IFERROR(stern!AJ72/GAMSstern!AJ72,"")</f>
        <v/>
      </c>
      <c r="AL72" s="61" t="str">
        <f>IFERROR(stern!AK72/GAMSstern!AK72,"")</f>
        <v/>
      </c>
      <c r="AM72" s="61" t="str">
        <f>IFERROR(stern!AL72/GAMSstern!AL72,"")</f>
        <v/>
      </c>
      <c r="AN72" s="61" t="str">
        <f>IFERROR(stern!AM72/GAMSstern!AM72,"")</f>
        <v/>
      </c>
      <c r="AO72" s="61" t="str">
        <f>IFERROR(stern!AN72/GAMSstern!AN72,"")</f>
        <v/>
      </c>
      <c r="AP72" s="61" t="str">
        <f>IFERROR(stern!AO72/GAMSstern!AO72,"")</f>
        <v/>
      </c>
      <c r="AQ72" s="61" t="str">
        <f>IFERROR(stern!AP72/GAMSstern!AP72,"")</f>
        <v/>
      </c>
      <c r="AR72" s="61" t="str">
        <f>IFERROR(stern!AQ72/GAMSstern!AQ72,"")</f>
        <v/>
      </c>
      <c r="AS72" s="61" t="str">
        <f>IFERROR(stern!AR72/GAMSstern!AR72,"")</f>
        <v/>
      </c>
      <c r="AT72" s="61" t="str">
        <f>IFERROR(stern!AS72/GAMSstern!AS72,"")</f>
        <v/>
      </c>
      <c r="AU72" s="61" t="str">
        <f>IFERROR(stern!AT72/GAMSstern!AT72,"")</f>
        <v/>
      </c>
      <c r="AV72" s="61" t="str">
        <f>IFERROR(stern!AU72/GAMSstern!AU72,"")</f>
        <v/>
      </c>
      <c r="AW72" s="61" t="str">
        <f>IFERROR(stern!AV72/GAMSstern!AV72,"")</f>
        <v/>
      </c>
      <c r="AX72" s="61" t="str">
        <f>IFERROR(stern!AW72/GAMSstern!AW72,"")</f>
        <v/>
      </c>
      <c r="AY72" s="61" t="str">
        <f>IFERROR(stern!AX72/GAMSstern!AX72,"")</f>
        <v/>
      </c>
      <c r="AZ72" s="61" t="str">
        <f>IFERROR(stern!AY72/GAMSstern!AY72,"")</f>
        <v/>
      </c>
      <c r="BA72" s="61" t="str">
        <f>IFERROR(stern!AZ72/GAMSstern!AZ72,"")</f>
        <v/>
      </c>
      <c r="BB72" s="61" t="str">
        <f>IFERROR(stern!BA72/GAMSstern!BA72,"")</f>
        <v/>
      </c>
      <c r="BC72" s="61" t="str">
        <f>IFERROR(stern!BB72/GAMSstern!BB72,"")</f>
        <v/>
      </c>
      <c r="BD72" s="61" t="str">
        <f>IFERROR(stern!BC72/GAMSstern!BC72,"")</f>
        <v/>
      </c>
      <c r="BE72" s="61" t="str">
        <f>IFERROR(stern!BD72/GAMSstern!BD72,"")</f>
        <v/>
      </c>
      <c r="BF72" s="61" t="str">
        <f>IFERROR(stern!BE72/GAMSstern!BE72,"")</f>
        <v/>
      </c>
      <c r="BG72" s="61" t="str">
        <f>IFERROR(stern!BF72/GAMSstern!BF72,"")</f>
        <v/>
      </c>
      <c r="BH72" s="61" t="str">
        <f>IFERROR(stern!BG72/GAMSstern!BG72,"")</f>
        <v/>
      </c>
      <c r="BI72" s="61" t="str">
        <f>IFERROR(stern!BH72/GAMSstern!BH72,"")</f>
        <v/>
      </c>
      <c r="BJ72" s="61" t="str">
        <f>IFERROR(stern!BI72/GAMSstern!BI72,"")</f>
        <v/>
      </c>
    </row>
    <row r="73" spans="1:62" x14ac:dyDescent="0.25">
      <c r="A73" t="str">
        <f>stern!A73</f>
        <v>Exogenous forcing (Watts per square meter)</v>
      </c>
      <c r="B73" t="str">
        <f>GAMSbase!A73</f>
        <v>Exogenous Forcing (Watts per Square Meter)</v>
      </c>
      <c r="C73" s="61">
        <f>IFERROR(stern!B73/GAMSstern!B73,"")</f>
        <v>1</v>
      </c>
      <c r="D73" s="61">
        <f>IFERROR(stern!C73/GAMSstern!C73,"")</f>
        <v>1</v>
      </c>
      <c r="E73" s="61">
        <f>IFERROR(stern!D73/GAMSstern!D73,"")</f>
        <v>1</v>
      </c>
      <c r="F73" s="61">
        <f>IFERROR(stern!E73/GAMSstern!E73,"")</f>
        <v>0.99999999999999978</v>
      </c>
      <c r="G73" s="61">
        <f>IFERROR(stern!F73/GAMSstern!F73,"")</f>
        <v>1</v>
      </c>
      <c r="H73" s="61">
        <f>IFERROR(stern!G73/GAMSstern!G73,"")</f>
        <v>1</v>
      </c>
      <c r="I73" s="61">
        <f>IFERROR(stern!H73/GAMSstern!H73,"")</f>
        <v>0.99999999999999989</v>
      </c>
      <c r="J73" s="61">
        <f>IFERROR(stern!I73/GAMSstern!I73,"")</f>
        <v>0.99999999999999989</v>
      </c>
      <c r="K73" s="61">
        <f>IFERROR(stern!J73/GAMSstern!J73,"")</f>
        <v>0.99999999999999989</v>
      </c>
      <c r="L73" s="61">
        <f>IFERROR(stern!K73/GAMSstern!K73,"")</f>
        <v>1</v>
      </c>
      <c r="M73" s="61">
        <f>IFERROR(stern!L73/GAMSstern!L73,"")</f>
        <v>0.99999999999999989</v>
      </c>
      <c r="N73" s="61">
        <f>IFERROR(stern!M73/GAMSstern!M73,"")</f>
        <v>0.99999999999999978</v>
      </c>
      <c r="O73" s="61">
        <f>IFERROR(stern!N73/GAMSstern!N73,"")</f>
        <v>0.99999999999999978</v>
      </c>
      <c r="P73" s="61">
        <f>IFERROR(stern!O73/GAMSstern!O73,"")</f>
        <v>1</v>
      </c>
      <c r="Q73" s="61">
        <f>IFERROR(stern!P73/GAMSstern!P73,"")</f>
        <v>0.99999999999999978</v>
      </c>
      <c r="R73" s="61">
        <f>IFERROR(stern!Q73/GAMSstern!Q73,"")</f>
        <v>0.99999999999999978</v>
      </c>
      <c r="S73" s="61">
        <f>IFERROR(stern!R73/GAMSstern!R73,"")</f>
        <v>0.99999999999999978</v>
      </c>
      <c r="T73" s="61">
        <f>IFERROR(stern!S73/GAMSstern!S73,"")</f>
        <v>0.99999999999999989</v>
      </c>
      <c r="U73" s="61">
        <f>IFERROR(stern!T73/GAMSstern!T73,"")</f>
        <v>1</v>
      </c>
      <c r="V73" s="61">
        <f>IFERROR(stern!U73/GAMSstern!U73,"")</f>
        <v>1</v>
      </c>
      <c r="W73" s="61">
        <f>IFERROR(stern!V73/GAMSstern!V73,"")</f>
        <v>1</v>
      </c>
      <c r="X73" s="61">
        <f>IFERROR(stern!W73/GAMSstern!W73,"")</f>
        <v>1</v>
      </c>
      <c r="Y73" s="61">
        <f>IFERROR(stern!X73/GAMSstern!X73,"")</f>
        <v>1</v>
      </c>
      <c r="Z73" s="61">
        <f>IFERROR(stern!Y73/GAMSstern!Y73,"")</f>
        <v>1</v>
      </c>
      <c r="AA73" s="61">
        <f>IFERROR(stern!Z73/GAMSstern!Z73,"")</f>
        <v>1</v>
      </c>
      <c r="AB73" s="61">
        <f>IFERROR(stern!AA73/GAMSstern!AA73,"")</f>
        <v>1</v>
      </c>
      <c r="AC73" s="61">
        <f>IFERROR(stern!AB73/GAMSstern!AB73,"")</f>
        <v>1</v>
      </c>
      <c r="AD73" s="61">
        <f>IFERROR(stern!AC73/GAMSstern!AC73,"")</f>
        <v>1</v>
      </c>
      <c r="AE73" s="61">
        <f>IFERROR(stern!AD73/GAMSstern!AD73,"")</f>
        <v>1</v>
      </c>
      <c r="AF73" s="61">
        <f>IFERROR(stern!AE73/GAMSstern!AE73,"")</f>
        <v>1</v>
      </c>
      <c r="AG73" s="61">
        <f>IFERROR(stern!AF73/GAMSstern!AF73,"")</f>
        <v>1</v>
      </c>
      <c r="AH73" s="61">
        <f>IFERROR(stern!AG73/GAMSstern!AG73,"")</f>
        <v>1</v>
      </c>
      <c r="AI73" s="61">
        <f>IFERROR(stern!AH73/GAMSstern!AH73,"")</f>
        <v>1</v>
      </c>
      <c r="AJ73" s="61">
        <f>IFERROR(stern!AI73/GAMSstern!AI73,"")</f>
        <v>1</v>
      </c>
      <c r="AK73" s="61">
        <f>IFERROR(stern!AJ73/GAMSstern!AJ73,"")</f>
        <v>1</v>
      </c>
      <c r="AL73" s="61">
        <f>IFERROR(stern!AK73/GAMSstern!AK73,"")</f>
        <v>1</v>
      </c>
      <c r="AM73" s="61">
        <f>IFERROR(stern!AL73/GAMSstern!AL73,"")</f>
        <v>1</v>
      </c>
      <c r="AN73" s="61">
        <f>IFERROR(stern!AM73/GAMSstern!AM73,"")</f>
        <v>1</v>
      </c>
      <c r="AO73" s="61">
        <f>IFERROR(stern!AN73/GAMSstern!AN73,"")</f>
        <v>1</v>
      </c>
      <c r="AP73" s="61">
        <f>IFERROR(stern!AO73/GAMSstern!AO73,"")</f>
        <v>1</v>
      </c>
      <c r="AQ73" s="61">
        <f>IFERROR(stern!AP73/GAMSstern!AP73,"")</f>
        <v>1</v>
      </c>
      <c r="AR73" s="61">
        <f>IFERROR(stern!AQ73/GAMSstern!AQ73,"")</f>
        <v>1</v>
      </c>
      <c r="AS73" s="61">
        <f>IFERROR(stern!AR73/GAMSstern!AR73,"")</f>
        <v>1</v>
      </c>
      <c r="AT73" s="61">
        <f>IFERROR(stern!AS73/GAMSstern!AS73,"")</f>
        <v>1</v>
      </c>
      <c r="AU73" s="61">
        <f>IFERROR(stern!AT73/GAMSstern!AT73,"")</f>
        <v>1</v>
      </c>
      <c r="AV73" s="61">
        <f>IFERROR(stern!AU73/GAMSstern!AU73,"")</f>
        <v>1</v>
      </c>
      <c r="AW73" s="61">
        <f>IFERROR(stern!AV73/GAMSstern!AV73,"")</f>
        <v>1</v>
      </c>
      <c r="AX73" s="61">
        <f>IFERROR(stern!AW73/GAMSstern!AW73,"")</f>
        <v>1</v>
      </c>
      <c r="AY73" s="61">
        <f>IFERROR(stern!AX73/GAMSstern!AX73,"")</f>
        <v>1</v>
      </c>
      <c r="AZ73" s="61">
        <f>IFERROR(stern!AY73/GAMSstern!AY73,"")</f>
        <v>1</v>
      </c>
      <c r="BA73" s="61">
        <f>IFERROR(stern!AZ73/GAMSstern!AZ73,"")</f>
        <v>1</v>
      </c>
      <c r="BB73" s="61">
        <f>IFERROR(stern!BA73/GAMSstern!BA73,"")</f>
        <v>1</v>
      </c>
      <c r="BC73" s="61">
        <f>IFERROR(stern!BB73/GAMSstern!BB73,"")</f>
        <v>1</v>
      </c>
      <c r="BD73" s="61">
        <f>IFERROR(stern!BC73/GAMSstern!BC73,"")</f>
        <v>1</v>
      </c>
      <c r="BE73" s="61">
        <f>IFERROR(stern!BD73/GAMSstern!BD73,"")</f>
        <v>1</v>
      </c>
      <c r="BF73" s="61">
        <f>IFERROR(stern!BE73/GAMSstern!BE73,"")</f>
        <v>1</v>
      </c>
      <c r="BG73" s="61">
        <f>IFERROR(stern!BF73/GAMSstern!BF73,"")</f>
        <v>1</v>
      </c>
      <c r="BH73" s="61">
        <f>IFERROR(stern!BG73/GAMSstern!BG73,"")</f>
        <v>1</v>
      </c>
      <c r="BI73" s="61">
        <f>IFERROR(stern!BH73/GAMSstern!BH73,"")</f>
        <v>1</v>
      </c>
      <c r="BJ73" s="61">
        <f>IFERROR(stern!BI73/GAMSstern!BI73,"")</f>
        <v>1</v>
      </c>
    </row>
    <row r="74" spans="1:62" x14ac:dyDescent="0.25">
      <c r="A74" t="str">
        <f>stern!A74</f>
        <v>2010 forcings, non-CO2 GHG and influences</v>
      </c>
      <c r="B74" t="str">
        <f>GAMSbase!A74</f>
        <v>2000 Forcings, non-CO2 GHG</v>
      </c>
      <c r="C74" s="61">
        <f>IFERROR(stern!B74/GAMSstern!B74,"")</f>
        <v>1</v>
      </c>
      <c r="D74" s="61" t="str">
        <f>IFERROR(stern!C74/GAMSstern!C74,"")</f>
        <v/>
      </c>
      <c r="E74" s="61" t="str">
        <f>IFERROR(stern!D74/GAMSstern!D74,"")</f>
        <v/>
      </c>
      <c r="F74" s="61" t="str">
        <f>IFERROR(stern!E74/GAMSstern!E74,"")</f>
        <v/>
      </c>
      <c r="G74" s="61" t="str">
        <f>IFERROR(stern!F74/GAMSstern!F74,"")</f>
        <v/>
      </c>
      <c r="H74" s="61" t="str">
        <f>IFERROR(stern!G74/GAMSstern!G74,"")</f>
        <v/>
      </c>
      <c r="I74" s="61" t="str">
        <f>IFERROR(stern!H74/GAMSstern!H74,"")</f>
        <v/>
      </c>
      <c r="J74" s="61" t="str">
        <f>IFERROR(stern!I74/GAMSstern!I74,"")</f>
        <v/>
      </c>
      <c r="K74" s="61" t="str">
        <f>IFERROR(stern!J74/GAMSstern!J74,"")</f>
        <v/>
      </c>
      <c r="L74" s="61" t="str">
        <f>IFERROR(stern!K74/GAMSstern!K74,"")</f>
        <v/>
      </c>
      <c r="M74" s="61" t="str">
        <f>IFERROR(stern!L74/GAMSstern!L74,"")</f>
        <v/>
      </c>
      <c r="N74" s="61" t="str">
        <f>IFERROR(stern!M74/GAMSstern!M74,"")</f>
        <v/>
      </c>
      <c r="O74" s="61" t="str">
        <f>IFERROR(stern!N74/GAMSstern!N74,"")</f>
        <v/>
      </c>
      <c r="P74" s="61" t="str">
        <f>IFERROR(stern!O74/GAMSstern!O74,"")</f>
        <v/>
      </c>
      <c r="Q74" s="61" t="str">
        <f>IFERROR(stern!P74/GAMSstern!P74,"")</f>
        <v/>
      </c>
      <c r="R74" s="61" t="str">
        <f>IFERROR(stern!Q74/GAMSstern!Q74,"")</f>
        <v/>
      </c>
      <c r="S74" s="61" t="str">
        <f>IFERROR(stern!R74/GAMSstern!R74,"")</f>
        <v/>
      </c>
      <c r="T74" s="61" t="str">
        <f>IFERROR(stern!S74/GAMSstern!S74,"")</f>
        <v/>
      </c>
      <c r="U74" s="61" t="str">
        <f>IFERROR(stern!T74/GAMSstern!T74,"")</f>
        <v/>
      </c>
      <c r="V74" s="61" t="str">
        <f>IFERROR(stern!U74/GAMSstern!U74,"")</f>
        <v/>
      </c>
      <c r="W74" s="61" t="str">
        <f>IFERROR(stern!V74/GAMSstern!V74,"")</f>
        <v/>
      </c>
      <c r="X74" s="61" t="str">
        <f>IFERROR(stern!W74/GAMSstern!W74,"")</f>
        <v/>
      </c>
      <c r="Y74" s="61" t="str">
        <f>IFERROR(stern!X74/GAMSstern!X74,"")</f>
        <v/>
      </c>
      <c r="Z74" s="61" t="str">
        <f>IFERROR(stern!Y74/GAMSstern!Y74,"")</f>
        <v/>
      </c>
      <c r="AA74" s="61" t="str">
        <f>IFERROR(stern!Z74/GAMSstern!Z74,"")</f>
        <v/>
      </c>
      <c r="AB74" s="61" t="str">
        <f>IFERROR(stern!AA74/GAMSstern!AA74,"")</f>
        <v/>
      </c>
      <c r="AC74" s="61" t="str">
        <f>IFERROR(stern!AB74/GAMSstern!AB74,"")</f>
        <v/>
      </c>
      <c r="AD74" s="61" t="str">
        <f>IFERROR(stern!AC74/GAMSstern!AC74,"")</f>
        <v/>
      </c>
      <c r="AE74" s="61" t="str">
        <f>IFERROR(stern!AD74/GAMSstern!AD74,"")</f>
        <v/>
      </c>
      <c r="AF74" s="61" t="str">
        <f>IFERROR(stern!AE74/GAMSstern!AE74,"")</f>
        <v/>
      </c>
      <c r="AG74" s="61" t="str">
        <f>IFERROR(stern!AF74/GAMSstern!AF74,"")</f>
        <v/>
      </c>
      <c r="AH74" s="61" t="str">
        <f>IFERROR(stern!AG74/GAMSstern!AG74,"")</f>
        <v/>
      </c>
      <c r="AI74" s="61" t="str">
        <f>IFERROR(stern!AH74/GAMSstern!AH74,"")</f>
        <v/>
      </c>
      <c r="AJ74" s="61" t="str">
        <f>IFERROR(stern!AI74/GAMSstern!AI74,"")</f>
        <v/>
      </c>
      <c r="AK74" s="61" t="str">
        <f>IFERROR(stern!AJ74/GAMSstern!AJ74,"")</f>
        <v/>
      </c>
      <c r="AL74" s="61" t="str">
        <f>IFERROR(stern!AK74/GAMSstern!AK74,"")</f>
        <v/>
      </c>
      <c r="AM74" s="61" t="str">
        <f>IFERROR(stern!AL74/GAMSstern!AL74,"")</f>
        <v/>
      </c>
      <c r="AN74" s="61" t="str">
        <f>IFERROR(stern!AM74/GAMSstern!AM74,"")</f>
        <v/>
      </c>
      <c r="AO74" s="61" t="str">
        <f>IFERROR(stern!AN74/GAMSstern!AN74,"")</f>
        <v/>
      </c>
      <c r="AP74" s="61" t="str">
        <f>IFERROR(stern!AO74/GAMSstern!AO74,"")</f>
        <v/>
      </c>
      <c r="AQ74" s="61" t="str">
        <f>IFERROR(stern!AP74/GAMSstern!AP74,"")</f>
        <v/>
      </c>
      <c r="AR74" s="61" t="str">
        <f>IFERROR(stern!AQ74/GAMSstern!AQ74,"")</f>
        <v/>
      </c>
      <c r="AS74" s="61" t="str">
        <f>IFERROR(stern!AR74/GAMSstern!AR74,"")</f>
        <v/>
      </c>
      <c r="AT74" s="61" t="str">
        <f>IFERROR(stern!AS74/GAMSstern!AS74,"")</f>
        <v/>
      </c>
      <c r="AU74" s="61" t="str">
        <f>IFERROR(stern!AT74/GAMSstern!AT74,"")</f>
        <v/>
      </c>
      <c r="AV74" s="61" t="str">
        <f>IFERROR(stern!AU74/GAMSstern!AU74,"")</f>
        <v/>
      </c>
      <c r="AW74" s="61" t="str">
        <f>IFERROR(stern!AV74/GAMSstern!AV74,"")</f>
        <v/>
      </c>
      <c r="AX74" s="61" t="str">
        <f>IFERROR(stern!AW74/GAMSstern!AW74,"")</f>
        <v/>
      </c>
      <c r="AY74" s="61" t="str">
        <f>IFERROR(stern!AX74/GAMSstern!AX74,"")</f>
        <v/>
      </c>
      <c r="AZ74" s="61" t="str">
        <f>IFERROR(stern!AY74/GAMSstern!AY74,"")</f>
        <v/>
      </c>
      <c r="BA74" s="61" t="str">
        <f>IFERROR(stern!AZ74/GAMSstern!AZ74,"")</f>
        <v/>
      </c>
      <c r="BB74" s="61" t="str">
        <f>IFERROR(stern!BA74/GAMSstern!BA74,"")</f>
        <v/>
      </c>
      <c r="BC74" s="61" t="str">
        <f>IFERROR(stern!BB74/GAMSstern!BB74,"")</f>
        <v/>
      </c>
      <c r="BD74" s="61" t="str">
        <f>IFERROR(stern!BC74/GAMSstern!BC74,"")</f>
        <v/>
      </c>
      <c r="BE74" s="61" t="str">
        <f>IFERROR(stern!BD74/GAMSstern!BD74,"")</f>
        <v/>
      </c>
      <c r="BF74" s="61" t="str">
        <f>IFERROR(stern!BE74/GAMSstern!BE74,"")</f>
        <v/>
      </c>
      <c r="BG74" s="61" t="str">
        <f>IFERROR(stern!BF74/GAMSstern!BF74,"")</f>
        <v/>
      </c>
      <c r="BH74" s="61" t="str">
        <f>IFERROR(stern!BG74/GAMSstern!BG74,"")</f>
        <v/>
      </c>
      <c r="BI74" s="61" t="str">
        <f>IFERROR(stern!BH74/GAMSstern!BH74,"")</f>
        <v/>
      </c>
      <c r="BJ74" s="61" t="str">
        <f>IFERROR(stern!BI74/GAMSstern!BI74,"")</f>
        <v/>
      </c>
    </row>
    <row r="75" spans="1:62" x14ac:dyDescent="0.25">
      <c r="A75" t="str">
        <f>stern!A75</f>
        <v>2100 forcings, non-CO2 GHG and influences</v>
      </c>
      <c r="B75" t="str">
        <f>GAMSbase!A75</f>
        <v>2100 Forcings, non-CO2 GHG</v>
      </c>
      <c r="C75" s="61">
        <f>IFERROR(stern!B75/GAMSstern!B75,"")</f>
        <v>1</v>
      </c>
      <c r="D75" s="61" t="str">
        <f>IFERROR(stern!C75/GAMSstern!C75,"")</f>
        <v/>
      </c>
      <c r="E75" s="61" t="str">
        <f>IFERROR(stern!D75/GAMSstern!D75,"")</f>
        <v/>
      </c>
      <c r="F75" s="61" t="str">
        <f>IFERROR(stern!E75/GAMSstern!E75,"")</f>
        <v/>
      </c>
      <c r="G75" s="61" t="str">
        <f>IFERROR(stern!F75/GAMSstern!F75,"")</f>
        <v/>
      </c>
      <c r="H75" s="61" t="str">
        <f>IFERROR(stern!G75/GAMSstern!G75,"")</f>
        <v/>
      </c>
      <c r="I75" s="61" t="str">
        <f>IFERROR(stern!H75/GAMSstern!H75,"")</f>
        <v/>
      </c>
      <c r="J75" s="61" t="str">
        <f>IFERROR(stern!I75/GAMSstern!I75,"")</f>
        <v/>
      </c>
      <c r="K75" s="61" t="str">
        <f>IFERROR(stern!J75/GAMSstern!J75,"")</f>
        <v/>
      </c>
      <c r="L75" s="61" t="str">
        <f>IFERROR(stern!K75/GAMSstern!K75,"")</f>
        <v/>
      </c>
      <c r="M75" s="61" t="str">
        <f>IFERROR(stern!L75/GAMSstern!L75,"")</f>
        <v/>
      </c>
      <c r="N75" s="61" t="str">
        <f>IFERROR(stern!M75/GAMSstern!M75,"")</f>
        <v/>
      </c>
      <c r="O75" s="61" t="str">
        <f>IFERROR(stern!N75/GAMSstern!N75,"")</f>
        <v/>
      </c>
      <c r="P75" s="61" t="str">
        <f>IFERROR(stern!O75/GAMSstern!O75,"")</f>
        <v/>
      </c>
      <c r="Q75" s="61" t="str">
        <f>IFERROR(stern!P75/GAMSstern!P75,"")</f>
        <v/>
      </c>
      <c r="R75" s="61" t="str">
        <f>IFERROR(stern!Q75/GAMSstern!Q75,"")</f>
        <v/>
      </c>
      <c r="S75" s="61" t="str">
        <f>IFERROR(stern!R75/GAMSstern!R75,"")</f>
        <v/>
      </c>
      <c r="T75" s="61" t="str">
        <f>IFERROR(stern!S75/GAMSstern!S75,"")</f>
        <v/>
      </c>
      <c r="U75" s="61" t="str">
        <f>IFERROR(stern!T75/GAMSstern!T75,"")</f>
        <v/>
      </c>
      <c r="V75" s="61" t="str">
        <f>IFERROR(stern!U75/GAMSstern!U75,"")</f>
        <v/>
      </c>
      <c r="W75" s="61" t="str">
        <f>IFERROR(stern!V75/GAMSstern!V75,"")</f>
        <v/>
      </c>
      <c r="X75" s="61" t="str">
        <f>IFERROR(stern!W75/GAMSstern!W75,"")</f>
        <v/>
      </c>
      <c r="Y75" s="61" t="str">
        <f>IFERROR(stern!X75/GAMSstern!X75,"")</f>
        <v/>
      </c>
      <c r="Z75" s="61" t="str">
        <f>IFERROR(stern!Y75/GAMSstern!Y75,"")</f>
        <v/>
      </c>
      <c r="AA75" s="61" t="str">
        <f>IFERROR(stern!Z75/GAMSstern!Z75,"")</f>
        <v/>
      </c>
      <c r="AB75" s="61" t="str">
        <f>IFERROR(stern!AA75/GAMSstern!AA75,"")</f>
        <v/>
      </c>
      <c r="AC75" s="61" t="str">
        <f>IFERROR(stern!AB75/GAMSstern!AB75,"")</f>
        <v/>
      </c>
      <c r="AD75" s="61" t="str">
        <f>IFERROR(stern!AC75/GAMSstern!AC75,"")</f>
        <v/>
      </c>
      <c r="AE75" s="61" t="str">
        <f>IFERROR(stern!AD75/GAMSstern!AD75,"")</f>
        <v/>
      </c>
      <c r="AF75" s="61" t="str">
        <f>IFERROR(stern!AE75/GAMSstern!AE75,"")</f>
        <v/>
      </c>
      <c r="AG75" s="61" t="str">
        <f>IFERROR(stern!AF75/GAMSstern!AF75,"")</f>
        <v/>
      </c>
      <c r="AH75" s="61" t="str">
        <f>IFERROR(stern!AG75/GAMSstern!AG75,"")</f>
        <v/>
      </c>
      <c r="AI75" s="61" t="str">
        <f>IFERROR(stern!AH75/GAMSstern!AH75,"")</f>
        <v/>
      </c>
      <c r="AJ75" s="61" t="str">
        <f>IFERROR(stern!AI75/GAMSstern!AI75,"")</f>
        <v/>
      </c>
      <c r="AK75" s="61" t="str">
        <f>IFERROR(stern!AJ75/GAMSstern!AJ75,"")</f>
        <v/>
      </c>
      <c r="AL75" s="61" t="str">
        <f>IFERROR(stern!AK75/GAMSstern!AK75,"")</f>
        <v/>
      </c>
      <c r="AM75" s="61" t="str">
        <f>IFERROR(stern!AL75/GAMSstern!AL75,"")</f>
        <v/>
      </c>
      <c r="AN75" s="61" t="str">
        <f>IFERROR(stern!AM75/GAMSstern!AM75,"")</f>
        <v/>
      </c>
      <c r="AO75" s="61" t="str">
        <f>IFERROR(stern!AN75/GAMSstern!AN75,"")</f>
        <v/>
      </c>
      <c r="AP75" s="61" t="str">
        <f>IFERROR(stern!AO75/GAMSstern!AO75,"")</f>
        <v/>
      </c>
      <c r="AQ75" s="61" t="str">
        <f>IFERROR(stern!AP75/GAMSstern!AP75,"")</f>
        <v/>
      </c>
      <c r="AR75" s="61" t="str">
        <f>IFERROR(stern!AQ75/GAMSstern!AQ75,"")</f>
        <v/>
      </c>
      <c r="AS75" s="61" t="str">
        <f>IFERROR(stern!AR75/GAMSstern!AR75,"")</f>
        <v/>
      </c>
      <c r="AT75" s="61" t="str">
        <f>IFERROR(stern!AS75/GAMSstern!AS75,"")</f>
        <v/>
      </c>
      <c r="AU75" s="61" t="str">
        <f>IFERROR(stern!AT75/GAMSstern!AT75,"")</f>
        <v/>
      </c>
      <c r="AV75" s="61" t="str">
        <f>IFERROR(stern!AU75/GAMSstern!AU75,"")</f>
        <v/>
      </c>
      <c r="AW75" s="61" t="str">
        <f>IFERROR(stern!AV75/GAMSstern!AV75,"")</f>
        <v/>
      </c>
      <c r="AX75" s="61" t="str">
        <f>IFERROR(stern!AW75/GAMSstern!AW75,"")</f>
        <v/>
      </c>
      <c r="AY75" s="61" t="str">
        <f>IFERROR(stern!AX75/GAMSstern!AX75,"")</f>
        <v/>
      </c>
      <c r="AZ75" s="61" t="str">
        <f>IFERROR(stern!AY75/GAMSstern!AY75,"")</f>
        <v/>
      </c>
      <c r="BA75" s="61" t="str">
        <f>IFERROR(stern!AZ75/GAMSstern!AZ75,"")</f>
        <v/>
      </c>
      <c r="BB75" s="61" t="str">
        <f>IFERROR(stern!BA75/GAMSstern!BA75,"")</f>
        <v/>
      </c>
      <c r="BC75" s="61" t="str">
        <f>IFERROR(stern!BB75/GAMSstern!BB75,"")</f>
        <v/>
      </c>
      <c r="BD75" s="61" t="str">
        <f>IFERROR(stern!BC75/GAMSstern!BC75,"")</f>
        <v/>
      </c>
      <c r="BE75" s="61" t="str">
        <f>IFERROR(stern!BD75/GAMSstern!BD75,"")</f>
        <v/>
      </c>
      <c r="BF75" s="61" t="str">
        <f>IFERROR(stern!BE75/GAMSstern!BE75,"")</f>
        <v/>
      </c>
      <c r="BG75" s="61" t="str">
        <f>IFERROR(stern!BF75/GAMSstern!BF75,"")</f>
        <v/>
      </c>
      <c r="BH75" s="61" t="str">
        <f>IFERROR(stern!BG75/GAMSstern!BG75,"")</f>
        <v/>
      </c>
      <c r="BI75" s="61" t="str">
        <f>IFERROR(stern!BH75/GAMSstern!BH75,"")</f>
        <v/>
      </c>
      <c r="BJ75" s="61" t="str">
        <f>IFERROR(stern!BI75/GAMSstern!BI75,"")</f>
        <v/>
      </c>
    </row>
    <row r="76" spans="1:62" x14ac:dyDescent="0.25">
      <c r="A76" t="str">
        <f>stern!A76</f>
        <v>Initial temperature (2008-2011)</v>
      </c>
      <c r="B76" t="str">
        <f>GAMSbase!A76</f>
        <v>Initial Temperature (2008-2011)</v>
      </c>
      <c r="C76" s="61">
        <f>IFERROR(stern!B76/GAMSstern!B76,"")</f>
        <v>1</v>
      </c>
      <c r="D76" s="61" t="str">
        <f>IFERROR(stern!C76/GAMSstern!C76,"")</f>
        <v/>
      </c>
      <c r="E76" s="61" t="str">
        <f>IFERROR(stern!D76/GAMSstern!D76,"")</f>
        <v/>
      </c>
      <c r="F76" s="61" t="str">
        <f>IFERROR(stern!E76/GAMSstern!E76,"")</f>
        <v/>
      </c>
      <c r="G76" s="61" t="str">
        <f>IFERROR(stern!F76/GAMSstern!F76,"")</f>
        <v/>
      </c>
      <c r="H76" s="61" t="str">
        <f>IFERROR(stern!G76/GAMSstern!G76,"")</f>
        <v/>
      </c>
      <c r="I76" s="61" t="str">
        <f>IFERROR(stern!H76/GAMSstern!H76,"")</f>
        <v/>
      </c>
      <c r="J76" s="61" t="str">
        <f>IFERROR(stern!I76/GAMSstern!I76,"")</f>
        <v/>
      </c>
      <c r="K76" s="61" t="str">
        <f>IFERROR(stern!J76/GAMSstern!J76,"")</f>
        <v/>
      </c>
      <c r="L76" s="61" t="str">
        <f>IFERROR(stern!K76/GAMSstern!K76,"")</f>
        <v/>
      </c>
      <c r="M76" s="61" t="str">
        <f>IFERROR(stern!L76/GAMSstern!L76,"")</f>
        <v/>
      </c>
      <c r="N76" s="61" t="str">
        <f>IFERROR(stern!M76/GAMSstern!M76,"")</f>
        <v/>
      </c>
      <c r="O76" s="61" t="str">
        <f>IFERROR(stern!N76/GAMSstern!N76,"")</f>
        <v/>
      </c>
      <c r="P76" s="61" t="str">
        <f>IFERROR(stern!O76/GAMSstern!O76,"")</f>
        <v/>
      </c>
      <c r="Q76" s="61" t="str">
        <f>IFERROR(stern!P76/GAMSstern!P76,"")</f>
        <v/>
      </c>
      <c r="R76" s="61" t="str">
        <f>IFERROR(stern!Q76/GAMSstern!Q76,"")</f>
        <v/>
      </c>
      <c r="S76" s="61" t="str">
        <f>IFERROR(stern!R76/GAMSstern!R76,"")</f>
        <v/>
      </c>
      <c r="T76" s="61" t="str">
        <f>IFERROR(stern!S76/GAMSstern!S76,"")</f>
        <v/>
      </c>
      <c r="U76" s="61" t="str">
        <f>IFERROR(stern!T76/GAMSstern!T76,"")</f>
        <v/>
      </c>
      <c r="V76" s="61" t="str">
        <f>IFERROR(stern!U76/GAMSstern!U76,"")</f>
        <v/>
      </c>
      <c r="W76" s="61" t="str">
        <f>IFERROR(stern!V76/GAMSstern!V76,"")</f>
        <v/>
      </c>
      <c r="X76" s="61" t="str">
        <f>IFERROR(stern!W76/GAMSstern!W76,"")</f>
        <v/>
      </c>
      <c r="Y76" s="61" t="str">
        <f>IFERROR(stern!X76/GAMSstern!X76,"")</f>
        <v/>
      </c>
      <c r="Z76" s="61" t="str">
        <f>IFERROR(stern!Y76/GAMSstern!Y76,"")</f>
        <v/>
      </c>
      <c r="AA76" s="61" t="str">
        <f>IFERROR(stern!Z76/GAMSstern!Z76,"")</f>
        <v/>
      </c>
      <c r="AB76" s="61" t="str">
        <f>IFERROR(stern!AA76/GAMSstern!AA76,"")</f>
        <v/>
      </c>
      <c r="AC76" s="61" t="str">
        <f>IFERROR(stern!AB76/GAMSstern!AB76,"")</f>
        <v/>
      </c>
      <c r="AD76" s="61" t="str">
        <f>IFERROR(stern!AC76/GAMSstern!AC76,"")</f>
        <v/>
      </c>
      <c r="AE76" s="61" t="str">
        <f>IFERROR(stern!AD76/GAMSstern!AD76,"")</f>
        <v/>
      </c>
      <c r="AF76" s="61" t="str">
        <f>IFERROR(stern!AE76/GAMSstern!AE76,"")</f>
        <v/>
      </c>
      <c r="AG76" s="61" t="str">
        <f>IFERROR(stern!AF76/GAMSstern!AF76,"")</f>
        <v/>
      </c>
      <c r="AH76" s="61" t="str">
        <f>IFERROR(stern!AG76/GAMSstern!AG76,"")</f>
        <v/>
      </c>
      <c r="AI76" s="61" t="str">
        <f>IFERROR(stern!AH76/GAMSstern!AH76,"")</f>
        <v/>
      </c>
      <c r="AJ76" s="61" t="str">
        <f>IFERROR(stern!AI76/GAMSstern!AI76,"")</f>
        <v/>
      </c>
      <c r="AK76" s="61" t="str">
        <f>IFERROR(stern!AJ76/GAMSstern!AJ76,"")</f>
        <v/>
      </c>
      <c r="AL76" s="61" t="str">
        <f>IFERROR(stern!AK76/GAMSstern!AK76,"")</f>
        <v/>
      </c>
      <c r="AM76" s="61" t="str">
        <f>IFERROR(stern!AL76/GAMSstern!AL76,"")</f>
        <v/>
      </c>
      <c r="AN76" s="61" t="str">
        <f>IFERROR(stern!AM76/GAMSstern!AM76,"")</f>
        <v/>
      </c>
      <c r="AO76" s="61" t="str">
        <f>IFERROR(stern!AN76/GAMSstern!AN76,"")</f>
        <v/>
      </c>
      <c r="AP76" s="61" t="str">
        <f>IFERROR(stern!AO76/GAMSstern!AO76,"")</f>
        <v/>
      </c>
      <c r="AQ76" s="61" t="str">
        <f>IFERROR(stern!AP76/GAMSstern!AP76,"")</f>
        <v/>
      </c>
      <c r="AR76" s="61" t="str">
        <f>IFERROR(stern!AQ76/GAMSstern!AQ76,"")</f>
        <v/>
      </c>
      <c r="AS76" s="61" t="str">
        <f>IFERROR(stern!AR76/GAMSstern!AR76,"")</f>
        <v/>
      </c>
      <c r="AT76" s="61" t="str">
        <f>IFERROR(stern!AS76/GAMSstern!AS76,"")</f>
        <v/>
      </c>
      <c r="AU76" s="61" t="str">
        <f>IFERROR(stern!AT76/GAMSstern!AT76,"")</f>
        <v/>
      </c>
      <c r="AV76" s="61" t="str">
        <f>IFERROR(stern!AU76/GAMSstern!AU76,"")</f>
        <v/>
      </c>
      <c r="AW76" s="61" t="str">
        <f>IFERROR(stern!AV76/GAMSstern!AV76,"")</f>
        <v/>
      </c>
      <c r="AX76" s="61" t="str">
        <f>IFERROR(stern!AW76/GAMSstern!AW76,"")</f>
        <v/>
      </c>
      <c r="AY76" s="61" t="str">
        <f>IFERROR(stern!AX76/GAMSstern!AX76,"")</f>
        <v/>
      </c>
      <c r="AZ76" s="61" t="str">
        <f>IFERROR(stern!AY76/GAMSstern!AY76,"")</f>
        <v/>
      </c>
      <c r="BA76" s="61" t="str">
        <f>IFERROR(stern!AZ76/GAMSstern!AZ76,"")</f>
        <v/>
      </c>
      <c r="BB76" s="61" t="str">
        <f>IFERROR(stern!BA76/GAMSstern!BA76,"")</f>
        <v/>
      </c>
      <c r="BC76" s="61" t="str">
        <f>IFERROR(stern!BB76/GAMSstern!BB76,"")</f>
        <v/>
      </c>
      <c r="BD76" s="61" t="str">
        <f>IFERROR(stern!BC76/GAMSstern!BC76,"")</f>
        <v/>
      </c>
      <c r="BE76" s="61" t="str">
        <f>IFERROR(stern!BD76/GAMSstern!BD76,"")</f>
        <v/>
      </c>
      <c r="BF76" s="61" t="str">
        <f>IFERROR(stern!BE76/GAMSstern!BE76,"")</f>
        <v/>
      </c>
      <c r="BG76" s="61" t="str">
        <f>IFERROR(stern!BF76/GAMSstern!BF76,"")</f>
        <v/>
      </c>
      <c r="BH76" s="61" t="str">
        <f>IFERROR(stern!BG76/GAMSstern!BG76,"")</f>
        <v/>
      </c>
      <c r="BI76" s="61" t="str">
        <f>IFERROR(stern!BH76/GAMSstern!BH76,"")</f>
        <v/>
      </c>
      <c r="BJ76" s="61" t="str">
        <f>IFERROR(stern!BI76/GAMSstern!BI76,"")</f>
        <v/>
      </c>
    </row>
    <row r="77" spans="1:62" x14ac:dyDescent="0.25">
      <c r="A77" t="str">
        <f>stern!A77</f>
        <v>Initial temperature of deep oceans (deg. C above 1900)</v>
      </c>
      <c r="B77" t="str">
        <f>GAMSbase!A77</f>
        <v>Initial Temperature of Deep Oceans (deg C above 1900 level)</v>
      </c>
      <c r="C77" s="61">
        <f>IFERROR(stern!B77/GAMSstern!B77,"")</f>
        <v>1</v>
      </c>
      <c r="D77" s="61" t="str">
        <f>IFERROR(stern!C77/GAMSstern!C77,"")</f>
        <v/>
      </c>
      <c r="E77" s="61" t="str">
        <f>IFERROR(stern!D77/GAMSstern!D77,"")</f>
        <v/>
      </c>
      <c r="F77" s="61" t="str">
        <f>IFERROR(stern!E77/GAMSstern!E77,"")</f>
        <v/>
      </c>
      <c r="G77" s="61" t="str">
        <f>IFERROR(stern!F77/GAMSstern!F77,"")</f>
        <v/>
      </c>
      <c r="H77" s="61" t="str">
        <f>IFERROR(stern!G77/GAMSstern!G77,"")</f>
        <v/>
      </c>
      <c r="I77" s="61" t="str">
        <f>IFERROR(stern!H77/GAMSstern!H77,"")</f>
        <v/>
      </c>
      <c r="J77" s="61" t="str">
        <f>IFERROR(stern!I77/GAMSstern!I77,"")</f>
        <v/>
      </c>
      <c r="K77" s="61" t="str">
        <f>IFERROR(stern!J77/GAMSstern!J77,"")</f>
        <v/>
      </c>
      <c r="L77" s="61" t="str">
        <f>IFERROR(stern!K77/GAMSstern!K77,"")</f>
        <v/>
      </c>
      <c r="M77" s="61" t="str">
        <f>IFERROR(stern!L77/GAMSstern!L77,"")</f>
        <v/>
      </c>
      <c r="N77" s="61" t="str">
        <f>IFERROR(stern!M77/GAMSstern!M77,"")</f>
        <v/>
      </c>
      <c r="O77" s="61" t="str">
        <f>IFERROR(stern!N77/GAMSstern!N77,"")</f>
        <v/>
      </c>
      <c r="P77" s="61" t="str">
        <f>IFERROR(stern!O77/GAMSstern!O77,"")</f>
        <v/>
      </c>
      <c r="Q77" s="61" t="str">
        <f>IFERROR(stern!P77/GAMSstern!P77,"")</f>
        <v/>
      </c>
      <c r="R77" s="61" t="str">
        <f>IFERROR(stern!Q77/GAMSstern!Q77,"")</f>
        <v/>
      </c>
      <c r="S77" s="61" t="str">
        <f>IFERROR(stern!R77/GAMSstern!R77,"")</f>
        <v/>
      </c>
      <c r="T77" s="61" t="str">
        <f>IFERROR(stern!S77/GAMSstern!S77,"")</f>
        <v/>
      </c>
      <c r="U77" s="61" t="str">
        <f>IFERROR(stern!T77/GAMSstern!T77,"")</f>
        <v/>
      </c>
      <c r="V77" s="61" t="str">
        <f>IFERROR(stern!U77/GAMSstern!U77,"")</f>
        <v/>
      </c>
      <c r="W77" s="61" t="str">
        <f>IFERROR(stern!V77/GAMSstern!V77,"")</f>
        <v/>
      </c>
      <c r="X77" s="61" t="str">
        <f>IFERROR(stern!W77/GAMSstern!W77,"")</f>
        <v/>
      </c>
      <c r="Y77" s="61" t="str">
        <f>IFERROR(stern!X77/GAMSstern!X77,"")</f>
        <v/>
      </c>
      <c r="Z77" s="61" t="str">
        <f>IFERROR(stern!Y77/GAMSstern!Y77,"")</f>
        <v/>
      </c>
      <c r="AA77" s="61" t="str">
        <f>IFERROR(stern!Z77/GAMSstern!Z77,"")</f>
        <v/>
      </c>
      <c r="AB77" s="61" t="str">
        <f>IFERROR(stern!AA77/GAMSstern!AA77,"")</f>
        <v/>
      </c>
      <c r="AC77" s="61" t="str">
        <f>IFERROR(stern!AB77/GAMSstern!AB77,"")</f>
        <v/>
      </c>
      <c r="AD77" s="61" t="str">
        <f>IFERROR(stern!AC77/GAMSstern!AC77,"")</f>
        <v/>
      </c>
      <c r="AE77" s="61" t="str">
        <f>IFERROR(stern!AD77/GAMSstern!AD77,"")</f>
        <v/>
      </c>
      <c r="AF77" s="61" t="str">
        <f>IFERROR(stern!AE77/GAMSstern!AE77,"")</f>
        <v/>
      </c>
      <c r="AG77" s="61" t="str">
        <f>IFERROR(stern!AF77/GAMSstern!AF77,"")</f>
        <v/>
      </c>
      <c r="AH77" s="61" t="str">
        <f>IFERROR(stern!AG77/GAMSstern!AG77,"")</f>
        <v/>
      </c>
      <c r="AI77" s="61" t="str">
        <f>IFERROR(stern!AH77/GAMSstern!AH77,"")</f>
        <v/>
      </c>
      <c r="AJ77" s="61" t="str">
        <f>IFERROR(stern!AI77/GAMSstern!AI77,"")</f>
        <v/>
      </c>
      <c r="AK77" s="61" t="str">
        <f>IFERROR(stern!AJ77/GAMSstern!AJ77,"")</f>
        <v/>
      </c>
      <c r="AL77" s="61" t="str">
        <f>IFERROR(stern!AK77/GAMSstern!AK77,"")</f>
        <v/>
      </c>
      <c r="AM77" s="61" t="str">
        <f>IFERROR(stern!AL77/GAMSstern!AL77,"")</f>
        <v/>
      </c>
      <c r="AN77" s="61" t="str">
        <f>IFERROR(stern!AM77/GAMSstern!AM77,"")</f>
        <v/>
      </c>
      <c r="AO77" s="61" t="str">
        <f>IFERROR(stern!AN77/GAMSstern!AN77,"")</f>
        <v/>
      </c>
      <c r="AP77" s="61" t="str">
        <f>IFERROR(stern!AO77/GAMSstern!AO77,"")</f>
        <v/>
      </c>
      <c r="AQ77" s="61" t="str">
        <f>IFERROR(stern!AP77/GAMSstern!AP77,"")</f>
        <v/>
      </c>
      <c r="AR77" s="61" t="str">
        <f>IFERROR(stern!AQ77/GAMSstern!AQ77,"")</f>
        <v/>
      </c>
      <c r="AS77" s="61" t="str">
        <f>IFERROR(stern!AR77/GAMSstern!AR77,"")</f>
        <v/>
      </c>
      <c r="AT77" s="61" t="str">
        <f>IFERROR(stern!AS77/GAMSstern!AS77,"")</f>
        <v/>
      </c>
      <c r="AU77" s="61" t="str">
        <f>IFERROR(stern!AT77/GAMSstern!AT77,"")</f>
        <v/>
      </c>
      <c r="AV77" s="61" t="str">
        <f>IFERROR(stern!AU77/GAMSstern!AU77,"")</f>
        <v/>
      </c>
      <c r="AW77" s="61" t="str">
        <f>IFERROR(stern!AV77/GAMSstern!AV77,"")</f>
        <v/>
      </c>
      <c r="AX77" s="61" t="str">
        <f>IFERROR(stern!AW77/GAMSstern!AW77,"")</f>
        <v/>
      </c>
      <c r="AY77" s="61" t="str">
        <f>IFERROR(stern!AX77/GAMSstern!AX77,"")</f>
        <v/>
      </c>
      <c r="AZ77" s="61" t="str">
        <f>IFERROR(stern!AY77/GAMSstern!AY77,"")</f>
        <v/>
      </c>
      <c r="BA77" s="61" t="str">
        <f>IFERROR(stern!AZ77/GAMSstern!AZ77,"")</f>
        <v/>
      </c>
      <c r="BB77" s="61" t="str">
        <f>IFERROR(stern!BA77/GAMSstern!BA77,"")</f>
        <v/>
      </c>
      <c r="BC77" s="61" t="str">
        <f>IFERROR(stern!BB77/GAMSstern!BB77,"")</f>
        <v/>
      </c>
      <c r="BD77" s="61" t="str">
        <f>IFERROR(stern!BC77/GAMSstern!BC77,"")</f>
        <v/>
      </c>
      <c r="BE77" s="61" t="str">
        <f>IFERROR(stern!BD77/GAMSstern!BD77,"")</f>
        <v/>
      </c>
      <c r="BF77" s="61" t="str">
        <f>IFERROR(stern!BE77/GAMSstern!BE77,"")</f>
        <v/>
      </c>
      <c r="BG77" s="61" t="str">
        <f>IFERROR(stern!BF77/GAMSstern!BF77,"")</f>
        <v/>
      </c>
      <c r="BH77" s="61" t="str">
        <f>IFERROR(stern!BG77/GAMSstern!BG77,"")</f>
        <v/>
      </c>
      <c r="BI77" s="61" t="str">
        <f>IFERROR(stern!BH77/GAMSstern!BH77,"")</f>
        <v/>
      </c>
      <c r="BJ77" s="61" t="str">
        <f>IFERROR(stern!BI77/GAMSstern!BI77,"")</f>
        <v/>
      </c>
    </row>
    <row r="78" spans="1:62" x14ac:dyDescent="0.25">
      <c r="A78" t="str">
        <f>stern!A78</f>
        <v>CLIMATE MODEL PARAMETERS</v>
      </c>
      <c r="B78" t="str">
        <f>GAMSbase!A78</f>
        <v>* CLIMATE MODEL PARAMETERS</v>
      </c>
      <c r="C78" s="61" t="str">
        <f>IFERROR(stern!B78/GAMSstern!B78,"")</f>
        <v/>
      </c>
      <c r="D78" s="61" t="str">
        <f>IFERROR(stern!C78/GAMSstern!C78,"")</f>
        <v/>
      </c>
      <c r="E78" s="61" t="str">
        <f>IFERROR(stern!D78/GAMSstern!D78,"")</f>
        <v/>
      </c>
      <c r="F78" s="61" t="str">
        <f>IFERROR(stern!E78/GAMSstern!E78,"")</f>
        <v/>
      </c>
      <c r="G78" s="61" t="str">
        <f>IFERROR(stern!F78/GAMSstern!F78,"")</f>
        <v/>
      </c>
      <c r="H78" s="61" t="str">
        <f>IFERROR(stern!G78/GAMSstern!G78,"")</f>
        <v/>
      </c>
      <c r="I78" s="61" t="str">
        <f>IFERROR(stern!H78/GAMSstern!H78,"")</f>
        <v/>
      </c>
      <c r="J78" s="61" t="str">
        <f>IFERROR(stern!I78/GAMSstern!I78,"")</f>
        <v/>
      </c>
      <c r="K78" s="61" t="str">
        <f>IFERROR(stern!J78/GAMSstern!J78,"")</f>
        <v/>
      </c>
      <c r="L78" s="61" t="str">
        <f>IFERROR(stern!K78/GAMSstern!K78,"")</f>
        <v/>
      </c>
      <c r="M78" s="61" t="str">
        <f>IFERROR(stern!L78/GAMSstern!L78,"")</f>
        <v/>
      </c>
      <c r="N78" s="61" t="str">
        <f>IFERROR(stern!M78/GAMSstern!M78,"")</f>
        <v/>
      </c>
      <c r="O78" s="61" t="str">
        <f>IFERROR(stern!N78/GAMSstern!N78,"")</f>
        <v/>
      </c>
      <c r="P78" s="61" t="str">
        <f>IFERROR(stern!O78/GAMSstern!O78,"")</f>
        <v/>
      </c>
      <c r="Q78" s="61" t="str">
        <f>IFERROR(stern!P78/GAMSstern!P78,"")</f>
        <v/>
      </c>
      <c r="R78" s="61" t="str">
        <f>IFERROR(stern!Q78/GAMSstern!Q78,"")</f>
        <v/>
      </c>
      <c r="S78" s="61" t="str">
        <f>IFERROR(stern!R78/GAMSstern!R78,"")</f>
        <v/>
      </c>
      <c r="T78" s="61" t="str">
        <f>IFERROR(stern!S78/GAMSstern!S78,"")</f>
        <v/>
      </c>
      <c r="U78" s="61" t="str">
        <f>IFERROR(stern!T78/GAMSstern!T78,"")</f>
        <v/>
      </c>
      <c r="V78" s="61" t="str">
        <f>IFERROR(stern!U78/GAMSstern!U78,"")</f>
        <v/>
      </c>
      <c r="W78" s="61" t="str">
        <f>IFERROR(stern!V78/GAMSstern!V78,"")</f>
        <v/>
      </c>
      <c r="X78" s="61" t="str">
        <f>IFERROR(stern!W78/GAMSstern!W78,"")</f>
        <v/>
      </c>
      <c r="Y78" s="61" t="str">
        <f>IFERROR(stern!X78/GAMSstern!X78,"")</f>
        <v/>
      </c>
      <c r="Z78" s="61" t="str">
        <f>IFERROR(stern!Y78/GAMSstern!Y78,"")</f>
        <v/>
      </c>
      <c r="AA78" s="61" t="str">
        <f>IFERROR(stern!Z78/GAMSstern!Z78,"")</f>
        <v/>
      </c>
      <c r="AB78" s="61" t="str">
        <f>IFERROR(stern!AA78/GAMSstern!AA78,"")</f>
        <v/>
      </c>
      <c r="AC78" s="61" t="str">
        <f>IFERROR(stern!AB78/GAMSstern!AB78,"")</f>
        <v/>
      </c>
      <c r="AD78" s="61" t="str">
        <f>IFERROR(stern!AC78/GAMSstern!AC78,"")</f>
        <v/>
      </c>
      <c r="AE78" s="61" t="str">
        <f>IFERROR(stern!AD78/GAMSstern!AD78,"")</f>
        <v/>
      </c>
      <c r="AF78" s="61" t="str">
        <f>IFERROR(stern!AE78/GAMSstern!AE78,"")</f>
        <v/>
      </c>
      <c r="AG78" s="61" t="str">
        <f>IFERROR(stern!AF78/GAMSstern!AF78,"")</f>
        <v/>
      </c>
      <c r="AH78" s="61" t="str">
        <f>IFERROR(stern!AG78/GAMSstern!AG78,"")</f>
        <v/>
      </c>
      <c r="AI78" s="61" t="str">
        <f>IFERROR(stern!AH78/GAMSstern!AH78,"")</f>
        <v/>
      </c>
      <c r="AJ78" s="61" t="str">
        <f>IFERROR(stern!AI78/GAMSstern!AI78,"")</f>
        <v/>
      </c>
      <c r="AK78" s="61" t="str">
        <f>IFERROR(stern!AJ78/GAMSstern!AJ78,"")</f>
        <v/>
      </c>
      <c r="AL78" s="61" t="str">
        <f>IFERROR(stern!AK78/GAMSstern!AK78,"")</f>
        <v/>
      </c>
      <c r="AM78" s="61" t="str">
        <f>IFERROR(stern!AL78/GAMSstern!AL78,"")</f>
        <v/>
      </c>
      <c r="AN78" s="61" t="str">
        <f>IFERROR(stern!AM78/GAMSstern!AM78,"")</f>
        <v/>
      </c>
      <c r="AO78" s="61" t="str">
        <f>IFERROR(stern!AN78/GAMSstern!AN78,"")</f>
        <v/>
      </c>
      <c r="AP78" s="61" t="str">
        <f>IFERROR(stern!AO78/GAMSstern!AO78,"")</f>
        <v/>
      </c>
      <c r="AQ78" s="61" t="str">
        <f>IFERROR(stern!AP78/GAMSstern!AP78,"")</f>
        <v/>
      </c>
      <c r="AR78" s="61" t="str">
        <f>IFERROR(stern!AQ78/GAMSstern!AQ78,"")</f>
        <v/>
      </c>
      <c r="AS78" s="61" t="str">
        <f>IFERROR(stern!AR78/GAMSstern!AR78,"")</f>
        <v/>
      </c>
      <c r="AT78" s="61" t="str">
        <f>IFERROR(stern!AS78/GAMSstern!AS78,"")</f>
        <v/>
      </c>
      <c r="AU78" s="61" t="str">
        <f>IFERROR(stern!AT78/GAMSstern!AT78,"")</f>
        <v/>
      </c>
      <c r="AV78" s="61" t="str">
        <f>IFERROR(stern!AU78/GAMSstern!AU78,"")</f>
        <v/>
      </c>
      <c r="AW78" s="61" t="str">
        <f>IFERROR(stern!AV78/GAMSstern!AV78,"")</f>
        <v/>
      </c>
      <c r="AX78" s="61" t="str">
        <f>IFERROR(stern!AW78/GAMSstern!AW78,"")</f>
        <v/>
      </c>
      <c r="AY78" s="61" t="str">
        <f>IFERROR(stern!AX78/GAMSstern!AX78,"")</f>
        <v/>
      </c>
      <c r="AZ78" s="61" t="str">
        <f>IFERROR(stern!AY78/GAMSstern!AY78,"")</f>
        <v/>
      </c>
      <c r="BA78" s="61" t="str">
        <f>IFERROR(stern!AZ78/GAMSstern!AZ78,"")</f>
        <v/>
      </c>
      <c r="BB78" s="61" t="str">
        <f>IFERROR(stern!BA78/GAMSstern!BA78,"")</f>
        <v/>
      </c>
      <c r="BC78" s="61" t="str">
        <f>IFERROR(stern!BB78/GAMSstern!BB78,"")</f>
        <v/>
      </c>
      <c r="BD78" s="61" t="str">
        <f>IFERROR(stern!BC78/GAMSstern!BC78,"")</f>
        <v/>
      </c>
      <c r="BE78" s="61" t="str">
        <f>IFERROR(stern!BD78/GAMSstern!BD78,"")</f>
        <v/>
      </c>
      <c r="BF78" s="61" t="str">
        <f>IFERROR(stern!BE78/GAMSstern!BE78,"")</f>
        <v/>
      </c>
      <c r="BG78" s="61" t="str">
        <f>IFERROR(stern!BF78/GAMSstern!BF78,"")</f>
        <v/>
      </c>
      <c r="BH78" s="61" t="str">
        <f>IFERROR(stern!BG78/GAMSstern!BG78,"")</f>
        <v/>
      </c>
      <c r="BI78" s="61" t="str">
        <f>IFERROR(stern!BH78/GAMSstern!BH78,"")</f>
        <v/>
      </c>
      <c r="BJ78" s="61" t="str">
        <f>IFERROR(stern!BI78/GAMSstern!BI78,"")</f>
        <v/>
      </c>
    </row>
    <row r="79" spans="1:62" x14ac:dyDescent="0.25">
      <c r="A79" t="str">
        <f>stern!A79</f>
        <v>Equilibrium temperature increase for CO2 doubling</v>
      </c>
      <c r="B79" t="str">
        <f>GAMSbase!A79</f>
        <v>Temperature Sensitivity Coefficient (temp increase per doubling CO2)</v>
      </c>
      <c r="C79" s="61">
        <f>IFERROR(stern!B79/GAMSstern!B79,"")</f>
        <v>1</v>
      </c>
      <c r="D79" s="61" t="str">
        <f>IFERROR(stern!C79/GAMSstern!C79,"")</f>
        <v/>
      </c>
      <c r="E79" s="61" t="str">
        <f>IFERROR(stern!D79/GAMSstern!D79,"")</f>
        <v/>
      </c>
      <c r="F79" s="61" t="str">
        <f>IFERROR(stern!E79/GAMSstern!E79,"")</f>
        <v/>
      </c>
      <c r="G79" s="61" t="str">
        <f>IFERROR(stern!F79/GAMSstern!F79,"")</f>
        <v/>
      </c>
      <c r="H79" s="61" t="str">
        <f>IFERROR(stern!G79/GAMSstern!G79,"")</f>
        <v/>
      </c>
      <c r="I79" s="61" t="str">
        <f>IFERROR(stern!H79/GAMSstern!H79,"")</f>
        <v/>
      </c>
      <c r="J79" s="61" t="str">
        <f>IFERROR(stern!I79/GAMSstern!I79,"")</f>
        <v/>
      </c>
      <c r="K79" s="61" t="str">
        <f>IFERROR(stern!J79/GAMSstern!J79,"")</f>
        <v/>
      </c>
      <c r="L79" s="61" t="str">
        <f>IFERROR(stern!K79/GAMSstern!K79,"")</f>
        <v/>
      </c>
      <c r="M79" s="61" t="str">
        <f>IFERROR(stern!L79/GAMSstern!L79,"")</f>
        <v/>
      </c>
      <c r="N79" s="61" t="str">
        <f>IFERROR(stern!M79/GAMSstern!M79,"")</f>
        <v/>
      </c>
      <c r="O79" s="61" t="str">
        <f>IFERROR(stern!N79/GAMSstern!N79,"")</f>
        <v/>
      </c>
      <c r="P79" s="61" t="str">
        <f>IFERROR(stern!O79/GAMSstern!O79,"")</f>
        <v/>
      </c>
      <c r="Q79" s="61" t="str">
        <f>IFERROR(stern!P79/GAMSstern!P79,"")</f>
        <v/>
      </c>
      <c r="R79" s="61" t="str">
        <f>IFERROR(stern!Q79/GAMSstern!Q79,"")</f>
        <v/>
      </c>
      <c r="S79" s="61" t="str">
        <f>IFERROR(stern!R79/GAMSstern!R79,"")</f>
        <v/>
      </c>
      <c r="T79" s="61" t="str">
        <f>IFERROR(stern!S79/GAMSstern!S79,"")</f>
        <v/>
      </c>
      <c r="U79" s="61" t="str">
        <f>IFERROR(stern!T79/GAMSstern!T79,"")</f>
        <v/>
      </c>
      <c r="V79" s="61" t="str">
        <f>IFERROR(stern!U79/GAMSstern!U79,"")</f>
        <v/>
      </c>
      <c r="W79" s="61" t="str">
        <f>IFERROR(stern!V79/GAMSstern!V79,"")</f>
        <v/>
      </c>
      <c r="X79" s="61" t="str">
        <f>IFERROR(stern!W79/GAMSstern!W79,"")</f>
        <v/>
      </c>
      <c r="Y79" s="61" t="str">
        <f>IFERROR(stern!X79/GAMSstern!X79,"")</f>
        <v/>
      </c>
      <c r="Z79" s="61" t="str">
        <f>IFERROR(stern!Y79/GAMSstern!Y79,"")</f>
        <v/>
      </c>
      <c r="AA79" s="61" t="str">
        <f>IFERROR(stern!Z79/GAMSstern!Z79,"")</f>
        <v/>
      </c>
      <c r="AB79" s="61" t="str">
        <f>IFERROR(stern!AA79/GAMSstern!AA79,"")</f>
        <v/>
      </c>
      <c r="AC79" s="61" t="str">
        <f>IFERROR(stern!AB79/GAMSstern!AB79,"")</f>
        <v/>
      </c>
      <c r="AD79" s="61" t="str">
        <f>IFERROR(stern!AC79/GAMSstern!AC79,"")</f>
        <v/>
      </c>
      <c r="AE79" s="61" t="str">
        <f>IFERROR(stern!AD79/GAMSstern!AD79,"")</f>
        <v/>
      </c>
      <c r="AF79" s="61" t="str">
        <f>IFERROR(stern!AE79/GAMSstern!AE79,"")</f>
        <v/>
      </c>
      <c r="AG79" s="61" t="str">
        <f>IFERROR(stern!AF79/GAMSstern!AF79,"")</f>
        <v/>
      </c>
      <c r="AH79" s="61" t="str">
        <f>IFERROR(stern!AG79/GAMSstern!AG79,"")</f>
        <v/>
      </c>
      <c r="AI79" s="61" t="str">
        <f>IFERROR(stern!AH79/GAMSstern!AH79,"")</f>
        <v/>
      </c>
      <c r="AJ79" s="61" t="str">
        <f>IFERROR(stern!AI79/GAMSstern!AI79,"")</f>
        <v/>
      </c>
      <c r="AK79" s="61" t="str">
        <f>IFERROR(stern!AJ79/GAMSstern!AJ79,"")</f>
        <v/>
      </c>
      <c r="AL79" s="61" t="str">
        <f>IFERROR(stern!AK79/GAMSstern!AK79,"")</f>
        <v/>
      </c>
      <c r="AM79" s="61" t="str">
        <f>IFERROR(stern!AL79/GAMSstern!AL79,"")</f>
        <v/>
      </c>
      <c r="AN79" s="61" t="str">
        <f>IFERROR(stern!AM79/GAMSstern!AM79,"")</f>
        <v/>
      </c>
      <c r="AO79" s="61" t="str">
        <f>IFERROR(stern!AN79/GAMSstern!AN79,"")</f>
        <v/>
      </c>
      <c r="AP79" s="61" t="str">
        <f>IFERROR(stern!AO79/GAMSstern!AO79,"")</f>
        <v/>
      </c>
      <c r="AQ79" s="61" t="str">
        <f>IFERROR(stern!AP79/GAMSstern!AP79,"")</f>
        <v/>
      </c>
      <c r="AR79" s="61" t="str">
        <f>IFERROR(stern!AQ79/GAMSstern!AQ79,"")</f>
        <v/>
      </c>
      <c r="AS79" s="61" t="str">
        <f>IFERROR(stern!AR79/GAMSstern!AR79,"")</f>
        <v/>
      </c>
      <c r="AT79" s="61" t="str">
        <f>IFERROR(stern!AS79/GAMSstern!AS79,"")</f>
        <v/>
      </c>
      <c r="AU79" s="61" t="str">
        <f>IFERROR(stern!AT79/GAMSstern!AT79,"")</f>
        <v/>
      </c>
      <c r="AV79" s="61" t="str">
        <f>IFERROR(stern!AU79/GAMSstern!AU79,"")</f>
        <v/>
      </c>
      <c r="AW79" s="61" t="str">
        <f>IFERROR(stern!AV79/GAMSstern!AV79,"")</f>
        <v/>
      </c>
      <c r="AX79" s="61" t="str">
        <f>IFERROR(stern!AW79/GAMSstern!AW79,"")</f>
        <v/>
      </c>
      <c r="AY79" s="61" t="str">
        <f>IFERROR(stern!AX79/GAMSstern!AX79,"")</f>
        <v/>
      </c>
      <c r="AZ79" s="61" t="str">
        <f>IFERROR(stern!AY79/GAMSstern!AY79,"")</f>
        <v/>
      </c>
      <c r="BA79" s="61" t="str">
        <f>IFERROR(stern!AZ79/GAMSstern!AZ79,"")</f>
        <v/>
      </c>
      <c r="BB79" s="61" t="str">
        <f>IFERROR(stern!BA79/GAMSstern!BA79,"")</f>
        <v/>
      </c>
      <c r="BC79" s="61" t="str">
        <f>IFERROR(stern!BB79/GAMSstern!BB79,"")</f>
        <v/>
      </c>
      <c r="BD79" s="61" t="str">
        <f>IFERROR(stern!BC79/GAMSstern!BC79,"")</f>
        <v/>
      </c>
      <c r="BE79" s="61" t="str">
        <f>IFERROR(stern!BD79/GAMSstern!BD79,"")</f>
        <v/>
      </c>
      <c r="BF79" s="61" t="str">
        <f>IFERROR(stern!BE79/GAMSstern!BE79,"")</f>
        <v/>
      </c>
      <c r="BG79" s="61" t="str">
        <f>IFERROR(stern!BF79/GAMSstern!BF79,"")</f>
        <v/>
      </c>
      <c r="BH79" s="61" t="str">
        <f>IFERROR(stern!BG79/GAMSstern!BG79,"")</f>
        <v/>
      </c>
      <c r="BI79" s="61" t="str">
        <f>IFERROR(stern!BH79/GAMSstern!BH79,"")</f>
        <v/>
      </c>
      <c r="BJ79" s="61" t="str">
        <f>IFERROR(stern!BI79/GAMSstern!BI79,"")</f>
        <v/>
      </c>
    </row>
    <row r="80" spans="1:62" x14ac:dyDescent="0.25">
      <c r="A80" t="str">
        <f>stern!A80</f>
        <v>Forcings at CO2 doubling (W/m2)</v>
      </c>
      <c r="B80" t="str">
        <f>GAMSbase!A80</f>
        <v>Forcings at CO2 doubling (Watts per Meter 2)</v>
      </c>
      <c r="C80" s="61">
        <f>IFERROR(stern!B80/GAMSstern!B80,"")</f>
        <v>1</v>
      </c>
      <c r="D80" s="61" t="str">
        <f>IFERROR(stern!C80/GAMSstern!C80,"")</f>
        <v/>
      </c>
      <c r="E80" s="61" t="str">
        <f>IFERROR(stern!D80/GAMSstern!D80,"")</f>
        <v/>
      </c>
      <c r="F80" s="61" t="str">
        <f>IFERROR(stern!E80/GAMSstern!E80,"")</f>
        <v/>
      </c>
      <c r="G80" s="61" t="str">
        <f>IFERROR(stern!F80/GAMSstern!F80,"")</f>
        <v/>
      </c>
      <c r="H80" s="61" t="str">
        <f>IFERROR(stern!G80/GAMSstern!G80,"")</f>
        <v/>
      </c>
      <c r="I80" s="61" t="str">
        <f>IFERROR(stern!H80/GAMSstern!H80,"")</f>
        <v/>
      </c>
      <c r="J80" s="61" t="str">
        <f>IFERROR(stern!I80/GAMSstern!I80,"")</f>
        <v/>
      </c>
      <c r="K80" s="61" t="str">
        <f>IFERROR(stern!J80/GAMSstern!J80,"")</f>
        <v/>
      </c>
      <c r="L80" s="61" t="str">
        <f>IFERROR(stern!K80/GAMSstern!K80,"")</f>
        <v/>
      </c>
      <c r="M80" s="61" t="str">
        <f>IFERROR(stern!L80/GAMSstern!L80,"")</f>
        <v/>
      </c>
      <c r="N80" s="61" t="str">
        <f>IFERROR(stern!M80/GAMSstern!M80,"")</f>
        <v/>
      </c>
      <c r="O80" s="61" t="str">
        <f>IFERROR(stern!N80/GAMSstern!N80,"")</f>
        <v/>
      </c>
      <c r="P80" s="61" t="str">
        <f>IFERROR(stern!O80/GAMSstern!O80,"")</f>
        <v/>
      </c>
      <c r="Q80" s="61" t="str">
        <f>IFERROR(stern!P80/GAMSstern!P80,"")</f>
        <v/>
      </c>
      <c r="R80" s="61" t="str">
        <f>IFERROR(stern!Q80/GAMSstern!Q80,"")</f>
        <v/>
      </c>
      <c r="S80" s="61" t="str">
        <f>IFERROR(stern!R80/GAMSstern!R80,"")</f>
        <v/>
      </c>
      <c r="T80" s="61" t="str">
        <f>IFERROR(stern!S80/GAMSstern!S80,"")</f>
        <v/>
      </c>
      <c r="U80" s="61" t="str">
        <f>IFERROR(stern!T80/GAMSstern!T80,"")</f>
        <v/>
      </c>
      <c r="V80" s="61" t="str">
        <f>IFERROR(stern!U80/GAMSstern!U80,"")</f>
        <v/>
      </c>
      <c r="W80" s="61" t="str">
        <f>IFERROR(stern!V80/GAMSstern!V80,"")</f>
        <v/>
      </c>
      <c r="X80" s="61" t="str">
        <f>IFERROR(stern!W80/GAMSstern!W80,"")</f>
        <v/>
      </c>
      <c r="Y80" s="61" t="str">
        <f>IFERROR(stern!X80/GAMSstern!X80,"")</f>
        <v/>
      </c>
      <c r="Z80" s="61" t="str">
        <f>IFERROR(stern!Y80/GAMSstern!Y80,"")</f>
        <v/>
      </c>
      <c r="AA80" s="61" t="str">
        <f>IFERROR(stern!Z80/GAMSstern!Z80,"")</f>
        <v/>
      </c>
      <c r="AB80" s="61" t="str">
        <f>IFERROR(stern!AA80/GAMSstern!AA80,"")</f>
        <v/>
      </c>
      <c r="AC80" s="61" t="str">
        <f>IFERROR(stern!AB80/GAMSstern!AB80,"")</f>
        <v/>
      </c>
      <c r="AD80" s="61" t="str">
        <f>IFERROR(stern!AC80/GAMSstern!AC80,"")</f>
        <v/>
      </c>
      <c r="AE80" s="61" t="str">
        <f>IFERROR(stern!AD80/GAMSstern!AD80,"")</f>
        <v/>
      </c>
      <c r="AF80" s="61" t="str">
        <f>IFERROR(stern!AE80/GAMSstern!AE80,"")</f>
        <v/>
      </c>
      <c r="AG80" s="61" t="str">
        <f>IFERROR(stern!AF80/GAMSstern!AF80,"")</f>
        <v/>
      </c>
      <c r="AH80" s="61" t="str">
        <f>IFERROR(stern!AG80/GAMSstern!AG80,"")</f>
        <v/>
      </c>
      <c r="AI80" s="61" t="str">
        <f>IFERROR(stern!AH80/GAMSstern!AH80,"")</f>
        <v/>
      </c>
      <c r="AJ80" s="61" t="str">
        <f>IFERROR(stern!AI80/GAMSstern!AI80,"")</f>
        <v/>
      </c>
      <c r="AK80" s="61" t="str">
        <f>IFERROR(stern!AJ80/GAMSstern!AJ80,"")</f>
        <v/>
      </c>
      <c r="AL80" s="61" t="str">
        <f>IFERROR(stern!AK80/GAMSstern!AK80,"")</f>
        <v/>
      </c>
      <c r="AM80" s="61" t="str">
        <f>IFERROR(stern!AL80/GAMSstern!AL80,"")</f>
        <v/>
      </c>
      <c r="AN80" s="61" t="str">
        <f>IFERROR(stern!AM80/GAMSstern!AM80,"")</f>
        <v/>
      </c>
      <c r="AO80" s="61" t="str">
        <f>IFERROR(stern!AN80/GAMSstern!AN80,"")</f>
        <v/>
      </c>
      <c r="AP80" s="61" t="str">
        <f>IFERROR(stern!AO80/GAMSstern!AO80,"")</f>
        <v/>
      </c>
      <c r="AQ80" s="61" t="str">
        <f>IFERROR(stern!AP80/GAMSstern!AP80,"")</f>
        <v/>
      </c>
      <c r="AR80" s="61" t="str">
        <f>IFERROR(stern!AQ80/GAMSstern!AQ80,"")</f>
        <v/>
      </c>
      <c r="AS80" s="61" t="str">
        <f>IFERROR(stern!AR80/GAMSstern!AR80,"")</f>
        <v/>
      </c>
      <c r="AT80" s="61" t="str">
        <f>IFERROR(stern!AS80/GAMSstern!AS80,"")</f>
        <v/>
      </c>
      <c r="AU80" s="61" t="str">
        <f>IFERROR(stern!AT80/GAMSstern!AT80,"")</f>
        <v/>
      </c>
      <c r="AV80" s="61" t="str">
        <f>IFERROR(stern!AU80/GAMSstern!AU80,"")</f>
        <v/>
      </c>
      <c r="AW80" s="61" t="str">
        <f>IFERROR(stern!AV80/GAMSstern!AV80,"")</f>
        <v/>
      </c>
      <c r="AX80" s="61" t="str">
        <f>IFERROR(stern!AW80/GAMSstern!AW80,"")</f>
        <v/>
      </c>
      <c r="AY80" s="61" t="str">
        <f>IFERROR(stern!AX80/GAMSstern!AX80,"")</f>
        <v/>
      </c>
      <c r="AZ80" s="61" t="str">
        <f>IFERROR(stern!AY80/GAMSstern!AY80,"")</f>
        <v/>
      </c>
      <c r="BA80" s="61" t="str">
        <f>IFERROR(stern!AZ80/GAMSstern!AZ80,"")</f>
        <v/>
      </c>
      <c r="BB80" s="61" t="str">
        <f>IFERROR(stern!BA80/GAMSstern!BA80,"")</f>
        <v/>
      </c>
      <c r="BC80" s="61" t="str">
        <f>IFERROR(stern!BB80/GAMSstern!BB80,"")</f>
        <v/>
      </c>
      <c r="BD80" s="61" t="str">
        <f>IFERROR(stern!BC80/GAMSstern!BC80,"")</f>
        <v/>
      </c>
      <c r="BE80" s="61" t="str">
        <f>IFERROR(stern!BD80/GAMSstern!BD80,"")</f>
        <v/>
      </c>
      <c r="BF80" s="61" t="str">
        <f>IFERROR(stern!BE80/GAMSstern!BE80,"")</f>
        <v/>
      </c>
      <c r="BG80" s="61" t="str">
        <f>IFERROR(stern!BF80/GAMSstern!BF80,"")</f>
        <v/>
      </c>
      <c r="BH80" s="61" t="str">
        <f>IFERROR(stern!BG80/GAMSstern!BG80,"")</f>
        <v/>
      </c>
      <c r="BI80" s="61" t="str">
        <f>IFERROR(stern!BH80/GAMSstern!BH80,"")</f>
        <v/>
      </c>
      <c r="BJ80" s="61" t="str">
        <f>IFERROR(stern!BI80/GAMSstern!BI80,"")</f>
        <v/>
      </c>
    </row>
    <row r="81" spans="1:62" x14ac:dyDescent="0.25">
      <c r="A81" t="str">
        <f>stern!A81</f>
        <v>CLIMATE MODULE TRANSITION PARAMETERS (per 5 years)</v>
      </c>
      <c r="B81" t="str">
        <f>GAMSbase!A81</f>
        <v>* CLIMATE MODULE TRANSITION PARAMETERS</v>
      </c>
      <c r="C81" s="61" t="str">
        <f>IFERROR(stern!B81/GAMSstern!B81,"")</f>
        <v/>
      </c>
      <c r="D81" s="61" t="str">
        <f>IFERROR(stern!C81/GAMSstern!C81,"")</f>
        <v/>
      </c>
      <c r="E81" s="61" t="str">
        <f>IFERROR(stern!D81/GAMSstern!D81,"")</f>
        <v/>
      </c>
      <c r="F81" s="61" t="str">
        <f>IFERROR(stern!E81/GAMSstern!E81,"")</f>
        <v/>
      </c>
      <c r="G81" s="61" t="str">
        <f>IFERROR(stern!F81/GAMSstern!F81,"")</f>
        <v/>
      </c>
      <c r="H81" s="61" t="str">
        <f>IFERROR(stern!G81/GAMSstern!G81,"")</f>
        <v/>
      </c>
      <c r="I81" s="61" t="str">
        <f>IFERROR(stern!H81/GAMSstern!H81,"")</f>
        <v/>
      </c>
      <c r="J81" s="61" t="str">
        <f>IFERROR(stern!I81/GAMSstern!I81,"")</f>
        <v/>
      </c>
      <c r="K81" s="61" t="str">
        <f>IFERROR(stern!J81/GAMSstern!J81,"")</f>
        <v/>
      </c>
      <c r="L81" s="61" t="str">
        <f>IFERROR(stern!K81/GAMSstern!K81,"")</f>
        <v/>
      </c>
      <c r="M81" s="61" t="str">
        <f>IFERROR(stern!L81/GAMSstern!L81,"")</f>
        <v/>
      </c>
      <c r="N81" s="61" t="str">
        <f>IFERROR(stern!M81/GAMSstern!M81,"")</f>
        <v/>
      </c>
      <c r="O81" s="61" t="str">
        <f>IFERROR(stern!N81/GAMSstern!N81,"")</f>
        <v/>
      </c>
      <c r="P81" s="61" t="str">
        <f>IFERROR(stern!O81/GAMSstern!O81,"")</f>
        <v/>
      </c>
      <c r="Q81" s="61" t="str">
        <f>IFERROR(stern!P81/GAMSstern!P81,"")</f>
        <v/>
      </c>
      <c r="R81" s="61" t="str">
        <f>IFERROR(stern!Q81/GAMSstern!Q81,"")</f>
        <v/>
      </c>
      <c r="S81" s="61" t="str">
        <f>IFERROR(stern!R81/GAMSstern!R81,"")</f>
        <v/>
      </c>
      <c r="T81" s="61" t="str">
        <f>IFERROR(stern!S81/GAMSstern!S81,"")</f>
        <v/>
      </c>
      <c r="U81" s="61" t="str">
        <f>IFERROR(stern!T81/GAMSstern!T81,"")</f>
        <v/>
      </c>
      <c r="V81" s="61" t="str">
        <f>IFERROR(stern!U81/GAMSstern!U81,"")</f>
        <v/>
      </c>
      <c r="W81" s="61" t="str">
        <f>IFERROR(stern!V81/GAMSstern!V81,"")</f>
        <v/>
      </c>
      <c r="X81" s="61" t="str">
        <f>IFERROR(stern!W81/GAMSstern!W81,"")</f>
        <v/>
      </c>
      <c r="Y81" s="61" t="str">
        <f>IFERROR(stern!X81/GAMSstern!X81,"")</f>
        <v/>
      </c>
      <c r="Z81" s="61" t="str">
        <f>IFERROR(stern!Y81/GAMSstern!Y81,"")</f>
        <v/>
      </c>
      <c r="AA81" s="61" t="str">
        <f>IFERROR(stern!Z81/GAMSstern!Z81,"")</f>
        <v/>
      </c>
      <c r="AB81" s="61" t="str">
        <f>IFERROR(stern!AA81/GAMSstern!AA81,"")</f>
        <v/>
      </c>
      <c r="AC81" s="61" t="str">
        <f>IFERROR(stern!AB81/GAMSstern!AB81,"")</f>
        <v/>
      </c>
      <c r="AD81" s="61" t="str">
        <f>IFERROR(stern!AC81/GAMSstern!AC81,"")</f>
        <v/>
      </c>
      <c r="AE81" s="61" t="str">
        <f>IFERROR(stern!AD81/GAMSstern!AD81,"")</f>
        <v/>
      </c>
      <c r="AF81" s="61" t="str">
        <f>IFERROR(stern!AE81/GAMSstern!AE81,"")</f>
        <v/>
      </c>
      <c r="AG81" s="61" t="str">
        <f>IFERROR(stern!AF81/GAMSstern!AF81,"")</f>
        <v/>
      </c>
      <c r="AH81" s="61" t="str">
        <f>IFERROR(stern!AG81/GAMSstern!AG81,"")</f>
        <v/>
      </c>
      <c r="AI81" s="61" t="str">
        <f>IFERROR(stern!AH81/GAMSstern!AH81,"")</f>
        <v/>
      </c>
      <c r="AJ81" s="61" t="str">
        <f>IFERROR(stern!AI81/GAMSstern!AI81,"")</f>
        <v/>
      </c>
      <c r="AK81" s="61" t="str">
        <f>IFERROR(stern!AJ81/GAMSstern!AJ81,"")</f>
        <v/>
      </c>
      <c r="AL81" s="61" t="str">
        <f>IFERROR(stern!AK81/GAMSstern!AK81,"")</f>
        <v/>
      </c>
      <c r="AM81" s="61" t="str">
        <f>IFERROR(stern!AL81/GAMSstern!AL81,"")</f>
        <v/>
      </c>
      <c r="AN81" s="61" t="str">
        <f>IFERROR(stern!AM81/GAMSstern!AM81,"")</f>
        <v/>
      </c>
      <c r="AO81" s="61" t="str">
        <f>IFERROR(stern!AN81/GAMSstern!AN81,"")</f>
        <v/>
      </c>
      <c r="AP81" s="61" t="str">
        <f>IFERROR(stern!AO81/GAMSstern!AO81,"")</f>
        <v/>
      </c>
      <c r="AQ81" s="61" t="str">
        <f>IFERROR(stern!AP81/GAMSstern!AP81,"")</f>
        <v/>
      </c>
      <c r="AR81" s="61" t="str">
        <f>IFERROR(stern!AQ81/GAMSstern!AQ81,"")</f>
        <v/>
      </c>
      <c r="AS81" s="61" t="str">
        <f>IFERROR(stern!AR81/GAMSstern!AR81,"")</f>
        <v/>
      </c>
      <c r="AT81" s="61" t="str">
        <f>IFERROR(stern!AS81/GAMSstern!AS81,"")</f>
        <v/>
      </c>
      <c r="AU81" s="61" t="str">
        <f>IFERROR(stern!AT81/GAMSstern!AT81,"")</f>
        <v/>
      </c>
      <c r="AV81" s="61" t="str">
        <f>IFERROR(stern!AU81/GAMSstern!AU81,"")</f>
        <v/>
      </c>
      <c r="AW81" s="61" t="str">
        <f>IFERROR(stern!AV81/GAMSstern!AV81,"")</f>
        <v/>
      </c>
      <c r="AX81" s="61" t="str">
        <f>IFERROR(stern!AW81/GAMSstern!AW81,"")</f>
        <v/>
      </c>
      <c r="AY81" s="61" t="str">
        <f>IFERROR(stern!AX81/GAMSstern!AX81,"")</f>
        <v/>
      </c>
      <c r="AZ81" s="61" t="str">
        <f>IFERROR(stern!AY81/GAMSstern!AY81,"")</f>
        <v/>
      </c>
      <c r="BA81" s="61" t="str">
        <f>IFERROR(stern!AZ81/GAMSstern!AZ81,"")</f>
        <v/>
      </c>
      <c r="BB81" s="61" t="str">
        <f>IFERROR(stern!BA81/GAMSstern!BA81,"")</f>
        <v/>
      </c>
      <c r="BC81" s="61" t="str">
        <f>IFERROR(stern!BB81/GAMSstern!BB81,"")</f>
        <v/>
      </c>
      <c r="BD81" s="61" t="str">
        <f>IFERROR(stern!BC81/GAMSstern!BC81,"")</f>
        <v/>
      </c>
      <c r="BE81" s="61" t="str">
        <f>IFERROR(stern!BD81/GAMSstern!BD81,"")</f>
        <v/>
      </c>
      <c r="BF81" s="61" t="str">
        <f>IFERROR(stern!BE81/GAMSstern!BE81,"")</f>
        <v/>
      </c>
      <c r="BG81" s="61" t="str">
        <f>IFERROR(stern!BF81/GAMSstern!BF81,"")</f>
        <v/>
      </c>
      <c r="BH81" s="61" t="str">
        <f>IFERROR(stern!BG81/GAMSstern!BG81,"")</f>
        <v/>
      </c>
      <c r="BI81" s="61" t="str">
        <f>IFERROR(stern!BH81/GAMSstern!BH81,"")</f>
        <v/>
      </c>
      <c r="BJ81" s="61" t="str">
        <f>IFERROR(stern!BI81/GAMSstern!BI81,"")</f>
        <v/>
      </c>
    </row>
    <row r="82" spans="1:62" x14ac:dyDescent="0.25">
      <c r="A82" t="str">
        <f>stern!A82</f>
        <v>Speed of adjustment parameter for atmospheric temperature (c1)</v>
      </c>
      <c r="B82" t="str">
        <f>GAMSbase!A82</f>
        <v>Speed of Adjustment Parameter for Atmospheric Temperature</v>
      </c>
      <c r="C82" s="61">
        <f>IFERROR(stern!B82/GAMSstern!B82,"")</f>
        <v>1</v>
      </c>
      <c r="D82" s="61" t="str">
        <f>IFERROR(stern!C82/GAMSstern!C82,"")</f>
        <v/>
      </c>
      <c r="E82" s="61" t="str">
        <f>IFERROR(stern!D82/GAMSstern!D82,"")</f>
        <v/>
      </c>
      <c r="F82" s="61" t="str">
        <f>IFERROR(stern!E82/GAMSstern!E82,"")</f>
        <v/>
      </c>
      <c r="G82" s="61" t="str">
        <f>IFERROR(stern!F82/GAMSstern!F82,"")</f>
        <v/>
      </c>
      <c r="H82" s="61" t="str">
        <f>IFERROR(stern!G82/GAMSstern!G82,"")</f>
        <v/>
      </c>
      <c r="I82" s="61" t="str">
        <f>IFERROR(stern!H82/GAMSstern!H82,"")</f>
        <v/>
      </c>
      <c r="J82" s="61" t="str">
        <f>IFERROR(stern!I82/GAMSstern!I82,"")</f>
        <v/>
      </c>
      <c r="K82" s="61" t="str">
        <f>IFERROR(stern!J82/GAMSstern!J82,"")</f>
        <v/>
      </c>
      <c r="L82" s="61" t="str">
        <f>IFERROR(stern!K82/GAMSstern!K82,"")</f>
        <v/>
      </c>
      <c r="M82" s="61" t="str">
        <f>IFERROR(stern!L82/GAMSstern!L82,"")</f>
        <v/>
      </c>
      <c r="N82" s="61" t="str">
        <f>IFERROR(stern!M82/GAMSstern!M82,"")</f>
        <v/>
      </c>
      <c r="O82" s="61" t="str">
        <f>IFERROR(stern!N82/GAMSstern!N82,"")</f>
        <v/>
      </c>
      <c r="P82" s="61" t="str">
        <f>IFERROR(stern!O82/GAMSstern!O82,"")</f>
        <v/>
      </c>
      <c r="Q82" s="61" t="str">
        <f>IFERROR(stern!P82/GAMSstern!P82,"")</f>
        <v/>
      </c>
      <c r="R82" s="61" t="str">
        <f>IFERROR(stern!Q82/GAMSstern!Q82,"")</f>
        <v/>
      </c>
      <c r="S82" s="61" t="str">
        <f>IFERROR(stern!R82/GAMSstern!R82,"")</f>
        <v/>
      </c>
      <c r="T82" s="61" t="str">
        <f>IFERROR(stern!S82/GAMSstern!S82,"")</f>
        <v/>
      </c>
      <c r="U82" s="61" t="str">
        <f>IFERROR(stern!T82/GAMSstern!T82,"")</f>
        <v/>
      </c>
      <c r="V82" s="61" t="str">
        <f>IFERROR(stern!U82/GAMSstern!U82,"")</f>
        <v/>
      </c>
      <c r="W82" s="61" t="str">
        <f>IFERROR(stern!V82/GAMSstern!V82,"")</f>
        <v/>
      </c>
      <c r="X82" s="61" t="str">
        <f>IFERROR(stern!W82/GAMSstern!W82,"")</f>
        <v/>
      </c>
      <c r="Y82" s="61" t="str">
        <f>IFERROR(stern!X82/GAMSstern!X82,"")</f>
        <v/>
      </c>
      <c r="Z82" s="61" t="str">
        <f>IFERROR(stern!Y82/GAMSstern!Y82,"")</f>
        <v/>
      </c>
      <c r="AA82" s="61" t="str">
        <f>IFERROR(stern!Z82/GAMSstern!Z82,"")</f>
        <v/>
      </c>
      <c r="AB82" s="61" t="str">
        <f>IFERROR(stern!AA82/GAMSstern!AA82,"")</f>
        <v/>
      </c>
      <c r="AC82" s="61" t="str">
        <f>IFERROR(stern!AB82/GAMSstern!AB82,"")</f>
        <v/>
      </c>
      <c r="AD82" s="61" t="str">
        <f>IFERROR(stern!AC82/GAMSstern!AC82,"")</f>
        <v/>
      </c>
      <c r="AE82" s="61" t="str">
        <f>IFERROR(stern!AD82/GAMSstern!AD82,"")</f>
        <v/>
      </c>
      <c r="AF82" s="61" t="str">
        <f>IFERROR(stern!AE82/GAMSstern!AE82,"")</f>
        <v/>
      </c>
      <c r="AG82" s="61" t="str">
        <f>IFERROR(stern!AF82/GAMSstern!AF82,"")</f>
        <v/>
      </c>
      <c r="AH82" s="61" t="str">
        <f>IFERROR(stern!AG82/GAMSstern!AG82,"")</f>
        <v/>
      </c>
      <c r="AI82" s="61" t="str">
        <f>IFERROR(stern!AH82/GAMSstern!AH82,"")</f>
        <v/>
      </c>
      <c r="AJ82" s="61" t="str">
        <f>IFERROR(stern!AI82/GAMSstern!AI82,"")</f>
        <v/>
      </c>
      <c r="AK82" s="61" t="str">
        <f>IFERROR(stern!AJ82/GAMSstern!AJ82,"")</f>
        <v/>
      </c>
      <c r="AL82" s="61" t="str">
        <f>IFERROR(stern!AK82/GAMSstern!AK82,"")</f>
        <v/>
      </c>
      <c r="AM82" s="61" t="str">
        <f>IFERROR(stern!AL82/GAMSstern!AL82,"")</f>
        <v/>
      </c>
      <c r="AN82" s="61" t="str">
        <f>IFERROR(stern!AM82/GAMSstern!AM82,"")</f>
        <v/>
      </c>
      <c r="AO82" s="61" t="str">
        <f>IFERROR(stern!AN82/GAMSstern!AN82,"")</f>
        <v/>
      </c>
      <c r="AP82" s="61" t="str">
        <f>IFERROR(stern!AO82/GAMSstern!AO82,"")</f>
        <v/>
      </c>
      <c r="AQ82" s="61" t="str">
        <f>IFERROR(stern!AP82/GAMSstern!AP82,"")</f>
        <v/>
      </c>
      <c r="AR82" s="61" t="str">
        <f>IFERROR(stern!AQ82/GAMSstern!AQ82,"")</f>
        <v/>
      </c>
      <c r="AS82" s="61" t="str">
        <f>IFERROR(stern!AR82/GAMSstern!AR82,"")</f>
        <v/>
      </c>
      <c r="AT82" s="61" t="str">
        <f>IFERROR(stern!AS82/GAMSstern!AS82,"")</f>
        <v/>
      </c>
      <c r="AU82" s="61" t="str">
        <f>IFERROR(stern!AT82/GAMSstern!AT82,"")</f>
        <v/>
      </c>
      <c r="AV82" s="61" t="str">
        <f>IFERROR(stern!AU82/GAMSstern!AU82,"")</f>
        <v/>
      </c>
      <c r="AW82" s="61" t="str">
        <f>IFERROR(stern!AV82/GAMSstern!AV82,"")</f>
        <v/>
      </c>
      <c r="AX82" s="61" t="str">
        <f>IFERROR(stern!AW82/GAMSstern!AW82,"")</f>
        <v/>
      </c>
      <c r="AY82" s="61" t="str">
        <f>IFERROR(stern!AX82/GAMSstern!AX82,"")</f>
        <v/>
      </c>
      <c r="AZ82" s="61" t="str">
        <f>IFERROR(stern!AY82/GAMSstern!AY82,"")</f>
        <v/>
      </c>
      <c r="BA82" s="61" t="str">
        <f>IFERROR(stern!AZ82/GAMSstern!AZ82,"")</f>
        <v/>
      </c>
      <c r="BB82" s="61" t="str">
        <f>IFERROR(stern!BA82/GAMSstern!BA82,"")</f>
        <v/>
      </c>
      <c r="BC82" s="61" t="str">
        <f>IFERROR(stern!BB82/GAMSstern!BB82,"")</f>
        <v/>
      </c>
      <c r="BD82" s="61" t="str">
        <f>IFERROR(stern!BC82/GAMSstern!BC82,"")</f>
        <v/>
      </c>
      <c r="BE82" s="61" t="str">
        <f>IFERROR(stern!BD82/GAMSstern!BD82,"")</f>
        <v/>
      </c>
      <c r="BF82" s="61" t="str">
        <f>IFERROR(stern!BE82/GAMSstern!BE82,"")</f>
        <v/>
      </c>
      <c r="BG82" s="61" t="str">
        <f>IFERROR(stern!BF82/GAMSstern!BF82,"")</f>
        <v/>
      </c>
      <c r="BH82" s="61" t="str">
        <f>IFERROR(stern!BG82/GAMSstern!BG82,"")</f>
        <v/>
      </c>
      <c r="BI82" s="61" t="str">
        <f>IFERROR(stern!BH82/GAMSstern!BH82,"")</f>
        <v/>
      </c>
      <c r="BJ82" s="61" t="str">
        <f>IFERROR(stern!BI82/GAMSstern!BI82,"")</f>
        <v/>
      </c>
    </row>
    <row r="83" spans="1:62" x14ac:dyDescent="0.25">
      <c r="A83" t="str">
        <f>stern!A83</f>
        <v>Coefficient of heat loss from atmosphere to oceans (c3)</v>
      </c>
      <c r="B83" t="str">
        <f>GAMSbase!A83</f>
        <v>Coefficient of Heat Loss from Atmosphere to Oceans</v>
      </c>
      <c r="C83" s="61">
        <f>IFERROR(stern!B83/GAMSstern!B83,"")</f>
        <v>1</v>
      </c>
      <c r="D83" s="61" t="str">
        <f>IFERROR(stern!C83/GAMSstern!C83,"")</f>
        <v/>
      </c>
      <c r="E83" s="61" t="str">
        <f>IFERROR(stern!D83/GAMSstern!D83,"")</f>
        <v/>
      </c>
      <c r="F83" s="61" t="str">
        <f>IFERROR(stern!E83/GAMSstern!E83,"")</f>
        <v/>
      </c>
      <c r="G83" s="61" t="str">
        <f>IFERROR(stern!F83/GAMSstern!F83,"")</f>
        <v/>
      </c>
      <c r="H83" s="61" t="str">
        <f>IFERROR(stern!G83/GAMSstern!G83,"")</f>
        <v/>
      </c>
      <c r="I83" s="61" t="str">
        <f>IFERROR(stern!H83/GAMSstern!H83,"")</f>
        <v/>
      </c>
      <c r="J83" s="61" t="str">
        <f>IFERROR(stern!I83/GAMSstern!I83,"")</f>
        <v/>
      </c>
      <c r="K83" s="61" t="str">
        <f>IFERROR(stern!J83/GAMSstern!J83,"")</f>
        <v/>
      </c>
      <c r="L83" s="61" t="str">
        <f>IFERROR(stern!K83/GAMSstern!K83,"")</f>
        <v/>
      </c>
      <c r="M83" s="61" t="str">
        <f>IFERROR(stern!L83/GAMSstern!L83,"")</f>
        <v/>
      </c>
      <c r="N83" s="61" t="str">
        <f>IFERROR(stern!M83/GAMSstern!M83,"")</f>
        <v/>
      </c>
      <c r="O83" s="61" t="str">
        <f>IFERROR(stern!N83/GAMSstern!N83,"")</f>
        <v/>
      </c>
      <c r="P83" s="61" t="str">
        <f>IFERROR(stern!O83/GAMSstern!O83,"")</f>
        <v/>
      </c>
      <c r="Q83" s="61" t="str">
        <f>IFERROR(stern!P83/GAMSstern!P83,"")</f>
        <v/>
      </c>
      <c r="R83" s="61" t="str">
        <f>IFERROR(stern!Q83/GAMSstern!Q83,"")</f>
        <v/>
      </c>
      <c r="S83" s="61" t="str">
        <f>IFERROR(stern!R83/GAMSstern!R83,"")</f>
        <v/>
      </c>
      <c r="T83" s="61" t="str">
        <f>IFERROR(stern!S83/GAMSstern!S83,"")</f>
        <v/>
      </c>
      <c r="U83" s="61" t="str">
        <f>IFERROR(stern!T83/GAMSstern!T83,"")</f>
        <v/>
      </c>
      <c r="V83" s="61" t="str">
        <f>IFERROR(stern!U83/GAMSstern!U83,"")</f>
        <v/>
      </c>
      <c r="W83" s="61" t="str">
        <f>IFERROR(stern!V83/GAMSstern!V83,"")</f>
        <v/>
      </c>
      <c r="X83" s="61" t="str">
        <f>IFERROR(stern!W83/GAMSstern!W83,"")</f>
        <v/>
      </c>
      <c r="Y83" s="61" t="str">
        <f>IFERROR(stern!X83/GAMSstern!X83,"")</f>
        <v/>
      </c>
      <c r="Z83" s="61" t="str">
        <f>IFERROR(stern!Y83/GAMSstern!Y83,"")</f>
        <v/>
      </c>
      <c r="AA83" s="61" t="str">
        <f>IFERROR(stern!Z83/GAMSstern!Z83,"")</f>
        <v/>
      </c>
      <c r="AB83" s="61" t="str">
        <f>IFERROR(stern!AA83/GAMSstern!AA83,"")</f>
        <v/>
      </c>
      <c r="AC83" s="61" t="str">
        <f>IFERROR(stern!AB83/GAMSstern!AB83,"")</f>
        <v/>
      </c>
      <c r="AD83" s="61" t="str">
        <f>IFERROR(stern!AC83/GAMSstern!AC83,"")</f>
        <v/>
      </c>
      <c r="AE83" s="61" t="str">
        <f>IFERROR(stern!AD83/GAMSstern!AD83,"")</f>
        <v/>
      </c>
      <c r="AF83" s="61" t="str">
        <f>IFERROR(stern!AE83/GAMSstern!AE83,"")</f>
        <v/>
      </c>
      <c r="AG83" s="61" t="str">
        <f>IFERROR(stern!AF83/GAMSstern!AF83,"")</f>
        <v/>
      </c>
      <c r="AH83" s="61" t="str">
        <f>IFERROR(stern!AG83/GAMSstern!AG83,"")</f>
        <v/>
      </c>
      <c r="AI83" s="61" t="str">
        <f>IFERROR(stern!AH83/GAMSstern!AH83,"")</f>
        <v/>
      </c>
      <c r="AJ83" s="61" t="str">
        <f>IFERROR(stern!AI83/GAMSstern!AI83,"")</f>
        <v/>
      </c>
      <c r="AK83" s="61" t="str">
        <f>IFERROR(stern!AJ83/GAMSstern!AJ83,"")</f>
        <v/>
      </c>
      <c r="AL83" s="61" t="str">
        <f>IFERROR(stern!AK83/GAMSstern!AK83,"")</f>
        <v/>
      </c>
      <c r="AM83" s="61" t="str">
        <f>IFERROR(stern!AL83/GAMSstern!AL83,"")</f>
        <v/>
      </c>
      <c r="AN83" s="61" t="str">
        <f>IFERROR(stern!AM83/GAMSstern!AM83,"")</f>
        <v/>
      </c>
      <c r="AO83" s="61" t="str">
        <f>IFERROR(stern!AN83/GAMSstern!AN83,"")</f>
        <v/>
      </c>
      <c r="AP83" s="61" t="str">
        <f>IFERROR(stern!AO83/GAMSstern!AO83,"")</f>
        <v/>
      </c>
      <c r="AQ83" s="61" t="str">
        <f>IFERROR(stern!AP83/GAMSstern!AP83,"")</f>
        <v/>
      </c>
      <c r="AR83" s="61" t="str">
        <f>IFERROR(stern!AQ83/GAMSstern!AQ83,"")</f>
        <v/>
      </c>
      <c r="AS83" s="61" t="str">
        <f>IFERROR(stern!AR83/GAMSstern!AR83,"")</f>
        <v/>
      </c>
      <c r="AT83" s="61" t="str">
        <f>IFERROR(stern!AS83/GAMSstern!AS83,"")</f>
        <v/>
      </c>
      <c r="AU83" s="61" t="str">
        <f>IFERROR(stern!AT83/GAMSstern!AT83,"")</f>
        <v/>
      </c>
      <c r="AV83" s="61" t="str">
        <f>IFERROR(stern!AU83/GAMSstern!AU83,"")</f>
        <v/>
      </c>
      <c r="AW83" s="61" t="str">
        <f>IFERROR(stern!AV83/GAMSstern!AV83,"")</f>
        <v/>
      </c>
      <c r="AX83" s="61" t="str">
        <f>IFERROR(stern!AW83/GAMSstern!AW83,"")</f>
        <v/>
      </c>
      <c r="AY83" s="61" t="str">
        <f>IFERROR(stern!AX83/GAMSstern!AX83,"")</f>
        <v/>
      </c>
      <c r="AZ83" s="61" t="str">
        <f>IFERROR(stern!AY83/GAMSstern!AY83,"")</f>
        <v/>
      </c>
      <c r="BA83" s="61" t="str">
        <f>IFERROR(stern!AZ83/GAMSstern!AZ83,"")</f>
        <v/>
      </c>
      <c r="BB83" s="61" t="str">
        <f>IFERROR(stern!BA83/GAMSstern!BA83,"")</f>
        <v/>
      </c>
      <c r="BC83" s="61" t="str">
        <f>IFERROR(stern!BB83/GAMSstern!BB83,"")</f>
        <v/>
      </c>
      <c r="BD83" s="61" t="str">
        <f>IFERROR(stern!BC83/GAMSstern!BC83,"")</f>
        <v/>
      </c>
      <c r="BE83" s="61" t="str">
        <f>IFERROR(stern!BD83/GAMSstern!BD83,"")</f>
        <v/>
      </c>
      <c r="BF83" s="61" t="str">
        <f>IFERROR(stern!BE83/GAMSstern!BE83,"")</f>
        <v/>
      </c>
      <c r="BG83" s="61" t="str">
        <f>IFERROR(stern!BF83/GAMSstern!BF83,"")</f>
        <v/>
      </c>
      <c r="BH83" s="61" t="str">
        <f>IFERROR(stern!BG83/GAMSstern!BG83,"")</f>
        <v/>
      </c>
      <c r="BI83" s="61" t="str">
        <f>IFERROR(stern!BH83/GAMSstern!BH83,"")</f>
        <v/>
      </c>
      <c r="BJ83" s="61" t="str">
        <f>IFERROR(stern!BI83/GAMSstern!BI83,"")</f>
        <v/>
      </c>
    </row>
    <row r="84" spans="1:62" x14ac:dyDescent="0.25">
      <c r="A84" t="str">
        <f>stern!A84</f>
        <v>Coefficient of heat gain by deep oceans (c4)</v>
      </c>
      <c r="B84" t="str">
        <f>GAMSbase!A84</f>
        <v>Coefficient of Heat Gain by Deep Oceans</v>
      </c>
      <c r="C84" s="61">
        <f>IFERROR(stern!B84/GAMSstern!B84,"")</f>
        <v>1</v>
      </c>
      <c r="D84" s="61" t="str">
        <f>IFERROR(stern!C84/GAMSstern!C84,"")</f>
        <v/>
      </c>
      <c r="E84" s="61" t="str">
        <f>IFERROR(stern!D84/GAMSstern!D84,"")</f>
        <v/>
      </c>
      <c r="F84" s="61" t="str">
        <f>IFERROR(stern!E84/GAMSstern!E84,"")</f>
        <v/>
      </c>
      <c r="G84" s="61" t="str">
        <f>IFERROR(stern!F84/GAMSstern!F84,"")</f>
        <v/>
      </c>
      <c r="H84" s="61" t="str">
        <f>IFERROR(stern!G84/GAMSstern!G84,"")</f>
        <v/>
      </c>
      <c r="I84" s="61" t="str">
        <f>IFERROR(stern!H84/GAMSstern!H84,"")</f>
        <v/>
      </c>
      <c r="J84" s="61" t="str">
        <f>IFERROR(stern!I84/GAMSstern!I84,"")</f>
        <v/>
      </c>
      <c r="K84" s="61" t="str">
        <f>IFERROR(stern!J84/GAMSstern!J84,"")</f>
        <v/>
      </c>
      <c r="L84" s="61" t="str">
        <f>IFERROR(stern!K84/GAMSstern!K84,"")</f>
        <v/>
      </c>
      <c r="M84" s="61" t="str">
        <f>IFERROR(stern!L84/GAMSstern!L84,"")</f>
        <v/>
      </c>
      <c r="N84" s="61" t="str">
        <f>IFERROR(stern!M84/GAMSstern!M84,"")</f>
        <v/>
      </c>
      <c r="O84" s="61" t="str">
        <f>IFERROR(stern!N84/GAMSstern!N84,"")</f>
        <v/>
      </c>
      <c r="P84" s="61" t="str">
        <f>IFERROR(stern!O84/GAMSstern!O84,"")</f>
        <v/>
      </c>
      <c r="Q84" s="61" t="str">
        <f>IFERROR(stern!P84/GAMSstern!P84,"")</f>
        <v/>
      </c>
      <c r="R84" s="61" t="str">
        <f>IFERROR(stern!Q84/GAMSstern!Q84,"")</f>
        <v/>
      </c>
      <c r="S84" s="61" t="str">
        <f>IFERROR(stern!R84/GAMSstern!R84,"")</f>
        <v/>
      </c>
      <c r="T84" s="61" t="str">
        <f>IFERROR(stern!S84/GAMSstern!S84,"")</f>
        <v/>
      </c>
      <c r="U84" s="61" t="str">
        <f>IFERROR(stern!T84/GAMSstern!T84,"")</f>
        <v/>
      </c>
      <c r="V84" s="61" t="str">
        <f>IFERROR(stern!U84/GAMSstern!U84,"")</f>
        <v/>
      </c>
      <c r="W84" s="61" t="str">
        <f>IFERROR(stern!V84/GAMSstern!V84,"")</f>
        <v/>
      </c>
      <c r="X84" s="61" t="str">
        <f>IFERROR(stern!W84/GAMSstern!W84,"")</f>
        <v/>
      </c>
      <c r="Y84" s="61" t="str">
        <f>IFERROR(stern!X84/GAMSstern!X84,"")</f>
        <v/>
      </c>
      <c r="Z84" s="61" t="str">
        <f>IFERROR(stern!Y84/GAMSstern!Y84,"")</f>
        <v/>
      </c>
      <c r="AA84" s="61" t="str">
        <f>IFERROR(stern!Z84/GAMSstern!Z84,"")</f>
        <v/>
      </c>
      <c r="AB84" s="61" t="str">
        <f>IFERROR(stern!AA84/GAMSstern!AA84,"")</f>
        <v/>
      </c>
      <c r="AC84" s="61" t="str">
        <f>IFERROR(stern!AB84/GAMSstern!AB84,"")</f>
        <v/>
      </c>
      <c r="AD84" s="61" t="str">
        <f>IFERROR(stern!AC84/GAMSstern!AC84,"")</f>
        <v/>
      </c>
      <c r="AE84" s="61" t="str">
        <f>IFERROR(stern!AD84/GAMSstern!AD84,"")</f>
        <v/>
      </c>
      <c r="AF84" s="61" t="str">
        <f>IFERROR(stern!AE84/GAMSstern!AE84,"")</f>
        <v/>
      </c>
      <c r="AG84" s="61" t="str">
        <f>IFERROR(stern!AF84/GAMSstern!AF84,"")</f>
        <v/>
      </c>
      <c r="AH84" s="61" t="str">
        <f>IFERROR(stern!AG84/GAMSstern!AG84,"")</f>
        <v/>
      </c>
      <c r="AI84" s="61" t="str">
        <f>IFERROR(stern!AH84/GAMSstern!AH84,"")</f>
        <v/>
      </c>
      <c r="AJ84" s="61" t="str">
        <f>IFERROR(stern!AI84/GAMSstern!AI84,"")</f>
        <v/>
      </c>
      <c r="AK84" s="61" t="str">
        <f>IFERROR(stern!AJ84/GAMSstern!AJ84,"")</f>
        <v/>
      </c>
      <c r="AL84" s="61" t="str">
        <f>IFERROR(stern!AK84/GAMSstern!AK84,"")</f>
        <v/>
      </c>
      <c r="AM84" s="61" t="str">
        <f>IFERROR(stern!AL84/GAMSstern!AL84,"")</f>
        <v/>
      </c>
      <c r="AN84" s="61" t="str">
        <f>IFERROR(stern!AM84/GAMSstern!AM84,"")</f>
        <v/>
      </c>
      <c r="AO84" s="61" t="str">
        <f>IFERROR(stern!AN84/GAMSstern!AN84,"")</f>
        <v/>
      </c>
      <c r="AP84" s="61" t="str">
        <f>IFERROR(stern!AO84/GAMSstern!AO84,"")</f>
        <v/>
      </c>
      <c r="AQ84" s="61" t="str">
        <f>IFERROR(stern!AP84/GAMSstern!AP84,"")</f>
        <v/>
      </c>
      <c r="AR84" s="61" t="str">
        <f>IFERROR(stern!AQ84/GAMSstern!AQ84,"")</f>
        <v/>
      </c>
      <c r="AS84" s="61" t="str">
        <f>IFERROR(stern!AR84/GAMSstern!AR84,"")</f>
        <v/>
      </c>
      <c r="AT84" s="61" t="str">
        <f>IFERROR(stern!AS84/GAMSstern!AS84,"")</f>
        <v/>
      </c>
      <c r="AU84" s="61" t="str">
        <f>IFERROR(stern!AT84/GAMSstern!AT84,"")</f>
        <v/>
      </c>
      <c r="AV84" s="61" t="str">
        <f>IFERROR(stern!AU84/GAMSstern!AU84,"")</f>
        <v/>
      </c>
      <c r="AW84" s="61" t="str">
        <f>IFERROR(stern!AV84/GAMSstern!AV84,"")</f>
        <v/>
      </c>
      <c r="AX84" s="61" t="str">
        <f>IFERROR(stern!AW84/GAMSstern!AW84,"")</f>
        <v/>
      </c>
      <c r="AY84" s="61" t="str">
        <f>IFERROR(stern!AX84/GAMSstern!AX84,"")</f>
        <v/>
      </c>
      <c r="AZ84" s="61" t="str">
        <f>IFERROR(stern!AY84/GAMSstern!AY84,"")</f>
        <v/>
      </c>
      <c r="BA84" s="61" t="str">
        <f>IFERROR(stern!AZ84/GAMSstern!AZ84,"")</f>
        <v/>
      </c>
      <c r="BB84" s="61" t="str">
        <f>IFERROR(stern!BA84/GAMSstern!BA84,"")</f>
        <v/>
      </c>
      <c r="BC84" s="61" t="str">
        <f>IFERROR(stern!BB84/GAMSstern!BB84,"")</f>
        <v/>
      </c>
      <c r="BD84" s="61" t="str">
        <f>IFERROR(stern!BC84/GAMSstern!BC84,"")</f>
        <v/>
      </c>
      <c r="BE84" s="61" t="str">
        <f>IFERROR(stern!BD84/GAMSstern!BD84,"")</f>
        <v/>
      </c>
      <c r="BF84" s="61" t="str">
        <f>IFERROR(stern!BE84/GAMSstern!BE84,"")</f>
        <v/>
      </c>
      <c r="BG84" s="61" t="str">
        <f>IFERROR(stern!BF84/GAMSstern!BF84,"")</f>
        <v/>
      </c>
      <c r="BH84" s="61" t="str">
        <f>IFERROR(stern!BG84/GAMSstern!BG84,"")</f>
        <v/>
      </c>
      <c r="BI84" s="61" t="str">
        <f>IFERROR(stern!BH84/GAMSstern!BH84,"")</f>
        <v/>
      </c>
      <c r="BJ84" s="61" t="str">
        <f>IFERROR(stern!BI84/GAMSstern!BI84,"")</f>
        <v/>
      </c>
    </row>
    <row r="85" spans="1:62" x14ac:dyDescent="0.25">
      <c r="A85" t="str">
        <f>stern!A85</f>
        <v>Global Environmental Variables</v>
      </c>
      <c r="B85" t="str">
        <f>GAMSbase!A85</f>
        <v>** Global Environmental Variables</v>
      </c>
      <c r="C85" s="61" t="str">
        <f>IFERROR(stern!B85/GAMSstern!B85,"")</f>
        <v/>
      </c>
      <c r="D85" s="61" t="str">
        <f>IFERROR(stern!C85/GAMSstern!C85,"")</f>
        <v/>
      </c>
      <c r="E85" s="61" t="str">
        <f>IFERROR(stern!D85/GAMSstern!D85,"")</f>
        <v/>
      </c>
      <c r="F85" s="61" t="str">
        <f>IFERROR(stern!E85/GAMSstern!E85,"")</f>
        <v/>
      </c>
      <c r="G85" s="61" t="str">
        <f>IFERROR(stern!F85/GAMSstern!F85,"")</f>
        <v/>
      </c>
      <c r="H85" s="61" t="str">
        <f>IFERROR(stern!G85/GAMSstern!G85,"")</f>
        <v/>
      </c>
      <c r="I85" s="61" t="str">
        <f>IFERROR(stern!H85/GAMSstern!H85,"")</f>
        <v/>
      </c>
      <c r="J85" s="61" t="str">
        <f>IFERROR(stern!I85/GAMSstern!I85,"")</f>
        <v/>
      </c>
      <c r="K85" s="61" t="str">
        <f>IFERROR(stern!J85/GAMSstern!J85,"")</f>
        <v/>
      </c>
      <c r="L85" s="61" t="str">
        <f>IFERROR(stern!K85/GAMSstern!K85,"")</f>
        <v/>
      </c>
      <c r="M85" s="61" t="str">
        <f>IFERROR(stern!L85/GAMSstern!L85,"")</f>
        <v/>
      </c>
      <c r="N85" s="61" t="str">
        <f>IFERROR(stern!M85/GAMSstern!M85,"")</f>
        <v/>
      </c>
      <c r="O85" s="61" t="str">
        <f>IFERROR(stern!N85/GAMSstern!N85,"")</f>
        <v/>
      </c>
      <c r="P85" s="61" t="str">
        <f>IFERROR(stern!O85/GAMSstern!O85,"")</f>
        <v/>
      </c>
      <c r="Q85" s="61" t="str">
        <f>IFERROR(stern!P85/GAMSstern!P85,"")</f>
        <v/>
      </c>
      <c r="R85" s="61" t="str">
        <f>IFERROR(stern!Q85/GAMSstern!Q85,"")</f>
        <v/>
      </c>
      <c r="S85" s="61" t="str">
        <f>IFERROR(stern!R85/GAMSstern!R85,"")</f>
        <v/>
      </c>
      <c r="T85" s="61" t="str">
        <f>IFERROR(stern!S85/GAMSstern!S85,"")</f>
        <v/>
      </c>
      <c r="U85" s="61" t="str">
        <f>IFERROR(stern!T85/GAMSstern!T85,"")</f>
        <v/>
      </c>
      <c r="V85" s="61" t="str">
        <f>IFERROR(stern!U85/GAMSstern!U85,"")</f>
        <v/>
      </c>
      <c r="W85" s="61" t="str">
        <f>IFERROR(stern!V85/GAMSstern!V85,"")</f>
        <v/>
      </c>
      <c r="X85" s="61" t="str">
        <f>IFERROR(stern!W85/GAMSstern!W85,"")</f>
        <v/>
      </c>
      <c r="Y85" s="61" t="str">
        <f>IFERROR(stern!X85/GAMSstern!X85,"")</f>
        <v/>
      </c>
      <c r="Z85" s="61" t="str">
        <f>IFERROR(stern!Y85/GAMSstern!Y85,"")</f>
        <v/>
      </c>
      <c r="AA85" s="61" t="str">
        <f>IFERROR(stern!Z85/GAMSstern!Z85,"")</f>
        <v/>
      </c>
      <c r="AB85" s="61" t="str">
        <f>IFERROR(stern!AA85/GAMSstern!AA85,"")</f>
        <v/>
      </c>
      <c r="AC85" s="61" t="str">
        <f>IFERROR(stern!AB85/GAMSstern!AB85,"")</f>
        <v/>
      </c>
      <c r="AD85" s="61" t="str">
        <f>IFERROR(stern!AC85/GAMSstern!AC85,"")</f>
        <v/>
      </c>
      <c r="AE85" s="61" t="str">
        <f>IFERROR(stern!AD85/GAMSstern!AD85,"")</f>
        <v/>
      </c>
      <c r="AF85" s="61" t="str">
        <f>IFERROR(stern!AE85/GAMSstern!AE85,"")</f>
        <v/>
      </c>
      <c r="AG85" s="61" t="str">
        <f>IFERROR(stern!AF85/GAMSstern!AF85,"")</f>
        <v/>
      </c>
      <c r="AH85" s="61" t="str">
        <f>IFERROR(stern!AG85/GAMSstern!AG85,"")</f>
        <v/>
      </c>
      <c r="AI85" s="61" t="str">
        <f>IFERROR(stern!AH85/GAMSstern!AH85,"")</f>
        <v/>
      </c>
      <c r="AJ85" s="61" t="str">
        <f>IFERROR(stern!AI85/GAMSstern!AI85,"")</f>
        <v/>
      </c>
      <c r="AK85" s="61" t="str">
        <f>IFERROR(stern!AJ85/GAMSstern!AJ85,"")</f>
        <v/>
      </c>
      <c r="AL85" s="61" t="str">
        <f>IFERROR(stern!AK85/GAMSstern!AK85,"")</f>
        <v/>
      </c>
      <c r="AM85" s="61" t="str">
        <f>IFERROR(stern!AL85/GAMSstern!AL85,"")</f>
        <v/>
      </c>
      <c r="AN85" s="61" t="str">
        <f>IFERROR(stern!AM85/GAMSstern!AM85,"")</f>
        <v/>
      </c>
      <c r="AO85" s="61" t="str">
        <f>IFERROR(stern!AN85/GAMSstern!AN85,"")</f>
        <v/>
      </c>
      <c r="AP85" s="61" t="str">
        <f>IFERROR(stern!AO85/GAMSstern!AO85,"")</f>
        <v/>
      </c>
      <c r="AQ85" s="61" t="str">
        <f>IFERROR(stern!AP85/GAMSstern!AP85,"")</f>
        <v/>
      </c>
      <c r="AR85" s="61" t="str">
        <f>IFERROR(stern!AQ85/GAMSstern!AQ85,"")</f>
        <v/>
      </c>
      <c r="AS85" s="61" t="str">
        <f>IFERROR(stern!AR85/GAMSstern!AR85,"")</f>
        <v/>
      </c>
      <c r="AT85" s="61" t="str">
        <f>IFERROR(stern!AS85/GAMSstern!AS85,"")</f>
        <v/>
      </c>
      <c r="AU85" s="61" t="str">
        <f>IFERROR(stern!AT85/GAMSstern!AT85,"")</f>
        <v/>
      </c>
      <c r="AV85" s="61" t="str">
        <f>IFERROR(stern!AU85/GAMSstern!AU85,"")</f>
        <v/>
      </c>
      <c r="AW85" s="61" t="str">
        <f>IFERROR(stern!AV85/GAMSstern!AV85,"")</f>
        <v/>
      </c>
      <c r="AX85" s="61" t="str">
        <f>IFERROR(stern!AW85/GAMSstern!AW85,"")</f>
        <v/>
      </c>
      <c r="AY85" s="61" t="str">
        <f>IFERROR(stern!AX85/GAMSstern!AX85,"")</f>
        <v/>
      </c>
      <c r="AZ85" s="61" t="str">
        <f>IFERROR(stern!AY85/GAMSstern!AY85,"")</f>
        <v/>
      </c>
      <c r="BA85" s="61" t="str">
        <f>IFERROR(stern!AZ85/GAMSstern!AZ85,"")</f>
        <v/>
      </c>
      <c r="BB85" s="61" t="str">
        <f>IFERROR(stern!BA85/GAMSstern!BA85,"")</f>
        <v/>
      </c>
      <c r="BC85" s="61" t="str">
        <f>IFERROR(stern!BB85/GAMSstern!BB85,"")</f>
        <v/>
      </c>
      <c r="BD85" s="61" t="str">
        <f>IFERROR(stern!BC85/GAMSstern!BC85,"")</f>
        <v/>
      </c>
      <c r="BE85" s="61" t="str">
        <f>IFERROR(stern!BD85/GAMSstern!BD85,"")</f>
        <v/>
      </c>
      <c r="BF85" s="61" t="str">
        <f>IFERROR(stern!BE85/GAMSstern!BE85,"")</f>
        <v/>
      </c>
      <c r="BG85" s="61" t="str">
        <f>IFERROR(stern!BF85/GAMSstern!BF85,"")</f>
        <v/>
      </c>
      <c r="BH85" s="61" t="str">
        <f>IFERROR(stern!BG85/GAMSstern!BG85,"")</f>
        <v/>
      </c>
      <c r="BI85" s="61" t="str">
        <f>IFERROR(stern!BH85/GAMSstern!BH85,"")</f>
        <v/>
      </c>
      <c r="BJ85" s="61" t="str">
        <f>IFERROR(stern!BI85/GAMSstern!BI85,"")</f>
        <v/>
      </c>
    </row>
    <row r="86" spans="1:62" x14ac:dyDescent="0.25">
      <c r="A86" t="str">
        <f>stern!A86</f>
        <v>CARBON CYCLE (beginning of period)</v>
      </c>
      <c r="B86" t="str">
        <f>GAMSbase!A86</f>
        <v>* CARBON CYCLE</v>
      </c>
      <c r="C86" s="61" t="str">
        <f>IFERROR(stern!B86/GAMSstern!B86,"")</f>
        <v/>
      </c>
      <c r="D86" s="61" t="str">
        <f>IFERROR(stern!C86/GAMSstern!C86,"")</f>
        <v/>
      </c>
      <c r="E86" s="61" t="str">
        <f>IFERROR(stern!D86/GAMSstern!D86,"")</f>
        <v/>
      </c>
      <c r="F86" s="61" t="str">
        <f>IFERROR(stern!E86/GAMSstern!E86,"")</f>
        <v/>
      </c>
      <c r="G86" s="61" t="str">
        <f>IFERROR(stern!F86/GAMSstern!F86,"")</f>
        <v/>
      </c>
      <c r="H86" s="61" t="str">
        <f>IFERROR(stern!G86/GAMSstern!G86,"")</f>
        <v/>
      </c>
      <c r="I86" s="61" t="str">
        <f>IFERROR(stern!H86/GAMSstern!H86,"")</f>
        <v/>
      </c>
      <c r="J86" s="61" t="str">
        <f>IFERROR(stern!I86/GAMSstern!I86,"")</f>
        <v/>
      </c>
      <c r="K86" s="61" t="str">
        <f>IFERROR(stern!J86/GAMSstern!J86,"")</f>
        <v/>
      </c>
      <c r="L86" s="61" t="str">
        <f>IFERROR(stern!K86/GAMSstern!K86,"")</f>
        <v/>
      </c>
      <c r="M86" s="61" t="str">
        <f>IFERROR(stern!L86/GAMSstern!L86,"")</f>
        <v/>
      </c>
      <c r="N86" s="61" t="str">
        <f>IFERROR(stern!M86/GAMSstern!M86,"")</f>
        <v/>
      </c>
      <c r="O86" s="61" t="str">
        <f>IFERROR(stern!N86/GAMSstern!N86,"")</f>
        <v/>
      </c>
      <c r="P86" s="61" t="str">
        <f>IFERROR(stern!O86/GAMSstern!O86,"")</f>
        <v/>
      </c>
      <c r="Q86" s="61" t="str">
        <f>IFERROR(stern!P86/GAMSstern!P86,"")</f>
        <v/>
      </c>
      <c r="R86" s="61" t="str">
        <f>IFERROR(stern!Q86/GAMSstern!Q86,"")</f>
        <v/>
      </c>
      <c r="S86" s="61" t="str">
        <f>IFERROR(stern!R86/GAMSstern!R86,"")</f>
        <v/>
      </c>
      <c r="T86" s="61" t="str">
        <f>IFERROR(stern!S86/GAMSstern!S86,"")</f>
        <v/>
      </c>
      <c r="U86" s="61" t="str">
        <f>IFERROR(stern!T86/GAMSstern!T86,"")</f>
        <v/>
      </c>
      <c r="V86" s="61" t="str">
        <f>IFERROR(stern!U86/GAMSstern!U86,"")</f>
        <v/>
      </c>
      <c r="W86" s="61" t="str">
        <f>IFERROR(stern!V86/GAMSstern!V86,"")</f>
        <v/>
      </c>
      <c r="X86" s="61" t="str">
        <f>IFERROR(stern!W86/GAMSstern!W86,"")</f>
        <v/>
      </c>
      <c r="Y86" s="61" t="str">
        <f>IFERROR(stern!X86/GAMSstern!X86,"")</f>
        <v/>
      </c>
      <c r="Z86" s="61" t="str">
        <f>IFERROR(stern!Y86/GAMSstern!Y86,"")</f>
        <v/>
      </c>
      <c r="AA86" s="61" t="str">
        <f>IFERROR(stern!Z86/GAMSstern!Z86,"")</f>
        <v/>
      </c>
      <c r="AB86" s="61" t="str">
        <f>IFERROR(stern!AA86/GAMSstern!AA86,"")</f>
        <v/>
      </c>
      <c r="AC86" s="61" t="str">
        <f>IFERROR(stern!AB86/GAMSstern!AB86,"")</f>
        <v/>
      </c>
      <c r="AD86" s="61" t="str">
        <f>IFERROR(stern!AC86/GAMSstern!AC86,"")</f>
        <v/>
      </c>
      <c r="AE86" s="61" t="str">
        <f>IFERROR(stern!AD86/GAMSstern!AD86,"")</f>
        <v/>
      </c>
      <c r="AF86" s="61" t="str">
        <f>IFERROR(stern!AE86/GAMSstern!AE86,"")</f>
        <v/>
      </c>
      <c r="AG86" s="61" t="str">
        <f>IFERROR(stern!AF86/GAMSstern!AF86,"")</f>
        <v/>
      </c>
      <c r="AH86" s="61" t="str">
        <f>IFERROR(stern!AG86/GAMSstern!AG86,"")</f>
        <v/>
      </c>
      <c r="AI86" s="61" t="str">
        <f>IFERROR(stern!AH86/GAMSstern!AH86,"")</f>
        <v/>
      </c>
      <c r="AJ86" s="61" t="str">
        <f>IFERROR(stern!AI86/GAMSstern!AI86,"")</f>
        <v/>
      </c>
      <c r="AK86" s="61" t="str">
        <f>IFERROR(stern!AJ86/GAMSstern!AJ86,"")</f>
        <v/>
      </c>
      <c r="AL86" s="61" t="str">
        <f>IFERROR(stern!AK86/GAMSstern!AK86,"")</f>
        <v/>
      </c>
      <c r="AM86" s="61" t="str">
        <f>IFERROR(stern!AL86/GAMSstern!AL86,"")</f>
        <v/>
      </c>
      <c r="AN86" s="61" t="str">
        <f>IFERROR(stern!AM86/GAMSstern!AM86,"")</f>
        <v/>
      </c>
      <c r="AO86" s="61" t="str">
        <f>IFERROR(stern!AN86/GAMSstern!AN86,"")</f>
        <v/>
      </c>
      <c r="AP86" s="61" t="str">
        <f>IFERROR(stern!AO86/GAMSstern!AO86,"")</f>
        <v/>
      </c>
      <c r="AQ86" s="61" t="str">
        <f>IFERROR(stern!AP86/GAMSstern!AP86,"")</f>
        <v/>
      </c>
      <c r="AR86" s="61" t="str">
        <f>IFERROR(stern!AQ86/GAMSstern!AQ86,"")</f>
        <v/>
      </c>
      <c r="AS86" s="61" t="str">
        <f>IFERROR(stern!AR86/GAMSstern!AR86,"")</f>
        <v/>
      </c>
      <c r="AT86" s="61" t="str">
        <f>IFERROR(stern!AS86/GAMSstern!AS86,"")</f>
        <v/>
      </c>
      <c r="AU86" s="61" t="str">
        <f>IFERROR(stern!AT86/GAMSstern!AT86,"")</f>
        <v/>
      </c>
      <c r="AV86" s="61" t="str">
        <f>IFERROR(stern!AU86/GAMSstern!AU86,"")</f>
        <v/>
      </c>
      <c r="AW86" s="61" t="str">
        <f>IFERROR(stern!AV86/GAMSstern!AV86,"")</f>
        <v/>
      </c>
      <c r="AX86" s="61" t="str">
        <f>IFERROR(stern!AW86/GAMSstern!AW86,"")</f>
        <v/>
      </c>
      <c r="AY86" s="61" t="str">
        <f>IFERROR(stern!AX86/GAMSstern!AX86,"")</f>
        <v/>
      </c>
      <c r="AZ86" s="61" t="str">
        <f>IFERROR(stern!AY86/GAMSstern!AY86,"")</f>
        <v/>
      </c>
      <c r="BA86" s="61" t="str">
        <f>IFERROR(stern!AZ86/GAMSstern!AZ86,"")</f>
        <v/>
      </c>
      <c r="BB86" s="61" t="str">
        <f>IFERROR(stern!BA86/GAMSstern!BA86,"")</f>
        <v/>
      </c>
      <c r="BC86" s="61" t="str">
        <f>IFERROR(stern!BB86/GAMSstern!BB86,"")</f>
        <v/>
      </c>
      <c r="BD86" s="61" t="str">
        <f>IFERROR(stern!BC86/GAMSstern!BC86,"")</f>
        <v/>
      </c>
      <c r="BE86" s="61" t="str">
        <f>IFERROR(stern!BD86/GAMSstern!BD86,"")</f>
        <v/>
      </c>
      <c r="BF86" s="61" t="str">
        <f>IFERROR(stern!BE86/GAMSstern!BE86,"")</f>
        <v/>
      </c>
      <c r="BG86" s="61" t="str">
        <f>IFERROR(stern!BF86/GAMSstern!BF86,"")</f>
        <v/>
      </c>
      <c r="BH86" s="61" t="str">
        <f>IFERROR(stern!BG86/GAMSstern!BG86,"")</f>
        <v/>
      </c>
      <c r="BI86" s="61" t="str">
        <f>IFERROR(stern!BH86/GAMSstern!BH86,"")</f>
        <v/>
      </c>
      <c r="BJ86" s="61" t="str">
        <f>IFERROR(stern!BI86/GAMSstern!BI86,"")</f>
        <v/>
      </c>
    </row>
    <row r="87" spans="1:62" x14ac:dyDescent="0.25">
      <c r="A87" t="str">
        <f>stern!A87</f>
        <v>Atmospheric concentration of carbon (GTC)</v>
      </c>
      <c r="B87" t="str">
        <f>GAMSbase!A87</f>
        <v>Atmospheric concentration of carbon (GTC)</v>
      </c>
      <c r="C87" s="61">
        <f>IFERROR(stern!B87/GAMSstern!B87,"")</f>
        <v>1</v>
      </c>
      <c r="D87" s="61">
        <f>IFERROR(stern!C87/GAMSstern!C87,"")</f>
        <v>0.99999999999982325</v>
      </c>
      <c r="E87" s="61">
        <f>IFERROR(stern!D87/GAMSstern!D87,"")</f>
        <v>0.99999922716557921</v>
      </c>
      <c r="F87" s="61">
        <f>IFERROR(stern!E87/GAMSstern!E87,"")</f>
        <v>0.99964527588641683</v>
      </c>
      <c r="G87" s="61">
        <f>IFERROR(stern!F87/GAMSstern!F87,"")</f>
        <v>0.99923730781494946</v>
      </c>
      <c r="H87" s="61">
        <f>IFERROR(stern!G87/GAMSstern!G87,"")</f>
        <v>0.99879623790715488</v>
      </c>
      <c r="I87" s="61">
        <f>IFERROR(stern!H87/GAMSstern!H87,"")</f>
        <v>0.99833580521112231</v>
      </c>
      <c r="J87" s="61">
        <f>IFERROR(stern!I87/GAMSstern!I87,"")</f>
        <v>0.99786739855491158</v>
      </c>
      <c r="K87" s="61">
        <f>IFERROR(stern!J87/GAMSstern!J87,"")</f>
        <v>0.99740407549365095</v>
      </c>
      <c r="L87" s="61">
        <f>IFERROR(stern!K87/GAMSstern!K87,"")</f>
        <v>0.99696464807771834</v>
      </c>
      <c r="M87" s="61">
        <f>IFERROR(stern!L87/GAMSstern!L87,"")</f>
        <v>0.99657853045624956</v>
      </c>
      <c r="N87" s="61">
        <f>IFERROR(stern!M87/GAMSstern!M87,"")</f>
        <v>0.99629207959818089</v>
      </c>
      <c r="O87" s="61">
        <f>IFERROR(stern!N87/GAMSstern!N87,"")</f>
        <v>0.99617735994187262</v>
      </c>
      <c r="P87" s="61">
        <f>IFERROR(stern!O87/GAMSstern!O87,"")</f>
        <v>0.99634467734044529</v>
      </c>
      <c r="Q87" s="61">
        <f>IFERROR(stern!P87/GAMSstern!P87,"")</f>
        <v>0.99654572486734871</v>
      </c>
      <c r="R87" s="61">
        <f>IFERROR(stern!Q87/GAMSstern!Q87,"")</f>
        <v>0.99672630311100119</v>
      </c>
      <c r="S87" s="61">
        <f>IFERROR(stern!R87/GAMSstern!R87,"")</f>
        <v>0.99688804869650061</v>
      </c>
      <c r="T87" s="61">
        <f>IFERROR(stern!S87/GAMSstern!S87,"")</f>
        <v>0.99703257161592318</v>
      </c>
      <c r="U87" s="61">
        <f>IFERROR(stern!T87/GAMSstern!T87,"")</f>
        <v>0.99716142878924885</v>
      </c>
      <c r="V87" s="61">
        <f>IFERROR(stern!U87/GAMSstern!U87,"")</f>
        <v>0.99727610452671978</v>
      </c>
      <c r="W87" s="61">
        <f>IFERROR(stern!V87/GAMSstern!V87,"")</f>
        <v>0.99737799705421859</v>
      </c>
      <c r="X87" s="61">
        <f>IFERROR(stern!W87/GAMSstern!W87,"")</f>
        <v>0.99746841017121857</v>
      </c>
      <c r="Y87" s="61">
        <f>IFERROR(stern!X87/GAMSstern!X87,"")</f>
        <v>0.99754854910426971</v>
      </c>
      <c r="Z87" s="61">
        <f>IFERROR(stern!Y87/GAMSstern!Y87,"")</f>
        <v>0.99761951967570217</v>
      </c>
      <c r="AA87" s="61">
        <f>IFERROR(stern!Z87/GAMSstern!Z87,"")</f>
        <v>0.99768232999856543</v>
      </c>
      <c r="AB87" s="61">
        <f>IFERROR(stern!AA87/GAMSstern!AA87,"")</f>
        <v>0.99773789401626845</v>
      </c>
      <c r="AC87" s="61">
        <f>IFERROR(stern!AB87/GAMSstern!AB87,"")</f>
        <v>0.99778703632175769</v>
      </c>
      <c r="AD87" s="61">
        <f>IFERROR(stern!AC87/GAMSstern!AC87,"")</f>
        <v>0.99783049779238486</v>
      </c>
      <c r="AE87" s="61">
        <f>IFERROR(stern!AD87/GAMSstern!AD87,"")</f>
        <v>0.99786894167909412</v>
      </c>
      <c r="AF87" s="61">
        <f>IFERROR(stern!AE87/GAMSstern!AE87,"")</f>
        <v>0.99790295986994726</v>
      </c>
      <c r="AG87" s="61">
        <f>IFERROR(stern!AF87/GAMSstern!AF87,"")</f>
        <v>1.0287522860459726</v>
      </c>
      <c r="AH87" s="61">
        <f>IFERROR(stern!AG87/GAMSstern!AG87,"")</f>
        <v>1.0626806281556536</v>
      </c>
      <c r="AI87" s="61">
        <f>IFERROR(stern!AH87/GAMSstern!AH87,"")</f>
        <v>1.0997022921098765</v>
      </c>
      <c r="AJ87" s="61">
        <f>IFERROR(stern!AI87/GAMSstern!AI87,"")</f>
        <v>1.1112039014818371</v>
      </c>
      <c r="AK87" s="61">
        <f>IFERROR(stern!AJ87/GAMSstern!AJ87,"")</f>
        <v>1.1180919701593772</v>
      </c>
      <c r="AL87" s="61">
        <f>IFERROR(stern!AK87/GAMSstern!AK87,"")</f>
        <v>1.1219546056838443</v>
      </c>
      <c r="AM87" s="61">
        <f>IFERROR(stern!AL87/GAMSstern!AL87,"")</f>
        <v>1.1238476836051337</v>
      </c>
      <c r="AN87" s="61">
        <f>IFERROR(stern!AM87/GAMSstern!AM87,"")</f>
        <v>1.1244942327592042</v>
      </c>
      <c r="AO87" s="61">
        <f>IFERROR(stern!AN87/GAMSstern!AN87,"")</f>
        <v>1.1243969950447092</v>
      </c>
      <c r="AP87" s="61">
        <f>IFERROR(stern!AO87/GAMSstern!AO87,"")</f>
        <v>1.1239075448246842</v>
      </c>
      <c r="AQ87" s="61">
        <f>IFERROR(stern!AP87/GAMSstern!AP87,"")</f>
        <v>1.1214473214301033</v>
      </c>
      <c r="AR87" s="61">
        <f>IFERROR(stern!AQ87/GAMSstern!AQ87,"")</f>
        <v>1.1164372306714707</v>
      </c>
      <c r="AS87" s="61">
        <f>IFERROR(stern!AR87/GAMSstern!AR87,"")</f>
        <v>1.1100507070004841</v>
      </c>
      <c r="AT87" s="61">
        <f>IFERROR(stern!AS87/GAMSstern!AS87,"")</f>
        <v>1.1033226076362008</v>
      </c>
      <c r="AU87" s="61">
        <f>IFERROR(stern!AT87/GAMSstern!AT87,"")</f>
        <v>1.0969546669276289</v>
      </c>
      <c r="AV87" s="61">
        <f>IFERROR(stern!AU87/GAMSstern!AU87,"")</f>
        <v>1.0913131481385254</v>
      </c>
      <c r="AW87" s="61">
        <f>IFERROR(stern!AV87/GAMSstern!AV87,"")</f>
        <v>1.0865182721791391</v>
      </c>
      <c r="AX87" s="61">
        <f>IFERROR(stern!AW87/GAMSstern!AW87,"")</f>
        <v>1.0825388578361459</v>
      </c>
      <c r="AY87" s="61">
        <f>IFERROR(stern!AX87/GAMSstern!AX87,"")</f>
        <v>1.079257336895703</v>
      </c>
      <c r="AZ87" s="61">
        <f>IFERROR(stern!AY87/GAMSstern!AY87,"")</f>
        <v>1.076503135144973</v>
      </c>
      <c r="BA87" s="61">
        <f>IFERROR(stern!AZ87/GAMSstern!AZ87,"")</f>
        <v>1.0740640879460743</v>
      </c>
      <c r="BB87" s="61">
        <f>IFERROR(stern!BA87/GAMSstern!BA87,"")</f>
        <v>1.0723913168848342</v>
      </c>
      <c r="BC87" s="61">
        <f>IFERROR(stern!BB87/GAMSstern!BB87,"")</f>
        <v>1.0701242485093247</v>
      </c>
      <c r="BD87" s="61">
        <f>IFERROR(stern!BC87/GAMSstern!BC87,"")</f>
        <v>1.0672023085812103</v>
      </c>
      <c r="BE87" s="61">
        <f>IFERROR(stern!BD87/GAMSstern!BD87,"")</f>
        <v>1.0635323240441439</v>
      </c>
      <c r="BF87" s="61">
        <f>IFERROR(stern!BE87/GAMSstern!BE87,"")</f>
        <v>1.0590711839964346</v>
      </c>
      <c r="BG87" s="61">
        <f>IFERROR(stern!BF87/GAMSstern!BF87,"")</f>
        <v>1.0539004831669119</v>
      </c>
      <c r="BH87" s="61">
        <f>IFERROR(stern!BG87/GAMSstern!BG87,"")</f>
        <v>1.0482495560961236</v>
      </c>
      <c r="BI87" s="61">
        <f>IFERROR(stern!BH87/GAMSstern!BH87,"")</f>
        <v>1.0424433769541972</v>
      </c>
      <c r="BJ87" s="61">
        <f>IFERROR(stern!BI87/GAMSstern!BI87,"")</f>
        <v>1.0367975324630847</v>
      </c>
    </row>
    <row r="88" spans="1:62" x14ac:dyDescent="0.25">
      <c r="A88" t="str">
        <f>stern!A88</f>
        <v>Atmospheric concentration of carbon (ppm)</v>
      </c>
      <c r="B88" t="str">
        <f>GAMSbase!A88</f>
        <v>Atmospheric concentration of carbon (ppm)</v>
      </c>
      <c r="C88" s="61">
        <f>IFERROR(stern!B88/GAMSstern!B88,"")</f>
        <v>0.99999999999994227</v>
      </c>
      <c r="D88" s="61">
        <f>IFERROR(stern!C88/GAMSstern!C88,"")</f>
        <v>0.99999999999977374</v>
      </c>
      <c r="E88" s="61">
        <f>IFERROR(stern!D88/GAMSstern!D88,"")</f>
        <v>0.99999922716555834</v>
      </c>
      <c r="F88" s="61">
        <f>IFERROR(stern!E88/GAMSstern!E88,"")</f>
        <v>0.99964527588650065</v>
      </c>
      <c r="G88" s="61">
        <f>IFERROR(stern!F88/GAMSstern!F88,"")</f>
        <v>0.99923730781504627</v>
      </c>
      <c r="H88" s="61">
        <f>IFERROR(stern!G88/GAMSstern!G88,"")</f>
        <v>0.9987962379072064</v>
      </c>
      <c r="I88" s="61">
        <f>IFERROR(stern!H88/GAMSstern!H88,"")</f>
        <v>0.99833580521110843</v>
      </c>
      <c r="J88" s="61">
        <f>IFERROR(stern!I88/GAMSstern!I88,"")</f>
        <v>0.99786739855498197</v>
      </c>
      <c r="K88" s="61">
        <f>IFERROR(stern!J88/GAMSstern!J88,"")</f>
        <v>0.99740407549351584</v>
      </c>
      <c r="L88" s="61">
        <f>IFERROR(stern!K88/GAMSstern!K88,"")</f>
        <v>0.99696464807781715</v>
      </c>
      <c r="M88" s="61">
        <f>IFERROR(stern!L88/GAMSstern!L88,"")</f>
        <v>0.99657853045629374</v>
      </c>
      <c r="N88" s="61">
        <f>IFERROR(stern!M88/GAMSstern!M88,"")</f>
        <v>0.99629207959814925</v>
      </c>
      <c r="O88" s="61">
        <f>IFERROR(stern!N88/GAMSstern!N88,"")</f>
        <v>0.9961773599417959</v>
      </c>
      <c r="P88" s="61">
        <f>IFERROR(stern!O88/GAMSstern!O88,"")</f>
        <v>0.99634467734036314</v>
      </c>
      <c r="Q88" s="61">
        <f>IFERROR(stern!P88/GAMSstern!P88,"")</f>
        <v>0.99654572486730575</v>
      </c>
      <c r="R88" s="61">
        <f>IFERROR(stern!Q88/GAMSstern!Q88,"")</f>
        <v>0.99672630311104793</v>
      </c>
      <c r="S88" s="61">
        <f>IFERROR(stern!R88/GAMSstern!R88,"")</f>
        <v>0.99688804869646241</v>
      </c>
      <c r="T88" s="61">
        <f>IFERROR(stern!S88/GAMSstern!S88,"")</f>
        <v>0.99703257161586611</v>
      </c>
      <c r="U88" s="61">
        <f>IFERROR(stern!T88/GAMSstern!T88,"")</f>
        <v>0.99716142878929381</v>
      </c>
      <c r="V88" s="61">
        <f>IFERROR(stern!U88/GAMSstern!U88,"")</f>
        <v>0.99727610452667004</v>
      </c>
      <c r="W88" s="61">
        <f>IFERROR(stern!V88/GAMSstern!V88,"")</f>
        <v>0.99737799705429475</v>
      </c>
      <c r="X88" s="61">
        <f>IFERROR(stern!W88/GAMSstern!W88,"")</f>
        <v>0.99746841017119625</v>
      </c>
      <c r="Y88" s="61">
        <f>IFERROR(stern!X88/GAMSstern!X88,"")</f>
        <v>0.99754854910429691</v>
      </c>
      <c r="Z88" s="61">
        <f>IFERROR(stern!Y88/GAMSstern!Y88,"")</f>
        <v>0.99761951967567242</v>
      </c>
      <c r="AA88" s="61">
        <f>IFERROR(stern!Z88/GAMSstern!Z88,"")</f>
        <v>0.99768232999849127</v>
      </c>
      <c r="AB88" s="61">
        <f>IFERROR(stern!AA88/GAMSstern!AA88,"")</f>
        <v>0.99773789401636104</v>
      </c>
      <c r="AC88" s="61">
        <f>IFERROR(stern!AB88/GAMSstern!AB88,"")</f>
        <v>0.99778703632177834</v>
      </c>
      <c r="AD88" s="61">
        <f>IFERROR(stern!AC88/GAMSstern!AC88,"")</f>
        <v>0.9978304977923147</v>
      </c>
      <c r="AE88" s="61">
        <f>IFERROR(stern!AD88/GAMSstern!AD88,"")</f>
        <v>0.9978689416791281</v>
      </c>
      <c r="AF88" s="61">
        <f>IFERROR(stern!AE88/GAMSstern!AE88,"")</f>
        <v>0.99790295986990829</v>
      </c>
      <c r="AG88" s="61">
        <f>IFERROR(stern!AF88/GAMSstern!AF88,"")</f>
        <v>1.0287522860460752</v>
      </c>
      <c r="AH88" s="61">
        <f>IFERROR(stern!AG88/GAMSstern!AG88,"")</f>
        <v>1.062680628155751</v>
      </c>
      <c r="AI88" s="61">
        <f>IFERROR(stern!AH88/GAMSstern!AH88,"")</f>
        <v>1.0997022921100525</v>
      </c>
      <c r="AJ88" s="61">
        <f>IFERROR(stern!AI88/GAMSstern!AI88,"")</f>
        <v>1.1112039014817661</v>
      </c>
      <c r="AK88" s="61">
        <f>IFERROR(stern!AJ88/GAMSstern!AJ88,"")</f>
        <v>1.1180919701595706</v>
      </c>
      <c r="AL88" s="61">
        <f>IFERROR(stern!AK88/GAMSstern!AK88,"")</f>
        <v>1.1219546056837686</v>
      </c>
      <c r="AM88" s="61">
        <f>IFERROR(stern!AL88/GAMSstern!AL88,"")</f>
        <v>1.1238476836050879</v>
      </c>
      <c r="AN88" s="61">
        <f>IFERROR(stern!AM88/GAMSstern!AM88,"")</f>
        <v>1.1244942327589746</v>
      </c>
      <c r="AO88" s="61">
        <f>IFERROR(stern!AN88/GAMSstern!AN88,"")</f>
        <v>1.1243969950446895</v>
      </c>
      <c r="AP88" s="61">
        <f>IFERROR(stern!AO88/GAMSstern!AO88,"")</f>
        <v>1.1239075448245006</v>
      </c>
      <c r="AQ88" s="61">
        <f>IFERROR(stern!AP88/GAMSstern!AP88,"")</f>
        <v>1.1214473214300251</v>
      </c>
      <c r="AR88" s="61">
        <f>IFERROR(stern!AQ88/GAMSstern!AQ88,"")</f>
        <v>1.1164372306716068</v>
      </c>
      <c r="AS88" s="61">
        <f>IFERROR(stern!AR88/GAMSstern!AR88,"")</f>
        <v>1.1100507070004251</v>
      </c>
      <c r="AT88" s="61">
        <f>IFERROR(stern!AS88/GAMSstern!AS88,"")</f>
        <v>1.1033226076361731</v>
      </c>
      <c r="AU88" s="61">
        <f>IFERROR(stern!AT88/GAMSstern!AT88,"")</f>
        <v>1.0969546669275698</v>
      </c>
      <c r="AV88" s="61">
        <f>IFERROR(stern!AU88/GAMSstern!AU88,"")</f>
        <v>1.0913131481383855</v>
      </c>
      <c r="AW88" s="61">
        <f>IFERROR(stern!AV88/GAMSstern!AV88,"")</f>
        <v>1.0865182721792002</v>
      </c>
      <c r="AX88" s="61">
        <f>IFERROR(stern!AW88/GAMSstern!AW88,"")</f>
        <v>1.0825388578362558</v>
      </c>
      <c r="AY88" s="61">
        <f>IFERROR(stern!AX88/GAMSstern!AX88,"")</f>
        <v>1.0792573368959604</v>
      </c>
      <c r="AZ88" s="61">
        <f>IFERROR(stern!AY88/GAMSstern!AY88,"")</f>
        <v>1.0765031351450089</v>
      </c>
      <c r="BA88" s="61">
        <f>IFERROR(stern!AZ88/GAMSstern!AZ88,"")</f>
        <v>1.0740640879460492</v>
      </c>
      <c r="BB88" s="61">
        <f>IFERROR(stern!BA88/GAMSstern!BA88,"")</f>
        <v>1.0723913168850374</v>
      </c>
      <c r="BC88" s="61">
        <f>IFERROR(stern!BB88/GAMSstern!BB88,"")</f>
        <v>1.0701242485094822</v>
      </c>
      <c r="BD88" s="61">
        <f>IFERROR(stern!BC88/GAMSstern!BC88,"")</f>
        <v>1.0672023085814064</v>
      </c>
      <c r="BE88" s="61">
        <f>IFERROR(stern!BD88/GAMSstern!BD88,"")</f>
        <v>1.0635323240441887</v>
      </c>
      <c r="BF88" s="61">
        <f>IFERROR(stern!BE88/GAMSstern!BE88,"")</f>
        <v>1.0590711839963947</v>
      </c>
      <c r="BG88" s="61">
        <f>IFERROR(stern!BF88/GAMSstern!BF88,"")</f>
        <v>1.053900483166675</v>
      </c>
      <c r="BH88" s="61">
        <f>IFERROR(stern!BG88/GAMSstern!BG88,"")</f>
        <v>1.048249556096069</v>
      </c>
      <c r="BI88" s="61">
        <f>IFERROR(stern!BH88/GAMSstern!BH88,"")</f>
        <v>1.042443376954364</v>
      </c>
      <c r="BJ88" s="61">
        <f>IFERROR(stern!BI88/GAMSstern!BI88,"")</f>
        <v>1.0367975324630956</v>
      </c>
    </row>
    <row r="89" spans="1:62" x14ac:dyDescent="0.25">
      <c r="A89" t="str">
        <f>stern!A89</f>
        <v>Concentration in biosphere and upper oceans (GTC)</v>
      </c>
      <c r="B89" t="str">
        <f>GAMSbase!A89</f>
        <v>Concentration in biosphere and upper oceans (GTC)</v>
      </c>
      <c r="C89" s="61">
        <f>IFERROR(stern!B89/GAMSstern!B89,"")</f>
        <v>1</v>
      </c>
      <c r="D89" s="61">
        <f>IFERROR(stern!C89/GAMSstern!C89,"")</f>
        <v>0.99999999999997835</v>
      </c>
      <c r="E89" s="61">
        <f>IFERROR(stern!D89/GAMSstern!D89,"")</f>
        <v>0.99999999999997091</v>
      </c>
      <c r="F89" s="61">
        <f>IFERROR(stern!E89/GAMSstern!E89,"")</f>
        <v>0.9999999625730196</v>
      </c>
      <c r="G89" s="61">
        <f>IFERROR(stern!F89/GAMSstern!F89,"")</f>
        <v>0.99998262992268538</v>
      </c>
      <c r="H89" s="61">
        <f>IFERROR(stern!G89/GAMSstern!G89,"")</f>
        <v>0.99994597845327715</v>
      </c>
      <c r="I89" s="61">
        <f>IFERROR(stern!H89/GAMSstern!H89,"")</f>
        <v>0.99988920589297658</v>
      </c>
      <c r="J89" s="61">
        <f>IFERROR(stern!I89/GAMSstern!I89,"")</f>
        <v>0.99981237757494701</v>
      </c>
      <c r="K89" s="61">
        <f>IFERROR(stern!J89/GAMSstern!J89,"")</f>
        <v>0.9997163005899643</v>
      </c>
      <c r="L89" s="61">
        <f>IFERROR(stern!K89/GAMSstern!K89,"")</f>
        <v>0.99960258106456046</v>
      </c>
      <c r="M89" s="61">
        <f>IFERROR(stern!L89/GAMSstern!L89,"")</f>
        <v>0.99947385437441694</v>
      </c>
      <c r="N89" s="61">
        <f>IFERROR(stern!M89/GAMSstern!M89,"")</f>
        <v>0.99933419993110906</v>
      </c>
      <c r="O89" s="61">
        <f>IFERROR(stern!N89/GAMSstern!N89,"")</f>
        <v>0.99918976922669234</v>
      </c>
      <c r="P89" s="61">
        <f>IFERROR(stern!O89/GAMSstern!O89,"")</f>
        <v>0.99904967193417671</v>
      </c>
      <c r="Q89" s="61">
        <f>IFERROR(stern!P89/GAMSstern!P89,"")</f>
        <v>0.99892718344491527</v>
      </c>
      <c r="R89" s="61">
        <f>IFERROR(stern!Q89/GAMSstern!Q89,"")</f>
        <v>0.9988220951077964</v>
      </c>
      <c r="S89" s="61">
        <f>IFERROR(stern!R89/GAMSstern!R89,"")</f>
        <v>0.99873180358330482</v>
      </c>
      <c r="T89" s="61">
        <f>IFERROR(stern!S89/GAMSstern!S89,"")</f>
        <v>0.99865413772163913</v>
      </c>
      <c r="U89" s="61">
        <f>IFERROR(stern!T89/GAMSstern!T89,"")</f>
        <v>0.99858727676860148</v>
      </c>
      <c r="V89" s="61">
        <f>IFERROR(stern!U89/GAMSstern!U89,"")</f>
        <v>0.99852968633788219</v>
      </c>
      <c r="W89" s="61">
        <f>IFERROR(stern!V89/GAMSstern!V89,"")</f>
        <v>0.99848006778067466</v>
      </c>
      <c r="X89" s="61">
        <f>IFERROR(stern!W89/GAMSstern!W89,"")</f>
        <v>0.99843731777551215</v>
      </c>
      <c r="Y89" s="61">
        <f>IFERROR(stern!X89/GAMSstern!X89,"")</f>
        <v>0.99840049579651013</v>
      </c>
      <c r="Z89" s="61">
        <f>IFERROR(stern!Y89/GAMSstern!Y89,"")</f>
        <v>0.99836879771603226</v>
      </c>
      <c r="AA89" s="61">
        <f>IFERROR(stern!Z89/GAMSstern!Z89,"")</f>
        <v>0.99834153422870442</v>
      </c>
      <c r="AB89" s="61">
        <f>IFERROR(stern!AA89/GAMSstern!AA89,"")</f>
        <v>0.99831811309773666</v>
      </c>
      <c r="AC89" s="61">
        <f>IFERROR(stern!AB89/GAMSstern!AB89,"")</f>
        <v>0.99829802445647375</v>
      </c>
      <c r="AD89" s="61">
        <f>IFERROR(stern!AC89/GAMSstern!AC89,"")</f>
        <v>0.99828082857196365</v>
      </c>
      <c r="AE89" s="61">
        <f>IFERROR(stern!AD89/GAMSstern!AD89,"")</f>
        <v>0.99826614560507365</v>
      </c>
      <c r="AF89" s="61">
        <f>IFERROR(stern!AE89/GAMSstern!AE89,"")</f>
        <v>0.99825364700247154</v>
      </c>
      <c r="AG89" s="61">
        <f>IFERROR(stern!AF89/GAMSstern!AF89,"")</f>
        <v>0.99824304822945731</v>
      </c>
      <c r="AH89" s="61">
        <f>IFERROR(stern!AG89/GAMSstern!AG89,"")</f>
        <v>0.9993825952268407</v>
      </c>
      <c r="AI89" s="61">
        <f>IFERROR(stern!AH89/GAMSstern!AH89,"")</f>
        <v>1.0016219234581238</v>
      </c>
      <c r="AJ89" s="61">
        <f>IFERROR(stern!AI89/GAMSstern!AI89,"")</f>
        <v>1.0049221060610019</v>
      </c>
      <c r="AK89" s="61">
        <f>IFERROR(stern!AJ89/GAMSstern!AJ89,"")</f>
        <v>1.0083320598543364</v>
      </c>
      <c r="AL89" s="61">
        <f>IFERROR(stern!AK89/GAMSstern!AK89,"")</f>
        <v>1.0116981687562074</v>
      </c>
      <c r="AM89" s="61">
        <f>IFERROR(stern!AL89/GAMSstern!AL89,"")</f>
        <v>1.0149371330693482</v>
      </c>
      <c r="AN89" s="61">
        <f>IFERROR(stern!AM89/GAMSstern!AM89,"")</f>
        <v>1.0180075404139504</v>
      </c>
      <c r="AO89" s="61">
        <f>IFERROR(stern!AN89/GAMSstern!AN89,"")</f>
        <v>1.0208932299196039</v>
      </c>
      <c r="AP89" s="61">
        <f>IFERROR(stern!AO89/GAMSstern!AO89,"")</f>
        <v>1.0235931730388967</v>
      </c>
      <c r="AQ89" s="61">
        <f>IFERROR(stern!AP89/GAMSstern!AP89,"")</f>
        <v>1.0261151780174405</v>
      </c>
      <c r="AR89" s="61">
        <f>IFERROR(stern!AQ89/GAMSstern!AQ89,"")</f>
        <v>1.0284571515017948</v>
      </c>
      <c r="AS89" s="61">
        <f>IFERROR(stern!AR89/GAMSstern!AR89,"")</f>
        <v>1.0306129395718313</v>
      </c>
      <c r="AT89" s="61">
        <f>IFERROR(stern!AS89/GAMSstern!AS89,"")</f>
        <v>1.0325827337084559</v>
      </c>
      <c r="AU89" s="61">
        <f>IFERROR(stern!AT89/GAMSstern!AT89,"")</f>
        <v>1.0343718621873268</v>
      </c>
      <c r="AV89" s="61">
        <f>IFERROR(stern!AU89/GAMSstern!AU89,"")</f>
        <v>1.0359898296764802</v>
      </c>
      <c r="AW89" s="61">
        <f>IFERROR(stern!AV89/GAMSstern!AV89,"")</f>
        <v>1.0374492712202907</v>
      </c>
      <c r="AX89" s="61">
        <f>IFERROR(stern!AW89/GAMSstern!AW89,"")</f>
        <v>1.0387647650880152</v>
      </c>
      <c r="AY89" s="61">
        <f>IFERROR(stern!AX89/GAMSstern!AX89,"")</f>
        <v>1.0399515601592382</v>
      </c>
      <c r="AZ89" s="61">
        <f>IFERROR(stern!AY89/GAMSstern!AY89,"")</f>
        <v>1.0410242720562524</v>
      </c>
      <c r="BA89" s="61">
        <f>IFERROR(stern!AZ89/GAMSstern!AZ89,"")</f>
        <v>1.0419955532298417</v>
      </c>
      <c r="BB89" s="61">
        <f>IFERROR(stern!BA89/GAMSstern!BA89,"")</f>
        <v>1.0428746942791152</v>
      </c>
      <c r="BC89" s="61">
        <f>IFERROR(stern!BB89/GAMSstern!BB89,"")</f>
        <v>1.0436792659110488</v>
      </c>
      <c r="BD89" s="61">
        <f>IFERROR(stern!BC89/GAMSstern!BC89,"")</f>
        <v>1.0444012774259812</v>
      </c>
      <c r="BE89" s="61">
        <f>IFERROR(stern!BD89/GAMSstern!BD89,"")</f>
        <v>1.0450284790755757</v>
      </c>
      <c r="BF89" s="61">
        <f>IFERROR(stern!BE89/GAMSstern!BE89,"")</f>
        <v>1.0455421459367045</v>
      </c>
      <c r="BG89" s="61">
        <f>IFERROR(stern!BF89/GAMSstern!BF89,"")</f>
        <v>1.0459155819865289</v>
      </c>
      <c r="BH89" s="61">
        <f>IFERROR(stern!BG89/GAMSstern!BG89,"")</f>
        <v>1.0461139648926874</v>
      </c>
      <c r="BI89" s="61">
        <f>IFERROR(stern!BH89/GAMSstern!BH89,"")</f>
        <v>1.0460961053668276</v>
      </c>
      <c r="BJ89" s="61">
        <f>IFERROR(stern!BI89/GAMSstern!BI89,"")</f>
        <v>1.0458182709165584</v>
      </c>
    </row>
    <row r="90" spans="1:62" x14ac:dyDescent="0.25">
      <c r="A90" t="str">
        <f>stern!A90</f>
        <v>Concentration in deep oceans (GTC)</v>
      </c>
      <c r="B90" t="str">
        <f>GAMSbase!A90</f>
        <v>Concentration in deep oceans (GTC)</v>
      </c>
      <c r="C90" s="61">
        <f>IFERROR(stern!B90/GAMSstern!B90,"")</f>
        <v>1</v>
      </c>
      <c r="D90" s="61">
        <f>IFERROR(stern!C90/GAMSstern!C90,"")</f>
        <v>0.99999999999999978</v>
      </c>
      <c r="E90" s="61">
        <f>IFERROR(stern!D90/GAMSstern!D90,"")</f>
        <v>0.99999999999999778</v>
      </c>
      <c r="F90" s="61">
        <f>IFERROR(stern!E90/GAMSstern!E90,"")</f>
        <v>1.0000000000000018</v>
      </c>
      <c r="G90" s="61">
        <f>IFERROR(stern!F90/GAMSstern!F90,"")</f>
        <v>0.99999999998531031</v>
      </c>
      <c r="H90" s="61">
        <f>IFERROR(stern!G90/GAMSstern!G90,"")</f>
        <v>0.99999999309382392</v>
      </c>
      <c r="I90" s="61">
        <f>IFERROR(stern!H90/GAMSstern!H90,"")</f>
        <v>0.99999997142802588</v>
      </c>
      <c r="J90" s="61">
        <f>IFERROR(stern!I90/GAMSstern!I90,"")</f>
        <v>0.99999992649944169</v>
      </c>
      <c r="K90" s="61">
        <f>IFERROR(stern!J90/GAMSstern!J90,"")</f>
        <v>0.99999984956270682</v>
      </c>
      <c r="L90" s="61">
        <f>IFERROR(stern!K90/GAMSstern!K90,"")</f>
        <v>0.9999997319293229</v>
      </c>
      <c r="M90" s="61">
        <f>IFERROR(stern!L90/GAMSstern!L90,"")</f>
        <v>0.99999956533757517</v>
      </c>
      <c r="N90" s="61">
        <f>IFERROR(stern!M90/GAMSstern!M90,"")</f>
        <v>0.99999934245430044</v>
      </c>
      <c r="O90" s="61">
        <f>IFERROR(stern!N90/GAMSstern!N90,"")</f>
        <v>0.9999990575918859</v>
      </c>
      <c r="P90" s="61">
        <f>IFERROR(stern!O90/GAMSstern!O90,"")</f>
        <v>0.99999870773632316</v>
      </c>
      <c r="Q90" s="61">
        <f>IFERROR(stern!P90/GAMSstern!P90,"")</f>
        <v>0.99999829400029883</v>
      </c>
      <c r="R90" s="61">
        <f>IFERROR(stern!Q90/GAMSstern!Q90,"")</f>
        <v>0.99999782363630441</v>
      </c>
      <c r="S90" s="61">
        <f>IFERROR(stern!R90/GAMSstern!R90,"")</f>
        <v>0.99999730409869547</v>
      </c>
      <c r="T90" s="61">
        <f>IFERROR(stern!S90/GAMSstern!S90,"")</f>
        <v>0.9999967418936837</v>
      </c>
      <c r="U90" s="61">
        <f>IFERROR(stern!T90/GAMSstern!T90,"")</f>
        <v>0.99999614269976134</v>
      </c>
      <c r="V90" s="61">
        <f>IFERROR(stern!U90/GAMSstern!U90,"")</f>
        <v>0.99999551147277399</v>
      </c>
      <c r="W90" s="61">
        <f>IFERROR(stern!V90/GAMSstern!V90,"")</f>
        <v>0.99999485253780207</v>
      </c>
      <c r="X90" s="61">
        <f>IFERROR(stern!W90/GAMSstern!W90,"")</f>
        <v>0.9999941696692588</v>
      </c>
      <c r="Y90" s="61">
        <f>IFERROR(stern!X90/GAMSstern!X90,"")</f>
        <v>0.99999346616088047</v>
      </c>
      <c r="Z90" s="61">
        <f>IFERROR(stern!Y90/GAMSstern!Y90,"")</f>
        <v>0.99999274488685108</v>
      </c>
      <c r="AA90" s="61">
        <f>IFERROR(stern!Z90/GAMSstern!Z90,"")</f>
        <v>0.99999200835514401</v>
      </c>
      <c r="AB90" s="61">
        <f>IFERROR(stern!AA90/GAMSstern!AA90,"")</f>
        <v>0.99999125875404893</v>
      </c>
      <c r="AC90" s="61">
        <f>IFERROR(stern!AB90/GAMSstern!AB90,"")</f>
        <v>0.99999049799287187</v>
      </c>
      <c r="AD90" s="61">
        <f>IFERROR(stern!AC90/GAMSstern!AC90,"")</f>
        <v>0.99998972773738792</v>
      </c>
      <c r="AE90" s="61">
        <f>IFERROR(stern!AD90/GAMSstern!AD90,"")</f>
        <v>0.99998894944081207</v>
      </c>
      <c r="AF90" s="61">
        <f>IFERROR(stern!AE90/GAMSstern!AE90,"")</f>
        <v>0.99998816437087046</v>
      </c>
      <c r="AG90" s="61">
        <f>IFERROR(stern!AF90/GAMSstern!AF90,"")</f>
        <v>0.99998737363336898</v>
      </c>
      <c r="AH90" s="61">
        <f>IFERROR(stern!AG90/GAMSstern!AG90,"")</f>
        <v>0.99998657819278836</v>
      </c>
      <c r="AI90" s="61">
        <f>IFERROR(stern!AH90/GAMSstern!AH90,"")</f>
        <v>0.99998630329518179</v>
      </c>
      <c r="AJ90" s="61">
        <f>IFERROR(stern!AI90/GAMSstern!AI90,"")</f>
        <v>0.9999870448573327</v>
      </c>
      <c r="AK90" s="61">
        <f>IFERROR(stern!AJ90/GAMSstern!AJ90,"")</f>
        <v>0.99998926983039504</v>
      </c>
      <c r="AL90" s="61">
        <f>IFERROR(stern!AK90/GAMSstern!AK90,"")</f>
        <v>0.99999300439380578</v>
      </c>
      <c r="AM90" s="61">
        <f>IFERROR(stern!AL90/GAMSstern!AL90,"")</f>
        <v>0.99999819957368263</v>
      </c>
      <c r="AN90" s="61">
        <f>IFERROR(stern!AM90/GAMSstern!AM90,"")</f>
        <v>1.000004765480089</v>
      </c>
      <c r="AO90" s="61">
        <f>IFERROR(stern!AN90/GAMSstern!AN90,"")</f>
        <v>1.0000125921161516</v>
      </c>
      <c r="AP90" s="61">
        <f>IFERROR(stern!AO90/GAMSstern!AO90,"")</f>
        <v>1.0000215621257984</v>
      </c>
      <c r="AQ90" s="61">
        <f>IFERROR(stern!AP90/GAMSstern!AP90,"")</f>
        <v>1.0000315585192292</v>
      </c>
      <c r="AR90" s="61">
        <f>IFERROR(stern!AQ90/GAMSstern!AQ90,"")</f>
        <v>1.0000424692068004</v>
      </c>
      <c r="AS90" s="61">
        <f>IFERROR(stern!AR90/GAMSstern!AR90,"")</f>
        <v>1.0000541872335578</v>
      </c>
      <c r="AT90" s="61">
        <f>IFERROR(stern!AS90/GAMSstern!AS90,"")</f>
        <v>1.0000666126583495</v>
      </c>
      <c r="AU90" s="61">
        <f>IFERROR(stern!AT90/GAMSstern!AT90,"")</f>
        <v>1.0000796547312174</v>
      </c>
      <c r="AV90" s="61">
        <f>IFERROR(stern!AU90/GAMSstern!AU90,"")</f>
        <v>1.0000932324662366</v>
      </c>
      <c r="AW90" s="61">
        <f>IFERROR(stern!AV90/GAMSstern!AV90,"")</f>
        <v>1.0001072743207242</v>
      </c>
      <c r="AX90" s="61">
        <f>IFERROR(stern!AW90/GAMSstern!AW90,"")</f>
        <v>1.0001217174491961</v>
      </c>
      <c r="AY90" s="61">
        <f>IFERROR(stern!AX90/GAMSstern!AX90,"")</f>
        <v>1.0001365068077399</v>
      </c>
      <c r="AZ90" s="61">
        <f>IFERROR(stern!AY90/GAMSstern!AY90,"")</f>
        <v>1.0001515942530974</v>
      </c>
      <c r="BA90" s="61">
        <f>IFERROR(stern!AZ90/GAMSstern!AZ90,"")</f>
        <v>1.0001669377018405</v>
      </c>
      <c r="BB90" s="61">
        <f>IFERROR(stern!BA90/GAMSstern!BA90,"")</f>
        <v>1.0001825003723763</v>
      </c>
      <c r="BC90" s="61">
        <f>IFERROR(stern!BB90/GAMSstern!BB90,"")</f>
        <v>1.0001982501115909</v>
      </c>
      <c r="BD90" s="61">
        <f>IFERROR(stern!BC90/GAMSstern!BC90,"")</f>
        <v>1.0002141588860451</v>
      </c>
      <c r="BE90" s="61">
        <f>IFERROR(stern!BD90/GAMSstern!BD90,"")</f>
        <v>1.0002302021232428</v>
      </c>
      <c r="BF90" s="61">
        <f>IFERROR(stern!BE90/GAMSstern!BE90,"")</f>
        <v>1.0002463582696981</v>
      </c>
      <c r="BG90" s="61">
        <f>IFERROR(stern!BF90/GAMSstern!BF90,"")</f>
        <v>1.0002626083865438</v>
      </c>
      <c r="BH90" s="61">
        <f>IFERROR(stern!BG90/GAMSstern!BG90,"")</f>
        <v>1.000278935779308</v>
      </c>
      <c r="BI90" s="61">
        <f>IFERROR(stern!BH90/GAMSstern!BH90,"")</f>
        <v>1.0002953256556084</v>
      </c>
      <c r="BJ90" s="61">
        <f>IFERROR(stern!BI90/GAMSstern!BI90,"")</f>
        <v>1.000311764802635</v>
      </c>
    </row>
    <row r="91" spans="1:62" x14ac:dyDescent="0.25">
      <c r="A91" t="str">
        <f>stern!A91</f>
        <v>CUMULATIVE EMISSIONS/HOTELLING RENTS</v>
      </c>
      <c r="B91" t="str">
        <f>GAMSbase!A91</f>
        <v>* CUMULATIVE EMISSIONS</v>
      </c>
      <c r="C91" s="61" t="str">
        <f>IFERROR(stern!B91/GAMSstern!B91,"")</f>
        <v/>
      </c>
      <c r="D91" s="61" t="str">
        <f>IFERROR(stern!C91/GAMSstern!C91,"")</f>
        <v/>
      </c>
      <c r="E91" s="61" t="str">
        <f>IFERROR(stern!D91/GAMSstern!D91,"")</f>
        <v/>
      </c>
      <c r="F91" s="61" t="str">
        <f>IFERROR(stern!E91/GAMSstern!E91,"")</f>
        <v/>
      </c>
      <c r="G91" s="61" t="str">
        <f>IFERROR(stern!F91/GAMSstern!F91,"")</f>
        <v/>
      </c>
      <c r="H91" s="61" t="str">
        <f>IFERROR(stern!G91/GAMSstern!G91,"")</f>
        <v/>
      </c>
      <c r="I91" s="61" t="str">
        <f>IFERROR(stern!H91/GAMSstern!H91,"")</f>
        <v/>
      </c>
      <c r="J91" s="61" t="str">
        <f>IFERROR(stern!I91/GAMSstern!I91,"")</f>
        <v/>
      </c>
      <c r="K91" s="61" t="str">
        <f>IFERROR(stern!J91/GAMSstern!J91,"")</f>
        <v/>
      </c>
      <c r="L91" s="61" t="str">
        <f>IFERROR(stern!K91/GAMSstern!K91,"")</f>
        <v/>
      </c>
      <c r="M91" s="61" t="str">
        <f>IFERROR(stern!L91/GAMSstern!L91,"")</f>
        <v/>
      </c>
      <c r="N91" s="61" t="str">
        <f>IFERROR(stern!M91/GAMSstern!M91,"")</f>
        <v/>
      </c>
      <c r="O91" s="61" t="str">
        <f>IFERROR(stern!N91/GAMSstern!N91,"")</f>
        <v/>
      </c>
      <c r="P91" s="61" t="str">
        <f>IFERROR(stern!O91/GAMSstern!O91,"")</f>
        <v/>
      </c>
      <c r="Q91" s="61" t="str">
        <f>IFERROR(stern!P91/GAMSstern!P91,"")</f>
        <v/>
      </c>
      <c r="R91" s="61" t="str">
        <f>IFERROR(stern!Q91/GAMSstern!Q91,"")</f>
        <v/>
      </c>
      <c r="S91" s="61" t="str">
        <f>IFERROR(stern!R91/GAMSstern!R91,"")</f>
        <v/>
      </c>
      <c r="T91" s="61" t="str">
        <f>IFERROR(stern!S91/GAMSstern!S91,"")</f>
        <v/>
      </c>
      <c r="U91" s="61" t="str">
        <f>IFERROR(stern!T91/GAMSstern!T91,"")</f>
        <v/>
      </c>
      <c r="V91" s="61" t="str">
        <f>IFERROR(stern!U91/GAMSstern!U91,"")</f>
        <v/>
      </c>
      <c r="W91" s="61" t="str">
        <f>IFERROR(stern!V91/GAMSstern!V91,"")</f>
        <v/>
      </c>
      <c r="X91" s="61" t="str">
        <f>IFERROR(stern!W91/GAMSstern!W91,"")</f>
        <v/>
      </c>
      <c r="Y91" s="61" t="str">
        <f>IFERROR(stern!X91/GAMSstern!X91,"")</f>
        <v/>
      </c>
      <c r="Z91" s="61" t="str">
        <f>IFERROR(stern!Y91/GAMSstern!Y91,"")</f>
        <v/>
      </c>
      <c r="AA91" s="61" t="str">
        <f>IFERROR(stern!Z91/GAMSstern!Z91,"")</f>
        <v/>
      </c>
      <c r="AB91" s="61" t="str">
        <f>IFERROR(stern!AA91/GAMSstern!AA91,"")</f>
        <v/>
      </c>
      <c r="AC91" s="61" t="str">
        <f>IFERROR(stern!AB91/GAMSstern!AB91,"")</f>
        <v/>
      </c>
      <c r="AD91" s="61" t="str">
        <f>IFERROR(stern!AC91/GAMSstern!AC91,"")</f>
        <v/>
      </c>
      <c r="AE91" s="61" t="str">
        <f>IFERROR(stern!AD91/GAMSstern!AD91,"")</f>
        <v/>
      </c>
      <c r="AF91" s="61" t="str">
        <f>IFERROR(stern!AE91/GAMSstern!AE91,"")</f>
        <v/>
      </c>
      <c r="AG91" s="61" t="str">
        <f>IFERROR(stern!AF91/GAMSstern!AF91,"")</f>
        <v/>
      </c>
      <c r="AH91" s="61" t="str">
        <f>IFERROR(stern!AG91/GAMSstern!AG91,"")</f>
        <v/>
      </c>
      <c r="AI91" s="61" t="str">
        <f>IFERROR(stern!AH91/GAMSstern!AH91,"")</f>
        <v/>
      </c>
      <c r="AJ91" s="61" t="str">
        <f>IFERROR(stern!AI91/GAMSstern!AI91,"")</f>
        <v/>
      </c>
      <c r="AK91" s="61" t="str">
        <f>IFERROR(stern!AJ91/GAMSstern!AJ91,"")</f>
        <v/>
      </c>
      <c r="AL91" s="61" t="str">
        <f>IFERROR(stern!AK91/GAMSstern!AK91,"")</f>
        <v/>
      </c>
      <c r="AM91" s="61" t="str">
        <f>IFERROR(stern!AL91/GAMSstern!AL91,"")</f>
        <v/>
      </c>
      <c r="AN91" s="61" t="str">
        <f>IFERROR(stern!AM91/GAMSstern!AM91,"")</f>
        <v/>
      </c>
      <c r="AO91" s="61" t="str">
        <f>IFERROR(stern!AN91/GAMSstern!AN91,"")</f>
        <v/>
      </c>
      <c r="AP91" s="61" t="str">
        <f>IFERROR(stern!AO91/GAMSstern!AO91,"")</f>
        <v/>
      </c>
      <c r="AQ91" s="61" t="str">
        <f>IFERROR(stern!AP91/GAMSstern!AP91,"")</f>
        <v/>
      </c>
      <c r="AR91" s="61" t="str">
        <f>IFERROR(stern!AQ91/GAMSstern!AQ91,"")</f>
        <v/>
      </c>
      <c r="AS91" s="61" t="str">
        <f>IFERROR(stern!AR91/GAMSstern!AR91,"")</f>
        <v/>
      </c>
      <c r="AT91" s="61" t="str">
        <f>IFERROR(stern!AS91/GAMSstern!AS91,"")</f>
        <v/>
      </c>
      <c r="AU91" s="61" t="str">
        <f>IFERROR(stern!AT91/GAMSstern!AT91,"")</f>
        <v/>
      </c>
      <c r="AV91" s="61" t="str">
        <f>IFERROR(stern!AU91/GAMSstern!AU91,"")</f>
        <v/>
      </c>
      <c r="AW91" s="61" t="str">
        <f>IFERROR(stern!AV91/GAMSstern!AV91,"")</f>
        <v/>
      </c>
      <c r="AX91" s="61" t="str">
        <f>IFERROR(stern!AW91/GAMSstern!AW91,"")</f>
        <v/>
      </c>
      <c r="AY91" s="61" t="str">
        <f>IFERROR(stern!AX91/GAMSstern!AX91,"")</f>
        <v/>
      </c>
      <c r="AZ91" s="61" t="str">
        <f>IFERROR(stern!AY91/GAMSstern!AY91,"")</f>
        <v/>
      </c>
      <c r="BA91" s="61" t="str">
        <f>IFERROR(stern!AZ91/GAMSstern!AZ91,"")</f>
        <v/>
      </c>
      <c r="BB91" s="61" t="str">
        <f>IFERROR(stern!BA91/GAMSstern!BA91,"")</f>
        <v/>
      </c>
      <c r="BC91" s="61" t="str">
        <f>IFERROR(stern!BB91/GAMSstern!BB91,"")</f>
        <v/>
      </c>
      <c r="BD91" s="61" t="str">
        <f>IFERROR(stern!BC91/GAMSstern!BC91,"")</f>
        <v/>
      </c>
      <c r="BE91" s="61" t="str">
        <f>IFERROR(stern!BD91/GAMSstern!BD91,"")</f>
        <v/>
      </c>
      <c r="BF91" s="61" t="str">
        <f>IFERROR(stern!BE91/GAMSstern!BE91,"")</f>
        <v/>
      </c>
      <c r="BG91" s="61" t="str">
        <f>IFERROR(stern!BF91/GAMSstern!BF91,"")</f>
        <v/>
      </c>
      <c r="BH91" s="61" t="str">
        <f>IFERROR(stern!BG91/GAMSstern!BG91,"")</f>
        <v/>
      </c>
      <c r="BI91" s="61" t="str">
        <f>IFERROR(stern!BH91/GAMSstern!BH91,"")</f>
        <v/>
      </c>
      <c r="BJ91" s="61" t="str">
        <f>IFERROR(stern!BI91/GAMSstern!BI91,"")</f>
        <v/>
      </c>
    </row>
    <row r="92" spans="1:62" x14ac:dyDescent="0.25">
      <c r="A92" t="str">
        <f>stern!A92</f>
        <v>Cumulative Emissions to date</v>
      </c>
      <c r="B92" t="str">
        <f>GAMSbase!A92</f>
        <v xml:space="preserve"> Cumulative Emissions to date</v>
      </c>
      <c r="C92" s="61">
        <f>IFERROR(stern!B92/GAMSstern!B92,"")</f>
        <v>1</v>
      </c>
      <c r="D92" s="61">
        <f>IFERROR(stern!C92/GAMSstern!C92,"")</f>
        <v>0.99999999999839051</v>
      </c>
      <c r="E92" s="61">
        <f>IFERROR(stern!D92/GAMSstern!D92,"")</f>
        <v>0.99999544351539449</v>
      </c>
      <c r="F92" s="61">
        <f>IFERROR(stern!E92/GAMSstern!E92,"")</f>
        <v>0.99823684707692317</v>
      </c>
      <c r="G92" s="61">
        <f>IFERROR(stern!F92/GAMSstern!F92,"")</f>
        <v>0.99658721795638361</v>
      </c>
      <c r="H92" s="61">
        <f>IFERROR(stern!G92/GAMSstern!G92,"")</f>
        <v>0.99505786396063867</v>
      </c>
      <c r="I92" s="61">
        <f>IFERROR(stern!H92/GAMSstern!H92,"")</f>
        <v>0.99362837678245708</v>
      </c>
      <c r="J92" s="61">
        <f>IFERROR(stern!I92/GAMSstern!I92,"")</f>
        <v>0.99227634664599185</v>
      </c>
      <c r="K92" s="61">
        <f>IFERROR(stern!J92/GAMSstern!J92,"")</f>
        <v>0.9909895203071093</v>
      </c>
      <c r="L92" s="61">
        <f>IFERROR(stern!K92/GAMSstern!K92,"")</f>
        <v>0.98977347862868092</v>
      </c>
      <c r="M92" s="61">
        <f>IFERROR(stern!L92/GAMSstern!L92,"")</f>
        <v>0.98866017669885031</v>
      </c>
      <c r="N92" s="61">
        <f>IFERROR(stern!M92/GAMSstern!M92,"")</f>
        <v>0.98772079325529205</v>
      </c>
      <c r="O92" s="61">
        <f>IFERROR(stern!N92/GAMSstern!N92,"")</f>
        <v>0.98708692264403364</v>
      </c>
      <c r="P92" s="61">
        <f>IFERROR(stern!O92/GAMSstern!O92,"")</f>
        <v>0.9869869183607094</v>
      </c>
      <c r="Q92" s="61">
        <f>IFERROR(stern!P92/GAMSstern!P92,"")</f>
        <v>0.9869869183607094</v>
      </c>
      <c r="R92" s="61">
        <f>IFERROR(stern!Q92/GAMSstern!Q92,"")</f>
        <v>0.9869869183607094</v>
      </c>
      <c r="S92" s="61">
        <f>IFERROR(stern!R92/GAMSstern!R92,"")</f>
        <v>0.9869869183607094</v>
      </c>
      <c r="T92" s="61">
        <f>IFERROR(stern!S92/GAMSstern!S92,"")</f>
        <v>0.9869869183607094</v>
      </c>
      <c r="U92" s="61">
        <f>IFERROR(stern!T92/GAMSstern!T92,"")</f>
        <v>0.9869869183607094</v>
      </c>
      <c r="V92" s="61">
        <f>IFERROR(stern!U92/GAMSstern!U92,"")</f>
        <v>0.9869869183607094</v>
      </c>
      <c r="W92" s="61">
        <f>IFERROR(stern!V92/GAMSstern!V92,"")</f>
        <v>0.9869869183607094</v>
      </c>
      <c r="X92" s="61">
        <f>IFERROR(stern!W92/GAMSstern!W92,"")</f>
        <v>0.9869869183607094</v>
      </c>
      <c r="Y92" s="61">
        <f>IFERROR(stern!X92/GAMSstern!X92,"")</f>
        <v>0.9869869183607094</v>
      </c>
      <c r="Z92" s="61">
        <f>IFERROR(stern!Y92/GAMSstern!Y92,"")</f>
        <v>0.9869869183607094</v>
      </c>
      <c r="AA92" s="61">
        <f>IFERROR(stern!Z92/GAMSstern!Z92,"")</f>
        <v>0.9869869183607094</v>
      </c>
      <c r="AB92" s="61">
        <f>IFERROR(stern!AA92/GAMSstern!AA92,"")</f>
        <v>0.9869869183607094</v>
      </c>
      <c r="AC92" s="61">
        <f>IFERROR(stern!AB92/GAMSstern!AB92,"")</f>
        <v>0.9869869183607094</v>
      </c>
      <c r="AD92" s="61">
        <f>IFERROR(stern!AC92/GAMSstern!AC92,"")</f>
        <v>0.9869869183607094</v>
      </c>
      <c r="AE92" s="61">
        <f>IFERROR(stern!AD92/GAMSstern!AD92,"")</f>
        <v>0.9869869183607094</v>
      </c>
      <c r="AF92" s="61">
        <f>IFERROR(stern!AE92/GAMSstern!AE92,"")</f>
        <v>0.9869869183607094</v>
      </c>
      <c r="AG92" s="61">
        <f>IFERROR(stern!AF92/GAMSstern!AF92,"")</f>
        <v>1.0550895983047093</v>
      </c>
      <c r="AH92" s="61">
        <f>IFERROR(stern!AG92/GAMSstern!AG92,"")</f>
        <v>1.1491451917961475</v>
      </c>
      <c r="AI92" s="61">
        <f>IFERROR(stern!AH92/GAMSstern!AH92,"")</f>
        <v>1.2822954317326316</v>
      </c>
      <c r="AJ92" s="61">
        <f>IFERROR(stern!AI92/GAMSstern!AI92,"")</f>
        <v>1.3894171239744111</v>
      </c>
      <c r="AK92" s="61">
        <f>IFERROR(stern!AJ92/GAMSstern!AJ92,"")</f>
        <v>1.5348368199596683</v>
      </c>
      <c r="AL92" s="61">
        <f>IFERROR(stern!AK92/GAMSstern!AK92,"")</f>
        <v>1.7704372651456286</v>
      </c>
      <c r="AM92" s="61">
        <f>IFERROR(stern!AL92/GAMSstern!AL92,"")</f>
        <v>2.2645719982967178</v>
      </c>
      <c r="AN92" s="61">
        <f>IFERROR(stern!AM92/GAMSstern!AM92,"")</f>
        <v>4.1374502097271524</v>
      </c>
      <c r="AO92" s="61">
        <f>IFERROR(stern!AN92/GAMSstern!AN92,"")</f>
        <v>-6.4970367103724174</v>
      </c>
      <c r="AP92" s="61">
        <f>IFERROR(stern!AO92/GAMSstern!AO92,"")</f>
        <v>-0.74296356253227691</v>
      </c>
      <c r="AQ92" s="61">
        <f>IFERROR(stern!AP92/GAMSstern!AP92,"")</f>
        <v>-5.5852929351579116E-2</v>
      </c>
      <c r="AR92" s="61">
        <f>IFERROR(stern!AQ92/GAMSstern!AQ92,"")</f>
        <v>0.18268496356568362</v>
      </c>
      <c r="AS92" s="61">
        <f>IFERROR(stern!AR92/GAMSstern!AR92,"")</f>
        <v>0.29807614121903669</v>
      </c>
      <c r="AT92" s="61">
        <f>IFERROR(stern!AS92/GAMSstern!AS92,"")</f>
        <v>0.36435125245405686</v>
      </c>
      <c r="AU92" s="61">
        <f>IFERROR(stern!AT92/GAMSstern!AT92,"")</f>
        <v>0.40824788848763888</v>
      </c>
      <c r="AV92" s="61">
        <f>IFERROR(stern!AU92/GAMSstern!AU92,"")</f>
        <v>0.4418078335841793</v>
      </c>
      <c r="AW92" s="61">
        <f>IFERROR(stern!AV92/GAMSstern!AV92,"")</f>
        <v>0.47083602738603136</v>
      </c>
      <c r="AX92" s="61">
        <f>IFERROR(stern!AW92/GAMSstern!AW92,"")</f>
        <v>0.49783397898530302</v>
      </c>
      <c r="AY92" s="61">
        <f>IFERROR(stern!AX92/GAMSstern!AX92,"")</f>
        <v>0.52334262682037402</v>
      </c>
      <c r="AZ92" s="61">
        <f>IFERROR(stern!AY92/GAMSstern!AY92,"")</f>
        <v>0.54672148269770227</v>
      </c>
      <c r="BA92" s="61">
        <f>IFERROR(stern!AZ92/GAMSstern!AZ92,"")</f>
        <v>0.56661350514635156</v>
      </c>
      <c r="BB92" s="61">
        <f>IFERROR(stern!BA92/GAMSstern!BA92,"")</f>
        <v>0.5894547624408526</v>
      </c>
      <c r="BC92" s="61">
        <f>IFERROR(stern!BB92/GAMSstern!BB92,"")</f>
        <v>0.60058979029845894</v>
      </c>
      <c r="BD92" s="61">
        <f>IFERROR(stern!BC92/GAMSstern!BC92,"")</f>
        <v>0.59944709536484608</v>
      </c>
      <c r="BE92" s="61">
        <f>IFERROR(stern!BD92/GAMSstern!BD92,"")</f>
        <v>0.58161502588905134</v>
      </c>
      <c r="BF92" s="61">
        <f>IFERROR(stern!BE92/GAMSstern!BE92,"")</f>
        <v>0.53525508538492417</v>
      </c>
      <c r="BG92" s="61">
        <f>IFERROR(stern!BF92/GAMSstern!BF92,"")</f>
        <v>0.42595939492447138</v>
      </c>
      <c r="BH92" s="61">
        <f>IFERROR(stern!BG92/GAMSstern!BG92,"")</f>
        <v>0.10566155839804185</v>
      </c>
      <c r="BI92" s="61">
        <f>IFERROR(stern!BH92/GAMSstern!BH92,"")</f>
        <v>-3.2411837265523484</v>
      </c>
      <c r="BJ92" s="61">
        <f>IFERROR(stern!BI92/GAMSstern!BI92,"")</f>
        <v>2.0507711569233309</v>
      </c>
    </row>
    <row r="93" spans="1:62" x14ac:dyDescent="0.25">
      <c r="A93" t="str">
        <f>stern!A93</f>
        <v>Ratio to Max</v>
      </c>
      <c r="B93" t="str">
        <f>GAMSbase!A93</f>
        <v>Ratio To Max</v>
      </c>
      <c r="C93" s="61">
        <f>IFERROR(stern!B93/GAMSstern!B93,"")</f>
        <v>1</v>
      </c>
      <c r="D93" s="61">
        <f>IFERROR(stern!C93/GAMSstern!C93,"")</f>
        <v>1.0000000012263655</v>
      </c>
      <c r="E93" s="61">
        <f>IFERROR(stern!D93/GAMSstern!D93,"")</f>
        <v>0.99999544288913866</v>
      </c>
      <c r="F93" s="61">
        <f>IFERROR(stern!E93/GAMSstern!E93,"")</f>
        <v>0.99823684783927402</v>
      </c>
      <c r="G93" s="61">
        <f>IFERROR(stern!F93/GAMSstern!F93,"")</f>
        <v>0.99658721770404102</v>
      </c>
      <c r="H93" s="61">
        <f>IFERROR(stern!G93/GAMSstern!G93,"")</f>
        <v>0.99505786450651623</v>
      </c>
      <c r="I93" s="61">
        <f>IFERROR(stern!H93/GAMSstern!H93,"")</f>
        <v>0.9936283771927964</v>
      </c>
      <c r="J93" s="61">
        <f>IFERROR(stern!I93/GAMSstern!I93,"")</f>
        <v>0.99227634716998703</v>
      </c>
      <c r="K93" s="61">
        <f>IFERROR(stern!J93/GAMSstern!J93,"")</f>
        <v>0.99098952081535119</v>
      </c>
      <c r="L93" s="61">
        <f>IFERROR(stern!K93/GAMSstern!K93,"")</f>
        <v>0.98977347834877261</v>
      </c>
      <c r="M93" s="61">
        <f>IFERROR(stern!L93/GAMSstern!L93,"")</f>
        <v>0.98866017639477377</v>
      </c>
      <c r="N93" s="61">
        <f>IFERROR(stern!M93/GAMSstern!M93,"")</f>
        <v>0.98772079249591394</v>
      </c>
      <c r="O93" s="61">
        <f>IFERROR(stern!N93/GAMSstern!N93,"")</f>
        <v>0.98708692330712422</v>
      </c>
      <c r="P93" s="61">
        <f>IFERROR(stern!O93/GAMSstern!O93,"")</f>
        <v>0.98698691791162607</v>
      </c>
      <c r="Q93" s="61">
        <f>IFERROR(stern!P93/GAMSstern!P93,"")</f>
        <v>0.98698691791162607</v>
      </c>
      <c r="R93" s="61">
        <f>IFERROR(stern!Q93/GAMSstern!Q93,"")</f>
        <v>0.98698691791162607</v>
      </c>
      <c r="S93" s="61">
        <f>IFERROR(stern!R93/GAMSstern!R93,"")</f>
        <v>0.98698691791162607</v>
      </c>
      <c r="T93" s="61">
        <f>IFERROR(stern!S93/GAMSstern!S93,"")</f>
        <v>0.98698691791162607</v>
      </c>
      <c r="U93" s="61">
        <f>IFERROR(stern!T93/GAMSstern!T93,"")</f>
        <v>0.98698691791162607</v>
      </c>
      <c r="V93" s="61">
        <f>IFERROR(stern!U93/GAMSstern!U93,"")</f>
        <v>0.98698691791162607</v>
      </c>
      <c r="W93" s="61">
        <f>IFERROR(stern!V93/GAMSstern!V93,"")</f>
        <v>0.98698691791162607</v>
      </c>
      <c r="X93" s="61">
        <f>IFERROR(stern!W93/GAMSstern!W93,"")</f>
        <v>0.98698691791162607</v>
      </c>
      <c r="Y93" s="61">
        <f>IFERROR(stern!X93/GAMSstern!X93,"")</f>
        <v>0.98698691791162607</v>
      </c>
      <c r="Z93" s="61">
        <f>IFERROR(stern!Y93/GAMSstern!Y93,"")</f>
        <v>0.98698691791162607</v>
      </c>
      <c r="AA93" s="61">
        <f>IFERROR(stern!Z93/GAMSstern!Z93,"")</f>
        <v>0.98698691791162607</v>
      </c>
      <c r="AB93" s="61">
        <f>IFERROR(stern!AA93/GAMSstern!AA93,"")</f>
        <v>0.98698691791162607</v>
      </c>
      <c r="AC93" s="61">
        <f>IFERROR(stern!AB93/GAMSstern!AB93,"")</f>
        <v>0.98698691791162607</v>
      </c>
      <c r="AD93" s="61">
        <f>IFERROR(stern!AC93/GAMSstern!AC93,"")</f>
        <v>0.98698691791162607</v>
      </c>
      <c r="AE93" s="61">
        <f>IFERROR(stern!AD93/GAMSstern!AD93,"")</f>
        <v>0.98698691791162607</v>
      </c>
      <c r="AF93" s="61">
        <f>IFERROR(stern!AE93/GAMSstern!AE93,"")</f>
        <v>0.98698691791162607</v>
      </c>
      <c r="AG93" s="61">
        <f>IFERROR(stern!AF93/GAMSstern!AF93,"")</f>
        <v>1.0550895978231078</v>
      </c>
      <c r="AH93" s="61">
        <f>IFERROR(stern!AG93/GAMSstern!AG93,"")</f>
        <v>1.149145191665115</v>
      </c>
      <c r="AI93" s="61">
        <f>IFERROR(stern!AH93/GAMSstern!AH93,"")</f>
        <v>1.2822954329767684</v>
      </c>
      <c r="AJ93" s="61">
        <f>IFERROR(stern!AI93/GAMSstern!AI93,"")</f>
        <v>1.3894171224416949</v>
      </c>
      <c r="AK93" s="61">
        <f>IFERROR(stern!AJ93/GAMSstern!AJ93,"")</f>
        <v>1.5348368172491609</v>
      </c>
      <c r="AL93" s="61">
        <f>IFERROR(stern!AK93/GAMSstern!AK93,"")</f>
        <v>1.7704372612596442</v>
      </c>
      <c r="AM93" s="61">
        <f>IFERROR(stern!AL93/GAMSstern!AL93,"")</f>
        <v>2.2645719894087137</v>
      </c>
      <c r="AN93" s="61">
        <f>IFERROR(stern!AM93/GAMSstern!AM93,"")</f>
        <v>4.1374502313507486</v>
      </c>
      <c r="AO93" s="61">
        <f>IFERROR(stern!AN93/GAMSstern!AN93,"")</f>
        <v>-6.4970365963726424</v>
      </c>
      <c r="AP93" s="61">
        <f>IFERROR(stern!AO93/GAMSstern!AO93,"")</f>
        <v>-0.74296355986368001</v>
      </c>
      <c r="AQ93" s="61">
        <f>IFERROR(stern!AP93/GAMSstern!AP93,"")</f>
        <v>-5.5852929478721752E-2</v>
      </c>
      <c r="AR93" s="61">
        <f>IFERROR(stern!AQ93/GAMSstern!AQ93,"")</f>
        <v>0.18268496333905634</v>
      </c>
      <c r="AS93" s="61">
        <f>IFERROR(stern!AR93/GAMSstern!AR93,"")</f>
        <v>0.29807614066153038</v>
      </c>
      <c r="AT93" s="61">
        <f>IFERROR(stern!AS93/GAMSstern!AS93,"")</f>
        <v>0.36435125197420642</v>
      </c>
      <c r="AU93" s="61">
        <f>IFERROR(stern!AT93/GAMSstern!AT93,"")</f>
        <v>0.40824788805084122</v>
      </c>
      <c r="AV93" s="61">
        <f>IFERROR(stern!AU93/GAMSstern!AU93,"")</f>
        <v>0.44180783301729681</v>
      </c>
      <c r="AW93" s="61">
        <f>IFERROR(stern!AV93/GAMSstern!AV93,"")</f>
        <v>0.47083602778566996</v>
      </c>
      <c r="AX93" s="61">
        <f>IFERROR(stern!AW93/GAMSstern!AW93,"")</f>
        <v>0.4978339796531861</v>
      </c>
      <c r="AY93" s="61">
        <f>IFERROR(stern!AX93/GAMSstern!AX93,"")</f>
        <v>0.52334262651677999</v>
      </c>
      <c r="AZ93" s="61">
        <f>IFERROR(stern!AY93/GAMSstern!AY93,"")</f>
        <v>0.54672148235260332</v>
      </c>
      <c r="BA93" s="61">
        <f>IFERROR(stern!AZ93/GAMSstern!AZ93,"")</f>
        <v>0.56661350576504277</v>
      </c>
      <c r="BB93" s="61">
        <f>IFERROR(stern!BA93/GAMSstern!BA93,"")</f>
        <v>0.58945476278440845</v>
      </c>
      <c r="BC93" s="61">
        <f>IFERROR(stern!BB93/GAMSstern!BB93,"")</f>
        <v>0.60058979069914997</v>
      </c>
      <c r="BD93" s="61">
        <f>IFERROR(stern!BC93/GAMSstern!BC93,"")</f>
        <v>0.59944709471356938</v>
      </c>
      <c r="BE93" s="61">
        <f>IFERROR(stern!BD93/GAMSstern!BD93,"")</f>
        <v>0.5816150251822203</v>
      </c>
      <c r="BF93" s="61">
        <f>IFERROR(stern!BE93/GAMSstern!BE93,"")</f>
        <v>0.53525508592185067</v>
      </c>
      <c r="BG93" s="61">
        <f>IFERROR(stern!BF93/GAMSstern!BF93,"")</f>
        <v>0.42595939508124575</v>
      </c>
      <c r="BH93" s="61">
        <f>IFERROR(stern!BG93/GAMSstern!BG93,"")</f>
        <v>0.10566155835358598</v>
      </c>
      <c r="BI93" s="61">
        <f>IFERROR(stern!BH93/GAMSstern!BH93,"")</f>
        <v>-3.2411837256129612</v>
      </c>
      <c r="BJ93" s="61">
        <f>IFERROR(stern!BI93/GAMSstern!BI93,"")</f>
        <v>2.0507711617401743</v>
      </c>
    </row>
    <row r="94" spans="1:62" x14ac:dyDescent="0.25">
      <c r="A94" t="str">
        <f>stern!A94</f>
        <v>Maximum ratio</v>
      </c>
      <c r="B94" t="str">
        <f>GAMSbase!A94</f>
        <v>Max Ratio</v>
      </c>
      <c r="C94" s="61" t="str">
        <f>IFERROR(stern!B94/GAMSstern!B94,"")</f>
        <v/>
      </c>
      <c r="D94" s="61" t="str">
        <f>IFERROR(stern!C94/GAMSstern!C94,"")</f>
        <v/>
      </c>
      <c r="E94" s="61" t="str">
        <f>IFERROR(stern!D94/GAMSstern!D94,"")</f>
        <v/>
      </c>
      <c r="F94" s="61" t="str">
        <f>IFERROR(stern!E94/GAMSstern!E94,"")</f>
        <v/>
      </c>
      <c r="G94" s="61" t="str">
        <f>IFERROR(stern!F94/GAMSstern!F94,"")</f>
        <v/>
      </c>
      <c r="H94" s="61" t="str">
        <f>IFERROR(stern!G94/GAMSstern!G94,"")</f>
        <v/>
      </c>
      <c r="I94" s="61" t="str">
        <f>IFERROR(stern!H94/GAMSstern!H94,"")</f>
        <v/>
      </c>
      <c r="J94" s="61" t="str">
        <f>IFERROR(stern!I94/GAMSstern!I94,"")</f>
        <v/>
      </c>
      <c r="K94" s="61" t="str">
        <f>IFERROR(stern!J94/GAMSstern!J94,"")</f>
        <v/>
      </c>
      <c r="L94" s="61" t="str">
        <f>IFERROR(stern!K94/GAMSstern!K94,"")</f>
        <v/>
      </c>
      <c r="M94" s="61" t="str">
        <f>IFERROR(stern!L94/GAMSstern!L94,"")</f>
        <v/>
      </c>
      <c r="N94" s="61" t="str">
        <f>IFERROR(stern!M94/GAMSstern!M94,"")</f>
        <v/>
      </c>
      <c r="O94" s="61" t="str">
        <f>IFERROR(stern!N94/GAMSstern!N94,"")</f>
        <v/>
      </c>
      <c r="P94" s="61" t="str">
        <f>IFERROR(stern!O94/GAMSstern!O94,"")</f>
        <v/>
      </c>
      <c r="Q94" s="61" t="str">
        <f>IFERROR(stern!P94/GAMSstern!P94,"")</f>
        <v/>
      </c>
      <c r="R94" s="61" t="str">
        <f>IFERROR(stern!Q94/GAMSstern!Q94,"")</f>
        <v/>
      </c>
      <c r="S94" s="61" t="str">
        <f>IFERROR(stern!R94/GAMSstern!R94,"")</f>
        <v/>
      </c>
      <c r="T94" s="61" t="str">
        <f>IFERROR(stern!S94/GAMSstern!S94,"")</f>
        <v/>
      </c>
      <c r="U94" s="61" t="str">
        <f>IFERROR(stern!T94/GAMSstern!T94,"")</f>
        <v/>
      </c>
      <c r="V94" s="61" t="str">
        <f>IFERROR(stern!U94/GAMSstern!U94,"")</f>
        <v/>
      </c>
      <c r="W94" s="61" t="str">
        <f>IFERROR(stern!V94/GAMSstern!V94,"")</f>
        <v/>
      </c>
      <c r="X94" s="61" t="str">
        <f>IFERROR(stern!W94/GAMSstern!W94,"")</f>
        <v/>
      </c>
      <c r="Y94" s="61" t="str">
        <f>IFERROR(stern!X94/GAMSstern!X94,"")</f>
        <v/>
      </c>
      <c r="Z94" s="61" t="str">
        <f>IFERROR(stern!Y94/GAMSstern!Y94,"")</f>
        <v/>
      </c>
      <c r="AA94" s="61" t="str">
        <f>IFERROR(stern!Z94/GAMSstern!Z94,"")</f>
        <v/>
      </c>
      <c r="AB94" s="61" t="str">
        <f>IFERROR(stern!AA94/GAMSstern!AA94,"")</f>
        <v/>
      </c>
      <c r="AC94" s="61" t="str">
        <f>IFERROR(stern!AB94/GAMSstern!AB94,"")</f>
        <v/>
      </c>
      <c r="AD94" s="61" t="str">
        <f>IFERROR(stern!AC94/GAMSstern!AC94,"")</f>
        <v/>
      </c>
      <c r="AE94" s="61" t="str">
        <f>IFERROR(stern!AD94/GAMSstern!AD94,"")</f>
        <v/>
      </c>
      <c r="AF94" s="61" t="str">
        <f>IFERROR(stern!AE94/GAMSstern!AE94,"")</f>
        <v/>
      </c>
      <c r="AG94" s="61" t="str">
        <f>IFERROR(stern!AF94/GAMSstern!AF94,"")</f>
        <v/>
      </c>
      <c r="AH94" s="61" t="str">
        <f>IFERROR(stern!AG94/GAMSstern!AG94,"")</f>
        <v/>
      </c>
      <c r="AI94" s="61" t="str">
        <f>IFERROR(stern!AH94/GAMSstern!AH94,"")</f>
        <v/>
      </c>
      <c r="AJ94" s="61" t="str">
        <f>IFERROR(stern!AI94/GAMSstern!AI94,"")</f>
        <v/>
      </c>
      <c r="AK94" s="61" t="str">
        <f>IFERROR(stern!AJ94/GAMSstern!AJ94,"")</f>
        <v/>
      </c>
      <c r="AL94" s="61" t="str">
        <f>IFERROR(stern!AK94/GAMSstern!AK94,"")</f>
        <v/>
      </c>
      <c r="AM94" s="61" t="str">
        <f>IFERROR(stern!AL94/GAMSstern!AL94,"")</f>
        <v/>
      </c>
      <c r="AN94" s="61" t="str">
        <f>IFERROR(stern!AM94/GAMSstern!AM94,"")</f>
        <v/>
      </c>
      <c r="AO94" s="61" t="str">
        <f>IFERROR(stern!AN94/GAMSstern!AN94,"")</f>
        <v/>
      </c>
      <c r="AP94" s="61" t="str">
        <f>IFERROR(stern!AO94/GAMSstern!AO94,"")</f>
        <v/>
      </c>
      <c r="AQ94" s="61" t="str">
        <f>IFERROR(stern!AP94/GAMSstern!AP94,"")</f>
        <v/>
      </c>
      <c r="AR94" s="61" t="str">
        <f>IFERROR(stern!AQ94/GAMSstern!AQ94,"")</f>
        <v/>
      </c>
      <c r="AS94" s="61" t="str">
        <f>IFERROR(stern!AR94/GAMSstern!AR94,"")</f>
        <v/>
      </c>
      <c r="AT94" s="61" t="str">
        <f>IFERROR(stern!AS94/GAMSstern!AS94,"")</f>
        <v/>
      </c>
      <c r="AU94" s="61" t="str">
        <f>IFERROR(stern!AT94/GAMSstern!AT94,"")</f>
        <v/>
      </c>
      <c r="AV94" s="61" t="str">
        <f>IFERROR(stern!AU94/GAMSstern!AU94,"")</f>
        <v/>
      </c>
      <c r="AW94" s="61" t="str">
        <f>IFERROR(stern!AV94/GAMSstern!AV94,"")</f>
        <v/>
      </c>
      <c r="AX94" s="61" t="str">
        <f>IFERROR(stern!AW94/GAMSstern!AW94,"")</f>
        <v/>
      </c>
      <c r="AY94" s="61" t="str">
        <f>IFERROR(stern!AX94/GAMSstern!AX94,"")</f>
        <v/>
      </c>
      <c r="AZ94" s="61" t="str">
        <f>IFERROR(stern!AY94/GAMSstern!AY94,"")</f>
        <v/>
      </c>
      <c r="BA94" s="61" t="str">
        <f>IFERROR(stern!AZ94/GAMSstern!AZ94,"")</f>
        <v/>
      </c>
      <c r="BB94" s="61" t="str">
        <f>IFERROR(stern!BA94/GAMSstern!BA94,"")</f>
        <v/>
      </c>
      <c r="BC94" s="61" t="str">
        <f>IFERROR(stern!BB94/GAMSstern!BB94,"")</f>
        <v/>
      </c>
      <c r="BD94" s="61" t="str">
        <f>IFERROR(stern!BC94/GAMSstern!BC94,"")</f>
        <v/>
      </c>
      <c r="BE94" s="61" t="str">
        <f>IFERROR(stern!BD94/GAMSstern!BD94,"")</f>
        <v/>
      </c>
      <c r="BF94" s="61" t="str">
        <f>IFERROR(stern!BE94/GAMSstern!BE94,"")</f>
        <v/>
      </c>
      <c r="BG94" s="61" t="str">
        <f>IFERROR(stern!BF94/GAMSstern!BF94,"")</f>
        <v/>
      </c>
      <c r="BH94" s="61" t="str">
        <f>IFERROR(stern!BG94/GAMSstern!BG94,"")</f>
        <v/>
      </c>
      <c r="BI94" s="61" t="str">
        <f>IFERROR(stern!BH94/GAMSstern!BH94,"")</f>
        <v/>
      </c>
      <c r="BJ94" s="61" t="str">
        <f>IFERROR(stern!BI94/GAMSstern!BI94,"")</f>
        <v/>
      </c>
    </row>
    <row r="95" spans="1:62" x14ac:dyDescent="0.25">
      <c r="A95" t="str">
        <f>stern!A95</f>
        <v>Coefficient of Hotelling rent on ratio</v>
      </c>
      <c r="B95" t="str">
        <f>GAMSbase!A95</f>
        <v>Coefficient of Hotelling rent on ratio</v>
      </c>
      <c r="C95" s="61" t="str">
        <f>IFERROR(stern!B95/GAMSstern!B95,"")</f>
        <v/>
      </c>
      <c r="D95" s="61" t="str">
        <f>IFERROR(stern!C95/GAMSstern!C95,"")</f>
        <v/>
      </c>
      <c r="E95" s="61" t="str">
        <f>IFERROR(stern!D95/GAMSstern!D95,"")</f>
        <v/>
      </c>
      <c r="F95" s="61" t="str">
        <f>IFERROR(stern!E95/GAMSstern!E95,"")</f>
        <v/>
      </c>
      <c r="G95" s="61" t="str">
        <f>IFERROR(stern!F95/GAMSstern!F95,"")</f>
        <v/>
      </c>
      <c r="H95" s="61" t="str">
        <f>IFERROR(stern!G95/GAMSstern!G95,"")</f>
        <v/>
      </c>
      <c r="I95" s="61" t="str">
        <f>IFERROR(stern!H95/GAMSstern!H95,"")</f>
        <v/>
      </c>
      <c r="J95" s="61" t="str">
        <f>IFERROR(stern!I95/GAMSstern!I95,"")</f>
        <v/>
      </c>
      <c r="K95" s="61" t="str">
        <f>IFERROR(stern!J95/GAMSstern!J95,"")</f>
        <v/>
      </c>
      <c r="L95" s="61" t="str">
        <f>IFERROR(stern!K95/GAMSstern!K95,"")</f>
        <v/>
      </c>
      <c r="M95" s="61" t="str">
        <f>IFERROR(stern!L95/GAMSstern!L95,"")</f>
        <v/>
      </c>
      <c r="N95" s="61" t="str">
        <f>IFERROR(stern!M95/GAMSstern!M95,"")</f>
        <v/>
      </c>
      <c r="O95" s="61" t="str">
        <f>IFERROR(stern!N95/GAMSstern!N95,"")</f>
        <v/>
      </c>
      <c r="P95" s="61" t="str">
        <f>IFERROR(stern!O95/GAMSstern!O95,"")</f>
        <v/>
      </c>
      <c r="Q95" s="61" t="str">
        <f>IFERROR(stern!P95/GAMSstern!P95,"")</f>
        <v/>
      </c>
      <c r="R95" s="61" t="str">
        <f>IFERROR(stern!Q95/GAMSstern!Q95,"")</f>
        <v/>
      </c>
      <c r="S95" s="61" t="str">
        <f>IFERROR(stern!R95/GAMSstern!R95,"")</f>
        <v/>
      </c>
      <c r="T95" s="61" t="str">
        <f>IFERROR(stern!S95/GAMSstern!S95,"")</f>
        <v/>
      </c>
      <c r="U95" s="61" t="str">
        <f>IFERROR(stern!T95/GAMSstern!T95,"")</f>
        <v/>
      </c>
      <c r="V95" s="61" t="str">
        <f>IFERROR(stern!U95/GAMSstern!U95,"")</f>
        <v/>
      </c>
      <c r="W95" s="61" t="str">
        <f>IFERROR(stern!V95/GAMSstern!V95,"")</f>
        <v/>
      </c>
      <c r="X95" s="61" t="str">
        <f>IFERROR(stern!W95/GAMSstern!W95,"")</f>
        <v/>
      </c>
      <c r="Y95" s="61" t="str">
        <f>IFERROR(stern!X95/GAMSstern!X95,"")</f>
        <v/>
      </c>
      <c r="Z95" s="61" t="str">
        <f>IFERROR(stern!Y95/GAMSstern!Y95,"")</f>
        <v/>
      </c>
      <c r="AA95" s="61" t="str">
        <f>IFERROR(stern!Z95/GAMSstern!Z95,"")</f>
        <v/>
      </c>
      <c r="AB95" s="61" t="str">
        <f>IFERROR(stern!AA95/GAMSstern!AA95,"")</f>
        <v/>
      </c>
      <c r="AC95" s="61" t="str">
        <f>IFERROR(stern!AB95/GAMSstern!AB95,"")</f>
        <v/>
      </c>
      <c r="AD95" s="61" t="str">
        <f>IFERROR(stern!AC95/GAMSstern!AC95,"")</f>
        <v/>
      </c>
      <c r="AE95" s="61" t="str">
        <f>IFERROR(stern!AD95/GAMSstern!AD95,"")</f>
        <v/>
      </c>
      <c r="AF95" s="61" t="str">
        <f>IFERROR(stern!AE95/GAMSstern!AE95,"")</f>
        <v/>
      </c>
      <c r="AG95" s="61" t="str">
        <f>IFERROR(stern!AF95/GAMSstern!AF95,"")</f>
        <v/>
      </c>
      <c r="AH95" s="61" t="str">
        <f>IFERROR(stern!AG95/GAMSstern!AG95,"")</f>
        <v/>
      </c>
      <c r="AI95" s="61" t="str">
        <f>IFERROR(stern!AH95/GAMSstern!AH95,"")</f>
        <v/>
      </c>
      <c r="AJ95" s="61" t="str">
        <f>IFERROR(stern!AI95/GAMSstern!AI95,"")</f>
        <v/>
      </c>
      <c r="AK95" s="61" t="str">
        <f>IFERROR(stern!AJ95/GAMSstern!AJ95,"")</f>
        <v/>
      </c>
      <c r="AL95" s="61" t="str">
        <f>IFERROR(stern!AK95/GAMSstern!AK95,"")</f>
        <v/>
      </c>
      <c r="AM95" s="61" t="str">
        <f>IFERROR(stern!AL95/GAMSstern!AL95,"")</f>
        <v/>
      </c>
      <c r="AN95" s="61" t="str">
        <f>IFERROR(stern!AM95/GAMSstern!AM95,"")</f>
        <v/>
      </c>
      <c r="AO95" s="61" t="str">
        <f>IFERROR(stern!AN95/GAMSstern!AN95,"")</f>
        <v/>
      </c>
      <c r="AP95" s="61" t="str">
        <f>IFERROR(stern!AO95/GAMSstern!AO95,"")</f>
        <v/>
      </c>
      <c r="AQ95" s="61" t="str">
        <f>IFERROR(stern!AP95/GAMSstern!AP95,"")</f>
        <v/>
      </c>
      <c r="AR95" s="61" t="str">
        <f>IFERROR(stern!AQ95/GAMSstern!AQ95,"")</f>
        <v/>
      </c>
      <c r="AS95" s="61" t="str">
        <f>IFERROR(stern!AR95/GAMSstern!AR95,"")</f>
        <v/>
      </c>
      <c r="AT95" s="61" t="str">
        <f>IFERROR(stern!AS95/GAMSstern!AS95,"")</f>
        <v/>
      </c>
      <c r="AU95" s="61" t="str">
        <f>IFERROR(stern!AT95/GAMSstern!AT95,"")</f>
        <v/>
      </c>
      <c r="AV95" s="61" t="str">
        <f>IFERROR(stern!AU95/GAMSstern!AU95,"")</f>
        <v/>
      </c>
      <c r="AW95" s="61" t="str">
        <f>IFERROR(stern!AV95/GAMSstern!AV95,"")</f>
        <v/>
      </c>
      <c r="AX95" s="61" t="str">
        <f>IFERROR(stern!AW95/GAMSstern!AW95,"")</f>
        <v/>
      </c>
      <c r="AY95" s="61" t="str">
        <f>IFERROR(stern!AX95/GAMSstern!AX95,"")</f>
        <v/>
      </c>
      <c r="AZ95" s="61" t="str">
        <f>IFERROR(stern!AY95/GAMSstern!AY95,"")</f>
        <v/>
      </c>
      <c r="BA95" s="61" t="str">
        <f>IFERROR(stern!AZ95/GAMSstern!AZ95,"")</f>
        <v/>
      </c>
      <c r="BB95" s="61" t="str">
        <f>IFERROR(stern!BA95/GAMSstern!BA95,"")</f>
        <v/>
      </c>
      <c r="BC95" s="61" t="str">
        <f>IFERROR(stern!BB95/GAMSstern!BB95,"")</f>
        <v/>
      </c>
      <c r="BD95" s="61" t="str">
        <f>IFERROR(stern!BC95/GAMSstern!BC95,"")</f>
        <v/>
      </c>
      <c r="BE95" s="61" t="str">
        <f>IFERROR(stern!BD95/GAMSstern!BD95,"")</f>
        <v/>
      </c>
      <c r="BF95" s="61" t="str">
        <f>IFERROR(stern!BE95/GAMSstern!BE95,"")</f>
        <v/>
      </c>
      <c r="BG95" s="61" t="str">
        <f>IFERROR(stern!BF95/GAMSstern!BF95,"")</f>
        <v/>
      </c>
      <c r="BH95" s="61" t="str">
        <f>IFERROR(stern!BG95/GAMSstern!BG95,"")</f>
        <v/>
      </c>
      <c r="BI95" s="61" t="str">
        <f>IFERROR(stern!BH95/GAMSstern!BH95,"")</f>
        <v/>
      </c>
      <c r="BJ95" s="61" t="str">
        <f>IFERROR(stern!BI95/GAMSstern!BI95,"")</f>
        <v/>
      </c>
    </row>
    <row r="96" spans="1:62" x14ac:dyDescent="0.25">
      <c r="A96" t="str">
        <f>stern!A96</f>
        <v>Exponent on Hotelling</v>
      </c>
      <c r="B96" t="str">
        <f>GAMSbase!A96</f>
        <v>Exponent on Hotelling</v>
      </c>
      <c r="C96" s="61" t="str">
        <f>IFERROR(stern!B96/GAMSstern!B96,"")</f>
        <v/>
      </c>
      <c r="D96" s="61" t="str">
        <f>IFERROR(stern!C96/GAMSstern!C96,"")</f>
        <v/>
      </c>
      <c r="E96" s="61" t="str">
        <f>IFERROR(stern!D96/GAMSstern!D96,"")</f>
        <v/>
      </c>
      <c r="F96" s="61" t="str">
        <f>IFERROR(stern!E96/GAMSstern!E96,"")</f>
        <v/>
      </c>
      <c r="G96" s="61" t="str">
        <f>IFERROR(stern!F96/GAMSstern!F96,"")</f>
        <v/>
      </c>
      <c r="H96" s="61" t="str">
        <f>IFERROR(stern!G96/GAMSstern!G96,"")</f>
        <v/>
      </c>
      <c r="I96" s="61" t="str">
        <f>IFERROR(stern!H96/GAMSstern!H96,"")</f>
        <v/>
      </c>
      <c r="J96" s="61" t="str">
        <f>IFERROR(stern!I96/GAMSstern!I96,"")</f>
        <v/>
      </c>
      <c r="K96" s="61" t="str">
        <f>IFERROR(stern!J96/GAMSstern!J96,"")</f>
        <v/>
      </c>
      <c r="L96" s="61" t="str">
        <f>IFERROR(stern!K96/GAMSstern!K96,"")</f>
        <v/>
      </c>
      <c r="M96" s="61" t="str">
        <f>IFERROR(stern!L96/GAMSstern!L96,"")</f>
        <v/>
      </c>
      <c r="N96" s="61" t="str">
        <f>IFERROR(stern!M96/GAMSstern!M96,"")</f>
        <v/>
      </c>
      <c r="O96" s="61" t="str">
        <f>IFERROR(stern!N96/GAMSstern!N96,"")</f>
        <v/>
      </c>
      <c r="P96" s="61" t="str">
        <f>IFERROR(stern!O96/GAMSstern!O96,"")</f>
        <v/>
      </c>
      <c r="Q96" s="61" t="str">
        <f>IFERROR(stern!P96/GAMSstern!P96,"")</f>
        <v/>
      </c>
      <c r="R96" s="61" t="str">
        <f>IFERROR(stern!Q96/GAMSstern!Q96,"")</f>
        <v/>
      </c>
      <c r="S96" s="61" t="str">
        <f>IFERROR(stern!R96/GAMSstern!R96,"")</f>
        <v/>
      </c>
      <c r="T96" s="61" t="str">
        <f>IFERROR(stern!S96/GAMSstern!S96,"")</f>
        <v/>
      </c>
      <c r="U96" s="61" t="str">
        <f>IFERROR(stern!T96/GAMSstern!T96,"")</f>
        <v/>
      </c>
      <c r="V96" s="61" t="str">
        <f>IFERROR(stern!U96/GAMSstern!U96,"")</f>
        <v/>
      </c>
      <c r="W96" s="61" t="str">
        <f>IFERROR(stern!V96/GAMSstern!V96,"")</f>
        <v/>
      </c>
      <c r="X96" s="61" t="str">
        <f>IFERROR(stern!W96/GAMSstern!W96,"")</f>
        <v/>
      </c>
      <c r="Y96" s="61" t="str">
        <f>IFERROR(stern!X96/GAMSstern!X96,"")</f>
        <v/>
      </c>
      <c r="Z96" s="61" t="str">
        <f>IFERROR(stern!Y96/GAMSstern!Y96,"")</f>
        <v/>
      </c>
      <c r="AA96" s="61" t="str">
        <f>IFERROR(stern!Z96/GAMSstern!Z96,"")</f>
        <v/>
      </c>
      <c r="AB96" s="61" t="str">
        <f>IFERROR(stern!AA96/GAMSstern!AA96,"")</f>
        <v/>
      </c>
      <c r="AC96" s="61" t="str">
        <f>IFERROR(stern!AB96/GAMSstern!AB96,"")</f>
        <v/>
      </c>
      <c r="AD96" s="61" t="str">
        <f>IFERROR(stern!AC96/GAMSstern!AC96,"")</f>
        <v/>
      </c>
      <c r="AE96" s="61" t="str">
        <f>IFERROR(stern!AD96/GAMSstern!AD96,"")</f>
        <v/>
      </c>
      <c r="AF96" s="61" t="str">
        <f>IFERROR(stern!AE96/GAMSstern!AE96,"")</f>
        <v/>
      </c>
      <c r="AG96" s="61" t="str">
        <f>IFERROR(stern!AF96/GAMSstern!AF96,"")</f>
        <v/>
      </c>
      <c r="AH96" s="61" t="str">
        <f>IFERROR(stern!AG96/GAMSstern!AG96,"")</f>
        <v/>
      </c>
      <c r="AI96" s="61" t="str">
        <f>IFERROR(stern!AH96/GAMSstern!AH96,"")</f>
        <v/>
      </c>
      <c r="AJ96" s="61" t="str">
        <f>IFERROR(stern!AI96/GAMSstern!AI96,"")</f>
        <v/>
      </c>
      <c r="AK96" s="61" t="str">
        <f>IFERROR(stern!AJ96/GAMSstern!AJ96,"")</f>
        <v/>
      </c>
      <c r="AL96" s="61" t="str">
        <f>IFERROR(stern!AK96/GAMSstern!AK96,"")</f>
        <v/>
      </c>
      <c r="AM96" s="61" t="str">
        <f>IFERROR(stern!AL96/GAMSstern!AL96,"")</f>
        <v/>
      </c>
      <c r="AN96" s="61" t="str">
        <f>IFERROR(stern!AM96/GAMSstern!AM96,"")</f>
        <v/>
      </c>
      <c r="AO96" s="61" t="str">
        <f>IFERROR(stern!AN96/GAMSstern!AN96,"")</f>
        <v/>
      </c>
      <c r="AP96" s="61" t="str">
        <f>IFERROR(stern!AO96/GAMSstern!AO96,"")</f>
        <v/>
      </c>
      <c r="AQ96" s="61" t="str">
        <f>IFERROR(stern!AP96/GAMSstern!AP96,"")</f>
        <v/>
      </c>
      <c r="AR96" s="61" t="str">
        <f>IFERROR(stern!AQ96/GAMSstern!AQ96,"")</f>
        <v/>
      </c>
      <c r="AS96" s="61" t="str">
        <f>IFERROR(stern!AR96/GAMSstern!AR96,"")</f>
        <v/>
      </c>
      <c r="AT96" s="61" t="str">
        <f>IFERROR(stern!AS96/GAMSstern!AS96,"")</f>
        <v/>
      </c>
      <c r="AU96" s="61" t="str">
        <f>IFERROR(stern!AT96/GAMSstern!AT96,"")</f>
        <v/>
      </c>
      <c r="AV96" s="61" t="str">
        <f>IFERROR(stern!AU96/GAMSstern!AU96,"")</f>
        <v/>
      </c>
      <c r="AW96" s="61" t="str">
        <f>IFERROR(stern!AV96/GAMSstern!AV96,"")</f>
        <v/>
      </c>
      <c r="AX96" s="61" t="str">
        <f>IFERROR(stern!AW96/GAMSstern!AW96,"")</f>
        <v/>
      </c>
      <c r="AY96" s="61" t="str">
        <f>IFERROR(stern!AX96/GAMSstern!AX96,"")</f>
        <v/>
      </c>
      <c r="AZ96" s="61" t="str">
        <f>IFERROR(stern!AY96/GAMSstern!AY96,"")</f>
        <v/>
      </c>
      <c r="BA96" s="61" t="str">
        <f>IFERROR(stern!AZ96/GAMSstern!AZ96,"")</f>
        <v/>
      </c>
      <c r="BB96" s="61" t="str">
        <f>IFERROR(stern!BA96/GAMSstern!BA96,"")</f>
        <v/>
      </c>
      <c r="BC96" s="61" t="str">
        <f>IFERROR(stern!BB96/GAMSstern!BB96,"")</f>
        <v/>
      </c>
      <c r="BD96" s="61" t="str">
        <f>IFERROR(stern!BC96/GAMSstern!BC96,"")</f>
        <v/>
      </c>
      <c r="BE96" s="61" t="str">
        <f>IFERROR(stern!BD96/GAMSstern!BD96,"")</f>
        <v/>
      </c>
      <c r="BF96" s="61" t="str">
        <f>IFERROR(stern!BE96/GAMSstern!BE96,"")</f>
        <v/>
      </c>
      <c r="BG96" s="61" t="str">
        <f>IFERROR(stern!BF96/GAMSstern!BF96,"")</f>
        <v/>
      </c>
      <c r="BH96" s="61" t="str">
        <f>IFERROR(stern!BG96/GAMSstern!BG96,"")</f>
        <v/>
      </c>
      <c r="BI96" s="61" t="str">
        <f>IFERROR(stern!BH96/GAMSstern!BH96,"")</f>
        <v/>
      </c>
      <c r="BJ96" s="61" t="str">
        <f>IFERROR(stern!BI96/GAMSstern!BI96,"")</f>
        <v/>
      </c>
    </row>
    <row r="97" spans="1:62" x14ac:dyDescent="0.25">
      <c r="A97" t="str">
        <f>stern!A97</f>
        <v>Hotelling rent on carbon fuels (2005$/t CO2)</v>
      </c>
      <c r="B97" t="str">
        <f>GAMSbase!A97</f>
        <v>Hotelling Rent on Carbon Fuels (2005 USD / tCO2)</v>
      </c>
      <c r="C97" s="61" t="str">
        <f>IFERROR(stern!B97/GAMSstern!B97,"")</f>
        <v/>
      </c>
      <c r="D97" s="61" t="str">
        <f>IFERROR(stern!C97/GAMSstern!C97,"")</f>
        <v/>
      </c>
      <c r="E97" s="61" t="str">
        <f>IFERROR(stern!D97/GAMSstern!D97,"")</f>
        <v/>
      </c>
      <c r="F97" s="61" t="str">
        <f>IFERROR(stern!E97/GAMSstern!E97,"")</f>
        <v/>
      </c>
      <c r="G97" s="61" t="str">
        <f>IFERROR(stern!F97/GAMSstern!F97,"")</f>
        <v/>
      </c>
      <c r="H97" s="61" t="str">
        <f>IFERROR(stern!G97/GAMSstern!G97,"")</f>
        <v/>
      </c>
      <c r="I97" s="61" t="str">
        <f>IFERROR(stern!H97/GAMSstern!H97,"")</f>
        <v/>
      </c>
      <c r="J97" s="61" t="str">
        <f>IFERROR(stern!I97/GAMSstern!I97,"")</f>
        <v/>
      </c>
      <c r="K97" s="61" t="str">
        <f>IFERROR(stern!J97/GAMSstern!J97,"")</f>
        <v/>
      </c>
      <c r="L97" s="61" t="str">
        <f>IFERROR(stern!K97/GAMSstern!K97,"")</f>
        <v/>
      </c>
      <c r="M97" s="61" t="str">
        <f>IFERROR(stern!L97/GAMSstern!L97,"")</f>
        <v/>
      </c>
      <c r="N97" s="61" t="str">
        <f>IFERROR(stern!M97/GAMSstern!M97,"")</f>
        <v/>
      </c>
      <c r="O97" s="61" t="str">
        <f>IFERROR(stern!N97/GAMSstern!N97,"")</f>
        <v/>
      </c>
      <c r="P97" s="61" t="str">
        <f>IFERROR(stern!O97/GAMSstern!O97,"")</f>
        <v/>
      </c>
      <c r="Q97" s="61" t="str">
        <f>IFERROR(stern!P97/GAMSstern!P97,"")</f>
        <v/>
      </c>
      <c r="R97" s="61" t="str">
        <f>IFERROR(stern!Q97/GAMSstern!Q97,"")</f>
        <v/>
      </c>
      <c r="S97" s="61" t="str">
        <f>IFERROR(stern!R97/GAMSstern!R97,"")</f>
        <v/>
      </c>
      <c r="T97" s="61" t="str">
        <f>IFERROR(stern!S97/GAMSstern!S97,"")</f>
        <v/>
      </c>
      <c r="U97" s="61" t="str">
        <f>IFERROR(stern!T97/GAMSstern!T97,"")</f>
        <v/>
      </c>
      <c r="V97" s="61" t="str">
        <f>IFERROR(stern!U97/GAMSstern!U97,"")</f>
        <v/>
      </c>
      <c r="W97" s="61" t="str">
        <f>IFERROR(stern!V97/GAMSstern!V97,"")</f>
        <v/>
      </c>
      <c r="X97" s="61" t="str">
        <f>IFERROR(stern!W97/GAMSstern!W97,"")</f>
        <v/>
      </c>
      <c r="Y97" s="61" t="str">
        <f>IFERROR(stern!X97/GAMSstern!X97,"")</f>
        <v/>
      </c>
      <c r="Z97" s="61" t="str">
        <f>IFERROR(stern!Y97/GAMSstern!Y97,"")</f>
        <v/>
      </c>
      <c r="AA97" s="61" t="str">
        <f>IFERROR(stern!Z97/GAMSstern!Z97,"")</f>
        <v/>
      </c>
      <c r="AB97" s="61" t="str">
        <f>IFERROR(stern!AA97/GAMSstern!AA97,"")</f>
        <v/>
      </c>
      <c r="AC97" s="61" t="str">
        <f>IFERROR(stern!AB97/GAMSstern!AB97,"")</f>
        <v/>
      </c>
      <c r="AD97" s="61" t="str">
        <f>IFERROR(stern!AC97/GAMSstern!AC97,"")</f>
        <v/>
      </c>
      <c r="AE97" s="61" t="str">
        <f>IFERROR(stern!AD97/GAMSstern!AD97,"")</f>
        <v/>
      </c>
      <c r="AF97" s="61" t="str">
        <f>IFERROR(stern!AE97/GAMSstern!AE97,"")</f>
        <v/>
      </c>
      <c r="AG97" s="61" t="str">
        <f>IFERROR(stern!AF97/GAMSstern!AF97,"")</f>
        <v/>
      </c>
      <c r="AH97" s="61" t="str">
        <f>IFERROR(stern!AG97/GAMSstern!AG97,"")</f>
        <v/>
      </c>
      <c r="AI97" s="61" t="str">
        <f>IFERROR(stern!AH97/GAMSstern!AH97,"")</f>
        <v/>
      </c>
      <c r="AJ97" s="61" t="str">
        <f>IFERROR(stern!AI97/GAMSstern!AI97,"")</f>
        <v/>
      </c>
      <c r="AK97" s="61" t="str">
        <f>IFERROR(stern!AJ97/GAMSstern!AJ97,"")</f>
        <v/>
      </c>
      <c r="AL97" s="61" t="str">
        <f>IFERROR(stern!AK97/GAMSstern!AK97,"")</f>
        <v/>
      </c>
      <c r="AM97" s="61" t="str">
        <f>IFERROR(stern!AL97/GAMSstern!AL97,"")</f>
        <v/>
      </c>
      <c r="AN97" s="61" t="str">
        <f>IFERROR(stern!AM97/GAMSstern!AM97,"")</f>
        <v/>
      </c>
      <c r="AO97" s="61" t="str">
        <f>IFERROR(stern!AN97/GAMSstern!AN97,"")</f>
        <v/>
      </c>
      <c r="AP97" s="61" t="str">
        <f>IFERROR(stern!AO97/GAMSstern!AO97,"")</f>
        <v/>
      </c>
      <c r="AQ97" s="61" t="str">
        <f>IFERROR(stern!AP97/GAMSstern!AP97,"")</f>
        <v/>
      </c>
      <c r="AR97" s="61" t="str">
        <f>IFERROR(stern!AQ97/GAMSstern!AQ97,"")</f>
        <v/>
      </c>
      <c r="AS97" s="61" t="str">
        <f>IFERROR(stern!AR97/GAMSstern!AR97,"")</f>
        <v/>
      </c>
      <c r="AT97" s="61" t="str">
        <f>IFERROR(stern!AS97/GAMSstern!AS97,"")</f>
        <v/>
      </c>
      <c r="AU97" s="61" t="str">
        <f>IFERROR(stern!AT97/GAMSstern!AT97,"")</f>
        <v/>
      </c>
      <c r="AV97" s="61" t="str">
        <f>IFERROR(stern!AU97/GAMSstern!AU97,"")</f>
        <v/>
      </c>
      <c r="AW97" s="61" t="str">
        <f>IFERROR(stern!AV97/GAMSstern!AV97,"")</f>
        <v/>
      </c>
      <c r="AX97" s="61" t="str">
        <f>IFERROR(stern!AW97/GAMSstern!AW97,"")</f>
        <v/>
      </c>
      <c r="AY97" s="61" t="str">
        <f>IFERROR(stern!AX97/GAMSstern!AX97,"")</f>
        <v/>
      </c>
      <c r="AZ97" s="61" t="str">
        <f>IFERROR(stern!AY97/GAMSstern!AY97,"")</f>
        <v/>
      </c>
      <c r="BA97" s="61" t="str">
        <f>IFERROR(stern!AZ97/GAMSstern!AZ97,"")</f>
        <v/>
      </c>
      <c r="BB97" s="61" t="str">
        <f>IFERROR(stern!BA97/GAMSstern!BA97,"")</f>
        <v/>
      </c>
      <c r="BC97" s="61" t="str">
        <f>IFERROR(stern!BB97/GAMSstern!BB97,"")</f>
        <v/>
      </c>
      <c r="BD97" s="61" t="str">
        <f>IFERROR(stern!BC97/GAMSstern!BC97,"")</f>
        <v/>
      </c>
      <c r="BE97" s="61" t="str">
        <f>IFERROR(stern!BD97/GAMSstern!BD97,"")</f>
        <v/>
      </c>
      <c r="BF97" s="61" t="str">
        <f>IFERROR(stern!BE97/GAMSstern!BE97,"")</f>
        <v/>
      </c>
      <c r="BG97" s="61" t="str">
        <f>IFERROR(stern!BF97/GAMSstern!BF97,"")</f>
        <v/>
      </c>
      <c r="BH97" s="61" t="str">
        <f>IFERROR(stern!BG97/GAMSstern!BG97,"")</f>
        <v/>
      </c>
      <c r="BI97" s="61" t="str">
        <f>IFERROR(stern!BH97/GAMSstern!BH97,"")</f>
        <v/>
      </c>
      <c r="BJ97" s="61" t="str">
        <f>IFERROR(stern!BI97/GAMSstern!BI97,"")</f>
        <v/>
      </c>
    </row>
    <row r="98" spans="1:62" x14ac:dyDescent="0.25">
      <c r="A98" t="str">
        <f>stern!A98</f>
        <v>CLIMATE MODULE</v>
      </c>
      <c r="B98" t="str">
        <f>GAMSbase!A98</f>
        <v>* CLIMATE MODULE</v>
      </c>
      <c r="C98" s="61" t="str">
        <f>IFERROR(stern!B98/GAMSstern!B98,"")</f>
        <v/>
      </c>
      <c r="D98" s="61" t="str">
        <f>IFERROR(stern!C98/GAMSstern!C98,"")</f>
        <v/>
      </c>
      <c r="E98" s="61" t="str">
        <f>IFERROR(stern!D98/GAMSstern!D98,"")</f>
        <v/>
      </c>
      <c r="F98" s="61" t="str">
        <f>IFERROR(stern!E98/GAMSstern!E98,"")</f>
        <v/>
      </c>
      <c r="G98" s="61" t="str">
        <f>IFERROR(stern!F98/GAMSstern!F98,"")</f>
        <v/>
      </c>
      <c r="H98" s="61" t="str">
        <f>IFERROR(stern!G98/GAMSstern!G98,"")</f>
        <v/>
      </c>
      <c r="I98" s="61" t="str">
        <f>IFERROR(stern!H98/GAMSstern!H98,"")</f>
        <v/>
      </c>
      <c r="J98" s="61" t="str">
        <f>IFERROR(stern!I98/GAMSstern!I98,"")</f>
        <v/>
      </c>
      <c r="K98" s="61" t="str">
        <f>IFERROR(stern!J98/GAMSstern!J98,"")</f>
        <v/>
      </c>
      <c r="L98" s="61" t="str">
        <f>IFERROR(stern!K98/GAMSstern!K98,"")</f>
        <v/>
      </c>
      <c r="M98" s="61" t="str">
        <f>IFERROR(stern!L98/GAMSstern!L98,"")</f>
        <v/>
      </c>
      <c r="N98" s="61" t="str">
        <f>IFERROR(stern!M98/GAMSstern!M98,"")</f>
        <v/>
      </c>
      <c r="O98" s="61" t="str">
        <f>IFERROR(stern!N98/GAMSstern!N98,"")</f>
        <v/>
      </c>
      <c r="P98" s="61" t="str">
        <f>IFERROR(stern!O98/GAMSstern!O98,"")</f>
        <v/>
      </c>
      <c r="Q98" s="61" t="str">
        <f>IFERROR(stern!P98/GAMSstern!P98,"")</f>
        <v/>
      </c>
      <c r="R98" s="61" t="str">
        <f>IFERROR(stern!Q98/GAMSstern!Q98,"")</f>
        <v/>
      </c>
      <c r="S98" s="61" t="str">
        <f>IFERROR(stern!R98/GAMSstern!R98,"")</f>
        <v/>
      </c>
      <c r="T98" s="61" t="str">
        <f>IFERROR(stern!S98/GAMSstern!S98,"")</f>
        <v/>
      </c>
      <c r="U98" s="61" t="str">
        <f>IFERROR(stern!T98/GAMSstern!T98,"")</f>
        <v/>
      </c>
      <c r="V98" s="61" t="str">
        <f>IFERROR(stern!U98/GAMSstern!U98,"")</f>
        <v/>
      </c>
      <c r="W98" s="61" t="str">
        <f>IFERROR(stern!V98/GAMSstern!V98,"")</f>
        <v/>
      </c>
      <c r="X98" s="61" t="str">
        <f>IFERROR(stern!W98/GAMSstern!W98,"")</f>
        <v/>
      </c>
      <c r="Y98" s="61" t="str">
        <f>IFERROR(stern!X98/GAMSstern!X98,"")</f>
        <v/>
      </c>
      <c r="Z98" s="61" t="str">
        <f>IFERROR(stern!Y98/GAMSstern!Y98,"")</f>
        <v/>
      </c>
      <c r="AA98" s="61" t="str">
        <f>IFERROR(stern!Z98/GAMSstern!Z98,"")</f>
        <v/>
      </c>
      <c r="AB98" s="61" t="str">
        <f>IFERROR(stern!AA98/GAMSstern!AA98,"")</f>
        <v/>
      </c>
      <c r="AC98" s="61" t="str">
        <f>IFERROR(stern!AB98/GAMSstern!AB98,"")</f>
        <v/>
      </c>
      <c r="AD98" s="61" t="str">
        <f>IFERROR(stern!AC98/GAMSstern!AC98,"")</f>
        <v/>
      </c>
      <c r="AE98" s="61" t="str">
        <f>IFERROR(stern!AD98/GAMSstern!AD98,"")</f>
        <v/>
      </c>
      <c r="AF98" s="61" t="str">
        <f>IFERROR(stern!AE98/GAMSstern!AE98,"")</f>
        <v/>
      </c>
      <c r="AG98" s="61" t="str">
        <f>IFERROR(stern!AF98/GAMSstern!AF98,"")</f>
        <v/>
      </c>
      <c r="AH98" s="61" t="str">
        <f>IFERROR(stern!AG98/GAMSstern!AG98,"")</f>
        <v/>
      </c>
      <c r="AI98" s="61" t="str">
        <f>IFERROR(stern!AH98/GAMSstern!AH98,"")</f>
        <v/>
      </c>
      <c r="AJ98" s="61" t="str">
        <f>IFERROR(stern!AI98/GAMSstern!AI98,"")</f>
        <v/>
      </c>
      <c r="AK98" s="61" t="str">
        <f>IFERROR(stern!AJ98/GAMSstern!AJ98,"")</f>
        <v/>
      </c>
      <c r="AL98" s="61" t="str">
        <f>IFERROR(stern!AK98/GAMSstern!AK98,"")</f>
        <v/>
      </c>
      <c r="AM98" s="61" t="str">
        <f>IFERROR(stern!AL98/GAMSstern!AL98,"")</f>
        <v/>
      </c>
      <c r="AN98" s="61" t="str">
        <f>IFERROR(stern!AM98/GAMSstern!AM98,"")</f>
        <v/>
      </c>
      <c r="AO98" s="61" t="str">
        <f>IFERROR(stern!AN98/GAMSstern!AN98,"")</f>
        <v/>
      </c>
      <c r="AP98" s="61" t="str">
        <f>IFERROR(stern!AO98/GAMSstern!AO98,"")</f>
        <v/>
      </c>
      <c r="AQ98" s="61" t="str">
        <f>IFERROR(stern!AP98/GAMSstern!AP98,"")</f>
        <v/>
      </c>
      <c r="AR98" s="61" t="str">
        <f>IFERROR(stern!AQ98/GAMSstern!AQ98,"")</f>
        <v/>
      </c>
      <c r="AS98" s="61" t="str">
        <f>IFERROR(stern!AR98/GAMSstern!AR98,"")</f>
        <v/>
      </c>
      <c r="AT98" s="61" t="str">
        <f>IFERROR(stern!AS98/GAMSstern!AS98,"")</f>
        <v/>
      </c>
      <c r="AU98" s="61" t="str">
        <f>IFERROR(stern!AT98/GAMSstern!AT98,"")</f>
        <v/>
      </c>
      <c r="AV98" s="61" t="str">
        <f>IFERROR(stern!AU98/GAMSstern!AU98,"")</f>
        <v/>
      </c>
      <c r="AW98" s="61" t="str">
        <f>IFERROR(stern!AV98/GAMSstern!AV98,"")</f>
        <v/>
      </c>
      <c r="AX98" s="61" t="str">
        <f>IFERROR(stern!AW98/GAMSstern!AW98,"")</f>
        <v/>
      </c>
      <c r="AY98" s="61" t="str">
        <f>IFERROR(stern!AX98/GAMSstern!AX98,"")</f>
        <v/>
      </c>
      <c r="AZ98" s="61" t="str">
        <f>IFERROR(stern!AY98/GAMSstern!AY98,"")</f>
        <v/>
      </c>
      <c r="BA98" s="61" t="str">
        <f>IFERROR(stern!AZ98/GAMSstern!AZ98,"")</f>
        <v/>
      </c>
      <c r="BB98" s="61" t="str">
        <f>IFERROR(stern!BA98/GAMSstern!BA98,"")</f>
        <v/>
      </c>
      <c r="BC98" s="61" t="str">
        <f>IFERROR(stern!BB98/GAMSstern!BB98,"")</f>
        <v/>
      </c>
      <c r="BD98" s="61" t="str">
        <f>IFERROR(stern!BC98/GAMSstern!BC98,"")</f>
        <v/>
      </c>
      <c r="BE98" s="61" t="str">
        <f>IFERROR(stern!BD98/GAMSstern!BD98,"")</f>
        <v/>
      </c>
      <c r="BF98" s="61" t="str">
        <f>IFERROR(stern!BE98/GAMSstern!BE98,"")</f>
        <v/>
      </c>
      <c r="BG98" s="61" t="str">
        <f>IFERROR(stern!BF98/GAMSstern!BF98,"")</f>
        <v/>
      </c>
      <c r="BH98" s="61" t="str">
        <f>IFERROR(stern!BG98/GAMSstern!BG98,"")</f>
        <v/>
      </c>
      <c r="BI98" s="61" t="str">
        <f>IFERROR(stern!BH98/GAMSstern!BH98,"")</f>
        <v/>
      </c>
      <c r="BJ98" s="61" t="str">
        <f>IFERROR(stern!BI98/GAMSstern!BI98,"")</f>
        <v/>
      </c>
    </row>
    <row r="99" spans="1:62" x14ac:dyDescent="0.25">
      <c r="A99" t="str">
        <f>stern!A99</f>
        <v>Atmospheric temperature (degrees Celsius above preindustrial)</v>
      </c>
      <c r="B99" t="str">
        <f>GAMSbase!A99</f>
        <v>Atmospheric Temperature (deg C above preindustrial)</v>
      </c>
      <c r="C99" s="61">
        <f>IFERROR(stern!B99/GAMSstern!B99,"")</f>
        <v>1.0374999999999999</v>
      </c>
      <c r="D99" s="61">
        <f>IFERROR(stern!C99/GAMSstern!C99,"")</f>
        <v>1.0283292238971911</v>
      </c>
      <c r="E99" s="61">
        <f>IFERROR(stern!D99/GAMSstern!D99,"")</f>
        <v>1.0217862225037593</v>
      </c>
      <c r="F99" s="61">
        <f>IFERROR(stern!E99/GAMSstern!E99,"")</f>
        <v>1.0168257386497932</v>
      </c>
      <c r="G99" s="61">
        <f>IFERROR(stern!F99/GAMSstern!F99,"")</f>
        <v>1.0129506599317211</v>
      </c>
      <c r="H99" s="61">
        <f>IFERROR(stern!G99/GAMSstern!G99,"")</f>
        <v>1.0098474171074454</v>
      </c>
      <c r="I99" s="61">
        <f>IFERROR(stern!H99/GAMSstern!H99,"")</f>
        <v>1.0073083433935275</v>
      </c>
      <c r="J99" s="61">
        <f>IFERROR(stern!I99/GAMSstern!I99,"")</f>
        <v>1.0051909535244616</v>
      </c>
      <c r="K99" s="61">
        <f>IFERROR(stern!J99/GAMSstern!J99,"")</f>
        <v>1.0033955868752151</v>
      </c>
      <c r="L99" s="61">
        <f>IFERROR(stern!K99/GAMSstern!K99,"")</f>
        <v>1.0018530152363498</v>
      </c>
      <c r="M99" s="61">
        <f>IFERROR(stern!L99/GAMSstern!L99,"")</f>
        <v>1.0005180451725595</v>
      </c>
      <c r="N99" s="61">
        <f>IFERROR(stern!M99/GAMSstern!M99,"")</f>
        <v>0.99936732103377324</v>
      </c>
      <c r="O99" s="61">
        <f>IFERROR(stern!N99/GAMSstern!N99,"")</f>
        <v>0.99840079694202066</v>
      </c>
      <c r="P99" s="61">
        <f>IFERROR(stern!O99/GAMSstern!O99,"")</f>
        <v>0.99764733330281719</v>
      </c>
      <c r="Q99" s="61">
        <f>IFERROR(stern!P99/GAMSstern!P99,"")</f>
        <v>0.9970676234716821</v>
      </c>
      <c r="R99" s="61">
        <f>IFERROR(stern!Q99/GAMSstern!Q99,"")</f>
        <v>0.99662129179428072</v>
      </c>
      <c r="S99" s="61">
        <f>IFERROR(stern!R99/GAMSstern!R99,"")</f>
        <v>0.99627920029818517</v>
      </c>
      <c r="T99" s="61">
        <f>IFERROR(stern!S99/GAMSstern!S99,"")</f>
        <v>0.9960196795649866</v>
      </c>
      <c r="U99" s="61">
        <f>IFERROR(stern!T99/GAMSstern!T99,"")</f>
        <v>0.99582619580830212</v>
      </c>
      <c r="V99" s="61">
        <f>IFERROR(stern!U99/GAMSstern!U99,"")</f>
        <v>0.99568061800243912</v>
      </c>
      <c r="W99" s="61">
        <f>IFERROR(stern!V99/GAMSstern!V99,"")</f>
        <v>0.9955730676788237</v>
      </c>
      <c r="X99" s="61">
        <f>IFERROR(stern!W99/GAMSstern!W99,"")</f>
        <v>0.99549580999669351</v>
      </c>
      <c r="Y99" s="61">
        <f>IFERROR(stern!X99/GAMSstern!X99,"")</f>
        <v>0.99544269963659449</v>
      </c>
      <c r="Z99" s="61">
        <f>IFERROR(stern!Y99/GAMSstern!Y99,"")</f>
        <v>0.99540879783854264</v>
      </c>
      <c r="AA99" s="61">
        <f>IFERROR(stern!Z99/GAMSstern!Z99,"")</f>
        <v>0.99539010161516472</v>
      </c>
      <c r="AB99" s="61">
        <f>IFERROR(stern!AA99/GAMSstern!AA99,"")</f>
        <v>0.99538334710019627</v>
      </c>
      <c r="AC99" s="61">
        <f>IFERROR(stern!AB99/GAMSstern!AB99,"")</f>
        <v>0.9953858638871248</v>
      </c>
      <c r="AD99" s="61">
        <f>IFERROR(stern!AC99/GAMSstern!AC99,"")</f>
        <v>0.99539546431414228</v>
      </c>
      <c r="AE99" s="61">
        <f>IFERROR(stern!AD99/GAMSstern!AD99,"")</f>
        <v>0.99541035736802308</v>
      </c>
      <c r="AF99" s="61">
        <f>IFERROR(stern!AE99/GAMSstern!AE99,"")</f>
        <v>0.9954290809935068</v>
      </c>
      <c r="AG99" s="61">
        <f>IFERROR(stern!AF99/GAMSstern!AF99,"")</f>
        <v>1.0040458544282165</v>
      </c>
      <c r="AH99" s="61">
        <f>IFERROR(stern!AG99/GAMSstern!AG99,"")</f>
        <v>1.0215412789146094</v>
      </c>
      <c r="AI99" s="61">
        <f>IFERROR(stern!AH99/GAMSstern!AH99,"")</f>
        <v>1.0488766805293774</v>
      </c>
      <c r="AJ99" s="61">
        <f>IFERROR(stern!AI99/GAMSstern!AI99,"")</f>
        <v>1.0793961024575043</v>
      </c>
      <c r="AK99" s="61">
        <f>IFERROR(stern!AJ99/GAMSstern!AJ99,"")</f>
        <v>1.1130921377217833</v>
      </c>
      <c r="AL99" s="61">
        <f>IFERROR(stern!AK99/GAMSstern!AK99,"")</f>
        <v>1.1507119975169566</v>
      </c>
      <c r="AM99" s="61">
        <f>IFERROR(stern!AL99/GAMSstern!AL99,"")</f>
        <v>1.1938077682704131</v>
      </c>
      <c r="AN99" s="61">
        <f>IFERROR(stern!AM99/GAMSstern!AM99,"")</f>
        <v>1.2450617461731974</v>
      </c>
      <c r="AO99" s="61">
        <f>IFERROR(stern!AN99/GAMSstern!AN99,"")</f>
        <v>1.309069878761121</v>
      </c>
      <c r="AP99" s="61">
        <f>IFERROR(stern!AO99/GAMSstern!AO99,"")</f>
        <v>1.3941468196386935</v>
      </c>
      <c r="AQ99" s="61">
        <f>IFERROR(stern!AP99/GAMSstern!AP99,"")</f>
        <v>1.5100979725024437</v>
      </c>
      <c r="AR99" s="61">
        <f>IFERROR(stern!AQ99/GAMSstern!AQ99,"")</f>
        <v>1.6664229297471309</v>
      </c>
      <c r="AS99" s="61">
        <f>IFERROR(stern!AR99/GAMSstern!AR99,"")</f>
        <v>1.8737122530508499</v>
      </c>
      <c r="AT99" s="61">
        <f>IFERROR(stern!AS99/GAMSstern!AS99,"")</f>
        <v>2.1414257919506627</v>
      </c>
      <c r="AU99" s="61">
        <f>IFERROR(stern!AT99/GAMSstern!AT99,"")</f>
        <v>2.4738295994323742</v>
      </c>
      <c r="AV99" s="61">
        <f>IFERROR(stern!AU99/GAMSstern!AU99,"")</f>
        <v>2.8653562350665469</v>
      </c>
      <c r="AW99" s="61">
        <f>IFERROR(stern!AV99/GAMSstern!AV99,"")</f>
        <v>3.2992735636993995</v>
      </c>
      <c r="AX99" s="61">
        <f>IFERROR(stern!AW99/GAMSstern!AW99,"")</f>
        <v>3.7532312089566111</v>
      </c>
      <c r="AY99" s="61">
        <f>IFERROR(stern!AX99/GAMSstern!AX99,"")</f>
        <v>4.2075670877578357</v>
      </c>
      <c r="AZ99" s="61">
        <f>IFERROR(stern!AY99/GAMSstern!AY99,"")</f>
        <v>4.6417566513375963</v>
      </c>
      <c r="BA99" s="61">
        <f>IFERROR(stern!AZ99/GAMSstern!AZ99,"")</f>
        <v>5.00280656336591</v>
      </c>
      <c r="BB99" s="61">
        <f>IFERROR(stern!BA99/GAMSstern!BA99,"")</f>
        <v>5.4521629832326184</v>
      </c>
      <c r="BC99" s="61">
        <f>IFERROR(stern!BB99/GAMSstern!BB99,"")</f>
        <v>5.5833736308291151</v>
      </c>
      <c r="BD99" s="61">
        <f>IFERROR(stern!BC99/GAMSstern!BC99,"")</f>
        <v>4.974793009160642</v>
      </c>
      <c r="BE99" s="61">
        <f>IFERROR(stern!BD99/GAMSstern!BD99,"")</f>
        <v>3.8541076826988347</v>
      </c>
      <c r="BF99" s="61">
        <f>IFERROR(stern!BE99/GAMSstern!BE99,"")</f>
        <v>2.8303372722331361</v>
      </c>
      <c r="BG99" s="61">
        <f>IFERROR(stern!BF99/GAMSstern!BF99,"")</f>
        <v>2.1386591323495985</v>
      </c>
      <c r="BH99" s="61">
        <f>IFERROR(stern!BG99/GAMSstern!BG99,"")</f>
        <v>1.718774954862504</v>
      </c>
      <c r="BI99" s="61">
        <f>IFERROR(stern!BH99/GAMSstern!BH99,"")</f>
        <v>1.4680854471441669</v>
      </c>
      <c r="BJ99" s="61">
        <f>IFERROR(stern!BI99/GAMSstern!BI99,"")</f>
        <v>1.3154456291274528</v>
      </c>
    </row>
    <row r="100" spans="1:62" x14ac:dyDescent="0.25">
      <c r="A100" t="str">
        <f>stern!A100</f>
        <v>Total increase in radiative forcing since preindustrial (Watts per square meter)</v>
      </c>
      <c r="B100" t="str">
        <f>GAMSbase!A100</f>
        <v>Total Increase in Forcing (Watts per Meter2, preindustrial)</v>
      </c>
      <c r="C100" s="61">
        <f>IFERROR(stern!B100/GAMSstern!B100,"")</f>
        <v>1.0000000000045677</v>
      </c>
      <c r="D100" s="61">
        <f>IFERROR(stern!C100/GAMSstern!C100,"")</f>
        <v>0.99999999998543743</v>
      </c>
      <c r="E100" s="61">
        <f>IFERROR(stern!D100/GAMSstern!D100,"")</f>
        <v>0.9999982472477198</v>
      </c>
      <c r="F100" s="61">
        <f>IFERROR(stern!E100/GAMSstern!E100,"")</f>
        <v>0.99923731073819511</v>
      </c>
      <c r="G100" s="61">
        <f>IFERROR(stern!F100/GAMSstern!F100,"")</f>
        <v>0.99843656347736143</v>
      </c>
      <c r="H100" s="61">
        <f>IFERROR(stern!G100/GAMSstern!G100,"")</f>
        <v>0.99763328993650957</v>
      </c>
      <c r="I100" s="61">
        <f>IFERROR(stern!H100/GAMSstern!H100,"")</f>
        <v>0.99684214417990802</v>
      </c>
      <c r="J100" s="61">
        <f>IFERROR(stern!I100/GAMSstern!I100,"")</f>
        <v>0.99606905323464001</v>
      </c>
      <c r="K100" s="61">
        <f>IFERROR(stern!J100/GAMSstern!J100,"")</f>
        <v>0.99532033890079186</v>
      </c>
      <c r="L100" s="61">
        <f>IFERROR(stern!K100/GAMSstern!K100,"")</f>
        <v>0.99461044998031056</v>
      </c>
      <c r="M100" s="61">
        <f>IFERROR(stern!L100/GAMSstern!L100,"")</f>
        <v>0.99397077205475426</v>
      </c>
      <c r="N100" s="61">
        <f>IFERROR(stern!M100/GAMSstern!M100,"")</f>
        <v>0.99346212522666233</v>
      </c>
      <c r="O100" s="61">
        <f>IFERROR(stern!N100/GAMSstern!N100,"")</f>
        <v>0.99319474352809534</v>
      </c>
      <c r="P100" s="61">
        <f>IFERROR(stern!O100/GAMSstern!O100,"")</f>
        <v>0.9933624104013048</v>
      </c>
      <c r="Q100" s="61">
        <f>IFERROR(stern!P100/GAMSstern!P100,"")</f>
        <v>0.99360729797525005</v>
      </c>
      <c r="R100" s="61">
        <f>IFERROR(stern!Q100/GAMSstern!Q100,"")</f>
        <v>0.99384183464430498</v>
      </c>
      <c r="S100" s="61">
        <f>IFERROR(stern!R100/GAMSstern!R100,"")</f>
        <v>0.99406467266319165</v>
      </c>
      <c r="T100" s="61">
        <f>IFERROR(stern!S100/GAMSstern!S100,"")</f>
        <v>0.99427492612863899</v>
      </c>
      <c r="U100" s="61">
        <f>IFERROR(stern!T100/GAMSstern!T100,"")</f>
        <v>0.99447212107716954</v>
      </c>
      <c r="V100" s="61">
        <f>IFERROR(stern!U100/GAMSstern!U100,"")</f>
        <v>0.99460796224376768</v>
      </c>
      <c r="W100" s="61">
        <f>IFERROR(stern!V100/GAMSstern!V100,"")</f>
        <v>0.99473248107477807</v>
      </c>
      <c r="X100" s="61">
        <f>IFERROR(stern!W100/GAMSstern!W100,"")</f>
        <v>0.99484603141351469</v>
      </c>
      <c r="Y100" s="61">
        <f>IFERROR(stern!X100/GAMSstern!X100,"")</f>
        <v>0.99494910159363792</v>
      </c>
      <c r="Z100" s="61">
        <f>IFERROR(stern!Y100/GAMSstern!Y100,"")</f>
        <v>0.99504227493522723</v>
      </c>
      <c r="AA100" s="61">
        <f>IFERROR(stern!Z100/GAMSstern!Z100,"")</f>
        <v>0.99512619573888883</v>
      </c>
      <c r="AB100" s="61">
        <f>IFERROR(stern!AA100/GAMSstern!AA100,"")</f>
        <v>0.99520154087815937</v>
      </c>
      <c r="AC100" s="61">
        <f>IFERROR(stern!AB100/GAMSstern!AB100,"")</f>
        <v>0.99526899696609838</v>
      </c>
      <c r="AD100" s="61">
        <f>IFERROR(stern!AC100/GAMSstern!AC100,"")</f>
        <v>0.99532924259122857</v>
      </c>
      <c r="AE100" s="61">
        <f>IFERROR(stern!AD100/GAMSstern!AD100,"")</f>
        <v>0.99538293502294184</v>
      </c>
      <c r="AF100" s="61">
        <f>IFERROR(stern!AE100/GAMSstern!AE100,"")</f>
        <v>0.99543070092017349</v>
      </c>
      <c r="AG100" s="61">
        <f>IFERROR(stern!AF100/GAMSstern!AF100,"")</f>
        <v>1.0705008489880861</v>
      </c>
      <c r="AH100" s="61">
        <f>IFERROR(stern!AG100/GAMSstern!AG100,"")</f>
        <v>1.1755140424575878</v>
      </c>
      <c r="AI100" s="61">
        <f>IFERROR(stern!AH100/GAMSstern!AH100,"")</f>
        <v>1.3252666195334684</v>
      </c>
      <c r="AJ100" s="61">
        <f>IFERROR(stern!AI100/GAMSstern!AI100,"")</f>
        <v>1.4405173614217719</v>
      </c>
      <c r="AK100" s="61">
        <f>IFERROR(stern!AJ100/GAMSstern!AJ100,"")</f>
        <v>1.594464669798433</v>
      </c>
      <c r="AL100" s="61">
        <f>IFERROR(stern!AK100/GAMSstern!AK100,"")</f>
        <v>1.8381840865102117</v>
      </c>
      <c r="AM100" s="61">
        <f>IFERROR(stern!AL100/GAMSstern!AL100,"")</f>
        <v>2.3298944716454209</v>
      </c>
      <c r="AN100" s="61">
        <f>IFERROR(stern!AM100/GAMSstern!AM100,"")</f>
        <v>3.9943260370778741</v>
      </c>
      <c r="AO100" s="61">
        <f>IFERROR(stern!AN100/GAMSstern!AN100,"")</f>
        <v>-12.567010382323778</v>
      </c>
      <c r="AP100" s="61">
        <f>IFERROR(stern!AO100/GAMSstern!AO100,"")</f>
        <v>-1.0942372640394145</v>
      </c>
      <c r="AQ100" s="61">
        <f>IFERROR(stern!AP100/GAMSstern!AP100,"")</f>
        <v>-0.28526503686268079</v>
      </c>
      <c r="AR100" s="61">
        <f>IFERROR(stern!AQ100/GAMSstern!AQ100,"")</f>
        <v>-8.6554406941018916E-2</v>
      </c>
      <c r="AS100" s="61">
        <f>IFERROR(stern!AR100/GAMSstern!AR100,"")</f>
        <v>-6.628355103633464E-2</v>
      </c>
      <c r="AT100" s="61">
        <f>IFERROR(stern!AS100/GAMSstern!AS100,"")</f>
        <v>-0.15487484154185258</v>
      </c>
      <c r="AU100" s="61">
        <f>IFERROR(stern!AT100/GAMSstern!AT100,"")</f>
        <v>-0.35022174717149712</v>
      </c>
      <c r="AV100" s="61">
        <f>IFERROR(stern!AU100/GAMSstern!AU100,"")</f>
        <v>-0.67902986337552018</v>
      </c>
      <c r="AW100" s="61">
        <f>IFERROR(stern!AV100/GAMSstern!AV100,"")</f>
        <v>-1.1838375909444678</v>
      </c>
      <c r="AX100" s="61">
        <f>IFERROR(stern!AW100/GAMSstern!AW100,"")</f>
        <v>-1.8990210588501237</v>
      </c>
      <c r="AY100" s="61">
        <f>IFERROR(stern!AX100/GAMSstern!AX100,"")</f>
        <v>-2.8187185083767279</v>
      </c>
      <c r="AZ100" s="61">
        <f>IFERROR(stern!AY100/GAMSstern!AY100,"")</f>
        <v>-3.9998931250373819</v>
      </c>
      <c r="BA100" s="61">
        <f>IFERROR(stern!AZ100/GAMSstern!AZ100,"")</f>
        <v>-6.3955255941240665</v>
      </c>
      <c r="BB100" s="61">
        <f>IFERROR(stern!BA100/GAMSstern!BA100,"")</f>
        <v>-5.0964662476139377</v>
      </c>
      <c r="BC100" s="61">
        <f>IFERROR(stern!BB100/GAMSstern!BB100,"")</f>
        <v>-33.451786615893681</v>
      </c>
      <c r="BD100" s="61">
        <f>IFERROR(stern!BC100/GAMSstern!BC100,"")</f>
        <v>4.1870991482709501</v>
      </c>
      <c r="BE100" s="61">
        <f>IFERROR(stern!BD100/GAMSstern!BD100,"")</f>
        <v>2.0561773241262213</v>
      </c>
      <c r="BF100" s="61">
        <f>IFERROR(stern!BE100/GAMSstern!BE100,"")</f>
        <v>1.5006923546761717</v>
      </c>
      <c r="BG100" s="61">
        <f>IFERROR(stern!BF100/GAMSstern!BF100,"")</f>
        <v>1.2744454872754531</v>
      </c>
      <c r="BH100" s="61">
        <f>IFERROR(stern!BG100/GAMSstern!BG100,"")</f>
        <v>1.163355371221179</v>
      </c>
      <c r="BI100" s="61">
        <f>IFERROR(stern!BH100/GAMSstern!BH100,"")</f>
        <v>1.1028258895215703</v>
      </c>
      <c r="BJ100" s="61">
        <f>IFERROR(stern!BI100/GAMSstern!BI100,"")</f>
        <v>1.0674855108898178</v>
      </c>
    </row>
    <row r="101" spans="1:62" x14ac:dyDescent="0.25">
      <c r="A101" t="str">
        <f>stern!A101</f>
        <v>Lower ocean temperature (degrees Celsius above preindustrial)</v>
      </c>
      <c r="B101" t="str">
        <f>GAMSbase!A101</f>
        <v>Lower Ocean Temperature (deg C above preindustrial)</v>
      </c>
      <c r="C101" s="61">
        <f>IFERROR(stern!B101/GAMSstern!B101,"")</f>
        <v>1</v>
      </c>
      <c r="D101" s="61">
        <f>IFERROR(stern!C101/GAMSstern!C101,"")</f>
        <v>1.0281637251220428</v>
      </c>
      <c r="E101" s="61">
        <f>IFERROR(stern!D101/GAMSstern!D101,"")</f>
        <v>1.0282411881453002</v>
      </c>
      <c r="F101" s="61">
        <f>IFERROR(stern!E101/GAMSstern!E101,"")</f>
        <v>1.025980914924197</v>
      </c>
      <c r="G101" s="61">
        <f>IFERROR(stern!F101/GAMSstern!F101,"")</f>
        <v>1.0233764996761354</v>
      </c>
      <c r="H101" s="61">
        <f>IFERROR(stern!G101/GAMSstern!G101,"")</f>
        <v>1.0208531127268856</v>
      </c>
      <c r="I101" s="61">
        <f>IFERROR(stern!H101/GAMSstern!H101,"")</f>
        <v>1.0185200851813847</v>
      </c>
      <c r="J101" s="61">
        <f>IFERROR(stern!I101/GAMSstern!I101,"")</f>
        <v>1.0163973354902154</v>
      </c>
      <c r="K101" s="61">
        <f>IFERROR(stern!J101/GAMSstern!J101,"")</f>
        <v>1.0144760070551613</v>
      </c>
      <c r="L101" s="61">
        <f>IFERROR(stern!K101/GAMSstern!K101,"")</f>
        <v>1.0127384519037608</v>
      </c>
      <c r="M101" s="61">
        <f>IFERROR(stern!L101/GAMSstern!L101,"")</f>
        <v>1.0111657268802066</v>
      </c>
      <c r="N101" s="61">
        <f>IFERROR(stern!M101/GAMSstern!M101,"")</f>
        <v>1.009740749842259</v>
      </c>
      <c r="O101" s="61">
        <f>IFERROR(stern!N101/GAMSstern!N101,"")</f>
        <v>1.0084499096387238</v>
      </c>
      <c r="P101" s="61">
        <f>IFERROR(stern!O101/GAMSstern!O101,"")</f>
        <v>1.0072842521215988</v>
      </c>
      <c r="Q101" s="61">
        <f>IFERROR(stern!P101/GAMSstern!P101,"")</f>
        <v>1.0062407848408175</v>
      </c>
      <c r="R101" s="61">
        <f>IFERROR(stern!Q101/GAMSstern!Q101,"")</f>
        <v>1.0053117496233976</v>
      </c>
      <c r="S101" s="61">
        <f>IFERROR(stern!R101/GAMSstern!R101,"")</f>
        <v>1.0044863616139261</v>
      </c>
      <c r="T101" s="61">
        <f>IFERROR(stern!S101/GAMSstern!S101,"")</f>
        <v>1.0037532291552997</v>
      </c>
      <c r="U101" s="61">
        <f>IFERROR(stern!T101/GAMSstern!T101,"")</f>
        <v>1.0031014731699812</v>
      </c>
      <c r="V101" s="61">
        <f>IFERROR(stern!U101/GAMSstern!U101,"")</f>
        <v>1.0025211901019579</v>
      </c>
      <c r="W101" s="61">
        <f>IFERROR(stern!V101/GAMSstern!V101,"")</f>
        <v>1.0020037714268712</v>
      </c>
      <c r="X101" s="61">
        <f>IFERROR(stern!W101/GAMSstern!W101,"")</f>
        <v>1.0015414811971439</v>
      </c>
      <c r="Y101" s="61">
        <f>IFERROR(stern!X101/GAMSstern!X101,"")</f>
        <v>1.0011274895489375</v>
      </c>
      <c r="Z101" s="61">
        <f>IFERROR(stern!Y101/GAMSstern!Y101,"")</f>
        <v>1.000755827653659</v>
      </c>
      <c r="AA101" s="61">
        <f>IFERROR(stern!Z101/GAMSstern!Z101,"")</f>
        <v>1.0004213066661956</v>
      </c>
      <c r="AB101" s="61">
        <f>IFERROR(stern!AA101/GAMSstern!AA101,"")</f>
        <v>1.0001194281038663</v>
      </c>
      <c r="AC101" s="61">
        <f>IFERROR(stern!AB101/GAMSstern!AB101,"")</f>
        <v>0.99984629441781769</v>
      </c>
      <c r="AD101" s="61">
        <f>IFERROR(stern!AC101/GAMSstern!AC101,"")</f>
        <v>0.99959852770014734</v>
      </c>
      <c r="AE101" s="61">
        <f>IFERROR(stern!AD101/GAMSstern!AD101,"")</f>
        <v>0.9993731973576121</v>
      </c>
      <c r="AF101" s="61">
        <f>IFERROR(stern!AE101/GAMSstern!AE101,"")</f>
        <v>0.9991677565971806</v>
      </c>
      <c r="AG101" s="61">
        <f>IFERROR(stern!AF101/GAMSstern!AF101,"")</f>
        <v>0.99897998822998724</v>
      </c>
      <c r="AH101" s="61">
        <f>IFERROR(stern!AG101/GAMSstern!AG101,"")</f>
        <v>0.99922327332455185</v>
      </c>
      <c r="AI101" s="61">
        <f>IFERROR(stern!AH101/GAMSstern!AH101,"")</f>
        <v>1.0002369996779166</v>
      </c>
      <c r="AJ101" s="61">
        <f>IFERROR(stern!AI101/GAMSstern!AI101,"")</f>
        <v>1.0023063041548952</v>
      </c>
      <c r="AK101" s="61">
        <f>IFERROR(stern!AJ101/GAMSstern!AJ101,"")</f>
        <v>1.0053497509668994</v>
      </c>
      <c r="AL101" s="61">
        <f>IFERROR(stern!AK101/GAMSstern!AK101,"")</f>
        <v>1.0092597288914609</v>
      </c>
      <c r="AM101" s="61">
        <f>IFERROR(stern!AL101/GAMSstern!AL101,"")</f>
        <v>1.0139298015796099</v>
      </c>
      <c r="AN101" s="61">
        <f>IFERROR(stern!AM101/GAMSstern!AM101,"")</f>
        <v>1.0192680631477098</v>
      </c>
      <c r="AO101" s="61">
        <f>IFERROR(stern!AN101/GAMSstern!AN101,"")</f>
        <v>1.0252031824293628</v>
      </c>
      <c r="AP101" s="61">
        <f>IFERROR(stern!AO101/GAMSstern!AO101,"")</f>
        <v>1.031686736435949</v>
      </c>
      <c r="AQ101" s="61">
        <f>IFERROR(stern!AP101/GAMSstern!AP101,"")</f>
        <v>1.0386938379544219</v>
      </c>
      <c r="AR101" s="61">
        <f>IFERROR(stern!AQ101/GAMSstern!AQ101,"")</f>
        <v>1.0461945471080401</v>
      </c>
      <c r="AS101" s="61">
        <f>IFERROR(stern!AR101/GAMSstern!AR101,"")</f>
        <v>1.0541361617254821</v>
      </c>
      <c r="AT101" s="61">
        <f>IFERROR(stern!AS101/GAMSstern!AS101,"")</f>
        <v>1.0624519386375257</v>
      </c>
      <c r="AU101" s="61">
        <f>IFERROR(stern!AT101/GAMSstern!AT101,"")</f>
        <v>1.0710701352528533</v>
      </c>
      <c r="AV101" s="61">
        <f>IFERROR(stern!AU101/GAMSstern!AU101,"")</f>
        <v>1.0799214366648331</v>
      </c>
      <c r="AW101" s="61">
        <f>IFERROR(stern!AV101/GAMSstern!AV101,"")</f>
        <v>1.0889441881152195</v>
      </c>
      <c r="AX101" s="61">
        <f>IFERROR(stern!AW101/GAMSstern!AW101,"")</f>
        <v>1.0980875828023533</v>
      </c>
      <c r="AY101" s="61">
        <f>IFERROR(stern!AX101/GAMSstern!AX101,"")</f>
        <v>1.1073129986461885</v>
      </c>
      <c r="AZ101" s="61">
        <f>IFERROR(stern!AY101/GAMSstern!AY101,"")</f>
        <v>1.1165933926000902</v>
      </c>
      <c r="BA101" s="61">
        <f>IFERROR(stern!AZ101/GAMSstern!AZ101,"")</f>
        <v>1.1259102832780119</v>
      </c>
      <c r="BB101" s="61">
        <f>IFERROR(stern!BA101/GAMSstern!BA101,"")</f>
        <v>1.1352475062121568</v>
      </c>
      <c r="BC101" s="61">
        <f>IFERROR(stern!BB101/GAMSstern!BB101,"")</f>
        <v>1.14461353075564</v>
      </c>
      <c r="BD101" s="61">
        <f>IFERROR(stern!BC101/GAMSstern!BC101,"")</f>
        <v>1.1539788770943344</v>
      </c>
      <c r="BE101" s="61">
        <f>IFERROR(stern!BD101/GAMSstern!BD101,"")</f>
        <v>1.1632641407641116</v>
      </c>
      <c r="BF101" s="61">
        <f>IFERROR(stern!BE101/GAMSstern!BE101,"")</f>
        <v>1.1723235033762369</v>
      </c>
      <c r="BG101" s="61">
        <f>IFERROR(stern!BF101/GAMSstern!BF101,"")</f>
        <v>1.1809282570182336</v>
      </c>
      <c r="BH101" s="61">
        <f>IFERROR(stern!BG101/GAMSstern!BG101,"")</f>
        <v>1.1887584337809676</v>
      </c>
      <c r="BI101" s="61">
        <f>IFERROR(stern!BH101/GAMSstern!BH101,"")</f>
        <v>1.1954123876082108</v>
      </c>
      <c r="BJ101" s="61">
        <f>IFERROR(stern!BI101/GAMSstern!BI101,"")</f>
        <v>1.2004415713647323</v>
      </c>
    </row>
    <row r="102" spans="1:62" x14ac:dyDescent="0.25">
      <c r="A102" t="str">
        <f>stern!A102</f>
        <v>Economic Endogenous Variables</v>
      </c>
      <c r="B102" t="str">
        <f>GAMSbase!A102</f>
        <v>** Economic Endogenous Variables</v>
      </c>
      <c r="C102" s="61" t="str">
        <f>IFERROR(stern!B102/GAMSstern!B102,"")</f>
        <v/>
      </c>
      <c r="D102" s="61" t="str">
        <f>IFERROR(stern!C102/GAMSstern!C102,"")</f>
        <v/>
      </c>
      <c r="E102" s="61" t="str">
        <f>IFERROR(stern!D102/GAMSstern!D102,"")</f>
        <v/>
      </c>
      <c r="F102" s="61" t="str">
        <f>IFERROR(stern!E102/GAMSstern!E102,"")</f>
        <v/>
      </c>
      <c r="G102" s="61" t="str">
        <f>IFERROR(stern!F102/GAMSstern!F102,"")</f>
        <v/>
      </c>
      <c r="H102" s="61" t="str">
        <f>IFERROR(stern!G102/GAMSstern!G102,"")</f>
        <v/>
      </c>
      <c r="I102" s="61" t="str">
        <f>IFERROR(stern!H102/GAMSstern!H102,"")</f>
        <v/>
      </c>
      <c r="J102" s="61" t="str">
        <f>IFERROR(stern!I102/GAMSstern!I102,"")</f>
        <v/>
      </c>
      <c r="K102" s="61" t="str">
        <f>IFERROR(stern!J102/GAMSstern!J102,"")</f>
        <v/>
      </c>
      <c r="L102" s="61" t="str">
        <f>IFERROR(stern!K102/GAMSstern!K102,"")</f>
        <v/>
      </c>
      <c r="M102" s="61" t="str">
        <f>IFERROR(stern!L102/GAMSstern!L102,"")</f>
        <v/>
      </c>
      <c r="N102" s="61" t="str">
        <f>IFERROR(stern!M102/GAMSstern!M102,"")</f>
        <v/>
      </c>
      <c r="O102" s="61" t="str">
        <f>IFERROR(stern!N102/GAMSstern!N102,"")</f>
        <v/>
      </c>
      <c r="P102" s="61" t="str">
        <f>IFERROR(stern!O102/GAMSstern!O102,"")</f>
        <v/>
      </c>
      <c r="Q102" s="61" t="str">
        <f>IFERROR(stern!P102/GAMSstern!P102,"")</f>
        <v/>
      </c>
      <c r="R102" s="61" t="str">
        <f>IFERROR(stern!Q102/GAMSstern!Q102,"")</f>
        <v/>
      </c>
      <c r="S102" s="61" t="str">
        <f>IFERROR(stern!R102/GAMSstern!R102,"")</f>
        <v/>
      </c>
      <c r="T102" s="61" t="str">
        <f>IFERROR(stern!S102/GAMSstern!S102,"")</f>
        <v/>
      </c>
      <c r="U102" s="61" t="str">
        <f>IFERROR(stern!T102/GAMSstern!T102,"")</f>
        <v/>
      </c>
      <c r="V102" s="61" t="str">
        <f>IFERROR(stern!U102/GAMSstern!U102,"")</f>
        <v/>
      </c>
      <c r="W102" s="61" t="str">
        <f>IFERROR(stern!V102/GAMSstern!V102,"")</f>
        <v/>
      </c>
      <c r="X102" s="61" t="str">
        <f>IFERROR(stern!W102/GAMSstern!W102,"")</f>
        <v/>
      </c>
      <c r="Y102" s="61" t="str">
        <f>IFERROR(stern!X102/GAMSstern!X102,"")</f>
        <v/>
      </c>
      <c r="Z102" s="61" t="str">
        <f>IFERROR(stern!Y102/GAMSstern!Y102,"")</f>
        <v/>
      </c>
      <c r="AA102" s="61" t="str">
        <f>IFERROR(stern!Z102/GAMSstern!Z102,"")</f>
        <v/>
      </c>
      <c r="AB102" s="61" t="str">
        <f>IFERROR(stern!AA102/GAMSstern!AA102,"")</f>
        <v/>
      </c>
      <c r="AC102" s="61" t="str">
        <f>IFERROR(stern!AB102/GAMSstern!AB102,"")</f>
        <v/>
      </c>
      <c r="AD102" s="61" t="str">
        <f>IFERROR(stern!AC102/GAMSstern!AC102,"")</f>
        <v/>
      </c>
      <c r="AE102" s="61" t="str">
        <f>IFERROR(stern!AD102/GAMSstern!AD102,"")</f>
        <v/>
      </c>
      <c r="AF102" s="61" t="str">
        <f>IFERROR(stern!AE102/GAMSstern!AE102,"")</f>
        <v/>
      </c>
      <c r="AG102" s="61" t="str">
        <f>IFERROR(stern!AF102/GAMSstern!AF102,"")</f>
        <v/>
      </c>
      <c r="AH102" s="61" t="str">
        <f>IFERROR(stern!AG102/GAMSstern!AG102,"")</f>
        <v/>
      </c>
      <c r="AI102" s="61" t="str">
        <f>IFERROR(stern!AH102/GAMSstern!AH102,"")</f>
        <v/>
      </c>
      <c r="AJ102" s="61" t="str">
        <f>IFERROR(stern!AI102/GAMSstern!AI102,"")</f>
        <v/>
      </c>
      <c r="AK102" s="61" t="str">
        <f>IFERROR(stern!AJ102/GAMSstern!AJ102,"")</f>
        <v/>
      </c>
      <c r="AL102" s="61" t="str">
        <f>IFERROR(stern!AK102/GAMSstern!AK102,"")</f>
        <v/>
      </c>
      <c r="AM102" s="61" t="str">
        <f>IFERROR(stern!AL102/GAMSstern!AL102,"")</f>
        <v/>
      </c>
      <c r="AN102" s="61" t="str">
        <f>IFERROR(stern!AM102/GAMSstern!AM102,"")</f>
        <v/>
      </c>
      <c r="AO102" s="61" t="str">
        <f>IFERROR(stern!AN102/GAMSstern!AN102,"")</f>
        <v/>
      </c>
      <c r="AP102" s="61" t="str">
        <f>IFERROR(stern!AO102/GAMSstern!AO102,"")</f>
        <v/>
      </c>
      <c r="AQ102" s="61" t="str">
        <f>IFERROR(stern!AP102/GAMSstern!AP102,"")</f>
        <v/>
      </c>
      <c r="AR102" s="61" t="str">
        <f>IFERROR(stern!AQ102/GAMSstern!AQ102,"")</f>
        <v/>
      </c>
      <c r="AS102" s="61" t="str">
        <f>IFERROR(stern!AR102/GAMSstern!AR102,"")</f>
        <v/>
      </c>
      <c r="AT102" s="61" t="str">
        <f>IFERROR(stern!AS102/GAMSstern!AS102,"")</f>
        <v/>
      </c>
      <c r="AU102" s="61" t="str">
        <f>IFERROR(stern!AT102/GAMSstern!AT102,"")</f>
        <v/>
      </c>
      <c r="AV102" s="61" t="str">
        <f>IFERROR(stern!AU102/GAMSstern!AU102,"")</f>
        <v/>
      </c>
      <c r="AW102" s="61" t="str">
        <f>IFERROR(stern!AV102/GAMSstern!AV102,"")</f>
        <v/>
      </c>
      <c r="AX102" s="61" t="str">
        <f>IFERROR(stern!AW102/GAMSstern!AW102,"")</f>
        <v/>
      </c>
      <c r="AY102" s="61" t="str">
        <f>IFERROR(stern!AX102/GAMSstern!AX102,"")</f>
        <v/>
      </c>
      <c r="AZ102" s="61" t="str">
        <f>IFERROR(stern!AY102/GAMSstern!AY102,"")</f>
        <v/>
      </c>
      <c r="BA102" s="61" t="str">
        <f>IFERROR(stern!AZ102/GAMSstern!AZ102,"")</f>
        <v/>
      </c>
      <c r="BB102" s="61" t="str">
        <f>IFERROR(stern!BA102/GAMSstern!BA102,"")</f>
        <v/>
      </c>
      <c r="BC102" s="61" t="str">
        <f>IFERROR(stern!BB102/GAMSstern!BB102,"")</f>
        <v/>
      </c>
      <c r="BD102" s="61" t="str">
        <f>IFERROR(stern!BC102/GAMSstern!BC102,"")</f>
        <v/>
      </c>
      <c r="BE102" s="61" t="str">
        <f>IFERROR(stern!BD102/GAMSstern!BD102,"")</f>
        <v/>
      </c>
      <c r="BF102" s="61" t="str">
        <f>IFERROR(stern!BE102/GAMSstern!BE102,"")</f>
        <v/>
      </c>
      <c r="BG102" s="61" t="str">
        <f>IFERROR(stern!BF102/GAMSstern!BF102,"")</f>
        <v/>
      </c>
      <c r="BH102" s="61" t="str">
        <f>IFERROR(stern!BG102/GAMSstern!BG102,"")</f>
        <v/>
      </c>
      <c r="BI102" s="61" t="str">
        <f>IFERROR(stern!BH102/GAMSstern!BH102,"")</f>
        <v/>
      </c>
      <c r="BJ102" s="61" t="str">
        <f>IFERROR(stern!BI102/GAMSstern!BI102,"")</f>
        <v/>
      </c>
    </row>
    <row r="103" spans="1:62" x14ac:dyDescent="0.25">
      <c r="A103" t="str">
        <f>stern!A103</f>
        <v xml:space="preserve">OUTPUT  </v>
      </c>
      <c r="B103" t="str">
        <f>GAMSbase!A103</f>
        <v>* OUTPUT</v>
      </c>
      <c r="C103" s="61" t="str">
        <f>IFERROR(stern!B103/GAMSstern!B103,"")</f>
        <v/>
      </c>
      <c r="D103" s="61" t="str">
        <f>IFERROR(stern!C103/GAMSstern!C103,"")</f>
        <v/>
      </c>
      <c r="E103" s="61" t="str">
        <f>IFERROR(stern!D103/GAMSstern!D103,"")</f>
        <v/>
      </c>
      <c r="F103" s="61" t="str">
        <f>IFERROR(stern!E103/GAMSstern!E103,"")</f>
        <v/>
      </c>
      <c r="G103" s="61" t="str">
        <f>IFERROR(stern!F103/GAMSstern!F103,"")</f>
        <v/>
      </c>
      <c r="H103" s="61" t="str">
        <f>IFERROR(stern!G103/GAMSstern!G103,"")</f>
        <v/>
      </c>
      <c r="I103" s="61" t="str">
        <f>IFERROR(stern!H103/GAMSstern!H103,"")</f>
        <v/>
      </c>
      <c r="J103" s="61" t="str">
        <f>IFERROR(stern!I103/GAMSstern!I103,"")</f>
        <v/>
      </c>
      <c r="K103" s="61" t="str">
        <f>IFERROR(stern!J103/GAMSstern!J103,"")</f>
        <v/>
      </c>
      <c r="L103" s="61" t="str">
        <f>IFERROR(stern!K103/GAMSstern!K103,"")</f>
        <v/>
      </c>
      <c r="M103" s="61" t="str">
        <f>IFERROR(stern!L103/GAMSstern!L103,"")</f>
        <v/>
      </c>
      <c r="N103" s="61" t="str">
        <f>IFERROR(stern!M103/GAMSstern!M103,"")</f>
        <v/>
      </c>
      <c r="O103" s="61" t="str">
        <f>IFERROR(stern!N103/GAMSstern!N103,"")</f>
        <v/>
      </c>
      <c r="P103" s="61" t="str">
        <f>IFERROR(stern!O103/GAMSstern!O103,"")</f>
        <v/>
      </c>
      <c r="Q103" s="61" t="str">
        <f>IFERROR(stern!P103/GAMSstern!P103,"")</f>
        <v/>
      </c>
      <c r="R103" s="61" t="str">
        <f>IFERROR(stern!Q103/GAMSstern!Q103,"")</f>
        <v/>
      </c>
      <c r="S103" s="61" t="str">
        <f>IFERROR(stern!R103/GAMSstern!R103,"")</f>
        <v/>
      </c>
      <c r="T103" s="61" t="str">
        <f>IFERROR(stern!S103/GAMSstern!S103,"")</f>
        <v/>
      </c>
      <c r="U103" s="61" t="str">
        <f>IFERROR(stern!T103/GAMSstern!T103,"")</f>
        <v/>
      </c>
      <c r="V103" s="61" t="str">
        <f>IFERROR(stern!U103/GAMSstern!U103,"")</f>
        <v/>
      </c>
      <c r="W103" s="61" t="str">
        <f>IFERROR(stern!V103/GAMSstern!V103,"")</f>
        <v/>
      </c>
      <c r="X103" s="61" t="str">
        <f>IFERROR(stern!W103/GAMSstern!W103,"")</f>
        <v/>
      </c>
      <c r="Y103" s="61" t="str">
        <f>IFERROR(stern!X103/GAMSstern!X103,"")</f>
        <v/>
      </c>
      <c r="Z103" s="61" t="str">
        <f>IFERROR(stern!Y103/GAMSstern!Y103,"")</f>
        <v/>
      </c>
      <c r="AA103" s="61" t="str">
        <f>IFERROR(stern!Z103/GAMSstern!Z103,"")</f>
        <v/>
      </c>
      <c r="AB103" s="61" t="str">
        <f>IFERROR(stern!AA103/GAMSstern!AA103,"")</f>
        <v/>
      </c>
      <c r="AC103" s="61" t="str">
        <f>IFERROR(stern!AB103/GAMSstern!AB103,"")</f>
        <v/>
      </c>
      <c r="AD103" s="61" t="str">
        <f>IFERROR(stern!AC103/GAMSstern!AC103,"")</f>
        <v/>
      </c>
      <c r="AE103" s="61" t="str">
        <f>IFERROR(stern!AD103/GAMSstern!AD103,"")</f>
        <v/>
      </c>
      <c r="AF103" s="61" t="str">
        <f>IFERROR(stern!AE103/GAMSstern!AE103,"")</f>
        <v/>
      </c>
      <c r="AG103" s="61" t="str">
        <f>IFERROR(stern!AF103/GAMSstern!AF103,"")</f>
        <v/>
      </c>
      <c r="AH103" s="61" t="str">
        <f>IFERROR(stern!AG103/GAMSstern!AG103,"")</f>
        <v/>
      </c>
      <c r="AI103" s="61" t="str">
        <f>IFERROR(stern!AH103/GAMSstern!AH103,"")</f>
        <v/>
      </c>
      <c r="AJ103" s="61" t="str">
        <f>IFERROR(stern!AI103/GAMSstern!AI103,"")</f>
        <v/>
      </c>
      <c r="AK103" s="61" t="str">
        <f>IFERROR(stern!AJ103/GAMSstern!AJ103,"")</f>
        <v/>
      </c>
      <c r="AL103" s="61" t="str">
        <f>IFERROR(stern!AK103/GAMSstern!AK103,"")</f>
        <v/>
      </c>
      <c r="AM103" s="61" t="str">
        <f>IFERROR(stern!AL103/GAMSstern!AL103,"")</f>
        <v/>
      </c>
      <c r="AN103" s="61" t="str">
        <f>IFERROR(stern!AM103/GAMSstern!AM103,"")</f>
        <v/>
      </c>
      <c r="AO103" s="61" t="str">
        <f>IFERROR(stern!AN103/GAMSstern!AN103,"")</f>
        <v/>
      </c>
      <c r="AP103" s="61" t="str">
        <f>IFERROR(stern!AO103/GAMSstern!AO103,"")</f>
        <v/>
      </c>
      <c r="AQ103" s="61" t="str">
        <f>IFERROR(stern!AP103/GAMSstern!AP103,"")</f>
        <v/>
      </c>
      <c r="AR103" s="61" t="str">
        <f>IFERROR(stern!AQ103/GAMSstern!AQ103,"")</f>
        <v/>
      </c>
      <c r="AS103" s="61" t="str">
        <f>IFERROR(stern!AR103/GAMSstern!AR103,"")</f>
        <v/>
      </c>
      <c r="AT103" s="61" t="str">
        <f>IFERROR(stern!AS103/GAMSstern!AS103,"")</f>
        <v/>
      </c>
      <c r="AU103" s="61" t="str">
        <f>IFERROR(stern!AT103/GAMSstern!AT103,"")</f>
        <v/>
      </c>
      <c r="AV103" s="61" t="str">
        <f>IFERROR(stern!AU103/GAMSstern!AU103,"")</f>
        <v/>
      </c>
      <c r="AW103" s="61" t="str">
        <f>IFERROR(stern!AV103/GAMSstern!AV103,"")</f>
        <v/>
      </c>
      <c r="AX103" s="61" t="str">
        <f>IFERROR(stern!AW103/GAMSstern!AW103,"")</f>
        <v/>
      </c>
      <c r="AY103" s="61" t="str">
        <f>IFERROR(stern!AX103/GAMSstern!AX103,"")</f>
        <v/>
      </c>
      <c r="AZ103" s="61" t="str">
        <f>IFERROR(stern!AY103/GAMSstern!AY103,"")</f>
        <v/>
      </c>
      <c r="BA103" s="61" t="str">
        <f>IFERROR(stern!AZ103/GAMSstern!AZ103,"")</f>
        <v/>
      </c>
      <c r="BB103" s="61" t="str">
        <f>IFERROR(stern!BA103/GAMSstern!BA103,"")</f>
        <v/>
      </c>
      <c r="BC103" s="61" t="str">
        <f>IFERROR(stern!BB103/GAMSstern!BB103,"")</f>
        <v/>
      </c>
      <c r="BD103" s="61" t="str">
        <f>IFERROR(stern!BC103/GAMSstern!BC103,"")</f>
        <v/>
      </c>
      <c r="BE103" s="61" t="str">
        <f>IFERROR(stern!BD103/GAMSstern!BD103,"")</f>
        <v/>
      </c>
      <c r="BF103" s="61" t="str">
        <f>IFERROR(stern!BE103/GAMSstern!BE103,"")</f>
        <v/>
      </c>
      <c r="BG103" s="61" t="str">
        <f>IFERROR(stern!BF103/GAMSstern!BF103,"")</f>
        <v/>
      </c>
      <c r="BH103" s="61" t="str">
        <f>IFERROR(stern!BG103/GAMSstern!BG103,"")</f>
        <v/>
      </c>
      <c r="BI103" s="61" t="str">
        <f>IFERROR(stern!BH103/GAMSstern!BH103,"")</f>
        <v/>
      </c>
      <c r="BJ103" s="61" t="str">
        <f>IFERROR(stern!BI103/GAMSstern!BI103,"")</f>
        <v/>
      </c>
    </row>
    <row r="104" spans="1:62" x14ac:dyDescent="0.25">
      <c r="A104" t="str">
        <f>stern!A104</f>
        <v>Output gross of abatement cost and climate damage ($trill)</v>
      </c>
      <c r="B104" t="str">
        <f>GAMSbase!A104</f>
        <v>Gross Output (trillion USD)</v>
      </c>
      <c r="C104" s="61">
        <f>IFERROR(stern!B104/GAMSstern!B104,"")</f>
        <v>1.0000000000006397</v>
      </c>
      <c r="D104" s="61">
        <f>IFERROR(stern!C104/GAMSstern!C104,"")</f>
        <v>0.99997731743090057</v>
      </c>
      <c r="E104" s="61">
        <f>IFERROR(stern!D104/GAMSstern!D104,"")</f>
        <v>0.989861619305616</v>
      </c>
      <c r="F104" s="61">
        <f>IFERROR(stern!E104/GAMSstern!E104,"")</f>
        <v>0.98724807329386055</v>
      </c>
      <c r="G104" s="61">
        <f>IFERROR(stern!F104/GAMSstern!F104,"")</f>
        <v>0.984800731698531</v>
      </c>
      <c r="H104" s="61">
        <f>IFERROR(stern!G104/GAMSstern!G104,"")</f>
        <v>0.98225233292320147</v>
      </c>
      <c r="I104" s="61">
        <f>IFERROR(stern!H104/GAMSstern!H104,"")</f>
        <v>0.97940907658544052</v>
      </c>
      <c r="J104" s="61">
        <f>IFERROR(stern!I104/GAMSstern!I104,"")</f>
        <v>0.97610653054505603</v>
      </c>
      <c r="K104" s="61">
        <f>IFERROR(stern!J104/GAMSstern!J104,"")</f>
        <v>0.97218702151654235</v>
      </c>
      <c r="L104" s="61">
        <f>IFERROR(stern!K104/GAMSstern!K104,"")</f>
        <v>0.96748647378543973</v>
      </c>
      <c r="M104" s="61">
        <f>IFERROR(stern!L104/GAMSstern!L104,"")</f>
        <v>0.96182605748831884</v>
      </c>
      <c r="N104" s="61">
        <f>IFERROR(stern!M104/GAMSstern!M104,"")</f>
        <v>0.95500678026412822</v>
      </c>
      <c r="O104" s="61">
        <f>IFERROR(stern!N104/GAMSstern!N104,"")</f>
        <v>0.94680638444447995</v>
      </c>
      <c r="P104" s="61">
        <f>IFERROR(stern!O104/GAMSstern!O104,"")</f>
        <v>0.93697861168361984</v>
      </c>
      <c r="Q104" s="61">
        <f>IFERROR(stern!P104/GAMSstern!P104,"")</f>
        <v>0.92524125084914133</v>
      </c>
      <c r="R104" s="61">
        <f>IFERROR(stern!Q104/GAMSstern!Q104,"")</f>
        <v>0.9113021734059793</v>
      </c>
      <c r="S104" s="61">
        <f>IFERROR(stern!R104/GAMSstern!R104,"")</f>
        <v>0.89485660334662542</v>
      </c>
      <c r="T104" s="61">
        <f>IFERROR(stern!S104/GAMSstern!S104,"")</f>
        <v>0.87559562723888895</v>
      </c>
      <c r="U104" s="61">
        <f>IFERROR(stern!T104/GAMSstern!T104,"")</f>
        <v>0.85322170581699397</v>
      </c>
      <c r="V104" s="61">
        <f>IFERROR(stern!U104/GAMSstern!U104,"")</f>
        <v>0.82780661394412325</v>
      </c>
      <c r="W104" s="61">
        <f>IFERROR(stern!V104/GAMSstern!V104,"")</f>
        <v>0.79929874900622955</v>
      </c>
      <c r="X104" s="61">
        <f>IFERROR(stern!W104/GAMSstern!W104,"")</f>
        <v>0.76773937243949364</v>
      </c>
      <c r="Y104" s="61">
        <f>IFERROR(stern!X104/GAMSstern!X104,"")</f>
        <v>0.73328582841554091</v>
      </c>
      <c r="Z104" s="61">
        <f>IFERROR(stern!Y104/GAMSstern!Y104,"")</f>
        <v>0.69622999378693928</v>
      </c>
      <c r="AA104" s="61">
        <f>IFERROR(stern!Z104/GAMSstern!Z104,"")</f>
        <v>0.65700897932060864</v>
      </c>
      <c r="AB104" s="61">
        <f>IFERROR(stern!AA104/GAMSstern!AA104,"")</f>
        <v>0.61620498919579925</v>
      </c>
      <c r="AC104" s="61">
        <f>IFERROR(stern!AB104/GAMSstern!AB104,"")</f>
        <v>0.57453172474715319</v>
      </c>
      <c r="AD104" s="61">
        <f>IFERROR(stern!AC104/GAMSstern!AC104,"")</f>
        <v>0.53280589936433231</v>
      </c>
      <c r="AE104" s="61">
        <f>IFERROR(stern!AD104/GAMSstern!AD104,"")</f>
        <v>0.49190429620317527</v>
      </c>
      <c r="AF104" s="61">
        <f>IFERROR(stern!AE104/GAMSstern!AE104,"")</f>
        <v>0.4527091634439262</v>
      </c>
      <c r="AG104" s="61">
        <f>IFERROR(stern!AF104/GAMSstern!AF104,"")</f>
        <v>0.41617628157022485</v>
      </c>
      <c r="AH104" s="61">
        <f>IFERROR(stern!AG104/GAMSstern!AG104,"")</f>
        <v>0.38287989737301631</v>
      </c>
      <c r="AI104" s="61">
        <f>IFERROR(stern!AH104/GAMSstern!AH104,"")</f>
        <v>0.77571703507805445</v>
      </c>
      <c r="AJ104" s="61">
        <f>IFERROR(stern!AI104/GAMSstern!AI104,"")</f>
        <v>0.84947655535624877</v>
      </c>
      <c r="AK104" s="61">
        <f>IFERROR(stern!AJ104/GAMSstern!AJ104,"")</f>
        <v>0.89765158986836846</v>
      </c>
      <c r="AL104" s="61">
        <f>IFERROR(stern!AK104/GAMSstern!AK104,"")</f>
        <v>0.92976063857308655</v>
      </c>
      <c r="AM104" s="61">
        <f>IFERROR(stern!AL104/GAMSstern!AL104,"")</f>
        <v>0.95144452289011738</v>
      </c>
      <c r="AN104" s="61">
        <f>IFERROR(stern!AM104/GAMSstern!AM104,"")</f>
        <v>0.96622045786528266</v>
      </c>
      <c r="AO104" s="61">
        <f>IFERROR(stern!AN104/GAMSstern!AN104,"")</f>
        <v>0.97635658925723834</v>
      </c>
      <c r="AP104" s="61">
        <f>IFERROR(stern!AO104/GAMSstern!AO104,"")</f>
        <v>0.9833485280436105</v>
      </c>
      <c r="AQ104" s="61">
        <f>IFERROR(stern!AP104/GAMSstern!AP104,"")</f>
        <v>0.9882014814262835</v>
      </c>
      <c r="AR104" s="61">
        <f>IFERROR(stern!AQ104/GAMSstern!AQ104,"")</f>
        <v>0.99158887138005924</v>
      </c>
      <c r="AS104" s="61">
        <f>IFERROR(stern!AR104/GAMSstern!AR104,"")</f>
        <v>0.99396549778951648</v>
      </c>
      <c r="AT104" s="61">
        <f>IFERROR(stern!AS104/GAMSstern!AS104,"")</f>
        <v>0.99564189316319585</v>
      </c>
      <c r="AU104" s="61">
        <f>IFERROR(stern!AT104/GAMSstern!AT104,"")</f>
        <v>0.99683034146417282</v>
      </c>
      <c r="AV104" s="61">
        <f>IFERROR(stern!AU104/GAMSstern!AU104,"")</f>
        <v>0.99767657827440581</v>
      </c>
      <c r="AW104" s="61">
        <f>IFERROR(stern!AV104/GAMSstern!AV104,"")</f>
        <v>0.99828137321479593</v>
      </c>
      <c r="AX104" s="61">
        <f>IFERROR(stern!AW104/GAMSstern!AW104,"")</f>
        <v>0.99871502372642307</v>
      </c>
      <c r="AY104" s="61">
        <f>IFERROR(stern!AX104/GAMSstern!AX104,"")</f>
        <v>0.99902699761271907</v>
      </c>
      <c r="AZ104" s="61">
        <f>IFERROR(stern!AY104/GAMSstern!AY104,"")</f>
        <v>0.99925232899100569</v>
      </c>
      <c r="BA104" s="61">
        <f>IFERROR(stern!AZ104/GAMSstern!AZ104,"")</f>
        <v>0.99941586979154129</v>
      </c>
      <c r="BB104" s="61">
        <f>IFERROR(stern!BA104/GAMSstern!BA104,"")</f>
        <v>0.99952365740475457</v>
      </c>
      <c r="BC104" s="61">
        <f>IFERROR(stern!BB104/GAMSstern!BB104,"")</f>
        <v>0.99960790389836951</v>
      </c>
      <c r="BD104" s="61">
        <f>IFERROR(stern!BC104/GAMSstern!BC104,"")</f>
        <v>0.99967223115756731</v>
      </c>
      <c r="BE104" s="61">
        <f>IFERROR(stern!BD104/GAMSstern!BD104,"")</f>
        <v>0.99971893883736418</v>
      </c>
      <c r="BF104" s="61">
        <f>IFERROR(stern!BE104/GAMSstern!BE104,"")</f>
        <v>0.9997490325601246</v>
      </c>
      <c r="BG104" s="61">
        <f>IFERROR(stern!BF104/GAMSstern!BF104,"")</f>
        <v>0.9997624777912909</v>
      </c>
      <c r="BH104" s="61">
        <f>IFERROR(stern!BG104/GAMSstern!BG104,"")</f>
        <v>0.99975866908673272</v>
      </c>
      <c r="BI104" s="61">
        <f>IFERROR(stern!BH104/GAMSstern!BH104,"")</f>
        <v>0.99973705212478037</v>
      </c>
      <c r="BJ104" s="61">
        <f>IFERROR(stern!BI104/GAMSstern!BI104,"")</f>
        <v>0.99969774009072565</v>
      </c>
    </row>
    <row r="105" spans="1:62" x14ac:dyDescent="0.25">
      <c r="A105" t="str">
        <f>stern!A105</f>
        <v xml:space="preserve">     Total damage (fraction of gross output)</v>
      </c>
      <c r="B105" t="str">
        <f>GAMSbase!A105</f>
        <v>Climate Damages (fraction of gross output)</v>
      </c>
      <c r="C105" s="61">
        <f>IFERROR(stern!B105/GAMSstern!B105,"")</f>
        <v>1.0764062499999998</v>
      </c>
      <c r="D105" s="61">
        <f>IFERROR(stern!C105/GAMSstern!C105,"")</f>
        <v>1.0574609790886131</v>
      </c>
      <c r="E105" s="61">
        <f>IFERROR(stern!D105/GAMSstern!D105,"")</f>
        <v>1.0440470686695842</v>
      </c>
      <c r="F105" s="61">
        <f>IFERROR(stern!E105/GAMSstern!E105,"")</f>
        <v>1.0339345803622675</v>
      </c>
      <c r="G105" s="61">
        <f>IFERROR(stern!F105/GAMSstern!F105,"")</f>
        <v>1.0260690456644805</v>
      </c>
      <c r="H105" s="61">
        <f>IFERROR(stern!G105/GAMSstern!G105,"")</f>
        <v>1.0197917990453316</v>
      </c>
      <c r="I105" s="61">
        <f>IFERROR(stern!H105/GAMSstern!H105,"")</f>
        <v>1.0146701062597927</v>
      </c>
      <c r="J105" s="61">
        <f>IFERROR(stern!I105/GAMSstern!I105,"")</f>
        <v>1.0104088477876612</v>
      </c>
      <c r="K105" s="61">
        <f>IFERROR(stern!J105/GAMSstern!J105,"")</f>
        <v>1.0068027037357694</v>
      </c>
      <c r="L105" s="61">
        <f>IFERROR(stern!K105/GAMSstern!K105,"")</f>
        <v>1.00370946208467</v>
      </c>
      <c r="M105" s="61">
        <f>IFERROR(stern!L105/GAMSstern!L105,"")</f>
        <v>1.0010363560988438</v>
      </c>
      <c r="N105" s="61">
        <f>IFERROR(stern!M105/GAMSstern!M105,"")</f>
        <v>0.99873504255670842</v>
      </c>
      <c r="O105" s="61">
        <f>IFERROR(stern!N105/GAMSstern!N105,"")</f>
        <v>0.99680415382557064</v>
      </c>
      <c r="P105" s="61">
        <f>IFERROR(stern!O105/GAMSstern!O105,"")</f>
        <v>0.99530019838634531</v>
      </c>
      <c r="Q105" s="61">
        <f>IFERROR(stern!P105/GAMSstern!P105,"")</f>
        <v>0.99414384581385062</v>
      </c>
      <c r="R105" s="61">
        <f>IFERROR(stern!Q105/GAMSstern!Q105,"")</f>
        <v>0.99325400074012793</v>
      </c>
      <c r="S105" s="61">
        <f>IFERROR(stern!R105/GAMSstern!R105,"")</f>
        <v>0.99257224129855437</v>
      </c>
      <c r="T105" s="61">
        <f>IFERROR(stern!S105/GAMSstern!S105,"")</f>
        <v>0.99205520220216392</v>
      </c>
      <c r="U105" s="61">
        <f>IFERROR(stern!T105/GAMSstern!T105,"")</f>
        <v>0.99166981200966997</v>
      </c>
      <c r="V105" s="61">
        <f>IFERROR(stern!U105/GAMSstern!U105,"")</f>
        <v>0.991379888969388</v>
      </c>
      <c r="W105" s="61">
        <f>IFERROR(stern!V105/GAMSstern!V105,"")</f>
        <v>0.9911657306385796</v>
      </c>
      <c r="X105" s="61">
        <f>IFERROR(stern!W105/GAMSstern!W105,"")</f>
        <v>0.99101191134771072</v>
      </c>
      <c r="Y105" s="61">
        <f>IFERROR(stern!X105/GAMSstern!X105,"")</f>
        <v>0.99090616647435692</v>
      </c>
      <c r="Z105" s="61">
        <f>IFERROR(stern!Y105/GAMSstern!Y105,"")</f>
        <v>0.99083867765749623</v>
      </c>
      <c r="AA105" s="61">
        <f>IFERROR(stern!Z105/GAMSstern!Z105,"")</f>
        <v>0.99080145260983887</v>
      </c>
      <c r="AB105" s="61">
        <f>IFERROR(stern!AA105/GAMSstern!AA105,"")</f>
        <v>0.99078801050451792</v>
      </c>
      <c r="AC105" s="61">
        <f>IFERROR(stern!AB105/GAMSstern!AB105,"")</f>
        <v>0.99079301630555539</v>
      </c>
      <c r="AD105" s="61">
        <f>IFERROR(stern!AC105/GAMSstern!AC105,"")</f>
        <v>0.99081213384489986</v>
      </c>
      <c r="AE105" s="61">
        <f>IFERROR(stern!AD105/GAMSstern!AD105,"")</f>
        <v>0.99084177722103139</v>
      </c>
      <c r="AF105" s="61">
        <f>IFERROR(stern!AE105/GAMSstern!AE105,"")</f>
        <v>0.99087905972246615</v>
      </c>
      <c r="AG105" s="61">
        <f>IFERROR(stern!AF105/GAMSstern!AF105,"")</f>
        <v>1.0081080746446811</v>
      </c>
      <c r="AH105" s="61">
        <f>IFERROR(stern!AG105/GAMSstern!AG105,"")</f>
        <v>1.0435465799553862</v>
      </c>
      <c r="AI105" s="61">
        <f>IFERROR(stern!AH105/GAMSstern!AH105,"")</f>
        <v>1.1001422848339315</v>
      </c>
      <c r="AJ105" s="61">
        <f>IFERROR(stern!AI105/GAMSstern!AI105,"")</f>
        <v>1.1650959518290638</v>
      </c>
      <c r="AK105" s="61">
        <f>IFERROR(stern!AJ105/GAMSstern!AJ105,"")</f>
        <v>1.2389740994256371</v>
      </c>
      <c r="AL105" s="61">
        <f>IFERROR(stern!AK105/GAMSstern!AK105,"")</f>
        <v>1.3241380885743921</v>
      </c>
      <c r="AM105" s="61">
        <f>IFERROR(stern!AL105/GAMSstern!AL105,"")</f>
        <v>1.4251769801634167</v>
      </c>
      <c r="AN105" s="61">
        <f>IFERROR(stern!AM105/GAMSstern!AM105,"")</f>
        <v>1.5501787686908757</v>
      </c>
      <c r="AO105" s="61">
        <f>IFERROR(stern!AN105/GAMSstern!AN105,"")</f>
        <v>1.7136639749994631</v>
      </c>
      <c r="AP105" s="61">
        <f>IFERROR(stern!AO105/GAMSstern!AO105,"")</f>
        <v>1.9436453040072121</v>
      </c>
      <c r="AQ105" s="61">
        <f>IFERROR(stern!AP105/GAMSstern!AP105,"")</f>
        <v>2.2803959005063734</v>
      </c>
      <c r="AR105" s="61">
        <f>IFERROR(stern!AQ105/GAMSstern!AQ105,"")</f>
        <v>2.7769653181443554</v>
      </c>
      <c r="AS105" s="61">
        <f>IFERROR(stern!AR105/GAMSstern!AR105,"")</f>
        <v>3.5107978557680988</v>
      </c>
      <c r="AT105" s="61">
        <f>IFERROR(stern!AS105/GAMSstern!AS105,"")</f>
        <v>4.5857049165762271</v>
      </c>
      <c r="AU105" s="61">
        <f>IFERROR(stern!AT105/GAMSstern!AT105,"")</f>
        <v>6.119834397192939</v>
      </c>
      <c r="AV105" s="61">
        <f>IFERROR(stern!AU105/GAMSstern!AU105,"")</f>
        <v>8.2102657818447771</v>
      </c>
      <c r="AW105" s="61">
        <f>IFERROR(stern!AV105/GAMSstern!AV105,"")</f>
        <v>10.885209008441819</v>
      </c>
      <c r="AX105" s="61">
        <f>IFERROR(stern!AW105/GAMSstern!AW105,"")</f>
        <v>14.086737749511595</v>
      </c>
      <c r="AY105" s="61">
        <f>IFERROR(stern!AX105/GAMSstern!AX105,"")</f>
        <v>17.703599821174404</v>
      </c>
      <c r="AZ105" s="61">
        <f>IFERROR(stern!AY105/GAMSstern!AY105,"")</f>
        <v>21.545947962497717</v>
      </c>
      <c r="BA105" s="61">
        <f>IFERROR(stern!AZ105/GAMSstern!AZ105,"")</f>
        <v>25.028023794466975</v>
      </c>
      <c r="BB105" s="61">
        <f>IFERROR(stern!BA105/GAMSstern!BA105,"")</f>
        <v>29.726130980799432</v>
      </c>
      <c r="BC105" s="61">
        <f>IFERROR(stern!BB105/GAMSstern!BB105,"")</f>
        <v>31.17395445839373</v>
      </c>
      <c r="BD105" s="61">
        <f>IFERROR(stern!BC105/GAMSstern!BC105,"")</f>
        <v>24.748625354792388</v>
      </c>
      <c r="BE105" s="61">
        <f>IFERROR(stern!BD105/GAMSstern!BD105,"")</f>
        <v>14.854136188308161</v>
      </c>
      <c r="BF105" s="61">
        <f>IFERROR(stern!BE105/GAMSstern!BE105,"")</f>
        <v>8.0108098747079008</v>
      </c>
      <c r="BG105" s="61">
        <f>IFERROR(stern!BF105/GAMSstern!BF105,"")</f>
        <v>4.5738640958445016</v>
      </c>
      <c r="BH105" s="61">
        <f>IFERROR(stern!BG105/GAMSstern!BG105,"")</f>
        <v>2.9541872633702884</v>
      </c>
      <c r="BI105" s="61">
        <f>IFERROR(stern!BH105/GAMSstern!BH105,"")</f>
        <v>2.1552749320303026</v>
      </c>
      <c r="BJ105" s="61">
        <f>IFERROR(stern!BI105/GAMSstern!BI105,"")</f>
        <v>1.7303971736552033</v>
      </c>
    </row>
    <row r="106" spans="1:62" x14ac:dyDescent="0.25">
      <c r="A106" t="str">
        <f>stern!A106</f>
        <v xml:space="preserve">     Climate damages (trillion $)</v>
      </c>
      <c r="B106" t="str">
        <f>GAMSbase!A106</f>
        <v>Climate damages (trillion USD)</v>
      </c>
      <c r="C106" s="61">
        <f>IFERROR(stern!B106/GAMSstern!B106,"")</f>
        <v>1.0764062497676521</v>
      </c>
      <c r="D106" s="61">
        <f>IFERROR(stern!C106/GAMSstern!C106,"")</f>
        <v>1.0574370066861261</v>
      </c>
      <c r="E106" s="61">
        <f>IFERROR(stern!D106/GAMSstern!D106,"")</f>
        <v>1.0334621376505562</v>
      </c>
      <c r="F106" s="61">
        <f>IFERROR(stern!E106/GAMSstern!E106,"")</f>
        <v>1.0207499247053664</v>
      </c>
      <c r="G106" s="61">
        <f>IFERROR(stern!F106/GAMSstern!F106,"")</f>
        <v>1.0104735408850893</v>
      </c>
      <c r="H106" s="61">
        <f>IFERROR(stern!G106/GAMSstern!G106,"")</f>
        <v>1.0016928803709844</v>
      </c>
      <c r="I106" s="61">
        <f>IFERROR(stern!H106/GAMSstern!H106,"")</f>
        <v>0.99377710436878841</v>
      </c>
      <c r="J106" s="61">
        <f>IFERROR(stern!I106/GAMSstern!I106,"")</f>
        <v>0.9862666798926909</v>
      </c>
      <c r="K106" s="61">
        <f>IFERROR(stern!J106/GAMSstern!J106,"")</f>
        <v>0.97880052185669519</v>
      </c>
      <c r="L106" s="61">
        <f>IFERROR(stern!K106/GAMSstern!K106,"")</f>
        <v>0.97107533019217473</v>
      </c>
      <c r="M106" s="61">
        <f>IFERROR(stern!L106/GAMSstern!L106,"")</f>
        <v>0.96282285430728543</v>
      </c>
      <c r="N106" s="61">
        <f>IFERROR(stern!M106/GAMSstern!M106,"")</f>
        <v>0.95379873711461005</v>
      </c>
      <c r="O106" s="61">
        <f>IFERROR(stern!N106/GAMSstern!N106,"")</f>
        <v>0.94378053449768395</v>
      </c>
      <c r="P106" s="61">
        <f>IFERROR(stern!O106/GAMSstern!O106,"")</f>
        <v>0.93257500113388969</v>
      </c>
      <c r="Q106" s="61">
        <f>IFERROR(stern!P106/GAMSstern!P106,"")</f>
        <v>0.91982289541949158</v>
      </c>
      <c r="R106" s="61">
        <f>IFERROR(stern!Q106/GAMSstern!Q106,"")</f>
        <v>0.90515452823593978</v>
      </c>
      <c r="S106" s="61">
        <f>IFERROR(stern!R106/GAMSstern!R106,"")</f>
        <v>0.88820982772189083</v>
      </c>
      <c r="T106" s="61">
        <f>IFERROR(stern!S106/GAMSstern!S106,"")</f>
        <v>0.86863919695647196</v>
      </c>
      <c r="U106" s="61">
        <f>IFERROR(stern!T106/GAMSstern!T106,"")</f>
        <v>0.84611420883936983</v>
      </c>
      <c r="V106" s="61">
        <f>IFERROR(stern!U106/GAMSstern!U106,"")</f>
        <v>0.82067083241089267</v>
      </c>
      <c r="W106" s="61">
        <f>IFERROR(stern!V106/GAMSstern!V106,"")</f>
        <v>0.7922375305045376</v>
      </c>
      <c r="X106" s="61">
        <f>IFERROR(stern!W106/GAMSstern!W106,"")</f>
        <v>0.76083886013450697</v>
      </c>
      <c r="Y106" s="61">
        <f>IFERROR(stern!X106/GAMSstern!X106,"")</f>
        <v>0.72661745048254311</v>
      </c>
      <c r="Z106" s="61">
        <f>IFERROR(stern!Y106/GAMSstern!Y106,"")</f>
        <v>0.68985160442765348</v>
      </c>
      <c r="AA106" s="61">
        <f>IFERROR(stern!Z106/GAMSstern!Z106,"")</f>
        <v>0.65096545226040359</v>
      </c>
      <c r="AB106" s="61">
        <f>IFERROR(stern!AA106/GAMSstern!AA106,"")</f>
        <v>0.6105285135823233</v>
      </c>
      <c r="AC106" s="61">
        <f>IFERROR(stern!AB106/GAMSstern!AB106,"")</f>
        <v>0.56924202154333814</v>
      </c>
      <c r="AD106" s="61">
        <f>IFERROR(stern!AC106/GAMSstern!AC106,"")</f>
        <v>0.52791054820855776</v>
      </c>
      <c r="AE106" s="61">
        <f>IFERROR(stern!AD106/GAMSstern!AD106,"")</f>
        <v>0.48739932821859078</v>
      </c>
      <c r="AF106" s="61">
        <f>IFERROR(stern!AE106/GAMSstern!AE106,"")</f>
        <v>0.44858002819537263</v>
      </c>
      <c r="AG106" s="61">
        <f>IFERROR(stern!AF106/GAMSstern!AF106,"")</f>
        <v>0.41955067124590389</v>
      </c>
      <c r="AH106" s="61">
        <f>IFERROR(stern!AG106/GAMSstern!AG106,"")</f>
        <v>0.39955300918134717</v>
      </c>
      <c r="AI106" s="61">
        <f>IFERROR(stern!AH106/GAMSstern!AH106,"")</f>
        <v>0.85339911614355479</v>
      </c>
      <c r="AJ106" s="61">
        <f>IFERROR(stern!AI106/GAMSstern!AI106,"")</f>
        <v>0.9897216908602996</v>
      </c>
      <c r="AK106" s="61">
        <f>IFERROR(stern!AJ106/GAMSstern!AJ106,"")</f>
        <v>1.1121670770202314</v>
      </c>
      <c r="AL106" s="61">
        <f>IFERROR(stern!AK106/GAMSstern!AK106,"")</f>
        <v>1.2311314865204874</v>
      </c>
      <c r="AM106" s="61">
        <f>IFERROR(stern!AL106/GAMSstern!AL106,"")</f>
        <v>1.3559768389258384</v>
      </c>
      <c r="AN106" s="61">
        <f>IFERROR(stern!AM106/GAMSstern!AM106,"")</f>
        <v>1.4978144232295949</v>
      </c>
      <c r="AO106" s="61">
        <f>IFERROR(stern!AN106/GAMSstern!AN106,"")</f>
        <v>1.6731470869844181</v>
      </c>
      <c r="AP106" s="61">
        <f>IFERROR(stern!AO106/GAMSstern!AO106,"")</f>
        <v>1.9112807984124531</v>
      </c>
      <c r="AQ106" s="61">
        <f>IFERROR(stern!AP106/GAMSstern!AP106,"")</f>
        <v>2.2534905933115486</v>
      </c>
      <c r="AR106" s="61">
        <f>IFERROR(stern!AQ106/GAMSstern!AQ106,"")</f>
        <v>2.7536079678476124</v>
      </c>
      <c r="AS106" s="61">
        <f>IFERROR(stern!AR106/GAMSstern!AR106,"")</f>
        <v>3.4896116919227946</v>
      </c>
      <c r="AT106" s="61">
        <f>IFERROR(stern!AS106/GAMSstern!AS106,"")</f>
        <v>4.565719433128101</v>
      </c>
      <c r="AU106" s="61">
        <f>IFERROR(stern!AT106/GAMSstern!AT106,"")</f>
        <v>6.1004351053985921</v>
      </c>
      <c r="AV106" s="61">
        <f>IFERROR(stern!AU106/GAMSstern!AU106,"")</f>
        <v>8.1911904404253733</v>
      </c>
      <c r="AW106" s="61">
        <f>IFERROR(stern!AV106/GAMSstern!AV106,"")</f>
        <v>10.866498436279217</v>
      </c>
      <c r="AX106" s="61">
        <f>IFERROR(stern!AW106/GAMSstern!AW106,"")</f>
        <v>14.068643382190274</v>
      </c>
      <c r="AY106" s="61">
        <f>IFERROR(stern!AX106/GAMSstern!AX106,"")</f>
        <v>17.686395140231966</v>
      </c>
      <c r="AZ106" s="61">
        <f>IFERROR(stern!AY106/GAMSstern!AY106,"")</f>
        <v>21.529795540907319</v>
      </c>
      <c r="BA106" s="61">
        <f>IFERROR(stern!AZ106/GAMSstern!AZ106,"")</f>
        <v>25.013453841307523</v>
      </c>
      <c r="BB106" s="61">
        <f>IFERROR(stern!BA106/GAMSstern!BA106,"")</f>
        <v>29.711921346489067</v>
      </c>
      <c r="BC106" s="61">
        <f>IFERROR(stern!BB106/GAMSstern!BB106,"")</f>
        <v>31.161837823144467</v>
      </c>
      <c r="BD106" s="61">
        <f>IFERROR(stern!BC106/GAMSstern!BC106,"")</f>
        <v>24.740453635911518</v>
      </c>
      <c r="BE106" s="61">
        <f>IFERROR(stern!BD106/GAMSstern!BD106,"")</f>
        <v>14.849971117631023</v>
      </c>
      <c r="BF106" s="61">
        <f>IFERROR(stern!BE106/GAMSstern!BE106,"")</f>
        <v>8.0087986227503833</v>
      </c>
      <c r="BG106" s="61">
        <f>IFERROR(stern!BF106/GAMSstern!BF106,"")</f>
        <v>4.5727764896624441</v>
      </c>
      <c r="BH106" s="61">
        <f>IFERROR(stern!BG106/GAMSstern!BG106,"")</f>
        <v>2.9534744089241296</v>
      </c>
      <c r="BI106" s="61">
        <f>IFERROR(stern!BH106/GAMSstern!BH106,"")</f>
        <v>2.1547081547453359</v>
      </c>
      <c r="BJ106" s="61">
        <f>IFERROR(stern!BI106/GAMSstern!BI106,"")</f>
        <v>1.7298741735875054</v>
      </c>
    </row>
    <row r="107" spans="1:62" x14ac:dyDescent="0.25">
      <c r="A107" t="str">
        <f>stern!A107</f>
        <v>Output after damages before abatement</v>
      </c>
      <c r="B107" t="str">
        <f>GAMSbase!A107</f>
        <v>Output post-damages yet pre-abatement</v>
      </c>
      <c r="C107" s="61">
        <f>IFERROR(stern!B107/GAMSstern!B107,"")</f>
        <v>0.99986921351148428</v>
      </c>
      <c r="D107" s="61">
        <f>IFERROR(stern!C107/GAMSstern!C107,"")</f>
        <v>0.99984890687715555</v>
      </c>
      <c r="E107" s="61">
        <f>IFERROR(stern!D107/GAMSstern!D107,"")</f>
        <v>0.98973878894796086</v>
      </c>
      <c r="F107" s="61">
        <f>IFERROR(stern!E107/GAMSstern!E107,"")</f>
        <v>0.98713233670948375</v>
      </c>
      <c r="G107" s="61">
        <f>IFERROR(stern!F107/GAMSstern!F107,"")</f>
        <v>0.98469443048954586</v>
      </c>
      <c r="H107" s="61">
        <f>IFERROR(stern!G107/GAMSstern!G107,"")</f>
        <v>0.98215773432880038</v>
      </c>
      <c r="I107" s="61">
        <f>IFERROR(stern!H107/GAMSstern!H107,"")</f>
        <v>0.97932834017908255</v>
      </c>
      <c r="J107" s="61">
        <f>IFERROR(stern!I107/GAMSstern!I107,"")</f>
        <v>0.97604165285159128</v>
      </c>
      <c r="K107" s="61">
        <f>IFERROR(stern!J107/GAMSstern!J107,"")</f>
        <v>0.97213974891662458</v>
      </c>
      <c r="L107" s="61">
        <f>IFERROR(stern!K107/GAMSstern!K107,"")</f>
        <v>0.96745816961502917</v>
      </c>
      <c r="M107" s="61">
        <f>IFERROR(stern!L107/GAMSstern!L107,"")</f>
        <v>0.9618175049653479</v>
      </c>
      <c r="N107" s="61">
        <f>IFERROR(stern!M107/GAMSstern!M107,"")</f>
        <v>0.95501789931723668</v>
      </c>
      <c r="O107" s="61">
        <f>IFERROR(stern!N107/GAMSstern!N107,"")</f>
        <v>0.94683583869402643</v>
      </c>
      <c r="P107" s="61">
        <f>IFERROR(stern!O107/GAMSstern!O107,"")</f>
        <v>0.93702328321284467</v>
      </c>
      <c r="Q107" s="61">
        <f>IFERROR(stern!P107/GAMSstern!P107,"")</f>
        <v>0.92529786478630416</v>
      </c>
      <c r="R107" s="61">
        <f>IFERROR(stern!Q107/GAMSstern!Q107,"")</f>
        <v>0.91136775055724317</v>
      </c>
      <c r="S107" s="61">
        <f>IFERROR(stern!R107/GAMSstern!R107,"")</f>
        <v>0.89492850738780727</v>
      </c>
      <c r="T107" s="61">
        <f>IFERROR(stern!S107/GAMSstern!S107,"")</f>
        <v>0.87567156975343097</v>
      </c>
      <c r="U107" s="61">
        <f>IFERROR(stern!T107/GAMSstern!T107,"")</f>
        <v>0.85329972790463371</v>
      </c>
      <c r="V107" s="61">
        <f>IFERROR(stern!U107/GAMSstern!U107,"")</f>
        <v>0.82788499125870352</v>
      </c>
      <c r="W107" s="61">
        <f>IFERROR(stern!V107/GAMSstern!V107,"")</f>
        <v>0.79937605891392838</v>
      </c>
      <c r="X107" s="61">
        <f>IFERROR(stern!W107/GAMSstern!W107,"")</f>
        <v>0.76781446766037165</v>
      </c>
      <c r="Y107" s="61">
        <f>IFERROR(stern!X107/GAMSstern!X107,"")</f>
        <v>0.73335781044430015</v>
      </c>
      <c r="Z107" s="61">
        <f>IFERROR(stern!Y107/GAMSstern!Y107,"")</f>
        <v>0.69629818819672096</v>
      </c>
      <c r="AA107" s="61">
        <f>IFERROR(stern!Z107/GAMSstern!Z107,"")</f>
        <v>0.65707291361355358</v>
      </c>
      <c r="AB107" s="61">
        <f>IFERROR(stern!AA107/GAMSstern!AA107,"")</f>
        <v>0.61626437292748149</v>
      </c>
      <c r="AC107" s="61">
        <f>IFERROR(stern!AB107/GAMSstern!AB107,"")</f>
        <v>0.57458643109591812</v>
      </c>
      <c r="AD107" s="61">
        <f>IFERROR(stern!AC107/GAMSstern!AC107,"")</f>
        <v>0.53285594708000872</v>
      </c>
      <c r="AE107" s="61">
        <f>IFERROR(stern!AD107/GAMSstern!AD107,"")</f>
        <v>0.49194983090604605</v>
      </c>
      <c r="AF107" s="61">
        <f>IFERROR(stern!AE107/GAMSstern!AE107,"")</f>
        <v>0.45275043751851302</v>
      </c>
      <c r="AG107" s="61">
        <f>IFERROR(stern!AF107/GAMSstern!AF107,"")</f>
        <v>0.41614394396418602</v>
      </c>
      <c r="AH107" s="61">
        <f>IFERROR(stern!AG107/GAMSstern!AG107,"")</f>
        <v>0.38273087727162447</v>
      </c>
      <c r="AI107" s="61">
        <f>IFERROR(stern!AH107/GAMSstern!AH107,"")</f>
        <v>0.77508592278461863</v>
      </c>
      <c r="AJ107" s="61">
        <f>IFERROR(stern!AI107/GAMSstern!AI107,"")</f>
        <v>0.84846650723670514</v>
      </c>
      <c r="AK107" s="61">
        <f>IFERROR(stern!AJ107/GAMSstern!AJ107,"")</f>
        <v>0.89631670178182343</v>
      </c>
      <c r="AL107" s="61">
        <f>IFERROR(stern!AK107/GAMSstern!AK107,"")</f>
        <v>0.92818418535513736</v>
      </c>
      <c r="AM107" s="61">
        <f>IFERROR(stern!AL107/GAMSstern!AL107,"")</f>
        <v>0.94971984565119305</v>
      </c>
      <c r="AN107" s="61">
        <f>IFERROR(stern!AM107/GAMSstern!AM107,"")</f>
        <v>0.96443940307107201</v>
      </c>
      <c r="AO107" s="61">
        <f>IFERROR(stern!AN107/GAMSstern!AN107,"")</f>
        <v>0.97460320006474166</v>
      </c>
      <c r="AP107" s="61">
        <f>IFERROR(stern!AO107/GAMSstern!AO107,"")</f>
        <v>0.98169619377577788</v>
      </c>
      <c r="AQ107" s="61">
        <f>IFERROR(stern!AP107/GAMSstern!AP107,"")</f>
        <v>0.98670416126311888</v>
      </c>
      <c r="AR107" s="61">
        <f>IFERROR(stern!AQ107/GAMSstern!AQ107,"")</f>
        <v>0.99027229675665629</v>
      </c>
      <c r="AS107" s="61">
        <f>IFERROR(stern!AR107/GAMSstern!AR107,"")</f>
        <v>0.99282977803108563</v>
      </c>
      <c r="AT107" s="61">
        <f>IFERROR(stern!AS107/GAMSstern!AS107,"")</f>
        <v>0.99466949258865822</v>
      </c>
      <c r="AU107" s="61">
        <f>IFERROR(stern!AT107/GAMSstern!AT107,"")</f>
        <v>0.99599523549836211</v>
      </c>
      <c r="AV107" s="61">
        <f>IFERROR(stern!AU107/GAMSstern!AU107,"")</f>
        <v>0.99695159113484266</v>
      </c>
      <c r="AW107" s="61">
        <f>IFERROR(stern!AV107/GAMSstern!AV107,"")</f>
        <v>0.99764262023005479</v>
      </c>
      <c r="AX107" s="61">
        <f>IFERROR(stern!AW107/GAMSstern!AW107,"")</f>
        <v>0.99814369546784709</v>
      </c>
      <c r="AY107" s="61">
        <f>IFERROR(stern!AX107/GAMSstern!AX107,"")</f>
        <v>0.99850921150818639</v>
      </c>
      <c r="AZ107" s="61">
        <f>IFERROR(stern!AY107/GAMSstern!AY107,"")</f>
        <v>0.99877774535129582</v>
      </c>
      <c r="BA107" s="61">
        <f>IFERROR(stern!AZ107/GAMSstern!AZ107,"")</f>
        <v>0.99897555560079687</v>
      </c>
      <c r="BB107" s="61">
        <f>IFERROR(stern!BA107/GAMSstern!BA107,"")</f>
        <v>0.99911575399081831</v>
      </c>
      <c r="BC107" s="61">
        <f>IFERROR(stern!BB107/GAMSstern!BB107,"")</f>
        <v>0.99922104251455213</v>
      </c>
      <c r="BD107" s="61">
        <f>IFERROR(stern!BC107/GAMSstern!BC107,"")</f>
        <v>0.99928634129021776</v>
      </c>
      <c r="BE107" s="61">
        <f>IFERROR(stern!BD107/GAMSstern!BD107,"")</f>
        <v>0.99930540394068923</v>
      </c>
      <c r="BF107" s="61">
        <f>IFERROR(stern!BE107/GAMSstern!BE107,"")</f>
        <v>0.99927134794866712</v>
      </c>
      <c r="BG107" s="61">
        <f>IFERROR(stern!BF107/GAMSstern!BF107,"")</f>
        <v>0.99917842306289162</v>
      </c>
      <c r="BH107" s="61">
        <f>IFERROR(stern!BG107/GAMSstern!BG107,"")</f>
        <v>0.99902435857442362</v>
      </c>
      <c r="BI107" s="61">
        <f>IFERROR(stern!BH107/GAMSstern!BH107,"")</f>
        <v>0.99881217765643981</v>
      </c>
      <c r="BJ107" s="61">
        <f>IFERROR(stern!BI107/GAMSstern!BI107,"")</f>
        <v>0.99855040669470052</v>
      </c>
    </row>
    <row r="108" spans="1:62" x14ac:dyDescent="0.25">
      <c r="A108" t="str">
        <f>stern!A108</f>
        <v xml:space="preserve">    Abatement cost (fraction of output)</v>
      </c>
      <c r="B108" t="str">
        <f>GAMSbase!A108</f>
        <v>Abatement cost (fraction of gross output)</v>
      </c>
      <c r="C108" s="61" t="str">
        <f>IFERROR(stern!B108/GAMSstern!B108,"")</f>
        <v/>
      </c>
      <c r="D108" s="61" t="str">
        <f>IFERROR(stern!C108/GAMSstern!C108,"")</f>
        <v/>
      </c>
      <c r="E108" s="61" t="str">
        <f>IFERROR(stern!D108/GAMSstern!D108,"")</f>
        <v/>
      </c>
      <c r="F108" s="61" t="str">
        <f>IFERROR(stern!E108/GAMSstern!E108,"")</f>
        <v/>
      </c>
      <c r="G108" s="61" t="str">
        <f>IFERROR(stern!F108/GAMSstern!F108,"")</f>
        <v/>
      </c>
      <c r="H108" s="61" t="str">
        <f>IFERROR(stern!G108/GAMSstern!G108,"")</f>
        <v/>
      </c>
      <c r="I108" s="61" t="str">
        <f>IFERROR(stern!H108/GAMSstern!H108,"")</f>
        <v/>
      </c>
      <c r="J108" s="61" t="str">
        <f>IFERROR(stern!I108/GAMSstern!I108,"")</f>
        <v/>
      </c>
      <c r="K108" s="61" t="str">
        <f>IFERROR(stern!J108/GAMSstern!J108,"")</f>
        <v/>
      </c>
      <c r="L108" s="61" t="str">
        <f>IFERROR(stern!K108/GAMSstern!K108,"")</f>
        <v/>
      </c>
      <c r="M108" s="61" t="str">
        <f>IFERROR(stern!L108/GAMSstern!L108,"")</f>
        <v/>
      </c>
      <c r="N108" s="61" t="str">
        <f>IFERROR(stern!M108/GAMSstern!M108,"")</f>
        <v/>
      </c>
      <c r="O108" s="61" t="str">
        <f>IFERROR(stern!N108/GAMSstern!N108,"")</f>
        <v/>
      </c>
      <c r="P108" s="61" t="str">
        <f>IFERROR(stern!O108/GAMSstern!O108,"")</f>
        <v/>
      </c>
      <c r="Q108" s="61" t="str">
        <f>IFERROR(stern!P108/GAMSstern!P108,"")</f>
        <v/>
      </c>
      <c r="R108" s="61" t="str">
        <f>IFERROR(stern!Q108/GAMSstern!Q108,"")</f>
        <v/>
      </c>
      <c r="S108" s="61" t="str">
        <f>IFERROR(stern!R108/GAMSstern!R108,"")</f>
        <v/>
      </c>
      <c r="T108" s="61" t="str">
        <f>IFERROR(stern!S108/GAMSstern!S108,"")</f>
        <v/>
      </c>
      <c r="U108" s="61" t="str">
        <f>IFERROR(stern!T108/GAMSstern!T108,"")</f>
        <v/>
      </c>
      <c r="V108" s="61" t="str">
        <f>IFERROR(stern!U108/GAMSstern!U108,"")</f>
        <v/>
      </c>
      <c r="W108" s="61" t="str">
        <f>IFERROR(stern!V108/GAMSstern!V108,"")</f>
        <v/>
      </c>
      <c r="X108" s="61" t="str">
        <f>IFERROR(stern!W108/GAMSstern!W108,"")</f>
        <v/>
      </c>
      <c r="Y108" s="61" t="str">
        <f>IFERROR(stern!X108/GAMSstern!X108,"")</f>
        <v/>
      </c>
      <c r="Z108" s="61" t="str">
        <f>IFERROR(stern!Y108/GAMSstern!Y108,"")</f>
        <v/>
      </c>
      <c r="AA108" s="61" t="str">
        <f>IFERROR(stern!Z108/GAMSstern!Z108,"")</f>
        <v/>
      </c>
      <c r="AB108" s="61" t="str">
        <f>IFERROR(stern!AA108/GAMSstern!AA108,"")</f>
        <v/>
      </c>
      <c r="AC108" s="61" t="str">
        <f>IFERROR(stern!AB108/GAMSstern!AB108,"")</f>
        <v/>
      </c>
      <c r="AD108" s="61" t="str">
        <f>IFERROR(stern!AC108/GAMSstern!AC108,"")</f>
        <v/>
      </c>
      <c r="AE108" s="61" t="str">
        <f>IFERROR(stern!AD108/GAMSstern!AD108,"")</f>
        <v/>
      </c>
      <c r="AF108" s="61" t="str">
        <f>IFERROR(stern!AE108/GAMSstern!AE108,"")</f>
        <v/>
      </c>
      <c r="AG108" s="61" t="str">
        <f>IFERROR(stern!AF108/GAMSstern!AF108,"")</f>
        <v/>
      </c>
      <c r="AH108" s="61" t="str">
        <f>IFERROR(stern!AG108/GAMSstern!AG108,"")</f>
        <v/>
      </c>
      <c r="AI108" s="61" t="str">
        <f>IFERROR(stern!AH108/GAMSstern!AH108,"")</f>
        <v/>
      </c>
      <c r="AJ108" s="61" t="str">
        <f>IFERROR(stern!AI108/GAMSstern!AI108,"")</f>
        <v/>
      </c>
      <c r="AK108" s="61" t="str">
        <f>IFERROR(stern!AJ108/GAMSstern!AJ108,"")</f>
        <v/>
      </c>
      <c r="AL108" s="61" t="str">
        <f>IFERROR(stern!AK108/GAMSstern!AK108,"")</f>
        <v/>
      </c>
      <c r="AM108" s="61" t="str">
        <f>IFERROR(stern!AL108/GAMSstern!AL108,"")</f>
        <v/>
      </c>
      <c r="AN108" s="61" t="str">
        <f>IFERROR(stern!AM108/GAMSstern!AM108,"")</f>
        <v/>
      </c>
      <c r="AO108" s="61" t="str">
        <f>IFERROR(stern!AN108/GAMSstern!AN108,"")</f>
        <v/>
      </c>
      <c r="AP108" s="61" t="str">
        <f>IFERROR(stern!AO108/GAMSstern!AO108,"")</f>
        <v/>
      </c>
      <c r="AQ108" s="61" t="str">
        <f>IFERROR(stern!AP108/GAMSstern!AP108,"")</f>
        <v/>
      </c>
      <c r="AR108" s="61" t="str">
        <f>IFERROR(stern!AQ108/GAMSstern!AQ108,"")</f>
        <v/>
      </c>
      <c r="AS108" s="61" t="str">
        <f>IFERROR(stern!AR108/GAMSstern!AR108,"")</f>
        <v/>
      </c>
      <c r="AT108" s="61" t="str">
        <f>IFERROR(stern!AS108/GAMSstern!AS108,"")</f>
        <v/>
      </c>
      <c r="AU108" s="61" t="str">
        <f>IFERROR(stern!AT108/GAMSstern!AT108,"")</f>
        <v/>
      </c>
      <c r="AV108" s="61" t="str">
        <f>IFERROR(stern!AU108/GAMSstern!AU108,"")</f>
        <v/>
      </c>
      <c r="AW108" s="61" t="str">
        <f>IFERROR(stern!AV108/GAMSstern!AV108,"")</f>
        <v/>
      </c>
      <c r="AX108" s="61" t="str">
        <f>IFERROR(stern!AW108/GAMSstern!AW108,"")</f>
        <v/>
      </c>
      <c r="AY108" s="61" t="str">
        <f>IFERROR(stern!AX108/GAMSstern!AX108,"")</f>
        <v/>
      </c>
      <c r="AZ108" s="61" t="str">
        <f>IFERROR(stern!AY108/GAMSstern!AY108,"")</f>
        <v/>
      </c>
      <c r="BA108" s="61" t="str">
        <f>IFERROR(stern!AZ108/GAMSstern!AZ108,"")</f>
        <v/>
      </c>
      <c r="BB108" s="61" t="str">
        <f>IFERROR(stern!BA108/GAMSstern!BA108,"")</f>
        <v/>
      </c>
      <c r="BC108" s="61" t="str">
        <f>IFERROR(stern!BB108/GAMSstern!BB108,"")</f>
        <v/>
      </c>
      <c r="BD108" s="61" t="str">
        <f>IFERROR(stern!BC108/GAMSstern!BC108,"")</f>
        <v/>
      </c>
      <c r="BE108" s="61" t="str">
        <f>IFERROR(stern!BD108/GAMSstern!BD108,"")</f>
        <v/>
      </c>
      <c r="BF108" s="61" t="str">
        <f>IFERROR(stern!BE108/GAMSstern!BE108,"")</f>
        <v/>
      </c>
      <c r="BG108" s="61" t="str">
        <f>IFERROR(stern!BF108/GAMSstern!BF108,"")</f>
        <v/>
      </c>
      <c r="BH108" s="61" t="str">
        <f>IFERROR(stern!BG108/GAMSstern!BG108,"")</f>
        <v/>
      </c>
      <c r="BI108" s="61" t="str">
        <f>IFERROR(stern!BH108/GAMSstern!BH108,"")</f>
        <v/>
      </c>
      <c r="BJ108" s="61" t="str">
        <f>IFERROR(stern!BI108/GAMSstern!BI108,"")</f>
        <v/>
      </c>
    </row>
    <row r="109" spans="1:62" x14ac:dyDescent="0.25">
      <c r="A109" t="str">
        <f>stern!A109</f>
        <v xml:space="preserve">    Abatement cost ($ trillion)</v>
      </c>
      <c r="B109" t="str">
        <f>GAMSbase!A109</f>
        <v>Abatement cost (trillion USD)</v>
      </c>
      <c r="C109" s="61">
        <f>IFERROR(stern!B109/GAMSstern!B109,"")</f>
        <v>1.0000000001899982</v>
      </c>
      <c r="D109" s="61">
        <f>IFERROR(stern!C109/GAMSstern!C109,"")</f>
        <v>0.99997731727986472</v>
      </c>
      <c r="E109" s="61">
        <f>IFERROR(stern!D109/GAMSstern!D109,"")</f>
        <v>0.98986161936464889</v>
      </c>
      <c r="F109" s="61">
        <f>IFERROR(stern!E109/GAMSstern!E109,"")</f>
        <v>0.98724807353872202</v>
      </c>
      <c r="G109" s="61">
        <f>IFERROR(stern!F109/GAMSstern!F109,"")</f>
        <v>0.98480073196728002</v>
      </c>
      <c r="H109" s="61">
        <f>IFERROR(stern!G109/GAMSstern!G109,"")</f>
        <v>0.98225233276792978</v>
      </c>
      <c r="I109" s="61">
        <f>IFERROR(stern!H109/GAMSstern!H109,"")</f>
        <v>0.97940907654118181</v>
      </c>
      <c r="J109" s="61">
        <f>IFERROR(stern!I109/GAMSstern!I109,"")</f>
        <v>0.97610653059955932</v>
      </c>
      <c r="K109" s="61">
        <f>IFERROR(stern!J109/GAMSstern!J109,"")</f>
        <v>0.97218702154320491</v>
      </c>
      <c r="L109" s="61">
        <f>IFERROR(stern!K109/GAMSstern!K109,"")</f>
        <v>0.96748647395801524</v>
      </c>
      <c r="M109" s="61">
        <f>IFERROR(stern!L109/GAMSstern!L109,"")</f>
        <v>0.96182605764612716</v>
      </c>
      <c r="N109" s="61">
        <f>IFERROR(stern!M109/GAMSstern!M109,"")</f>
        <v>0.95500678032911901</v>
      </c>
      <c r="O109" s="61">
        <f>IFERROR(stern!N109/GAMSstern!N109,"")</f>
        <v>0.94680638456871413</v>
      </c>
      <c r="P109" s="61">
        <f>IFERROR(stern!O109/GAMSstern!O109,"")</f>
        <v>0.93697861171708274</v>
      </c>
      <c r="Q109" s="61">
        <f>IFERROR(stern!P109/GAMSstern!P109,"")</f>
        <v>0.92524125088294973</v>
      </c>
      <c r="R109" s="61">
        <f>IFERROR(stern!Q109/GAMSstern!Q109,"")</f>
        <v>0.91130217343738884</v>
      </c>
      <c r="S109" s="61">
        <f>IFERROR(stern!R109/GAMSstern!R109,"")</f>
        <v>0.89485660337807116</v>
      </c>
      <c r="T109" s="61">
        <f>IFERROR(stern!S109/GAMSstern!S109,"")</f>
        <v>0.87559562726726714</v>
      </c>
      <c r="U109" s="61">
        <f>IFERROR(stern!T109/GAMSstern!T109,"")</f>
        <v>0.85322170585133428</v>
      </c>
      <c r="V109" s="61">
        <f>IFERROR(stern!U109/GAMSstern!U109,"")</f>
        <v>0.82780661397562405</v>
      </c>
      <c r="W109" s="61">
        <f>IFERROR(stern!V109/GAMSstern!V109,"")</f>
        <v>0.79929874903238718</v>
      </c>
      <c r="X109" s="61">
        <f>IFERROR(stern!W109/GAMSstern!W109,"")</f>
        <v>0.76773937246372659</v>
      </c>
      <c r="Y109" s="61">
        <f>IFERROR(stern!X109/GAMSstern!X109,"")</f>
        <v>0.73328582843939227</v>
      </c>
      <c r="Z109" s="61">
        <f>IFERROR(stern!Y109/GAMSstern!Y109,"")</f>
        <v>0.69622999381060635</v>
      </c>
      <c r="AA109" s="61">
        <f>IFERROR(stern!Z109/GAMSstern!Z109,"")</f>
        <v>0.65700897934331226</v>
      </c>
      <c r="AB109" s="61">
        <f>IFERROR(stern!AA109/GAMSstern!AA109,"")</f>
        <v>0.61620498921929678</v>
      </c>
      <c r="AC109" s="61">
        <f>IFERROR(stern!AB109/GAMSstern!AB109,"")</f>
        <v>0.57453172476654735</v>
      </c>
      <c r="AD109" s="61">
        <f>IFERROR(stern!AC109/GAMSstern!AC109,"")</f>
        <v>0.53280589938338441</v>
      </c>
      <c r="AE109" s="61">
        <f>IFERROR(stern!AD109/GAMSstern!AD109,"")</f>
        <v>0.49190429622079906</v>
      </c>
      <c r="AF109" s="61">
        <f>IFERROR(stern!AE109/GAMSstern!AE109,"")</f>
        <v>0.45270916345976359</v>
      </c>
      <c r="AG109" s="61">
        <f>IFERROR(stern!AF109/GAMSstern!AF109,"")</f>
        <v>0.41617628158409037</v>
      </c>
      <c r="AH109" s="61">
        <f>IFERROR(stern!AG109/GAMSstern!AG109,"")</f>
        <v>0.38287989738699124</v>
      </c>
      <c r="AI109" s="61">
        <f>IFERROR(stern!AH109/GAMSstern!AH109,"")</f>
        <v>0.77571703510556211</v>
      </c>
      <c r="AJ109" s="61">
        <f>IFERROR(stern!AI109/GAMSstern!AI109,"")</f>
        <v>0.84947655538394384</v>
      </c>
      <c r="AK109" s="61">
        <f>IFERROR(stern!AJ109/GAMSstern!AJ109,"")</f>
        <v>0.89765158990021787</v>
      </c>
      <c r="AL109" s="61">
        <f>IFERROR(stern!AK109/GAMSstern!AK109,"")</f>
        <v>0.9297606386074132</v>
      </c>
      <c r="AM109" s="61">
        <f>IFERROR(stern!AL109/GAMSstern!AL109,"")</f>
        <v>0.95144452292359416</v>
      </c>
      <c r="AN109" s="61">
        <f>IFERROR(stern!AM109/GAMSstern!AM109,"")</f>
        <v>0.9662204578998046</v>
      </c>
      <c r="AO109" s="61">
        <f>IFERROR(stern!AN109/GAMSstern!AN109,"")</f>
        <v>0.97635658929340241</v>
      </c>
      <c r="AP109" s="61">
        <f>IFERROR(stern!AO109/GAMSstern!AO109,"")</f>
        <v>0.98334852804025663</v>
      </c>
      <c r="AQ109" s="61">
        <f>IFERROR(stern!AP109/GAMSstern!AP109,"")</f>
        <v>0.98820148150157927</v>
      </c>
      <c r="AR109" s="61">
        <f>IFERROR(stern!AQ109/GAMSstern!AQ109,"")</f>
        <v>0.99158887135722751</v>
      </c>
      <c r="AS109" s="61">
        <f>IFERROR(stern!AR109/GAMSstern!AR109,"")</f>
        <v>0.99396549787297406</v>
      </c>
      <c r="AT109" s="61">
        <f>IFERROR(stern!AS109/GAMSstern!AS109,"")</f>
        <v>0.99564189330393771</v>
      </c>
      <c r="AU109" s="61">
        <f>IFERROR(stern!AT109/GAMSstern!AT109,"")</f>
        <v>0.99683034163627893</v>
      </c>
      <c r="AV109" s="61">
        <f>IFERROR(stern!AU109/GAMSstern!AU109,"")</f>
        <v>0.99767657838620805</v>
      </c>
      <c r="AW109" s="61">
        <f>IFERROR(stern!AV109/GAMSstern!AV109,"")</f>
        <v>0.9982813732383623</v>
      </c>
      <c r="AX109" s="61">
        <f>IFERROR(stern!AW109/GAMSstern!AW109,"")</f>
        <v>0.99871502367290643</v>
      </c>
      <c r="AY109" s="61">
        <f>IFERROR(stern!AX109/GAMSstern!AX109,"")</f>
        <v>0.99902699766250069</v>
      </c>
      <c r="AZ109" s="61">
        <f>IFERROR(stern!AY109/GAMSstern!AY109,"")</f>
        <v>0.99925232913217366</v>
      </c>
      <c r="BA109" s="61">
        <f>IFERROR(stern!AZ109/GAMSstern!AZ109,"")</f>
        <v>0.99941586991029907</v>
      </c>
      <c r="BB109" s="61">
        <f>IFERROR(stern!BA109/GAMSstern!BA109,"")</f>
        <v>0.99952365737798821</v>
      </c>
      <c r="BC109" s="61">
        <f>IFERROR(stern!BB109/GAMSstern!BB109,"")</f>
        <v>0.99960790391799659</v>
      </c>
      <c r="BD109" s="61">
        <f>IFERROR(stern!BC109/GAMSstern!BC109,"")</f>
        <v>0.99967223131486693</v>
      </c>
      <c r="BE109" s="61">
        <f>IFERROR(stern!BD109/GAMSstern!BD109,"")</f>
        <v>0.99971893880143847</v>
      </c>
      <c r="BF109" s="61">
        <f>IFERROR(stern!BE109/GAMSstern!BE109,"")</f>
        <v>0.99974903243643043</v>
      </c>
      <c r="BG109" s="61">
        <f>IFERROR(stern!BF109/GAMSstern!BF109,"")</f>
        <v>0.99976247794456596</v>
      </c>
      <c r="BH109" s="61">
        <f>IFERROR(stern!BG109/GAMSstern!BG109,"")</f>
        <v>0.99975866916067113</v>
      </c>
      <c r="BI109" s="61">
        <f>IFERROR(stern!BH109/GAMSstern!BH109,"")</f>
        <v>0.99973705212258601</v>
      </c>
      <c r="BJ109" s="61" t="str">
        <f>IFERROR(stern!BI109/GAMSstern!BI109,"")</f>
        <v/>
      </c>
    </row>
    <row r="110" spans="1:62" x14ac:dyDescent="0.25">
      <c r="A110" t="str">
        <f>stern!A110</f>
        <v>Net output (net of damages and abatement, $trill p.a.)</v>
      </c>
      <c r="B110" t="str">
        <f>GAMSbase!A110</f>
        <v xml:space="preserve">Output (Net of Damages and Abatement, trillion USD pa) </v>
      </c>
      <c r="C110" s="61">
        <f>IFERROR(stern!B110/GAMSstern!B110,"")</f>
        <v>0.99986839034744934</v>
      </c>
      <c r="D110" s="61">
        <f>IFERROR(stern!C110/GAMSstern!C110,"")</f>
        <v>0.99984787834265909</v>
      </c>
      <c r="E110" s="61">
        <f>IFERROR(stern!D110/GAMSstern!D110,"")</f>
        <v>0.98973759805836692</v>
      </c>
      <c r="F110" s="61">
        <f>IFERROR(stern!E110/GAMSstern!E110,"")</f>
        <v>0.9871310185937443</v>
      </c>
      <c r="G110" s="61">
        <f>IFERROR(stern!F110/GAMSstern!F110,"")</f>
        <v>0.98469303615907922</v>
      </c>
      <c r="H110" s="61">
        <f>IFERROR(stern!G110/GAMSstern!G110,"")</f>
        <v>0.98215632545724363</v>
      </c>
      <c r="I110" s="61">
        <f>IFERROR(stern!H110/GAMSstern!H110,"")</f>
        <v>0.97932699007792678</v>
      </c>
      <c r="J110" s="61">
        <f>IFERROR(stern!I110/GAMSstern!I110,"")</f>
        <v>0.97604044607776297</v>
      </c>
      <c r="K110" s="61">
        <f>IFERROR(stern!J110/GAMSstern!J110,"")</f>
        <v>0.97213877892393497</v>
      </c>
      <c r="L110" s="61">
        <f>IFERROR(stern!K110/GAMSstern!K110,"")</f>
        <v>0.96745753378476929</v>
      </c>
      <c r="M110" s="61">
        <f>IFERROR(stern!L110/GAMSstern!L110,"")</f>
        <v>0.96181729611515066</v>
      </c>
      <c r="N110" s="61">
        <f>IFERROR(stern!M110/GAMSstern!M110,"")</f>
        <v>0.95501819249193731</v>
      </c>
      <c r="O110" s="61">
        <f>IFERROR(stern!N110/GAMSstern!N110,"")</f>
        <v>0.94683667198163146</v>
      </c>
      <c r="P110" s="61">
        <f>IFERROR(stern!O110/GAMSstern!O110,"")</f>
        <v>0.93702448005928118</v>
      </c>
      <c r="Q110" s="61">
        <f>IFERROR(stern!P110/GAMSstern!P110,"")</f>
        <v>0.92529927379213583</v>
      </c>
      <c r="R110" s="61">
        <f>IFERROR(stern!Q110/GAMSstern!Q110,"")</f>
        <v>0.91136926707384691</v>
      </c>
      <c r="S110" s="61">
        <f>IFERROR(stern!R110/GAMSstern!R110,"")</f>
        <v>0.89493005292497307</v>
      </c>
      <c r="T110" s="61">
        <f>IFERROR(stern!S110/GAMSstern!S110,"")</f>
        <v>0.87567308740217054</v>
      </c>
      <c r="U110" s="61">
        <f>IFERROR(stern!T110/GAMSstern!T110,"")</f>
        <v>0.85330117799215166</v>
      </c>
      <c r="V110" s="61">
        <f>IFERROR(stern!U110/GAMSstern!U110,"")</f>
        <v>0.82788634637502012</v>
      </c>
      <c r="W110" s="61">
        <f>IFERROR(stern!V110/GAMSstern!V110,"")</f>
        <v>0.79937730271797469</v>
      </c>
      <c r="X110" s="61">
        <f>IFERROR(stern!W110/GAMSstern!W110,"")</f>
        <v>0.76781559221839379</v>
      </c>
      <c r="Y110" s="61">
        <f>IFERROR(stern!X110/GAMSstern!X110,"")</f>
        <v>0.73335881406409753</v>
      </c>
      <c r="Z110" s="61">
        <f>IFERROR(stern!Y110/GAMSstern!Y110,"")</f>
        <v>0.69629907370405686</v>
      </c>
      <c r="AA110" s="61">
        <f>IFERROR(stern!Z110/GAMSstern!Z110,"")</f>
        <v>0.65707368700222124</v>
      </c>
      <c r="AB110" s="61">
        <f>IFERROR(stern!AA110/GAMSstern!AA110,"")</f>
        <v>0.61626504230868817</v>
      </c>
      <c r="AC110" s="61">
        <f>IFERROR(stern!AB110/GAMSstern!AB110,"")</f>
        <v>0.57458700588202338</v>
      </c>
      <c r="AD110" s="61">
        <f>IFERROR(stern!AC110/GAMSstern!AC110,"")</f>
        <v>0.53285643734911148</v>
      </c>
      <c r="AE110" s="61">
        <f>IFERROR(stern!AD110/GAMSstern!AD110,"")</f>
        <v>0.49195024690509664</v>
      </c>
      <c r="AF110" s="61">
        <f>IFERROR(stern!AE110/GAMSstern!AE110,"")</f>
        <v>0.4527510269361224</v>
      </c>
      <c r="AG110" s="61">
        <f>IFERROR(stern!AF110/GAMSstern!AF110,"")</f>
        <v>0.41614351335263672</v>
      </c>
      <c r="AH110" s="61">
        <f>IFERROR(stern!AG110/GAMSstern!AG110,"")</f>
        <v>0.3827290268301769</v>
      </c>
      <c r="AI110" s="61">
        <f>IFERROR(stern!AH110/GAMSstern!AH110,"")</f>
        <v>0.77507861413831602</v>
      </c>
      <c r="AJ110" s="61">
        <f>IFERROR(stern!AI110/GAMSstern!AI110,"")</f>
        <v>0.84845559679163618</v>
      </c>
      <c r="AK110" s="61">
        <f>IFERROR(stern!AJ110/GAMSstern!AJ110,"")</f>
        <v>0.89630324919165927</v>
      </c>
      <c r="AL110" s="61">
        <f>IFERROR(stern!AK110/GAMSstern!AK110,"")</f>
        <v>0.92816935981735671</v>
      </c>
      <c r="AM110" s="61">
        <f>IFERROR(stern!AL110/GAMSstern!AL110,"")</f>
        <v>0.94970470560336739</v>
      </c>
      <c r="AN110" s="61">
        <f>IFERROR(stern!AM110/GAMSstern!AM110,"")</f>
        <v>0.96442480418317311</v>
      </c>
      <c r="AO110" s="61">
        <f>IFERROR(stern!AN110/GAMSstern!AN110,"")</f>
        <v>0.97458977594586915</v>
      </c>
      <c r="AP110" s="61">
        <f>IFERROR(stern!AO110/GAMSstern!AO110,"")</f>
        <v>0.9816851275848385</v>
      </c>
      <c r="AQ110" s="61">
        <f>IFERROR(stern!AP110/GAMSstern!AP110,"")</f>
        <v>0.98669573676531541</v>
      </c>
      <c r="AR110" s="61">
        <f>IFERROR(stern!AQ110/GAMSstern!AQ110,"")</f>
        <v>0.99026594945661217</v>
      </c>
      <c r="AS110" s="61">
        <f>IFERROR(stern!AR110/GAMSstern!AR110,"")</f>
        <v>0.99282496904442252</v>
      </c>
      <c r="AT110" s="61">
        <f>IFERROR(stern!AS110/GAMSstern!AS110,"")</f>
        <v>0.99466578611816348</v>
      </c>
      <c r="AU110" s="61">
        <f>IFERROR(stern!AT110/GAMSstern!AT110,"")</f>
        <v>0.9959923096133072</v>
      </c>
      <c r="AV110" s="61">
        <f>IFERROR(stern!AU110/GAMSstern!AU110,"")</f>
        <v>0.99694922056554192</v>
      </c>
      <c r="AW110" s="61">
        <f>IFERROR(stern!AV110/GAMSstern!AV110,"")</f>
        <v>0.99764065354638232</v>
      </c>
      <c r="AX110" s="61">
        <f>IFERROR(stern!AW110/GAMSstern!AW110,"")</f>
        <v>0.99814203483300201</v>
      </c>
      <c r="AY110" s="61">
        <f>IFERROR(stern!AX110/GAMSstern!AX110,"")</f>
        <v>0.99850779633654985</v>
      </c>
      <c r="AZ110" s="61">
        <f>IFERROR(stern!AY110/GAMSstern!AY110,"")</f>
        <v>0.99877653909757047</v>
      </c>
      <c r="BA110" s="61">
        <f>IFERROR(stern!AZ110/GAMSstern!AZ110,"")</f>
        <v>0.99897446638532672</v>
      </c>
      <c r="BB110" s="61">
        <f>IFERROR(stern!BA110/GAMSstern!BA110,"")</f>
        <v>0.99911487917364805</v>
      </c>
      <c r="BC110" s="61">
        <f>IFERROR(stern!BB110/GAMSstern!BB110,"")</f>
        <v>0.99922034380658553</v>
      </c>
      <c r="BD110" s="61">
        <f>IFERROR(stern!BC110/GAMSstern!BC110,"")</f>
        <v>0.99928578225614673</v>
      </c>
      <c r="BE110" s="61">
        <f>IFERROR(stern!BD110/GAMSstern!BD110,"")</f>
        <v>0.99930495781614015</v>
      </c>
      <c r="BF110" s="61">
        <f>IFERROR(stern!BE110/GAMSstern!BE110,"")</f>
        <v>0.99927100425276494</v>
      </c>
      <c r="BG110" s="61">
        <f>IFERROR(stern!BF110/GAMSstern!BF110,"")</f>
        <v>0.99917818618664644</v>
      </c>
      <c r="BH110" s="61">
        <f>IFERROR(stern!BG110/GAMSstern!BG110,"")</f>
        <v>0.99902423227379822</v>
      </c>
      <c r="BI110" s="61">
        <f>IFERROR(stern!BH110/GAMSstern!BH110,"")</f>
        <v>0.99881214140657815</v>
      </c>
      <c r="BJ110" s="61">
        <f>IFERROR(stern!BI110/GAMSstern!BI110,"")</f>
        <v>0.99855040669469308</v>
      </c>
    </row>
    <row r="111" spans="1:62" x14ac:dyDescent="0.25">
      <c r="A111" t="str">
        <f>stern!A111</f>
        <v>EMISSIONS</v>
      </c>
      <c r="B111" t="str">
        <f>GAMSbase!A111</f>
        <v>* EMISSIONS</v>
      </c>
      <c r="C111" s="61" t="str">
        <f>IFERROR(stern!B111/GAMSstern!B111,"")</f>
        <v/>
      </c>
      <c r="D111" s="61" t="str">
        <f>IFERROR(stern!C111/GAMSstern!C111,"")</f>
        <v/>
      </c>
      <c r="E111" s="61" t="str">
        <f>IFERROR(stern!D111/GAMSstern!D111,"")</f>
        <v/>
      </c>
      <c r="F111" s="61" t="str">
        <f>IFERROR(stern!E111/GAMSstern!E111,"")</f>
        <v/>
      </c>
      <c r="G111" s="61" t="str">
        <f>IFERROR(stern!F111/GAMSstern!F111,"")</f>
        <v/>
      </c>
      <c r="H111" s="61" t="str">
        <f>IFERROR(stern!G111/GAMSstern!G111,"")</f>
        <v/>
      </c>
      <c r="I111" s="61" t="str">
        <f>IFERROR(stern!H111/GAMSstern!H111,"")</f>
        <v/>
      </c>
      <c r="J111" s="61" t="str">
        <f>IFERROR(stern!I111/GAMSstern!I111,"")</f>
        <v/>
      </c>
      <c r="K111" s="61" t="str">
        <f>IFERROR(stern!J111/GAMSstern!J111,"")</f>
        <v/>
      </c>
      <c r="L111" s="61" t="str">
        <f>IFERROR(stern!K111/GAMSstern!K111,"")</f>
        <v/>
      </c>
      <c r="M111" s="61" t="str">
        <f>IFERROR(stern!L111/GAMSstern!L111,"")</f>
        <v/>
      </c>
      <c r="N111" s="61" t="str">
        <f>IFERROR(stern!M111/GAMSstern!M111,"")</f>
        <v/>
      </c>
      <c r="O111" s="61" t="str">
        <f>IFERROR(stern!N111/GAMSstern!N111,"")</f>
        <v/>
      </c>
      <c r="P111" s="61" t="str">
        <f>IFERROR(stern!O111/GAMSstern!O111,"")</f>
        <v/>
      </c>
      <c r="Q111" s="61" t="str">
        <f>IFERROR(stern!P111/GAMSstern!P111,"")</f>
        <v/>
      </c>
      <c r="R111" s="61" t="str">
        <f>IFERROR(stern!Q111/GAMSstern!Q111,"")</f>
        <v/>
      </c>
      <c r="S111" s="61" t="str">
        <f>IFERROR(stern!R111/GAMSstern!R111,"")</f>
        <v/>
      </c>
      <c r="T111" s="61" t="str">
        <f>IFERROR(stern!S111/GAMSstern!S111,"")</f>
        <v/>
      </c>
      <c r="U111" s="61" t="str">
        <f>IFERROR(stern!T111/GAMSstern!T111,"")</f>
        <v/>
      </c>
      <c r="V111" s="61" t="str">
        <f>IFERROR(stern!U111/GAMSstern!U111,"")</f>
        <v/>
      </c>
      <c r="W111" s="61" t="str">
        <f>IFERROR(stern!V111/GAMSstern!V111,"")</f>
        <v/>
      </c>
      <c r="X111" s="61" t="str">
        <f>IFERROR(stern!W111/GAMSstern!W111,"")</f>
        <v/>
      </c>
      <c r="Y111" s="61" t="str">
        <f>IFERROR(stern!X111/GAMSstern!X111,"")</f>
        <v/>
      </c>
      <c r="Z111" s="61" t="str">
        <f>IFERROR(stern!Y111/GAMSstern!Y111,"")</f>
        <v/>
      </c>
      <c r="AA111" s="61" t="str">
        <f>IFERROR(stern!Z111/GAMSstern!Z111,"")</f>
        <v/>
      </c>
      <c r="AB111" s="61" t="str">
        <f>IFERROR(stern!AA111/GAMSstern!AA111,"")</f>
        <v/>
      </c>
      <c r="AC111" s="61" t="str">
        <f>IFERROR(stern!AB111/GAMSstern!AB111,"")</f>
        <v/>
      </c>
      <c r="AD111" s="61" t="str">
        <f>IFERROR(stern!AC111/GAMSstern!AC111,"")</f>
        <v/>
      </c>
      <c r="AE111" s="61" t="str">
        <f>IFERROR(stern!AD111/GAMSstern!AD111,"")</f>
        <v/>
      </c>
      <c r="AF111" s="61" t="str">
        <f>IFERROR(stern!AE111/GAMSstern!AE111,"")</f>
        <v/>
      </c>
      <c r="AG111" s="61" t="str">
        <f>IFERROR(stern!AF111/GAMSstern!AF111,"")</f>
        <v/>
      </c>
      <c r="AH111" s="61" t="str">
        <f>IFERROR(stern!AG111/GAMSstern!AG111,"")</f>
        <v/>
      </c>
      <c r="AI111" s="61" t="str">
        <f>IFERROR(stern!AH111/GAMSstern!AH111,"")</f>
        <v/>
      </c>
      <c r="AJ111" s="61" t="str">
        <f>IFERROR(stern!AI111/GAMSstern!AI111,"")</f>
        <v/>
      </c>
      <c r="AK111" s="61" t="str">
        <f>IFERROR(stern!AJ111/GAMSstern!AJ111,"")</f>
        <v/>
      </c>
      <c r="AL111" s="61" t="str">
        <f>IFERROR(stern!AK111/GAMSstern!AK111,"")</f>
        <v/>
      </c>
      <c r="AM111" s="61" t="str">
        <f>IFERROR(stern!AL111/GAMSstern!AL111,"")</f>
        <v/>
      </c>
      <c r="AN111" s="61" t="str">
        <f>IFERROR(stern!AM111/GAMSstern!AM111,"")</f>
        <v/>
      </c>
      <c r="AO111" s="61" t="str">
        <f>IFERROR(stern!AN111/GAMSstern!AN111,"")</f>
        <v/>
      </c>
      <c r="AP111" s="61" t="str">
        <f>IFERROR(stern!AO111/GAMSstern!AO111,"")</f>
        <v/>
      </c>
      <c r="AQ111" s="61" t="str">
        <f>IFERROR(stern!AP111/GAMSstern!AP111,"")</f>
        <v/>
      </c>
      <c r="AR111" s="61" t="str">
        <f>IFERROR(stern!AQ111/GAMSstern!AQ111,"")</f>
        <v/>
      </c>
      <c r="AS111" s="61" t="str">
        <f>IFERROR(stern!AR111/GAMSstern!AR111,"")</f>
        <v/>
      </c>
      <c r="AT111" s="61" t="str">
        <f>IFERROR(stern!AS111/GAMSstern!AS111,"")</f>
        <v/>
      </c>
      <c r="AU111" s="61" t="str">
        <f>IFERROR(stern!AT111/GAMSstern!AT111,"")</f>
        <v/>
      </c>
      <c r="AV111" s="61" t="str">
        <f>IFERROR(stern!AU111/GAMSstern!AU111,"")</f>
        <v/>
      </c>
      <c r="AW111" s="61" t="str">
        <f>IFERROR(stern!AV111/GAMSstern!AV111,"")</f>
        <v/>
      </c>
      <c r="AX111" s="61" t="str">
        <f>IFERROR(stern!AW111/GAMSstern!AW111,"")</f>
        <v/>
      </c>
      <c r="AY111" s="61" t="str">
        <f>IFERROR(stern!AX111/GAMSstern!AX111,"")</f>
        <v/>
      </c>
      <c r="AZ111" s="61" t="str">
        <f>IFERROR(stern!AY111/GAMSstern!AY111,"")</f>
        <v/>
      </c>
      <c r="BA111" s="61" t="str">
        <f>IFERROR(stern!AZ111/GAMSstern!AZ111,"")</f>
        <v/>
      </c>
      <c r="BB111" s="61" t="str">
        <f>IFERROR(stern!BA111/GAMSstern!BA111,"")</f>
        <v/>
      </c>
      <c r="BC111" s="61" t="str">
        <f>IFERROR(stern!BB111/GAMSstern!BB111,"")</f>
        <v/>
      </c>
      <c r="BD111" s="61" t="str">
        <f>IFERROR(stern!BC111/GAMSstern!BC111,"")</f>
        <v/>
      </c>
      <c r="BE111" s="61" t="str">
        <f>IFERROR(stern!BD111/GAMSstern!BD111,"")</f>
        <v/>
      </c>
      <c r="BF111" s="61" t="str">
        <f>IFERROR(stern!BE111/GAMSstern!BE111,"")</f>
        <v/>
      </c>
      <c r="BG111" s="61" t="str">
        <f>IFERROR(stern!BF111/GAMSstern!BF111,"")</f>
        <v/>
      </c>
      <c r="BH111" s="61" t="str">
        <f>IFERROR(stern!BG111/GAMSstern!BG111,"")</f>
        <v/>
      </c>
      <c r="BI111" s="61" t="str">
        <f>IFERROR(stern!BH111/GAMSstern!BH111,"")</f>
        <v/>
      </c>
      <c r="BJ111" s="61" t="str">
        <f>IFERROR(stern!BI111/GAMSstern!BI111,"")</f>
        <v/>
      </c>
    </row>
    <row r="112" spans="1:62" x14ac:dyDescent="0.25">
      <c r="A112" t="str">
        <f>stern!A112</f>
        <v>Total carbon emissions (GTCO2 per year)</v>
      </c>
      <c r="B112" t="str">
        <f>GAMSbase!A112</f>
        <v>Total Carbon Emissions (GTCO2 per year)</v>
      </c>
      <c r="C112" s="61">
        <f>IFERROR(stern!B112/GAMSstern!B112,"")</f>
        <v>0.99999999999409295</v>
      </c>
      <c r="D112" s="61">
        <f>IFERROR(stern!C112/GAMSstern!C112,"")</f>
        <v>0.99997978652694319</v>
      </c>
      <c r="E112" s="61">
        <f>IFERROR(stern!D112/GAMSstern!D112,"")</f>
        <v>0.99072837393799906</v>
      </c>
      <c r="F112" s="61">
        <f>IFERROR(stern!E112/GAMSstern!E112,"")</f>
        <v>0.98812089875477171</v>
      </c>
      <c r="G112" s="61">
        <f>IFERROR(stern!F112/GAMSstern!F112,"")</f>
        <v>0.98564999224071381</v>
      </c>
      <c r="H112" s="61">
        <f>IFERROR(stern!G112/GAMSstern!G112,"")</f>
        <v>0.98307956090435222</v>
      </c>
      <c r="I112" s="61">
        <f>IFERROR(stern!H112/GAMSstern!H112,"")</f>
        <v>0.98023052700401025</v>
      </c>
      <c r="J112" s="61">
        <f>IFERROR(stern!I112/GAMSstern!I112,"")</f>
        <v>0.97694916880328009</v>
      </c>
      <c r="K112" s="61">
        <f>IFERROR(stern!J112/GAMSstern!J112,"")</f>
        <v>0.97309267057094184</v>
      </c>
      <c r="L112" s="61">
        <f>IFERROR(stern!K112/GAMSstern!K112,"")</f>
        <v>0.96852881303085347</v>
      </c>
      <c r="M112" s="61">
        <f>IFERROR(stern!L112/GAMSstern!L112,"")</f>
        <v>0.96316981131433821</v>
      </c>
      <c r="N112" s="61">
        <f>IFERROR(stern!M112/GAMSstern!M112,"")</f>
        <v>0.95721909557270846</v>
      </c>
      <c r="O112" s="61">
        <f>IFERROR(stern!N112/GAMSstern!N112,"")</f>
        <v>0.95976491599621971</v>
      </c>
      <c r="P112" s="61">
        <f>IFERROR(stern!O112/GAMSstern!O112,"")</f>
        <v>0.99999999990651567</v>
      </c>
      <c r="Q112" s="61">
        <f>IFERROR(stern!P112/GAMSstern!P112,"")</f>
        <v>0.99999999976871345</v>
      </c>
      <c r="R112" s="61">
        <f>IFERROR(stern!Q112/GAMSstern!Q112,"")</f>
        <v>0.99999999994096622</v>
      </c>
      <c r="S112" s="61">
        <f>IFERROR(stern!R112/GAMSstern!R112,"")</f>
        <v>1.0000000001562821</v>
      </c>
      <c r="T112" s="61">
        <f>IFERROR(stern!S112/GAMSstern!S112,"")</f>
        <v>0.9999999993488472</v>
      </c>
      <c r="U112" s="61">
        <f>IFERROR(stern!T112/GAMSstern!T112,"")</f>
        <v>0.99999999968527853</v>
      </c>
      <c r="V112" s="61">
        <f>IFERROR(stern!U112/GAMSstern!U112,"")</f>
        <v>0.99999999926473959</v>
      </c>
      <c r="W112" s="61">
        <f>IFERROR(stern!V112/GAMSstern!V112,"")</f>
        <v>0.99999999873906598</v>
      </c>
      <c r="X112" s="61">
        <f>IFERROR(stern!W112/GAMSstern!W112,"")</f>
        <v>1.0000000007103427</v>
      </c>
      <c r="Y112" s="61">
        <f>IFERROR(stern!X112/GAMSstern!X112,"")</f>
        <v>0.99999999906761217</v>
      </c>
      <c r="Z112" s="61">
        <f>IFERROR(stern!Y112/GAMSstern!Y112,"")</f>
        <v>1.000000002147732</v>
      </c>
      <c r="AA112" s="61">
        <f>IFERROR(stern!Z112/GAMSstern!Z112,"")</f>
        <v>0.99999999958096553</v>
      </c>
      <c r="AB112" s="61">
        <f>IFERROR(stern!AA112/GAMSstern!AA112,"")</f>
        <v>1.0000000011851946</v>
      </c>
      <c r="AC112" s="61">
        <f>IFERROR(stern!AB112/GAMSstern!AB112,"")</f>
        <v>1.0000000011851948</v>
      </c>
      <c r="AD112" s="61">
        <f>IFERROR(stern!AC112/GAMSstern!AC112,"")</f>
        <v>1.0000000011851946</v>
      </c>
      <c r="AE112" s="61">
        <f>IFERROR(stern!AD112/GAMSstern!AD112,"")</f>
        <v>1.0000000043184549</v>
      </c>
      <c r="AF112" s="61">
        <f>IFERROR(stern!AE112/GAMSstern!AE112,"")</f>
        <v>0.45262198722718183</v>
      </c>
      <c r="AG112" s="61">
        <f>IFERROR(stern!AF112/GAMSstern!AF112,"")</f>
        <v>0.41610238311084502</v>
      </c>
      <c r="AH112" s="61">
        <f>IFERROR(stern!AG112/GAMSstern!AG112,"")</f>
        <v>0.38281775852368538</v>
      </c>
      <c r="AI112" s="61">
        <f>IFERROR(stern!AH112/GAMSstern!AH112,"")</f>
        <v>0.77569905001836659</v>
      </c>
      <c r="AJ112" s="61">
        <f>IFERROR(stern!AI112/GAMSstern!AI112,"")</f>
        <v>0.84946693196068646</v>
      </c>
      <c r="AK112" s="61">
        <f>IFERROR(stern!AJ112/GAMSstern!AJ112,"")</f>
        <v>0.89764636714377544</v>
      </c>
      <c r="AL112" s="61">
        <f>IFERROR(stern!AK112/GAMSstern!AK112,"")</f>
        <v>0.92975777462719456</v>
      </c>
      <c r="AM112" s="61">
        <f>IFERROR(stern!AL112/GAMSstern!AL112,"")</f>
        <v>0.95144293924599233</v>
      </c>
      <c r="AN112" s="61">
        <f>IFERROR(stern!AM112/GAMSstern!AM112,"")</f>
        <v>0.96621957566439942</v>
      </c>
      <c r="AO112" s="61">
        <f>IFERROR(stern!AN112/GAMSstern!AN112,"")</f>
        <v>0.97635609429983672</v>
      </c>
      <c r="AP112" s="61">
        <f>IFERROR(stern!AO112/GAMSstern!AO112,"")</f>
        <v>0.98334820323169181</v>
      </c>
      <c r="AQ112" s="61">
        <f>IFERROR(stern!AP112/GAMSstern!AP112,"")</f>
        <v>0.98820123415187278</v>
      </c>
      <c r="AR112" s="61">
        <f>IFERROR(stern!AQ112/GAMSstern!AQ112,"")</f>
        <v>0.99158867739842282</v>
      </c>
      <c r="AS112" s="61">
        <f>IFERROR(stern!AR112/GAMSstern!AR112,"")</f>
        <v>0.99396534736293241</v>
      </c>
      <c r="AT112" s="61">
        <f>IFERROR(stern!AS112/GAMSstern!AS112,"")</f>
        <v>0.99564178296696559</v>
      </c>
      <c r="AU112" s="61">
        <f>IFERROR(stern!AT112/GAMSstern!AT112,"")</f>
        <v>0.99683026825323751</v>
      </c>
      <c r="AV112" s="61">
        <f>IFERROR(stern!AU112/GAMSstern!AU112,"")</f>
        <v>0.99767653382213828</v>
      </c>
      <c r="AW112" s="61">
        <f>IFERROR(stern!AV112/GAMSstern!AV112,"")</f>
        <v>0.99828134729639217</v>
      </c>
      <c r="AX112" s="61">
        <f>IFERROR(stern!AW112/GAMSstern!AW112,"")</f>
        <v>0.9987150084269536</v>
      </c>
      <c r="AY112" s="61">
        <f>IFERROR(stern!AX112/GAMSstern!AX112,"")</f>
        <v>0.99902698892424879</v>
      </c>
      <c r="AZ112" s="61">
        <f>IFERROR(stern!AY112/GAMSstern!AY112,"")</f>
        <v>0.99925232403345876</v>
      </c>
      <c r="BA112" s="61">
        <f>IFERROR(stern!AZ112/GAMSstern!AZ112,"")</f>
        <v>0.999415867478465</v>
      </c>
      <c r="BB112" s="61">
        <f>IFERROR(stern!BA112/GAMSstern!BA112,"")</f>
        <v>0.99952365325104509</v>
      </c>
      <c r="BC112" s="61">
        <f>IFERROR(stern!BB112/GAMSstern!BB112,"")</f>
        <v>0.9996079270857805</v>
      </c>
      <c r="BD112" s="61">
        <f>IFERROR(stern!BC112/GAMSstern!BC112,"")</f>
        <v>0.99967223152512907</v>
      </c>
      <c r="BE112" s="61">
        <f>IFERROR(stern!BD112/GAMSstern!BD112,"")</f>
        <v>0.99971893937901957</v>
      </c>
      <c r="BF112" s="61">
        <f>IFERROR(stern!BE112/GAMSstern!BE112,"")</f>
        <v>0.99974903290023698</v>
      </c>
      <c r="BG112" s="61">
        <f>IFERROR(stern!BF112/GAMSstern!BF112,"")</f>
        <v>0.99976247781305894</v>
      </c>
      <c r="BH112" s="61">
        <f>IFERROR(stern!BG112/GAMSstern!BG112,"")</f>
        <v>0.99975866917958078</v>
      </c>
      <c r="BI112" s="61">
        <f>IFERROR(stern!BH112/GAMSstern!BH112,"")</f>
        <v>0.99973705215484732</v>
      </c>
      <c r="BJ112" s="61">
        <f>IFERROR(stern!BI112/GAMSstern!BI112,"")</f>
        <v>0.99969774014181723</v>
      </c>
    </row>
    <row r="113" spans="1:62" x14ac:dyDescent="0.25">
      <c r="A113" t="str">
        <f>stern!A113</f>
        <v>Industrial emissions (GTCO2 per year)</v>
      </c>
      <c r="B113" t="str">
        <f>GAMSbase!A113</f>
        <v>Industrial Emissions (GTCO2 per year)</v>
      </c>
      <c r="C113" s="61">
        <f>IFERROR(stern!B113/GAMSstern!B113,"")</f>
        <v>0.99999999999311784</v>
      </c>
      <c r="D113" s="61">
        <f>IFERROR(stern!C113/GAMSstern!C113,"")</f>
        <v>0.99997731752561669</v>
      </c>
      <c r="E113" s="61">
        <f>IFERROR(stern!D113/GAMSstern!D113,"")</f>
        <v>0.98986161932786065</v>
      </c>
      <c r="F113" s="61">
        <f>IFERROR(stern!E113/GAMSstern!E113,"")</f>
        <v>0.98724807322943553</v>
      </c>
      <c r="G113" s="61">
        <f>IFERROR(stern!F113/GAMSstern!F113,"")</f>
        <v>0.98480073160609649</v>
      </c>
      <c r="H113" s="61">
        <f>IFERROR(stern!G113/GAMSstern!G113,"")</f>
        <v>0.98225233309581905</v>
      </c>
      <c r="I113" s="61">
        <f>IFERROR(stern!H113/GAMSstern!H113,"")</f>
        <v>0.97940907670334099</v>
      </c>
      <c r="J113" s="61">
        <f>IFERROR(stern!I113/GAMSstern!I113,"")</f>
        <v>0.97610653054821428</v>
      </c>
      <c r="K113" s="61">
        <f>IFERROR(stern!J113/GAMSstern!J113,"")</f>
        <v>0.9721870215509606</v>
      </c>
      <c r="L113" s="61">
        <f>IFERROR(stern!K113/GAMSstern!K113,"")</f>
        <v>0.96748647355612361</v>
      </c>
      <c r="M113" s="61">
        <f>IFERROR(stern!L113/GAMSstern!L113,"")</f>
        <v>0.96182605712302938</v>
      </c>
      <c r="N113" s="61">
        <f>IFERROR(stern!M113/GAMSstern!M113,"")</f>
        <v>0.95500678009555406</v>
      </c>
      <c r="O113" s="61">
        <f>IFERROR(stern!N113/GAMSstern!N113,"")</f>
        <v>0.94680637992657379</v>
      </c>
      <c r="P113" s="61" t="str">
        <f>IFERROR(stern!O113/GAMSstern!O113,"")</f>
        <v/>
      </c>
      <c r="Q113" s="61" t="str">
        <f>IFERROR(stern!P113/GAMSstern!P113,"")</f>
        <v/>
      </c>
      <c r="R113" s="61" t="str">
        <f>IFERROR(stern!Q113/GAMSstern!Q113,"")</f>
        <v/>
      </c>
      <c r="S113" s="61" t="str">
        <f>IFERROR(stern!R113/GAMSstern!R113,"")</f>
        <v/>
      </c>
      <c r="T113" s="61" t="str">
        <f>IFERROR(stern!S113/GAMSstern!S113,"")</f>
        <v/>
      </c>
      <c r="U113" s="61" t="str">
        <f>IFERROR(stern!T113/GAMSstern!T113,"")</f>
        <v/>
      </c>
      <c r="V113" s="61" t="str">
        <f>IFERROR(stern!U113/GAMSstern!U113,"")</f>
        <v/>
      </c>
      <c r="W113" s="61" t="str">
        <f>IFERROR(stern!V113/GAMSstern!V113,"")</f>
        <v/>
      </c>
      <c r="X113" s="61" t="str">
        <f>IFERROR(stern!W113/GAMSstern!W113,"")</f>
        <v/>
      </c>
      <c r="Y113" s="61" t="str">
        <f>IFERROR(stern!X113/GAMSstern!X113,"")</f>
        <v/>
      </c>
      <c r="Z113" s="61" t="str">
        <f>IFERROR(stern!Y113/GAMSstern!Y113,"")</f>
        <v/>
      </c>
      <c r="AA113" s="61" t="str">
        <f>IFERROR(stern!Z113/GAMSstern!Z113,"")</f>
        <v/>
      </c>
      <c r="AB113" s="61" t="str">
        <f>IFERROR(stern!AA113/GAMSstern!AA113,"")</f>
        <v/>
      </c>
      <c r="AC113" s="61" t="str">
        <f>IFERROR(stern!AB113/GAMSstern!AB113,"")</f>
        <v/>
      </c>
      <c r="AD113" s="61" t="str">
        <f>IFERROR(stern!AC113/GAMSstern!AC113,"")</f>
        <v/>
      </c>
      <c r="AE113" s="61" t="str">
        <f>IFERROR(stern!AD113/GAMSstern!AD113,"")</f>
        <v/>
      </c>
      <c r="AF113" s="61">
        <f>IFERROR(stern!AE113/GAMSstern!AE113,"")</f>
        <v>0.45270916345975465</v>
      </c>
      <c r="AG113" s="61">
        <f>IFERROR(stern!AF113/GAMSstern!AF113,"")</f>
        <v>0.41617628158492337</v>
      </c>
      <c r="AH113" s="61">
        <f>IFERROR(stern!AG113/GAMSstern!AG113,"")</f>
        <v>0.38287989738648548</v>
      </c>
      <c r="AI113" s="61">
        <f>IFERROR(stern!AH113/GAMSstern!AH113,"")</f>
        <v>0.77571703510665957</v>
      </c>
      <c r="AJ113" s="61">
        <f>IFERROR(stern!AI113/GAMSstern!AI113,"")</f>
        <v>0.84947655538783196</v>
      </c>
      <c r="AK113" s="61">
        <f>IFERROR(stern!AJ113/GAMSstern!AJ113,"")</f>
        <v>0.89765158990135441</v>
      </c>
      <c r="AL113" s="61">
        <f>IFERROR(stern!AK113/GAMSstern!AK113,"")</f>
        <v>0.92976063860690394</v>
      </c>
      <c r="AM113" s="61">
        <f>IFERROR(stern!AL113/GAMSstern!AL113,"")</f>
        <v>0.95144452292348847</v>
      </c>
      <c r="AN113" s="61">
        <f>IFERROR(stern!AM113/GAMSstern!AM113,"")</f>
        <v>0.96622045789937416</v>
      </c>
      <c r="AO113" s="61">
        <f>IFERROR(stern!AN113/GAMSstern!AN113,"")</f>
        <v>0.9763565892921634</v>
      </c>
      <c r="AP113" s="61">
        <f>IFERROR(stern!AO113/GAMSstern!AO113,"")</f>
        <v>0.98334852799248684</v>
      </c>
      <c r="AQ113" s="61">
        <f>IFERROR(stern!AP113/GAMSstern!AP113,"")</f>
        <v>0.98820148158305898</v>
      </c>
      <c r="AR113" s="61">
        <f>IFERROR(stern!AQ113/GAMSstern!AQ113,"")</f>
        <v>0.99158887116714622</v>
      </c>
      <c r="AS113" s="61">
        <f>IFERROR(stern!AR113/GAMSstern!AR113,"")</f>
        <v>0.99396549808476442</v>
      </c>
      <c r="AT113" s="61">
        <f>IFERROR(stern!AS113/GAMSstern!AS113,"")</f>
        <v>0.99564189394711411</v>
      </c>
      <c r="AU113" s="61">
        <f>IFERROR(stern!AT113/GAMSstern!AT113,"")</f>
        <v>0.9968303425046845</v>
      </c>
      <c r="AV113" s="61">
        <f>IFERROR(stern!AU113/GAMSstern!AU113,"")</f>
        <v>0.99767657889164418</v>
      </c>
      <c r="AW113" s="61">
        <f>IFERROR(stern!AV113/GAMSstern!AV113,"")</f>
        <v>0.99828137310978193</v>
      </c>
      <c r="AX113" s="61">
        <f>IFERROR(stern!AW113/GAMSstern!AW113,"")</f>
        <v>0.99871502316296867</v>
      </c>
      <c r="AY113" s="61">
        <f>IFERROR(stern!AX113/GAMSstern!AX113,"")</f>
        <v>0.99902699772127868</v>
      </c>
      <c r="AZ113" s="61">
        <f>IFERROR(stern!AY113/GAMSstern!AY113,"")</f>
        <v>0.99925232980500345</v>
      </c>
      <c r="BA113" s="61">
        <f>IFERROR(stern!AZ113/GAMSstern!AZ113,"")</f>
        <v>0.99941587033420942</v>
      </c>
      <c r="BB113" s="61">
        <f>IFERROR(stern!BA113/GAMSstern!BA113,"")</f>
        <v>0.9995236567718484</v>
      </c>
      <c r="BC113" s="61">
        <f>IFERROR(stern!BB113/GAMSstern!BB113,"")</f>
        <v>0.99960790514191178</v>
      </c>
      <c r="BD113" s="61">
        <f>IFERROR(stern!BC113/GAMSstern!BC113,"")</f>
        <v>0.99967223054028498</v>
      </c>
      <c r="BE113" s="61">
        <f>IFERROR(stern!BD113/GAMSstern!BD113,"")</f>
        <v>0.99971893907535903</v>
      </c>
      <c r="BF113" s="61">
        <f>IFERROR(stern!BE113/GAMSstern!BE113,"")</f>
        <v>0.9997490327726074</v>
      </c>
      <c r="BG113" s="61">
        <f>IFERROR(stern!BF113/GAMSstern!BF113,"")</f>
        <v>0.99976247774910787</v>
      </c>
      <c r="BH113" s="61">
        <f>IFERROR(stern!BG113/GAMSstern!BG113,"")</f>
        <v>0.99975866914342904</v>
      </c>
      <c r="BI113" s="61">
        <f>IFERROR(stern!BH113/GAMSstern!BH113,"")</f>
        <v>0.99973705213120567</v>
      </c>
      <c r="BJ113" s="61">
        <f>IFERROR(stern!BI113/GAMSstern!BI113,"")</f>
        <v>0.99969774012679158</v>
      </c>
    </row>
    <row r="114" spans="1:62" x14ac:dyDescent="0.25">
      <c r="A114" t="str">
        <f>stern!A114</f>
        <v>World emissions intensity (sigma)</v>
      </c>
      <c r="B114" t="str">
        <f>GAMSbase!A114</f>
        <v>World Emissions Intensity (sigma)</v>
      </c>
      <c r="C114" s="61">
        <f>IFERROR(stern!B114/GAMSstern!B114,"")</f>
        <v>1.0000000001132237</v>
      </c>
      <c r="D114" s="61">
        <f>IFERROR(stern!C114/GAMSstern!C114,"")</f>
        <v>1.0000000001879781</v>
      </c>
      <c r="E114" s="61">
        <f>IFERROR(stern!D114/GAMSstern!D114,"")</f>
        <v>0.99999999997665978</v>
      </c>
      <c r="F114" s="61">
        <f>IFERROR(stern!E114/GAMSstern!E114,"")</f>
        <v>1.0000000001788381</v>
      </c>
      <c r="G114" s="61">
        <f>IFERROR(stern!F114/GAMSstern!F114,"")</f>
        <v>0.99999999975230514</v>
      </c>
      <c r="H114" s="61">
        <f>IFERROR(stern!G114/GAMSstern!G114,"")</f>
        <v>1.0000000005000291</v>
      </c>
      <c r="I114" s="61">
        <f>IFERROR(stern!H114/GAMSstern!H114,"")</f>
        <v>0.99999999986539623</v>
      </c>
      <c r="J114" s="61">
        <f>IFERROR(stern!I114/GAMSstern!I114,"")</f>
        <v>0.99999999964135144</v>
      </c>
      <c r="K114" s="61">
        <f>IFERROR(stern!J114/GAMSstern!J114,"")</f>
        <v>1.0000000006654444</v>
      </c>
      <c r="L114" s="61">
        <f>IFERROR(stern!K114/GAMSstern!K114,"")</f>
        <v>0.99999999888539415</v>
      </c>
      <c r="M114" s="61">
        <f>IFERROR(stern!L114/GAMSstern!L114,"")</f>
        <v>0.99999999892253422</v>
      </c>
      <c r="N114" s="61">
        <f>IFERROR(stern!M114/GAMSstern!M114,"")</f>
        <v>1.0000000012897661</v>
      </c>
      <c r="O114" s="61">
        <f>IFERROR(stern!N114/GAMSstern!N114,"")</f>
        <v>1.0000000044027448</v>
      </c>
      <c r="P114" s="61" t="str">
        <f>IFERROR(stern!O114/GAMSstern!O114,"")</f>
        <v/>
      </c>
      <c r="Q114" s="61" t="str">
        <f>IFERROR(stern!P114/GAMSstern!P114,"")</f>
        <v/>
      </c>
      <c r="R114" s="61" t="str">
        <f>IFERROR(stern!Q114/GAMSstern!Q114,"")</f>
        <v/>
      </c>
      <c r="S114" s="61" t="str">
        <f>IFERROR(stern!R114/GAMSstern!R114,"")</f>
        <v/>
      </c>
      <c r="T114" s="61" t="str">
        <f>IFERROR(stern!S114/GAMSstern!S114,"")</f>
        <v/>
      </c>
      <c r="U114" s="61" t="str">
        <f>IFERROR(stern!T114/GAMSstern!T114,"")</f>
        <v/>
      </c>
      <c r="V114" s="61" t="str">
        <f>IFERROR(stern!U114/GAMSstern!U114,"")</f>
        <v/>
      </c>
      <c r="W114" s="61" t="str">
        <f>IFERROR(stern!V114/GAMSstern!V114,"")</f>
        <v/>
      </c>
      <c r="X114" s="61" t="str">
        <f>IFERROR(stern!W114/GAMSstern!W114,"")</f>
        <v/>
      </c>
      <c r="Y114" s="61" t="str">
        <f>IFERROR(stern!X114/GAMSstern!X114,"")</f>
        <v/>
      </c>
      <c r="Z114" s="61" t="str">
        <f>IFERROR(stern!Y114/GAMSstern!Y114,"")</f>
        <v/>
      </c>
      <c r="AA114" s="61" t="str">
        <f>IFERROR(stern!Z114/GAMSstern!Z114,"")</f>
        <v/>
      </c>
      <c r="AB114" s="61" t="str">
        <f>IFERROR(stern!AA114/GAMSstern!AA114,"")</f>
        <v/>
      </c>
      <c r="AC114" s="61" t="str">
        <f>IFERROR(stern!AB114/GAMSstern!AB114,"")</f>
        <v/>
      </c>
      <c r="AD114" s="61" t="str">
        <f>IFERROR(stern!AC114/GAMSstern!AC114,"")</f>
        <v/>
      </c>
      <c r="AE114" s="61" t="str">
        <f>IFERROR(stern!AD114/GAMSstern!AD114,"")</f>
        <v/>
      </c>
      <c r="AF114" s="61">
        <f>IFERROR(stern!AE114/GAMSstern!AE114,"")</f>
        <v>1.0000000010554191</v>
      </c>
      <c r="AG114" s="61">
        <f>IFERROR(stern!AF114/GAMSstern!AF114,"")</f>
        <v>0.9999999989651609</v>
      </c>
      <c r="AH114" s="61">
        <f>IFERROR(stern!AG114/GAMSstern!AG114,"")</f>
        <v>0.99999999889162039</v>
      </c>
      <c r="AI114" s="61">
        <f>IFERROR(stern!AH114/GAMSstern!AH114,"")</f>
        <v>1.0000000019356459</v>
      </c>
      <c r="AJ114" s="61">
        <f>IFERROR(stern!AI114/GAMSstern!AI114,"")</f>
        <v>0.99999999872823742</v>
      </c>
      <c r="AK114" s="61">
        <f>IFERROR(stern!AJ114/GAMSstern!AJ114,"")</f>
        <v>1.0000000020206037</v>
      </c>
      <c r="AL114" s="61">
        <f>IFERROR(stern!AK114/GAMSstern!AK114,"")</f>
        <v>1.0000000004380083</v>
      </c>
      <c r="AM114" s="61">
        <f>IFERROR(stern!AL114/GAMSstern!AL114,"")</f>
        <v>1.0000000011571173</v>
      </c>
      <c r="AN114" s="61">
        <f>IFERROR(stern!AM114/GAMSstern!AM114,"")</f>
        <v>1.0000000002942044</v>
      </c>
      <c r="AO114" s="61">
        <f>IFERROR(stern!AN114/GAMSstern!AN114,"")</f>
        <v>1.0000000004252469</v>
      </c>
      <c r="AP114" s="61">
        <f>IFERROR(stern!AO114/GAMSstern!AO114,"")</f>
        <v>0.99999999835222575</v>
      </c>
      <c r="AQ114" s="61">
        <f>IFERROR(stern!AP114/GAMSstern!AP114,"")</f>
        <v>0.99999999748976109</v>
      </c>
      <c r="AR114" s="61">
        <f>IFERROR(stern!AQ114/GAMSstern!AQ114,"")</f>
        <v>1.0000000054489071</v>
      </c>
      <c r="AS114" s="61">
        <f>IFERROR(stern!AR114/GAMSstern!AR114,"")</f>
        <v>1.0000000000649747</v>
      </c>
      <c r="AT114" s="61">
        <f>IFERROR(stern!AS114/GAMSstern!AS114,"")</f>
        <v>1.000000005502675</v>
      </c>
      <c r="AU114" s="61">
        <f>IFERROR(stern!AT114/GAMSstern!AT114,"")</f>
        <v>0.99999999250791316</v>
      </c>
      <c r="AV114" s="61">
        <f>IFERROR(stern!AU114/GAMSstern!AU114,"")</f>
        <v>0.99999998746779728</v>
      </c>
      <c r="AW114" s="61">
        <f>IFERROR(stern!AV114/GAMSstern!AV114,"")</f>
        <v>0.99999998736560836</v>
      </c>
      <c r="AX114" s="61">
        <f>IFERROR(stern!AW114/GAMSstern!AW114,"")</f>
        <v>1.0000000010822074</v>
      </c>
      <c r="AY114" s="61">
        <f>IFERROR(stern!AX114/GAMSstern!AX114,"")</f>
        <v>1.0000000072244069</v>
      </c>
      <c r="AZ114" s="61">
        <f>IFERROR(stern!AY114/GAMSstern!AY114,"")</f>
        <v>0.99999999490913904</v>
      </c>
      <c r="BA114" s="61">
        <f>IFERROR(stern!AZ114/GAMSstern!AZ114,"")</f>
        <v>1.0000000000465825</v>
      </c>
      <c r="BB114" s="61">
        <f>IFERROR(stern!BA114/GAMSstern!BA114,"")</f>
        <v>1.0000000147126642</v>
      </c>
      <c r="BC114" s="61">
        <f>IFERROR(stern!BB114/GAMSstern!BB114,"")</f>
        <v>1.0000000138751381</v>
      </c>
      <c r="BD114" s="61">
        <f>IFERROR(stern!BC114/GAMSstern!BC114,"")</f>
        <v>1.0000000154515849</v>
      </c>
      <c r="BE114" s="61">
        <f>IFERROR(stern!BD114/GAMSstern!BD114,"")</f>
        <v>0.99999999886402768</v>
      </c>
      <c r="BF114" s="61">
        <f>IFERROR(stern!BE114/GAMSstern!BE114,"")</f>
        <v>0.9999999969377279</v>
      </c>
      <c r="BG114" s="61">
        <f>IFERROR(stern!BF114/GAMSstern!BF114,"")</f>
        <v>0.99999999765976788</v>
      </c>
      <c r="BH114" s="61">
        <f>IFERROR(stern!BG114/GAMSstern!BG114,"")</f>
        <v>0.99999999805510398</v>
      </c>
      <c r="BI114" s="61">
        <f>IFERROR(stern!BH114/GAMSstern!BH114,"")</f>
        <v>0.99999999980186161</v>
      </c>
      <c r="BJ114" s="61">
        <f>IFERROR(stern!BI114/GAMSstern!BI114,"")</f>
        <v>0.9999999992130636</v>
      </c>
    </row>
    <row r="115" spans="1:62" x14ac:dyDescent="0.25">
      <c r="A115" t="str">
        <f>stern!A115</f>
        <v>CAPITAL ACCUMULATION</v>
      </c>
      <c r="B115" t="str">
        <f>GAMSbase!A115</f>
        <v>* CAPITAL ACCUMULATION</v>
      </c>
      <c r="C115" s="61" t="str">
        <f>IFERROR(stern!B115/GAMSstern!B115,"")</f>
        <v/>
      </c>
      <c r="D115" s="61" t="str">
        <f>IFERROR(stern!C115/GAMSstern!C115,"")</f>
        <v/>
      </c>
      <c r="E115" s="61" t="str">
        <f>IFERROR(stern!D115/GAMSstern!D115,"")</f>
        <v/>
      </c>
      <c r="F115" s="61" t="str">
        <f>IFERROR(stern!E115/GAMSstern!E115,"")</f>
        <v/>
      </c>
      <c r="G115" s="61" t="str">
        <f>IFERROR(stern!F115/GAMSstern!F115,"")</f>
        <v/>
      </c>
      <c r="H115" s="61" t="str">
        <f>IFERROR(stern!G115/GAMSstern!G115,"")</f>
        <v/>
      </c>
      <c r="I115" s="61" t="str">
        <f>IFERROR(stern!H115/GAMSstern!H115,"")</f>
        <v/>
      </c>
      <c r="J115" s="61" t="str">
        <f>IFERROR(stern!I115/GAMSstern!I115,"")</f>
        <v/>
      </c>
      <c r="K115" s="61" t="str">
        <f>IFERROR(stern!J115/GAMSstern!J115,"")</f>
        <v/>
      </c>
      <c r="L115" s="61" t="str">
        <f>IFERROR(stern!K115/GAMSstern!K115,"")</f>
        <v/>
      </c>
      <c r="M115" s="61" t="str">
        <f>IFERROR(stern!L115/GAMSstern!L115,"")</f>
        <v/>
      </c>
      <c r="N115" s="61" t="str">
        <f>IFERROR(stern!M115/GAMSstern!M115,"")</f>
        <v/>
      </c>
      <c r="O115" s="61" t="str">
        <f>IFERROR(stern!N115/GAMSstern!N115,"")</f>
        <v/>
      </c>
      <c r="P115" s="61" t="str">
        <f>IFERROR(stern!O115/GAMSstern!O115,"")</f>
        <v/>
      </c>
      <c r="Q115" s="61" t="str">
        <f>IFERROR(stern!P115/GAMSstern!P115,"")</f>
        <v/>
      </c>
      <c r="R115" s="61" t="str">
        <f>IFERROR(stern!Q115/GAMSstern!Q115,"")</f>
        <v/>
      </c>
      <c r="S115" s="61" t="str">
        <f>IFERROR(stern!R115/GAMSstern!R115,"")</f>
        <v/>
      </c>
      <c r="T115" s="61" t="str">
        <f>IFERROR(stern!S115/GAMSstern!S115,"")</f>
        <v/>
      </c>
      <c r="U115" s="61" t="str">
        <f>IFERROR(stern!T115/GAMSstern!T115,"")</f>
        <v/>
      </c>
      <c r="V115" s="61" t="str">
        <f>IFERROR(stern!U115/GAMSstern!U115,"")</f>
        <v/>
      </c>
      <c r="W115" s="61" t="str">
        <f>IFERROR(stern!V115/GAMSstern!V115,"")</f>
        <v/>
      </c>
      <c r="X115" s="61" t="str">
        <f>IFERROR(stern!W115/GAMSstern!W115,"")</f>
        <v/>
      </c>
      <c r="Y115" s="61" t="str">
        <f>IFERROR(stern!X115/GAMSstern!X115,"")</f>
        <v/>
      </c>
      <c r="Z115" s="61" t="str">
        <f>IFERROR(stern!Y115/GAMSstern!Y115,"")</f>
        <v/>
      </c>
      <c r="AA115" s="61" t="str">
        <f>IFERROR(stern!Z115/GAMSstern!Z115,"")</f>
        <v/>
      </c>
      <c r="AB115" s="61" t="str">
        <f>IFERROR(stern!AA115/GAMSstern!AA115,"")</f>
        <v/>
      </c>
      <c r="AC115" s="61" t="str">
        <f>IFERROR(stern!AB115/GAMSstern!AB115,"")</f>
        <v/>
      </c>
      <c r="AD115" s="61" t="str">
        <f>IFERROR(stern!AC115/GAMSstern!AC115,"")</f>
        <v/>
      </c>
      <c r="AE115" s="61" t="str">
        <f>IFERROR(stern!AD115/GAMSstern!AD115,"")</f>
        <v/>
      </c>
      <c r="AF115" s="61" t="str">
        <f>IFERROR(stern!AE115/GAMSstern!AE115,"")</f>
        <v/>
      </c>
      <c r="AG115" s="61" t="str">
        <f>IFERROR(stern!AF115/GAMSstern!AF115,"")</f>
        <v/>
      </c>
      <c r="AH115" s="61" t="str">
        <f>IFERROR(stern!AG115/GAMSstern!AG115,"")</f>
        <v/>
      </c>
      <c r="AI115" s="61" t="str">
        <f>IFERROR(stern!AH115/GAMSstern!AH115,"")</f>
        <v/>
      </c>
      <c r="AJ115" s="61" t="str">
        <f>IFERROR(stern!AI115/GAMSstern!AI115,"")</f>
        <v/>
      </c>
      <c r="AK115" s="61" t="str">
        <f>IFERROR(stern!AJ115/GAMSstern!AJ115,"")</f>
        <v/>
      </c>
      <c r="AL115" s="61" t="str">
        <f>IFERROR(stern!AK115/GAMSstern!AK115,"")</f>
        <v/>
      </c>
      <c r="AM115" s="61" t="str">
        <f>IFERROR(stern!AL115/GAMSstern!AL115,"")</f>
        <v/>
      </c>
      <c r="AN115" s="61" t="str">
        <f>IFERROR(stern!AM115/GAMSstern!AM115,"")</f>
        <v/>
      </c>
      <c r="AO115" s="61" t="str">
        <f>IFERROR(stern!AN115/GAMSstern!AN115,"")</f>
        <v/>
      </c>
      <c r="AP115" s="61" t="str">
        <f>IFERROR(stern!AO115/GAMSstern!AO115,"")</f>
        <v/>
      </c>
      <c r="AQ115" s="61" t="str">
        <f>IFERROR(stern!AP115/GAMSstern!AP115,"")</f>
        <v/>
      </c>
      <c r="AR115" s="61" t="str">
        <f>IFERROR(stern!AQ115/GAMSstern!AQ115,"")</f>
        <v/>
      </c>
      <c r="AS115" s="61" t="str">
        <f>IFERROR(stern!AR115/GAMSstern!AR115,"")</f>
        <v/>
      </c>
      <c r="AT115" s="61" t="str">
        <f>IFERROR(stern!AS115/GAMSstern!AS115,"")</f>
        <v/>
      </c>
      <c r="AU115" s="61" t="str">
        <f>IFERROR(stern!AT115/GAMSstern!AT115,"")</f>
        <v/>
      </c>
      <c r="AV115" s="61" t="str">
        <f>IFERROR(stern!AU115/GAMSstern!AU115,"")</f>
        <v/>
      </c>
      <c r="AW115" s="61" t="str">
        <f>IFERROR(stern!AV115/GAMSstern!AV115,"")</f>
        <v/>
      </c>
      <c r="AX115" s="61" t="str">
        <f>IFERROR(stern!AW115/GAMSstern!AW115,"")</f>
        <v/>
      </c>
      <c r="AY115" s="61" t="str">
        <f>IFERROR(stern!AX115/GAMSstern!AX115,"")</f>
        <v/>
      </c>
      <c r="AZ115" s="61" t="str">
        <f>IFERROR(stern!AY115/GAMSstern!AY115,"")</f>
        <v/>
      </c>
      <c r="BA115" s="61" t="str">
        <f>IFERROR(stern!AZ115/GAMSstern!AZ115,"")</f>
        <v/>
      </c>
      <c r="BB115" s="61" t="str">
        <f>IFERROR(stern!BA115/GAMSstern!BA115,"")</f>
        <v/>
      </c>
      <c r="BC115" s="61" t="str">
        <f>IFERROR(stern!BB115/GAMSstern!BB115,"")</f>
        <v/>
      </c>
      <c r="BD115" s="61" t="str">
        <f>IFERROR(stern!BC115/GAMSstern!BC115,"")</f>
        <v/>
      </c>
      <c r="BE115" s="61" t="str">
        <f>IFERROR(stern!BD115/GAMSstern!BD115,"")</f>
        <v/>
      </c>
      <c r="BF115" s="61" t="str">
        <f>IFERROR(stern!BE115/GAMSstern!BE115,"")</f>
        <v/>
      </c>
      <c r="BG115" s="61" t="str">
        <f>IFERROR(stern!BF115/GAMSstern!BF115,"")</f>
        <v/>
      </c>
      <c r="BH115" s="61" t="str">
        <f>IFERROR(stern!BG115/GAMSstern!BG115,"")</f>
        <v/>
      </c>
      <c r="BI115" s="61" t="str">
        <f>IFERROR(stern!BH115/GAMSstern!BH115,"")</f>
        <v/>
      </c>
      <c r="BJ115" s="61" t="str">
        <f>IFERROR(stern!BI115/GAMSstern!BI115,"")</f>
        <v/>
      </c>
    </row>
    <row r="116" spans="1:62" x14ac:dyDescent="0.25">
      <c r="A116" t="str">
        <f>stern!A116</f>
        <v>Gross investment ($trill per year, 2005$)</v>
      </c>
      <c r="B116" t="str">
        <f>GAMSbase!A116</f>
        <v>Gross Investment (trillion 2005USD per year)</v>
      </c>
      <c r="C116" s="61">
        <f>IFERROR(stern!B116/GAMSstern!B116,"")</f>
        <v>0.99986839022632323</v>
      </c>
      <c r="D116" s="61">
        <f>IFERROR(stern!C116/GAMSstern!C116,"")</f>
        <v>0.9998478784255086</v>
      </c>
      <c r="E116" s="61">
        <f>IFERROR(stern!D116/GAMSstern!D116,"")</f>
        <v>0.98973759805783557</v>
      </c>
      <c r="F116" s="61">
        <f>IFERROR(stern!E116/GAMSstern!E116,"")</f>
        <v>0.98713101849881268</v>
      </c>
      <c r="G116" s="61">
        <f>IFERROR(stern!F116/GAMSstern!F116,"")</f>
        <v>0.98469303628198757</v>
      </c>
      <c r="H116" s="61">
        <f>IFERROR(stern!G116/GAMSstern!G116,"")</f>
        <v>0.9821563255943303</v>
      </c>
      <c r="I116" s="61">
        <f>IFERROR(stern!H116/GAMSstern!H116,"")</f>
        <v>0.97932699005439516</v>
      </c>
      <c r="J116" s="61">
        <f>IFERROR(stern!I116/GAMSstern!I116,"")</f>
        <v>0.97604044610607021</v>
      </c>
      <c r="K116" s="61">
        <f>IFERROR(stern!J116/GAMSstern!J116,"")</f>
        <v>0.97213877907502033</v>
      </c>
      <c r="L116" s="61">
        <f>IFERROR(stern!K116/GAMSstern!K116,"")</f>
        <v>0.96745753383293387</v>
      </c>
      <c r="M116" s="61">
        <f>IFERROR(stern!L116/GAMSstern!L116,"")</f>
        <v>0.96181729625485157</v>
      </c>
      <c r="N116" s="61">
        <f>IFERROR(stern!M116/GAMSstern!M116,"")</f>
        <v>0.95501819256676057</v>
      </c>
      <c r="O116" s="61">
        <f>IFERROR(stern!N116/GAMSstern!N116,"")</f>
        <v>0.94683667208218558</v>
      </c>
      <c r="P116" s="61">
        <f>IFERROR(stern!O116/GAMSstern!O116,"")</f>
        <v>0.93702448008165995</v>
      </c>
      <c r="Q116" s="61">
        <f>IFERROR(stern!P116/GAMSstern!P116,"")</f>
        <v>0.92529927370149712</v>
      </c>
      <c r="R116" s="61">
        <f>IFERROR(stern!Q116/GAMSstern!Q116,"")</f>
        <v>0.91136926714563238</v>
      </c>
      <c r="S116" s="61">
        <f>IFERROR(stern!R116/GAMSstern!R116,"")</f>
        <v>0.89493005301657669</v>
      </c>
      <c r="T116" s="61">
        <f>IFERROR(stern!S116/GAMSstern!S116,"")</f>
        <v>0.8756730872744003</v>
      </c>
      <c r="U116" s="61">
        <f>IFERROR(stern!T116/GAMSstern!T116,"")</f>
        <v>0.85330117797032912</v>
      </c>
      <c r="V116" s="61">
        <f>IFERROR(stern!U116/GAMSstern!U116,"")</f>
        <v>0.82788634630224855</v>
      </c>
      <c r="W116" s="61">
        <f>IFERROR(stern!V116/GAMSstern!V116,"")</f>
        <v>0.79937730279917918</v>
      </c>
      <c r="X116" s="61">
        <f>IFERROR(stern!W116/GAMSstern!W116,"")</f>
        <v>0.76781559232521657</v>
      </c>
      <c r="Y116" s="61">
        <f>IFERROR(stern!X116/GAMSstern!X116,"")</f>
        <v>0.73335881414672799</v>
      </c>
      <c r="Z116" s="61">
        <f>IFERROR(stern!Y116/GAMSstern!Y116,"")</f>
        <v>0.69629907369585953</v>
      </c>
      <c r="AA116" s="61">
        <f>IFERROR(stern!Z116/GAMSstern!Z116,"")</f>
        <v>0.6570736870993662</v>
      </c>
      <c r="AB116" s="61">
        <f>IFERROR(stern!AA116/GAMSstern!AA116,"")</f>
        <v>0.61626504237111668</v>
      </c>
      <c r="AC116" s="61">
        <f>IFERROR(stern!AB116/GAMSstern!AB116,"")</f>
        <v>0.57458700590074407</v>
      </c>
      <c r="AD116" s="61">
        <f>IFERROR(stern!AC116/GAMSstern!AC116,"")</f>
        <v>0.53285643739849387</v>
      </c>
      <c r="AE116" s="61">
        <f>IFERROR(stern!AD116/GAMSstern!AD116,"")</f>
        <v>0.49195024694781048</v>
      </c>
      <c r="AF116" s="61">
        <f>IFERROR(stern!AE116/GAMSstern!AE116,"")</f>
        <v>0.45275102689230445</v>
      </c>
      <c r="AG116" s="61">
        <f>IFERROR(stern!AF116/GAMSstern!AF116,"")</f>
        <v>0.41614351336886596</v>
      </c>
      <c r="AH116" s="61">
        <f>IFERROR(stern!AG116/GAMSstern!AG116,"")</f>
        <v>0.38272902684649179</v>
      </c>
      <c r="AI116" s="61">
        <f>IFERROR(stern!AH116/GAMSstern!AH116,"")</f>
        <v>0.77507861421017121</v>
      </c>
      <c r="AJ116" s="61">
        <f>IFERROR(stern!AI116/GAMSstern!AI116,"")</f>
        <v>0.84845559674250715</v>
      </c>
      <c r="AK116" s="61">
        <f>IFERROR(stern!AJ116/GAMSstern!AJ116,"")</f>
        <v>0.8963032492708437</v>
      </c>
      <c r="AL116" s="61">
        <f>IFERROR(stern!AK116/GAMSstern!AK116,"")</f>
        <v>0.92816935992117855</v>
      </c>
      <c r="AM116" s="61">
        <f>IFERROR(stern!AL116/GAMSstern!AL116,"")</f>
        <v>0.94970470545005903</v>
      </c>
      <c r="AN116" s="61">
        <f>IFERROR(stern!AM116/GAMSstern!AM116,"")</f>
        <v>0.96442480419561938</v>
      </c>
      <c r="AO116" s="61">
        <f>IFERROR(stern!AN116/GAMSstern!AN116,"")</f>
        <v>0.9745897760960387</v>
      </c>
      <c r="AP116" s="61">
        <f>IFERROR(stern!AO116/GAMSstern!AO116,"")</f>
        <v>0.98168512772054062</v>
      </c>
      <c r="AQ116" s="61">
        <f>IFERROR(stern!AP116/GAMSstern!AP116,"")</f>
        <v>0.98669573663578336</v>
      </c>
      <c r="AR116" s="61">
        <f>IFERROR(stern!AQ116/GAMSstern!AQ116,"")</f>
        <v>0.99026594949370161</v>
      </c>
      <c r="AS116" s="61">
        <f>IFERROR(stern!AR116/GAMSstern!AR116,"")</f>
        <v>0.99282496902228068</v>
      </c>
      <c r="AT116" s="61">
        <f>IFERROR(stern!AS116/GAMSstern!AS116,"")</f>
        <v>0.99466578605217382</v>
      </c>
      <c r="AU116" s="61">
        <f>IFERROR(stern!AT116/GAMSstern!AT116,"")</f>
        <v>0.99599230953528772</v>
      </c>
      <c r="AV116" s="61">
        <f>IFERROR(stern!AU116/GAMSstern!AU116,"")</f>
        <v>0.99694922070860492</v>
      </c>
      <c r="AW116" s="61">
        <f>IFERROR(stern!AV116/GAMSstern!AV116,"")</f>
        <v>0.99764065363029464</v>
      </c>
      <c r="AX116" s="61">
        <f>IFERROR(stern!AW116/GAMSstern!AW116,"")</f>
        <v>0.99814203469459706</v>
      </c>
      <c r="AY116" s="61">
        <f>IFERROR(stern!AX116/GAMSstern!AX116,"")</f>
        <v>0.99850779620363828</v>
      </c>
      <c r="AZ116" s="61">
        <f>IFERROR(stern!AY116/GAMSstern!AY116,"")</f>
        <v>0.99877653909831676</v>
      </c>
      <c r="BA116" s="61">
        <f>IFERROR(stern!AZ116/GAMSstern!AZ116,"")</f>
        <v>0.99897446640323551</v>
      </c>
      <c r="BB116" s="61">
        <f>IFERROR(stern!BA116/GAMSstern!BA116,"")</f>
        <v>0.99911487919162678</v>
      </c>
      <c r="BC116" s="61">
        <f>IFERROR(stern!BB116/GAMSstern!BB116,"")</f>
        <v>0.99922034382447622</v>
      </c>
      <c r="BD116" s="61">
        <f>IFERROR(stern!BC116/GAMSstern!BC116,"")</f>
        <v>0.9992857822740393</v>
      </c>
      <c r="BE116" s="61">
        <f>IFERROR(stern!BD116/GAMSstern!BD116,"")</f>
        <v>0.99930495783408801</v>
      </c>
      <c r="BF116" s="61">
        <f>IFERROR(stern!BE116/GAMSstern!BE116,"")</f>
        <v>0.99927100427067794</v>
      </c>
      <c r="BG116" s="61">
        <f>IFERROR(stern!BF116/GAMSstern!BF116,"")</f>
        <v>0.99917818620461685</v>
      </c>
      <c r="BH116" s="61">
        <f>IFERROR(stern!BG116/GAMSstern!BG116,"")</f>
        <v>0.99902423229176707</v>
      </c>
      <c r="BI116" s="61">
        <f>IFERROR(stern!BH116/GAMSstern!BH116,"")</f>
        <v>0.99881214142449126</v>
      </c>
      <c r="BJ116" s="61">
        <f>IFERROR(stern!BI116/GAMSstern!BI116,"")</f>
        <v>0.99855040671262818</v>
      </c>
    </row>
    <row r="117" spans="1:62" x14ac:dyDescent="0.25">
      <c r="A117" t="str">
        <f>stern!A117</f>
        <v>Capital ($trill, 2005$)</v>
      </c>
      <c r="B117" t="str">
        <f>GAMSbase!A117</f>
        <v>Capital (trillion 2005USD per year)</v>
      </c>
      <c r="C117" s="61">
        <f>IFERROR(stern!B117/GAMSstern!B117,"")</f>
        <v>1</v>
      </c>
      <c r="D117" s="61">
        <f>IFERROR(stern!C117/GAMSstern!C117,"")</f>
        <v>0.99992439343744632</v>
      </c>
      <c r="E117" s="61">
        <f>IFERROR(stern!D117/GAMSstern!D117,"")</f>
        <v>0.99988314528434608</v>
      </c>
      <c r="F117" s="61">
        <f>IFERROR(stern!E117/GAMSstern!E117,"")</f>
        <v>0.99462691912132017</v>
      </c>
      <c r="G117" s="61">
        <f>IFERROR(stern!F117/GAMSstern!F117,"")</f>
        <v>0.99084247372110912</v>
      </c>
      <c r="H117" s="61">
        <f>IFERROR(stern!G117/GAMSstern!G117,"")</f>
        <v>0.98779252021132469</v>
      </c>
      <c r="I117" s="61">
        <f>IFERROR(stern!H117/GAMSstern!H117,"")</f>
        <v>0.98503338501623572</v>
      </c>
      <c r="J117" s="61">
        <f>IFERROR(stern!I117/GAMSstern!I117,"")</f>
        <v>0.98226832157040511</v>
      </c>
      <c r="K117" s="61">
        <f>IFERROR(stern!J117/GAMSstern!J117,"")</f>
        <v>0.9792761002880721</v>
      </c>
      <c r="L117" s="61">
        <f>IFERROR(stern!K117/GAMSstern!K117,"")</f>
        <v>0.97587225135187927</v>
      </c>
      <c r="M117" s="61">
        <f>IFERROR(stern!L117/GAMSstern!L117,"")</f>
        <v>0.97188624094815046</v>
      </c>
      <c r="N117" s="61">
        <f>IFERROR(stern!M117/GAMSstern!M117,"")</f>
        <v>0.96714735227708659</v>
      </c>
      <c r="O117" s="61">
        <f>IFERROR(stern!N117/GAMSstern!N117,"")</f>
        <v>0.96147607148920367</v>
      </c>
      <c r="P117" s="61">
        <f>IFERROR(stern!O117/GAMSstern!O117,"")</f>
        <v>0.95467994013586099</v>
      </c>
      <c r="Q117" s="61">
        <f>IFERROR(stern!P117/GAMSstern!P117,"")</f>
        <v>0.94650608702076344</v>
      </c>
      <c r="R117" s="61">
        <f>IFERROR(stern!Q117/GAMSstern!Q117,"")</f>
        <v>0.93671579436072194</v>
      </c>
      <c r="S117" s="61">
        <f>IFERROR(stern!R117/GAMSstern!R117,"")</f>
        <v>0.92505321354703174</v>
      </c>
      <c r="T117" s="61">
        <f>IFERROR(stern!S117/GAMSstern!S117,"")</f>
        <v>0.9112415419685006</v>
      </c>
      <c r="U117" s="61">
        <f>IFERROR(stern!T117/GAMSstern!T117,"")</f>
        <v>0.89499115706136101</v>
      </c>
      <c r="V117" s="61">
        <f>IFERROR(stern!U117/GAMSstern!U117,"")</f>
        <v>0.87601084161737275</v>
      </c>
      <c r="W117" s="61">
        <f>IFERROR(stern!V117/GAMSstern!V117,"")</f>
        <v>0.854175283170166</v>
      </c>
      <c r="X117" s="61">
        <f>IFERROR(stern!W117/GAMSstern!W117,"")</f>
        <v>0.82939268457135462</v>
      </c>
      <c r="Y117" s="61">
        <f>IFERROR(stern!X117/GAMSstern!X117,"")</f>
        <v>0.80163092443829564</v>
      </c>
      <c r="Z117" s="61">
        <f>IFERROR(stern!Y117/GAMSstern!Y117,"")</f>
        <v>0.77094189990350759</v>
      </c>
      <c r="AA117" s="61">
        <f>IFERROR(stern!Z117/GAMSstern!Z117,"")</f>
        <v>0.73748270457879406</v>
      </c>
      <c r="AB117" s="61">
        <f>IFERROR(stern!AA117/GAMSstern!AA117,"")</f>
        <v>0.70153152945083841</v>
      </c>
      <c r="AC117" s="61">
        <f>IFERROR(stern!AB117/GAMSstern!AB117,"")</f>
        <v>0.66349569089227234</v>
      </c>
      <c r="AD117" s="61">
        <f>IFERROR(stern!AC117/GAMSstern!AC117,"")</f>
        <v>0.62390913283368121</v>
      </c>
      <c r="AE117" s="61">
        <f>IFERROR(stern!AD117/GAMSstern!AD117,"")</f>
        <v>0.58341726704689845</v>
      </c>
      <c r="AF117" s="61">
        <f>IFERROR(stern!AE117/GAMSstern!AE117,"")</f>
        <v>0.54274826382864827</v>
      </c>
      <c r="AG117" s="61">
        <f>IFERROR(stern!AF117/GAMSstern!AF117,"")</f>
        <v>0.5031918812152627</v>
      </c>
      <c r="AH117" s="61">
        <f>IFERROR(stern!AG117/GAMSstern!AG117,"")</f>
        <v>0.46496216969616161</v>
      </c>
      <c r="AI117" s="61">
        <f>IFERROR(stern!AH117/GAMSstern!AH117,"")</f>
        <v>0.42888852768114427</v>
      </c>
      <c r="AJ117" s="61">
        <f>IFERROR(stern!AI117/GAMSstern!AI117,"")</f>
        <v>0.58054780988649346</v>
      </c>
      <c r="AK117" s="61">
        <f>IFERROR(stern!AJ117/GAMSstern!AJ117,"")</f>
        <v>0.69773849058746618</v>
      </c>
      <c r="AL117" s="61">
        <f>IFERROR(stern!AK117/GAMSstern!AK117,"")</f>
        <v>0.78445948999446302</v>
      </c>
      <c r="AM117" s="61">
        <f>IFERROR(stern!AL117/GAMSstern!AL117,"")</f>
        <v>0.84711993368416261</v>
      </c>
      <c r="AN117" s="61">
        <f>IFERROR(stern!AM117/GAMSstern!AM117,"")</f>
        <v>0.89177254035880082</v>
      </c>
      <c r="AO117" s="61">
        <f>IFERROR(stern!AN117/GAMSstern!AN117,"")</f>
        <v>0.92333976311115717</v>
      </c>
      <c r="AP117" s="61">
        <f>IFERROR(stern!AO117/GAMSstern!AO117,"")</f>
        <v>0.94556540273976097</v>
      </c>
      <c r="AQ117" s="61">
        <f>IFERROR(stern!AP117/GAMSstern!AP117,"")</f>
        <v>0.96121012174628995</v>
      </c>
      <c r="AR117" s="61">
        <f>IFERROR(stern!AQ117/GAMSstern!AQ117,"")</f>
        <v>0.97223700436963467</v>
      </c>
      <c r="AS117" s="61">
        <f>IFERROR(stern!AR117/GAMSstern!AR117,"")</f>
        <v>0.98002622774451387</v>
      </c>
      <c r="AT117" s="61">
        <f>IFERROR(stern!AS117/GAMSstern!AS117,"")</f>
        <v>0.98554669623346136</v>
      </c>
      <c r="AU117" s="61">
        <f>IFERROR(stern!AT117/GAMSstern!AT117,"")</f>
        <v>0.98947348715862882</v>
      </c>
      <c r="AV117" s="61">
        <f>IFERROR(stern!AU117/GAMSstern!AU117,"")</f>
        <v>0.99227623258463804</v>
      </c>
      <c r="AW117" s="61">
        <f>IFERROR(stern!AV117/GAMSstern!AV117,"")</f>
        <v>0.99428272180242516</v>
      </c>
      <c r="AX117" s="61">
        <f>IFERROR(stern!AW117/GAMSstern!AW117,"")</f>
        <v>0.99572316328143184</v>
      </c>
      <c r="AY117" s="61">
        <f>IFERROR(stern!AX117/GAMSstern!AX117,"")</f>
        <v>0.996760338858934</v>
      </c>
      <c r="AZ117" s="61">
        <f>IFERROR(stern!AY117/GAMSstern!AY117,"")</f>
        <v>0.99750993651636832</v>
      </c>
      <c r="BA117" s="61">
        <f>IFERROR(stern!AZ117/GAMSstern!AZ117,"")</f>
        <v>0.99805422588112291</v>
      </c>
      <c r="BB117" s="61">
        <f>IFERROR(stern!BA117/GAMSstern!BA117,"")</f>
        <v>0.99841307356012321</v>
      </c>
      <c r="BC117" s="61">
        <f>IFERROR(stern!BB117/GAMSstern!BB117,"")</f>
        <v>0.99869361076560614</v>
      </c>
      <c r="BD117" s="61">
        <f>IFERROR(stern!BC117/GAMSstern!BC117,"")</f>
        <v>0.99890785492378353</v>
      </c>
      <c r="BE117" s="61">
        <f>IFERROR(stern!BD117/GAMSstern!BD117,"")</f>
        <v>0.99906343662379726</v>
      </c>
      <c r="BF117" s="61">
        <f>IFERROR(stern!BE117/GAMSstern!BE117,"")</f>
        <v>0.99916368678011225</v>
      </c>
      <c r="BG117" s="61">
        <f>IFERROR(stern!BF117/GAMSstern!BF117,"")</f>
        <v>0.99920847867981277</v>
      </c>
      <c r="BH117" s="61">
        <f>IFERROR(stern!BG117/GAMSstern!BG117,"")</f>
        <v>0.99919579008944914</v>
      </c>
      <c r="BI117" s="61">
        <f>IFERROR(stern!BH117/GAMSstern!BH117,"")</f>
        <v>0.99912377593514978</v>
      </c>
      <c r="BJ117" s="61">
        <f>IFERROR(stern!BI117/GAMSstern!BI117,"")</f>
        <v>0.9989928222143496</v>
      </c>
    </row>
    <row r="118" spans="1:62" x14ac:dyDescent="0.25">
      <c r="A118" t="str">
        <f>stern!A118</f>
        <v>DISCOUNT RATES</v>
      </c>
      <c r="B118" t="str">
        <f>GAMSbase!A118</f>
        <v>* DISCOUNT RATES</v>
      </c>
      <c r="C118" s="61" t="str">
        <f>IFERROR(stern!B118/GAMSstern!B118,"")</f>
        <v/>
      </c>
      <c r="D118" s="61" t="str">
        <f>IFERROR(stern!C118/GAMSstern!C118,"")</f>
        <v/>
      </c>
      <c r="E118" s="61" t="str">
        <f>IFERROR(stern!D118/GAMSstern!D118,"")</f>
        <v/>
      </c>
      <c r="F118" s="61" t="str">
        <f>IFERROR(stern!E118/GAMSstern!E118,"")</f>
        <v/>
      </c>
      <c r="G118" s="61" t="str">
        <f>IFERROR(stern!F118/GAMSstern!F118,"")</f>
        <v/>
      </c>
      <c r="H118" s="61" t="str">
        <f>IFERROR(stern!G118/GAMSstern!G118,"")</f>
        <v/>
      </c>
      <c r="I118" s="61" t="str">
        <f>IFERROR(stern!H118/GAMSstern!H118,"")</f>
        <v/>
      </c>
      <c r="J118" s="61" t="str">
        <f>IFERROR(stern!I118/GAMSstern!I118,"")</f>
        <v/>
      </c>
      <c r="K118" s="61" t="str">
        <f>IFERROR(stern!J118/GAMSstern!J118,"")</f>
        <v/>
      </c>
      <c r="L118" s="61" t="str">
        <f>IFERROR(stern!K118/GAMSstern!K118,"")</f>
        <v/>
      </c>
      <c r="M118" s="61" t="str">
        <f>IFERROR(stern!L118/GAMSstern!L118,"")</f>
        <v/>
      </c>
      <c r="N118" s="61" t="str">
        <f>IFERROR(stern!M118/GAMSstern!M118,"")</f>
        <v/>
      </c>
      <c r="O118" s="61" t="str">
        <f>IFERROR(stern!N118/GAMSstern!N118,"")</f>
        <v/>
      </c>
      <c r="P118" s="61" t="str">
        <f>IFERROR(stern!O118/GAMSstern!O118,"")</f>
        <v/>
      </c>
      <c r="Q118" s="61" t="str">
        <f>IFERROR(stern!P118/GAMSstern!P118,"")</f>
        <v/>
      </c>
      <c r="R118" s="61" t="str">
        <f>IFERROR(stern!Q118/GAMSstern!Q118,"")</f>
        <v/>
      </c>
      <c r="S118" s="61" t="str">
        <f>IFERROR(stern!R118/GAMSstern!R118,"")</f>
        <v/>
      </c>
      <c r="T118" s="61" t="str">
        <f>IFERROR(stern!S118/GAMSstern!S118,"")</f>
        <v/>
      </c>
      <c r="U118" s="61" t="str">
        <f>IFERROR(stern!T118/GAMSstern!T118,"")</f>
        <v/>
      </c>
      <c r="V118" s="61" t="str">
        <f>IFERROR(stern!U118/GAMSstern!U118,"")</f>
        <v/>
      </c>
      <c r="W118" s="61" t="str">
        <f>IFERROR(stern!V118/GAMSstern!V118,"")</f>
        <v/>
      </c>
      <c r="X118" s="61" t="str">
        <f>IFERROR(stern!W118/GAMSstern!W118,"")</f>
        <v/>
      </c>
      <c r="Y118" s="61" t="str">
        <f>IFERROR(stern!X118/GAMSstern!X118,"")</f>
        <v/>
      </c>
      <c r="Z118" s="61" t="str">
        <f>IFERROR(stern!Y118/GAMSstern!Y118,"")</f>
        <v/>
      </c>
      <c r="AA118" s="61" t="str">
        <f>IFERROR(stern!Z118/GAMSstern!Z118,"")</f>
        <v/>
      </c>
      <c r="AB118" s="61" t="str">
        <f>IFERROR(stern!AA118/GAMSstern!AA118,"")</f>
        <v/>
      </c>
      <c r="AC118" s="61" t="str">
        <f>IFERROR(stern!AB118/GAMSstern!AB118,"")</f>
        <v/>
      </c>
      <c r="AD118" s="61" t="str">
        <f>IFERROR(stern!AC118/GAMSstern!AC118,"")</f>
        <v/>
      </c>
      <c r="AE118" s="61" t="str">
        <f>IFERROR(stern!AD118/GAMSstern!AD118,"")</f>
        <v/>
      </c>
      <c r="AF118" s="61" t="str">
        <f>IFERROR(stern!AE118/GAMSstern!AE118,"")</f>
        <v/>
      </c>
      <c r="AG118" s="61" t="str">
        <f>IFERROR(stern!AF118/GAMSstern!AF118,"")</f>
        <v/>
      </c>
      <c r="AH118" s="61" t="str">
        <f>IFERROR(stern!AG118/GAMSstern!AG118,"")</f>
        <v/>
      </c>
      <c r="AI118" s="61" t="str">
        <f>IFERROR(stern!AH118/GAMSstern!AH118,"")</f>
        <v/>
      </c>
      <c r="AJ118" s="61" t="str">
        <f>IFERROR(stern!AI118/GAMSstern!AI118,"")</f>
        <v/>
      </c>
      <c r="AK118" s="61" t="str">
        <f>IFERROR(stern!AJ118/GAMSstern!AJ118,"")</f>
        <v/>
      </c>
      <c r="AL118" s="61" t="str">
        <f>IFERROR(stern!AK118/GAMSstern!AK118,"")</f>
        <v/>
      </c>
      <c r="AM118" s="61" t="str">
        <f>IFERROR(stern!AL118/GAMSstern!AL118,"")</f>
        <v/>
      </c>
      <c r="AN118" s="61" t="str">
        <f>IFERROR(stern!AM118/GAMSstern!AM118,"")</f>
        <v/>
      </c>
      <c r="AO118" s="61" t="str">
        <f>IFERROR(stern!AN118/GAMSstern!AN118,"")</f>
        <v/>
      </c>
      <c r="AP118" s="61" t="str">
        <f>IFERROR(stern!AO118/GAMSstern!AO118,"")</f>
        <v/>
      </c>
      <c r="AQ118" s="61" t="str">
        <f>IFERROR(stern!AP118/GAMSstern!AP118,"")</f>
        <v/>
      </c>
      <c r="AR118" s="61" t="str">
        <f>IFERROR(stern!AQ118/GAMSstern!AQ118,"")</f>
        <v/>
      </c>
      <c r="AS118" s="61" t="str">
        <f>IFERROR(stern!AR118/GAMSstern!AR118,"")</f>
        <v/>
      </c>
      <c r="AT118" s="61" t="str">
        <f>IFERROR(stern!AS118/GAMSstern!AS118,"")</f>
        <v/>
      </c>
      <c r="AU118" s="61" t="str">
        <f>IFERROR(stern!AT118/GAMSstern!AT118,"")</f>
        <v/>
      </c>
      <c r="AV118" s="61" t="str">
        <f>IFERROR(stern!AU118/GAMSstern!AU118,"")</f>
        <v/>
      </c>
      <c r="AW118" s="61" t="str">
        <f>IFERROR(stern!AV118/GAMSstern!AV118,"")</f>
        <v/>
      </c>
      <c r="AX118" s="61" t="str">
        <f>IFERROR(stern!AW118/GAMSstern!AW118,"")</f>
        <v/>
      </c>
      <c r="AY118" s="61" t="str">
        <f>IFERROR(stern!AX118/GAMSstern!AX118,"")</f>
        <v/>
      </c>
      <c r="AZ118" s="61" t="str">
        <f>IFERROR(stern!AY118/GAMSstern!AY118,"")</f>
        <v/>
      </c>
      <c r="BA118" s="61" t="str">
        <f>IFERROR(stern!AZ118/GAMSstern!AZ118,"")</f>
        <v/>
      </c>
      <c r="BB118" s="61" t="str">
        <f>IFERROR(stern!BA118/GAMSstern!BA118,"")</f>
        <v/>
      </c>
      <c r="BC118" s="61" t="str">
        <f>IFERROR(stern!BB118/GAMSstern!BB118,"")</f>
        <v/>
      </c>
      <c r="BD118" s="61" t="str">
        <f>IFERROR(stern!BC118/GAMSstern!BC118,"")</f>
        <v/>
      </c>
      <c r="BE118" s="61" t="str">
        <f>IFERROR(stern!BD118/GAMSstern!BD118,"")</f>
        <v/>
      </c>
      <c r="BF118" s="61" t="str">
        <f>IFERROR(stern!BE118/GAMSstern!BE118,"")</f>
        <v/>
      </c>
      <c r="BG118" s="61" t="str">
        <f>IFERROR(stern!BF118/GAMSstern!BF118,"")</f>
        <v/>
      </c>
      <c r="BH118" s="61" t="str">
        <f>IFERROR(stern!BG118/GAMSstern!BG118,"")</f>
        <v/>
      </c>
      <c r="BI118" s="61" t="str">
        <f>IFERROR(stern!BH118/GAMSstern!BH118,"")</f>
        <v/>
      </c>
      <c r="BJ118" s="61" t="str">
        <f>IFERROR(stern!BI118/GAMSstern!BI118,"")</f>
        <v/>
      </c>
    </row>
    <row r="119" spans="1:62" x14ac:dyDescent="0.25">
      <c r="A119" t="str">
        <f>stern!A119</f>
        <v>Utility discount rate (per year)</v>
      </c>
      <c r="B119" t="str">
        <f>GAMSbase!A119</f>
        <v>Utility Discount Rate (per year)</v>
      </c>
      <c r="C119" s="61">
        <f>IFERROR(stern!B119/GAMSstern!B119,"")</f>
        <v>1</v>
      </c>
      <c r="D119" s="61">
        <f>IFERROR(stern!C119/GAMSstern!C119,"")</f>
        <v>1</v>
      </c>
      <c r="E119" s="61">
        <f>IFERROR(stern!D119/GAMSstern!D119,"")</f>
        <v>1</v>
      </c>
      <c r="F119" s="61">
        <f>IFERROR(stern!E119/GAMSstern!E119,"")</f>
        <v>1</v>
      </c>
      <c r="G119" s="61">
        <f>IFERROR(stern!F119/GAMSstern!F119,"")</f>
        <v>1</v>
      </c>
      <c r="H119" s="61">
        <f>IFERROR(stern!G119/GAMSstern!G119,"")</f>
        <v>1</v>
      </c>
      <c r="I119" s="61">
        <f>IFERROR(stern!H119/GAMSstern!H119,"")</f>
        <v>1</v>
      </c>
      <c r="J119" s="61">
        <f>IFERROR(stern!I119/GAMSstern!I119,"")</f>
        <v>1</v>
      </c>
      <c r="K119" s="61">
        <f>IFERROR(stern!J119/GAMSstern!J119,"")</f>
        <v>1</v>
      </c>
      <c r="L119" s="61">
        <f>IFERROR(stern!K119/GAMSstern!K119,"")</f>
        <v>1</v>
      </c>
      <c r="M119" s="61">
        <f>IFERROR(stern!L119/GAMSstern!L119,"")</f>
        <v>1</v>
      </c>
      <c r="N119" s="61">
        <f>IFERROR(stern!M119/GAMSstern!M119,"")</f>
        <v>1</v>
      </c>
      <c r="O119" s="61">
        <f>IFERROR(stern!N119/GAMSstern!N119,"")</f>
        <v>1</v>
      </c>
      <c r="P119" s="61">
        <f>IFERROR(stern!O119/GAMSstern!O119,"")</f>
        <v>1</v>
      </c>
      <c r="Q119" s="61">
        <f>IFERROR(stern!P119/GAMSstern!P119,"")</f>
        <v>1</v>
      </c>
      <c r="R119" s="61">
        <f>IFERROR(stern!Q119/GAMSstern!Q119,"")</f>
        <v>1</v>
      </c>
      <c r="S119" s="61">
        <f>IFERROR(stern!R119/GAMSstern!R119,"")</f>
        <v>1</v>
      </c>
      <c r="T119" s="61">
        <f>IFERROR(stern!S119/GAMSstern!S119,"")</f>
        <v>1</v>
      </c>
      <c r="U119" s="61">
        <f>IFERROR(stern!T119/GAMSstern!T119,"")</f>
        <v>1</v>
      </c>
      <c r="V119" s="61">
        <f>IFERROR(stern!U119/GAMSstern!U119,"")</f>
        <v>1</v>
      </c>
      <c r="W119" s="61">
        <f>IFERROR(stern!V119/GAMSstern!V119,"")</f>
        <v>1</v>
      </c>
      <c r="X119" s="61">
        <f>IFERROR(stern!W119/GAMSstern!W119,"")</f>
        <v>1</v>
      </c>
      <c r="Y119" s="61">
        <f>IFERROR(stern!X119/GAMSstern!X119,"")</f>
        <v>1</v>
      </c>
      <c r="Z119" s="61">
        <f>IFERROR(stern!Y119/GAMSstern!Y119,"")</f>
        <v>1</v>
      </c>
      <c r="AA119" s="61">
        <f>IFERROR(stern!Z119/GAMSstern!Z119,"")</f>
        <v>1</v>
      </c>
      <c r="AB119" s="61">
        <f>IFERROR(stern!AA119/GAMSstern!AA119,"")</f>
        <v>1</v>
      </c>
      <c r="AC119" s="61">
        <f>IFERROR(stern!AB119/GAMSstern!AB119,"")</f>
        <v>1</v>
      </c>
      <c r="AD119" s="61">
        <f>IFERROR(stern!AC119/GAMSstern!AC119,"")</f>
        <v>1</v>
      </c>
      <c r="AE119" s="61">
        <f>IFERROR(stern!AD119/GAMSstern!AD119,"")</f>
        <v>1</v>
      </c>
      <c r="AF119" s="61">
        <f>IFERROR(stern!AE119/GAMSstern!AE119,"")</f>
        <v>1</v>
      </c>
      <c r="AG119" s="61">
        <f>IFERROR(stern!AF119/GAMSstern!AF119,"")</f>
        <v>1</v>
      </c>
      <c r="AH119" s="61">
        <f>IFERROR(stern!AG119/GAMSstern!AG119,"")</f>
        <v>1</v>
      </c>
      <c r="AI119" s="61">
        <f>IFERROR(stern!AH119/GAMSstern!AH119,"")</f>
        <v>1</v>
      </c>
      <c r="AJ119" s="61">
        <f>IFERROR(stern!AI119/GAMSstern!AI119,"")</f>
        <v>1</v>
      </c>
      <c r="AK119" s="61">
        <f>IFERROR(stern!AJ119/GAMSstern!AJ119,"")</f>
        <v>1</v>
      </c>
      <c r="AL119" s="61">
        <f>IFERROR(stern!AK119/GAMSstern!AK119,"")</f>
        <v>1</v>
      </c>
      <c r="AM119" s="61">
        <f>IFERROR(stern!AL119/GAMSstern!AL119,"")</f>
        <v>1</v>
      </c>
      <c r="AN119" s="61">
        <f>IFERROR(stern!AM119/GAMSstern!AM119,"")</f>
        <v>1</v>
      </c>
      <c r="AO119" s="61">
        <f>IFERROR(stern!AN119/GAMSstern!AN119,"")</f>
        <v>1</v>
      </c>
      <c r="AP119" s="61">
        <f>IFERROR(stern!AO119/GAMSstern!AO119,"")</f>
        <v>1</v>
      </c>
      <c r="AQ119" s="61">
        <f>IFERROR(stern!AP119/GAMSstern!AP119,"")</f>
        <v>1</v>
      </c>
      <c r="AR119" s="61">
        <f>IFERROR(stern!AQ119/GAMSstern!AQ119,"")</f>
        <v>1</v>
      </c>
      <c r="AS119" s="61">
        <f>IFERROR(stern!AR119/GAMSstern!AR119,"")</f>
        <v>1</v>
      </c>
      <c r="AT119" s="61">
        <f>IFERROR(stern!AS119/GAMSstern!AS119,"")</f>
        <v>1</v>
      </c>
      <c r="AU119" s="61">
        <f>IFERROR(stern!AT119/GAMSstern!AT119,"")</f>
        <v>1</v>
      </c>
      <c r="AV119" s="61">
        <f>IFERROR(stern!AU119/GAMSstern!AU119,"")</f>
        <v>1</v>
      </c>
      <c r="AW119" s="61">
        <f>IFERROR(stern!AV119/GAMSstern!AV119,"")</f>
        <v>1</v>
      </c>
      <c r="AX119" s="61">
        <f>IFERROR(stern!AW119/GAMSstern!AW119,"")</f>
        <v>1</v>
      </c>
      <c r="AY119" s="61">
        <f>IFERROR(stern!AX119/GAMSstern!AX119,"")</f>
        <v>1</v>
      </c>
      <c r="AZ119" s="61">
        <f>IFERROR(stern!AY119/GAMSstern!AY119,"")</f>
        <v>1</v>
      </c>
      <c r="BA119" s="61">
        <f>IFERROR(stern!AZ119/GAMSstern!AZ119,"")</f>
        <v>1</v>
      </c>
      <c r="BB119" s="61">
        <f>IFERROR(stern!BA119/GAMSstern!BA119,"")</f>
        <v>1</v>
      </c>
      <c r="BC119" s="61">
        <f>IFERROR(stern!BB119/GAMSstern!BB119,"")</f>
        <v>1</v>
      </c>
      <c r="BD119" s="61">
        <f>IFERROR(stern!BC119/GAMSstern!BC119,"")</f>
        <v>1</v>
      </c>
      <c r="BE119" s="61">
        <f>IFERROR(stern!BD119/GAMSstern!BD119,"")</f>
        <v>1</v>
      </c>
      <c r="BF119" s="61">
        <f>IFERROR(stern!BE119/GAMSstern!BE119,"")</f>
        <v>1</v>
      </c>
      <c r="BG119" s="61">
        <f>IFERROR(stern!BF119/GAMSstern!BF119,"")</f>
        <v>1</v>
      </c>
      <c r="BH119" s="61">
        <f>IFERROR(stern!BG119/GAMSstern!BG119,"")</f>
        <v>1</v>
      </c>
      <c r="BI119" s="61">
        <f>IFERROR(stern!BH119/GAMSstern!BH119,"")</f>
        <v>1</v>
      </c>
      <c r="BJ119" s="61">
        <f>IFERROR(stern!BI119/GAMSstern!BI119,"")</f>
        <v>1</v>
      </c>
    </row>
    <row r="120" spans="1:62" x14ac:dyDescent="0.25">
      <c r="A120" t="str">
        <f>stern!A120</f>
        <v>First period gross MPK</v>
      </c>
      <c r="B120" t="str">
        <f>GAMSbase!A120</f>
        <v>First Period gross MPK</v>
      </c>
      <c r="C120" s="61">
        <f>IFERROR(stern!B120/GAMSstern!B120,"")</f>
        <v>1.0000000003010392</v>
      </c>
      <c r="D120" s="61">
        <f>IFERROR(stern!C120/GAMSstern!C120,"")</f>
        <v>1.000052927781121</v>
      </c>
      <c r="E120" s="61">
        <f>IFERROR(stern!D120/GAMSstern!D120,"")</f>
        <v>0.98997730249213634</v>
      </c>
      <c r="F120" s="61">
        <f>IFERROR(stern!E120/GAMSstern!E120,"")</f>
        <v>0.99258129288247687</v>
      </c>
      <c r="G120" s="61">
        <f>IFERROR(stern!F120/GAMSstern!F120,"")</f>
        <v>0.99390241944953517</v>
      </c>
      <c r="H120" s="61">
        <f>IFERROR(stern!G120/GAMSstern!G120,"")</f>
        <v>0.9943913449933578</v>
      </c>
      <c r="I120" s="61">
        <f>IFERROR(stern!H120/GAMSstern!H120,"")</f>
        <v>0.99429023558099605</v>
      </c>
      <c r="J120" s="61">
        <f>IFERROR(stern!I120/GAMSstern!I120,"")</f>
        <v>0.99372697790620401</v>
      </c>
      <c r="K120" s="61">
        <f>IFERROR(stern!J120/GAMSstern!J120,"")</f>
        <v>0.99276089924664734</v>
      </c>
      <c r="L120" s="61">
        <f>IFERROR(stern!K120/GAMSstern!K120,"")</f>
        <v>0.99140689020659234</v>
      </c>
      <c r="M120" s="61">
        <f>IFERROR(stern!L120/GAMSstern!L120,"")</f>
        <v>0.98964880581328452</v>
      </c>
      <c r="N120" s="61">
        <f>IFERROR(stern!M120/GAMSstern!M120,"")</f>
        <v>0.98744703000128753</v>
      </c>
      <c r="O120" s="61">
        <f>IFERROR(stern!N120/GAMSstern!N120,"")</f>
        <v>0.9847425353227115</v>
      </c>
      <c r="P120" s="61">
        <f>IFERROR(stern!O120/GAMSstern!O120,"")</f>
        <v>0.98145836336674108</v>
      </c>
      <c r="Q120" s="61">
        <f>IFERROR(stern!P120/GAMSstern!P120,"")</f>
        <v>0.977533333942741</v>
      </c>
      <c r="R120" s="61">
        <f>IFERROR(stern!Q120/GAMSstern!Q120,"")</f>
        <v>0.97286944351829574</v>
      </c>
      <c r="S120" s="61">
        <f>IFERROR(stern!R120/GAMSstern!R120,"")</f>
        <v>0.96735689408725356</v>
      </c>
      <c r="T120" s="61">
        <f>IFERROR(stern!S120/GAMSstern!S120,"")</f>
        <v>0.96088203485166535</v>
      </c>
      <c r="U120" s="61">
        <f>IFERROR(stern!T120/GAMSstern!T120,"")</f>
        <v>0.95332976050711138</v>
      </c>
      <c r="V120" s="61">
        <f>IFERROR(stern!U120/GAMSstern!U120,"")</f>
        <v>0.94497302376694925</v>
      </c>
      <c r="W120" s="61">
        <f>IFERROR(stern!V120/GAMSstern!V120,"")</f>
        <v>0.93575494942573445</v>
      </c>
      <c r="X120" s="61">
        <f>IFERROR(stern!W120/GAMSstern!W120,"")</f>
        <v>0.92566450957451263</v>
      </c>
      <c r="Y120" s="61">
        <f>IFERROR(stern!X120/GAMSstern!X120,"")</f>
        <v>0.91474244107039704</v>
      </c>
      <c r="Z120" s="61">
        <f>IFERROR(stern!Y120/GAMSstern!Y120,"")</f>
        <v>0.90309009559355047</v>
      </c>
      <c r="AA120" s="61">
        <f>IFERROR(stern!Z120/GAMSstern!Z120,"")</f>
        <v>0.89088052558755115</v>
      </c>
      <c r="AB120" s="61">
        <f>IFERROR(stern!AA120/GAMSstern!AA120,"")</f>
        <v>0.87837105410099214</v>
      </c>
      <c r="AC120" s="61">
        <f>IFERROR(stern!AB120/GAMSstern!AB120,"")</f>
        <v>0.86591628614346872</v>
      </c>
      <c r="AD120" s="61">
        <f>IFERROR(stern!AC120/GAMSstern!AC120,"")</f>
        <v>0.85397996526741582</v>
      </c>
      <c r="AE120" s="61">
        <f>IFERROR(stern!AD120/GAMSstern!AD120,"")</f>
        <v>0.84314319087541956</v>
      </c>
      <c r="AF120" s="61">
        <f>IFERROR(stern!AE120/GAMSstern!AE120,"")</f>
        <v>0.83410522629143569</v>
      </c>
      <c r="AG120" s="61">
        <f>IFERROR(stern!AF120/GAMSstern!AF120,"")</f>
        <v>0.82707272765353468</v>
      </c>
      <c r="AH120" s="61">
        <f>IFERROR(stern!AG120/GAMSstern!AG120,"")</f>
        <v>0.82346462196788339</v>
      </c>
      <c r="AI120" s="61">
        <f>IFERROR(stern!AH120/GAMSstern!AH120,"")</f>
        <v>1.8086681850263682</v>
      </c>
      <c r="AJ120" s="61">
        <f>IFERROR(stern!AI120/GAMSstern!AI120,"")</f>
        <v>1.4632327272441532</v>
      </c>
      <c r="AK120" s="61">
        <f>IFERROR(stern!AJ120/GAMSstern!AJ120,"")</f>
        <v>1.2865157968951255</v>
      </c>
      <c r="AL120" s="61">
        <f>IFERROR(stern!AK120/GAMSstern!AK120,"")</f>
        <v>1.1852245406709521</v>
      </c>
      <c r="AM120" s="61">
        <f>IFERROR(stern!AL120/GAMSstern!AL120,"")</f>
        <v>1.1231520882402135</v>
      </c>
      <c r="AN120" s="61">
        <f>IFERROR(stern!AM120/GAMSstern!AM120,"")</f>
        <v>1.0834830794587822</v>
      </c>
      <c r="AO120" s="61">
        <f>IFERROR(stern!AN120/GAMSstern!AN120,"")</f>
        <v>1.0574185454891238</v>
      </c>
      <c r="AP120" s="61">
        <f>IFERROR(stern!AO120/GAMSstern!AO120,"")</f>
        <v>1.0399582360153594</v>
      </c>
      <c r="AQ120" s="61">
        <f>IFERROR(stern!AP120/GAMSstern!AP120,"")</f>
        <v>1.028080602311511</v>
      </c>
      <c r="AR120" s="61">
        <f>IFERROR(stern!AQ120/GAMSstern!AQ120,"")</f>
        <v>1.019904474474568</v>
      </c>
      <c r="AS120" s="61">
        <f>IFERROR(stern!AR120/GAMSstern!AR120,"")</f>
        <v>1.0142233648407017</v>
      </c>
      <c r="AT120" s="61">
        <f>IFERROR(stern!AS120/GAMSstern!AS120,"")</f>
        <v>1.0102432455103831</v>
      </c>
      <c r="AU120" s="61">
        <f>IFERROR(stern!AT120/GAMSstern!AT120,"")</f>
        <v>1.0074351202934755</v>
      </c>
      <c r="AV120" s="61">
        <f>IFERROR(stern!AU120/GAMSstern!AU120,"")</f>
        <v>1.0054423811394491</v>
      </c>
      <c r="AW120" s="61">
        <f>IFERROR(stern!AV120/GAMSstern!AV120,"")</f>
        <v>1.004021644582263</v>
      </c>
      <c r="AX120" s="61">
        <f>IFERROR(stern!AW120/GAMSstern!AW120,"")</f>
        <v>1.0030047111116083</v>
      </c>
      <c r="AY120" s="61">
        <f>IFERROR(stern!AX120/GAMSstern!AX120,"")</f>
        <v>1.0022740258159826</v>
      </c>
      <c r="AZ120" s="61">
        <f>IFERROR(stern!AY120/GAMSstern!AY120,"")</f>
        <v>1.0017467415016248</v>
      </c>
      <c r="BA120" s="61">
        <f>IFERROR(stern!AZ120/GAMSstern!AZ120,"")</f>
        <v>1.0013642985798188</v>
      </c>
      <c r="BB120" s="61">
        <f>IFERROR(stern!BA120/GAMSstern!BA120,"")</f>
        <v>1.0011123492026064</v>
      </c>
      <c r="BC120" s="61">
        <f>IFERROR(stern!BB120/GAMSstern!BB120,"")</f>
        <v>1.0009154892226975</v>
      </c>
      <c r="BD120" s="61">
        <f>IFERROR(stern!BC120/GAMSstern!BC120,"")</f>
        <v>1.0007652118472057</v>
      </c>
      <c r="BE120" s="61">
        <f>IFERROR(stern!BD120/GAMSstern!BD120,"")</f>
        <v>1.0006561170507096</v>
      </c>
      <c r="BF120" s="61">
        <f>IFERROR(stern!BE120/GAMSstern!BE120,"")</f>
        <v>1.0005858353921719</v>
      </c>
      <c r="BG120" s="61">
        <f>IFERROR(stern!BF120/GAMSstern!BF120,"")</f>
        <v>1.0005544375813842</v>
      </c>
      <c r="BH120" s="61">
        <f>IFERROR(stern!BG120/GAMSstern!BG120,"")</f>
        <v>1.0005633316783333</v>
      </c>
      <c r="BI120" s="61">
        <f>IFERROR(stern!BH120/GAMSstern!BH120,"")</f>
        <v>1.0006138138125542</v>
      </c>
      <c r="BJ120" s="61">
        <f>IFERROR(stern!BI120/GAMSstern!BI120,"")</f>
        <v>1.0007056280987348</v>
      </c>
    </row>
    <row r="121" spans="1:62" x14ac:dyDescent="0.25">
      <c r="A121" t="str">
        <f>stern!A121</f>
        <v>All period gross MPK</v>
      </c>
      <c r="B121" t="str">
        <f>GAMSbase!A121</f>
        <v>All Periods gross MPK</v>
      </c>
      <c r="C121" s="61" t="str">
        <f>IFERROR(stern!B121/GAMSstern!B121,"")</f>
        <v/>
      </c>
      <c r="D121" s="61" t="str">
        <f>IFERROR(stern!C121/GAMSstern!C121,"")</f>
        <v/>
      </c>
      <c r="E121" s="61" t="str">
        <f>IFERROR(stern!D121/GAMSstern!D121,"")</f>
        <v/>
      </c>
      <c r="F121" s="61" t="str">
        <f>IFERROR(stern!E121/GAMSstern!E121,"")</f>
        <v/>
      </c>
      <c r="G121" s="61" t="str">
        <f>IFERROR(stern!F121/GAMSstern!F121,"")</f>
        <v/>
      </c>
      <c r="H121" s="61" t="str">
        <f>IFERROR(stern!G121/GAMSstern!G121,"")</f>
        <v/>
      </c>
      <c r="I121" s="61" t="str">
        <f>IFERROR(stern!H121/GAMSstern!H121,"")</f>
        <v/>
      </c>
      <c r="J121" s="61" t="str">
        <f>IFERROR(stern!I121/GAMSstern!I121,"")</f>
        <v/>
      </c>
      <c r="K121" s="61" t="str">
        <f>IFERROR(stern!J121/GAMSstern!J121,"")</f>
        <v/>
      </c>
      <c r="L121" s="61" t="str">
        <f>IFERROR(stern!K121/GAMSstern!K121,"")</f>
        <v/>
      </c>
      <c r="M121" s="61" t="str">
        <f>IFERROR(stern!L121/GAMSstern!L121,"")</f>
        <v/>
      </c>
      <c r="N121" s="61" t="str">
        <f>IFERROR(stern!M121/GAMSstern!M121,"")</f>
        <v/>
      </c>
      <c r="O121" s="61" t="str">
        <f>IFERROR(stern!N121/GAMSstern!N121,"")</f>
        <v/>
      </c>
      <c r="P121" s="61" t="str">
        <f>IFERROR(stern!O121/GAMSstern!O121,"")</f>
        <v/>
      </c>
      <c r="Q121" s="61" t="str">
        <f>IFERROR(stern!P121/GAMSstern!P121,"")</f>
        <v/>
      </c>
      <c r="R121" s="61" t="str">
        <f>IFERROR(stern!Q121/GAMSstern!Q121,"")</f>
        <v/>
      </c>
      <c r="S121" s="61" t="str">
        <f>IFERROR(stern!R121/GAMSstern!R121,"")</f>
        <v/>
      </c>
      <c r="T121" s="61" t="str">
        <f>IFERROR(stern!S121/GAMSstern!S121,"")</f>
        <v/>
      </c>
      <c r="U121" s="61" t="str">
        <f>IFERROR(stern!T121/GAMSstern!T121,"")</f>
        <v/>
      </c>
      <c r="V121" s="61" t="str">
        <f>IFERROR(stern!U121/GAMSstern!U121,"")</f>
        <v/>
      </c>
      <c r="W121" s="61" t="str">
        <f>IFERROR(stern!V121/GAMSstern!V121,"")</f>
        <v/>
      </c>
      <c r="X121" s="61" t="str">
        <f>IFERROR(stern!W121/GAMSstern!W121,"")</f>
        <v/>
      </c>
      <c r="Y121" s="61" t="str">
        <f>IFERROR(stern!X121/GAMSstern!X121,"")</f>
        <v/>
      </c>
      <c r="Z121" s="61" t="str">
        <f>IFERROR(stern!Y121/GAMSstern!Y121,"")</f>
        <v/>
      </c>
      <c r="AA121" s="61" t="str">
        <f>IFERROR(stern!Z121/GAMSstern!Z121,"")</f>
        <v/>
      </c>
      <c r="AB121" s="61" t="str">
        <f>IFERROR(stern!AA121/GAMSstern!AA121,"")</f>
        <v/>
      </c>
      <c r="AC121" s="61" t="str">
        <f>IFERROR(stern!AB121/GAMSstern!AB121,"")</f>
        <v/>
      </c>
      <c r="AD121" s="61" t="str">
        <f>IFERROR(stern!AC121/GAMSstern!AC121,"")</f>
        <v/>
      </c>
      <c r="AE121" s="61" t="str">
        <f>IFERROR(stern!AD121/GAMSstern!AD121,"")</f>
        <v/>
      </c>
      <c r="AF121" s="61" t="str">
        <f>IFERROR(stern!AE121/GAMSstern!AE121,"")</f>
        <v/>
      </c>
      <c r="AG121" s="61" t="str">
        <f>IFERROR(stern!AF121/GAMSstern!AF121,"")</f>
        <v/>
      </c>
      <c r="AH121" s="61" t="str">
        <f>IFERROR(stern!AG121/GAMSstern!AG121,"")</f>
        <v/>
      </c>
      <c r="AI121" s="61" t="str">
        <f>IFERROR(stern!AH121/GAMSstern!AH121,"")</f>
        <v/>
      </c>
      <c r="AJ121" s="61" t="str">
        <f>IFERROR(stern!AI121/GAMSstern!AI121,"")</f>
        <v/>
      </c>
      <c r="AK121" s="61" t="str">
        <f>IFERROR(stern!AJ121/GAMSstern!AJ121,"")</f>
        <v/>
      </c>
      <c r="AL121" s="61" t="str">
        <f>IFERROR(stern!AK121/GAMSstern!AK121,"")</f>
        <v/>
      </c>
      <c r="AM121" s="61" t="str">
        <f>IFERROR(stern!AL121/GAMSstern!AL121,"")</f>
        <v/>
      </c>
      <c r="AN121" s="61" t="str">
        <f>IFERROR(stern!AM121/GAMSstern!AM121,"")</f>
        <v/>
      </c>
      <c r="AO121" s="61" t="str">
        <f>IFERROR(stern!AN121/GAMSstern!AN121,"")</f>
        <v/>
      </c>
      <c r="AP121" s="61" t="str">
        <f>IFERROR(stern!AO121/GAMSstern!AO121,"")</f>
        <v/>
      </c>
      <c r="AQ121" s="61" t="str">
        <f>IFERROR(stern!AP121/GAMSstern!AP121,"")</f>
        <v/>
      </c>
      <c r="AR121" s="61" t="str">
        <f>IFERROR(stern!AQ121/GAMSstern!AQ121,"")</f>
        <v/>
      </c>
      <c r="AS121" s="61" t="str">
        <f>IFERROR(stern!AR121/GAMSstern!AR121,"")</f>
        <v/>
      </c>
      <c r="AT121" s="61" t="str">
        <f>IFERROR(stern!AS121/GAMSstern!AS121,"")</f>
        <v/>
      </c>
      <c r="AU121" s="61" t="str">
        <f>IFERROR(stern!AT121/GAMSstern!AT121,"")</f>
        <v/>
      </c>
      <c r="AV121" s="61" t="str">
        <f>IFERROR(stern!AU121/GAMSstern!AU121,"")</f>
        <v/>
      </c>
      <c r="AW121" s="61" t="str">
        <f>IFERROR(stern!AV121/GAMSstern!AV121,"")</f>
        <v/>
      </c>
      <c r="AX121" s="61" t="str">
        <f>IFERROR(stern!AW121/GAMSstern!AW121,"")</f>
        <v/>
      </c>
      <c r="AY121" s="61" t="str">
        <f>IFERROR(stern!AX121/GAMSstern!AX121,"")</f>
        <v/>
      </c>
      <c r="AZ121" s="61" t="str">
        <f>IFERROR(stern!AY121/GAMSstern!AY121,"")</f>
        <v/>
      </c>
      <c r="BA121" s="61" t="str">
        <f>IFERROR(stern!AZ121/GAMSstern!AZ121,"")</f>
        <v/>
      </c>
      <c r="BB121" s="61" t="str">
        <f>IFERROR(stern!BA121/GAMSstern!BA121,"")</f>
        <v/>
      </c>
      <c r="BC121" s="61" t="str">
        <f>IFERROR(stern!BB121/GAMSstern!BB121,"")</f>
        <v/>
      </c>
      <c r="BD121" s="61" t="str">
        <f>IFERROR(stern!BC121/GAMSstern!BC121,"")</f>
        <v/>
      </c>
      <c r="BE121" s="61" t="str">
        <f>IFERROR(stern!BD121/GAMSstern!BD121,"")</f>
        <v/>
      </c>
      <c r="BF121" s="61" t="str">
        <f>IFERROR(stern!BE121/GAMSstern!BE121,"")</f>
        <v/>
      </c>
      <c r="BG121" s="61" t="str">
        <f>IFERROR(stern!BF121/GAMSstern!BF121,"")</f>
        <v/>
      </c>
      <c r="BH121" s="61" t="str">
        <f>IFERROR(stern!BG121/GAMSstern!BG121,"")</f>
        <v/>
      </c>
      <c r="BI121" s="61" t="str">
        <f>IFERROR(stern!BH121/GAMSstern!BH121,"")</f>
        <v/>
      </c>
      <c r="BJ121" s="61" t="str">
        <f>IFERROR(stern!BI121/GAMSstern!BI121,"")</f>
        <v/>
      </c>
    </row>
    <row r="122" spans="1:62" x14ac:dyDescent="0.25">
      <c r="A122" t="str">
        <f>stern!A122</f>
        <v>WELFARE</v>
      </c>
      <c r="B122" t="str">
        <f>GAMSbase!A122</f>
        <v>* WELFARE</v>
      </c>
      <c r="C122" s="61" t="str">
        <f>IFERROR(stern!B122/GAMSstern!B122,"")</f>
        <v/>
      </c>
      <c r="D122" s="61" t="str">
        <f>IFERROR(stern!C122/GAMSstern!C122,"")</f>
        <v/>
      </c>
      <c r="E122" s="61" t="str">
        <f>IFERROR(stern!D122/GAMSstern!D122,"")</f>
        <v/>
      </c>
      <c r="F122" s="61" t="str">
        <f>IFERROR(stern!E122/GAMSstern!E122,"")</f>
        <v/>
      </c>
      <c r="G122" s="61" t="str">
        <f>IFERROR(stern!F122/GAMSstern!F122,"")</f>
        <v/>
      </c>
      <c r="H122" s="61" t="str">
        <f>IFERROR(stern!G122/GAMSstern!G122,"")</f>
        <v/>
      </c>
      <c r="I122" s="61" t="str">
        <f>IFERROR(stern!H122/GAMSstern!H122,"")</f>
        <v/>
      </c>
      <c r="J122" s="61" t="str">
        <f>IFERROR(stern!I122/GAMSstern!I122,"")</f>
        <v/>
      </c>
      <c r="K122" s="61" t="str">
        <f>IFERROR(stern!J122/GAMSstern!J122,"")</f>
        <v/>
      </c>
      <c r="L122" s="61" t="str">
        <f>IFERROR(stern!K122/GAMSstern!K122,"")</f>
        <v/>
      </c>
      <c r="M122" s="61" t="str">
        <f>IFERROR(stern!L122/GAMSstern!L122,"")</f>
        <v/>
      </c>
      <c r="N122" s="61" t="str">
        <f>IFERROR(stern!M122/GAMSstern!M122,"")</f>
        <v/>
      </c>
      <c r="O122" s="61" t="str">
        <f>IFERROR(stern!N122/GAMSstern!N122,"")</f>
        <v/>
      </c>
      <c r="P122" s="61" t="str">
        <f>IFERROR(stern!O122/GAMSstern!O122,"")</f>
        <v/>
      </c>
      <c r="Q122" s="61" t="str">
        <f>IFERROR(stern!P122/GAMSstern!P122,"")</f>
        <v/>
      </c>
      <c r="R122" s="61" t="str">
        <f>IFERROR(stern!Q122/GAMSstern!Q122,"")</f>
        <v/>
      </c>
      <c r="S122" s="61" t="str">
        <f>IFERROR(stern!R122/GAMSstern!R122,"")</f>
        <v/>
      </c>
      <c r="T122" s="61" t="str">
        <f>IFERROR(stern!S122/GAMSstern!S122,"")</f>
        <v/>
      </c>
      <c r="U122" s="61" t="str">
        <f>IFERROR(stern!T122/GAMSstern!T122,"")</f>
        <v/>
      </c>
      <c r="V122" s="61" t="str">
        <f>IFERROR(stern!U122/GAMSstern!U122,"")</f>
        <v/>
      </c>
      <c r="W122" s="61" t="str">
        <f>IFERROR(stern!V122/GAMSstern!V122,"")</f>
        <v/>
      </c>
      <c r="X122" s="61" t="str">
        <f>IFERROR(stern!W122/GAMSstern!W122,"")</f>
        <v/>
      </c>
      <c r="Y122" s="61" t="str">
        <f>IFERROR(stern!X122/GAMSstern!X122,"")</f>
        <v/>
      </c>
      <c r="Z122" s="61" t="str">
        <f>IFERROR(stern!Y122/GAMSstern!Y122,"")</f>
        <v/>
      </c>
      <c r="AA122" s="61" t="str">
        <f>IFERROR(stern!Z122/GAMSstern!Z122,"")</f>
        <v/>
      </c>
      <c r="AB122" s="61" t="str">
        <f>IFERROR(stern!AA122/GAMSstern!AA122,"")</f>
        <v/>
      </c>
      <c r="AC122" s="61" t="str">
        <f>IFERROR(stern!AB122/GAMSstern!AB122,"")</f>
        <v/>
      </c>
      <c r="AD122" s="61" t="str">
        <f>IFERROR(stern!AC122/GAMSstern!AC122,"")</f>
        <v/>
      </c>
      <c r="AE122" s="61" t="str">
        <f>IFERROR(stern!AD122/GAMSstern!AD122,"")</f>
        <v/>
      </c>
      <c r="AF122" s="61" t="str">
        <f>IFERROR(stern!AE122/GAMSstern!AE122,"")</f>
        <v/>
      </c>
      <c r="AG122" s="61" t="str">
        <f>IFERROR(stern!AF122/GAMSstern!AF122,"")</f>
        <v/>
      </c>
      <c r="AH122" s="61" t="str">
        <f>IFERROR(stern!AG122/GAMSstern!AG122,"")</f>
        <v/>
      </c>
      <c r="AI122" s="61" t="str">
        <f>IFERROR(stern!AH122/GAMSstern!AH122,"")</f>
        <v/>
      </c>
      <c r="AJ122" s="61" t="str">
        <f>IFERROR(stern!AI122/GAMSstern!AI122,"")</f>
        <v/>
      </c>
      <c r="AK122" s="61" t="str">
        <f>IFERROR(stern!AJ122/GAMSstern!AJ122,"")</f>
        <v/>
      </c>
      <c r="AL122" s="61" t="str">
        <f>IFERROR(stern!AK122/GAMSstern!AK122,"")</f>
        <v/>
      </c>
      <c r="AM122" s="61" t="str">
        <f>IFERROR(stern!AL122/GAMSstern!AL122,"")</f>
        <v/>
      </c>
      <c r="AN122" s="61" t="str">
        <f>IFERROR(stern!AM122/GAMSstern!AM122,"")</f>
        <v/>
      </c>
      <c r="AO122" s="61" t="str">
        <f>IFERROR(stern!AN122/GAMSstern!AN122,"")</f>
        <v/>
      </c>
      <c r="AP122" s="61" t="str">
        <f>IFERROR(stern!AO122/GAMSstern!AO122,"")</f>
        <v/>
      </c>
      <c r="AQ122" s="61" t="str">
        <f>IFERROR(stern!AP122/GAMSstern!AP122,"")</f>
        <v/>
      </c>
      <c r="AR122" s="61" t="str">
        <f>IFERROR(stern!AQ122/GAMSstern!AQ122,"")</f>
        <v/>
      </c>
      <c r="AS122" s="61" t="str">
        <f>IFERROR(stern!AR122/GAMSstern!AR122,"")</f>
        <v/>
      </c>
      <c r="AT122" s="61" t="str">
        <f>IFERROR(stern!AS122/GAMSstern!AS122,"")</f>
        <v/>
      </c>
      <c r="AU122" s="61" t="str">
        <f>IFERROR(stern!AT122/GAMSstern!AT122,"")</f>
        <v/>
      </c>
      <c r="AV122" s="61" t="str">
        <f>IFERROR(stern!AU122/GAMSstern!AU122,"")</f>
        <v/>
      </c>
      <c r="AW122" s="61" t="str">
        <f>IFERROR(stern!AV122/GAMSstern!AV122,"")</f>
        <v/>
      </c>
      <c r="AX122" s="61" t="str">
        <f>IFERROR(stern!AW122/GAMSstern!AW122,"")</f>
        <v/>
      </c>
      <c r="AY122" s="61" t="str">
        <f>IFERROR(stern!AX122/GAMSstern!AX122,"")</f>
        <v/>
      </c>
      <c r="AZ122" s="61" t="str">
        <f>IFERROR(stern!AY122/GAMSstern!AY122,"")</f>
        <v/>
      </c>
      <c r="BA122" s="61" t="str">
        <f>IFERROR(stern!AZ122/GAMSstern!AZ122,"")</f>
        <v/>
      </c>
      <c r="BB122" s="61" t="str">
        <f>IFERROR(stern!BA122/GAMSstern!BA122,"")</f>
        <v/>
      </c>
      <c r="BC122" s="61" t="str">
        <f>IFERROR(stern!BB122/GAMSstern!BB122,"")</f>
        <v/>
      </c>
      <c r="BD122" s="61" t="str">
        <f>IFERROR(stern!BC122/GAMSstern!BC122,"")</f>
        <v/>
      </c>
      <c r="BE122" s="61" t="str">
        <f>IFERROR(stern!BD122/GAMSstern!BD122,"")</f>
        <v/>
      </c>
      <c r="BF122" s="61" t="str">
        <f>IFERROR(stern!BE122/GAMSstern!BE122,"")</f>
        <v/>
      </c>
      <c r="BG122" s="61" t="str">
        <f>IFERROR(stern!BF122/GAMSstern!BF122,"")</f>
        <v/>
      </c>
      <c r="BH122" s="61" t="str">
        <f>IFERROR(stern!BG122/GAMSstern!BG122,"")</f>
        <v/>
      </c>
      <c r="BI122" s="61" t="str">
        <f>IFERROR(stern!BH122/GAMSstern!BH122,"")</f>
        <v/>
      </c>
      <c r="BJ122" s="61" t="str">
        <f>IFERROR(stern!BI122/GAMSstern!BI122,"")</f>
        <v/>
      </c>
    </row>
    <row r="123" spans="1:62" x14ac:dyDescent="0.25">
      <c r="A123" t="str">
        <f>stern!A123</f>
        <v>Consumption ($trill per year)</v>
      </c>
      <c r="B123" t="str">
        <f>GAMSbase!A123</f>
        <v>Consumption (trillion USD per year)</v>
      </c>
      <c r="C123" s="61">
        <f>IFERROR(stern!B123/GAMSstern!B123,"")</f>
        <v>0.99986839041259878</v>
      </c>
      <c r="D123" s="61">
        <f>IFERROR(stern!C123/GAMSstern!C123,"")</f>
        <v>0.9998478783019098</v>
      </c>
      <c r="E123" s="61">
        <f>IFERROR(stern!D123/GAMSstern!D123,"")</f>
        <v>0.98973759805707562</v>
      </c>
      <c r="F123" s="61">
        <f>IFERROR(stern!E123/GAMSstern!E123,"")</f>
        <v>0.9871310186378166</v>
      </c>
      <c r="G123" s="61">
        <f>IFERROR(stern!F123/GAMSstern!F123,"")</f>
        <v>0.98469303610182179</v>
      </c>
      <c r="H123" s="61">
        <f>IFERROR(stern!G123/GAMSstern!G123,"")</f>
        <v>0.98215632539626407</v>
      </c>
      <c r="I123" s="61">
        <f>IFERROR(stern!H123/GAMSstern!H123,"")</f>
        <v>0.97932699008847379</v>
      </c>
      <c r="J123" s="61">
        <f>IFERROR(stern!I123/GAMSstern!I123,"")</f>
        <v>0.97604044606514673</v>
      </c>
      <c r="K123" s="61">
        <f>IFERROR(stern!J123/GAMSstern!J123,"")</f>
        <v>0.97213877885687383</v>
      </c>
      <c r="L123" s="61">
        <f>IFERROR(stern!K123/GAMSstern!K123,"")</f>
        <v>0.96745753376403809</v>
      </c>
      <c r="M123" s="61">
        <f>IFERROR(stern!L123/GAMSstern!L123,"")</f>
        <v>0.96181729605355371</v>
      </c>
      <c r="N123" s="61">
        <f>IFERROR(stern!M123/GAMSstern!M123,"")</f>
        <v>0.9550181924590958</v>
      </c>
      <c r="O123" s="61">
        <f>IFERROR(stern!N123/GAMSstern!N123,"")</f>
        <v>0.94683667193824661</v>
      </c>
      <c r="P123" s="61">
        <f>IFERROR(stern!O123/GAMSstern!O123,"")</f>
        <v>0.93702448004956007</v>
      </c>
      <c r="Q123" s="61">
        <f>IFERROR(stern!P123/GAMSstern!P123,"")</f>
        <v>0.92529927383141997</v>
      </c>
      <c r="R123" s="61">
        <f>IFERROR(stern!Q123/GAMSstern!Q123,"")</f>
        <v>0.91136926704280619</v>
      </c>
      <c r="S123" s="61">
        <f>IFERROR(stern!R123/GAMSstern!R123,"")</f>
        <v>0.89493005288517791</v>
      </c>
      <c r="T123" s="61">
        <f>IFERROR(stern!S123/GAMSstern!S123,"")</f>
        <v>0.87567308745718064</v>
      </c>
      <c r="U123" s="61">
        <f>IFERROR(stern!T123/GAMSstern!T123,"")</f>
        <v>0.85330117800152927</v>
      </c>
      <c r="V123" s="61">
        <f>IFERROR(stern!U123/GAMSstern!U123,"")</f>
        <v>0.82788634640603942</v>
      </c>
      <c r="W123" s="61">
        <f>IFERROR(stern!V123/GAMSstern!V123,"")</f>
        <v>0.79937730268318796</v>
      </c>
      <c r="X123" s="61">
        <f>IFERROR(stern!W123/GAMSstern!W123,"")</f>
        <v>0.76781559217268713</v>
      </c>
      <c r="Y123" s="61">
        <f>IFERROR(stern!X123/GAMSstern!X123,"")</f>
        <v>0.73335881402877467</v>
      </c>
      <c r="Z123" s="61">
        <f>IFERROR(stern!Y123/GAMSstern!Y123,"")</f>
        <v>0.69629907370755917</v>
      </c>
      <c r="AA123" s="61">
        <f>IFERROR(stern!Z123/GAMSstern!Z123,"")</f>
        <v>0.65707368696071999</v>
      </c>
      <c r="AB123" s="61">
        <f>IFERROR(stern!AA123/GAMSstern!AA123,"")</f>
        <v>0.61626504228199919</v>
      </c>
      <c r="AC123" s="61">
        <f>IFERROR(stern!AB123/GAMSstern!AB123,"")</f>
        <v>0.57458700587400435</v>
      </c>
      <c r="AD123" s="61">
        <f>IFERROR(stern!AC123/GAMSstern!AC123,"")</f>
        <v>0.5328564373277952</v>
      </c>
      <c r="AE123" s="61">
        <f>IFERROR(stern!AD123/GAMSstern!AD123,"")</f>
        <v>0.49195024688665157</v>
      </c>
      <c r="AF123" s="61">
        <f>IFERROR(stern!AE123/GAMSstern!AE123,"")</f>
        <v>0.45275102695489144</v>
      </c>
      <c r="AG123" s="61">
        <f>IFERROR(stern!AF123/GAMSstern!AF123,"")</f>
        <v>0.41614351334569039</v>
      </c>
      <c r="AH123" s="61">
        <f>IFERROR(stern!AG123/GAMSstern!AG123,"")</f>
        <v>0.38272902682320059</v>
      </c>
      <c r="AI123" s="61">
        <f>IFERROR(stern!AH123/GAMSstern!AH123,"")</f>
        <v>0.77507861410770829</v>
      </c>
      <c r="AJ123" s="61">
        <f>IFERROR(stern!AI123/GAMSstern!AI123,"")</f>
        <v>0.84845559681251048</v>
      </c>
      <c r="AK123" s="61">
        <f>IFERROR(stern!AJ123/GAMSstern!AJ123,"")</f>
        <v>0.89630324915781445</v>
      </c>
      <c r="AL123" s="61">
        <f>IFERROR(stern!AK123/GAMSstern!AK123,"")</f>
        <v>0.92816935977314652</v>
      </c>
      <c r="AM123" s="61">
        <f>IFERROR(stern!AL123/GAMSstern!AL123,"")</f>
        <v>0.9497047056685799</v>
      </c>
      <c r="AN123" s="61">
        <f>IFERROR(stern!AM123/GAMSstern!AM123,"")</f>
        <v>0.96442480417788512</v>
      </c>
      <c r="AO123" s="61">
        <f>IFERROR(stern!AN123/GAMSstern!AN123,"")</f>
        <v>0.97458977588216311</v>
      </c>
      <c r="AP123" s="61">
        <f>IFERROR(stern!AO123/GAMSstern!AO123,"")</f>
        <v>0.98168512752722115</v>
      </c>
      <c r="AQ123" s="61">
        <f>IFERROR(stern!AP123/GAMSstern!AP123,"")</f>
        <v>0.98669573682024103</v>
      </c>
      <c r="AR123" s="61">
        <f>IFERROR(stern!AQ123/GAMSstern!AQ123,"")</f>
        <v>0.99026594944088542</v>
      </c>
      <c r="AS123" s="61">
        <f>IFERROR(stern!AR123/GAMSstern!AR123,"")</f>
        <v>0.99282496905381112</v>
      </c>
      <c r="AT123" s="61">
        <f>IFERROR(stern!AS123/GAMSstern!AS123,"")</f>
        <v>0.99466578614614687</v>
      </c>
      <c r="AU123" s="61">
        <f>IFERROR(stern!AT123/GAMSstern!AT123,"")</f>
        <v>0.995992309646337</v>
      </c>
      <c r="AV123" s="61">
        <f>IFERROR(stern!AU123/GAMSstern!AU123,"")</f>
        <v>0.99694922050479495</v>
      </c>
      <c r="AW123" s="61">
        <f>IFERROR(stern!AV123/GAMSstern!AV123,"")</f>
        <v>0.9976406535106862</v>
      </c>
      <c r="AX123" s="61">
        <f>IFERROR(stern!AW123/GAMSstern!AW123,"")</f>
        <v>0.99814203489208031</v>
      </c>
      <c r="AY123" s="61">
        <f>IFERROR(stern!AX123/GAMSstern!AX123,"")</f>
        <v>0.9985077963936293</v>
      </c>
      <c r="AZ123" s="61">
        <f>IFERROR(stern!AY123/GAMSstern!AY123,"")</f>
        <v>0.99877653909730568</v>
      </c>
      <c r="BA123" s="61">
        <f>IFERROR(stern!AZ123/GAMSstern!AZ123,"")</f>
        <v>0.99897446637903686</v>
      </c>
      <c r="BB123" s="61">
        <f>IFERROR(stern!BA123/GAMSstern!BA123,"")</f>
        <v>0.99911487916738762</v>
      </c>
      <c r="BC123" s="61">
        <f>IFERROR(stern!BB123/GAMSstern!BB123,"")</f>
        <v>0.99922034380035574</v>
      </c>
      <c r="BD123" s="61">
        <f>IFERROR(stern!BC123/GAMSstern!BC123,"")</f>
        <v>0.99928578224991649</v>
      </c>
      <c r="BE123" s="61">
        <f>IFERROR(stern!BD123/GAMSstern!BD123,"")</f>
        <v>0.99930495780989037</v>
      </c>
      <c r="BF123" s="61">
        <f>IFERROR(stern!BE123/GAMSstern!BE123,"")</f>
        <v>0.99927100424652759</v>
      </c>
      <c r="BG123" s="61">
        <f>IFERROR(stern!BF123/GAMSstern!BF123,"")</f>
        <v>0.99917818618038889</v>
      </c>
      <c r="BH123" s="61">
        <f>IFERROR(stern!BG123/GAMSstern!BG123,"")</f>
        <v>0.99902423226754145</v>
      </c>
      <c r="BI123" s="61">
        <f>IFERROR(stern!BH123/GAMSstern!BH123,"")</f>
        <v>0.99881214140034058</v>
      </c>
      <c r="BJ123" s="61">
        <f>IFERROR(stern!BI123/GAMSstern!BI123,"")</f>
        <v>0.99855040668844808</v>
      </c>
    </row>
    <row r="124" spans="1:62" x14ac:dyDescent="0.25">
      <c r="A124" t="str">
        <f>stern!A124</f>
        <v>Net capital accumulation ($trill per year)</v>
      </c>
      <c r="B124" t="str">
        <f>GAMSbase!A124</f>
        <v>Net Capial Accumulation (trillion USD per year)</v>
      </c>
      <c r="C124" s="61" t="str">
        <f>IFERROR(stern!B124/GAMSstern!B124,"")</f>
        <v/>
      </c>
      <c r="D124" s="61" t="str">
        <f>IFERROR(stern!C124/GAMSstern!C124,"")</f>
        <v/>
      </c>
      <c r="E124" s="61" t="str">
        <f>IFERROR(stern!D124/GAMSstern!D124,"")</f>
        <v/>
      </c>
      <c r="F124" s="61" t="str">
        <f>IFERROR(stern!E124/GAMSstern!E124,"")</f>
        <v/>
      </c>
      <c r="G124" s="61" t="str">
        <f>IFERROR(stern!F124/GAMSstern!F124,"")</f>
        <v/>
      </c>
      <c r="H124" s="61" t="str">
        <f>IFERROR(stern!G124/GAMSstern!G124,"")</f>
        <v/>
      </c>
      <c r="I124" s="61" t="str">
        <f>IFERROR(stern!H124/GAMSstern!H124,"")</f>
        <v/>
      </c>
      <c r="J124" s="61" t="str">
        <f>IFERROR(stern!I124/GAMSstern!I124,"")</f>
        <v/>
      </c>
      <c r="K124" s="61" t="str">
        <f>IFERROR(stern!J124/GAMSstern!J124,"")</f>
        <v/>
      </c>
      <c r="L124" s="61" t="str">
        <f>IFERROR(stern!K124/GAMSstern!K124,"")</f>
        <v/>
      </c>
      <c r="M124" s="61" t="str">
        <f>IFERROR(stern!L124/GAMSstern!L124,"")</f>
        <v/>
      </c>
      <c r="N124" s="61" t="str">
        <f>IFERROR(stern!M124/GAMSstern!M124,"")</f>
        <v/>
      </c>
      <c r="O124" s="61" t="str">
        <f>IFERROR(stern!N124/GAMSstern!N124,"")</f>
        <v/>
      </c>
      <c r="P124" s="61" t="str">
        <f>IFERROR(stern!O124/GAMSstern!O124,"")</f>
        <v/>
      </c>
      <c r="Q124" s="61" t="str">
        <f>IFERROR(stern!P124/GAMSstern!P124,"")</f>
        <v/>
      </c>
      <c r="R124" s="61" t="str">
        <f>IFERROR(stern!Q124/GAMSstern!Q124,"")</f>
        <v/>
      </c>
      <c r="S124" s="61" t="str">
        <f>IFERROR(stern!R124/GAMSstern!R124,"")</f>
        <v/>
      </c>
      <c r="T124" s="61" t="str">
        <f>IFERROR(stern!S124/GAMSstern!S124,"")</f>
        <v/>
      </c>
      <c r="U124" s="61" t="str">
        <f>IFERROR(stern!T124/GAMSstern!T124,"")</f>
        <v/>
      </c>
      <c r="V124" s="61" t="str">
        <f>IFERROR(stern!U124/GAMSstern!U124,"")</f>
        <v/>
      </c>
      <c r="W124" s="61" t="str">
        <f>IFERROR(stern!V124/GAMSstern!V124,"")</f>
        <v/>
      </c>
      <c r="X124" s="61" t="str">
        <f>IFERROR(stern!W124/GAMSstern!W124,"")</f>
        <v/>
      </c>
      <c r="Y124" s="61" t="str">
        <f>IFERROR(stern!X124/GAMSstern!X124,"")</f>
        <v/>
      </c>
      <c r="Z124" s="61" t="str">
        <f>IFERROR(stern!Y124/GAMSstern!Y124,"")</f>
        <v/>
      </c>
      <c r="AA124" s="61" t="str">
        <f>IFERROR(stern!Z124/GAMSstern!Z124,"")</f>
        <v/>
      </c>
      <c r="AB124" s="61" t="str">
        <f>IFERROR(stern!AA124/GAMSstern!AA124,"")</f>
        <v/>
      </c>
      <c r="AC124" s="61" t="str">
        <f>IFERROR(stern!AB124/GAMSstern!AB124,"")</f>
        <v/>
      </c>
      <c r="AD124" s="61" t="str">
        <f>IFERROR(stern!AC124/GAMSstern!AC124,"")</f>
        <v/>
      </c>
      <c r="AE124" s="61" t="str">
        <f>IFERROR(stern!AD124/GAMSstern!AD124,"")</f>
        <v/>
      </c>
      <c r="AF124" s="61" t="str">
        <f>IFERROR(stern!AE124/GAMSstern!AE124,"")</f>
        <v/>
      </c>
      <c r="AG124" s="61" t="str">
        <f>IFERROR(stern!AF124/GAMSstern!AF124,"")</f>
        <v/>
      </c>
      <c r="AH124" s="61" t="str">
        <f>IFERROR(stern!AG124/GAMSstern!AG124,"")</f>
        <v/>
      </c>
      <c r="AI124" s="61" t="str">
        <f>IFERROR(stern!AH124/GAMSstern!AH124,"")</f>
        <v/>
      </c>
      <c r="AJ124" s="61" t="str">
        <f>IFERROR(stern!AI124/GAMSstern!AI124,"")</f>
        <v/>
      </c>
      <c r="AK124" s="61" t="str">
        <f>IFERROR(stern!AJ124/GAMSstern!AJ124,"")</f>
        <v/>
      </c>
      <c r="AL124" s="61" t="str">
        <f>IFERROR(stern!AK124/GAMSstern!AK124,"")</f>
        <v/>
      </c>
      <c r="AM124" s="61" t="str">
        <f>IFERROR(stern!AL124/GAMSstern!AL124,"")</f>
        <v/>
      </c>
      <c r="AN124" s="61" t="str">
        <f>IFERROR(stern!AM124/GAMSstern!AM124,"")</f>
        <v/>
      </c>
      <c r="AO124" s="61" t="str">
        <f>IFERROR(stern!AN124/GAMSstern!AN124,"")</f>
        <v/>
      </c>
      <c r="AP124" s="61" t="str">
        <f>IFERROR(stern!AO124/GAMSstern!AO124,"")</f>
        <v/>
      </c>
      <c r="AQ124" s="61" t="str">
        <f>IFERROR(stern!AP124/GAMSstern!AP124,"")</f>
        <v/>
      </c>
      <c r="AR124" s="61" t="str">
        <f>IFERROR(stern!AQ124/GAMSstern!AQ124,"")</f>
        <v/>
      </c>
      <c r="AS124" s="61" t="str">
        <f>IFERROR(stern!AR124/GAMSstern!AR124,"")</f>
        <v/>
      </c>
      <c r="AT124" s="61" t="str">
        <f>IFERROR(stern!AS124/GAMSstern!AS124,"")</f>
        <v/>
      </c>
      <c r="AU124" s="61" t="str">
        <f>IFERROR(stern!AT124/GAMSstern!AT124,"")</f>
        <v/>
      </c>
      <c r="AV124" s="61" t="str">
        <f>IFERROR(stern!AU124/GAMSstern!AU124,"")</f>
        <v/>
      </c>
      <c r="AW124" s="61" t="str">
        <f>IFERROR(stern!AV124/GAMSstern!AV124,"")</f>
        <v/>
      </c>
      <c r="AX124" s="61" t="str">
        <f>IFERROR(stern!AW124/GAMSstern!AW124,"")</f>
        <v/>
      </c>
      <c r="AY124" s="61" t="str">
        <f>IFERROR(stern!AX124/GAMSstern!AX124,"")</f>
        <v/>
      </c>
      <c r="AZ124" s="61" t="str">
        <f>IFERROR(stern!AY124/GAMSstern!AY124,"")</f>
        <v/>
      </c>
      <c r="BA124" s="61" t="str">
        <f>IFERROR(stern!AZ124/GAMSstern!AZ124,"")</f>
        <v/>
      </c>
      <c r="BB124" s="61" t="str">
        <f>IFERROR(stern!BA124/GAMSstern!BA124,"")</f>
        <v/>
      </c>
      <c r="BC124" s="61" t="str">
        <f>IFERROR(stern!BB124/GAMSstern!BB124,"")</f>
        <v/>
      </c>
      <c r="BD124" s="61" t="str">
        <f>IFERROR(stern!BC124/GAMSstern!BC124,"")</f>
        <v/>
      </c>
      <c r="BE124" s="61" t="str">
        <f>IFERROR(stern!BD124/GAMSstern!BD124,"")</f>
        <v/>
      </c>
      <c r="BF124" s="61" t="str">
        <f>IFERROR(stern!BE124/GAMSstern!BE124,"")</f>
        <v/>
      </c>
      <c r="BG124" s="61" t="str">
        <f>IFERROR(stern!BF124/GAMSstern!BF124,"")</f>
        <v/>
      </c>
      <c r="BH124" s="61" t="str">
        <f>IFERROR(stern!BG124/GAMSstern!BG124,"")</f>
        <v/>
      </c>
      <c r="BI124" s="61" t="str">
        <f>IFERROR(stern!BH124/GAMSstern!BH124,"")</f>
        <v/>
      </c>
      <c r="BJ124" s="61" t="str">
        <f>IFERROR(stern!BI124/GAMSstern!BI124,"")</f>
        <v/>
      </c>
    </row>
    <row r="125" spans="1:62" x14ac:dyDescent="0.25">
      <c r="A125" t="str">
        <f>stern!A125</f>
        <v>Net National Income (Consumption basis)</v>
      </c>
      <c r="B125" t="str">
        <f>GAMSbase!A125</f>
        <v>Net National Income (consumption basis)</v>
      </c>
      <c r="C125" s="61" t="str">
        <f>IFERROR(stern!B125/GAMSstern!B125,"")</f>
        <v/>
      </c>
      <c r="D125" s="61" t="str">
        <f>IFERROR(stern!C125/GAMSstern!C125,"")</f>
        <v/>
      </c>
      <c r="E125" s="61" t="str">
        <f>IFERROR(stern!D125/GAMSstern!D125,"")</f>
        <v/>
      </c>
      <c r="F125" s="61" t="str">
        <f>IFERROR(stern!E125/GAMSstern!E125,"")</f>
        <v/>
      </c>
      <c r="G125" s="61" t="str">
        <f>IFERROR(stern!F125/GAMSstern!F125,"")</f>
        <v/>
      </c>
      <c r="H125" s="61" t="str">
        <f>IFERROR(stern!G125/GAMSstern!G125,"")</f>
        <v/>
      </c>
      <c r="I125" s="61" t="str">
        <f>IFERROR(stern!H125/GAMSstern!H125,"")</f>
        <v/>
      </c>
      <c r="J125" s="61" t="str">
        <f>IFERROR(stern!I125/GAMSstern!I125,"")</f>
        <v/>
      </c>
      <c r="K125" s="61" t="str">
        <f>IFERROR(stern!J125/GAMSstern!J125,"")</f>
        <v/>
      </c>
      <c r="L125" s="61" t="str">
        <f>IFERROR(stern!K125/GAMSstern!K125,"")</f>
        <v/>
      </c>
      <c r="M125" s="61" t="str">
        <f>IFERROR(stern!L125/GAMSstern!L125,"")</f>
        <v/>
      </c>
      <c r="N125" s="61" t="str">
        <f>IFERROR(stern!M125/GAMSstern!M125,"")</f>
        <v/>
      </c>
      <c r="O125" s="61" t="str">
        <f>IFERROR(stern!N125/GAMSstern!N125,"")</f>
        <v/>
      </c>
      <c r="P125" s="61" t="str">
        <f>IFERROR(stern!O125/GAMSstern!O125,"")</f>
        <v/>
      </c>
      <c r="Q125" s="61" t="str">
        <f>IFERROR(stern!P125/GAMSstern!P125,"")</f>
        <v/>
      </c>
      <c r="R125" s="61" t="str">
        <f>IFERROR(stern!Q125/GAMSstern!Q125,"")</f>
        <v/>
      </c>
      <c r="S125" s="61" t="str">
        <f>IFERROR(stern!R125/GAMSstern!R125,"")</f>
        <v/>
      </c>
      <c r="T125" s="61" t="str">
        <f>IFERROR(stern!S125/GAMSstern!S125,"")</f>
        <v/>
      </c>
      <c r="U125" s="61" t="str">
        <f>IFERROR(stern!T125/GAMSstern!T125,"")</f>
        <v/>
      </c>
      <c r="V125" s="61" t="str">
        <f>IFERROR(stern!U125/GAMSstern!U125,"")</f>
        <v/>
      </c>
      <c r="W125" s="61" t="str">
        <f>IFERROR(stern!V125/GAMSstern!V125,"")</f>
        <v/>
      </c>
      <c r="X125" s="61" t="str">
        <f>IFERROR(stern!W125/GAMSstern!W125,"")</f>
        <v/>
      </c>
      <c r="Y125" s="61" t="str">
        <f>IFERROR(stern!X125/GAMSstern!X125,"")</f>
        <v/>
      </c>
      <c r="Z125" s="61" t="str">
        <f>IFERROR(stern!Y125/GAMSstern!Y125,"")</f>
        <v/>
      </c>
      <c r="AA125" s="61" t="str">
        <f>IFERROR(stern!Z125/GAMSstern!Z125,"")</f>
        <v/>
      </c>
      <c r="AB125" s="61" t="str">
        <f>IFERROR(stern!AA125/GAMSstern!AA125,"")</f>
        <v/>
      </c>
      <c r="AC125" s="61" t="str">
        <f>IFERROR(stern!AB125/GAMSstern!AB125,"")</f>
        <v/>
      </c>
      <c r="AD125" s="61" t="str">
        <f>IFERROR(stern!AC125/GAMSstern!AC125,"")</f>
        <v/>
      </c>
      <c r="AE125" s="61" t="str">
        <f>IFERROR(stern!AD125/GAMSstern!AD125,"")</f>
        <v/>
      </c>
      <c r="AF125" s="61" t="str">
        <f>IFERROR(stern!AE125/GAMSstern!AE125,"")</f>
        <v/>
      </c>
      <c r="AG125" s="61" t="str">
        <f>IFERROR(stern!AF125/GAMSstern!AF125,"")</f>
        <v/>
      </c>
      <c r="AH125" s="61" t="str">
        <f>IFERROR(stern!AG125/GAMSstern!AG125,"")</f>
        <v/>
      </c>
      <c r="AI125" s="61" t="str">
        <f>IFERROR(stern!AH125/GAMSstern!AH125,"")</f>
        <v/>
      </c>
      <c r="AJ125" s="61" t="str">
        <f>IFERROR(stern!AI125/GAMSstern!AI125,"")</f>
        <v/>
      </c>
      <c r="AK125" s="61" t="str">
        <f>IFERROR(stern!AJ125/GAMSstern!AJ125,"")</f>
        <v/>
      </c>
      <c r="AL125" s="61" t="str">
        <f>IFERROR(stern!AK125/GAMSstern!AK125,"")</f>
        <v/>
      </c>
      <c r="AM125" s="61" t="str">
        <f>IFERROR(stern!AL125/GAMSstern!AL125,"")</f>
        <v/>
      </c>
      <c r="AN125" s="61" t="str">
        <f>IFERROR(stern!AM125/GAMSstern!AM125,"")</f>
        <v/>
      </c>
      <c r="AO125" s="61" t="str">
        <f>IFERROR(stern!AN125/GAMSstern!AN125,"")</f>
        <v/>
      </c>
      <c r="AP125" s="61" t="str">
        <f>IFERROR(stern!AO125/GAMSstern!AO125,"")</f>
        <v/>
      </c>
      <c r="AQ125" s="61" t="str">
        <f>IFERROR(stern!AP125/GAMSstern!AP125,"")</f>
        <v/>
      </c>
      <c r="AR125" s="61" t="str">
        <f>IFERROR(stern!AQ125/GAMSstern!AQ125,"")</f>
        <v/>
      </c>
      <c r="AS125" s="61" t="str">
        <f>IFERROR(stern!AR125/GAMSstern!AR125,"")</f>
        <v/>
      </c>
      <c r="AT125" s="61" t="str">
        <f>IFERROR(stern!AS125/GAMSstern!AS125,"")</f>
        <v/>
      </c>
      <c r="AU125" s="61" t="str">
        <f>IFERROR(stern!AT125/GAMSstern!AT125,"")</f>
        <v/>
      </c>
      <c r="AV125" s="61" t="str">
        <f>IFERROR(stern!AU125/GAMSstern!AU125,"")</f>
        <v/>
      </c>
      <c r="AW125" s="61" t="str">
        <f>IFERROR(stern!AV125/GAMSstern!AV125,"")</f>
        <v/>
      </c>
      <c r="AX125" s="61" t="str">
        <f>IFERROR(stern!AW125/GAMSstern!AW125,"")</f>
        <v/>
      </c>
      <c r="AY125" s="61" t="str">
        <f>IFERROR(stern!AX125/GAMSstern!AX125,"")</f>
        <v/>
      </c>
      <c r="AZ125" s="61" t="str">
        <f>IFERROR(stern!AY125/GAMSstern!AY125,"")</f>
        <v/>
      </c>
      <c r="BA125" s="61" t="str">
        <f>IFERROR(stern!AZ125/GAMSstern!AZ125,"")</f>
        <v/>
      </c>
      <c r="BB125" s="61" t="str">
        <f>IFERROR(stern!BA125/GAMSstern!BA125,"")</f>
        <v/>
      </c>
      <c r="BC125" s="61" t="str">
        <f>IFERROR(stern!BB125/GAMSstern!BB125,"")</f>
        <v/>
      </c>
      <c r="BD125" s="61" t="str">
        <f>IFERROR(stern!BC125/GAMSstern!BC125,"")</f>
        <v/>
      </c>
      <c r="BE125" s="61" t="str">
        <f>IFERROR(stern!BD125/GAMSstern!BD125,"")</f>
        <v/>
      </c>
      <c r="BF125" s="61" t="str">
        <f>IFERROR(stern!BE125/GAMSstern!BE125,"")</f>
        <v/>
      </c>
      <c r="BG125" s="61" t="str">
        <f>IFERROR(stern!BF125/GAMSstern!BF125,"")</f>
        <v/>
      </c>
      <c r="BH125" s="61" t="str">
        <f>IFERROR(stern!BG125/GAMSstern!BG125,"")</f>
        <v/>
      </c>
      <c r="BI125" s="61" t="str">
        <f>IFERROR(stern!BH125/GAMSstern!BH125,"")</f>
        <v/>
      </c>
      <c r="BJ125" s="61" t="str">
        <f>IFERROR(stern!BI125/GAMSstern!BI125,"")</f>
        <v/>
      </c>
    </row>
    <row r="126" spans="1:62" x14ac:dyDescent="0.25">
      <c r="A126" t="str">
        <f>stern!A126</f>
        <v>Consumption per capita ($thous per year)</v>
      </c>
      <c r="B126" t="str">
        <f>GAMSbase!A126</f>
        <v>Consumption Per Capita (thousand USD per year)</v>
      </c>
      <c r="C126" s="61">
        <f>IFERROR(stern!B126/GAMSstern!B126,"")</f>
        <v>0.99986839041785414</v>
      </c>
      <c r="D126" s="61">
        <f>IFERROR(stern!C126/GAMSstern!C126,"")</f>
        <v>0.99984787830384236</v>
      </c>
      <c r="E126" s="61">
        <f>IFERROR(stern!D126/GAMSstern!D126,"")</f>
        <v>1.0042006111162982</v>
      </c>
      <c r="F126" s="61">
        <f>IFERROR(stern!E126/GAMSstern!E126,"")</f>
        <v>1.00307745027545</v>
      </c>
      <c r="G126" s="61">
        <f>IFERROR(stern!F126/GAMSstern!F126,"")</f>
        <v>1.0025150423786153</v>
      </c>
      <c r="H126" s="61">
        <f>IFERROR(stern!G126/GAMSstern!G126,"")</f>
        <v>1.0023154047288572</v>
      </c>
      <c r="I126" s="61">
        <f>IFERROR(stern!H126/GAMSstern!H126,"")</f>
        <v>1.0023730500104819</v>
      </c>
      <c r="J126" s="61">
        <f>IFERROR(stern!I126/GAMSstern!I126,"")</f>
        <v>1.0026326608219467</v>
      </c>
      <c r="K126" s="61">
        <f>IFERROR(stern!J126/GAMSstern!J126,"")</f>
        <v>1.003068831179043</v>
      </c>
      <c r="L126" s="61">
        <f>IFERROR(stern!K126/GAMSstern!K126,"")</f>
        <v>1.0036755009499141</v>
      </c>
      <c r="M126" s="61">
        <f>IFERROR(stern!L126/GAMSstern!L126,"")</f>
        <v>1.0044601537949573</v>
      </c>
      <c r="N126" s="61">
        <f>IFERROR(stern!M126/GAMSstern!M126,"")</f>
        <v>1.0054405925546497</v>
      </c>
      <c r="O126" s="61">
        <f>IFERROR(stern!N126/GAMSstern!N126,"")</f>
        <v>1.0066432681191251</v>
      </c>
      <c r="P126" s="61">
        <f>IFERROR(stern!O126/GAMSstern!O126,"")</f>
        <v>1.0081026111136899</v>
      </c>
      <c r="Q126" s="61">
        <f>IFERROR(stern!P126/GAMSstern!P126,"")</f>
        <v>1.0098492771230576</v>
      </c>
      <c r="R126" s="61">
        <f>IFERROR(stern!Q126/GAMSstern!Q126,"")</f>
        <v>1.0119322717640966</v>
      </c>
      <c r="S126" s="61">
        <f>IFERROR(stern!R126/GAMSstern!R126,"")</f>
        <v>1.0144082219103319</v>
      </c>
      <c r="T126" s="61">
        <f>IFERROR(stern!S126/GAMSstern!S126,"")</f>
        <v>1.0173386160892011</v>
      </c>
      <c r="U126" s="61">
        <f>IFERROR(stern!T126/GAMSstern!T126,"")</f>
        <v>1.0207896131543677</v>
      </c>
      <c r="V126" s="61">
        <f>IFERROR(stern!U126/GAMSstern!U126,"")</f>
        <v>1.024651939497583</v>
      </c>
      <c r="W126" s="61">
        <f>IFERROR(stern!V126/GAMSstern!V126,"")</f>
        <v>1.0289677552322065</v>
      </c>
      <c r="X126" s="61">
        <f>IFERROR(stern!W126/GAMSstern!W126,"")</f>
        <v>1.0337609834441055</v>
      </c>
      <c r="Y126" s="61">
        <f>IFERROR(stern!X126/GAMSstern!X126,"")</f>
        <v>1.0390332371001441</v>
      </c>
      <c r="Z126" s="61">
        <f>IFERROR(stern!Y126/GAMSstern!Y126,"")</f>
        <v>1.0447574656479146</v>
      </c>
      <c r="AA126" s="61">
        <f>IFERROR(stern!Z126/GAMSstern!Z126,"")</f>
        <v>1.0508693227611865</v>
      </c>
      <c r="AB126" s="61">
        <f>IFERROR(stern!AA126/GAMSstern!AA126,"")</f>
        <v>1.0572563833821285</v>
      </c>
      <c r="AC126" s="61">
        <f>IFERROR(stern!AB126/GAMSstern!AB126,"")</f>
        <v>1.0637457181669387</v>
      </c>
      <c r="AD126" s="61">
        <f>IFERROR(stern!AC126/GAMSstern!AC126,"")</f>
        <v>1.070091111914758</v>
      </c>
      <c r="AE126" s="61">
        <f>IFERROR(stern!AD126/GAMSstern!AD126,"")</f>
        <v>1.0759625042344478</v>
      </c>
      <c r="AF126" s="61">
        <f>IFERROR(stern!AE126/GAMSstern!AE126,"")</f>
        <v>1.0809426551402768</v>
      </c>
      <c r="AG126" s="61">
        <f>IFERROR(stern!AF126/GAMSstern!AF126,"")</f>
        <v>1.0846864577629216</v>
      </c>
      <c r="AH126" s="61">
        <f>IFERROR(stern!AG126/GAMSstern!AG126,"")</f>
        <v>1.0863781004938906</v>
      </c>
      <c r="AI126" s="61">
        <f>IFERROR(stern!AH126/GAMSstern!AH126,"")</f>
        <v>0.77507861410737067</v>
      </c>
      <c r="AJ126" s="61">
        <f>IFERROR(stern!AI126/GAMSstern!AI126,"")</f>
        <v>0.84845559681248728</v>
      </c>
      <c r="AK126" s="61">
        <f>IFERROR(stern!AJ126/GAMSstern!AJ126,"")</f>
        <v>0.89630324915810267</v>
      </c>
      <c r="AL126" s="61">
        <f>IFERROR(stern!AK126/GAMSstern!AK126,"")</f>
        <v>0.92816935977331094</v>
      </c>
      <c r="AM126" s="61">
        <f>IFERROR(stern!AL126/GAMSstern!AL126,"")</f>
        <v>0.94970470566904019</v>
      </c>
      <c r="AN126" s="61">
        <f>IFERROR(stern!AM126/GAMSstern!AM126,"")</f>
        <v>0.9644248041782274</v>
      </c>
      <c r="AO126" s="61">
        <f>IFERROR(stern!AN126/GAMSstern!AN126,"")</f>
        <v>0.97458977588219731</v>
      </c>
      <c r="AP126" s="61">
        <f>IFERROR(stern!AO126/GAMSstern!AO126,"")</f>
        <v>0.98168512752743053</v>
      </c>
      <c r="AQ126" s="61">
        <f>IFERROR(stern!AP126/GAMSstern!AP126,"")</f>
        <v>0.98669573681987788</v>
      </c>
      <c r="AR126" s="61">
        <f>IFERROR(stern!AQ126/GAMSstern!AQ126,"")</f>
        <v>0.99026594944089019</v>
      </c>
      <c r="AS126" s="61">
        <f>IFERROR(stern!AR126/GAMSstern!AR126,"")</f>
        <v>0.99282496905404616</v>
      </c>
      <c r="AT126" s="61">
        <f>IFERROR(stern!AS126/GAMSstern!AS126,"")</f>
        <v>0.99466578614604284</v>
      </c>
      <c r="AU126" s="61">
        <f>IFERROR(stern!AT126/GAMSstern!AT126,"")</f>
        <v>0.99599230964647856</v>
      </c>
      <c r="AV126" s="61">
        <f>IFERROR(stern!AU126/GAMSstern!AU126,"")</f>
        <v>0.99694922050509149</v>
      </c>
      <c r="AW126" s="61">
        <f>IFERROR(stern!AV126/GAMSstern!AV126,"")</f>
        <v>0.99764065351048004</v>
      </c>
      <c r="AX126" s="61">
        <f>IFERROR(stern!AW126/GAMSstern!AW126,"")</f>
        <v>0.99814203489239217</v>
      </c>
      <c r="AY126" s="61">
        <f>IFERROR(stern!AX126/GAMSstern!AX126,"")</f>
        <v>0.99850779639380993</v>
      </c>
      <c r="AZ126" s="61">
        <f>IFERROR(stern!AY126/GAMSstern!AY126,"")</f>
        <v>0.9987765390974902</v>
      </c>
      <c r="BA126" s="61">
        <f>IFERROR(stern!AZ126/GAMSstern!AZ126,"")</f>
        <v>0.99897446637892973</v>
      </c>
      <c r="BB126" s="61">
        <f>IFERROR(stern!BA126/GAMSstern!BA126,"")</f>
        <v>0.99911487916734409</v>
      </c>
      <c r="BC126" s="61">
        <f>IFERROR(stern!BB126/GAMSstern!BB126,"")</f>
        <v>0.99922034380054059</v>
      </c>
      <c r="BD126" s="61">
        <f>IFERROR(stern!BC126/GAMSstern!BC126,"")</f>
        <v>0.99928578224976838</v>
      </c>
      <c r="BE126" s="61">
        <f>IFERROR(stern!BD126/GAMSstern!BD126,"")</f>
        <v>0.99930495781013384</v>
      </c>
      <c r="BF126" s="61">
        <f>IFERROR(stern!BE126/GAMSstern!BE126,"")</f>
        <v>0.9992710042463181</v>
      </c>
      <c r="BG126" s="61">
        <f>IFERROR(stern!BF126/GAMSstern!BF126,"")</f>
        <v>0.99917818618046439</v>
      </c>
      <c r="BH126" s="61">
        <f>IFERROR(stern!BG126/GAMSstern!BG126,"")</f>
        <v>0.99902423226770187</v>
      </c>
      <c r="BI126" s="61">
        <f>IFERROR(stern!BH126/GAMSstern!BH126,"")</f>
        <v>0.99881214140055397</v>
      </c>
      <c r="BJ126" s="61">
        <f>IFERROR(stern!BI126/GAMSstern!BI126,"")</f>
        <v>0.99855040668861073</v>
      </c>
    </row>
    <row r="127" spans="1:62" x14ac:dyDescent="0.25">
      <c r="A127" t="str">
        <f>stern!A127</f>
        <v>Utility of p. c. consumption</v>
      </c>
      <c r="B127" t="str">
        <f>GAMSbase!A127</f>
        <v>Utility of Per Capita Consumption</v>
      </c>
      <c r="C127" s="61" t="str">
        <f>IFERROR(stern!B127/GAMSstern!B127,"")</f>
        <v/>
      </c>
      <c r="D127" s="61" t="str">
        <f>IFERROR(stern!C127/GAMSstern!C127,"")</f>
        <v/>
      </c>
      <c r="E127" s="61" t="str">
        <f>IFERROR(stern!D127/GAMSstern!D127,"")</f>
        <v/>
      </c>
      <c r="F127" s="61" t="str">
        <f>IFERROR(stern!E127/GAMSstern!E127,"")</f>
        <v/>
      </c>
      <c r="G127" s="61" t="str">
        <f>IFERROR(stern!F127/GAMSstern!F127,"")</f>
        <v/>
      </c>
      <c r="H127" s="61" t="str">
        <f>IFERROR(stern!G127/GAMSstern!G127,"")</f>
        <v/>
      </c>
      <c r="I127" s="61" t="str">
        <f>IFERROR(stern!H127/GAMSstern!H127,"")</f>
        <v/>
      </c>
      <c r="J127" s="61" t="str">
        <f>IFERROR(stern!I127/GAMSstern!I127,"")</f>
        <v/>
      </c>
      <c r="K127" s="61" t="str">
        <f>IFERROR(stern!J127/GAMSstern!J127,"")</f>
        <v/>
      </c>
      <c r="L127" s="61" t="str">
        <f>IFERROR(stern!K127/GAMSstern!K127,"")</f>
        <v/>
      </c>
      <c r="M127" s="61" t="str">
        <f>IFERROR(stern!L127/GAMSstern!L127,"")</f>
        <v/>
      </c>
      <c r="N127" s="61" t="str">
        <f>IFERROR(stern!M127/GAMSstern!M127,"")</f>
        <v/>
      </c>
      <c r="O127" s="61" t="str">
        <f>IFERROR(stern!N127/GAMSstern!N127,"")</f>
        <v/>
      </c>
      <c r="P127" s="61" t="str">
        <f>IFERROR(stern!O127/GAMSstern!O127,"")</f>
        <v/>
      </c>
      <c r="Q127" s="61" t="str">
        <f>IFERROR(stern!P127/GAMSstern!P127,"")</f>
        <v/>
      </c>
      <c r="R127" s="61" t="str">
        <f>IFERROR(stern!Q127/GAMSstern!Q127,"")</f>
        <v/>
      </c>
      <c r="S127" s="61" t="str">
        <f>IFERROR(stern!R127/GAMSstern!R127,"")</f>
        <v/>
      </c>
      <c r="T127" s="61" t="str">
        <f>IFERROR(stern!S127/GAMSstern!S127,"")</f>
        <v/>
      </c>
      <c r="U127" s="61" t="str">
        <f>IFERROR(stern!T127/GAMSstern!T127,"")</f>
        <v/>
      </c>
      <c r="V127" s="61" t="str">
        <f>IFERROR(stern!U127/GAMSstern!U127,"")</f>
        <v/>
      </c>
      <c r="W127" s="61" t="str">
        <f>IFERROR(stern!V127/GAMSstern!V127,"")</f>
        <v/>
      </c>
      <c r="X127" s="61" t="str">
        <f>IFERROR(stern!W127/GAMSstern!W127,"")</f>
        <v/>
      </c>
      <c r="Y127" s="61" t="str">
        <f>IFERROR(stern!X127/GAMSstern!X127,"")</f>
        <v/>
      </c>
      <c r="Z127" s="61" t="str">
        <f>IFERROR(stern!Y127/GAMSstern!Y127,"")</f>
        <v/>
      </c>
      <c r="AA127" s="61" t="str">
        <f>IFERROR(stern!Z127/GAMSstern!Z127,"")</f>
        <v/>
      </c>
      <c r="AB127" s="61" t="str">
        <f>IFERROR(stern!AA127/GAMSstern!AA127,"")</f>
        <v/>
      </c>
      <c r="AC127" s="61" t="str">
        <f>IFERROR(stern!AB127/GAMSstern!AB127,"")</f>
        <v/>
      </c>
      <c r="AD127" s="61" t="str">
        <f>IFERROR(stern!AC127/GAMSstern!AC127,"")</f>
        <v/>
      </c>
      <c r="AE127" s="61" t="str">
        <f>IFERROR(stern!AD127/GAMSstern!AD127,"")</f>
        <v/>
      </c>
      <c r="AF127" s="61" t="str">
        <f>IFERROR(stern!AE127/GAMSstern!AE127,"")</f>
        <v/>
      </c>
      <c r="AG127" s="61" t="str">
        <f>IFERROR(stern!AF127/GAMSstern!AF127,"")</f>
        <v/>
      </c>
      <c r="AH127" s="61" t="str">
        <f>IFERROR(stern!AG127/GAMSstern!AG127,"")</f>
        <v/>
      </c>
      <c r="AI127" s="61" t="str">
        <f>IFERROR(stern!AH127/GAMSstern!AH127,"")</f>
        <v/>
      </c>
      <c r="AJ127" s="61" t="str">
        <f>IFERROR(stern!AI127/GAMSstern!AI127,"")</f>
        <v/>
      </c>
      <c r="AK127" s="61" t="str">
        <f>IFERROR(stern!AJ127/GAMSstern!AJ127,"")</f>
        <v/>
      </c>
      <c r="AL127" s="61" t="str">
        <f>IFERROR(stern!AK127/GAMSstern!AK127,"")</f>
        <v/>
      </c>
      <c r="AM127" s="61" t="str">
        <f>IFERROR(stern!AL127/GAMSstern!AL127,"")</f>
        <v/>
      </c>
      <c r="AN127" s="61" t="str">
        <f>IFERROR(stern!AM127/GAMSstern!AM127,"")</f>
        <v/>
      </c>
      <c r="AO127" s="61" t="str">
        <f>IFERROR(stern!AN127/GAMSstern!AN127,"")</f>
        <v/>
      </c>
      <c r="AP127" s="61" t="str">
        <f>IFERROR(stern!AO127/GAMSstern!AO127,"")</f>
        <v/>
      </c>
      <c r="AQ127" s="61" t="str">
        <f>IFERROR(stern!AP127/GAMSstern!AP127,"")</f>
        <v/>
      </c>
      <c r="AR127" s="61" t="str">
        <f>IFERROR(stern!AQ127/GAMSstern!AQ127,"")</f>
        <v/>
      </c>
      <c r="AS127" s="61" t="str">
        <f>IFERROR(stern!AR127/GAMSstern!AR127,"")</f>
        <v/>
      </c>
      <c r="AT127" s="61" t="str">
        <f>IFERROR(stern!AS127/GAMSstern!AS127,"")</f>
        <v/>
      </c>
      <c r="AU127" s="61" t="str">
        <f>IFERROR(stern!AT127/GAMSstern!AT127,"")</f>
        <v/>
      </c>
      <c r="AV127" s="61" t="str">
        <f>IFERROR(stern!AU127/GAMSstern!AU127,"")</f>
        <v/>
      </c>
      <c r="AW127" s="61" t="str">
        <f>IFERROR(stern!AV127/GAMSstern!AV127,"")</f>
        <v/>
      </c>
      <c r="AX127" s="61" t="str">
        <f>IFERROR(stern!AW127/GAMSstern!AW127,"")</f>
        <v/>
      </c>
      <c r="AY127" s="61" t="str">
        <f>IFERROR(stern!AX127/GAMSstern!AX127,"")</f>
        <v/>
      </c>
      <c r="AZ127" s="61" t="str">
        <f>IFERROR(stern!AY127/GAMSstern!AY127,"")</f>
        <v/>
      </c>
      <c r="BA127" s="61" t="str">
        <f>IFERROR(stern!AZ127/GAMSstern!AZ127,"")</f>
        <v/>
      </c>
      <c r="BB127" s="61" t="str">
        <f>IFERROR(stern!BA127/GAMSstern!BA127,"")</f>
        <v/>
      </c>
      <c r="BC127" s="61" t="str">
        <f>IFERROR(stern!BB127/GAMSstern!BB127,"")</f>
        <v/>
      </c>
      <c r="BD127" s="61" t="str">
        <f>IFERROR(stern!BC127/GAMSstern!BC127,"")</f>
        <v/>
      </c>
      <c r="BE127" s="61" t="str">
        <f>IFERROR(stern!BD127/GAMSstern!BD127,"")</f>
        <v/>
      </c>
      <c r="BF127" s="61" t="str">
        <f>IFERROR(stern!BE127/GAMSstern!BE127,"")</f>
        <v/>
      </c>
      <c r="BG127" s="61" t="str">
        <f>IFERROR(stern!BF127/GAMSstern!BF127,"")</f>
        <v/>
      </c>
      <c r="BH127" s="61" t="str">
        <f>IFERROR(stern!BG127/GAMSstern!BG127,"")</f>
        <v/>
      </c>
      <c r="BI127" s="61" t="str">
        <f>IFERROR(stern!BH127/GAMSstern!BH127,"")</f>
        <v/>
      </c>
      <c r="BJ127" s="61" t="str">
        <f>IFERROR(stern!BI127/GAMSstern!BI127,"")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row>
    <row r="130" spans="1:62" x14ac:dyDescent="0.25">
      <c r="A130" t="str">
        <f>stern!A130</f>
        <v>Control variables: Optimized for 2015 and beyond.</v>
      </c>
      <c r="B130" t="str">
        <f>GAMSbase!A130</f>
        <v>** CONTROL VARIABLES</v>
      </c>
      <c r="C130" s="61" t="str">
        <f>IFERROR(stern!B130/GAMSstern!B130,"")</f>
        <v/>
      </c>
      <c r="D130" s="61" t="str">
        <f>IFERROR(stern!C130/GAMSstern!C130,"")</f>
        <v/>
      </c>
      <c r="E130" s="61" t="str">
        <f>IFERROR(stern!D130/GAMSstern!D130,"")</f>
        <v/>
      </c>
      <c r="F130" s="61" t="str">
        <f>IFERROR(stern!E130/GAMSstern!E130,"")</f>
        <v/>
      </c>
      <c r="G130" s="61" t="str">
        <f>IFERROR(stern!F130/GAMSstern!F130,"")</f>
        <v/>
      </c>
      <c r="H130" s="61" t="str">
        <f>IFERROR(stern!G130/GAMSstern!G130,"")</f>
        <v/>
      </c>
      <c r="I130" s="61" t="str">
        <f>IFERROR(stern!H130/GAMSstern!H130,"")</f>
        <v/>
      </c>
      <c r="J130" s="61" t="str">
        <f>IFERROR(stern!I130/GAMSstern!I130,"")</f>
        <v/>
      </c>
      <c r="K130" s="61" t="str">
        <f>IFERROR(stern!J130/GAMSstern!J130,"")</f>
        <v/>
      </c>
      <c r="L130" s="61" t="str">
        <f>IFERROR(stern!K130/GAMSstern!K130,"")</f>
        <v/>
      </c>
      <c r="M130" s="61" t="str">
        <f>IFERROR(stern!L130/GAMSstern!L130,"")</f>
        <v/>
      </c>
      <c r="N130" s="61" t="str">
        <f>IFERROR(stern!M130/GAMSstern!M130,"")</f>
        <v/>
      </c>
      <c r="O130" s="61" t="str">
        <f>IFERROR(stern!N130/GAMSstern!N130,"")</f>
        <v/>
      </c>
      <c r="P130" s="61" t="str">
        <f>IFERROR(stern!O130/GAMSstern!O130,"")</f>
        <v/>
      </c>
      <c r="Q130" s="61" t="str">
        <f>IFERROR(stern!P130/GAMSstern!P130,"")</f>
        <v/>
      </c>
      <c r="R130" s="61" t="str">
        <f>IFERROR(stern!Q130/GAMSstern!Q130,"")</f>
        <v/>
      </c>
      <c r="S130" s="61" t="str">
        <f>IFERROR(stern!R130/GAMSstern!R130,"")</f>
        <v/>
      </c>
      <c r="T130" s="61" t="str">
        <f>IFERROR(stern!S130/GAMSstern!S130,"")</f>
        <v/>
      </c>
      <c r="U130" s="61" t="str">
        <f>IFERROR(stern!T130/GAMSstern!T130,"")</f>
        <v/>
      </c>
      <c r="V130" s="61" t="str">
        <f>IFERROR(stern!U130/GAMSstern!U130,"")</f>
        <v/>
      </c>
      <c r="W130" s="61" t="str">
        <f>IFERROR(stern!V130/GAMSstern!V130,"")</f>
        <v/>
      </c>
      <c r="X130" s="61" t="str">
        <f>IFERROR(stern!W130/GAMSstern!W130,"")</f>
        <v/>
      </c>
      <c r="Y130" s="61" t="str">
        <f>IFERROR(stern!X130/GAMSstern!X130,"")</f>
        <v/>
      </c>
      <c r="Z130" s="61" t="str">
        <f>IFERROR(stern!Y130/GAMSstern!Y130,"")</f>
        <v/>
      </c>
      <c r="AA130" s="61" t="str">
        <f>IFERROR(stern!Z130/GAMSstern!Z130,"")</f>
        <v/>
      </c>
      <c r="AB130" s="61" t="str">
        <f>IFERROR(stern!AA130/GAMSstern!AA130,"")</f>
        <v/>
      </c>
      <c r="AC130" s="61" t="str">
        <f>IFERROR(stern!AB130/GAMSstern!AB130,"")</f>
        <v/>
      </c>
      <c r="AD130" s="61" t="str">
        <f>IFERROR(stern!AC130/GAMSstern!AC130,"")</f>
        <v/>
      </c>
      <c r="AE130" s="61" t="str">
        <f>IFERROR(stern!AD130/GAMSstern!AD130,"")</f>
        <v/>
      </c>
      <c r="AF130" s="61" t="str">
        <f>IFERROR(stern!AE130/GAMSstern!AE130,"")</f>
        <v/>
      </c>
      <c r="AG130" s="61" t="str">
        <f>IFERROR(stern!AF130/GAMSstern!AF130,"")</f>
        <v/>
      </c>
      <c r="AH130" s="61" t="str">
        <f>IFERROR(stern!AG130/GAMSstern!AG130,"")</f>
        <v/>
      </c>
      <c r="AI130" s="61" t="str">
        <f>IFERROR(stern!AH130/GAMSstern!AH130,"")</f>
        <v/>
      </c>
      <c r="AJ130" s="61" t="str">
        <f>IFERROR(stern!AI130/GAMSstern!AI130,"")</f>
        <v/>
      </c>
      <c r="AK130" s="61" t="str">
        <f>IFERROR(stern!AJ130/GAMSstern!AJ130,"")</f>
        <v/>
      </c>
      <c r="AL130" s="61" t="str">
        <f>IFERROR(stern!AK130/GAMSstern!AK130,"")</f>
        <v/>
      </c>
      <c r="AM130" s="61" t="str">
        <f>IFERROR(stern!AL130/GAMSstern!AL130,"")</f>
        <v/>
      </c>
      <c r="AN130" s="61" t="str">
        <f>IFERROR(stern!AM130/GAMSstern!AM130,"")</f>
        <v/>
      </c>
      <c r="AO130" s="61" t="str">
        <f>IFERROR(stern!AN130/GAMSstern!AN130,"")</f>
        <v/>
      </c>
      <c r="AP130" s="61" t="str">
        <f>IFERROR(stern!AO130/GAMSstern!AO130,"")</f>
        <v/>
      </c>
      <c r="AQ130" s="61" t="str">
        <f>IFERROR(stern!AP130/GAMSstern!AP130,"")</f>
        <v/>
      </c>
      <c r="AR130" s="61" t="str">
        <f>IFERROR(stern!AQ130/GAMSstern!AQ130,"")</f>
        <v/>
      </c>
      <c r="AS130" s="61" t="str">
        <f>IFERROR(stern!AR130/GAMSstern!AR130,"")</f>
        <v/>
      </c>
      <c r="AT130" s="61" t="str">
        <f>IFERROR(stern!AS130/GAMSstern!AS130,"")</f>
        <v/>
      </c>
      <c r="AU130" s="61" t="str">
        <f>IFERROR(stern!AT130/GAMSstern!AT130,"")</f>
        <v/>
      </c>
      <c r="AV130" s="61" t="str">
        <f>IFERROR(stern!AU130/GAMSstern!AU130,"")</f>
        <v/>
      </c>
      <c r="AW130" s="61" t="str">
        <f>IFERROR(stern!AV130/GAMSstern!AV130,"")</f>
        <v/>
      </c>
      <c r="AX130" s="61" t="str">
        <f>IFERROR(stern!AW130/GAMSstern!AW130,"")</f>
        <v/>
      </c>
      <c r="AY130" s="61" t="str">
        <f>IFERROR(stern!AX130/GAMSstern!AX130,"")</f>
        <v/>
      </c>
      <c r="AZ130" s="61" t="str">
        <f>IFERROR(stern!AY130/GAMSstern!AY130,"")</f>
        <v/>
      </c>
      <c r="BA130" s="61" t="str">
        <f>IFERROR(stern!AZ130/GAMSstern!AZ130,"")</f>
        <v/>
      </c>
      <c r="BB130" s="61" t="str">
        <f>IFERROR(stern!BA130/GAMSstern!BA130,"")</f>
        <v/>
      </c>
      <c r="BC130" s="61" t="str">
        <f>IFERROR(stern!BB130/GAMSstern!BB130,"")</f>
        <v/>
      </c>
      <c r="BD130" s="61" t="str">
        <f>IFERROR(stern!BC130/GAMSstern!BC130,"")</f>
        <v/>
      </c>
      <c r="BE130" s="61" t="str">
        <f>IFERROR(stern!BD130/GAMSstern!BD130,"")</f>
        <v/>
      </c>
      <c r="BF130" s="61" t="str">
        <f>IFERROR(stern!BE130/GAMSstern!BE130,"")</f>
        <v/>
      </c>
      <c r="BG130" s="61" t="str">
        <f>IFERROR(stern!BF130/GAMSstern!BF130,"")</f>
        <v/>
      </c>
      <c r="BH130" s="61" t="str">
        <f>IFERROR(stern!BG130/GAMSstern!BG130,"")</f>
        <v/>
      </c>
      <c r="BI130" s="61" t="str">
        <f>IFERROR(stern!BH130/GAMSstern!BH130,"")</f>
        <v/>
      </c>
      <c r="BJ130" s="61" t="str">
        <f>IFERROR(stern!BI130/GAMSstern!BI130,"")</f>
        <v/>
      </c>
    </row>
    <row r="131" spans="1:62" x14ac:dyDescent="0.25">
      <c r="A131" t="str">
        <f>stern!A131</f>
        <v>Savings Rate (fraction of gross output)</v>
      </c>
      <c r="B131" t="str">
        <f>GAMSbase!A131</f>
        <v>Savings Rate (proportion of gross output)</v>
      </c>
      <c r="C131" s="61">
        <f>IFERROR(stern!B131/GAMSstern!B131,"")</f>
        <v>1</v>
      </c>
      <c r="D131" s="61">
        <f>IFERROR(stern!C131/GAMSstern!C131,"")</f>
        <v>1</v>
      </c>
      <c r="E131" s="61">
        <f>IFERROR(stern!D131/GAMSstern!D131,"")</f>
        <v>1</v>
      </c>
      <c r="F131" s="61">
        <f>IFERROR(stern!E131/GAMSstern!E131,"")</f>
        <v>1</v>
      </c>
      <c r="G131" s="61">
        <f>IFERROR(stern!F131/GAMSstern!F131,"")</f>
        <v>1</v>
      </c>
      <c r="H131" s="61">
        <f>IFERROR(stern!G131/GAMSstern!G131,"")</f>
        <v>1</v>
      </c>
      <c r="I131" s="61">
        <f>IFERROR(stern!H131/GAMSstern!H131,"")</f>
        <v>1</v>
      </c>
      <c r="J131" s="61">
        <f>IFERROR(stern!I131/GAMSstern!I131,"")</f>
        <v>1</v>
      </c>
      <c r="K131" s="61">
        <f>IFERROR(stern!J131/GAMSstern!J131,"")</f>
        <v>1</v>
      </c>
      <c r="L131" s="61">
        <f>IFERROR(stern!K131/GAMSstern!K131,"")</f>
        <v>1</v>
      </c>
      <c r="M131" s="61">
        <f>IFERROR(stern!L131/GAMSstern!L131,"")</f>
        <v>1</v>
      </c>
      <c r="N131" s="61">
        <f>IFERROR(stern!M131/GAMSstern!M131,"")</f>
        <v>1</v>
      </c>
      <c r="O131" s="61">
        <f>IFERROR(stern!N131/GAMSstern!N131,"")</f>
        <v>1</v>
      </c>
      <c r="P131" s="61">
        <f>IFERROR(stern!O131/GAMSstern!O131,"")</f>
        <v>1</v>
      </c>
      <c r="Q131" s="61">
        <f>IFERROR(stern!P131/GAMSstern!P131,"")</f>
        <v>1</v>
      </c>
      <c r="R131" s="61">
        <f>IFERROR(stern!Q131/GAMSstern!Q131,"")</f>
        <v>1</v>
      </c>
      <c r="S131" s="61">
        <f>IFERROR(stern!R131/GAMSstern!R131,"")</f>
        <v>1</v>
      </c>
      <c r="T131" s="61">
        <f>IFERROR(stern!S131/GAMSstern!S131,"")</f>
        <v>1</v>
      </c>
      <c r="U131" s="61">
        <f>IFERROR(stern!T131/GAMSstern!T131,"")</f>
        <v>1</v>
      </c>
      <c r="V131" s="61">
        <f>IFERROR(stern!U131/GAMSstern!U131,"")</f>
        <v>1</v>
      </c>
      <c r="W131" s="61">
        <f>IFERROR(stern!V131/GAMSstern!V131,"")</f>
        <v>1</v>
      </c>
      <c r="X131" s="61">
        <f>IFERROR(stern!W131/GAMSstern!W131,"")</f>
        <v>1</v>
      </c>
      <c r="Y131" s="61">
        <f>IFERROR(stern!X131/GAMSstern!X131,"")</f>
        <v>1</v>
      </c>
      <c r="Z131" s="61">
        <f>IFERROR(stern!Y131/GAMSstern!Y131,"")</f>
        <v>1</v>
      </c>
      <c r="AA131" s="61">
        <f>IFERROR(stern!Z131/GAMSstern!Z131,"")</f>
        <v>1</v>
      </c>
      <c r="AB131" s="61">
        <f>IFERROR(stern!AA131/GAMSstern!AA131,"")</f>
        <v>1</v>
      </c>
      <c r="AC131" s="61">
        <f>IFERROR(stern!AB131/GAMSstern!AB131,"")</f>
        <v>1</v>
      </c>
      <c r="AD131" s="61">
        <f>IFERROR(stern!AC131/GAMSstern!AC131,"")</f>
        <v>1</v>
      </c>
      <c r="AE131" s="61">
        <f>IFERROR(stern!AD131/GAMSstern!AD131,"")</f>
        <v>1</v>
      </c>
      <c r="AF131" s="61">
        <f>IFERROR(stern!AE131/GAMSstern!AE131,"")</f>
        <v>1</v>
      </c>
      <c r="AG131" s="61">
        <f>IFERROR(stern!AF131/GAMSstern!AF131,"")</f>
        <v>1</v>
      </c>
      <c r="AH131" s="61">
        <f>IFERROR(stern!AG131/GAMSstern!AG131,"")</f>
        <v>1</v>
      </c>
      <c r="AI131" s="61">
        <f>IFERROR(stern!AH131/GAMSstern!AH131,"")</f>
        <v>1</v>
      </c>
      <c r="AJ131" s="61">
        <f>IFERROR(stern!AI131/GAMSstern!AI131,"")</f>
        <v>1</v>
      </c>
      <c r="AK131" s="61">
        <f>IFERROR(stern!AJ131/GAMSstern!AJ131,"")</f>
        <v>1</v>
      </c>
      <c r="AL131" s="61">
        <f>IFERROR(stern!AK131/GAMSstern!AK131,"")</f>
        <v>1</v>
      </c>
      <c r="AM131" s="61">
        <f>IFERROR(stern!AL131/GAMSstern!AL131,"")</f>
        <v>1</v>
      </c>
      <c r="AN131" s="61">
        <f>IFERROR(stern!AM131/GAMSstern!AM131,"")</f>
        <v>1</v>
      </c>
      <c r="AO131" s="61">
        <f>IFERROR(stern!AN131/GAMSstern!AN131,"")</f>
        <v>1</v>
      </c>
      <c r="AP131" s="61">
        <f>IFERROR(stern!AO131/GAMSstern!AO131,"")</f>
        <v>1</v>
      </c>
      <c r="AQ131" s="61">
        <f>IFERROR(stern!AP131/GAMSstern!AP131,"")</f>
        <v>1</v>
      </c>
      <c r="AR131" s="61">
        <f>IFERROR(stern!AQ131/GAMSstern!AQ131,"")</f>
        <v>1</v>
      </c>
      <c r="AS131" s="61">
        <f>IFERROR(stern!AR131/GAMSstern!AR131,"")</f>
        <v>1</v>
      </c>
      <c r="AT131" s="61">
        <f>IFERROR(stern!AS131/GAMSstern!AS131,"")</f>
        <v>1</v>
      </c>
      <c r="AU131" s="61">
        <f>IFERROR(stern!AT131/GAMSstern!AT131,"")</f>
        <v>1</v>
      </c>
      <c r="AV131" s="61">
        <f>IFERROR(stern!AU131/GAMSstern!AU131,"")</f>
        <v>1</v>
      </c>
      <c r="AW131" s="61">
        <f>IFERROR(stern!AV131/GAMSstern!AV131,"")</f>
        <v>1</v>
      </c>
      <c r="AX131" s="61">
        <f>IFERROR(stern!AW131/GAMSstern!AW131,"")</f>
        <v>1</v>
      </c>
      <c r="AY131" s="61">
        <f>IFERROR(stern!AX131/GAMSstern!AX131,"")</f>
        <v>1</v>
      </c>
      <c r="AZ131" s="61">
        <f>IFERROR(stern!AY131/GAMSstern!AY131,"")</f>
        <v>1</v>
      </c>
      <c r="BA131" s="61">
        <f>IFERROR(stern!AZ131/GAMSstern!AZ131,"")</f>
        <v>1</v>
      </c>
      <c r="BB131" s="61">
        <f>IFERROR(stern!BA131/GAMSstern!BA131,"")</f>
        <v>1</v>
      </c>
      <c r="BC131" s="61">
        <f>IFERROR(stern!BB131/GAMSstern!BB131,"")</f>
        <v>1</v>
      </c>
      <c r="BD131" s="61">
        <f>IFERROR(stern!BC131/GAMSstern!BC131,"")</f>
        <v>1</v>
      </c>
      <c r="BE131" s="61">
        <f>IFERROR(stern!BD131/GAMSstern!BD131,"")</f>
        <v>1</v>
      </c>
      <c r="BF131" s="61">
        <f>IFERROR(stern!BE131/GAMSstern!BE131,"")</f>
        <v>1</v>
      </c>
      <c r="BG131" s="61">
        <f>IFERROR(stern!BF131/GAMSstern!BF131,"")</f>
        <v>1</v>
      </c>
      <c r="BH131" s="61">
        <f>IFERROR(stern!BG131/GAMSstern!BG131,"")</f>
        <v>1</v>
      </c>
      <c r="BI131" s="61">
        <f>IFERROR(stern!BH131/GAMSstern!BH131,"")</f>
        <v>1</v>
      </c>
      <c r="BJ131" s="61">
        <f>IFERROR(stern!BI131/GAMSstern!BI131,"")</f>
        <v>1</v>
      </c>
    </row>
    <row r="132" spans="1:62" x14ac:dyDescent="0.25">
      <c r="A132" t="str">
        <f>stern!A132</f>
        <v>Carbon price (per t CO2)</v>
      </c>
      <c r="B132" t="str">
        <f>GAMSbase!A132</f>
        <v>Carbon Price (per t CO2)</v>
      </c>
      <c r="C132" s="61">
        <f>IFERROR(stern!B132/GAMSstern!B132,"")</f>
        <v>1</v>
      </c>
      <c r="D132" s="61">
        <f>IFERROR(stern!C132/GAMSstern!C132,"")</f>
        <v>1</v>
      </c>
      <c r="E132" s="61">
        <f>IFERROR(stern!D132/GAMSstern!D132,"")</f>
        <v>1</v>
      </c>
      <c r="F132" s="61">
        <f>IFERROR(stern!E132/GAMSstern!E132,"")</f>
        <v>1</v>
      </c>
      <c r="G132" s="61">
        <f>IFERROR(stern!F132/GAMSstern!F132,"")</f>
        <v>1</v>
      </c>
      <c r="H132" s="61">
        <f>IFERROR(stern!G132/GAMSstern!G132,"")</f>
        <v>1</v>
      </c>
      <c r="I132" s="61">
        <f>IFERROR(stern!H132/GAMSstern!H132,"")</f>
        <v>1</v>
      </c>
      <c r="J132" s="61">
        <f>IFERROR(stern!I132/GAMSstern!I132,"")</f>
        <v>1</v>
      </c>
      <c r="K132" s="61">
        <f>IFERROR(stern!J132/GAMSstern!J132,"")</f>
        <v>1</v>
      </c>
      <c r="L132" s="61">
        <f>IFERROR(stern!K132/GAMSstern!K132,"")</f>
        <v>1</v>
      </c>
      <c r="M132" s="61">
        <f>IFERROR(stern!L132/GAMSstern!L132,"")</f>
        <v>1</v>
      </c>
      <c r="N132" s="61">
        <f>IFERROR(stern!M132/GAMSstern!M132,"")</f>
        <v>1</v>
      </c>
      <c r="O132" s="61">
        <f>IFERROR(stern!N132/GAMSstern!N132,"")</f>
        <v>1</v>
      </c>
      <c r="P132" s="61">
        <f>IFERROR(stern!O132/GAMSstern!O132,"")</f>
        <v>1</v>
      </c>
      <c r="Q132" s="61">
        <f>IFERROR(stern!P132/GAMSstern!P132,"")</f>
        <v>1</v>
      </c>
      <c r="R132" s="61">
        <f>IFERROR(stern!Q132/GAMSstern!Q132,"")</f>
        <v>1</v>
      </c>
      <c r="S132" s="61">
        <f>IFERROR(stern!R132/GAMSstern!R132,"")</f>
        <v>1</v>
      </c>
      <c r="T132" s="61">
        <f>IFERROR(stern!S132/GAMSstern!S132,"")</f>
        <v>1</v>
      </c>
      <c r="U132" s="61">
        <f>IFERROR(stern!T132/GAMSstern!T132,"")</f>
        <v>1</v>
      </c>
      <c r="V132" s="61">
        <f>IFERROR(stern!U132/GAMSstern!U132,"")</f>
        <v>1</v>
      </c>
      <c r="W132" s="61">
        <f>IFERROR(stern!V132/GAMSstern!V132,"")</f>
        <v>1</v>
      </c>
      <c r="X132" s="61">
        <f>IFERROR(stern!W132/GAMSstern!W132,"")</f>
        <v>1</v>
      </c>
      <c r="Y132" s="61">
        <f>IFERROR(stern!X132/GAMSstern!X132,"")</f>
        <v>1</v>
      </c>
      <c r="Z132" s="61">
        <f>IFERROR(stern!Y132/GAMSstern!Y132,"")</f>
        <v>1</v>
      </c>
      <c r="AA132" s="61">
        <f>IFERROR(stern!Z132/GAMSstern!Z132,"")</f>
        <v>1</v>
      </c>
      <c r="AB132" s="61">
        <f>IFERROR(stern!AA132/GAMSstern!AA132,"")</f>
        <v>1</v>
      </c>
      <c r="AC132" s="61">
        <f>IFERROR(stern!AB132/GAMSstern!AB132,"")</f>
        <v>1</v>
      </c>
      <c r="AD132" s="61">
        <f>IFERROR(stern!AC132/GAMSstern!AC132,"")</f>
        <v>1</v>
      </c>
      <c r="AE132" s="61">
        <f>IFERROR(stern!AD132/GAMSstern!AD132,"")</f>
        <v>1</v>
      </c>
      <c r="AF132" s="61">
        <f>IFERROR(stern!AE132/GAMSstern!AE132,"")</f>
        <v>1</v>
      </c>
      <c r="AG132" s="61">
        <f>IFERROR(stern!AF132/GAMSstern!AF132,"")</f>
        <v>1</v>
      </c>
      <c r="AH132" s="61">
        <f>IFERROR(stern!AG132/GAMSstern!AG132,"")</f>
        <v>1</v>
      </c>
      <c r="AI132" s="61">
        <f>IFERROR(stern!AH132/GAMSstern!AH132,"")</f>
        <v>1</v>
      </c>
      <c r="AJ132" s="61">
        <f>IFERROR(stern!AI132/GAMSstern!AI132,"")</f>
        <v>1</v>
      </c>
      <c r="AK132" s="61">
        <f>IFERROR(stern!AJ132/GAMSstern!AJ132,"")</f>
        <v>1</v>
      </c>
      <c r="AL132" s="61">
        <f>IFERROR(stern!AK132/GAMSstern!AK132,"")</f>
        <v>1</v>
      </c>
      <c r="AM132" s="61">
        <f>IFERROR(stern!AL132/GAMSstern!AL132,"")</f>
        <v>1</v>
      </c>
      <c r="AN132" s="61">
        <f>IFERROR(stern!AM132/GAMSstern!AM132,"")</f>
        <v>1</v>
      </c>
      <c r="AO132" s="61">
        <f>IFERROR(stern!AN132/GAMSstern!AN132,"")</f>
        <v>1</v>
      </c>
      <c r="AP132" s="61">
        <f>IFERROR(stern!AO132/GAMSstern!AO132,"")</f>
        <v>1</v>
      </c>
      <c r="AQ132" s="61">
        <f>IFERROR(stern!AP132/GAMSstern!AP132,"")</f>
        <v>1</v>
      </c>
      <c r="AR132" s="61">
        <f>IFERROR(stern!AQ132/GAMSstern!AQ132,"")</f>
        <v>1</v>
      </c>
      <c r="AS132" s="61">
        <f>IFERROR(stern!AR132/GAMSstern!AR132,"")</f>
        <v>1</v>
      </c>
      <c r="AT132" s="61">
        <f>IFERROR(stern!AS132/GAMSstern!AS132,"")</f>
        <v>1</v>
      </c>
      <c r="AU132" s="61">
        <f>IFERROR(stern!AT132/GAMSstern!AT132,"")</f>
        <v>1</v>
      </c>
      <c r="AV132" s="61">
        <f>IFERROR(stern!AU132/GAMSstern!AU132,"")</f>
        <v>1</v>
      </c>
      <c r="AW132" s="61">
        <f>IFERROR(stern!AV132/GAMSstern!AV132,"")</f>
        <v>1</v>
      </c>
      <c r="AX132" s="61">
        <f>IFERROR(stern!AW132/GAMSstern!AW132,"")</f>
        <v>1</v>
      </c>
      <c r="AY132" s="61">
        <f>IFERROR(stern!AX132/GAMSstern!AX132,"")</f>
        <v>1</v>
      </c>
      <c r="AZ132" s="61">
        <f>IFERROR(stern!AY132/GAMSstern!AY132,"")</f>
        <v>1</v>
      </c>
      <c r="BA132" s="61">
        <f>IFERROR(stern!AZ132/GAMSstern!AZ132,"")</f>
        <v>1</v>
      </c>
      <c r="BB132" s="61">
        <f>IFERROR(stern!BA132/GAMSstern!BA132,"")</f>
        <v>1</v>
      </c>
      <c r="BC132" s="61">
        <f>IFERROR(stern!BB132/GAMSstern!BB132,"")</f>
        <v>1</v>
      </c>
      <c r="BD132" s="61">
        <f>IFERROR(stern!BC132/GAMSstern!BC132,"")</f>
        <v>1</v>
      </c>
      <c r="BE132" s="61">
        <f>IFERROR(stern!BD132/GAMSstern!BD132,"")</f>
        <v>1</v>
      </c>
      <c r="BF132" s="61">
        <f>IFERROR(stern!BE132/GAMSstern!BE132,"")</f>
        <v>1</v>
      </c>
      <c r="BG132" s="61">
        <f>IFERROR(stern!BF132/GAMSstern!BF132,"")</f>
        <v>1</v>
      </c>
      <c r="BH132" s="61">
        <f>IFERROR(stern!BG132/GAMSstern!BG132,"")</f>
        <v>1</v>
      </c>
      <c r="BI132" s="61">
        <f>IFERROR(stern!BH132/GAMSstern!BH132,"")</f>
        <v>1</v>
      </c>
      <c r="BJ132" s="61">
        <f>IFERROR(stern!BI132/GAMSstern!BI132,"")</f>
        <v>1</v>
      </c>
    </row>
    <row r="133" spans="1:62" x14ac:dyDescent="0.25">
      <c r="A133" t="str">
        <f>stern!A133</f>
        <v>Carbon price (per ton CO2 plus Hotelling rent)</v>
      </c>
      <c r="B133" t="str">
        <f>GAMSbase!A133</f>
        <v>Carbon Price (per t CO2) [repeat]</v>
      </c>
      <c r="C133" s="61">
        <f>IFERROR(stern!B133/GAMSstern!B133,"")</f>
        <v>1</v>
      </c>
      <c r="D133" s="61">
        <f>IFERROR(stern!C133/GAMSstern!C133,"")</f>
        <v>1</v>
      </c>
      <c r="E133" s="61">
        <f>IFERROR(stern!D133/GAMSstern!D133,"")</f>
        <v>1</v>
      </c>
      <c r="F133" s="61">
        <f>IFERROR(stern!E133/GAMSstern!E133,"")</f>
        <v>1</v>
      </c>
      <c r="G133" s="61">
        <f>IFERROR(stern!F133/GAMSstern!F133,"")</f>
        <v>1</v>
      </c>
      <c r="H133" s="61">
        <f>IFERROR(stern!G133/GAMSstern!G133,"")</f>
        <v>1</v>
      </c>
      <c r="I133" s="61">
        <f>IFERROR(stern!H133/GAMSstern!H133,"")</f>
        <v>1</v>
      </c>
      <c r="J133" s="61">
        <f>IFERROR(stern!I133/GAMSstern!I133,"")</f>
        <v>1</v>
      </c>
      <c r="K133" s="61">
        <f>IFERROR(stern!J133/GAMSstern!J133,"")</f>
        <v>1</v>
      </c>
      <c r="L133" s="61">
        <f>IFERROR(stern!K133/GAMSstern!K133,"")</f>
        <v>1</v>
      </c>
      <c r="M133" s="61">
        <f>IFERROR(stern!L133/GAMSstern!L133,"")</f>
        <v>1</v>
      </c>
      <c r="N133" s="61">
        <f>IFERROR(stern!M133/GAMSstern!M133,"")</f>
        <v>1</v>
      </c>
      <c r="O133" s="61">
        <f>IFERROR(stern!N133/GAMSstern!N133,"")</f>
        <v>1</v>
      </c>
      <c r="P133" s="61">
        <f>IFERROR(stern!O133/GAMSstern!O133,"")</f>
        <v>0.99999999999983302</v>
      </c>
      <c r="Q133" s="61">
        <f>IFERROR(stern!P133/GAMSstern!P133,"")</f>
        <v>1</v>
      </c>
      <c r="R133" s="61">
        <f>IFERROR(stern!Q133/GAMSstern!Q133,"")</f>
        <v>0.99999999999995592</v>
      </c>
      <c r="S133" s="61">
        <f>IFERROR(stern!R133/GAMSstern!R133,"")</f>
        <v>1</v>
      </c>
      <c r="T133" s="61">
        <f>IFERROR(stern!S133/GAMSstern!S133,"")</f>
        <v>0.99999999999993916</v>
      </c>
      <c r="U133" s="61">
        <f>IFERROR(stern!T133/GAMSstern!T133,"")</f>
        <v>1</v>
      </c>
      <c r="V133" s="61">
        <f>IFERROR(stern!U133/GAMSstern!U133,"")</f>
        <v>1</v>
      </c>
      <c r="W133" s="61">
        <f>IFERROR(stern!V133/GAMSstern!V133,"")</f>
        <v>0.99999999999985734</v>
      </c>
      <c r="X133" s="61">
        <f>IFERROR(stern!W133/GAMSstern!W133,"")</f>
        <v>0.99999999999993139</v>
      </c>
      <c r="Y133" s="61">
        <f>IFERROR(stern!X133/GAMSstern!X133,"")</f>
        <v>1</v>
      </c>
      <c r="Z133" s="61">
        <f>IFERROR(stern!Y133/GAMSstern!Y133,"")</f>
        <v>0.9999999999998842</v>
      </c>
      <c r="AA133" s="61">
        <f>IFERROR(stern!Z133/GAMSstern!Z133,"")</f>
        <v>1</v>
      </c>
      <c r="AB133" s="61">
        <f>IFERROR(stern!AA133/GAMSstern!AA133,"")</f>
        <v>1</v>
      </c>
      <c r="AC133" s="61">
        <f>IFERROR(stern!AB133/GAMSstern!AB133,"")</f>
        <v>0.99999999999997813</v>
      </c>
      <c r="AD133" s="61">
        <f>IFERROR(stern!AC133/GAMSstern!AC133,"")</f>
        <v>1</v>
      </c>
      <c r="AE133" s="61">
        <f>IFERROR(stern!AD133/GAMSstern!AD133,"")</f>
        <v>1</v>
      </c>
      <c r="AF133" s="61">
        <f>IFERROR(stern!AE133/GAMSstern!AE133,"")</f>
        <v>0.72023422870609566</v>
      </c>
      <c r="AG133" s="61">
        <f>IFERROR(stern!AF133/GAMSstern!AF133,"")</f>
        <v>0.72023422870587006</v>
      </c>
      <c r="AH133" s="61">
        <f>IFERROR(stern!AG133/GAMSstern!AG133,"")</f>
        <v>0.72023422870611797</v>
      </c>
      <c r="AI133" s="61">
        <f>IFERROR(stern!AH133/GAMSstern!AH133,"")</f>
        <v>0.72023422870590603</v>
      </c>
      <c r="AJ133" s="61">
        <f>IFERROR(stern!AI133/GAMSstern!AI133,"")</f>
        <v>0.72023422870614939</v>
      </c>
      <c r="AK133" s="61">
        <f>IFERROR(stern!AJ133/GAMSstern!AJ133,"")</f>
        <v>0.72023422870592635</v>
      </c>
      <c r="AL133" s="61">
        <f>IFERROR(stern!AK133/GAMSstern!AK133,"")</f>
        <v>0.7202342287061001</v>
      </c>
      <c r="AM133" s="61">
        <f>IFERROR(stern!AL133/GAMSstern!AL133,"")</f>
        <v>0.72023422870585618</v>
      </c>
      <c r="AN133" s="61">
        <f>IFERROR(stern!AM133/GAMSstern!AM133,"")</f>
        <v>0.72023422870598119</v>
      </c>
      <c r="AO133" s="61">
        <f>IFERROR(stern!AN133/GAMSstern!AN133,"")</f>
        <v>0.72023422870581344</v>
      </c>
      <c r="AP133" s="61">
        <f>IFERROR(stern!AO133/GAMSstern!AO133,"")</f>
        <v>0.75118408250997826</v>
      </c>
      <c r="AQ133" s="61">
        <f>IFERROR(stern!AP133/GAMSstern!AP133,"")</f>
        <v>0.80421955810410461</v>
      </c>
      <c r="AR133" s="61">
        <f>IFERROR(stern!AQ133/GAMSstern!AQ133,"")</f>
        <v>0.85047099957284911</v>
      </c>
      <c r="AS133" s="61">
        <f>IFERROR(stern!AR133/GAMSstern!AR133,"")</f>
        <v>0.88553918664955344</v>
      </c>
      <c r="AT133" s="61">
        <f>IFERROR(stern!AS133/GAMSstern!AS133,"")</f>
        <v>0.9078499802262604</v>
      </c>
      <c r="AU133" s="61">
        <f>IFERROR(stern!AT133/GAMSstern!AT133,"")</f>
        <v>0.91854464317626461</v>
      </c>
      <c r="AV133" s="61">
        <f>IFERROR(stern!AU133/GAMSstern!AU133,"")</f>
        <v>0.92051127899376917</v>
      </c>
      <c r="AW133" s="61">
        <f>IFERROR(stern!AV133/GAMSstern!AV133,"")</f>
        <v>0.91736837037723129</v>
      </c>
      <c r="AX133" s="61">
        <f>IFERROR(stern!AW133/GAMSstern!AW133,"")</f>
        <v>0.91287500812502798</v>
      </c>
      <c r="AY133" s="61">
        <f>IFERROR(stern!AX133/GAMSstern!AX133,"")</f>
        <v>0.91083518001139963</v>
      </c>
      <c r="AZ133" s="61">
        <f>IFERROR(stern!AY133/GAMSstern!AY133,"")</f>
        <v>0.91539261286782403</v>
      </c>
      <c r="BA133" s="61">
        <f>IFERROR(stern!AZ133/GAMSstern!AZ133,"")</f>
        <v>0.89364159284026834</v>
      </c>
      <c r="BB133" s="61">
        <f>IFERROR(stern!BA133/GAMSstern!BA133,"")</f>
        <v>0.93968693033517847</v>
      </c>
      <c r="BC133" s="61">
        <f>IFERROR(stern!BB133/GAMSstern!BB133,"")</f>
        <v>1</v>
      </c>
      <c r="BD133" s="61">
        <f>IFERROR(stern!BC133/GAMSstern!BC133,"")</f>
        <v>1</v>
      </c>
      <c r="BE133" s="61">
        <f>IFERROR(stern!BD133/GAMSstern!BD133,"")</f>
        <v>1</v>
      </c>
      <c r="BF133" s="61">
        <f>IFERROR(stern!BE133/GAMSstern!BE133,"")</f>
        <v>1</v>
      </c>
      <c r="BG133" s="61">
        <f>IFERROR(stern!BF133/GAMSstern!BF133,"")</f>
        <v>1</v>
      </c>
      <c r="BH133" s="61">
        <f>IFERROR(stern!BG133/GAMSstern!BG133,"")</f>
        <v>1</v>
      </c>
      <c r="BI133" s="61">
        <f>IFERROR(stern!BH133/GAMSstern!BH133,"")</f>
        <v>1</v>
      </c>
      <c r="BJ133" s="61">
        <f>IFERROR(stern!BI133/GAMSstern!BI133,"")</f>
        <v>1</v>
      </c>
    </row>
    <row r="134" spans="1:62" x14ac:dyDescent="0.25">
      <c r="A134" t="str">
        <f>stern!A134</f>
        <v xml:space="preserve">    Carbon price [per t C]</v>
      </c>
      <c r="B134" t="str">
        <f>GAMSbase!A134</f>
        <v>Carbon Price (per t C)</v>
      </c>
      <c r="C134" s="61">
        <f>IFERROR(stern!B134/GAMSstern!B134,"")</f>
        <v>1.0000000000004516</v>
      </c>
      <c r="D134" s="61">
        <f>IFERROR(stern!C134/GAMSstern!C134,"")</f>
        <v>0.9999999999996052</v>
      </c>
      <c r="E134" s="61">
        <f>IFERROR(stern!D134/GAMSstern!D134,"")</f>
        <v>0.99999999999975719</v>
      </c>
      <c r="F134" s="61">
        <f>IFERROR(stern!E134/GAMSstern!E134,"")</f>
        <v>1.0000000000001092</v>
      </c>
      <c r="G134" s="61">
        <f>IFERROR(stern!F134/GAMSstern!F134,"")</f>
        <v>0.99999999999962086</v>
      </c>
      <c r="H134" s="61">
        <f>IFERROR(stern!G134/GAMSstern!G134,"")</f>
        <v>1.0000000000002995</v>
      </c>
      <c r="I134" s="61">
        <f>IFERROR(stern!H134/GAMSstern!H134,"")</f>
        <v>0.99999999999978539</v>
      </c>
      <c r="J134" s="61">
        <f>IFERROR(stern!I134/GAMSstern!I134,"")</f>
        <v>0.99999999999991118</v>
      </c>
      <c r="K134" s="61">
        <f>IFERROR(stern!J134/GAMSstern!J134,"")</f>
        <v>0.99999999999985389</v>
      </c>
      <c r="L134" s="61">
        <f>IFERROR(stern!K134/GAMSstern!K134,"")</f>
        <v>1.0000000000000688</v>
      </c>
      <c r="M134" s="61">
        <f>IFERROR(stern!L134/GAMSstern!L134,"")</f>
        <v>1.0000000000002316</v>
      </c>
      <c r="N134" s="61">
        <f>IFERROR(stern!M134/GAMSstern!M134,"")</f>
        <v>1.0000000000001268</v>
      </c>
      <c r="O134" s="61">
        <f>IFERROR(stern!N134/GAMSstern!N134,"")</f>
        <v>1.0000000000000062</v>
      </c>
      <c r="P134" s="61">
        <f>IFERROR(stern!O134/GAMSstern!O134,"")</f>
        <v>1.0000000000001539</v>
      </c>
      <c r="Q134" s="61">
        <f>IFERROR(stern!P134/GAMSstern!P134,"")</f>
        <v>0.99999999999999201</v>
      </c>
      <c r="R134" s="61">
        <f>IFERROR(stern!Q134/GAMSstern!Q134,"")</f>
        <v>1.0000000000000511</v>
      </c>
      <c r="S134" s="61">
        <f>IFERROR(stern!R134/GAMSstern!R134,"")</f>
        <v>0.9999999999998509</v>
      </c>
      <c r="T134" s="61">
        <f>IFERROR(stern!S134/GAMSstern!S134,"")</f>
        <v>1.0000000000000491</v>
      </c>
      <c r="U134" s="61">
        <f>IFERROR(stern!T134/GAMSstern!T134,"")</f>
        <v>0.99999999999981026</v>
      </c>
      <c r="V134" s="61">
        <f>IFERROR(stern!U134/GAMSstern!U134,"")</f>
        <v>0.99999999999995259</v>
      </c>
      <c r="W134" s="61">
        <f>IFERROR(stern!V134/GAMSstern!V134,"")</f>
        <v>1.0000000000001794</v>
      </c>
      <c r="X134" s="61">
        <f>IFERROR(stern!W134/GAMSstern!W134,"")</f>
        <v>1.0000000000000042</v>
      </c>
      <c r="Y134" s="61">
        <f>IFERROR(stern!X134/GAMSstern!X134,"")</f>
        <v>0.99999999999981826</v>
      </c>
      <c r="Z134" s="61">
        <f>IFERROR(stern!Y134/GAMSstern!Y134,"")</f>
        <v>1.0000000000000442</v>
      </c>
      <c r="AA134" s="61">
        <f>IFERROR(stern!Z134/GAMSstern!Z134,"")</f>
        <v>0.99999999999980171</v>
      </c>
      <c r="AB134" s="61">
        <f>IFERROR(stern!AA134/GAMSstern!AA134,"")</f>
        <v>0.99999999999974931</v>
      </c>
      <c r="AC134" s="61">
        <f>IFERROR(stern!AB134/GAMSstern!AB134,"")</f>
        <v>0.99999999999996481</v>
      </c>
      <c r="AD134" s="61">
        <f>IFERROR(stern!AC134/GAMSstern!AC134,"")</f>
        <v>0.99999999999983924</v>
      </c>
      <c r="AE134" s="61">
        <f>IFERROR(stern!AD134/GAMSstern!AD134,"")</f>
        <v>1.0000000000000031</v>
      </c>
      <c r="AF134" s="61">
        <f>IFERROR(stern!AE134/GAMSstern!AE134,"")</f>
        <v>0.99999999999982969</v>
      </c>
      <c r="AG134" s="61">
        <f>IFERROR(stern!AF134/GAMSstern!AF134,"")</f>
        <v>1.0000000000002465</v>
      </c>
      <c r="AH134" s="61">
        <f>IFERROR(stern!AG134/GAMSstern!AG134,"")</f>
        <v>0.99999999999989608</v>
      </c>
      <c r="AI134" s="61">
        <f>IFERROR(stern!AH134/GAMSstern!AH134,"")</f>
        <v>1.0000000000001583</v>
      </c>
      <c r="AJ134" s="61">
        <f>IFERROR(stern!AI134/GAMSstern!AI134,"")</f>
        <v>0.9999999999997643</v>
      </c>
      <c r="AK134" s="61">
        <f>IFERROR(stern!AJ134/GAMSstern!AJ134,"")</f>
        <v>1.000000000000155</v>
      </c>
      <c r="AL134" s="61">
        <f>IFERROR(stern!AK134/GAMSstern!AK134,"")</f>
        <v>0.99999999999981648</v>
      </c>
      <c r="AM134" s="61">
        <f>IFERROR(stern!AL134/GAMSstern!AL134,"")</f>
        <v>1.0000000000002189</v>
      </c>
      <c r="AN134" s="61">
        <f>IFERROR(stern!AM134/GAMSstern!AM134,"")</f>
        <v>0.99999999999996525</v>
      </c>
      <c r="AO134" s="61">
        <f>IFERROR(stern!AN134/GAMSstern!AN134,"")</f>
        <v>1.0000000000002656</v>
      </c>
      <c r="AP134" s="61">
        <f>IFERROR(stern!AO134/GAMSstern!AO134,"")</f>
        <v>0.99999999999995748</v>
      </c>
      <c r="AQ134" s="61">
        <f>IFERROR(stern!AP134/GAMSstern!AP134,"")</f>
        <v>1.0000000000000944</v>
      </c>
      <c r="AR134" s="61">
        <f>IFERROR(stern!AQ134/GAMSstern!AQ134,"")</f>
        <v>1.0000000000003102</v>
      </c>
      <c r="AS134" s="61">
        <f>IFERROR(stern!AR134/GAMSstern!AR134,"")</f>
        <v>0.99999999999984024</v>
      </c>
      <c r="AT134" s="61">
        <f>IFERROR(stern!AS134/GAMSstern!AS134,"")</f>
        <v>0.99999999999972544</v>
      </c>
      <c r="AU134" s="61">
        <f>IFERROR(stern!AT134/GAMSstern!AT134,"")</f>
        <v>1.0000000000003526</v>
      </c>
      <c r="AV134" s="61">
        <f>IFERROR(stern!AU134/GAMSstern!AU134,"")</f>
        <v>1.0000000000000944</v>
      </c>
      <c r="AW134" s="61">
        <f>IFERROR(stern!AV134/GAMSstern!AV134,"")</f>
        <v>0.99999999999991418</v>
      </c>
      <c r="AX134" s="61">
        <f>IFERROR(stern!AW134/GAMSstern!AW134,"")</f>
        <v>0.99999999999995948</v>
      </c>
      <c r="AY134" s="61">
        <f>IFERROR(stern!AX134/GAMSstern!AX134,"")</f>
        <v>1.0000000000001534</v>
      </c>
      <c r="AZ134" s="61">
        <f>IFERROR(stern!AY134/GAMSstern!AY134,"")</f>
        <v>0.99999999999968114</v>
      </c>
      <c r="BA134" s="61">
        <f>IFERROR(stern!AZ134/GAMSstern!AZ134,"")</f>
        <v>0.99999999999974598</v>
      </c>
      <c r="BB134" s="61">
        <f>IFERROR(stern!BA134/GAMSstern!BA134,"")</f>
        <v>0.99999999999992617</v>
      </c>
      <c r="BC134" s="61">
        <f>IFERROR(stern!BB134/GAMSstern!BB134,"")</f>
        <v>0.99999999999976008</v>
      </c>
      <c r="BD134" s="61">
        <f>IFERROR(stern!BC134/GAMSstern!BC134,"")</f>
        <v>0.99999999999926104</v>
      </c>
      <c r="BE134" s="61">
        <f>IFERROR(stern!BD134/GAMSstern!BD134,"")</f>
        <v>0.99999999999954914</v>
      </c>
      <c r="BF134" s="61">
        <f>IFERROR(stern!BE134/GAMSstern!BE134,"")</f>
        <v>1.0000000000002547</v>
      </c>
      <c r="BG134" s="61">
        <f>IFERROR(stern!BF134/GAMSstern!BF134,"")</f>
        <v>1.0000000000001039</v>
      </c>
      <c r="BH134" s="61">
        <f>IFERROR(stern!BG134/GAMSstern!BG134,"")</f>
        <v>1.0000000000011389</v>
      </c>
      <c r="BI134" s="61">
        <f>IFERROR(stern!BH134/GAMSstern!BH134,"")</f>
        <v>0.99999999999630718</v>
      </c>
      <c r="BJ134" s="61">
        <f>IFERROR(stern!BI134/GAMSstern!BI134,"")</f>
        <v>1.0000047241097516</v>
      </c>
    </row>
    <row r="135" spans="1:62" x14ac:dyDescent="0.25">
      <c r="A135" t="str">
        <f>stern!A135</f>
        <v>Emissions control rate (total)</v>
      </c>
      <c r="B135" t="str">
        <f>GAMSbase!A135</f>
        <v>Emissions Control Rate (total)</v>
      </c>
      <c r="C135" s="61">
        <f>IFERROR(stern!B135/GAMSstern!B135,"")</f>
        <v>1</v>
      </c>
      <c r="D135" s="61">
        <f>IFERROR(stern!C135/GAMSstern!C135,"")</f>
        <v>1</v>
      </c>
      <c r="E135" s="61">
        <f>IFERROR(stern!D135/GAMSstern!D135,"")</f>
        <v>1</v>
      </c>
      <c r="F135" s="61">
        <f>IFERROR(stern!E135/GAMSstern!E135,"")</f>
        <v>1</v>
      </c>
      <c r="G135" s="61">
        <f>IFERROR(stern!F135/GAMSstern!F135,"")</f>
        <v>1</v>
      </c>
      <c r="H135" s="61">
        <f>IFERROR(stern!G135/GAMSstern!G135,"")</f>
        <v>1</v>
      </c>
      <c r="I135" s="61">
        <f>IFERROR(stern!H135/GAMSstern!H135,"")</f>
        <v>1</v>
      </c>
      <c r="J135" s="61">
        <f>IFERROR(stern!I135/GAMSstern!I135,"")</f>
        <v>1</v>
      </c>
      <c r="K135" s="61">
        <f>IFERROR(stern!J135/GAMSstern!J135,"")</f>
        <v>1</v>
      </c>
      <c r="L135" s="61">
        <f>IFERROR(stern!K135/GAMSstern!K135,"")</f>
        <v>1</v>
      </c>
      <c r="M135" s="61">
        <f>IFERROR(stern!L135/GAMSstern!L135,"")</f>
        <v>1</v>
      </c>
      <c r="N135" s="61">
        <f>IFERROR(stern!M135/GAMSstern!M135,"")</f>
        <v>1</v>
      </c>
      <c r="O135" s="61">
        <f>IFERROR(stern!N135/GAMSstern!N135,"")</f>
        <v>1</v>
      </c>
      <c r="P135" s="61">
        <f>IFERROR(stern!O135/GAMSstern!O135,"")</f>
        <v>1</v>
      </c>
      <c r="Q135" s="61">
        <f>IFERROR(stern!P135/GAMSstern!P135,"")</f>
        <v>1</v>
      </c>
      <c r="R135" s="61">
        <f>IFERROR(stern!Q135/GAMSstern!Q135,"")</f>
        <v>1</v>
      </c>
      <c r="S135" s="61">
        <f>IFERROR(stern!R135/GAMSstern!R135,"")</f>
        <v>1</v>
      </c>
      <c r="T135" s="61">
        <f>IFERROR(stern!S135/GAMSstern!S135,"")</f>
        <v>1</v>
      </c>
      <c r="U135" s="61">
        <f>IFERROR(stern!T135/GAMSstern!T135,"")</f>
        <v>1</v>
      </c>
      <c r="V135" s="61">
        <f>IFERROR(stern!U135/GAMSstern!U135,"")</f>
        <v>1</v>
      </c>
      <c r="W135" s="61">
        <f>IFERROR(stern!V135/GAMSstern!V135,"")</f>
        <v>1</v>
      </c>
      <c r="X135" s="61">
        <f>IFERROR(stern!W135/GAMSstern!W135,"")</f>
        <v>1</v>
      </c>
      <c r="Y135" s="61">
        <f>IFERROR(stern!X135/GAMSstern!X135,"")</f>
        <v>1</v>
      </c>
      <c r="Z135" s="61">
        <f>IFERROR(stern!Y135/GAMSstern!Y135,"")</f>
        <v>1</v>
      </c>
      <c r="AA135" s="61">
        <f>IFERROR(stern!Z135/GAMSstern!Z135,"")</f>
        <v>1</v>
      </c>
      <c r="AB135" s="61">
        <f>IFERROR(stern!AA135/GAMSstern!AA135,"")</f>
        <v>1</v>
      </c>
      <c r="AC135" s="61">
        <f>IFERROR(stern!AB135/GAMSstern!AB135,"")</f>
        <v>1</v>
      </c>
      <c r="AD135" s="61">
        <f>IFERROR(stern!AC135/GAMSstern!AC135,"")</f>
        <v>1</v>
      </c>
      <c r="AE135" s="61">
        <f>IFERROR(stern!AD135/GAMSstern!AD135,"")</f>
        <v>1</v>
      </c>
      <c r="AF135" s="61">
        <f>IFERROR(stern!AE135/GAMSstern!AE135,"")</f>
        <v>1</v>
      </c>
      <c r="AG135" s="61">
        <f>IFERROR(stern!AF135/GAMSstern!AF135,"")</f>
        <v>1</v>
      </c>
      <c r="AH135" s="61">
        <f>IFERROR(stern!AG135/GAMSstern!AG135,"")</f>
        <v>1</v>
      </c>
      <c r="AI135" s="61">
        <f>IFERROR(stern!AH135/GAMSstern!AH135,"")</f>
        <v>1</v>
      </c>
      <c r="AJ135" s="61">
        <f>IFERROR(stern!AI135/GAMSstern!AI135,"")</f>
        <v>1</v>
      </c>
      <c r="AK135" s="61">
        <f>IFERROR(stern!AJ135/GAMSstern!AJ135,"")</f>
        <v>1</v>
      </c>
      <c r="AL135" s="61">
        <f>IFERROR(stern!AK135/GAMSstern!AK135,"")</f>
        <v>1</v>
      </c>
      <c r="AM135" s="61">
        <f>IFERROR(stern!AL135/GAMSstern!AL135,"")</f>
        <v>1</v>
      </c>
      <c r="AN135" s="61">
        <f>IFERROR(stern!AM135/GAMSstern!AM135,"")</f>
        <v>1</v>
      </c>
      <c r="AO135" s="61">
        <f>IFERROR(stern!AN135/GAMSstern!AN135,"")</f>
        <v>1</v>
      </c>
      <c r="AP135" s="61">
        <f>IFERROR(stern!AO135/GAMSstern!AO135,"")</f>
        <v>1</v>
      </c>
      <c r="AQ135" s="61">
        <f>IFERROR(stern!AP135/GAMSstern!AP135,"")</f>
        <v>1</v>
      </c>
      <c r="AR135" s="61">
        <f>IFERROR(stern!AQ135/GAMSstern!AQ135,"")</f>
        <v>1</v>
      </c>
      <c r="AS135" s="61">
        <f>IFERROR(stern!AR135/GAMSstern!AR135,"")</f>
        <v>1</v>
      </c>
      <c r="AT135" s="61">
        <f>IFERROR(stern!AS135/GAMSstern!AS135,"")</f>
        <v>1</v>
      </c>
      <c r="AU135" s="61">
        <f>IFERROR(stern!AT135/GAMSstern!AT135,"")</f>
        <v>1</v>
      </c>
      <c r="AV135" s="61">
        <f>IFERROR(stern!AU135/GAMSstern!AU135,"")</f>
        <v>1</v>
      </c>
      <c r="AW135" s="61">
        <f>IFERROR(stern!AV135/GAMSstern!AV135,"")</f>
        <v>1</v>
      </c>
      <c r="AX135" s="61">
        <f>IFERROR(stern!AW135/GAMSstern!AW135,"")</f>
        <v>1</v>
      </c>
      <c r="AY135" s="61">
        <f>IFERROR(stern!AX135/GAMSstern!AX135,"")</f>
        <v>1</v>
      </c>
      <c r="AZ135" s="61">
        <f>IFERROR(stern!AY135/GAMSstern!AY135,"")</f>
        <v>1</v>
      </c>
      <c r="BA135" s="61">
        <f>IFERROR(stern!AZ135/GAMSstern!AZ135,"")</f>
        <v>1</v>
      </c>
      <c r="BB135" s="61">
        <f>IFERROR(stern!BA135/GAMSstern!BA135,"")</f>
        <v>1</v>
      </c>
      <c r="BC135" s="61">
        <f>IFERROR(stern!BB135/GAMSstern!BB135,"")</f>
        <v>1</v>
      </c>
      <c r="BD135" s="61">
        <f>IFERROR(stern!BC135/GAMSstern!BC135,"")</f>
        <v>1</v>
      </c>
      <c r="BE135" s="61">
        <f>IFERROR(stern!BD135/GAMSstern!BD135,"")</f>
        <v>1</v>
      </c>
      <c r="BF135" s="61">
        <f>IFERROR(stern!BE135/GAMSstern!BE135,"")</f>
        <v>1</v>
      </c>
      <c r="BG135" s="61">
        <f>IFERROR(stern!BF135/GAMSstern!BF135,"")</f>
        <v>1</v>
      </c>
      <c r="BH135" s="61">
        <f>IFERROR(stern!BG135/GAMSstern!BG135,"")</f>
        <v>1</v>
      </c>
      <c r="BI135" s="61">
        <f>IFERROR(stern!BH135/GAMSstern!BH135,"")</f>
        <v>1</v>
      </c>
      <c r="BJ135" s="61">
        <f>IFERROR(stern!BI135/GAMSstern!BI135,"")</f>
        <v>1</v>
      </c>
    </row>
    <row r="136" spans="1:62" x14ac:dyDescent="0.25">
      <c r="A136" t="str">
        <f>stern!A136</f>
        <v>Emissions control rate (participants)</v>
      </c>
      <c r="B136" t="str">
        <f>GAMSbase!A136</f>
        <v>Emissions Control Rate (participants)</v>
      </c>
      <c r="C136" s="61">
        <f>IFERROR(stern!B136/GAMSstern!B136,"")</f>
        <v>0.99999999994488731</v>
      </c>
      <c r="D136" s="61">
        <f>IFERROR(stern!C136/GAMSstern!C136,"")</f>
        <v>1.0000000000654956</v>
      </c>
      <c r="E136" s="61">
        <f>IFERROR(stern!D136/GAMSstern!D136,"")</f>
        <v>0.99999999998820399</v>
      </c>
      <c r="F136" s="61">
        <f>IFERROR(stern!E136/GAMSstern!E136,"")</f>
        <v>0.99999999992453892</v>
      </c>
      <c r="G136" s="61">
        <f>IFERROR(stern!F136/GAMSstern!F136,"")</f>
        <v>0.999999999919161</v>
      </c>
      <c r="H136" s="61">
        <f>IFERROR(stern!G136/GAMSstern!G136,"")</f>
        <v>1.0000000000704359</v>
      </c>
      <c r="I136" s="61">
        <f>IFERROR(stern!H136/GAMSstern!H136,"")</f>
        <v>1.0000000000343889</v>
      </c>
      <c r="J136" s="61">
        <f>IFERROR(stern!I136/GAMSstern!I136,"")</f>
        <v>0.99999999998959122</v>
      </c>
      <c r="K136" s="61">
        <f>IFERROR(stern!J136/GAMSstern!J136,"")</f>
        <v>0.99999999999952083</v>
      </c>
      <c r="L136" s="61">
        <f>IFERROR(stern!K136/GAMSstern!K136,"")</f>
        <v>0.9999999999509418</v>
      </c>
      <c r="M136" s="61">
        <f>IFERROR(stern!L136/GAMSstern!L136,"")</f>
        <v>0.9999999999525111</v>
      </c>
      <c r="N136" s="61">
        <f>IFERROR(stern!M136/GAMSstern!M136,"")</f>
        <v>0.99999999998708444</v>
      </c>
      <c r="O136" s="61">
        <f>IFERROR(stern!N136/GAMSstern!N136,"")</f>
        <v>0.99999999996723632</v>
      </c>
      <c r="P136" s="61">
        <f>IFERROR(stern!O136/GAMSstern!O136,"")</f>
        <v>1</v>
      </c>
      <c r="Q136" s="61">
        <f>IFERROR(stern!P136/GAMSstern!P136,"")</f>
        <v>0.99999999999999489</v>
      </c>
      <c r="R136" s="61">
        <f>IFERROR(stern!Q136/GAMSstern!Q136,"")</f>
        <v>1</v>
      </c>
      <c r="S136" s="61">
        <f>IFERROR(stern!R136/GAMSstern!R136,"")</f>
        <v>0.99999999999990341</v>
      </c>
      <c r="T136" s="61">
        <f>IFERROR(stern!S136/GAMSstern!S136,"")</f>
        <v>1</v>
      </c>
      <c r="U136" s="61">
        <f>IFERROR(stern!T136/GAMSstern!T136,"")</f>
        <v>0.99999999999988742</v>
      </c>
      <c r="V136" s="61">
        <f>IFERROR(stern!U136/GAMSstern!U136,"")</f>
        <v>0.99999999999997879</v>
      </c>
      <c r="W136" s="61">
        <f>IFERROR(stern!V136/GAMSstern!V136,"")</f>
        <v>1</v>
      </c>
      <c r="X136" s="61">
        <f>IFERROR(stern!W136/GAMSstern!W136,"")</f>
        <v>1</v>
      </c>
      <c r="Y136" s="61">
        <f>IFERROR(stern!X136/GAMSstern!X136,"")</f>
        <v>0.99999999999986189</v>
      </c>
      <c r="Z136" s="61">
        <f>IFERROR(stern!Y136/GAMSstern!Y136,"")</f>
        <v>1</v>
      </c>
      <c r="AA136" s="61">
        <f>IFERROR(stern!Z136/GAMSstern!Z136,"")</f>
        <v>0.99999999999985689</v>
      </c>
      <c r="AB136" s="61">
        <f>IFERROR(stern!AA136/GAMSstern!AA136,"")</f>
        <v>0.99999999999987965</v>
      </c>
      <c r="AC136" s="61">
        <f>IFERROR(stern!AB136/GAMSstern!AB136,"")</f>
        <v>1</v>
      </c>
      <c r="AD136" s="61">
        <f>IFERROR(stern!AC136/GAMSstern!AC136,"")</f>
        <v>0.99999999999986822</v>
      </c>
      <c r="AE136" s="61">
        <f>IFERROR(stern!AD136/GAMSstern!AD136,"")</f>
        <v>0.99999999999997491</v>
      </c>
      <c r="AF136" s="61">
        <f>IFERROR(stern!AE136/GAMSstern!AE136,"")</f>
        <v>0.83333333333333337</v>
      </c>
      <c r="AG136" s="61">
        <f>IFERROR(stern!AF136/GAMSstern!AF136,"")</f>
        <v>0.83333333333333337</v>
      </c>
      <c r="AH136" s="61">
        <f>IFERROR(stern!AG136/GAMSstern!AG136,"")</f>
        <v>0.83333333333333337</v>
      </c>
      <c r="AI136" s="61">
        <f>IFERROR(stern!AH136/GAMSstern!AH136,"")</f>
        <v>0.83333333333333337</v>
      </c>
      <c r="AJ136" s="61">
        <f>IFERROR(stern!AI136/GAMSstern!AI136,"")</f>
        <v>0.83333333333333337</v>
      </c>
      <c r="AK136" s="61">
        <f>IFERROR(stern!AJ136/GAMSstern!AJ136,"")</f>
        <v>0.83333333333333337</v>
      </c>
      <c r="AL136" s="61">
        <f>IFERROR(stern!AK136/GAMSstern!AK136,"")</f>
        <v>0.83333333333333337</v>
      </c>
      <c r="AM136" s="61">
        <f>IFERROR(stern!AL136/GAMSstern!AL136,"")</f>
        <v>0.83333333333333337</v>
      </c>
      <c r="AN136" s="61">
        <f>IFERROR(stern!AM136/GAMSstern!AM136,"")</f>
        <v>0.83333333333333337</v>
      </c>
      <c r="AO136" s="61">
        <f>IFERROR(stern!AN136/GAMSstern!AN136,"")</f>
        <v>0.83333333333333337</v>
      </c>
      <c r="AP136" s="61">
        <f>IFERROR(stern!AO136/GAMSstern!AO136,"")</f>
        <v>0.85304159707434601</v>
      </c>
      <c r="AQ136" s="61">
        <f>IFERROR(stern!AP136/GAMSstern!AP136,"")</f>
        <v>0.88599312180663203</v>
      </c>
      <c r="AR136" s="61">
        <f>IFERROR(stern!AQ136/GAMSstern!AQ136,"")</f>
        <v>0.91394897370327743</v>
      </c>
      <c r="AS136" s="61">
        <f>IFERROR(stern!AR136/GAMSstern!AR136,"")</f>
        <v>0.93469730659186023</v>
      </c>
      <c r="AT136" s="61">
        <f>IFERROR(stern!AS136/GAMSstern!AS136,"")</f>
        <v>0.94770788405112694</v>
      </c>
      <c r="AU136" s="61">
        <f>IFERROR(stern!AT136/GAMSstern!AT136,"")</f>
        <v>0.95389407075711419</v>
      </c>
      <c r="AV136" s="61">
        <f>IFERROR(stern!AU136/GAMSstern!AU136,"")</f>
        <v>0.9550281538088069</v>
      </c>
      <c r="AW136" s="61">
        <f>IFERROR(stern!AV136/GAMSstern!AV136,"")</f>
        <v>0.9532152438555076</v>
      </c>
      <c r="AX136" s="61">
        <f>IFERROR(stern!AW136/GAMSstern!AW136,"")</f>
        <v>0.95061855618690305</v>
      </c>
      <c r="AY136" s="61">
        <f>IFERROR(stern!AX136/GAMSstern!AX136,"")</f>
        <v>0.94943787707325233</v>
      </c>
      <c r="AZ136" s="61">
        <f>IFERROR(stern!AY136/GAMSstern!AY136,"")</f>
        <v>0.95207416307519388</v>
      </c>
      <c r="BA136" s="61">
        <f>IFERROR(stern!AZ136/GAMSstern!AZ136,"")</f>
        <v>0.939438903755343</v>
      </c>
      <c r="BB136" s="61">
        <f>IFERROR(stern!BA136/GAMSstern!BA136,"")</f>
        <v>0.96603010135034861</v>
      </c>
      <c r="BC136" s="61">
        <f>IFERROR(stern!BB136/GAMSstern!BB136,"")</f>
        <v>1.0000000000043434</v>
      </c>
      <c r="BD136" s="61">
        <f>IFERROR(stern!BC136/GAMSstern!BC136,"")</f>
        <v>0.99999999995968247</v>
      </c>
      <c r="BE136" s="61">
        <f>IFERROR(stern!BD136/GAMSstern!BD136,"")</f>
        <v>1.0000000000304279</v>
      </c>
      <c r="BF136" s="61">
        <f>IFERROR(stern!BE136/GAMSstern!BE136,"")</f>
        <v>1.0000000000539868</v>
      </c>
      <c r="BG136" s="61">
        <f>IFERROR(stern!BF136/GAMSstern!BF136,"")</f>
        <v>0.99999999995642908</v>
      </c>
      <c r="BH136" s="61">
        <f>IFERROR(stern!BG136/GAMSstern!BG136,"")</f>
        <v>1.0000000000231688</v>
      </c>
      <c r="BI136" s="61">
        <f>IFERROR(stern!BH136/GAMSstern!BH136,"")</f>
        <v>0.99999999992669064</v>
      </c>
      <c r="BJ136" s="61">
        <f>IFERROR(stern!BI136/GAMSstern!BI136,"")</f>
        <v>1.0000016504141824</v>
      </c>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stern!A138</f>
        <v>Consumption discount rate (end of period, % per year)</v>
      </c>
      <c r="B138" t="str">
        <f>GAMSbase!A138</f>
        <v>Interest Rate (Real Rate of Return)</v>
      </c>
      <c r="C138" s="61">
        <f>IFERROR(stern!B138/GAMSstern!B138,"")</f>
        <v>0.99988608188899142</v>
      </c>
      <c r="D138" s="61">
        <f>IFERROR(stern!C138/GAMSstern!C138,"")</f>
        <v>1.0288299317199221</v>
      </c>
      <c r="E138" s="61">
        <f>IFERROR(stern!D138/GAMSstern!D138,"")</f>
        <v>0.99162284864761752</v>
      </c>
      <c r="F138" s="61">
        <f>IFERROR(stern!E138/GAMSstern!E138,"")</f>
        <v>0.99542744418147622</v>
      </c>
      <c r="G138" s="61">
        <f>IFERROR(stern!F138/GAMSstern!F138,"")</f>
        <v>0.99826915730154997</v>
      </c>
      <c r="H138" s="61">
        <f>IFERROR(stern!G138/GAMSstern!G138,"")</f>
        <v>1.0005259688657229</v>
      </c>
      <c r="I138" s="61">
        <f>IFERROR(stern!H138/GAMSstern!H138,"")</f>
        <v>1.0024728094533411</v>
      </c>
      <c r="J138" s="61">
        <f>IFERROR(stern!I138/GAMSstern!I138,"")</f>
        <v>1.0043142374816352</v>
      </c>
      <c r="K138" s="61">
        <f>IFERROR(stern!J138/GAMSstern!J138,"")</f>
        <v>1.0062068418488876</v>
      </c>
      <c r="L138" s="61">
        <f>IFERROR(stern!K138/GAMSstern!K138,"")</f>
        <v>1.0082736582013543</v>
      </c>
      <c r="M138" s="61">
        <f>IFERROR(stern!L138/GAMSstern!L138,"")</f>
        <v>1.0106103980146293</v>
      </c>
      <c r="N138" s="61">
        <f>IFERROR(stern!M138/GAMSstern!M138,"")</f>
        <v>1.0132813756095276</v>
      </c>
      <c r="O138" s="61">
        <f>IFERROR(stern!N138/GAMSstern!N138,"")</f>
        <v>1.0163090287253713</v>
      </c>
      <c r="P138" s="61">
        <f>IFERROR(stern!O138/GAMSstern!O138,"")</f>
        <v>1.0198594904153224</v>
      </c>
      <c r="Q138" s="61">
        <f>IFERROR(stern!P138/GAMSstern!P138,"")</f>
        <v>1.0242031834769671</v>
      </c>
      <c r="R138" s="61">
        <f>IFERROR(stern!Q138/GAMSstern!Q138,"")</f>
        <v>1.0294691429168508</v>
      </c>
      <c r="S138" s="61">
        <f>IFERROR(stern!R138/GAMSstern!R138,"")</f>
        <v>1.0357664915736289</v>
      </c>
      <c r="T138" s="61">
        <f>IFERROR(stern!S138/GAMSstern!S138,"")</f>
        <v>1.0432103309716509</v>
      </c>
      <c r="U138" s="61">
        <f>IFERROR(stern!T138/GAMSstern!T138,"")</f>
        <v>1.0496043282909262</v>
      </c>
      <c r="V138" s="61">
        <f>IFERROR(stern!U138/GAMSstern!U138,"")</f>
        <v>1.0568426782403033</v>
      </c>
      <c r="W138" s="61">
        <f>IFERROR(stern!V138/GAMSstern!V138,"")</f>
        <v>1.0647241125407596</v>
      </c>
      <c r="X138" s="61">
        <f>IFERROR(stern!W138/GAMSstern!W138,"")</f>
        <v>1.0729715192461278</v>
      </c>
      <c r="Y138" s="61">
        <f>IFERROR(stern!X138/GAMSstern!X138,"")</f>
        <v>1.0811966340826715</v>
      </c>
      <c r="Z138" s="61">
        <f>IFERROR(stern!Y138/GAMSstern!Y138,"")</f>
        <v>1.08886302422295</v>
      </c>
      <c r="AA138" s="61">
        <f>IFERROR(stern!Z138/GAMSstern!Z138,"")</f>
        <v>1.0952497092371809</v>
      </c>
      <c r="AB138" s="61">
        <f>IFERROR(stern!AA138/GAMSstern!AA138,"")</f>
        <v>1.0994192877964208</v>
      </c>
      <c r="AC138" s="61">
        <f>IFERROR(stern!AB138/GAMSstern!AB138,"")</f>
        <v>1.1001953886809095</v>
      </c>
      <c r="AD138" s="61">
        <f>IFERROR(stern!AC138/GAMSstern!AC138,"")</f>
        <v>1.0961459968342147</v>
      </c>
      <c r="AE138" s="61">
        <f>IFERROR(stern!AD138/GAMSstern!AD138,"")</f>
        <v>1.0825334380400655</v>
      </c>
      <c r="AF138" s="61">
        <f>IFERROR(stern!AE138/GAMSstern!AE138,"")</f>
        <v>1.0625754100779987</v>
      </c>
      <c r="AG138" s="61">
        <f>IFERROR(stern!AF138/GAMSstern!AF138,"")</f>
        <v>1.0286821927352332</v>
      </c>
      <c r="AH138" s="61">
        <f>IFERROR(stern!AG138/GAMSstern!AG138,"")</f>
        <v>-5.1277154253891695</v>
      </c>
      <c r="AI138" s="61">
        <f>IFERROR(stern!AH138/GAMSstern!AH138,"")</f>
        <v>2.7523555998253908</v>
      </c>
      <c r="AJ138" s="61">
        <f>IFERROR(stern!AI138/GAMSstern!AI138,"")</f>
        <v>2.0846301389795259</v>
      </c>
      <c r="AK138" s="61">
        <f>IFERROR(stern!AJ138/GAMSstern!AJ138,"")</f>
        <v>1.7068846765374588</v>
      </c>
      <c r="AL138" s="61">
        <f>IFERROR(stern!AK138/GAMSstern!AK138,"")</f>
        <v>1.4758039513895775</v>
      </c>
      <c r="AM138" s="61">
        <f>IFERROR(stern!AL138/GAMSstern!AL138,"")</f>
        <v>1.3274177807015675</v>
      </c>
      <c r="AN138" s="61">
        <f>IFERROR(stern!AM138/GAMSstern!AM138,"")</f>
        <v>1.2291047155451438</v>
      </c>
      <c r="AO138" s="61">
        <f>IFERROR(stern!AN138/GAMSstern!AN138,"")</f>
        <v>1.1625990598257296</v>
      </c>
      <c r="AP138" s="61">
        <f>IFERROR(stern!AO138/GAMSstern!AO138,"")</f>
        <v>1.1173575689587723</v>
      </c>
      <c r="AQ138" s="61">
        <f>IFERROR(stern!AP138/GAMSstern!AP138,"")</f>
        <v>1.0859450127051471</v>
      </c>
      <c r="AR138" s="61">
        <f>IFERROR(stern!AQ138/GAMSstern!AQ138,"")</f>
        <v>1.063509594686957</v>
      </c>
      <c r="AS138" s="61">
        <f>IFERROR(stern!AR138/GAMSstern!AR138,"")</f>
        <v>1.0471639352774682</v>
      </c>
      <c r="AT138" s="61">
        <f>IFERROR(stern!AS138/GAMSstern!AS138,"")</f>
        <v>1.0351054076603758</v>
      </c>
      <c r="AU138" s="61">
        <f>IFERROR(stern!AT138/GAMSstern!AT138,"")</f>
        <v>1.0261703542746703</v>
      </c>
      <c r="AV138" s="61">
        <f>IFERROR(stern!AU138/GAMSstern!AU138,"")</f>
        <v>1.0195682705777636</v>
      </c>
      <c r="AW138" s="61">
        <f>IFERROR(stern!AV138/GAMSstern!AV138,"")</f>
        <v>1.0147316292021573</v>
      </c>
      <c r="AX138" s="61">
        <f>IFERROR(stern!AW138/GAMSstern!AW138,"")</f>
        <v>1.0112337634226436</v>
      </c>
      <c r="AY138" s="61">
        <f>IFERROR(stern!AX138/GAMSstern!AX138,"")</f>
        <v>1.0087440314256626</v>
      </c>
      <c r="AZ138" s="61">
        <f>IFERROR(stern!AY138/GAMSstern!AY138,"")</f>
        <v>1.0020949901251841</v>
      </c>
      <c r="BA138" s="61">
        <f>IFERROR(stern!AZ138/GAMSstern!AZ138,"")</f>
        <v>1.0106013170339743</v>
      </c>
      <c r="BB138" s="61">
        <f>IFERROR(stern!BA138/GAMSstern!BA138,"")</f>
        <v>1.0060061574711878</v>
      </c>
      <c r="BC138" s="61">
        <f>IFERROR(stern!BB138/GAMSstern!BB138,"")</f>
        <v>1.0031812467554329</v>
      </c>
      <c r="BD138" s="61">
        <f>IFERROR(stern!BC138/GAMSstern!BC138,"")</f>
        <v>1.0008496503612787</v>
      </c>
      <c r="BE138" s="61">
        <f>IFERROR(stern!BD138/GAMSstern!BD138,"")</f>
        <v>0.99857260189560937</v>
      </c>
      <c r="BF138" s="61">
        <f>IFERROR(stern!BE138/GAMSstern!BE138,"")</f>
        <v>0.99619491989970643</v>
      </c>
      <c r="BG138" s="61">
        <f>IFERROR(stern!BF138/GAMSstern!BF138,"")</f>
        <v>0.99371803494212674</v>
      </c>
      <c r="BH138" s="61">
        <f>IFERROR(stern!BG138/GAMSstern!BG138,"")</f>
        <v>0.99124101368227469</v>
      </c>
      <c r="BI138" s="61">
        <f>IFERROR(stern!BH138/GAMSstern!BH138,"")</f>
        <v>0.98889949257385767</v>
      </c>
      <c r="BJ138" s="61" t="str">
        <f>IFERROR(stern!BI138/GAMSstern!BI138,"")</f>
        <v/>
      </c>
    </row>
    <row r="143" spans="1:62" x14ac:dyDescent="0.25">
      <c r="C143" s="61">
        <f>+AVERAGE(C3:C138)</f>
        <v>1.002369266965585</v>
      </c>
      <c r="D143" s="61">
        <f t="shared" ref="D143:BI143" si="0">+AVERAGE(D3:D138)</f>
        <v>1.0046360545879671</v>
      </c>
      <c r="E143" s="61">
        <f t="shared" si="0"/>
        <v>1.0004202421619905</v>
      </c>
      <c r="F143" s="61">
        <f t="shared" si="0"/>
        <v>0.99908601825770149</v>
      </c>
      <c r="G143" s="61">
        <f t="shared" si="0"/>
        <v>0.99789570974934683</v>
      </c>
      <c r="H143" s="61">
        <f t="shared" si="0"/>
        <v>0.99676392272546477</v>
      </c>
      <c r="I143" s="61">
        <f t="shared" si="0"/>
        <v>0.99562512488985699</v>
      </c>
      <c r="J143" s="61">
        <f t="shared" si="0"/>
        <v>0.99442521446759169</v>
      </c>
      <c r="K143" s="61">
        <f t="shared" si="0"/>
        <v>0.99311594355843735</v>
      </c>
      <c r="L143" s="61">
        <f t="shared" si="0"/>
        <v>0.99165179632063993</v>
      </c>
      <c r="M143" s="61">
        <f t="shared" si="0"/>
        <v>0.98998916400562853</v>
      </c>
      <c r="N143" s="61">
        <f t="shared" si="0"/>
        <v>0.98809167385061702</v>
      </c>
      <c r="O143" s="61">
        <f t="shared" si="0"/>
        <v>0.98613108031147367</v>
      </c>
      <c r="P143" s="61">
        <f t="shared" si="0"/>
        <v>0.98554947013289762</v>
      </c>
      <c r="Q143" s="61">
        <f t="shared" si="0"/>
        <v>0.98299799798846721</v>
      </c>
      <c r="R143" s="61">
        <f t="shared" si="0"/>
        <v>0.98000290521246936</v>
      </c>
      <c r="S143" s="61">
        <f t="shared" si="0"/>
        <v>0.97649577761469686</v>
      </c>
      <c r="T143" s="61">
        <f t="shared" si="0"/>
        <v>0.97240818537389284</v>
      </c>
      <c r="U143" s="61">
        <f t="shared" si="0"/>
        <v>0.96761824707151867</v>
      </c>
      <c r="V143" s="61">
        <f t="shared" si="0"/>
        <v>0.96218331301833115</v>
      </c>
      <c r="W143" s="61">
        <f t="shared" si="0"/>
        <v>0.95608580312209712</v>
      </c>
      <c r="X143" s="61">
        <f t="shared" si="0"/>
        <v>0.94932550935985238</v>
      </c>
      <c r="Y143" s="61">
        <f t="shared" si="0"/>
        <v>0.94192501866730283</v>
      </c>
      <c r="Z143" s="61">
        <f t="shared" si="0"/>
        <v>0.93393290412936913</v>
      </c>
      <c r="AA143" s="61">
        <f t="shared" si="0"/>
        <v>0.92542530552922797</v>
      </c>
      <c r="AB143" s="61">
        <f t="shared" si="0"/>
        <v>0.91650532665008611</v>
      </c>
      <c r="AC143" s="61">
        <f t="shared" si="0"/>
        <v>0.90729978228998809</v>
      </c>
      <c r="AD143" s="61">
        <f t="shared" si="0"/>
        <v>0.89795289842974657</v>
      </c>
      <c r="AE143" s="61">
        <f t="shared" si="0"/>
        <v>0.88854289621507421</v>
      </c>
      <c r="AF143" s="61">
        <f t="shared" si="0"/>
        <v>0.84911741007199026</v>
      </c>
      <c r="AG143" s="61">
        <f t="shared" si="0"/>
        <v>0.84598045238252895</v>
      </c>
      <c r="AH143" s="61">
        <f t="shared" si="0"/>
        <v>0.70413324702669111</v>
      </c>
      <c r="AI143" s="61">
        <f t="shared" si="0"/>
        <v>1.0143082740727711</v>
      </c>
      <c r="AJ143" s="61">
        <f t="shared" si="0"/>
        <v>1.0233802867855664</v>
      </c>
      <c r="AK143" s="61">
        <f t="shared" si="0"/>
        <v>1.0394200931006332</v>
      </c>
      <c r="AL143" s="61">
        <f t="shared" si="0"/>
        <v>1.0629966786906406</v>
      </c>
      <c r="AM143" s="61">
        <f t="shared" si="0"/>
        <v>1.1050263513489977</v>
      </c>
      <c r="AN143" s="61">
        <f t="shared" si="0"/>
        <v>1.2393836671207499</v>
      </c>
      <c r="AO143" s="61">
        <f t="shared" si="0"/>
        <v>0.36988403072106218</v>
      </c>
      <c r="AP143" s="61">
        <f t="shared" si="0"/>
        <v>0.91909215246307985</v>
      </c>
      <c r="AQ143" s="61">
        <f t="shared" si="0"/>
        <v>0.99084860670093711</v>
      </c>
      <c r="AR143" s="61">
        <f t="shared" si="0"/>
        <v>1.0353754138045725</v>
      </c>
      <c r="AS143" s="61">
        <f t="shared" si="0"/>
        <v>1.0816403859846828</v>
      </c>
      <c r="AT143" s="61">
        <f t="shared" si="0"/>
        <v>1.139785522583338</v>
      </c>
      <c r="AU143" s="61">
        <f t="shared" si="0"/>
        <v>1.2168048257038833</v>
      </c>
      <c r="AV143" s="61">
        <f t="shared" si="0"/>
        <v>1.3171699979144706</v>
      </c>
      <c r="AW143" s="61">
        <f t="shared" si="0"/>
        <v>1.4412396093677764</v>
      </c>
      <c r="AX143" s="61">
        <f t="shared" si="0"/>
        <v>1.5852636707626186</v>
      </c>
      <c r="AY143" s="61">
        <f t="shared" si="0"/>
        <v>1.7439103210583604</v>
      </c>
      <c r="AZ143" s="61">
        <f t="shared" si="0"/>
        <v>1.9065473632925385</v>
      </c>
      <c r="BA143" s="61">
        <f t="shared" si="0"/>
        <v>2.0217168195128834</v>
      </c>
      <c r="BB143" s="61">
        <f t="shared" si="0"/>
        <v>2.2837364063736292</v>
      </c>
      <c r="BC143" s="61">
        <f t="shared" si="0"/>
        <v>1.6975493463885256</v>
      </c>
      <c r="BD143" s="61">
        <f t="shared" si="0"/>
        <v>2.2599652200410292</v>
      </c>
      <c r="BE143" s="61">
        <f t="shared" si="0"/>
        <v>1.7234163744574054</v>
      </c>
      <c r="BF143" s="61">
        <f t="shared" si="0"/>
        <v>1.3662487410361199</v>
      </c>
      <c r="BG143" s="61">
        <f t="shared" si="0"/>
        <v>1.1798835044231151</v>
      </c>
      <c r="BH143" s="61">
        <f t="shared" si="0"/>
        <v>1.0771609980448367</v>
      </c>
      <c r="BI143" s="61">
        <f t="shared" si="0"/>
        <v>0.87690389333989105</v>
      </c>
    </row>
    <row r="145" spans="4:4" x14ac:dyDescent="0.25">
      <c r="D145" s="1" t="s">
        <v>473</v>
      </c>
    </row>
  </sheetData>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3" sqref="B23:F23"/>
    </sheetView>
  </sheetViews>
  <sheetFormatPr baseColWidth="10" defaultColWidth="12.33203125" defaultRowHeight="14.4"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2"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6.4"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21" customHeight="1" x14ac:dyDescent="0.3">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0.6"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21" customHeight="1" x14ac:dyDescent="0.3">
      <c r="A19" s="8" t="str">
        <f>Base!A19</f>
        <v>Elasticity of MU of consumption</v>
      </c>
      <c r="B19" s="5">
        <v>2.1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6.9106812720106072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7985.6394128864767</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7502.4296153355835</v>
      </c>
      <c r="E53" s="5">
        <f>+Base!E53</f>
        <v>7820.9719151201934</v>
      </c>
      <c r="F53" s="5">
        <f>+Base!F53</f>
        <v>8102.8947287574283</v>
      </c>
      <c r="G53" s="5">
        <f>+Base!G53</f>
        <v>8349.1863860606136</v>
      </c>
      <c r="H53" s="5">
        <f>+Base!H53</f>
        <v>8560.969449465998</v>
      </c>
      <c r="I53" s="5">
        <f>+Base!I53</f>
        <v>8739.3320604468136</v>
      </c>
      <c r="J53" s="5">
        <f>+Base!J53</f>
        <v>8885.1909880270796</v>
      </c>
      <c r="K53" s="5">
        <f>+Base!K53</f>
        <v>8999.1835814037349</v>
      </c>
      <c r="L53" s="5">
        <f>+Base!L53</f>
        <v>9081.5862759722822</v>
      </c>
      <c r="M53" s="5">
        <f>+Base!M53</f>
        <v>9132.2584222140413</v>
      </c>
      <c r="N53" s="5">
        <f>+Base!N53</f>
        <v>9150.6117384970967</v>
      </c>
      <c r="O53" s="5">
        <f>+Base!O53</f>
        <v>9135.6074099590078</v>
      </c>
      <c r="P53" s="5">
        <f>+Base!P53</f>
        <v>9085.7845490598211</v>
      </c>
      <c r="Q53" s="5">
        <f>+Base!Q53</f>
        <v>8999.3251517267563</v>
      </c>
      <c r="R53" s="5">
        <f>+Base!R53</f>
        <v>8874.1615184303282</v>
      </c>
      <c r="S53" s="5">
        <f>+Base!S53</f>
        <v>8708.1319755318364</v>
      </c>
      <c r="T53" s="5">
        <f>+Base!T53</f>
        <v>8499.1891687413154</v>
      </c>
      <c r="U53" s="5">
        <f>+Base!U53</f>
        <v>8250.4718323886063</v>
      </c>
      <c r="V53" s="5">
        <f>+Base!V53</f>
        <v>7962.6299242734585</v>
      </c>
      <c r="W53" s="5">
        <f>+Base!W53</f>
        <v>7637.4428203532625</v>
      </c>
      <c r="X53" s="5">
        <f>+Base!X53</f>
        <v>7278.0448083324936</v>
      </c>
      <c r="Y53" s="5">
        <f>+Base!Y53</f>
        <v>6889.0834338790037</v>
      </c>
      <c r="Z53" s="5">
        <f>+Base!Z53</f>
        <v>6476.7743909033888</v>
      </c>
      <c r="AA53" s="5">
        <f>+Base!AA53</f>
        <v>6048.8201825198257</v>
      </c>
      <c r="AB53" s="5">
        <f>+Base!AB53</f>
        <v>5614.1707251849721</v>
      </c>
      <c r="AC53" s="5">
        <f>+Base!AC53</f>
        <v>5182.6228098613965</v>
      </c>
      <c r="AD53" s="5">
        <f>+Base!AD53</f>
        <v>4764.2801942761516</v>
      </c>
      <c r="AE53" s="5">
        <f>+Base!AE53</f>
        <v>4368.9229852770304</v>
      </c>
      <c r="AF53" s="5">
        <f>+Base!AF53</f>
        <v>4005.3578107160429</v>
      </c>
      <c r="AG53" s="5">
        <f>+Base!AG53</f>
        <v>3680.8324566611564</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3.5890776447313533E-2</v>
      </c>
      <c r="E54" s="5">
        <f t="shared" si="8"/>
        <v>4.2458552244659886E-2</v>
      </c>
      <c r="F54" s="5">
        <f t="shared" si="8"/>
        <v>3.6047030560510951E-2</v>
      </c>
      <c r="G54" s="5">
        <f t="shared" si="8"/>
        <v>3.0395514880513952E-2</v>
      </c>
      <c r="H54" s="5">
        <f t="shared" si="8"/>
        <v>2.5365712730879508E-2</v>
      </c>
      <c r="I54" s="5">
        <f t="shared" si="8"/>
        <v>2.0834394052409611E-2</v>
      </c>
      <c r="J54" s="5">
        <f t="shared" si="8"/>
        <v>1.6689939982988733E-2</v>
      </c>
      <c r="K54" s="5">
        <f t="shared" si="8"/>
        <v>1.2829504006189874E-2</v>
      </c>
      <c r="L54" s="5">
        <f t="shared" si="8"/>
        <v>9.1566855841043182E-3</v>
      </c>
      <c r="M54" s="5">
        <f t="shared" si="8"/>
        <v>5.5796580797591311E-3</v>
      </c>
      <c r="N54" s="5">
        <f t="shared" si="8"/>
        <v>2.0097237106662114E-3</v>
      </c>
      <c r="O54" s="5">
        <f t="shared" si="8"/>
        <v>-1.639707701176385E-3</v>
      </c>
      <c r="P54" s="5">
        <f t="shared" si="8"/>
        <v>-5.4536998650875912E-3</v>
      </c>
      <c r="Q54" s="5">
        <f t="shared" si="8"/>
        <v>-9.5158978144612716E-3</v>
      </c>
      <c r="R54" s="5">
        <f t="shared" si="8"/>
        <v>-1.3908113240292508E-2</v>
      </c>
      <c r="S54" s="5">
        <f t="shared" si="8"/>
        <v>-1.8709321726190442E-2</v>
      </c>
      <c r="T54" s="5">
        <f t="shared" si="8"/>
        <v>-2.399398715793577E-2</v>
      </c>
      <c r="U54" s="5">
        <f t="shared" si="8"/>
        <v>-2.9263654616307644E-2</v>
      </c>
      <c r="V54" s="5">
        <f t="shared" si="8"/>
        <v>-3.4887932952534451E-2</v>
      </c>
      <c r="W54" s="5">
        <f t="shared" si="8"/>
        <v>-4.0839158294785016E-2</v>
      </c>
      <c r="X54" s="5">
        <f t="shared" si="8"/>
        <v>-4.7057375154809344E-2</v>
      </c>
      <c r="Y54" s="5">
        <f t="shared" si="8"/>
        <v>-5.3443113459287206E-2</v>
      </c>
      <c r="Z54" s="5">
        <f t="shared" si="8"/>
        <v>-5.9849622512621825E-2</v>
      </c>
      <c r="AA54" s="5">
        <f t="shared" si="8"/>
        <v>-6.6075206971023093E-2</v>
      </c>
      <c r="AB54" s="5">
        <f t="shared" si="8"/>
        <v>-7.185689840655618E-2</v>
      </c>
      <c r="AC54" s="5">
        <f t="shared" si="8"/>
        <v>-7.6867615262868116E-2</v>
      </c>
      <c r="AD54" s="5">
        <f t="shared" si="8"/>
        <v>-8.0720251296164225E-2</v>
      </c>
      <c r="AE54" s="5">
        <f t="shared" si="8"/>
        <v>-8.298361827545464E-2</v>
      </c>
      <c r="AF54" s="5">
        <f t="shared" si="8"/>
        <v>-8.321620128946583E-2</v>
      </c>
      <c r="AG54" s="5">
        <f t="shared" si="8"/>
        <v>-8.1022812290737822E-2</v>
      </c>
      <c r="AH54" s="5">
        <f t="shared" si="8"/>
        <v>1.8403914070564684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6.2"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5" thickTop="1" x14ac:dyDescent="0.3">
      <c r="A87" s="8" t="str">
        <f>Base!A87</f>
        <v>Atmospheric concentration of carbon (GTC)</v>
      </c>
      <c r="B87" s="6">
        <f>+Base!B60</f>
        <v>830.4</v>
      </c>
      <c r="C87" s="6">
        <f>Base!$B65*B87+Base!$B66*B89+B112*5/3.666</f>
        <v>866.11738603261733</v>
      </c>
      <c r="D87" s="6">
        <f>Base!$B65*C87+Base!$B66*C89+C112*5/3.666</f>
        <v>895.05428066649347</v>
      </c>
      <c r="E87" s="6">
        <f>Base!$B65*D87+Base!$B66*D89+D112*5/3.666</f>
        <v>924.47731091166645</v>
      </c>
      <c r="F87" s="6">
        <f>Base!$B65*E87+Base!$B66*E89+E112*5/3.666</f>
        <v>954.52304029723939</v>
      </c>
      <c r="G87" s="6">
        <f>Base!$B65*F87+Base!$B66*F89+F112*5/3.666</f>
        <v>984.8621226706482</v>
      </c>
      <c r="H87" s="6">
        <f>Base!$B65*G87+Base!$B66*G89+G112*5/3.666</f>
        <v>1015.0627808501929</v>
      </c>
      <c r="I87" s="6">
        <f>Base!$B65*H87+Base!$B66*H89+H112*5/3.666</f>
        <v>1044.6165251642472</v>
      </c>
      <c r="J87" s="6">
        <f>Base!$B65*I87+Base!$B66*I89+I112*5/3.666</f>
        <v>1072.9609213771109</v>
      </c>
      <c r="K87" s="6">
        <f>Base!$B65*J87+Base!$B66*J89+J112*5/3.666</f>
        <v>1099.5000087356307</v>
      </c>
      <c r="L87" s="6">
        <f>Base!$B65*K87+Base!$B66*K89+K112*5/3.666</f>
        <v>1123.6229670476887</v>
      </c>
      <c r="M87" s="6">
        <f>Base!$B65*L87+Base!$B66*L89+L112*5/3.666</f>
        <v>1144.7215973698187</v>
      </c>
      <c r="N87" s="6">
        <f>Base!$B65*M87+Base!$B66*M89+M112*5/3.666</f>
        <v>1162.2071324756946</v>
      </c>
      <c r="O87" s="6">
        <f>Base!$B65*N87+Base!$B66*N89+N112*5/3.666</f>
        <v>1175.5268340313012</v>
      </c>
      <c r="P87" s="6">
        <f>Base!$B65*O87+Base!$B66*O89+O112*5/3.666</f>
        <v>1184.1807564268349</v>
      </c>
      <c r="Q87" s="6">
        <f>Base!$B65*P87+Base!$B66*P89+P112*5/3.666</f>
        <v>1187.738955571107</v>
      </c>
      <c r="R87" s="6">
        <f>Base!$B65*Q87+Base!$B66*Q89+Q112*5/3.666</f>
        <v>1185.8592699229234</v>
      </c>
      <c r="S87" s="6">
        <f>Base!$B65*R87+Base!$B66*R89+R112*5/3.666</f>
        <v>1178.3056072007416</v>
      </c>
      <c r="T87" s="6">
        <f>Base!$B65*S87+Base!$B66*S89+S112*5/3.666</f>
        <v>1164.966415707459</v>
      </c>
      <c r="U87" s="6">
        <f>Base!$B65*T87+Base!$B66*T89+T112*5/3.666</f>
        <v>1145.8727393871723</v>
      </c>
      <c r="V87" s="6">
        <f>Base!$B65*U87+Base!$B66*U89+U112*5/3.666</f>
        <v>1122.4986349609651</v>
      </c>
      <c r="W87" s="6">
        <f>Base!$B65*V87+Base!$B66*V89+V112*5/3.666</f>
        <v>1102.0031010437544</v>
      </c>
      <c r="X87" s="6">
        <f>Base!$B65*W87+Base!$B66*W89+W112*5/3.666</f>
        <v>1084.0225233029512</v>
      </c>
      <c r="Y87" s="6">
        <f>Base!$B65*X87+Base!$B66*X89+X112*5/3.666</f>
        <v>1068.2390858712245</v>
      </c>
      <c r="Z87" s="6">
        <f>Base!$B65*Y87+Base!$B66*Y89+Y112*5/3.666</f>
        <v>1054.3750336760991</v>
      </c>
      <c r="AA87" s="6">
        <f>Base!$B65*Z87+Base!$B66*Z89+Z112*5/3.666</f>
        <v>1042.1876473646419</v>
      </c>
      <c r="AB87" s="6">
        <f>Base!$B65*AA87+Base!$B66*AA89+AA112*5/3.666</f>
        <v>1031.464843584972</v>
      </c>
      <c r="AC87" s="6">
        <f>Base!$B65*AB87+Base!$B66*AB89+AB112*5/3.666</f>
        <v>1022.021323807799</v>
      </c>
      <c r="AD87" s="6">
        <f>Base!$B65*AC87+Base!$B66*AC89+AC112*5/3.666</f>
        <v>1013.6952041013936</v>
      </c>
      <c r="AE87" s="6">
        <f>Base!$B65*AD87+Base!$B66*AD89+AD112*5/3.666</f>
        <v>1006.3450664370852</v>
      </c>
      <c r="AF87" s="6">
        <f>Base!$B65*AE87+Base!$B66*AE89+AE112*5/3.666</f>
        <v>981.1871591890357</v>
      </c>
      <c r="AG87" s="6">
        <f>Base!$B65*AF87+Base!$B66*AF89+AF112*5/3.666</f>
        <v>959.78373229886461</v>
      </c>
      <c r="AH87" s="6">
        <f>Base!$B65*AG87+Base!$B66*AG89+AG112*5/3.666</f>
        <v>941.61771734497108</v>
      </c>
      <c r="AI87" s="6">
        <f>Base!$B65*AH87+Base!$B66*AH89+AH112*5/3.666</f>
        <v>908.42990132148827</v>
      </c>
      <c r="AJ87" s="6">
        <f>Base!$B65*AI87+Base!$B66*AI89+AI112*5/3.666</f>
        <v>874.80903918055799</v>
      </c>
      <c r="AK87" s="6">
        <f>Base!$B65*AJ87+Base!$B66*AJ89+AJ112*5/3.666</f>
        <v>841.79513244045268</v>
      </c>
      <c r="AL87" s="6">
        <f>Base!$B65*AK87+Base!$B66*AK89+AK112*5/3.666</f>
        <v>809.94687813091127</v>
      </c>
      <c r="AM87" s="6">
        <f>Base!$B65*AL87+Base!$B66*AL89+AL112*5/3.666</f>
        <v>779.54596008074998</v>
      </c>
      <c r="AN87" s="6">
        <f>Base!$B65*AM87+Base!$B66*AM89+AM112*5/3.666</f>
        <v>750.70999639373963</v>
      </c>
      <c r="AO87" s="6">
        <f>Base!$B65*AN87+Base!$B66*AN89+AN112*5/3.666</f>
        <v>723.45889460902583</v>
      </c>
      <c r="AP87" s="6">
        <f>Base!$B65*AO87+Base!$B66*AO89+AO112*5/3.666</f>
        <v>697.75534755336355</v>
      </c>
      <c r="AQ87" s="6">
        <f>Base!$B65*AP87+Base!$B66*AP89+AP112*5/3.666</f>
        <v>673.53006895515011</v>
      </c>
      <c r="AR87" s="6">
        <f>Base!$B65*AQ87+Base!$B66*AQ89+AQ112*5/3.666</f>
        <v>650.69764174996203</v>
      </c>
      <c r="AS87" s="6">
        <f>Base!$B65*AR87+Base!$B66*AR89+AR112*5/3.666</f>
        <v>629.16644005123908</v>
      </c>
      <c r="AT87" s="6">
        <f>Base!$B65*AS87+Base!$B66*AS89+AS112*5/3.666</f>
        <v>608.8447600325693</v>
      </c>
      <c r="AU87" s="6">
        <f>Base!$B65*AT87+Base!$B66*AT89+AT112*5/3.666</f>
        <v>589.64452303611074</v>
      </c>
      <c r="AV87" s="6">
        <f>Base!$B65*AU87+Base!$B66*AU89+AU112*5/3.666</f>
        <v>571.48344579784407</v>
      </c>
      <c r="AW87" s="6">
        <f>Base!$B65*AV87+Base!$B66*AV89+AV112*5/3.666</f>
        <v>554.28628161243671</v>
      </c>
      <c r="AX87" s="6">
        <f>Base!$B65*AW87+Base!$B66*AW89+AW112*5/3.666</f>
        <v>537.98555609244852</v>
      </c>
      <c r="AY87" s="6">
        <f>Base!$B65*AX87+Base!$B66*AX89+AX112*5/3.666</f>
        <v>522.52211551123185</v>
      </c>
      <c r="AZ87" s="6">
        <f>Base!$B65*AY87+Base!$B66*AY89+AY112*5/3.666</f>
        <v>507.84575601841641</v>
      </c>
      <c r="BA87" s="6">
        <f>Base!$B65*AZ87+Base!$B66*AZ89+AZ112*5/3.666</f>
        <v>493.9162051679964</v>
      </c>
      <c r="BB87" s="6">
        <f>Base!$B65*BA87+Base!$B66*BA89+BA112*5/3.666</f>
        <v>495.08993896070541</v>
      </c>
      <c r="BC87" s="6">
        <f>Base!$B65*BB87+Base!$B66*BB89+BB112*5/3.666</f>
        <v>509.48452775882299</v>
      </c>
      <c r="BD87" s="6">
        <f>Base!$B65*BC87+Base!$B66*BC89+BC112*5/3.666</f>
        <v>536.18892875483061</v>
      </c>
      <c r="BE87" s="6">
        <f>Base!$B65*BD87+Base!$B66*BD89+BD112*5/3.666</f>
        <v>575.79316600802917</v>
      </c>
      <c r="BF87" s="6">
        <f>Base!$B65*BE87+Base!$B66*BE89+BE112*5/3.666</f>
        <v>630.10387234596499</v>
      </c>
      <c r="BG87" s="6">
        <f>Base!$B65*BF87+Base!$B66*BF89+BF112*5/3.666</f>
        <v>701.6822522937141</v>
      </c>
      <c r="BH87" s="6">
        <f>Base!$B65*BG87+Base!$B66*BG89+BG112*5/3.666</f>
        <v>793.41363977362141</v>
      </c>
      <c r="BI87" s="6">
        <f>Base!$B65*BH87+Base!$B66*BH89+BH112*5/3.666</f>
        <v>908.47628377844001</v>
      </c>
    </row>
    <row r="88" spans="1:61" s="13" customFormat="1" x14ac:dyDescent="0.3">
      <c r="A88" s="8" t="str">
        <f>Base!A88</f>
        <v>Atmospheric concentration of carbon (ppm)</v>
      </c>
      <c r="B88" s="6">
        <f t="shared" ref="B88:C88" si="9">+B87/2.13</f>
        <v>389.85915492957747</v>
      </c>
      <c r="C88" s="6">
        <f t="shared" si="9"/>
        <v>406.62788076648701</v>
      </c>
      <c r="D88" s="6">
        <f t="shared" ref="D88:BI88" si="10">+D87/2.13</f>
        <v>420.21327730821292</v>
      </c>
      <c r="E88" s="6">
        <f t="shared" si="10"/>
        <v>434.02690653129883</v>
      </c>
      <c r="F88" s="6">
        <f t="shared" si="10"/>
        <v>448.132882768657</v>
      </c>
      <c r="G88" s="6">
        <f t="shared" si="10"/>
        <v>462.37658341344991</v>
      </c>
      <c r="H88" s="6">
        <f t="shared" si="10"/>
        <v>476.55529617379949</v>
      </c>
      <c r="I88" s="6">
        <f t="shared" si="10"/>
        <v>490.43029350434142</v>
      </c>
      <c r="J88" s="6">
        <f t="shared" si="10"/>
        <v>503.73752177329152</v>
      </c>
      <c r="K88" s="6">
        <f t="shared" si="10"/>
        <v>516.19718719982666</v>
      </c>
      <c r="L88" s="6">
        <f t="shared" si="10"/>
        <v>527.52251974069895</v>
      </c>
      <c r="M88" s="6">
        <f t="shared" si="10"/>
        <v>537.42797998583046</v>
      </c>
      <c r="N88" s="6">
        <f t="shared" si="10"/>
        <v>545.6371513970397</v>
      </c>
      <c r="O88" s="6">
        <f t="shared" si="10"/>
        <v>551.89053240906162</v>
      </c>
      <c r="P88" s="6">
        <f t="shared" si="10"/>
        <v>555.95340677316199</v>
      </c>
      <c r="Q88" s="6">
        <f t="shared" si="10"/>
        <v>557.62392280333665</v>
      </c>
      <c r="R88" s="6">
        <f t="shared" si="10"/>
        <v>556.7414412783678</v>
      </c>
      <c r="S88" s="6">
        <f t="shared" si="10"/>
        <v>553.19512075152193</v>
      </c>
      <c r="T88" s="6">
        <f t="shared" si="10"/>
        <v>546.93258953401835</v>
      </c>
      <c r="U88" s="6">
        <f t="shared" si="10"/>
        <v>537.96842224749878</v>
      </c>
      <c r="V88" s="6">
        <f t="shared" si="10"/>
        <v>526.99466430092264</v>
      </c>
      <c r="W88" s="6">
        <f t="shared" si="10"/>
        <v>517.37234790786601</v>
      </c>
      <c r="X88" s="6">
        <f t="shared" si="10"/>
        <v>508.93076211406162</v>
      </c>
      <c r="Y88" s="6">
        <f t="shared" si="10"/>
        <v>501.52069759212418</v>
      </c>
      <c r="Z88" s="6">
        <f t="shared" si="10"/>
        <v>495.01175289957706</v>
      </c>
      <c r="AA88" s="6">
        <f t="shared" si="10"/>
        <v>489.28997528856428</v>
      </c>
      <c r="AB88" s="6">
        <f t="shared" si="10"/>
        <v>484.25579511031549</v>
      </c>
      <c r="AC88" s="6">
        <f t="shared" si="10"/>
        <v>479.8222177501404</v>
      </c>
      <c r="AD88" s="6">
        <f t="shared" si="10"/>
        <v>475.91324136215667</v>
      </c>
      <c r="AE88" s="6">
        <f t="shared" si="10"/>
        <v>472.46247250567382</v>
      </c>
      <c r="AF88" s="6">
        <f t="shared" si="10"/>
        <v>460.65124844555669</v>
      </c>
      <c r="AG88" s="6">
        <f t="shared" si="10"/>
        <v>450.60269122012426</v>
      </c>
      <c r="AH88" s="6">
        <f t="shared" si="10"/>
        <v>442.07404570186441</v>
      </c>
      <c r="AI88" s="6">
        <f t="shared" si="10"/>
        <v>426.49291141853911</v>
      </c>
      <c r="AJ88" s="6">
        <f t="shared" si="10"/>
        <v>410.70846909885353</v>
      </c>
      <c r="AK88" s="6">
        <f t="shared" si="10"/>
        <v>395.20898236640971</v>
      </c>
      <c r="AL88" s="6">
        <f t="shared" si="10"/>
        <v>380.25675029620248</v>
      </c>
      <c r="AM88" s="6">
        <f t="shared" si="10"/>
        <v>365.98401881725351</v>
      </c>
      <c r="AN88" s="6">
        <f t="shared" si="10"/>
        <v>352.44600769659138</v>
      </c>
      <c r="AO88" s="6">
        <f t="shared" si="10"/>
        <v>339.65206319672575</v>
      </c>
      <c r="AP88" s="6">
        <f t="shared" si="10"/>
        <v>327.58467021284673</v>
      </c>
      <c r="AQ88" s="6">
        <f t="shared" si="10"/>
        <v>316.21129997894371</v>
      </c>
      <c r="AR88" s="6">
        <f t="shared" si="10"/>
        <v>305.49185058683668</v>
      </c>
      <c r="AS88" s="6">
        <f t="shared" si="10"/>
        <v>295.38330518837518</v>
      </c>
      <c r="AT88" s="6">
        <f t="shared" si="10"/>
        <v>285.84261034392927</v>
      </c>
      <c r="AU88" s="6">
        <f t="shared" si="10"/>
        <v>276.82841457094401</v>
      </c>
      <c r="AV88" s="6">
        <f t="shared" si="10"/>
        <v>268.30208722903478</v>
      </c>
      <c r="AW88" s="6">
        <f t="shared" si="10"/>
        <v>260.22830122649611</v>
      </c>
      <c r="AX88" s="6">
        <f t="shared" si="10"/>
        <v>252.57537844715895</v>
      </c>
      <c r="AY88" s="6">
        <f t="shared" si="10"/>
        <v>245.31554718837177</v>
      </c>
      <c r="AZ88" s="6">
        <f t="shared" si="10"/>
        <v>238.42523756733166</v>
      </c>
      <c r="BA88" s="6">
        <f t="shared" si="10"/>
        <v>231.88554233239267</v>
      </c>
      <c r="BB88" s="6">
        <f t="shared" si="10"/>
        <v>232.43659106136406</v>
      </c>
      <c r="BC88" s="6">
        <f t="shared" si="10"/>
        <v>239.19461397127841</v>
      </c>
      <c r="BD88" s="6">
        <f t="shared" si="10"/>
        <v>251.73189143419279</v>
      </c>
      <c r="BE88" s="6">
        <f t="shared" si="10"/>
        <v>270.32543005071796</v>
      </c>
      <c r="BF88" s="6">
        <f t="shared" si="10"/>
        <v>295.82341424693192</v>
      </c>
      <c r="BG88" s="6">
        <f t="shared" si="10"/>
        <v>329.42828746183761</v>
      </c>
      <c r="BH88" s="6">
        <f t="shared" si="10"/>
        <v>372.49466656038567</v>
      </c>
      <c r="BI88" s="6">
        <f t="shared" si="10"/>
        <v>426.51468721992489</v>
      </c>
    </row>
    <row r="89" spans="1:61" s="13" customFormat="1" x14ac:dyDescent="0.3">
      <c r="A89" s="8" t="str">
        <f>Base!A89</f>
        <v>Concentration in biosphere and upper oceans (GTC)</v>
      </c>
      <c r="B89" s="6">
        <f>Base!B62</f>
        <v>1527</v>
      </c>
      <c r="C89" s="6">
        <f>B87* Base!$B67+B89* Base!$B68+B90* Base!$B69</f>
        <v>1541.1078616666666</v>
      </c>
      <c r="D89" s="6">
        <f>C87* Base!$B67+C89* Base!$B68+C90* Base!$B69</f>
        <v>1557.782993192443</v>
      </c>
      <c r="E89" s="6">
        <f>D87* Base!$B67+D89* Base!$B68+D90* Base!$B69</f>
        <v>1576.3239044119036</v>
      </c>
      <c r="F89" s="6">
        <f>E87* Base!$B67+E89* Base!$B68+E90* Base!$B69</f>
        <v>1596.6972115626606</v>
      </c>
      <c r="G89" s="6">
        <f>F87* Base!$B67+F89* Base!$B68+F90* Base!$B69</f>
        <v>1618.8829130643339</v>
      </c>
      <c r="H89" s="6">
        <f>G87* Base!$B67+G89* Base!$B68+G90* Base!$B69</f>
        <v>1642.8328430582444</v>
      </c>
      <c r="I89" s="6">
        <f>H87* Base!$B67+H89* Base!$B68+H90* Base!$B69</f>
        <v>1668.4628073756437</v>
      </c>
      <c r="J89" s="6">
        <f>I87* Base!$B67+I89* Base!$B68+I90* Base!$B69</f>
        <v>1695.6473037933151</v>
      </c>
      <c r="K89" s="6">
        <f>J87* Base!$B67+J89* Base!$B68+J90* Base!$B69</f>
        <v>1724.2164614023609</v>
      </c>
      <c r="L89" s="6">
        <f>K87* Base!$B67+K89* Base!$B68+K90* Base!$B69</f>
        <v>1753.9549016924375</v>
      </c>
      <c r="M89" s="6">
        <f>L87* Base!$B67+L89* Base!$B68+L90* Base!$B69</f>
        <v>1784.6022888021598</v>
      </c>
      <c r="N89" s="6">
        <f>M87* Base!$B67+M89* Base!$B68+M90* Base!$B69</f>
        <v>1815.8553955655552</v>
      </c>
      <c r="O89" s="6">
        <f>N87* Base!$B67+N89* Base!$B68+N90* Base!$B69</f>
        <v>1847.371564487494</v>
      </c>
      <c r="P89" s="6">
        <f>O87* Base!$B67+O89* Base!$B68+O90* Base!$B69</f>
        <v>1878.7734879266352</v>
      </c>
      <c r="Q89" s="6">
        <f>P87* Base!$B67+P89* Base!$B68+P90* Base!$B69</f>
        <v>1909.6552682928409</v>
      </c>
      <c r="R89" s="6">
        <f>Q87* Base!$B67+Q89* Base!$B68+Q90* Base!$B69</f>
        <v>1939.5897451582323</v>
      </c>
      <c r="S89" s="6">
        <f>R87* Base!$B67+R89* Base!$B68+R90* Base!$B69</f>
        <v>1968.1370879171873</v>
      </c>
      <c r="T89" s="6">
        <f>S87* Base!$B67+S89* Base!$B68+S90* Base!$B69</f>
        <v>1994.854646830204</v>
      </c>
      <c r="U89" s="6">
        <f>T87* Base!$B67+T89* Base!$B68+T90* Base!$B69</f>
        <v>2019.3080273266014</v>
      </c>
      <c r="V89" s="6">
        <f>U87* Base!$B67+U89* Base!$B68+U90* Base!$B69</f>
        <v>2041.0833009984858</v>
      </c>
      <c r="W89" s="6">
        <f>V87* Base!$B67+V89* Base!$B68+V90* Base!$B69</f>
        <v>2059.913154748444</v>
      </c>
      <c r="X89" s="6">
        <f>W87* Base!$B67+W89* Base!$B68+W90* Base!$B69</f>
        <v>2076.1711791873722</v>
      </c>
      <c r="Y89" s="6">
        <f>X87* Base!$B67+X89* Base!$B68+X90* Base!$B69</f>
        <v>2090.1837110840233</v>
      </c>
      <c r="Z89" s="6">
        <f>Y87* Base!$B67+Y89* Base!$B68+Y90* Base!$B69</f>
        <v>2102.2357932678747</v>
      </c>
      <c r="AA89" s="6">
        <f>Z87* Base!$B67+Z89* Base!$B68+Z90* Base!$B69</f>
        <v>2112.576386240818</v>
      </c>
      <c r="AB89" s="6">
        <f>AA87* Base!$B67+AA89* Base!$B68+AA90* Base!$B69</f>
        <v>2121.4229247629651</v>
      </c>
      <c r="AC89" s="6">
        <f>AB87* Base!$B67+AB89* Base!$B68+AB90* Base!$B69</f>
        <v>2128.9653011923724</v>
      </c>
      <c r="AD89" s="6">
        <f>AC87* Base!$B67+AC89* Base!$B68+AC90* Base!$B69</f>
        <v>2135.3693472590489</v>
      </c>
      <c r="AE89" s="6">
        <f>AD87* Base!$B67+AD89* Base!$B68+AD90* Base!$B69</f>
        <v>2140.7798770788995</v>
      </c>
      <c r="AF89" s="6">
        <f>AE87* Base!$B67+AE89* Base!$B68+AE90* Base!$B69</f>
        <v>2145.3233464193177</v>
      </c>
      <c r="AG89" s="6">
        <f>AF87* Base!$B67+AF89* Base!$B68+AF90* Base!$B69</f>
        <v>2147.4680770161185</v>
      </c>
      <c r="AH89" s="6">
        <f>AG87* Base!$B67+AG89* Base!$B68+AG90* Base!$B69</f>
        <v>2147.6424045885929</v>
      </c>
      <c r="AI89" s="6">
        <f>AH87* Base!$B67+AH89* Base!$B68+AH90* Base!$B69</f>
        <v>2146.2116723382874</v>
      </c>
      <c r="AJ89" s="6">
        <f>AI87* Base!$B67+AI89* Base!$B68+AI90* Base!$B69</f>
        <v>2141.9194945021864</v>
      </c>
      <c r="AK89" s="6">
        <f>AJ87* Base!$B67+AJ89* Base!$B68+AJ90* Base!$B69</f>
        <v>2134.8445912335405</v>
      </c>
      <c r="AL89" s="6">
        <f>AK87* Base!$B67+AK89* Base!$B68+AK90* Base!$B69</f>
        <v>2125.153986348957</v>
      </c>
      <c r="AM89" s="6">
        <f>AL87* Base!$B67+AL89* Base!$B68+AL90* Base!$B69</f>
        <v>2113.0570472601821</v>
      </c>
      <c r="AN89" s="6">
        <f>AM87* Base!$B67+AM89* Base!$B68+AM90* Base!$B69</f>
        <v>2098.7793791121999</v>
      </c>
      <c r="AO89" s="6">
        <f>AN87* Base!$B67+AN89* Base!$B68+AN90* Base!$B69</f>
        <v>2082.5477242082179</v>
      </c>
      <c r="AP89" s="6">
        <f>AO87* Base!$B67+AO89* Base!$B68+AO90* Base!$B69</f>
        <v>2064.5813172421135</v>
      </c>
      <c r="AQ89" s="6">
        <f>AP87* Base!$B67+AP89* Base!$B68+AP90* Base!$B69</f>
        <v>2045.087157123023</v>
      </c>
      <c r="AR89" s="6">
        <f>AQ87* Base!$B67+AQ89* Base!$B68+AQ90* Base!$B69</f>
        <v>2024.2576925737169</v>
      </c>
      <c r="AS89" s="6">
        <f>AR87* Base!$B67+AR89* Base!$B68+AR90* Base!$B69</f>
        <v>2002.269996863922</v>
      </c>
      <c r="AT89" s="6">
        <f>AS87* Base!$B67+AS89* Base!$B68+AS90* Base!$B69</f>
        <v>1979.2858493594483</v>
      </c>
      <c r="AU89" s="6">
        <f>AT87* Base!$B67+AT89* Base!$B68+AT90* Base!$B69</f>
        <v>1955.4523532463704</v>
      </c>
      <c r="AV89" s="6">
        <f>AU87* Base!$B67+AU89* Base!$B68+AU90* Base!$B69</f>
        <v>1930.9028538948025</v>
      </c>
      <c r="AW89" s="6">
        <f>AV87* Base!$B67+AV89* Base!$B68+AV90* Base!$B69</f>
        <v>1905.7580106942939</v>
      </c>
      <c r="AX89" s="6">
        <f>AW87* Base!$B67+AW89* Base!$B68+AW90* Base!$B69</f>
        <v>1880.1269343382342</v>
      </c>
      <c r="AY89" s="6">
        <f>AX87* Base!$B67+AX89* Base!$B68+AX90* Base!$B69</f>
        <v>1854.1083424102674</v>
      </c>
      <c r="AZ89" s="6">
        <f>AY87* Base!$B67+AY89* Base!$B68+AY90* Base!$B69</f>
        <v>1827.7917160337947</v>
      </c>
      <c r="BA89" s="6">
        <f>AZ87* Base!$B67+AZ89* Base!$B68+AZ90* Base!$B69</f>
        <v>1801.258464658925</v>
      </c>
      <c r="BB89" s="6">
        <f>BA87* Base!$B67+BA89* Base!$B68+BA90* Base!$B69</f>
        <v>1774.5831296591182</v>
      </c>
      <c r="BC89" s="6">
        <f>BB87* Base!$B67+BB89* Base!$B68+BB90* Base!$B69</f>
        <v>1749.1005786792075</v>
      </c>
      <c r="BD89" s="6">
        <f>BC87* Base!$B67+BC89* Base!$B68+BC90* Base!$B69</f>
        <v>1725.9255242808731</v>
      </c>
      <c r="BE89" s="6">
        <f>BD87* Base!$B67+BD89* Base!$B68+BD90* Base!$B69</f>
        <v>1706.046995797459</v>
      </c>
      <c r="BF89" s="6">
        <f>BE87* Base!$B67+BE89* Base!$B68+BE90* Base!$B69</f>
        <v>1690.4655656650154</v>
      </c>
      <c r="BG89" s="6">
        <f>BF87* Base!$B67+BF89* Base!$B68+BF90* Base!$B69</f>
        <v>1680.2999405356802</v>
      </c>
      <c r="BH89" s="6">
        <f>BG87* Base!$B67+BG89* Base!$B68+BG90* Base!$B69</f>
        <v>1676.8485411415711</v>
      </c>
      <c r="BI89" s="6">
        <f>BH87* Base!$B67+BH89* Base!$B68+BH90* Base!$B69</f>
        <v>1681.6106890982248</v>
      </c>
    </row>
    <row r="90" spans="1:61" s="13" customFormat="1" x14ac:dyDescent="0.3">
      <c r="A90" s="8" t="str">
        <f>Base!A90</f>
        <v>Concentration in deep oceans (GTC)</v>
      </c>
      <c r="B90" s="6">
        <f xml:space="preserve"> Base!B63</f>
        <v>10010</v>
      </c>
      <c r="C90" s="6">
        <f>Base!$B70*B89+Base!$B71*B90</f>
        <v>10010.439124999999</v>
      </c>
      <c r="D90" s="6">
        <f>Base!$B70*C89+Base!$B71*C90</f>
        <v>10010.913371449478</v>
      </c>
      <c r="E90" s="6">
        <f>Base!$B70*D89+Base!$B71*D90</f>
        <v>10011.429145669594</v>
      </c>
      <c r="F90" s="6">
        <f>Base!$B70*E89+Base!$B71*E90</f>
        <v>10011.99109809396</v>
      </c>
      <c r="G90" s="6">
        <f>Base!$B70*F89+Base!$B71*F90</f>
        <v>10012.603794127259</v>
      </c>
      <c r="H90" s="6">
        <f>Base!$B70*G89+Base!$B71*G90</f>
        <v>10013.271747629402</v>
      </c>
      <c r="I90" s="6">
        <f>Base!$B70*H89+Base!$B71*H90</f>
        <v>10013.999350522223</v>
      </c>
      <c r="J90" s="6">
        <f>Base!$B70*I89+Base!$B71*I90</f>
        <v>10014.790782759861</v>
      </c>
      <c r="K90" s="6">
        <f>Base!$B70*J89+Base!$B71*J90</f>
        <v>10015.649909130163</v>
      </c>
      <c r="L90" s="6">
        <f>Base!$B70*K89+Base!$B71*K90</f>
        <v>10016.580168439337</v>
      </c>
      <c r="M90" s="6">
        <f>Base!$B70*L89+Base!$B71*L90</f>
        <v>10017.584459886721</v>
      </c>
      <c r="N90" s="6">
        <f>Base!$B70*M89+Base!$B71*M90</f>
        <v>10018.665030853514</v>
      </c>
      <c r="O90" s="6">
        <f>Base!$B70*N89+Base!$B71*N90</f>
        <v>10019.823369894515</v>
      </c>
      <c r="P90" s="6">
        <f>Base!$B70*O89+Base!$B71*O90</f>
        <v>10021.060108418395</v>
      </c>
      <c r="Q90" s="6">
        <f>Base!$B70*P89+Base!$B71*P90</f>
        <v>10022.374934351621</v>
      </c>
      <c r="R90" s="6">
        <f>Base!$B70*Q89+Base!$B71*Q90</f>
        <v>10023.76652098201</v>
      </c>
      <c r="S90" s="6">
        <f>Base!$B70*R89+Base!$B71*R90</f>
        <v>10025.232474144075</v>
      </c>
      <c r="T90" s="6">
        <f>Base!$B70*S89+Base!$B71*S90</f>
        <v>10026.769300903845</v>
      </c>
      <c r="U90" s="6">
        <f>Base!$B70*T89+Base!$B71*T90</f>
        <v>10028.372402881865</v>
      </c>
      <c r="V90" s="6">
        <f>Base!$B70*U89+Base!$B71*U90</f>
        <v>10030.03609726421</v>
      </c>
      <c r="W90" s="6">
        <f>Base!$B70*V89+Base!$B71*V90</f>
        <v>10031.75366833388</v>
      </c>
      <c r="X90" s="6">
        <f>Base!$B70*W89+Base!$B71*W90</f>
        <v>10033.517734357689</v>
      </c>
      <c r="Y90" s="6">
        <f>Base!$B70*X89+Base!$B71*X90</f>
        <v>10035.321850070311</v>
      </c>
      <c r="Z90" s="6">
        <f>Base!$B70*Y89+Base!$B71*Y90</f>
        <v>10037.160388223623</v>
      </c>
      <c r="AA90" s="6">
        <f>Base!$B70*Z89+Base!$B71*Z90</f>
        <v>10039.028436075767</v>
      </c>
      <c r="AB90" s="6">
        <f>Base!$B70*AA89+Base!$B71*AA90</f>
        <v>10040.921704944194</v>
      </c>
      <c r="AC90" s="6">
        <f>Base!$B70*AB89+Base!$B71*AB90</f>
        <v>10042.836451180683</v>
      </c>
      <c r="AD90" s="6">
        <f>Base!$B70*AC89+Base!$B71*AC90</f>
        <v>10044.769407131391</v>
      </c>
      <c r="AE90" s="6">
        <f>Base!$B70*AD89+Base!$B71*AD90</f>
        <v>10046.717720824632</v>
      </c>
      <c r="AF90" s="6">
        <f>Base!$B70*AE89+Base!$B71*AE90</f>
        <v>10048.678903286551</v>
      </c>
      <c r="AG90" s="6">
        <f>Base!$B70*AF89+Base!$B71*AF90</f>
        <v>10050.65078252274</v>
      </c>
      <c r="AH90" s="6">
        <f>Base!$B70*AG89+Base!$B71*AG90</f>
        <v>10052.627358076179</v>
      </c>
      <c r="AI90" s="6">
        <f>Base!$B70*AH89+Base!$B71*AH90</f>
        <v>10054.603702354299</v>
      </c>
      <c r="AJ90" s="6">
        <f>Base!$B70*AI89+Base!$B71*AI90</f>
        <v>10056.575802785601</v>
      </c>
      <c r="AK90" s="6">
        <f>Base!$B70*AJ89+Base!$B71*AJ90</f>
        <v>10058.536507188417</v>
      </c>
      <c r="AL90" s="6">
        <f>Base!$B70*AK89+Base!$B71*AK90</f>
        <v>10060.478862595324</v>
      </c>
      <c r="AM90" s="6">
        <f>Base!$B70*AL89+Base!$B71*AL90</f>
        <v>10062.39633594507</v>
      </c>
      <c r="AN90" s="6">
        <f>Base!$B70*AM89+Base!$B71*AM90</f>
        <v>10064.28291979984</v>
      </c>
      <c r="AO90" s="6">
        <f>Base!$B70*AN89+Base!$B71*AN90</f>
        <v>10066.133172762187</v>
      </c>
      <c r="AP90" s="6">
        <f>Base!$B70*AO89+Base!$B71*AO90</f>
        <v>10067.942222126901</v>
      </c>
      <c r="AQ90" s="6">
        <f>Base!$B70*AP89+Base!$B71*AP90</f>
        <v>10069.705744920038</v>
      </c>
      <c r="AR90" s="6">
        <f>Base!$B70*AQ89+Base!$B71*AQ90</f>
        <v>10071.419937123936</v>
      </c>
      <c r="AS90" s="6">
        <f>Base!$B70*AR89+Base!$B71*AR90</f>
        <v>10073.08147712659</v>
      </c>
      <c r="AT90" s="6">
        <f>Base!$B70*AS89+Base!$B71*AS90</f>
        <v>10074.687487120222</v>
      </c>
      <c r="AU90" s="6">
        <f>Base!$B70*AT89+Base!$B71*AT90</f>
        <v>10076.235494716717</v>
      </c>
      <c r="AV90" s="6">
        <f>Base!$B70*AU89+Base!$B71*AU90</f>
        <v>10077.723396120366</v>
      </c>
      <c r="AW90" s="6">
        <f>Base!$B70*AV89+Base!$B71*AV90</f>
        <v>10079.149421608912</v>
      </c>
      <c r="AX90" s="6">
        <f>Base!$B70*AW89+Base!$B71*AW90</f>
        <v>10080.512103705854</v>
      </c>
      <c r="AY90" s="6">
        <f>Base!$B70*AX89+Base!$B71*AX90</f>
        <v>10081.810248206701</v>
      </c>
      <c r="AZ90" s="6">
        <f>Base!$B70*AY89+Base!$B71*AY90</f>
        <v>10083.042908103957</v>
      </c>
      <c r="BA90" s="6">
        <f>Base!$B70*AZ89+Base!$B71*AZ90</f>
        <v>10084.209360412557</v>
      </c>
      <c r="BB90" s="6">
        <f>Base!$B70*BA89+Base!$B71*BA90</f>
        <v>10085.309085915065</v>
      </c>
      <c r="BC90" s="6">
        <f>Base!$B70*BB89+Base!$B71*BB90</f>
        <v>10086.341751922717</v>
      </c>
      <c r="BD90" s="6">
        <f>Base!$B70*BC89+Base!$B71*BC90</f>
        <v>10087.31036302814</v>
      </c>
      <c r="BE90" s="6">
        <f>Base!$B70*BD89+Base!$B71*BD90</f>
        <v>10088.220709591322</v>
      </c>
      <c r="BF90" s="6">
        <f>Base!$B70*BE89+Base!$B71*BE90</f>
        <v>10089.081052591329</v>
      </c>
      <c r="BG90" s="6">
        <f>Base!$B70*BF89+Base!$B71*BF90</f>
        <v>10089.902151650243</v>
      </c>
      <c r="BH90" s="6">
        <f>Base!$B70*BG89+Base!$B71*BG90</f>
        <v>10090.697559525401</v>
      </c>
      <c r="BI90" s="6">
        <f>Base!$B70*BH89+Base!$B71*BH90</f>
        <v>10091.484070451914</v>
      </c>
    </row>
    <row r="91" spans="1:61" s="13" customFormat="1" ht="40.200000000000003"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5" thickTop="1" x14ac:dyDescent="0.3">
      <c r="A92" s="8" t="str">
        <f>Base!A92</f>
        <v>Cumulative Emissions to date</v>
      </c>
      <c r="B92" s="6">
        <f>+Base!B92</f>
        <v>90</v>
      </c>
      <c r="C92" s="6">
        <f>+Parameters!D89+B113*5/3.666+B92</f>
        <v>135.76355436867843</v>
      </c>
      <c r="D92" s="6">
        <f>+Parameters!E89+C113*5/3.666+C92</f>
        <v>178.24917231332554</v>
      </c>
      <c r="E92" s="6">
        <f>+Parameters!F89+D113*5/3.666+D92</f>
        <v>223.84836426648837</v>
      </c>
      <c r="F92" s="6">
        <f>+Parameters!G89+E113*5/3.666+E92</f>
        <v>272.52493424191454</v>
      </c>
      <c r="G92" s="6">
        <f>+Parameters!H89+F113*5/3.666+F92</f>
        <v>323.81887896208042</v>
      </c>
      <c r="H92" s="6">
        <f>+Parameters!I89+G113*5/3.666+G92</f>
        <v>377.16259248710571</v>
      </c>
      <c r="I92" s="6">
        <f>+Parameters!J89+H113*5/3.666+H92</f>
        <v>431.89404149092167</v>
      </c>
      <c r="J92" s="6">
        <f>+Parameters!K89+I113*5/3.666+I92</f>
        <v>487.27047634272799</v>
      </c>
      <c r="K92" s="6">
        <f>+Parameters!L89+J113*5/3.666+J92</f>
        <v>542.4827356675022</v>
      </c>
      <c r="L92" s="6">
        <f>+Parameters!M89+K113*5/3.666+K92</f>
        <v>596.67030396833684</v>
      </c>
      <c r="M92" s="6">
        <f>+Parameters!N89+L113*5/3.666+L92</f>
        <v>648.9373411591921</v>
      </c>
      <c r="N92" s="6">
        <f>+Parameters!O89+M113*5/3.666+M92</f>
        <v>698.3699366445536</v>
      </c>
      <c r="O92" s="6">
        <f>+Parameters!P89+N113*5/3.666+N92</f>
        <v>744.05485228253667</v>
      </c>
      <c r="P92" s="6">
        <f>+Parameters!Q89+O113*5/3.666+O92</f>
        <v>785.10000153664043</v>
      </c>
      <c r="Q92" s="6">
        <f>+Parameters!R89+P113*5/3.666+P92</f>
        <v>820.65685889678321</v>
      </c>
      <c r="R92" s="6">
        <f>+Parameters!S89+Q113*5/3.666+Q92</f>
        <v>849.94487827753119</v>
      </c>
      <c r="S92" s="6">
        <f>+Parameters!T89+R113*5/3.666+R92</f>
        <v>872.27782470288992</v>
      </c>
      <c r="T92" s="6">
        <f>+Parameters!U89+S113*5/3.666+S92</f>
        <v>887.09166946361029</v>
      </c>
      <c r="U92" s="6">
        <f>+Parameters!V89+T113*5/3.666+T92</f>
        <v>893.973396082715</v>
      </c>
      <c r="V92" s="6">
        <f>+Parameters!W89+U113*5/3.666+U92</f>
        <v>893.973396082715</v>
      </c>
      <c r="W92" s="6">
        <f>+Parameters!X89+V113*5/3.666+V92</f>
        <v>893.973396082715</v>
      </c>
      <c r="X92" s="6">
        <f>+Parameters!Y89+W113*5/3.666+W92</f>
        <v>893.973396082715</v>
      </c>
      <c r="Y92" s="6">
        <f>+Parameters!Z89+X113*5/3.666+X92</f>
        <v>893.973396082715</v>
      </c>
      <c r="Z92" s="6">
        <f>+Parameters!AA89+Y113*5/3.666+Y92</f>
        <v>893.973396082715</v>
      </c>
      <c r="AA92" s="6">
        <f>+Parameters!AB89+Z113*5/3.666+Z92</f>
        <v>893.973396082715</v>
      </c>
      <c r="AB92" s="6">
        <f>+Parameters!AC89+AA113*5/3.666+AA92</f>
        <v>893.973396082715</v>
      </c>
      <c r="AC92" s="6">
        <f>+Parameters!AD89+AB113*5/3.666+AB92</f>
        <v>893.973396082715</v>
      </c>
      <c r="AD92" s="6">
        <f>+Parameters!AE89+AC113*5/3.666+AC92</f>
        <v>893.973396082715</v>
      </c>
      <c r="AE92" s="6">
        <f>+Parameters!AF89+AD113*5/3.666+AD92</f>
        <v>893.973396082715</v>
      </c>
      <c r="AF92" s="6">
        <f>+Parameters!AG89+AE113*5/3.666+AE92</f>
        <v>875.31317595797657</v>
      </c>
      <c r="AG92" s="6">
        <f>+Parameters!AH89+AF113*5/3.666+AF92</f>
        <v>858.0207871575742</v>
      </c>
      <c r="AH92" s="6">
        <f>+Parameters!AI89+AG113*5/3.666+AG92</f>
        <v>842.00121793501717</v>
      </c>
      <c r="AI92" s="6">
        <f>+Parameters!AJ89+AH113*5/3.666+AH92</f>
        <v>809.35544802368804</v>
      </c>
      <c r="AJ92" s="6">
        <f>+Parameters!AK89+AI113*5/3.666+AI92</f>
        <v>773.41165574542902</v>
      </c>
      <c r="AK92" s="6">
        <f>+Parameters!AL89+AJ113*5/3.666+AJ92</f>
        <v>735.28126795346998</v>
      </c>
      <c r="AL92" s="6">
        <f>+Parameters!AM89+AK113*5/3.666+AK92</f>
        <v>695.68293841743389</v>
      </c>
      <c r="AM92" s="6">
        <f>+Parameters!AN89+AL113*5/3.666+AL92</f>
        <v>655.10109402918931</v>
      </c>
      <c r="AN92" s="6">
        <f>+Parameters!AO89+AM113*5/3.666+AM92</f>
        <v>613.87287756972171</v>
      </c>
      <c r="AO92" s="6">
        <f>+Parameters!AP89+AN113*5/3.666+AN92</f>
        <v>572.23943905997896</v>
      </c>
      <c r="AP92" s="6">
        <f>+Parameters!AQ89+AO113*5/3.666+AO92</f>
        <v>530.37778657620947</v>
      </c>
      <c r="AQ92" s="6">
        <f>+Parameters!AR89+AP113*5/3.666+AP92</f>
        <v>488.4212723906702</v>
      </c>
      <c r="AR92" s="6">
        <f>+Parameters!AS89+AQ113*5/3.666+AQ92</f>
        <v>446.47309423097499</v>
      </c>
      <c r="AS92" s="6">
        <f>+Parameters!AT89+AR113*5/3.666+AR92</f>
        <v>404.61535393783345</v>
      </c>
      <c r="AT92" s="6">
        <f>+Parameters!AU89+AS113*5/3.666+AS92</f>
        <v>362.91523009849647</v>
      </c>
      <c r="AU92" s="6">
        <f>+Parameters!AV89+AT113*5/3.666+AT92</f>
        <v>321.42925953759732</v>
      </c>
      <c r="AV92" s="6">
        <f>+Parameters!AW89+AU113*5/3.666+AU92</f>
        <v>280.2063883131251</v>
      </c>
      <c r="AW92" s="6">
        <f>+Parameters!AX89+AV113*5/3.666+AV92</f>
        <v>239.29024958512628</v>
      </c>
      <c r="AX92" s="6">
        <f>+Parameters!AY89+AW113*5/3.666+AW92</f>
        <v>198.72100434151741</v>
      </c>
      <c r="AY92" s="6">
        <f>+Parameters!AZ89+AX113*5/3.666+AX92</f>
        <v>158.53701596157592</v>
      </c>
      <c r="AZ92" s="6">
        <f>+Parameters!BA89+AY113*5/3.666+AY92</f>
        <v>118.7766096922615</v>
      </c>
      <c r="BA92" s="6">
        <f>+Parameters!BB89+AZ113*5/3.666+AZ92</f>
        <v>79.480195537745487</v>
      </c>
      <c r="BB92" s="6">
        <f>+Parameters!BC89+BA113*5/3.666+BA92</f>
        <v>55.078268442895038</v>
      </c>
      <c r="BC92" s="6">
        <f>+Parameters!BD89+BB113*5/3.666+BB92</f>
        <v>45.022931156545155</v>
      </c>
      <c r="BD92" s="6">
        <f>+Parameters!BE89+BC113*5/3.666+BC92</f>
        <v>49.520855969875775</v>
      </c>
      <c r="BE92" s="6">
        <f>+Parameters!BF89+BD113*5/3.666+BD92</f>
        <v>70.156884991027098</v>
      </c>
      <c r="BF92" s="6">
        <f>+Parameters!BG89+BE113*5/3.666+BE92</f>
        <v>109.74648314707515</v>
      </c>
      <c r="BG92" s="6">
        <f>+Parameters!BH89+BF113*5/3.666+BF92</f>
        <v>171.98032018484153</v>
      </c>
      <c r="BH92" s="6">
        <f>+Parameters!BI89+BG113*5/3.666+BG92</f>
        <v>261.05570267414856</v>
      </c>
      <c r="BI92" s="6">
        <f>+Parameters!BJ89+BH113*5/3.666+BH92</f>
        <v>381.66699478481632</v>
      </c>
    </row>
    <row r="93" spans="1:61" s="13" customFormat="1" x14ac:dyDescent="0.3">
      <c r="A93" s="8" t="str">
        <f>Base!A93</f>
        <v>Ratio to Max</v>
      </c>
      <c r="B93" s="6">
        <f>+B92/ Base!$B$57</f>
        <v>1.4999999999999999E-2</v>
      </c>
      <c r="C93" s="6">
        <f>+C92/ Base!$B$57</f>
        <v>2.2627259061446404E-2</v>
      </c>
      <c r="D93" s="6">
        <f>+D92/ Base!$B$57</f>
        <v>2.9708195385554258E-2</v>
      </c>
      <c r="E93" s="6">
        <f>+E92/ Base!$B$57</f>
        <v>3.7308060711081399E-2</v>
      </c>
      <c r="F93" s="6">
        <f>+F92/ Base!$B$57</f>
        <v>4.5420822373652421E-2</v>
      </c>
      <c r="G93" s="6">
        <f>+G92/ Base!$B$57</f>
        <v>5.3969813160346734E-2</v>
      </c>
      <c r="H93" s="6">
        <f>+H92/ Base!$B$57</f>
        <v>6.2860432081184289E-2</v>
      </c>
      <c r="I93" s="6">
        <f>+I92/ Base!$B$57</f>
        <v>7.1982340248486945E-2</v>
      </c>
      <c r="J93" s="6">
        <f>+J92/ Base!$B$57</f>
        <v>8.1211746057121337E-2</v>
      </c>
      <c r="K93" s="6">
        <f>+K92/ Base!$B$57</f>
        <v>9.0413789277917031E-2</v>
      </c>
      <c r="L93" s="6">
        <f>+L92/ Base!$B$57</f>
        <v>9.9445050661389478E-2</v>
      </c>
      <c r="M93" s="6">
        <f>+M92/ Base!$B$57</f>
        <v>0.10815622352653202</v>
      </c>
      <c r="N93" s="6">
        <f>+N92/ Base!$B$57</f>
        <v>0.11639498944075893</v>
      </c>
      <c r="O93" s="6">
        <f>+O92/ Base!$B$57</f>
        <v>0.12400914204708945</v>
      </c>
      <c r="P93" s="6">
        <f>+P92/ Base!$B$57</f>
        <v>0.13085000025610674</v>
      </c>
      <c r="Q93" s="6">
        <f>+Q92/ Base!$B$57</f>
        <v>0.13677614314946387</v>
      </c>
      <c r="R93" s="6">
        <f>+R92/ Base!$B$57</f>
        <v>0.14165747971292186</v>
      </c>
      <c r="S93" s="6">
        <f>+S92/ Base!$B$57</f>
        <v>0.14537963745048166</v>
      </c>
      <c r="T93" s="6">
        <f>+T92/ Base!$B$57</f>
        <v>0.14784861157726839</v>
      </c>
      <c r="U93" s="6">
        <f>+U92/ Base!$B$57</f>
        <v>0.14899556601378583</v>
      </c>
      <c r="V93" s="6">
        <f>+V92/ Base!$B$57</f>
        <v>0.14899556601378583</v>
      </c>
      <c r="W93" s="6">
        <f>+W92/ Base!$B$57</f>
        <v>0.14899556601378583</v>
      </c>
      <c r="X93" s="6">
        <f>+X92/ Base!$B$57</f>
        <v>0.14899556601378583</v>
      </c>
      <c r="Y93" s="6">
        <f>+Y92/ Base!$B$57</f>
        <v>0.14899556601378583</v>
      </c>
      <c r="Z93" s="6">
        <f>+Z92/ Base!$B$57</f>
        <v>0.14899556601378583</v>
      </c>
      <c r="AA93" s="6">
        <f>+AA92/ Base!$B$57</f>
        <v>0.14899556601378583</v>
      </c>
      <c r="AB93" s="6">
        <f>+AB92/ Base!$B$57</f>
        <v>0.14899556601378583</v>
      </c>
      <c r="AC93" s="6">
        <f>+AC92/ Base!$B$57</f>
        <v>0.14899556601378583</v>
      </c>
      <c r="AD93" s="6">
        <f>+AD92/ Base!$B$57</f>
        <v>0.14899556601378583</v>
      </c>
      <c r="AE93" s="6">
        <f>+AE92/ Base!$B$57</f>
        <v>0.14899556601378583</v>
      </c>
      <c r="AF93" s="6">
        <f>+AF92/ Base!$B$57</f>
        <v>0.14588552932632942</v>
      </c>
      <c r="AG93" s="6">
        <f>+AG92/ Base!$B$57</f>
        <v>0.14300346452626236</v>
      </c>
      <c r="AH93" s="6">
        <f>+AH92/ Base!$B$57</f>
        <v>0.14033353632250287</v>
      </c>
      <c r="AI93" s="6">
        <f>+AI92/ Base!$B$57</f>
        <v>0.13489257467061466</v>
      </c>
      <c r="AJ93" s="6">
        <f>+AJ92/ Base!$B$57</f>
        <v>0.12890194262423818</v>
      </c>
      <c r="AK93" s="6">
        <f>+AK92/ Base!$B$57</f>
        <v>0.12254687799224499</v>
      </c>
      <c r="AL93" s="6">
        <f>+AL92/ Base!$B$57</f>
        <v>0.11594715640290565</v>
      </c>
      <c r="AM93" s="6">
        <f>+AM92/ Base!$B$57</f>
        <v>0.10918351567153155</v>
      </c>
      <c r="AN93" s="6">
        <f>+AN92/ Base!$B$57</f>
        <v>0.10231214626162029</v>
      </c>
      <c r="AO93" s="6">
        <f>+AO92/ Base!$B$57</f>
        <v>9.5373239843329821E-2</v>
      </c>
      <c r="AP93" s="6">
        <f>+AP92/ Base!$B$57</f>
        <v>8.8396297762701581E-2</v>
      </c>
      <c r="AQ93" s="6">
        <f>+AQ92/ Base!$B$57</f>
        <v>8.1403545398445035E-2</v>
      </c>
      <c r="AR93" s="6">
        <f>+AR92/ Base!$B$57</f>
        <v>7.4412182371829172E-2</v>
      </c>
      <c r="AS93" s="6">
        <f>+AS92/ Base!$B$57</f>
        <v>6.7435892322972243E-2</v>
      </c>
      <c r="AT93" s="6">
        <f>+AT92/ Base!$B$57</f>
        <v>6.0485871683082747E-2</v>
      </c>
      <c r="AU93" s="6">
        <f>+AU92/ Base!$B$57</f>
        <v>5.3571543256266223E-2</v>
      </c>
      <c r="AV93" s="6">
        <f>+AV92/ Base!$B$57</f>
        <v>4.6701064718854185E-2</v>
      </c>
      <c r="AW93" s="6">
        <f>+AW92/ Base!$B$57</f>
        <v>3.9881708264187715E-2</v>
      </c>
      <c r="AX93" s="6">
        <f>+AX92/ Base!$B$57</f>
        <v>3.3120167390252905E-2</v>
      </c>
      <c r="AY93" s="6">
        <f>+AY92/ Base!$B$57</f>
        <v>2.6422835993595985E-2</v>
      </c>
      <c r="AZ93" s="6">
        <f>+AZ92/ Base!$B$57</f>
        <v>1.9796101615376916E-2</v>
      </c>
      <c r="BA93" s="6">
        <f>+BA92/ Base!$B$57</f>
        <v>1.3246699256290915E-2</v>
      </c>
      <c r="BB93" s="6">
        <f>+BB92/ Base!$B$57</f>
        <v>9.1797114071491721E-3</v>
      </c>
      <c r="BC93" s="6">
        <f>+BC92/ Base!$B$57</f>
        <v>7.5038218594241923E-3</v>
      </c>
      <c r="BD93" s="6">
        <f>+BD92/ Base!$B$57</f>
        <v>8.2534759949792966E-3</v>
      </c>
      <c r="BE93" s="6">
        <f>+BE92/ Base!$B$57</f>
        <v>1.1692814165171183E-2</v>
      </c>
      <c r="BF93" s="6">
        <f>+BF92/ Base!$B$57</f>
        <v>1.8291080524512525E-2</v>
      </c>
      <c r="BG93" s="6">
        <f>+BG92/ Base!$B$57</f>
        <v>2.8663386697473588E-2</v>
      </c>
      <c r="BH93" s="6">
        <f>+BH92/ Base!$B$57</f>
        <v>4.3509283779024757E-2</v>
      </c>
      <c r="BI93" s="6">
        <f>+BI92/ Base!$B$57</f>
        <v>6.3611165797469393E-2</v>
      </c>
    </row>
    <row r="94" spans="1:61" s="13" customFormat="1" x14ac:dyDescent="0.3">
      <c r="A94" s="8" t="str">
        <f>Base!A94</f>
        <v>Maximum ratio</v>
      </c>
      <c r="B94" s="6">
        <f>+MAX(B93:BI93)</f>
        <v>0.14899556601378583</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v>0.83</v>
      </c>
      <c r="C99" s="30">
        <f>B99+Base!$B82*(C100-(Base!$B$80/Base!$B79)*B99-Base!$B83*(B99-B101))</f>
        <v>0.95134443931342716</v>
      </c>
      <c r="D99" s="30">
        <f>C99+Base!$B82*(D100-(Base!$B$80/Base!$B79)*C99-Base!$B83*(C99-C101))</f>
        <v>1.0763440419191608</v>
      </c>
      <c r="E99" s="30">
        <f>D99+Base!$B82*(E100-(Base!$B$80/Base!$B79)*D99-Base!$B83*(D99-D101))</f>
        <v>1.2042403841395461</v>
      </c>
      <c r="F99" s="30">
        <f>E99+Base!$B82*(F100-(Base!$B$80/Base!$B79)*E99-Base!$B83*(E99-E101))</f>
        <v>1.3344645918562583</v>
      </c>
      <c r="G99" s="30">
        <f>F99+Base!$B82*(G100-(Base!$B$80/Base!$B79)*F99-Base!$B83*(F99-F101))</f>
        <v>1.4663471687018201</v>
      </c>
      <c r="H99" s="30">
        <f>G99+Base!$B82*(H100-(Base!$B$80/Base!$B79)*G99-Base!$B83*(G99-G101))</f>
        <v>1.5990995029502877</v>
      </c>
      <c r="I99" s="30">
        <f>H99+Base!$B82*(I100-(Base!$B$80/Base!$B79)*H99-Base!$B83*(H99-H101))</f>
        <v>1.7318157963411138</v>
      </c>
      <c r="J99" s="30">
        <f>I99+Base!$B82*(J100-(Base!$B$80/Base!$B79)*I99-Base!$B83*(I99-I101))</f>
        <v>1.8634870235390231</v>
      </c>
      <c r="K99" s="30">
        <f>J99+Base!$B82*(K100-(Base!$B$80/Base!$B79)*J99-Base!$B83*(J99-J101))</f>
        <v>1.9930208160333445</v>
      </c>
      <c r="L99" s="30">
        <f>K99+Base!$B82*(L100-(Base!$B$80/Base!$B79)*K99-Base!$B83*(K99-K101))</f>
        <v>2.1192631003302651</v>
      </c>
      <c r="M99" s="30">
        <f>L99+Base!$B82*(M100-(Base!$B$80/Base!$B79)*L99-Base!$B83*(L99-L101))</f>
        <v>2.2410188835082892</v>
      </c>
      <c r="N99" s="30">
        <f>M99+Base!$B82*(N100-(Base!$B$80/Base!$B79)*M99-Base!$B83*(M99-M101))</f>
        <v>2.3570707884075897</v>
      </c>
      <c r="O99" s="30">
        <f>N99+Base!$B82*(O100-(Base!$B$80/Base!$B79)*N99-Base!$B83*(N99-N101))</f>
        <v>2.4661948435454741</v>
      </c>
      <c r="P99" s="30">
        <f>O99+Base!$B82*(P100-(Base!$B$80/Base!$B79)*O99-Base!$B83*(O99-O101))</f>
        <v>2.5671736904294575</v>
      </c>
      <c r="Q99" s="30">
        <f>P99+Base!$B82*(Q100-(Base!$B$80/Base!$B79)*P99-Base!$B83*(P99-P101))</f>
        <v>2.6588078485143907</v>
      </c>
      <c r="R99" s="30">
        <f>Q99+Base!$B82*(R100-(Base!$B$80/Base!$B79)*Q99-Base!$B83*(Q99-Q101))</f>
        <v>2.739926029850964</v>
      </c>
      <c r="S99" s="30">
        <f>R99+Base!$B82*(S100-(Base!$B$80/Base!$B79)*R99-Base!$B83*(R99-R101))</f>
        <v>2.8093957750895875</v>
      </c>
      <c r="T99" s="30">
        <f>S99+Base!$B82*(T100-(Base!$B$80/Base!$B79)*S99-Base!$B83*(S99-S101))</f>
        <v>2.8661359261369208</v>
      </c>
      <c r="U99" s="30">
        <f>T99+Base!$B82*(U100-(Base!$B$80/Base!$B79)*T99-Base!$B83*(T99-T101))</f>
        <v>2.9066826974492077</v>
      </c>
      <c r="V99" s="30">
        <f>U99+Base!$B82*(V100-(Base!$B$80/Base!$B79)*U99-Base!$B83*(U99-U101))</f>
        <v>2.9310618767708752</v>
      </c>
      <c r="W99" s="30">
        <f>V99+Base!$B82*(W100-(Base!$B$80/Base!$B79)*V99-Base!$B83*(V99-V101))</f>
        <v>2.9426584550115056</v>
      </c>
      <c r="X99" s="30">
        <f>W99+Base!$B82*(X100-(Base!$B$80/Base!$B79)*W99-Base!$B83*(W99-W101))</f>
        <v>2.9442799520462697</v>
      </c>
      <c r="Y99" s="30">
        <f>X99+Base!$B82*(Y100-(Base!$B$80/Base!$B79)*X99-Base!$B83*(X99-X101))</f>
        <v>2.9382428521572286</v>
      </c>
      <c r="Z99" s="30">
        <f>Y99+Base!$B82*(Z100-(Base!$B$80/Base!$B79)*Y99-Base!$B83*(Y99-Y101))</f>
        <v>2.9264475501036871</v>
      </c>
      <c r="AA99" s="30">
        <f>Z99+Base!$B82*(AA100-(Base!$B$80/Base!$B79)*Z99-Base!$B83*(Z99-Z101))</f>
        <v>2.9104431501072181</v>
      </c>
      <c r="AB99" s="30">
        <f>AA99+Base!$B82*(AB100-(Base!$B$80/Base!$B79)*AA99-Base!$B83*(AA99-AA101))</f>
        <v>2.8914833193240304</v>
      </c>
      <c r="AC99" s="30">
        <f>AB99+Base!$B82*(AC100-(Base!$B$80/Base!$B79)*AB99-Base!$B83*(AB99-AB101))</f>
        <v>2.870574274296084</v>
      </c>
      <c r="AD99" s="30">
        <f>AC99+Base!$B82*(AD100-(Base!$B$80/Base!$B79)*AC99-Base!$B83*(AC99-AC101))</f>
        <v>2.8485158689934704</v>
      </c>
      <c r="AE99" s="30">
        <f>AD99+Base!$B82*(AE100-(Base!$B$80/Base!$B79)*AD99-Base!$B83*(AD99-AD101))</f>
        <v>2.8259366534510004</v>
      </c>
      <c r="AF99" s="30">
        <f>AE99+Base!$B82*(AF100-(Base!$B$80/Base!$B79)*AE99-Base!$B83*(AE99-AE101))</f>
        <v>2.793202020294113</v>
      </c>
      <c r="AG99" s="30">
        <f>AF99+Base!$B82*(AG100-(Base!$B$80/Base!$B79)*AF99-Base!$B83*(AF99-AF101))</f>
        <v>2.7534424213387663</v>
      </c>
      <c r="AH99" s="30">
        <f>AG99+Base!$B82*(AH100-(Base!$B$80/Base!$B79)*AG99-Base!$B83*(AG99-AG101))</f>
        <v>2.7091881302794176</v>
      </c>
      <c r="AI99" s="30">
        <f>AH99+Base!$B82*(AI100-(Base!$B$80/Base!$B79)*AH99-Base!$B83*(AH99-AH101))</f>
        <v>2.6520269660164093</v>
      </c>
      <c r="AJ99" s="30">
        <f>AI99+Base!$B82*(AJ100-(Base!$B$80/Base!$B79)*AI99-Base!$B83*(AI99-AI101))</f>
        <v>2.5827270257480759</v>
      </c>
      <c r="AK99" s="30">
        <f>AJ99+Base!$B82*(AK100-(Base!$B$80/Base!$B79)*AJ99-Base!$B83*(AJ99-AJ101))</f>
        <v>2.5025256059914978</v>
      </c>
      <c r="AL99" s="30">
        <f>AK99+Base!$B82*(AL100-(Base!$B$80/Base!$B79)*AK99-Base!$B83*(AK99-AK101))</f>
        <v>2.4128417170307972</v>
      </c>
      <c r="AM99" s="30">
        <f>AL99+Base!$B82*(AM100-(Base!$B$80/Base!$B79)*AL99-Base!$B83*(AL99-AL101))</f>
        <v>2.3151184110700296</v>
      </c>
      <c r="AN99" s="30">
        <f>AM99+Base!$B82*(AN100-(Base!$B$80/Base!$B79)*AM99-Base!$B83*(AM99-AM101))</f>
        <v>2.210735882792684</v>
      </c>
      <c r="AO99" s="30">
        <f>AN99+Base!$B82*(AO100-(Base!$B$80/Base!$B79)*AN99-Base!$B83*(AN99-AN101))</f>
        <v>2.1009656066663518</v>
      </c>
      <c r="AP99" s="30">
        <f>AO99+Base!$B82*(AP100-(Base!$B$80/Base!$B79)*AO99-Base!$B83*(AO99-AO101))</f>
        <v>1.9869491416236229</v>
      </c>
      <c r="AQ99" s="30">
        <f>AP99+Base!$B82*(AQ100-(Base!$B$80/Base!$B79)*AP99-Base!$B83*(AP99-AP101))</f>
        <v>1.8696919651897561</v>
      </c>
      <c r="AR99" s="30">
        <f>AQ99+Base!$B82*(AR100-(Base!$B$80/Base!$B79)*AQ99-Base!$B83*(AQ99-AQ101))</f>
        <v>1.7500663909202574</v>
      </c>
      <c r="AS99" s="30">
        <f>AR99+Base!$B82*(AS100-(Base!$B$80/Base!$B79)*AR99-Base!$B83*(AR99-AR101))</f>
        <v>1.6288197946283762</v>
      </c>
      <c r="AT99" s="30">
        <f>AS99+Base!$B82*(AT100-(Base!$B$80/Base!$B79)*AS99-Base!$B83*(AS99-AS101))</f>
        <v>1.5065857261320708</v>
      </c>
      <c r="AU99" s="30">
        <f>AT99+Base!$B82*(AU100-(Base!$B$80/Base!$B79)*AT99-Base!$B83*(AT99-AT101))</f>
        <v>1.3838963627547749</v>
      </c>
      <c r="AV99" s="30">
        <f>AU99+Base!$B82*(AV100-(Base!$B$80/Base!$B79)*AU99-Base!$B83*(AU99-AU101))</f>
        <v>1.2611953556604152</v>
      </c>
      <c r="AW99" s="30">
        <f>AV99+Base!$B82*(AW100-(Base!$B$80/Base!$B79)*AV99-Base!$B83*(AV99-AV101))</f>
        <v>1.1388505386527377</v>
      </c>
      <c r="AX99" s="30">
        <f>AW99+Base!$B82*(AX100-(Base!$B$80/Base!$B79)*AW99-Base!$B83*(AW99-AW101))</f>
        <v>1.0171662805206583</v>
      </c>
      <c r="AY99" s="30">
        <f>AX99+Base!$B82*(AY100-(Base!$B$80/Base!$B79)*AX99-Base!$B83*(AX99-AX101))</f>
        <v>0.8963955160372824</v>
      </c>
      <c r="AZ99" s="30">
        <f>AY99+Base!$B82*(AZ100-(Base!$B$80/Base!$B79)*AY99-Base!$B83*(AY99-AY101))</f>
        <v>0.77675172966999828</v>
      </c>
      <c r="BA99" s="30">
        <f>AZ99+Base!$B82*(BA100-(Base!$B$80/Base!$B79)*AZ99-Base!$B83*(AZ99-AZ101))</f>
        <v>0.65842143783255624</v>
      </c>
      <c r="BB99" s="30">
        <f>BA99+Base!$B82*(BB100-(Base!$B$80/Base!$B79)*BA99-Base!$B83*(BA99-BA101))</f>
        <v>0.5574197750757709</v>
      </c>
      <c r="BC99" s="30">
        <f>BB99+Base!$B82*(BC100-(Base!$B$80/Base!$B79)*BB99-Base!$B83*(BB99-BB101))</f>
        <v>0.48547327497458942</v>
      </c>
      <c r="BD99" s="30">
        <f>BC99+Base!$B82*(BD100-(Base!$B$80/Base!$B79)*BC99-Base!$B83*(BC99-BC101))</f>
        <v>0.45063224877178787</v>
      </c>
      <c r="BE99" s="30">
        <f>BD99+Base!$B82*(BE100-(Base!$B$80/Base!$B79)*BD99-Base!$B83*(BD99-BD101))</f>
        <v>0.45864048240875721</v>
      </c>
      <c r="BF99" s="30">
        <f>BE99+Base!$B82*(BF100-(Base!$B$80/Base!$B79)*BE99-Base!$B83*(BE99-BE101))</f>
        <v>0.51376415023696131</v>
      </c>
      <c r="BG99" s="30">
        <f>BF99+Base!$B82*(BG100-(Base!$B$80/Base!$B79)*BF99-Base!$B83*(BF99-BF101))</f>
        <v>0.61893417845275711</v>
      </c>
      <c r="BH99" s="30">
        <f>BG99+Base!$B82*(BH100-(Base!$B$80/Base!$B79)*BG99-Base!$B83*(BG99-BG101))</f>
        <v>0.77551227698991532</v>
      </c>
      <c r="BI99" s="30">
        <f>BH99+Base!$B82*(BI100-(Base!$B$80/Base!$B79)*BH99-Base!$B83*(BH99-BH101))</f>
        <v>0.98322902020867098</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2.3982363713192787</v>
      </c>
      <c r="D100" s="64">
        <f>Base!$B$80*(LOG(D87/Parameters!$B$71))/LOG(2)+Base!D73</f>
        <v>2.6034042850049302</v>
      </c>
      <c r="E100" s="64">
        <f>Base!$B$80*(LOG(E87/Parameters!$B$71))/LOG(2)+Base!E73</f>
        <v>2.8057226784889444</v>
      </c>
      <c r="F100" s="64">
        <f>Base!$B$80*(LOG(F87/Parameters!$B$71))/LOG(2)+Base!F73</f>
        <v>3.0060626938063115</v>
      </c>
      <c r="G100" s="64">
        <f>Base!$B$80*(LOG(G87/Parameters!$B$71))/LOG(2)+Base!G73</f>
        <v>3.202601322831597</v>
      </c>
      <c r="H100" s="64">
        <f>Base!$B$80*(LOG(H87/Parameters!$B$71))/LOG(2)+Base!H73</f>
        <v>3.3931874183712067</v>
      </c>
      <c r="I100" s="64">
        <f>Base!$B$80*(LOG(I87/Parameters!$B$71))/LOG(2)+Base!I73</f>
        <v>3.5755244110935505</v>
      </c>
      <c r="J100" s="64">
        <f>Base!$B$80*(LOG(J87/Parameters!$B$71))/LOG(2)+Base!J73</f>
        <v>3.7472959938273807</v>
      </c>
      <c r="K100" s="64">
        <f>Base!$B$80*(LOG(K87/Parameters!$B$71))/LOG(2)+Base!K73</f>
        <v>3.9062463108276138</v>
      </c>
      <c r="L100" s="64">
        <f>Base!$B$80*(LOG(L87/Parameters!$B$71))/LOG(2)+Base!L73</f>
        <v>4.0502258428323481</v>
      </c>
      <c r="M100" s="64">
        <f>Base!$B$80*(LOG(M87/Parameters!$B$71))/LOG(2)+Base!M73</f>
        <v>4.1772130956690763</v>
      </c>
      <c r="N100" s="64">
        <f>Base!$B$80*(LOG(N87/Parameters!$B$71))/LOG(2)+Base!N73</f>
        <v>4.2853207831494418</v>
      </c>
      <c r="O100" s="64">
        <f>Base!$B$80*(LOG(O87/Parameters!$B$71))/LOG(2)+Base!O73</f>
        <v>4.3727937653575593</v>
      </c>
      <c r="P100" s="64">
        <f>Base!$B$80*(LOG(P87/Parameters!$B$71))/LOG(2)+Base!P73</f>
        <v>4.4380047664170856</v>
      </c>
      <c r="Q100" s="64">
        <f>Base!$B$80*(LOG(Q87/Parameters!$B$71))/LOG(2)+Base!Q73</f>
        <v>4.479452979501124</v>
      </c>
      <c r="R100" s="64">
        <f>Base!$B$80*(LOG(R87/Parameters!$B$71))/LOG(2)+Base!R73</f>
        <v>4.4957700507197274</v>
      </c>
      <c r="S100" s="64">
        <f>Base!$B$80*(LOG(S87/Parameters!$B$71))/LOG(2)+Base!S73</f>
        <v>4.4857376873131365</v>
      </c>
      <c r="T100" s="64">
        <f>Base!$B$80*(LOG(T87/Parameters!$B$71))/LOG(2)+Base!T73</f>
        <v>4.4483211570949637</v>
      </c>
      <c r="U100" s="64">
        <f>Base!$B$80*(LOG(U87/Parameters!$B$71))/LOG(2)+Base!U73</f>
        <v>4.357723315067803</v>
      </c>
      <c r="V100" s="64">
        <f>Base!$B$80*(LOG(V87/Parameters!$B$71))/LOG(2)+Base!V73</f>
        <v>4.2447373954148482</v>
      </c>
      <c r="W100" s="64">
        <f>Base!$B$80*(LOG(W87/Parameters!$B$71))/LOG(2)+Base!W73</f>
        <v>4.1437128492754942</v>
      </c>
      <c r="X100" s="64">
        <f>Base!$B$80*(LOG(X87/Parameters!$B$71))/LOG(2)+Base!X73</f>
        <v>4.0535253553418045</v>
      </c>
      <c r="Y100" s="64">
        <f>Base!$B$80*(LOG(Y87/Parameters!$B$71))/LOG(2)+Base!Y73</f>
        <v>3.9731167645973491</v>
      </c>
      <c r="Z100" s="64">
        <f>Base!$B$80*(LOG(Z87/Parameters!$B$71))/LOG(2)+Base!Z73</f>
        <v>3.9015002067860021</v>
      </c>
      <c r="AA100" s="64">
        <f>Base!$B$80*(LOG(AA87/Parameters!$B$71))/LOG(2)+Base!AA73</f>
        <v>3.8377626004525087</v>
      </c>
      <c r="AB100" s="64">
        <f>Base!$B$80*(LOG(AB87/Parameters!$B$71))/LOG(2)+Base!AB73</f>
        <v>3.7810650386410547</v>
      </c>
      <c r="AC100" s="64">
        <f>Base!$B$80*(LOG(AC87/Parameters!$B$71))/LOG(2)+Base!AC73</f>
        <v>3.7306415017612462</v>
      </c>
      <c r="AD100" s="64">
        <f>Base!$B$80*(LOG(AD87/Parameters!$B$71))/LOG(2)+Base!AD73</f>
        <v>3.6857963084146386</v>
      </c>
      <c r="AE100" s="64">
        <f>Base!$B$80*(LOG(AE87/Parameters!$B$71))/LOG(2)+Base!AE73</f>
        <v>3.645900663145242</v>
      </c>
      <c r="AF100" s="64">
        <f>Base!$B$80*(LOG(AF87/Parameters!$B$71))/LOG(2)+Base!AF73</f>
        <v>3.5071063538665506</v>
      </c>
      <c r="AG100" s="64">
        <f>Base!$B$80*(LOG(AG87/Parameters!$B$71))/LOG(2)+Base!AG73</f>
        <v>3.386194180787645</v>
      </c>
      <c r="AH100" s="64">
        <f>Base!$B$80*(LOG(AH87/Parameters!$B$71))/LOG(2)+Base!AH73</f>
        <v>3.2814361822358151</v>
      </c>
      <c r="AI100" s="64">
        <f>Base!$B$80*(LOG(AI87/Parameters!$B$71))/LOG(2)+Base!AI73</f>
        <v>3.0847243467934602</v>
      </c>
      <c r="AJ100" s="64">
        <f>Base!$B$80*(LOG(AJ87/Parameters!$B$71))/LOG(2)+Base!AJ73</f>
        <v>2.8779774951366228</v>
      </c>
      <c r="AK100" s="64">
        <f>Base!$B$80*(LOG(AK87/Parameters!$B$71))/LOG(2)+Base!AK73</f>
        <v>2.6670814473647741</v>
      </c>
      <c r="AL100" s="64">
        <f>Base!$B$80*(LOG(AL87/Parameters!$B$71))/LOG(2)+Base!AL73</f>
        <v>2.4556423099861213</v>
      </c>
      <c r="AM100" s="64">
        <f>Base!$B$80*(LOG(AM87/Parameters!$B$71))/LOG(2)+Base!AM73</f>
        <v>2.2459081266334424</v>
      </c>
      <c r="AN100" s="64">
        <f>Base!$B$80*(LOG(AN87/Parameters!$B$71))/LOG(2)+Base!AN73</f>
        <v>2.0392702477208724</v>
      </c>
      <c r="AO100" s="64">
        <f>Base!$B$80*(LOG(AO87/Parameters!$B$71))/LOG(2)+Base!AO73</f>
        <v>1.8365605940444025</v>
      </c>
      <c r="AP100" s="64">
        <f>Base!$B$80*(LOG(AP87/Parameters!$B$71))/LOG(2)+Base!AP73</f>
        <v>1.6382394597873668</v>
      </c>
      <c r="AQ100" s="64">
        <f>Base!$B$80*(LOG(AQ87/Parameters!$B$71))/LOG(2)+Base!AQ73</f>
        <v>1.4445195580292096</v>
      </c>
      <c r="AR100" s="64">
        <f>Base!$B$80*(LOG(AR87/Parameters!$B$71))/LOG(2)+Base!AR73</f>
        <v>1.2554504463128762</v>
      </c>
      <c r="AS100" s="64">
        <f>Base!$B$80*(LOG(AS87/Parameters!$B$71))/LOG(2)+Base!AS73</f>
        <v>1.0709771428477259</v>
      </c>
      <c r="AT100" s="64">
        <f>Base!$B$80*(LOG(AT87/Parameters!$B$71))/LOG(2)+Base!AT73</f>
        <v>0.89098142343120446</v>
      </c>
      <c r="AU100" s="64">
        <f>Base!$B$80*(LOG(AU87/Parameters!$B$71))/LOG(2)+Base!AU73</f>
        <v>0.71531137376958487</v>
      </c>
      <c r="AV100" s="64">
        <f>Base!$B$80*(LOG(AV87/Parameters!$B$71))/LOG(2)+Base!AV73</f>
        <v>0.5438031026622363</v>
      </c>
      <c r="AW100" s="64">
        <f>Base!$B$80*(LOG(AW87/Parameters!$B$71))/LOG(2)+Base!AW73</f>
        <v>0.37629755790819852</v>
      </c>
      <c r="AX100" s="64">
        <f>Base!$B$80*(LOG(AX87/Parameters!$B$71))/LOG(2)+Base!AX73</f>
        <v>0.21265488137528038</v>
      </c>
      <c r="AY100" s="64">
        <f>Base!$B$80*(LOG(AY87/Parameters!$B$71))/LOG(2)+Base!AY73</f>
        <v>5.276859037874071E-2</v>
      </c>
      <c r="AZ100" s="64">
        <f>Base!$B$80*(LOG(AZ87/Parameters!$B$71))/LOG(2)+Base!AZ73</f>
        <v>-0.10341792565364782</v>
      </c>
      <c r="BA100" s="64">
        <f>Base!$B$80*(LOG(BA87/Parameters!$B$71))/LOG(2)+Base!BA73</f>
        <v>-0.25588943530078989</v>
      </c>
      <c r="BB100" s="64">
        <f>Base!$B$80*(LOG(BB87/Parameters!$B$71))/LOG(2)+Base!BB73</f>
        <v>-0.2428769888907667</v>
      </c>
      <c r="BC100" s="64">
        <f>Base!$B$80*(LOG(BC87/Parameters!$B$71))/LOG(2)+Base!BC73</f>
        <v>-8.5755717433464329E-2</v>
      </c>
      <c r="BD100" s="64">
        <f>Base!$B$80*(LOG(BD87/Parameters!$B$71))/LOG(2)+Base!BD73</f>
        <v>0.19431604787151757</v>
      </c>
      <c r="BE100" s="64">
        <f>Base!$B$80*(LOG(BE87/Parameters!$B$71))/LOG(2)+Base!BE73</f>
        <v>0.58499114118141859</v>
      </c>
      <c r="BF100" s="64">
        <f>Base!$B$80*(LOG(BF87/Parameters!$B$71))/LOG(2)+Base!BF73</f>
        <v>1.0791393790336603</v>
      </c>
      <c r="BG100" s="64">
        <f>Base!$B$80*(LOG(BG87/Parameters!$B$71))/LOG(2)+Base!BG73</f>
        <v>1.6690065269115326</v>
      </c>
      <c r="BH100" s="64">
        <f>Base!$B$80*(LOG(BH87/Parameters!$B$71))/LOG(2)+Base!BH73</f>
        <v>2.3425767685998653</v>
      </c>
      <c r="BI100" s="64">
        <f>Base!$B$80*(LOG(BI87/Parameters!$B$71))/LOG(2)+Base!BI73</f>
        <v>3.0850042509696127</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2.7380000000000002E-2</v>
      </c>
      <c r="D101" s="6">
        <f>C101+ Base!$B84*(C99-C101)</f>
        <v>5.0479110982835682E-2</v>
      </c>
      <c r="E101" s="6">
        <f>D101+ Base!$B84*(D99-D101)</f>
        <v>7.6125734256243804E-2</v>
      </c>
      <c r="F101" s="6">
        <f>E101+ Base!$B84*(E99-E101)</f>
        <v>0.10432860050332636</v>
      </c>
      <c r="G101" s="6">
        <f>F101+ Base!$B84*(F99-F101)</f>
        <v>0.13508200028714967</v>
      </c>
      <c r="H101" s="6">
        <f>G101+ Base!$B84*(G99-G101)</f>
        <v>0.16836362949751643</v>
      </c>
      <c r="I101" s="6">
        <f>H101+ Base!$B84*(H99-H101)</f>
        <v>0.2041320263338357</v>
      </c>
      <c r="J101" s="6">
        <f>I101+ Base!$B84*(I99-I101)</f>
        <v>0.24232412058401764</v>
      </c>
      <c r="K101" s="6">
        <f>J101+ Base!$B84*(J99-J101)</f>
        <v>0.28285319315789281</v>
      </c>
      <c r="L101" s="6">
        <f>K101+ Base!$B84*(K99-K101)</f>
        <v>0.3256073837297791</v>
      </c>
      <c r="M101" s="6">
        <f>L101+ Base!$B84*(L99-L101)</f>
        <v>0.37044877664479126</v>
      </c>
      <c r="N101" s="6">
        <f>M101+ Base!$B84*(M99-M101)</f>
        <v>0.41721302931637871</v>
      </c>
      <c r="O101" s="6">
        <f>N101+ Base!$B84*(N99-N101)</f>
        <v>0.46570947329365897</v>
      </c>
      <c r="P101" s="6">
        <f>O101+ Base!$B84*(O99-O101)</f>
        <v>0.51572160754995433</v>
      </c>
      <c r="Q101" s="6">
        <f>P101+ Base!$B84*(P99-P101)</f>
        <v>0.56700790962194192</v>
      </c>
      <c r="R101" s="6">
        <f>Q101+ Base!$B84*(Q99-Q101)</f>
        <v>0.61930290809425315</v>
      </c>
      <c r="S101" s="6">
        <f>R101+ Base!$B84*(R99-R101)</f>
        <v>0.67231848613817091</v>
      </c>
      <c r="T101" s="6">
        <f>S101+ Base!$B84*(S99-S101)</f>
        <v>0.72574541836195627</v>
      </c>
      <c r="U101" s="6">
        <f>T101+ Base!$B84*(T99-T101)</f>
        <v>0.7792551810563304</v>
      </c>
      <c r="V101" s="6">
        <f>U101+ Base!$B84*(U99-U101)</f>
        <v>0.83244086896615233</v>
      </c>
      <c r="W101" s="6">
        <f>V101+ Base!$B84*(V99-V101)</f>
        <v>0.88490639416127037</v>
      </c>
      <c r="X101" s="6">
        <f>W101+ Base!$B84*(W99-W101)</f>
        <v>0.9363501956825262</v>
      </c>
      <c r="Y101" s="6">
        <f>X101+ Base!$B84*(X99-X101)</f>
        <v>0.98654843959161975</v>
      </c>
      <c r="Z101" s="6">
        <f>Y101+ Base!$B84*(Y99-Y101)</f>
        <v>1.03534079990576</v>
      </c>
      <c r="AA101" s="6">
        <f>Z101+ Base!$B84*(Z99-Z101)</f>
        <v>1.0826184686607081</v>
      </c>
      <c r="AB101" s="6">
        <f>AA101+ Base!$B84*(AA99-AA101)</f>
        <v>1.1283140856968707</v>
      </c>
      <c r="AC101" s="6">
        <f>AB101+ Base!$B84*(AB99-AB101)</f>
        <v>1.1723933165375497</v>
      </c>
      <c r="AD101" s="6">
        <f>AC101+ Base!$B84*(AC99-AC101)</f>
        <v>1.2148478404815131</v>
      </c>
      <c r="AE101" s="6">
        <f>AD101+ Base!$B84*(AD99-AD101)</f>
        <v>1.2556895411943121</v>
      </c>
      <c r="AF101" s="6">
        <f>AE101+ Base!$B84*(AE99-AE101)</f>
        <v>1.2949457190007294</v>
      </c>
      <c r="AG101" s="6">
        <f>AF101+ Base!$B84*(AF99-AF101)</f>
        <v>1.3324021265330641</v>
      </c>
      <c r="AH101" s="6">
        <f>AG101+ Base!$B84*(AG99-AG101)</f>
        <v>1.3679281339032068</v>
      </c>
      <c r="AI101" s="6">
        <f>AH101+ Base!$B84*(AH99-AH101)</f>
        <v>1.401459633812612</v>
      </c>
      <c r="AJ101" s="6">
        <f>AI101+ Base!$B84*(AI99-AI101)</f>
        <v>1.4327238171177068</v>
      </c>
      <c r="AK101" s="6">
        <f>AJ101+ Base!$B84*(AJ99-AJ101)</f>
        <v>1.461473897333466</v>
      </c>
      <c r="AL101" s="6">
        <f>AK101+ Base!$B84*(AK99-AK101)</f>
        <v>1.4875001900499167</v>
      </c>
      <c r="AM101" s="6">
        <f>AL101+ Base!$B84*(AL99-AL101)</f>
        <v>1.5106337282244386</v>
      </c>
      <c r="AN101" s="6">
        <f>AM101+ Base!$B84*(AM99-AM101)</f>
        <v>1.5307458452955784</v>
      </c>
      <c r="AO101" s="6">
        <f>AN101+ Base!$B84*(AN99-AN101)</f>
        <v>1.547745596233006</v>
      </c>
      <c r="AP101" s="6">
        <f>AO101+ Base!$B84*(AO99-AO101)</f>
        <v>1.5615760964938397</v>
      </c>
      <c r="AQ101" s="6">
        <f>AP101+ Base!$B84*(AP99-AP101)</f>
        <v>1.5722104226220843</v>
      </c>
      <c r="AR101" s="6">
        <f>AQ101+ Base!$B84*(AQ99-AQ101)</f>
        <v>1.5796474611862761</v>
      </c>
      <c r="AS101" s="6">
        <f>AR101+ Base!$B84*(AR99-AR101)</f>
        <v>1.5839079344296256</v>
      </c>
      <c r="AT101" s="6">
        <f>AS101+ Base!$B84*(AS99-AS101)</f>
        <v>1.5850307309345943</v>
      </c>
      <c r="AU101" s="6">
        <f>AT101+ Base!$B84*(AT99-AT101)</f>
        <v>1.5830696058145313</v>
      </c>
      <c r="AV101" s="6">
        <f>AU101+ Base!$B84*(AU99-AU101)</f>
        <v>1.5780902747380374</v>
      </c>
      <c r="AW101" s="6">
        <f>AV101+ Base!$B84*(AV99-AV101)</f>
        <v>1.5701679017610968</v>
      </c>
      <c r="AX101" s="6">
        <f>AW101+ Base!$B84*(AW99-AW101)</f>
        <v>1.5593849676833877</v>
      </c>
      <c r="AY101" s="6">
        <f>AX101+ Base!$B84*(AX99-AX101)</f>
        <v>1.5458295005043194</v>
      </c>
      <c r="AZ101" s="6">
        <f>AY101+ Base!$B84*(AY99-AY101)</f>
        <v>1.5295936508926435</v>
      </c>
      <c r="BA101" s="6">
        <f>AZ101+ Base!$B84*(AZ99-AZ101)</f>
        <v>1.5107726028620774</v>
      </c>
      <c r="BB101" s="6">
        <f>BA101+ Base!$B84*(BA99-BA101)</f>
        <v>1.4894638237363393</v>
      </c>
      <c r="BC101" s="6">
        <f>BB101+ Base!$B84*(BB99-BB101)</f>
        <v>1.466162722519825</v>
      </c>
      <c r="BD101" s="6">
        <f>BC101+ Base!$B84*(BC99-BC101)</f>
        <v>1.441645486331194</v>
      </c>
      <c r="BE101" s="6">
        <f>BD101+ Base!$B84*(BD99-BD101)</f>
        <v>1.416870155392209</v>
      </c>
      <c r="BF101" s="6">
        <f>BE101+ Base!$B84*(BE99-BE101)</f>
        <v>1.3929144135676226</v>
      </c>
      <c r="BG101" s="6">
        <f>BF101+ Base!$B84*(BF99-BF101)</f>
        <v>1.370935656984356</v>
      </c>
      <c r="BH101" s="6">
        <f>BG101+ Base!$B84*(BG99-BG101)</f>
        <v>1.3521356200210661</v>
      </c>
      <c r="BI101" s="6">
        <f>BH101+ Base!$B84*(BH99-BH101)</f>
        <v>1.3377200364452873</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5">B21*B117^$B5*(B53/1000)^(1-$B5)</f>
        <v>63.581986819140674</v>
      </c>
      <c r="C104" s="2">
        <f t="shared" si="15"/>
        <v>75.73578586611707</v>
      </c>
      <c r="D104" s="2">
        <f t="shared" si="15"/>
        <v>88.487756728456517</v>
      </c>
      <c r="E104" s="2">
        <f t="shared" si="15"/>
        <v>103.26923047417155</v>
      </c>
      <c r="F104" s="2">
        <f t="shared" si="15"/>
        <v>119.52992625244205</v>
      </c>
      <c r="G104" s="2">
        <f t="shared" si="15"/>
        <v>137.25084866976061</v>
      </c>
      <c r="H104" s="2">
        <f t="shared" si="15"/>
        <v>156.40088713545234</v>
      </c>
      <c r="I104" s="2">
        <f t="shared" si="15"/>
        <v>176.93381948933236</v>
      </c>
      <c r="J104" s="2">
        <f t="shared" si="15"/>
        <v>198.78439960861522</v>
      </c>
      <c r="K104" s="2">
        <f t="shared" si="15"/>
        <v>221.86351673052124</v>
      </c>
      <c r="L104" s="2">
        <f t="shared" si="15"/>
        <v>246.05240561650584</v>
      </c>
      <c r="M104" s="2">
        <f t="shared" si="15"/>
        <v>271.19591197202936</v>
      </c>
      <c r="N104" s="2">
        <f t="shared" si="15"/>
        <v>297.09487824734094</v>
      </c>
      <c r="O104" s="2">
        <f t="shared" si="15"/>
        <v>323.49781157436928</v>
      </c>
      <c r="P104" s="2">
        <f t="shared" si="15"/>
        <v>350.09212497610139</v>
      </c>
      <c r="Q104" s="2">
        <f t="shared" si="15"/>
        <v>376.49539785383672</v>
      </c>
      <c r="R104" s="2">
        <f t="shared" si="15"/>
        <v>402.24726051321073</v>
      </c>
      <c r="S104" s="2">
        <f t="shared" si="15"/>
        <v>426.80263049921507</v>
      </c>
      <c r="T104" s="2">
        <f t="shared" si="15"/>
        <v>449.52704198708221</v>
      </c>
      <c r="U104" s="2">
        <f t="shared" si="15"/>
        <v>469.88636258307935</v>
      </c>
      <c r="V104" s="2">
        <f t="shared" si="15"/>
        <v>487.32264704147548</v>
      </c>
      <c r="W104" s="2">
        <f t="shared" si="15"/>
        <v>501.7638246713887</v>
      </c>
      <c r="X104" s="2">
        <f t="shared" si="15"/>
        <v>512.69481513688709</v>
      </c>
      <c r="Y104" s="2">
        <f t="shared" si="15"/>
        <v>519.71694824932069</v>
      </c>
      <c r="Z104" s="2">
        <f t="shared" si="15"/>
        <v>522.59144590603421</v>
      </c>
      <c r="AA104" s="2">
        <f t="shared" si="15"/>
        <v>521.28167142383802</v>
      </c>
      <c r="AB104" s="2">
        <f t="shared" si="15"/>
        <v>515.98774861773006</v>
      </c>
      <c r="AC104" s="2">
        <f t="shared" si="15"/>
        <v>507.16693010920397</v>
      </c>
      <c r="AD104" s="2">
        <f t="shared" si="15"/>
        <v>495.53413040915683</v>
      </c>
      <c r="AE104" s="2">
        <f t="shared" si="15"/>
        <v>482.03962057983097</v>
      </c>
      <c r="AF104" s="2">
        <f t="shared" si="15"/>
        <v>466.44809390834882</v>
      </c>
      <c r="AG104" s="2">
        <f t="shared" si="15"/>
        <v>451.11555062254689</v>
      </c>
      <c r="AH104" s="2">
        <f t="shared" ref="AH104:BI104" si="16">AH21*AH117^$B5*(AH53/1000)^(1-$B5)</f>
        <v>959.53154565591183</v>
      </c>
      <c r="AI104" s="2">
        <f t="shared" si="16"/>
        <v>1102.449801561065</v>
      </c>
      <c r="AJ104" s="2">
        <f t="shared" si="16"/>
        <v>1220.1589445234142</v>
      </c>
      <c r="AK104" s="2">
        <f t="shared" si="16"/>
        <v>1321.7229829099856</v>
      </c>
      <c r="AL104" s="2">
        <f t="shared" si="16"/>
        <v>1412.6102043230171</v>
      </c>
      <c r="AM104" s="2">
        <f t="shared" si="16"/>
        <v>1496.3084698161667</v>
      </c>
      <c r="AN104" s="2">
        <f t="shared" si="16"/>
        <v>1575.1227250342574</v>
      </c>
      <c r="AO104" s="2">
        <f t="shared" si="16"/>
        <v>1650.6080811807801</v>
      </c>
      <c r="AP104" s="2">
        <f t="shared" si="16"/>
        <v>1723.8238396970676</v>
      </c>
      <c r="AQ104" s="2">
        <f t="shared" si="16"/>
        <v>1795.4913643900325</v>
      </c>
      <c r="AR104" s="2">
        <f t="shared" si="16"/>
        <v>1866.0961776111903</v>
      </c>
      <c r="AS104" s="2">
        <f t="shared" si="16"/>
        <v>1935.9554221388787</v>
      </c>
      <c r="AT104" s="2">
        <f t="shared" si="16"/>
        <v>2005.2623694210058</v>
      </c>
      <c r="AU104" s="2">
        <f t="shared" si="16"/>
        <v>2074.1145732650502</v>
      </c>
      <c r="AV104" s="2">
        <f t="shared" si="16"/>
        <v>2142.5292281728957</v>
      </c>
      <c r="AW104" s="2">
        <f t="shared" si="16"/>
        <v>2210.4471388826742</v>
      </c>
      <c r="AX104" s="2">
        <f t="shared" si="16"/>
        <v>2277.7248214988322</v>
      </c>
      <c r="AY104" s="2">
        <f t="shared" si="16"/>
        <v>2344.1121411583649</v>
      </c>
      <c r="AZ104" s="2">
        <f t="shared" si="16"/>
        <v>2409.2098106771409</v>
      </c>
      <c r="BA104" s="2">
        <f t="shared" si="16"/>
        <v>2454.8543723936723</v>
      </c>
      <c r="BB104" s="2">
        <f t="shared" si="16"/>
        <v>2505.2380004312586</v>
      </c>
      <c r="BC104" s="2">
        <f t="shared" si="16"/>
        <v>2558.8926197538508</v>
      </c>
      <c r="BD104" s="2">
        <f t="shared" si="16"/>
        <v>2614.7320169824825</v>
      </c>
      <c r="BE104" s="2">
        <f t="shared" si="16"/>
        <v>2671.9632311350856</v>
      </c>
      <c r="BF104" s="2">
        <f t="shared" si="16"/>
        <v>2730.0010363340039</v>
      </c>
      <c r="BG104" s="2">
        <f t="shared" si="16"/>
        <v>2788.3976892549508</v>
      </c>
      <c r="BH104" s="2">
        <f t="shared" si="16"/>
        <v>2846.789992841796</v>
      </c>
      <c r="BI104" s="2">
        <f t="shared" si="16"/>
        <v>2904.8634976195149</v>
      </c>
    </row>
    <row r="105" spans="1:309" ht="18" customHeight="1" x14ac:dyDescent="0.3">
      <c r="A105" s="8" t="str">
        <f>Base!A105</f>
        <v xml:space="preserve">     Total damage (fraction of gross output)</v>
      </c>
      <c r="B105" s="2">
        <f>($B25*B99+$B26*B99^$B$27)</f>
        <v>1.8393629999999997E-3</v>
      </c>
      <c r="C105" s="2">
        <f t="shared" ref="C105:BI105" si="17">($B25*C99+$B26*C99^$B$27)</f>
        <v>2.4165001667075859E-3</v>
      </c>
      <c r="D105" s="2">
        <f t="shared" si="17"/>
        <v>3.0932390458549191E-3</v>
      </c>
      <c r="E105" s="2">
        <f t="shared" si="17"/>
        <v>3.8720203904561391E-3</v>
      </c>
      <c r="F105" s="2">
        <f t="shared" si="17"/>
        <v>4.7547246442713005E-3</v>
      </c>
      <c r="G105" s="2">
        <f t="shared" si="17"/>
        <v>5.7409646311567834E-3</v>
      </c>
      <c r="H105" s="2">
        <f t="shared" si="17"/>
        <v>6.8275083182967383E-3</v>
      </c>
      <c r="I105" s="2">
        <f t="shared" si="17"/>
        <v>8.0078264930591378E-3</v>
      </c>
      <c r="J105" s="2">
        <f t="shared" si="17"/>
        <v>9.2717989780185337E-3</v>
      </c>
      <c r="K105" s="2">
        <f t="shared" si="17"/>
        <v>1.0605592368289722E-2</v>
      </c>
      <c r="L105" s="2">
        <f t="shared" si="17"/>
        <v>1.1991707156085262E-2</v>
      </c>
      <c r="M105" s="2">
        <f t="shared" si="17"/>
        <v>1.3409182248762769E-2</v>
      </c>
      <c r="N105" s="2">
        <f t="shared" si="17"/>
        <v>1.4833939813176883E-2</v>
      </c>
      <c r="O105" s="2">
        <f t="shared" si="17"/>
        <v>1.6239252406901862E-2</v>
      </c>
      <c r="P105" s="2">
        <f t="shared" si="17"/>
        <v>1.7596316620744644E-2</v>
      </c>
      <c r="Q105" s="2">
        <f t="shared" si="17"/>
        <v>1.8874921998108998E-2</v>
      </c>
      <c r="R105" s="2">
        <f t="shared" si="17"/>
        <v>2.0044209712976491E-2</v>
      </c>
      <c r="S105" s="2">
        <f t="shared" si="17"/>
        <v>2.1073521338313566E-2</v>
      </c>
      <c r="T105" s="2">
        <f t="shared" si="17"/>
        <v>2.1933342842737624E-2</v>
      </c>
      <c r="U105" s="2">
        <f t="shared" si="17"/>
        <v>2.2558307490747106E-2</v>
      </c>
      <c r="V105" s="2">
        <f t="shared" si="17"/>
        <v>2.2938300346977143E-2</v>
      </c>
      <c r="W105" s="2">
        <f t="shared" si="17"/>
        <v>2.312016755021137E-2</v>
      </c>
      <c r="X105" s="2">
        <f t="shared" si="17"/>
        <v>2.3145654444177627E-2</v>
      </c>
      <c r="Y105" s="2">
        <f t="shared" si="17"/>
        <v>2.3050833725535628E-2</v>
      </c>
      <c r="Z105" s="2">
        <f t="shared" si="17"/>
        <v>2.2866134353566013E-2</v>
      </c>
      <c r="AA105" s="2">
        <f t="shared" si="17"/>
        <v>2.2616713811116088E-2</v>
      </c>
      <c r="AB105" s="2">
        <f t="shared" si="17"/>
        <v>2.2323004348430726E-2</v>
      </c>
      <c r="AC105" s="2">
        <f t="shared" si="17"/>
        <v>2.2001325093548806E-2</v>
      </c>
      <c r="AD105" s="2">
        <f t="shared" si="17"/>
        <v>2.1664493891273361E-2</v>
      </c>
      <c r="AE105" s="2">
        <f t="shared" si="17"/>
        <v>2.132240097807863E-2</v>
      </c>
      <c r="AF105" s="2">
        <f t="shared" si="17"/>
        <v>2.0831279994887555E-2</v>
      </c>
      <c r="AG105" s="2">
        <f t="shared" si="17"/>
        <v>2.0242458597566459E-2</v>
      </c>
      <c r="AH105" s="2">
        <f t="shared" si="17"/>
        <v>1.9596999868409185E-2</v>
      </c>
      <c r="AI105" s="2">
        <f t="shared" si="17"/>
        <v>1.8778769566036795E-2</v>
      </c>
      <c r="AJ105" s="2">
        <f t="shared" si="17"/>
        <v>1.781017863504377E-2</v>
      </c>
      <c r="AK105" s="2">
        <f t="shared" si="17"/>
        <v>1.6721233871077112E-2</v>
      </c>
      <c r="AL105" s="2">
        <f t="shared" si="17"/>
        <v>1.5544219754355814E-2</v>
      </c>
      <c r="AM105" s="2">
        <f t="shared" si="17"/>
        <v>1.4310594596925364E-2</v>
      </c>
      <c r="AN105" s="2">
        <f t="shared" si="17"/>
        <v>1.3049232893057282E-2</v>
      </c>
      <c r="AO105" s="2">
        <f t="shared" si="17"/>
        <v>1.1785530802654412E-2</v>
      </c>
      <c r="AP105" s="2">
        <f t="shared" si="17"/>
        <v>1.0541071600034932E-2</v>
      </c>
      <c r="AQ105" s="2">
        <f t="shared" si="17"/>
        <v>9.3336472793360027E-3</v>
      </c>
      <c r="AR105" s="2">
        <f t="shared" si="17"/>
        <v>8.1774954349185074E-3</v>
      </c>
      <c r="AS105" s="2">
        <f t="shared" si="17"/>
        <v>7.0836539754065122E-3</v>
      </c>
      <c r="AT105" s="2">
        <f t="shared" si="17"/>
        <v>6.0603674689936795E-3</v>
      </c>
      <c r="AU105" s="2">
        <f t="shared" si="17"/>
        <v>5.1135016113985398E-3</v>
      </c>
      <c r="AV105" s="2">
        <f t="shared" si="17"/>
        <v>4.2469386461222005E-3</v>
      </c>
      <c r="AW105" s="2">
        <f t="shared" si="17"/>
        <v>3.4629380668703136E-3</v>
      </c>
      <c r="AX105" s="2">
        <f t="shared" si="17"/>
        <v>2.7624547367493752E-3</v>
      </c>
      <c r="AY105" s="2">
        <f t="shared" si="17"/>
        <v>2.145411539528561E-3</v>
      </c>
      <c r="AZ105" s="2">
        <f t="shared" si="17"/>
        <v>1.610926476286042E-3</v>
      </c>
      <c r="BA105" s="2">
        <f t="shared" si="17"/>
        <v>1.1574951687593001E-3</v>
      </c>
      <c r="BB105" s="2">
        <f t="shared" si="17"/>
        <v>8.2961387107354629E-4</v>
      </c>
      <c r="BC105" s="2">
        <f t="shared" si="17"/>
        <v>6.2927708290785726E-4</v>
      </c>
      <c r="BD105" s="2">
        <f t="shared" si="17"/>
        <v>5.4219536110042634E-4</v>
      </c>
      <c r="BE105" s="2">
        <f t="shared" si="17"/>
        <v>5.616374159180471E-4</v>
      </c>
      <c r="BF105" s="2">
        <f t="shared" si="17"/>
        <v>7.0475611752344742E-4</v>
      </c>
      <c r="BG105" s="2">
        <f t="shared" si="17"/>
        <v>1.0228223110761616E-3</v>
      </c>
      <c r="BH105" s="2">
        <f t="shared" si="17"/>
        <v>1.6057895090047616E-3</v>
      </c>
      <c r="BI105" s="2">
        <f t="shared" si="17"/>
        <v>2.5811939475019426E-3</v>
      </c>
    </row>
    <row r="106" spans="1:309" ht="18" customHeight="1" x14ac:dyDescent="0.3">
      <c r="A106" s="8" t="str">
        <f>Base!A106</f>
        <v xml:space="preserve">     Climate damages (trillion $)</v>
      </c>
      <c r="B106" s="2">
        <f>+B104*B105/(1+B105^Parameters!$B$56)</f>
        <v>0.11695035402161502</v>
      </c>
      <c r="C106" s="2">
        <f>+C104*C105/(1+C105^Parameters!$B$56)</f>
        <v>0.18301553917120192</v>
      </c>
      <c r="D106" s="2">
        <f>+D104*D105/(1+D105^Parameters!$B$56)</f>
        <v>0.27371378419257303</v>
      </c>
      <c r="E106" s="2">
        <f>+E104*E105/(1+E105^Parameters!$B$56)</f>
        <v>0.39986056610270676</v>
      </c>
      <c r="F106" s="2">
        <f>+F104*F105/(1+F105^Parameters!$B$56)</f>
        <v>0.56833188608041729</v>
      </c>
      <c r="G106" s="2">
        <f>+G104*G105/(1+G105^Parameters!$B$56)</f>
        <v>0.78795226780934779</v>
      </c>
      <c r="H106" s="2">
        <f>+H104*H105/(1+H105^Parameters!$B$56)</f>
        <v>1.0678283579062902</v>
      </c>
      <c r="I106" s="2">
        <f>+I104*I105/(1+I105^Parameters!$B$56)</f>
        <v>1.416855327224819</v>
      </c>
      <c r="J106" s="2">
        <f>+J104*J105/(1+J105^Parameters!$B$56)</f>
        <v>1.8430889931371863</v>
      </c>
      <c r="K106" s="2">
        <f>+K104*K105/(1+K105^Parameters!$B$56)</f>
        <v>2.352994019839135</v>
      </c>
      <c r="L106" s="2">
        <f>+L104*L105/(1+L105^Parameters!$B$56)</f>
        <v>2.9505883932034465</v>
      </c>
      <c r="M106" s="2">
        <f>+M104*M105/(1+M105^Parameters!$B$56)</f>
        <v>3.6365154087523668</v>
      </c>
      <c r="N106" s="2">
        <f>+N104*N105/(1+N105^Parameters!$B$56)</f>
        <v>4.4070875427241694</v>
      </c>
      <c r="O106" s="2">
        <f>+O104*O105/(1+O105^Parameters!$B$56)</f>
        <v>5.2533626152365613</v>
      </c>
      <c r="P106" s="2">
        <f>+P104*P105/(1+P105^Parameters!$B$56)</f>
        <v>6.1603318775087841</v>
      </c>
      <c r="Q106" s="2">
        <f>+Q104*Q105/(1+Q105^Parameters!$B$56)</f>
        <v>7.1063212671381821</v>
      </c>
      <c r="R106" s="2">
        <f>+R104*R105/(1+R105^Parameters!$B$56)</f>
        <v>8.0627284461970827</v>
      </c>
      <c r="S106" s="2">
        <f>+S104*S105/(1+S105^Parameters!$B$56)</f>
        <v>8.9942343410735699</v>
      </c>
      <c r="T106" s="2">
        <f>+T104*T105/(1+T105^Parameters!$B$56)</f>
        <v>9.859630728984385</v>
      </c>
      <c r="U106" s="2">
        <f>+U104*U105/(1+U105^Parameters!$B$56)</f>
        <v>10.599841052857789</v>
      </c>
      <c r="V106" s="2">
        <f>+V104*V105/(1+V105^Parameters!$B$56)</f>
        <v>11.178353243721297</v>
      </c>
      <c r="W106" s="2">
        <f>+W104*W105/(1+W105^Parameters!$B$56)</f>
        <v>11.600863697037388</v>
      </c>
      <c r="X106" s="2">
        <f>+X104*X105/(1+X105^Parameters!$B$56)</f>
        <v>11.866657026479917</v>
      </c>
      <c r="Y106" s="2">
        <f>+Y104*Y105/(1+Y105^Parameters!$B$56)</f>
        <v>11.979908958437896</v>
      </c>
      <c r="Z106" s="2">
        <f>+Z104*Z105/(1+Z105^Parameters!$B$56)</f>
        <v>11.949646214111704</v>
      </c>
      <c r="AA106" s="2">
        <f>+AA104*AA105/(1+AA105^Parameters!$B$56)</f>
        <v>11.789678377573196</v>
      </c>
      <c r="AB106" s="2">
        <f>+AB104*AB105/(1+AB105^Parameters!$B$56)</f>
        <v>11.518396756130569</v>
      </c>
      <c r="AC106" s="2">
        <f>+AC104*AC105/(1+AC105^Parameters!$B$56)</f>
        <v>11.158344506029742</v>
      </c>
      <c r="AD106" s="2">
        <f>+AD104*AD105/(1+AD105^Parameters!$B$56)</f>
        <v>10.735496141166635</v>
      </c>
      <c r="AE106" s="2">
        <f>+AE104*AE105/(1+AE105^Parameters!$B$56)</f>
        <v>10.278242077324039</v>
      </c>
      <c r="AF106" s="2">
        <f>+AF104*AF105/(1+AF105^Parameters!$B$56)</f>
        <v>9.7167108472864179</v>
      </c>
      <c r="AG106" s="2">
        <f>+AG104*AG105/(1+AG105^Parameters!$B$56)</f>
        <v>9.1316878561953025</v>
      </c>
      <c r="AH106" s="2">
        <f>+AH104*AH105/(1+AH105^Parameters!$B$56)</f>
        <v>18.803939573953365</v>
      </c>
      <c r="AI106" s="2">
        <f>+AI104*AI105/(1+AI105^Parameters!$B$56)</f>
        <v>20.70265078163823</v>
      </c>
      <c r="AJ106" s="2">
        <f>+AJ104*AJ105/(1+AJ105^Parameters!$B$56)</f>
        <v>21.731248765108468</v>
      </c>
      <c r="AK106" s="2">
        <f>+AK104*AK105/(1+AK105^Parameters!$B$56)</f>
        <v>22.100839110015524</v>
      </c>
      <c r="AL106" s="2">
        <f>+AL104*AL105/(1+AL105^Parameters!$B$56)</f>
        <v>21.957923443242446</v>
      </c>
      <c r="AM106" s="2">
        <f>+AM104*AM105/(1+AM105^Parameters!$B$56)</f>
        <v>21.413063903484897</v>
      </c>
      <c r="AN106" s="2">
        <f>+AN104*AN105/(1+AN105^Parameters!$B$56)</f>
        <v>20.554143274119053</v>
      </c>
      <c r="AO106" s="2">
        <f>+AO104*AO105/(1+AO105^Parameters!$B$56)</f>
        <v>19.45329238386638</v>
      </c>
      <c r="AP106" s="2">
        <f>+AP104*AP105/(1+AP105^Parameters!$B$56)</f>
        <v>18.170950520093928</v>
      </c>
      <c r="AQ106" s="2">
        <f>+AQ104*AQ105/(1+AQ105^Parameters!$B$56)</f>
        <v>16.758483088310314</v>
      </c>
      <c r="AR106" s="2">
        <f>+AR104*AR105/(1+AR105^Parameters!$B$56)</f>
        <v>15.259992973534386</v>
      </c>
      <c r="AS106" s="2">
        <f>+AS104*AS105/(1+AS105^Parameters!$B$56)</f>
        <v>13.713638322243861</v>
      </c>
      <c r="AT106" s="2">
        <f>+AT104*AT105/(1+AT105^Parameters!$B$56)</f>
        <v>12.152626830436249</v>
      </c>
      <c r="AU106" s="2">
        <f>+AU104*AU105/(1+AU105^Parameters!$B$56)</f>
        <v>10.60598821261603</v>
      </c>
      <c r="AV106" s="2">
        <f>+AV104*AV105/(1+AV105^Parameters!$B$56)</f>
        <v>9.0991901795738404</v>
      </c>
      <c r="AW106" s="2">
        <f>+AW104*AW105/(1+AW105^Parameters!$B$56)</f>
        <v>7.6546415420413831</v>
      </c>
      <c r="AX106" s="2">
        <f>+AX104*AX105/(1+AX105^Parameters!$B$56)</f>
        <v>6.2921117221610743</v>
      </c>
      <c r="AY106" s="2">
        <f>+AY104*AY105/(1+AY105^Parameters!$B$56)</f>
        <v>5.0290852375901594</v>
      </c>
      <c r="AZ106" s="2">
        <f>+AZ104*AZ105/(1+AZ105^Parameters!$B$56)</f>
        <v>3.881059870947889</v>
      </c>
      <c r="BA106" s="2">
        <f>+BA104*BA105/(1+BA105^Parameters!$B$56)</f>
        <v>2.8414820760533193</v>
      </c>
      <c r="BB106" s="2">
        <f>+BB104*BB105/(1+BB105^Parameters!$B$56)</f>
        <v>2.078380195498327</v>
      </c>
      <c r="BC106" s="2">
        <f>+BC104*BC105/(1+BC105^Parameters!$B$56)</f>
        <v>1.610252483233148</v>
      </c>
      <c r="BD106" s="2">
        <f>+BD104*BD105/(1+BD105^Parameters!$B$56)</f>
        <v>1.4176955701286631</v>
      </c>
      <c r="BE106" s="2">
        <f>+BE104*BE105/(1+BE105^Parameters!$B$56)</f>
        <v>1.5006745245627451</v>
      </c>
      <c r="BF106" s="2">
        <f>+BF104*BF105/(1+BF105^Parameters!$B$56)</f>
        <v>1.9239849312017405</v>
      </c>
      <c r="BG106" s="2">
        <f>+BG104*BG105/(1+BG105^Parameters!$B$56)</f>
        <v>2.8520353687231776</v>
      </c>
      <c r="BH106" s="2">
        <f>+BH104*BH105/(1+BH105^Parameters!$B$56)</f>
        <v>4.5713455048450964</v>
      </c>
      <c r="BI106" s="2">
        <f>+BI104*BI105/(1+BI105^Parameters!$B$56)</f>
        <v>7.4980160783748158</v>
      </c>
    </row>
    <row r="107" spans="1:309" ht="18" customHeight="1" x14ac:dyDescent="0.3">
      <c r="A107" s="8" t="str">
        <f>Base!A107</f>
        <v>Output after damages before abatement</v>
      </c>
      <c r="B107" s="2">
        <f t="shared" ref="B107:BI107" si="18">+B104-B106</f>
        <v>63.465036465119056</v>
      </c>
      <c r="C107" s="2">
        <f t="shared" si="18"/>
        <v>75.552770326945861</v>
      </c>
      <c r="D107" s="2">
        <f t="shared" si="18"/>
        <v>88.214042944263937</v>
      </c>
      <c r="E107" s="2">
        <f t="shared" si="18"/>
        <v>102.86936990806885</v>
      </c>
      <c r="F107" s="2">
        <f t="shared" si="18"/>
        <v>118.96159436636164</v>
      </c>
      <c r="G107" s="2">
        <f t="shared" si="18"/>
        <v>136.46289640195127</v>
      </c>
      <c r="H107" s="2">
        <f t="shared" si="18"/>
        <v>155.33305877754606</v>
      </c>
      <c r="I107" s="2">
        <f t="shared" si="18"/>
        <v>175.51696416210754</v>
      </c>
      <c r="J107" s="2">
        <f t="shared" si="18"/>
        <v>196.94131061547805</v>
      </c>
      <c r="K107" s="2">
        <f t="shared" si="18"/>
        <v>219.5105227106821</v>
      </c>
      <c r="L107" s="2">
        <f t="shared" si="18"/>
        <v>243.10181722330239</v>
      </c>
      <c r="M107" s="2">
        <f t="shared" si="18"/>
        <v>267.55939656327701</v>
      </c>
      <c r="N107" s="2">
        <f t="shared" si="18"/>
        <v>292.68779070461676</v>
      </c>
      <c r="O107" s="2">
        <f t="shared" si="18"/>
        <v>318.24444895913274</v>
      </c>
      <c r="P107" s="2">
        <f t="shared" si="18"/>
        <v>343.93179309859261</v>
      </c>
      <c r="Q107" s="2">
        <f t="shared" si="18"/>
        <v>369.38907658669854</v>
      </c>
      <c r="R107" s="2">
        <f t="shared" si="18"/>
        <v>394.18453206701366</v>
      </c>
      <c r="S107" s="2">
        <f t="shared" si="18"/>
        <v>417.80839615814148</v>
      </c>
      <c r="T107" s="2">
        <f t="shared" si="18"/>
        <v>439.66741125809784</v>
      </c>
      <c r="U107" s="2">
        <f t="shared" si="18"/>
        <v>459.28652153022153</v>
      </c>
      <c r="V107" s="2">
        <f t="shared" si="18"/>
        <v>476.14429379775419</v>
      </c>
      <c r="W107" s="2">
        <f t="shared" si="18"/>
        <v>490.16296097435134</v>
      </c>
      <c r="X107" s="2">
        <f t="shared" si="18"/>
        <v>500.82815811040717</v>
      </c>
      <c r="Y107" s="2">
        <f t="shared" si="18"/>
        <v>507.73703929088282</v>
      </c>
      <c r="Z107" s="2">
        <f t="shared" si="18"/>
        <v>510.64179969192253</v>
      </c>
      <c r="AA107" s="2">
        <f t="shared" si="18"/>
        <v>509.49199304626484</v>
      </c>
      <c r="AB107" s="2">
        <f t="shared" si="18"/>
        <v>504.46935186159948</v>
      </c>
      <c r="AC107" s="2">
        <f t="shared" si="18"/>
        <v>496.00858560317425</v>
      </c>
      <c r="AD107" s="2">
        <f t="shared" si="18"/>
        <v>484.79863426799022</v>
      </c>
      <c r="AE107" s="2">
        <f t="shared" si="18"/>
        <v>471.76137850250694</v>
      </c>
      <c r="AF107" s="2">
        <f t="shared" si="18"/>
        <v>456.73138306106239</v>
      </c>
      <c r="AG107" s="2">
        <f t="shared" si="18"/>
        <v>441.98386276635159</v>
      </c>
      <c r="AH107" s="2">
        <f t="shared" si="18"/>
        <v>940.72760608195847</v>
      </c>
      <c r="AI107" s="2">
        <f t="shared" si="18"/>
        <v>1081.7471507794266</v>
      </c>
      <c r="AJ107" s="2">
        <f t="shared" si="18"/>
        <v>1198.4276957583058</v>
      </c>
      <c r="AK107" s="2">
        <f t="shared" si="18"/>
        <v>1299.62214379997</v>
      </c>
      <c r="AL107" s="2">
        <f t="shared" si="18"/>
        <v>1390.6522808797747</v>
      </c>
      <c r="AM107" s="2">
        <f t="shared" si="18"/>
        <v>1474.8954059126818</v>
      </c>
      <c r="AN107" s="2">
        <f t="shared" si="18"/>
        <v>1554.5685817601384</v>
      </c>
      <c r="AO107" s="2">
        <f t="shared" si="18"/>
        <v>1631.1547887969136</v>
      </c>
      <c r="AP107" s="2">
        <f t="shared" si="18"/>
        <v>1705.6528891769735</v>
      </c>
      <c r="AQ107" s="2">
        <f t="shared" si="18"/>
        <v>1778.732881301722</v>
      </c>
      <c r="AR107" s="2">
        <f t="shared" si="18"/>
        <v>1850.8361846376561</v>
      </c>
      <c r="AS107" s="2">
        <f t="shared" si="18"/>
        <v>1922.2417838166348</v>
      </c>
      <c r="AT107" s="2">
        <f t="shared" si="18"/>
        <v>1993.1097425905696</v>
      </c>
      <c r="AU107" s="2">
        <f t="shared" si="18"/>
        <v>2063.5085850524342</v>
      </c>
      <c r="AV107" s="2">
        <f t="shared" si="18"/>
        <v>2133.430037993322</v>
      </c>
      <c r="AW107" s="2">
        <f t="shared" si="18"/>
        <v>2202.792497340633</v>
      </c>
      <c r="AX107" s="2">
        <f t="shared" si="18"/>
        <v>2271.4327097766709</v>
      </c>
      <c r="AY107" s="2">
        <f t="shared" si="18"/>
        <v>2339.0830559207748</v>
      </c>
      <c r="AZ107" s="2">
        <f t="shared" si="18"/>
        <v>2405.3287508061931</v>
      </c>
      <c r="BA107" s="2">
        <f t="shared" si="18"/>
        <v>2452.0128903176192</v>
      </c>
      <c r="BB107" s="2">
        <f t="shared" si="18"/>
        <v>2503.15962023576</v>
      </c>
      <c r="BC107" s="2">
        <f t="shared" si="18"/>
        <v>2557.2823672706177</v>
      </c>
      <c r="BD107" s="2">
        <f t="shared" si="18"/>
        <v>2613.3143214123538</v>
      </c>
      <c r="BE107" s="2">
        <f t="shared" si="18"/>
        <v>2670.4625566105228</v>
      </c>
      <c r="BF107" s="2">
        <f t="shared" si="18"/>
        <v>2728.0770514028022</v>
      </c>
      <c r="BG107" s="2">
        <f t="shared" si="18"/>
        <v>2785.5456538862277</v>
      </c>
      <c r="BH107" s="2">
        <f t="shared" si="18"/>
        <v>2842.2186473369511</v>
      </c>
      <c r="BI107" s="2">
        <f t="shared" si="18"/>
        <v>2897.3654815411401</v>
      </c>
    </row>
    <row r="108" spans="1:309" ht="18" customHeight="1" x14ac:dyDescent="0.3">
      <c r="A108" s="8" t="str">
        <f>Base!A108</f>
        <v xml:space="preserve">    Abatement cost (fraction of output)</v>
      </c>
      <c r="B108" s="2">
        <f t="shared" ref="B108:AG108" si="19">(B32*(B135)^$B39)*B47^(1-$B$39)</f>
        <v>7.6437528038613601E-6</v>
      </c>
      <c r="C108" s="2">
        <f t="shared" si="19"/>
        <v>8.1931538690155868E-4</v>
      </c>
      <c r="D108" s="2">
        <f t="shared" si="19"/>
        <v>1.0646335645590167E-3</v>
      </c>
      <c r="E108" s="2">
        <f t="shared" si="19"/>
        <v>1.3680322034934822E-3</v>
      </c>
      <c r="F108" s="2">
        <f t="shared" si="19"/>
        <v>1.7366064646155476E-3</v>
      </c>
      <c r="G108" s="2">
        <f t="shared" si="19"/>
        <v>2.1771607123321642E-3</v>
      </c>
      <c r="H108" s="2">
        <f t="shared" si="19"/>
        <v>2.6959782868722004E-3</v>
      </c>
      <c r="I108" s="2">
        <f t="shared" si="19"/>
        <v>3.2985855666031469E-3</v>
      </c>
      <c r="J108" s="2">
        <f t="shared" si="19"/>
        <v>3.9895169343252424E-3</v>
      </c>
      <c r="K108" s="2">
        <f t="shared" si="19"/>
        <v>4.7720905571594112E-3</v>
      </c>
      <c r="L108" s="2">
        <f t="shared" si="19"/>
        <v>5.6482070138112574E-3</v>
      </c>
      <c r="M108" s="2">
        <f t="shared" si="19"/>
        <v>6.6181832705384906E-3</v>
      </c>
      <c r="N108" s="2">
        <f t="shared" si="19"/>
        <v>7.6806340044201504E-3</v>
      </c>
      <c r="O108" s="2">
        <f t="shared" si="19"/>
        <v>8.8324115194647092E-3</v>
      </c>
      <c r="P108" s="2">
        <f t="shared" si="19"/>
        <v>1.0068613589405955E-2</v>
      </c>
      <c r="Q108" s="2">
        <f t="shared" si="19"/>
        <v>1.1382670581202093E-2</v>
      </c>
      <c r="R108" s="2">
        <f t="shared" si="19"/>
        <v>1.2766522323656276E-2</v>
      </c>
      <c r="S108" s="2">
        <f t="shared" si="19"/>
        <v>1.4210900825885064E-2</v>
      </c>
      <c r="T108" s="2">
        <f t="shared" si="19"/>
        <v>1.5705737815990776E-2</v>
      </c>
      <c r="U108" s="2">
        <f t="shared" si="19"/>
        <v>1.6811156282253818E-2</v>
      </c>
      <c r="V108" s="2">
        <f t="shared" si="19"/>
        <v>1.5662329540556283E-2</v>
      </c>
      <c r="W108" s="2">
        <f t="shared" si="19"/>
        <v>1.4595321345044356E-2</v>
      </c>
      <c r="X108" s="2">
        <f t="shared" si="19"/>
        <v>1.3604074620136596E-2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7.0901067501716892E-3</v>
      </c>
      <c r="AP108" s="2">
        <f t="shared" si="20"/>
        <v>6.6342449932332874E-3</v>
      </c>
      <c r="AQ108" s="2">
        <f t="shared" si="20"/>
        <v>6.2089675142473991E-3</v>
      </c>
      <c r="AR108" s="2">
        <f t="shared" si="20"/>
        <v>5.8121387832215472E-3</v>
      </c>
      <c r="AS108" s="2">
        <f t="shared" si="20"/>
        <v>5.4417780890117081E-3</v>
      </c>
      <c r="AT108" s="2">
        <f t="shared" si="20"/>
        <v>5.096047910862626E-3</v>
      </c>
      <c r="AU108" s="2">
        <f t="shared" si="20"/>
        <v>4.7732431930999795E-3</v>
      </c>
      <c r="AV108" s="2">
        <f t="shared" si="20"/>
        <v>4.4717814505675262E-3</v>
      </c>
      <c r="AW108" s="2">
        <f t="shared" si="20"/>
        <v>4.1901936383849578E-3</v>
      </c>
      <c r="AX108" s="2">
        <f t="shared" si="20"/>
        <v>3.9271157250760904E-3</v>
      </c>
      <c r="AY108" s="2">
        <f t="shared" si="20"/>
        <v>3.6812809131266662E-3</v>
      </c>
      <c r="AZ108" s="2">
        <f t="shared" si="20"/>
        <v>3.4515124556169252E-3</v>
      </c>
      <c r="BA108" s="2">
        <f t="shared" si="20"/>
        <v>2.7132295642350911E-3</v>
      </c>
      <c r="BB108" s="2">
        <f t="shared" si="20"/>
        <v>2.1066687690914723E-3</v>
      </c>
      <c r="BC108" s="2">
        <f t="shared" si="20"/>
        <v>1.5960220213765424E-3</v>
      </c>
      <c r="BD108" s="2">
        <f t="shared" si="20"/>
        <v>1.1466830383711091E-3</v>
      </c>
      <c r="BE108" s="2">
        <f t="shared" si="20"/>
        <v>7.4992720964805527E-4</v>
      </c>
      <c r="BF108" s="2">
        <f t="shared" si="20"/>
        <v>4.1921055642746042E-4</v>
      </c>
      <c r="BG108" s="2">
        <f t="shared" si="20"/>
        <v>1.7759924870444795E-4</v>
      </c>
      <c r="BH108" s="2">
        <f t="shared" si="20"/>
        <v>4.0615323839494117E-5</v>
      </c>
      <c r="BI108" s="2">
        <f t="shared" si="20"/>
        <v>2.9387458616360687E-9</v>
      </c>
    </row>
    <row r="109" spans="1:309" ht="18" customHeight="1" x14ac:dyDescent="0.3">
      <c r="A109" s="8" t="str">
        <f>Base!A109</f>
        <v xml:space="preserve">    Abatement cost ($ trillion)</v>
      </c>
      <c r="B109" s="2">
        <f t="shared" ref="B109:BI109" si="21">+B104*B108</f>
        <v>4.8600499002388254E-4</v>
      </c>
      <c r="C109" s="2">
        <f t="shared" si="21"/>
        <v>6.2051494699191308E-2</v>
      </c>
      <c r="D109" s="2">
        <f t="shared" si="21"/>
        <v>9.420703586564777E-2</v>
      </c>
      <c r="E109" s="2">
        <f t="shared" si="21"/>
        <v>0.14127563291865716</v>
      </c>
      <c r="F109" s="2">
        <f t="shared" si="21"/>
        <v>0.20757644264501052</v>
      </c>
      <c r="G109" s="2">
        <f t="shared" si="21"/>
        <v>0.2988171554580501</v>
      </c>
      <c r="H109" s="2">
        <f t="shared" si="21"/>
        <v>0.42165339576472916</v>
      </c>
      <c r="I109" s="2">
        <f t="shared" si="21"/>
        <v>0.58363134321147836</v>
      </c>
      <c r="J109" s="2">
        <f t="shared" si="21"/>
        <v>0.79305372851824651</v>
      </c>
      <c r="K109" s="2">
        <f t="shared" si="21"/>
        <v>1.0587527931678995</v>
      </c>
      <c r="L109" s="2">
        <f t="shared" si="21"/>
        <v>1.3897549231682806</v>
      </c>
      <c r="M109" s="2">
        <f t="shared" si="21"/>
        <v>1.794824247651714</v>
      </c>
      <c r="N109" s="2">
        <f t="shared" si="21"/>
        <v>2.2818770244055915</v>
      </c>
      <c r="O109" s="2">
        <f t="shared" si="21"/>
        <v>2.8572657974710833</v>
      </c>
      <c r="P109" s="2">
        <f t="shared" si="21"/>
        <v>3.5249423270783824</v>
      </c>
      <c r="Q109" s="2">
        <f t="shared" si="21"/>
        <v>4.2855230891088452</v>
      </c>
      <c r="R109" s="2">
        <f t="shared" si="21"/>
        <v>5.1352986309714863</v>
      </c>
      <c r="S109" s="2">
        <f t="shared" si="21"/>
        <v>6.0652498542512134</v>
      </c>
      <c r="T109" s="2">
        <f t="shared" si="21"/>
        <v>7.06015386264699</v>
      </c>
      <c r="U109" s="2">
        <f t="shared" si="21"/>
        <v>7.8993330762839298</v>
      </c>
      <c r="V109" s="2">
        <f t="shared" si="21"/>
        <v>7.6326078905397843</v>
      </c>
      <c r="W109" s="2">
        <f t="shared" si="21"/>
        <v>7.323404260397413</v>
      </c>
      <c r="X109" s="2">
        <f t="shared" si="21"/>
        <v>6.974738522479349</v>
      </c>
      <c r="Y109" s="2">
        <f t="shared" si="21"/>
        <v>6.5915686610340911</v>
      </c>
      <c r="Z109" s="2">
        <f t="shared" si="21"/>
        <v>6.1806500834077092</v>
      </c>
      <c r="AA109" s="2">
        <f t="shared" si="21"/>
        <v>5.7503046570627374</v>
      </c>
      <c r="AB109" s="2">
        <f t="shared" si="21"/>
        <v>5.3100722103846012</v>
      </c>
      <c r="AC109" s="2">
        <f t="shared" si="21"/>
        <v>4.8702383971953678</v>
      </c>
      <c r="AD109" s="2">
        <f t="shared" si="21"/>
        <v>4.4412606539674613</v>
      </c>
      <c r="AE109" s="2">
        <f t="shared" si="21"/>
        <v>6.719716929527908</v>
      </c>
      <c r="AF109" s="2">
        <f t="shared" si="21"/>
        <v>6.0714695792625122</v>
      </c>
      <c r="AG109" s="2">
        <f t="shared" si="21"/>
        <v>5.483960031320076</v>
      </c>
      <c r="AH109" s="2">
        <f t="shared" si="21"/>
        <v>10.896197801934653</v>
      </c>
      <c r="AI109" s="2">
        <f t="shared" si="21"/>
        <v>11.697056148234864</v>
      </c>
      <c r="AJ109" s="2">
        <f t="shared" si="21"/>
        <v>12.098416088544763</v>
      </c>
      <c r="AK109" s="2">
        <f t="shared" si="21"/>
        <v>12.250075792785976</v>
      </c>
      <c r="AL109" s="2">
        <f t="shared" si="21"/>
        <v>12.240476012675439</v>
      </c>
      <c r="AM109" s="2">
        <f t="shared" si="21"/>
        <v>12.124551684856263</v>
      </c>
      <c r="AN109" s="2">
        <f t="shared" si="21"/>
        <v>11.937627912858675</v>
      </c>
      <c r="AO109" s="2">
        <f t="shared" si="21"/>
        <v>11.702987498267788</v>
      </c>
      <c r="AP109" s="2">
        <f t="shared" si="21"/>
        <v>11.436269677726452</v>
      </c>
      <c r="AQ109" s="2">
        <f t="shared" si="21"/>
        <v>11.148147553609451</v>
      </c>
      <c r="AR109" s="2">
        <f t="shared" si="21"/>
        <v>10.846009967115483</v>
      </c>
      <c r="AS109" s="2">
        <f t="shared" si="21"/>
        <v>10.535039797498762</v>
      </c>
      <c r="AT109" s="2">
        <f t="shared" si="21"/>
        <v>10.218913108419356</v>
      </c>
      <c r="AU109" s="2">
        <f t="shared" si="21"/>
        <v>9.9002532685468694</v>
      </c>
      <c r="AV109" s="2">
        <f t="shared" si="21"/>
        <v>9.5809224598423146</v>
      </c>
      <c r="AW109" s="2">
        <f t="shared" si="21"/>
        <v>9.2622015393324126</v>
      </c>
      <c r="AX109" s="2">
        <f t="shared" si="21"/>
        <v>8.9448889639041944</v>
      </c>
      <c r="AY109" s="2">
        <f t="shared" si="21"/>
        <v>8.6293352834747701</v>
      </c>
      <c r="AZ109" s="2">
        <f t="shared" si="21"/>
        <v>8.3154176697466458</v>
      </c>
      <c r="BA109" s="2">
        <f t="shared" si="21"/>
        <v>6.6605834590702919</v>
      </c>
      <c r="BB109" s="2">
        <f t="shared" si="21"/>
        <v>5.2777066546497009</v>
      </c>
      <c r="BC109" s="2">
        <f t="shared" si="21"/>
        <v>4.084048971465057</v>
      </c>
      <c r="BD109" s="2">
        <f t="shared" si="21"/>
        <v>2.9982688537596918</v>
      </c>
      <c r="BE109" s="2">
        <f t="shared" si="21"/>
        <v>2.0037779302073364</v>
      </c>
      <c r="BF109" s="2">
        <f t="shared" si="21"/>
        <v>1.1444452534891214</v>
      </c>
      <c r="BG109" s="2">
        <f t="shared" si="21"/>
        <v>0.49521733470089796</v>
      </c>
      <c r="BH109" s="2">
        <f t="shared" si="21"/>
        <v>0.11562329746230068</v>
      </c>
      <c r="BI109" s="2">
        <f t="shared" si="21"/>
        <v>8.5366555822470253E-6</v>
      </c>
    </row>
    <row r="110" spans="1:309" ht="18" customHeight="1" x14ac:dyDescent="0.3">
      <c r="A110" s="8" t="str">
        <f>Base!A110</f>
        <v>Net output (net of damages and abatement, $trill p.a.)</v>
      </c>
      <c r="B110" s="2">
        <f>+B107-B109</f>
        <v>63.464550460129033</v>
      </c>
      <c r="C110" s="2">
        <f>+C107-C109</f>
        <v>75.490718832246671</v>
      </c>
      <c r="D110" s="2">
        <f>+D107-D109</f>
        <v>88.119835908398287</v>
      </c>
      <c r="E110" s="2">
        <f>+E107-E109</f>
        <v>102.72809427515018</v>
      </c>
      <c r="F110" s="2">
        <f>+F107-F109</f>
        <v>118.75401792371663</v>
      </c>
      <c r="G110" s="2">
        <f t="shared" ref="G110:BI110" si="22">+G107-G109</f>
        <v>136.16407924649323</v>
      </c>
      <c r="H110" s="2">
        <f t="shared" si="22"/>
        <v>154.91140538178132</v>
      </c>
      <c r="I110" s="2">
        <f t="shared" si="22"/>
        <v>174.93333281889608</v>
      </c>
      <c r="J110" s="2">
        <f t="shared" si="22"/>
        <v>196.14825688695979</v>
      </c>
      <c r="K110" s="2">
        <f t="shared" si="22"/>
        <v>218.45176991751418</v>
      </c>
      <c r="L110" s="2">
        <f t="shared" si="22"/>
        <v>241.71206230013411</v>
      </c>
      <c r="M110" s="2">
        <f t="shared" si="22"/>
        <v>265.76457231562529</v>
      </c>
      <c r="N110" s="2">
        <f t="shared" si="22"/>
        <v>290.40591368021114</v>
      </c>
      <c r="O110" s="2">
        <f t="shared" si="22"/>
        <v>315.38718316166165</v>
      </c>
      <c r="P110" s="2">
        <f t="shared" si="22"/>
        <v>340.4068507715142</v>
      </c>
      <c r="Q110" s="2">
        <f t="shared" si="22"/>
        <v>365.1035534975897</v>
      </c>
      <c r="R110" s="2">
        <f t="shared" si="22"/>
        <v>389.04923343604219</v>
      </c>
      <c r="S110" s="2">
        <f t="shared" si="22"/>
        <v>411.74314630389028</v>
      </c>
      <c r="T110" s="2">
        <f t="shared" si="22"/>
        <v>432.60725739545086</v>
      </c>
      <c r="U110" s="2">
        <f t="shared" si="22"/>
        <v>451.3871884539376</v>
      </c>
      <c r="V110" s="2">
        <f t="shared" si="22"/>
        <v>468.51168590721443</v>
      </c>
      <c r="W110" s="2">
        <f t="shared" si="22"/>
        <v>482.83955671395393</v>
      </c>
      <c r="X110" s="2">
        <f t="shared" si="22"/>
        <v>493.85341958792782</v>
      </c>
      <c r="Y110" s="2">
        <f t="shared" si="22"/>
        <v>501.14547062984872</v>
      </c>
      <c r="Z110" s="2">
        <f t="shared" si="22"/>
        <v>504.4611496085148</v>
      </c>
      <c r="AA110" s="2">
        <f t="shared" si="22"/>
        <v>503.74168838920212</v>
      </c>
      <c r="AB110" s="2">
        <f t="shared" si="22"/>
        <v>499.15927965121489</v>
      </c>
      <c r="AC110" s="2">
        <f t="shared" si="22"/>
        <v>491.1383472059789</v>
      </c>
      <c r="AD110" s="2">
        <f t="shared" si="22"/>
        <v>480.35737361402278</v>
      </c>
      <c r="AE110" s="2">
        <f t="shared" si="22"/>
        <v>465.04166157297902</v>
      </c>
      <c r="AF110" s="2">
        <f t="shared" si="22"/>
        <v>450.65991348179989</v>
      </c>
      <c r="AG110" s="2">
        <f t="shared" si="22"/>
        <v>436.49990273503153</v>
      </c>
      <c r="AH110" s="2">
        <f t="shared" si="22"/>
        <v>929.83140828002377</v>
      </c>
      <c r="AI110" s="2">
        <f t="shared" si="22"/>
        <v>1070.0500946311918</v>
      </c>
      <c r="AJ110" s="2">
        <f t="shared" si="22"/>
        <v>1186.329279669761</v>
      </c>
      <c r="AK110" s="2">
        <f t="shared" si="22"/>
        <v>1287.372068007184</v>
      </c>
      <c r="AL110" s="2">
        <f t="shared" si="22"/>
        <v>1378.4118048670994</v>
      </c>
      <c r="AM110" s="2">
        <f t="shared" si="22"/>
        <v>1462.7708542278256</v>
      </c>
      <c r="AN110" s="2">
        <f t="shared" si="22"/>
        <v>1542.6309538472797</v>
      </c>
      <c r="AO110" s="2">
        <f t="shared" si="22"/>
        <v>1619.4518012986459</v>
      </c>
      <c r="AP110" s="2">
        <f t="shared" si="22"/>
        <v>1694.2166194992471</v>
      </c>
      <c r="AQ110" s="2">
        <f t="shared" si="22"/>
        <v>1767.5847337481125</v>
      </c>
      <c r="AR110" s="2">
        <f t="shared" si="22"/>
        <v>1839.9901746705407</v>
      </c>
      <c r="AS110" s="2">
        <f t="shared" si="22"/>
        <v>1911.7067440191361</v>
      </c>
      <c r="AT110" s="2">
        <f t="shared" si="22"/>
        <v>1982.8908294821501</v>
      </c>
      <c r="AU110" s="2">
        <f t="shared" si="22"/>
        <v>2053.6083317838875</v>
      </c>
      <c r="AV110" s="2">
        <f t="shared" si="22"/>
        <v>2123.8491155334796</v>
      </c>
      <c r="AW110" s="2">
        <f t="shared" si="22"/>
        <v>2193.5302958013003</v>
      </c>
      <c r="AX110" s="2">
        <f t="shared" si="22"/>
        <v>2262.4878208127666</v>
      </c>
      <c r="AY110" s="2">
        <f t="shared" si="22"/>
        <v>2330.4537206373002</v>
      </c>
      <c r="AZ110" s="2">
        <f t="shared" si="22"/>
        <v>2397.0133331364464</v>
      </c>
      <c r="BA110" s="2">
        <f t="shared" si="22"/>
        <v>2445.3523068585487</v>
      </c>
      <c r="BB110" s="2">
        <f t="shared" si="22"/>
        <v>2497.8819135811104</v>
      </c>
      <c r="BC110" s="2">
        <f t="shared" si="22"/>
        <v>2553.1983182991526</v>
      </c>
      <c r="BD110" s="2">
        <f t="shared" si="22"/>
        <v>2610.316052558594</v>
      </c>
      <c r="BE110" s="2">
        <f t="shared" si="22"/>
        <v>2668.4587786803154</v>
      </c>
      <c r="BF110" s="2">
        <f t="shared" si="22"/>
        <v>2726.932606149313</v>
      </c>
      <c r="BG110" s="2">
        <f t="shared" si="22"/>
        <v>2785.0504365515267</v>
      </c>
      <c r="BH110" s="2">
        <f t="shared" si="22"/>
        <v>2842.1030240394889</v>
      </c>
      <c r="BI110" s="2">
        <f t="shared" si="22"/>
        <v>2897.3654730044846</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36.85383806311502</v>
      </c>
      <c r="C112" s="2">
        <f t="shared" si="23"/>
        <v>33.79045507701526</v>
      </c>
      <c r="D112" s="2">
        <f t="shared" si="23"/>
        <v>35.545327540058992</v>
      </c>
      <c r="E112" s="2">
        <f t="shared" si="23"/>
        <v>37.379261105982472</v>
      </c>
      <c r="F112" s="2">
        <f t="shared" si="23"/>
        <v>38.960400268825637</v>
      </c>
      <c r="G112" s="2">
        <f t="shared" si="23"/>
        <v>40.192954756548531</v>
      </c>
      <c r="H112" s="2">
        <f t="shared" si="23"/>
        <v>40.994173609597851</v>
      </c>
      <c r="I112" s="2">
        <f t="shared" si="23"/>
        <v>41.294062193344388</v>
      </c>
      <c r="J112" s="2">
        <f t="shared" si="23"/>
        <v>41.035276664924432</v>
      </c>
      <c r="K112" s="2">
        <f t="shared" si="23"/>
        <v>40.173243580571935</v>
      </c>
      <c r="L112" s="2">
        <f t="shared" si="23"/>
        <v>38.676526470255055</v>
      </c>
      <c r="M112" s="2">
        <f t="shared" si="23"/>
        <v>36.527446851403056</v>
      </c>
      <c r="N112" s="2">
        <f t="shared" si="23"/>
        <v>33.722954418998015</v>
      </c>
      <c r="O112" s="2">
        <f t="shared" si="23"/>
        <v>30.275722851691917</v>
      </c>
      <c r="P112" s="2">
        <f t="shared" si="23"/>
        <v>26.215423351323103</v>
      </c>
      <c r="Q112" s="2">
        <f t="shared" si="23"/>
        <v>21.590084237857535</v>
      </c>
      <c r="R112" s="2">
        <f t="shared" si="23"/>
        <v>16.467403061387547</v>
      </c>
      <c r="S112" s="2">
        <f t="shared" si="23"/>
        <v>10.935820372411749</v>
      </c>
      <c r="T112" s="2">
        <f t="shared" si="23"/>
        <v>5.1051294722089038</v>
      </c>
      <c r="U112" s="2">
        <f t="shared" si="23"/>
        <v>4.7558012065032476E-2</v>
      </c>
      <c r="V112" s="2">
        <f t="shared" si="23"/>
        <v>3.8046409652025985E-2</v>
      </c>
      <c r="W112" s="2">
        <f t="shared" si="23"/>
        <v>3.0437127721620789E-2</v>
      </c>
      <c r="X112" s="2">
        <f t="shared" si="23"/>
        <v>2.4349702177296633E-2</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-13.67656689279619</v>
      </c>
      <c r="AF112" s="2">
        <f t="shared" si="23"/>
        <v>-12.674694266325398</v>
      </c>
      <c r="AG112" s="2">
        <f t="shared" si="23"/>
        <v>-11.742279992275071</v>
      </c>
      <c r="AH112" s="2">
        <f t="shared" ref="AH112:BI112" si="24">+AH113+AH44</f>
        <v>-23.93326396962355</v>
      </c>
      <c r="AI112" s="2">
        <f t="shared" si="24"/>
        <v>-26.351896874929182</v>
      </c>
      <c r="AJ112" s="2">
        <f t="shared" si="24"/>
        <v>-27.955527030272027</v>
      </c>
      <c r="AK112" s="2">
        <f t="shared" si="24"/>
        <v>-29.032156576787784</v>
      </c>
      <c r="AL112" s="2">
        <f t="shared" si="24"/>
        <v>-29.753537394233852</v>
      </c>
      <c r="AM112" s="2">
        <f t="shared" si="24"/>
        <v>-30.227671579099951</v>
      </c>
      <c r="AN112" s="2">
        <f t="shared" si="24"/>
        <v>-30.524951732158041</v>
      </c>
      <c r="AO112" s="2">
        <f t="shared" si="24"/>
        <v>-30.692415294551488</v>
      </c>
      <c r="AP112" s="2">
        <f t="shared" si="24"/>
        <v>-30.762077555598783</v>
      </c>
      <c r="AQ112" s="2">
        <f t="shared" si="24"/>
        <v>-30.756053310497659</v>
      </c>
      <c r="AR112" s="2">
        <f t="shared" si="24"/>
        <v>-30.689814449978673</v>
      </c>
      <c r="AS112" s="2">
        <f t="shared" si="24"/>
        <v>-30.574306212639691</v>
      </c>
      <c r="AT112" s="2">
        <f t="shared" si="24"/>
        <v>-30.417333946161506</v>
      </c>
      <c r="AU112" s="2">
        <f t="shared" si="24"/>
        <v>-30.224465446511218</v>
      </c>
      <c r="AV112" s="2">
        <f t="shared" si="24"/>
        <v>-29.999597927151321</v>
      </c>
      <c r="AW112" s="2">
        <f t="shared" si="24"/>
        <v>-29.745278622040072</v>
      </c>
      <c r="AX112" s="2">
        <f t="shared" si="24"/>
        <v>-29.462826687713946</v>
      </c>
      <c r="AY112" s="2">
        <f t="shared" si="24"/>
        <v>-29.152271002694008</v>
      </c>
      <c r="AZ112" s="2">
        <f t="shared" si="24"/>
        <v>-28.812083758917282</v>
      </c>
      <c r="BA112" s="2">
        <f t="shared" si="24"/>
        <v>-17.891455266605259</v>
      </c>
      <c r="BB112" s="2">
        <f t="shared" si="24"/>
        <v>-7.3725431548804661</v>
      </c>
      <c r="BC112" s="2">
        <f t="shared" si="24"/>
        <v>3.297902587911028</v>
      </c>
      <c r="BD112" s="2">
        <f t="shared" si="24"/>
        <v>15.130355770129759</v>
      </c>
      <c r="BE112" s="2">
        <f t="shared" si="24"/>
        <v>29.027108801471719</v>
      </c>
      <c r="BF112" s="2">
        <f t="shared" si="24"/>
        <v>45.629861662856136</v>
      </c>
      <c r="BG112" s="2">
        <f t="shared" si="24"/>
        <v>65.310080318572574</v>
      </c>
      <c r="BH112" s="2">
        <f t="shared" si="24"/>
        <v>88.432207277471747</v>
      </c>
      <c r="BI112" s="2">
        <f t="shared" si="24"/>
        <v>121.96921803820113</v>
      </c>
    </row>
    <row r="113" spans="1:124" x14ac:dyDescent="0.3">
      <c r="A113" s="8" t="str">
        <f>Base!A113</f>
        <v>Industrial emissions (GTCO2 per year)</v>
      </c>
      <c r="B113" s="5">
        <f t="shared" ref="B113:AG113" si="25">+B41*B104*(1-B135)</f>
        <v>33.553838063115023</v>
      </c>
      <c r="C113" s="5">
        <f t="shared" si="25"/>
        <v>31.150455077015259</v>
      </c>
      <c r="D113" s="5">
        <f t="shared" si="25"/>
        <v>33.43332754005899</v>
      </c>
      <c r="E113" s="5">
        <f t="shared" si="25"/>
        <v>35.689661105982474</v>
      </c>
      <c r="F113" s="5">
        <f t="shared" si="25"/>
        <v>37.608720268825635</v>
      </c>
      <c r="G113" s="5">
        <f t="shared" si="25"/>
        <v>39.111610756548529</v>
      </c>
      <c r="H113" s="5">
        <f t="shared" si="25"/>
        <v>40.129098409597852</v>
      </c>
      <c r="I113" s="5">
        <f t="shared" si="25"/>
        <v>40.602002033344391</v>
      </c>
      <c r="J113" s="5">
        <f t="shared" si="25"/>
        <v>40.481628536924433</v>
      </c>
      <c r="K113" s="5">
        <f t="shared" si="25"/>
        <v>39.730325078171937</v>
      </c>
      <c r="L113" s="5">
        <f t="shared" si="25"/>
        <v>38.322191668335059</v>
      </c>
      <c r="M113" s="5">
        <f t="shared" si="25"/>
        <v>36.243979009867054</v>
      </c>
      <c r="N113" s="5">
        <f t="shared" si="25"/>
        <v>33.496180145769216</v>
      </c>
      <c r="O113" s="5">
        <f t="shared" si="25"/>
        <v>30.094303433108877</v>
      </c>
      <c r="P113" s="5">
        <f t="shared" si="25"/>
        <v>26.07028781645667</v>
      </c>
      <c r="Q113" s="5">
        <f t="shared" si="25"/>
        <v>21.47397580996439</v>
      </c>
      <c r="R113" s="5">
        <f t="shared" si="25"/>
        <v>16.374516319073031</v>
      </c>
      <c r="S113" s="5">
        <f t="shared" si="25"/>
        <v>10.861510978560135</v>
      </c>
      <c r="T113" s="5">
        <f t="shared" si="25"/>
        <v>5.0456819571276128</v>
      </c>
      <c r="U113" s="5">
        <f t="shared" si="25"/>
        <v>0</v>
      </c>
      <c r="V113" s="5">
        <f t="shared" si="25"/>
        <v>0</v>
      </c>
      <c r="W113" s="5">
        <f t="shared" si="25"/>
        <v>0</v>
      </c>
      <c r="X113" s="5">
        <f t="shared" si="25"/>
        <v>0</v>
      </c>
      <c r="Y113" s="5">
        <f t="shared" si="25"/>
        <v>0</v>
      </c>
      <c r="Z113" s="5">
        <f t="shared" si="25"/>
        <v>0</v>
      </c>
      <c r="AA113" s="5">
        <f t="shared" si="25"/>
        <v>0</v>
      </c>
      <c r="AB113" s="5">
        <f t="shared" si="25"/>
        <v>0</v>
      </c>
      <c r="AC113" s="5">
        <f t="shared" si="25"/>
        <v>0</v>
      </c>
      <c r="AD113" s="5">
        <f t="shared" si="25"/>
        <v>0</v>
      </c>
      <c r="AE113" s="5">
        <f t="shared" si="25"/>
        <v>-13.681673395458242</v>
      </c>
      <c r="AF113" s="5">
        <f t="shared" si="25"/>
        <v>-12.678779468455039</v>
      </c>
      <c r="AG113" s="5">
        <f t="shared" si="25"/>
        <v>-11.745548153978785</v>
      </c>
      <c r="AH113" s="5">
        <f t="shared" ref="AH113:BI113" si="26">+AH41*AH104*(1-AH135)</f>
        <v>-23.935878498986522</v>
      </c>
      <c r="AI113" s="5">
        <f t="shared" si="26"/>
        <v>-26.353988498419557</v>
      </c>
      <c r="AJ113" s="5">
        <f t="shared" si="26"/>
        <v>-27.957200329064328</v>
      </c>
      <c r="AK113" s="5">
        <f t="shared" si="26"/>
        <v>-29.033495215821624</v>
      </c>
      <c r="AL113" s="5">
        <f t="shared" si="26"/>
        <v>-29.754608305460923</v>
      </c>
      <c r="AM113" s="5">
        <f t="shared" si="26"/>
        <v>-30.228528308081611</v>
      </c>
      <c r="AN113" s="5">
        <f t="shared" si="26"/>
        <v>-30.525637115343368</v>
      </c>
      <c r="AO113" s="5">
        <f t="shared" si="26"/>
        <v>-30.692963601099748</v>
      </c>
      <c r="AP113" s="5">
        <f t="shared" si="26"/>
        <v>-30.762516200837393</v>
      </c>
      <c r="AQ113" s="5">
        <f t="shared" si="26"/>
        <v>-30.756404226688545</v>
      </c>
      <c r="AR113" s="5">
        <f t="shared" si="26"/>
        <v>-30.690095182931383</v>
      </c>
      <c r="AS113" s="5">
        <f t="shared" si="26"/>
        <v>-30.57453079900186</v>
      </c>
      <c r="AT113" s="5">
        <f t="shared" si="26"/>
        <v>-30.417513615251242</v>
      </c>
      <c r="AU113" s="5">
        <f t="shared" si="26"/>
        <v>-30.224609181783006</v>
      </c>
      <c r="AV113" s="5">
        <f t="shared" si="26"/>
        <v>-29.99971291536875</v>
      </c>
      <c r="AW113" s="5">
        <f t="shared" si="26"/>
        <v>-29.745370612614014</v>
      </c>
      <c r="AX113" s="5">
        <f t="shared" si="26"/>
        <v>-29.462900280173102</v>
      </c>
      <c r="AY113" s="5">
        <f t="shared" si="26"/>
        <v>-29.15232987666133</v>
      </c>
      <c r="AZ113" s="5">
        <f t="shared" si="26"/>
        <v>-28.812130858091141</v>
      </c>
      <c r="BA113" s="5">
        <f t="shared" si="26"/>
        <v>-17.891492945944346</v>
      </c>
      <c r="BB113" s="5">
        <f t="shared" si="26"/>
        <v>-7.3725732983517362</v>
      </c>
      <c r="BC113" s="5">
        <f t="shared" si="26"/>
        <v>3.2978784731340118</v>
      </c>
      <c r="BD113" s="5">
        <f t="shared" si="26"/>
        <v>15.130336478308147</v>
      </c>
      <c r="BE113" s="5">
        <f t="shared" si="26"/>
        <v>29.02709336801443</v>
      </c>
      <c r="BF113" s="5">
        <f t="shared" si="26"/>
        <v>45.629849316090301</v>
      </c>
      <c r="BG113" s="5">
        <f t="shared" si="26"/>
        <v>65.310070441159908</v>
      </c>
      <c r="BH113" s="5">
        <f t="shared" si="26"/>
        <v>88.432199375541614</v>
      </c>
      <c r="BI113" s="5">
        <f t="shared" si="26"/>
        <v>121.96921171665703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7">+B113/B104</f>
        <v>0.52772553582760962</v>
      </c>
      <c r="C114" s="5">
        <f t="shared" si="27"/>
        <v>0.41130430906311433</v>
      </c>
      <c r="D114" s="5">
        <f t="shared" si="27"/>
        <v>0.37782998209183061</v>
      </c>
      <c r="E114" s="5">
        <f t="shared" si="27"/>
        <v>0.34559820909006134</v>
      </c>
      <c r="F114" s="5">
        <f t="shared" si="27"/>
        <v>0.314638529847309</v>
      </c>
      <c r="G114" s="5">
        <f t="shared" si="27"/>
        <v>0.28496443654534342</v>
      </c>
      <c r="H114" s="5">
        <f t="shared" si="27"/>
        <v>0.25657845773498522</v>
      </c>
      <c r="I114" s="5">
        <f t="shared" si="27"/>
        <v>0.22947564321241792</v>
      </c>
      <c r="J114" s="5">
        <f t="shared" si="27"/>
        <v>0.20364590288085152</v>
      </c>
      <c r="K114" s="5">
        <f t="shared" si="27"/>
        <v>0.1790755220310917</v>
      </c>
      <c r="L114" s="5">
        <f t="shared" si="27"/>
        <v>0.15574808777957466</v>
      </c>
      <c r="M114" s="5">
        <f t="shared" si="27"/>
        <v>0.13364500499404722</v>
      </c>
      <c r="N114" s="5">
        <f t="shared" si="27"/>
        <v>0.11274573410142258</v>
      </c>
      <c r="O114" s="5">
        <f t="shared" si="27"/>
        <v>9.3027842403782271E-2</v>
      </c>
      <c r="P114" s="5">
        <f t="shared" si="27"/>
        <v>7.4466935862200059E-2</v>
      </c>
      <c r="Q114" s="5">
        <f t="shared" si="27"/>
        <v>5.7036489509231743E-2</v>
      </c>
      <c r="R114" s="5">
        <f t="shared" si="27"/>
        <v>4.0707589402054496E-2</v>
      </c>
      <c r="S114" s="5">
        <f t="shared" si="27"/>
        <v>2.5448556785734502E-2</v>
      </c>
      <c r="T114" s="5">
        <f t="shared" si="27"/>
        <v>1.1224423640508388E-2</v>
      </c>
      <c r="U114" s="5">
        <f t="shared" si="27"/>
        <v>0</v>
      </c>
      <c r="V114" s="5">
        <f t="shared" si="27"/>
        <v>0</v>
      </c>
      <c r="W114" s="5">
        <f t="shared" si="27"/>
        <v>0</v>
      </c>
      <c r="X114" s="5">
        <f t="shared" si="27"/>
        <v>0</v>
      </c>
      <c r="Y114" s="5">
        <f t="shared" si="27"/>
        <v>0</v>
      </c>
      <c r="Z114" s="5">
        <f t="shared" si="27"/>
        <v>0</v>
      </c>
      <c r="AA114" s="5">
        <f t="shared" si="27"/>
        <v>0</v>
      </c>
      <c r="AB114" s="5">
        <f t="shared" si="27"/>
        <v>0</v>
      </c>
      <c r="AC114" s="5">
        <f t="shared" si="27"/>
        <v>0</v>
      </c>
      <c r="AD114" s="5">
        <f t="shared" si="27"/>
        <v>0</v>
      </c>
      <c r="AE114" s="5">
        <f t="shared" si="27"/>
        <v>-2.8382881429955837E-2</v>
      </c>
      <c r="AF114" s="5">
        <f t="shared" si="27"/>
        <v>-2.7181544171871477E-2</v>
      </c>
      <c r="AG114" s="5">
        <f t="shared" si="27"/>
        <v>-2.6036673171141483E-2</v>
      </c>
      <c r="AH114" s="5">
        <f t="shared" si="27"/>
        <v>-2.4945379448285416E-2</v>
      </c>
      <c r="AI114" s="5">
        <f t="shared" si="27"/>
        <v>-2.3904932869598602E-2</v>
      </c>
      <c r="AJ114" s="5">
        <f t="shared" si="27"/>
        <v>-2.2912752846297596E-2</v>
      </c>
      <c r="AK114" s="5">
        <f t="shared" si="27"/>
        <v>-2.1966399609621462E-2</v>
      </c>
      <c r="AL114" s="5">
        <f t="shared" si="27"/>
        <v>-2.1063566024373013E-2</v>
      </c>
      <c r="AM114" s="5">
        <f t="shared" si="27"/>
        <v>-2.0202069905943542E-2</v>
      </c>
      <c r="AN114" s="5">
        <f t="shared" si="27"/>
        <v>-1.937984680824122E-2</v>
      </c>
      <c r="AO114" s="5">
        <f t="shared" si="27"/>
        <v>-1.8594943252151781E-2</v>
      </c>
      <c r="AP114" s="5">
        <f t="shared" si="27"/>
        <v>-1.7845510366212E-2</v>
      </c>
      <c r="AQ114" s="5">
        <f t="shared" si="27"/>
        <v>-1.7129797913083902E-2</v>
      </c>
      <c r="AR114" s="5">
        <f t="shared" si="27"/>
        <v>-1.644614867719096E-2</v>
      </c>
      <c r="AS114" s="5">
        <f t="shared" si="27"/>
        <v>-1.5792993190526339E-2</v>
      </c>
      <c r="AT114" s="5">
        <f t="shared" si="27"/>
        <v>-1.5168844775177182E-2</v>
      </c>
      <c r="AU114" s="5">
        <f t="shared" si="27"/>
        <v>-1.4572294882535699E-2</v>
      </c>
      <c r="AV114" s="5">
        <f t="shared" si="27"/>
        <v>-1.400200871049581E-2</v>
      </c>
      <c r="AW114" s="5">
        <f t="shared" si="27"/>
        <v>-1.3456721081169829E-2</v>
      </c>
      <c r="AX114" s="5">
        <f t="shared" si="27"/>
        <v>-1.2935232562810357E-2</v>
      </c>
      <c r="AY114" s="5">
        <f t="shared" si="27"/>
        <v>-1.2436405820693984E-2</v>
      </c>
      <c r="AZ114" s="5">
        <f t="shared" si="27"/>
        <v>-1.1959162182721273E-2</v>
      </c>
      <c r="BA114" s="5">
        <f t="shared" si="27"/>
        <v>-7.2882094950906442E-3</v>
      </c>
      <c r="BB114" s="5">
        <f t="shared" si="27"/>
        <v>-2.9428634313716307E-3</v>
      </c>
      <c r="BC114" s="5">
        <f t="shared" si="27"/>
        <v>1.2887912715349684E-3</v>
      </c>
      <c r="BD114" s="5">
        <f t="shared" si="27"/>
        <v>5.7865725359378247E-3</v>
      </c>
      <c r="BE114" s="5">
        <f t="shared" si="27"/>
        <v>1.0863582638329695E-2</v>
      </c>
      <c r="BF114" s="5">
        <f t="shared" si="27"/>
        <v>1.6714224173835692E-2</v>
      </c>
      <c r="BG114" s="5">
        <f t="shared" si="27"/>
        <v>2.3422078813517634E-2</v>
      </c>
      <c r="BH114" s="5">
        <f t="shared" si="27"/>
        <v>3.1063829645988233E-2</v>
      </c>
      <c r="BI114" s="5">
        <f t="shared" si="27"/>
        <v>4.1987932244185892E-2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 t="shared" ref="B116:BI116" si="28">(B131)*B110</f>
        <v>16.209311922120509</v>
      </c>
      <c r="C116" s="2">
        <f t="shared" si="28"/>
        <v>19.146010516395464</v>
      </c>
      <c r="D116" s="2">
        <f t="shared" si="28"/>
        <v>22.239889770138735</v>
      </c>
      <c r="E116" s="2">
        <f t="shared" si="28"/>
        <v>25.831707883949544</v>
      </c>
      <c r="F116" s="2">
        <f t="shared" si="28"/>
        <v>29.78578964872575</v>
      </c>
      <c r="G116" s="2">
        <f t="shared" si="28"/>
        <v>34.101473490185704</v>
      </c>
      <c r="H116" s="2">
        <f t="shared" si="28"/>
        <v>38.775583716560263</v>
      </c>
      <c r="I116" s="2">
        <f t="shared" si="28"/>
        <v>43.801521623083495</v>
      </c>
      <c r="J116" s="2">
        <f t="shared" si="28"/>
        <v>49.168115697413242</v>
      </c>
      <c r="K116" s="2">
        <f t="shared" si="28"/>
        <v>54.858194414868613</v>
      </c>
      <c r="L116" s="2">
        <f t="shared" si="28"/>
        <v>60.846819937645563</v>
      </c>
      <c r="M116" s="2">
        <f t="shared" si="28"/>
        <v>67.09909802517555</v>
      </c>
      <c r="N116" s="2">
        <f t="shared" si="28"/>
        <v>73.567449918771359</v>
      </c>
      <c r="O116" s="2">
        <f t="shared" si="28"/>
        <v>80.188184630785841</v>
      </c>
      <c r="P116" s="2">
        <f t="shared" si="28"/>
        <v>86.877134204432721</v>
      </c>
      <c r="Q116" s="2">
        <f t="shared" si="28"/>
        <v>93.5239862318234</v>
      </c>
      <c r="R116" s="2">
        <f t="shared" si="28"/>
        <v>99.984737171167339</v>
      </c>
      <c r="S116" s="2">
        <f t="shared" si="28"/>
        <v>106.07134395750748</v>
      </c>
      <c r="T116" s="2">
        <f t="shared" si="28"/>
        <v>111.53708173064129</v>
      </c>
      <c r="U116" s="2">
        <f t="shared" si="28"/>
        <v>116.31969047161022</v>
      </c>
      <c r="V116" s="2">
        <f t="shared" si="28"/>
        <v>121.11292530052495</v>
      </c>
      <c r="W116" s="2">
        <f t="shared" si="28"/>
        <v>125.22580518000571</v>
      </c>
      <c r="X116" s="2">
        <f t="shared" si="28"/>
        <v>128.52445190604757</v>
      </c>
      <c r="Y116" s="2">
        <f t="shared" si="28"/>
        <v>130.90476535629884</v>
      </c>
      <c r="Z116" s="2">
        <f t="shared" si="28"/>
        <v>132.30661667739881</v>
      </c>
      <c r="AA116" s="2">
        <f t="shared" si="28"/>
        <v>132.72870649957139</v>
      </c>
      <c r="AB116" s="2">
        <f t="shared" si="28"/>
        <v>132.24280180884594</v>
      </c>
      <c r="AC116" s="2">
        <f t="shared" si="28"/>
        <v>131.00614283618299</v>
      </c>
      <c r="AD116" s="2">
        <f t="shared" si="28"/>
        <v>129.27133035922361</v>
      </c>
      <c r="AE116" s="2">
        <f t="shared" si="28"/>
        <v>124.31140070188582</v>
      </c>
      <c r="AF116" s="2">
        <f t="shared" si="28"/>
        <v>120.73610760295345</v>
      </c>
      <c r="AG116" s="2">
        <f t="shared" si="28"/>
        <v>117.2075302816279</v>
      </c>
      <c r="AH116" s="2">
        <f t="shared" si="28"/>
        <v>250.24450939589269</v>
      </c>
      <c r="AI116" s="2">
        <f t="shared" si="28"/>
        <v>288.63691139466903</v>
      </c>
      <c r="AJ116" s="2">
        <f t="shared" si="28"/>
        <v>320.72482923456568</v>
      </c>
      <c r="AK116" s="2">
        <f t="shared" si="28"/>
        <v>348.81740311613271</v>
      </c>
      <c r="AL116" s="2">
        <f t="shared" si="28"/>
        <v>374.30277463214009</v>
      </c>
      <c r="AM116" s="2">
        <f t="shared" si="28"/>
        <v>398.06183792668139</v>
      </c>
      <c r="AN116" s="2">
        <f t="shared" si="28"/>
        <v>420.67225305882158</v>
      </c>
      <c r="AO116" s="2">
        <f t="shared" si="28"/>
        <v>442.51874774150588</v>
      </c>
      <c r="AP116" s="2">
        <f t="shared" si="28"/>
        <v>463.85709469643444</v>
      </c>
      <c r="AQ116" s="2">
        <f t="shared" si="28"/>
        <v>484.8528154490906</v>
      </c>
      <c r="AR116" s="2">
        <f t="shared" si="28"/>
        <v>505.60464744310627</v>
      </c>
      <c r="AS116" s="2">
        <f t="shared" si="28"/>
        <v>526.15769519737751</v>
      </c>
      <c r="AT116" s="2">
        <f t="shared" si="28"/>
        <v>546.50849321670944</v>
      </c>
      <c r="AU116" s="2">
        <f t="shared" si="28"/>
        <v>566.60251353471801</v>
      </c>
      <c r="AV116" s="2">
        <f t="shared" si="28"/>
        <v>586.32320340142019</v>
      </c>
      <c r="AW116" s="2">
        <f t="shared" si="28"/>
        <v>605.47008367191006</v>
      </c>
      <c r="AX116" s="2">
        <f t="shared" si="28"/>
        <v>623.72136368354722</v>
      </c>
      <c r="AY116" s="2">
        <f t="shared" si="28"/>
        <v>640.57309780548405</v>
      </c>
      <c r="AZ116" s="2">
        <f t="shared" si="28"/>
        <v>619.09615890065777</v>
      </c>
      <c r="BA116" s="2">
        <f t="shared" si="28"/>
        <v>631.58105939864333</v>
      </c>
      <c r="BB116" s="2">
        <f t="shared" si="28"/>
        <v>645.14830881729688</v>
      </c>
      <c r="BC116" s="2">
        <f t="shared" si="28"/>
        <v>659.43532725466355</v>
      </c>
      <c r="BD116" s="2">
        <f t="shared" si="28"/>
        <v>674.18758974577747</v>
      </c>
      <c r="BE116" s="2">
        <f t="shared" si="28"/>
        <v>689.20458523443858</v>
      </c>
      <c r="BF116" s="2">
        <f t="shared" si="28"/>
        <v>704.30709696511303</v>
      </c>
      <c r="BG116" s="2">
        <f t="shared" si="28"/>
        <v>719.31766243350387</v>
      </c>
      <c r="BH116" s="2">
        <f t="shared" si="28"/>
        <v>734.05309893728179</v>
      </c>
      <c r="BI116" s="2">
        <f t="shared" si="28"/>
        <v>748.32618178280177</v>
      </c>
    </row>
    <row r="117" spans="1:124" x14ac:dyDescent="0.3">
      <c r="A117" s="8" t="str">
        <f>Base!A117</f>
        <v>Capital ($trill, 2005$)</v>
      </c>
      <c r="B117" s="5">
        <f>+B12</f>
        <v>135</v>
      </c>
      <c r="C117" s="2">
        <f t="shared" ref="C117:AH117" si="29">+B117*(1-$B$10)^(C2-B2)+B116*(C2-B2)</f>
        <v>160.76270961060257</v>
      </c>
      <c r="D117" s="2">
        <f t="shared" si="29"/>
        <v>190.65882497994204</v>
      </c>
      <c r="E117" s="2">
        <f t="shared" si="29"/>
        <v>223.78157841309968</v>
      </c>
      <c r="F117" s="2">
        <f t="shared" si="29"/>
        <v>261.29932365689899</v>
      </c>
      <c r="G117" s="2">
        <f t="shared" si="29"/>
        <v>303.22358586979112</v>
      </c>
      <c r="H117" s="2">
        <f t="shared" si="29"/>
        <v>349.55786267118151</v>
      </c>
      <c r="I117" s="2">
        <f t="shared" si="29"/>
        <v>400.28834091150736</v>
      </c>
      <c r="J117" s="2">
        <f t="shared" si="29"/>
        <v>455.37387054025351</v>
      </c>
      <c r="K117" s="2">
        <f t="shared" si="29"/>
        <v>514.73429530238059</v>
      </c>
      <c r="L117" s="2">
        <f t="shared" si="29"/>
        <v>578.23642610744582</v>
      </c>
      <c r="M117" s="2">
        <f t="shared" si="29"/>
        <v>645.67692694041364</v>
      </c>
      <c r="N117" s="2">
        <f t="shared" si="29"/>
        <v>716.76125871492263</v>
      </c>
      <c r="O117" s="2">
        <f t="shared" si="29"/>
        <v>791.07760525243157</v>
      </c>
      <c r="P117" s="2">
        <f t="shared" si="29"/>
        <v>868.06433827943761</v>
      </c>
      <c r="Q117" s="2">
        <f t="shared" si="29"/>
        <v>946.96898213278882</v>
      </c>
      <c r="R117" s="2">
        <f t="shared" si="29"/>
        <v>1026.7956454187076</v>
      </c>
      <c r="S117" s="2">
        <f t="shared" si="29"/>
        <v>1106.2362465191295</v>
      </c>
      <c r="T117" s="2">
        <f t="shared" si="29"/>
        <v>1183.5781609946184</v>
      </c>
      <c r="U117" s="2">
        <f t="shared" si="29"/>
        <v>1256.5764769389189</v>
      </c>
      <c r="V117" s="2">
        <f t="shared" si="29"/>
        <v>1323.5942962257136</v>
      </c>
      <c r="W117" s="2">
        <f t="shared" si="29"/>
        <v>1387.1338224809465</v>
      </c>
      <c r="X117" s="2">
        <f t="shared" si="29"/>
        <v>1445.2176767368028</v>
      </c>
      <c r="Y117" s="2">
        <f t="shared" si="29"/>
        <v>1496.0088454665529</v>
      </c>
      <c r="Z117" s="2">
        <f t="shared" si="29"/>
        <v>1537.9020899410393</v>
      </c>
      <c r="AA117" s="2">
        <f t="shared" si="29"/>
        <v>1569.6488884762784</v>
      </c>
      <c r="AB117" s="2">
        <f t="shared" si="29"/>
        <v>1590.505504654215</v>
      </c>
      <c r="AC117" s="2">
        <f t="shared" si="29"/>
        <v>1600.3916044874973</v>
      </c>
      <c r="AD117" s="2">
        <f t="shared" si="29"/>
        <v>1600.0459527147375</v>
      </c>
      <c r="AE117" s="2">
        <f t="shared" si="29"/>
        <v>1591.1677864146436</v>
      </c>
      <c r="AF117" s="2">
        <f t="shared" si="29"/>
        <v>1561.1256697094123</v>
      </c>
      <c r="AG117" s="2">
        <f t="shared" si="29"/>
        <v>1525.5096347214785</v>
      </c>
      <c r="AH117" s="2">
        <f t="shared" si="29"/>
        <v>1486.8358356148256</v>
      </c>
      <c r="AI117" s="2">
        <f t="shared" ref="AI117:BI117" si="30">+AH117*(1-$B$10)^(AI2-AH2)+AH116*(AI2-AH2)</f>
        <v>2129.1842395516619</v>
      </c>
      <c r="AJ117" s="2">
        <f t="shared" si="30"/>
        <v>2700.4465585862063</v>
      </c>
      <c r="AK117" s="2">
        <f t="shared" si="30"/>
        <v>3198.210834552398</v>
      </c>
      <c r="AL117" s="2">
        <f t="shared" si="30"/>
        <v>3632.5985312755097</v>
      </c>
      <c r="AM117" s="2">
        <f t="shared" si="30"/>
        <v>4016.5269798935765</v>
      </c>
      <c r="AN117" s="2">
        <f t="shared" si="30"/>
        <v>4362.0282059907659</v>
      </c>
      <c r="AO117" s="2">
        <f t="shared" si="30"/>
        <v>4679.0953006495965</v>
      </c>
      <c r="AP117" s="2">
        <f t="shared" si="30"/>
        <v>4975.5527227881103</v>
      </c>
      <c r="AQ117" s="2">
        <f t="shared" si="30"/>
        <v>5257.2996007613237</v>
      </c>
      <c r="AR117" s="2">
        <f t="shared" si="30"/>
        <v>5528.6469184990074</v>
      </c>
      <c r="AS117" s="2">
        <f t="shared" si="30"/>
        <v>5792.6339561200111</v>
      </c>
      <c r="AT117" s="2">
        <f t="shared" si="30"/>
        <v>6051.2809007361939</v>
      </c>
      <c r="AU117" s="2">
        <f t="shared" si="30"/>
        <v>6305.7633251592633</v>
      </c>
      <c r="AV117" s="2">
        <f t="shared" si="30"/>
        <v>6556.5027535468853</v>
      </c>
      <c r="AW117" s="2">
        <f t="shared" si="30"/>
        <v>6803.1653279490019</v>
      </c>
      <c r="AX117" s="2">
        <f t="shared" si="30"/>
        <v>7044.5515128601583</v>
      </c>
      <c r="AY117" s="2">
        <f t="shared" si="30"/>
        <v>7278.3440412465316</v>
      </c>
      <c r="AZ117" s="2">
        <f t="shared" si="30"/>
        <v>7500.654861943086</v>
      </c>
      <c r="BA117" s="2">
        <f t="shared" si="30"/>
        <v>7524.5424839320631</v>
      </c>
      <c r="BB117" s="2">
        <f t="shared" si="30"/>
        <v>7601.0723883302617</v>
      </c>
      <c r="BC117" s="2">
        <f t="shared" si="30"/>
        <v>7714.0987786716223</v>
      </c>
      <c r="BD117" s="2">
        <f t="shared" si="30"/>
        <v>7852.2748240911251</v>
      </c>
      <c r="BE117" s="2">
        <f t="shared" si="30"/>
        <v>8007.6277096064568</v>
      </c>
      <c r="BF117" s="2">
        <f t="shared" si="30"/>
        <v>8174.4470124177114</v>
      </c>
      <c r="BG117" s="2">
        <f t="shared" si="30"/>
        <v>8348.4647011881007</v>
      </c>
      <c r="BH117" s="2">
        <f t="shared" si="30"/>
        <v>8526.273233572083</v>
      </c>
      <c r="BI117" s="2">
        <f t="shared" si="30"/>
        <v>8704.9445763783897</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1E-3</v>
      </c>
      <c r="C119" s="2">
        <f t="shared" si="31"/>
        <v>1E-3</v>
      </c>
      <c r="D119" s="2">
        <f t="shared" si="31"/>
        <v>1E-3</v>
      </c>
      <c r="E119" s="2">
        <f t="shared" si="31"/>
        <v>1E-3</v>
      </c>
      <c r="F119" s="2">
        <f t="shared" si="31"/>
        <v>1E-3</v>
      </c>
      <c r="G119" s="2">
        <f t="shared" si="31"/>
        <v>1E-3</v>
      </c>
      <c r="H119" s="2">
        <f t="shared" si="31"/>
        <v>1E-3</v>
      </c>
      <c r="I119" s="2">
        <f t="shared" si="31"/>
        <v>1E-3</v>
      </c>
      <c r="J119" s="2">
        <f t="shared" si="31"/>
        <v>1E-3</v>
      </c>
      <c r="K119" s="2">
        <f t="shared" si="31"/>
        <v>1E-3</v>
      </c>
      <c r="L119" s="2">
        <f t="shared" si="31"/>
        <v>1E-3</v>
      </c>
      <c r="M119" s="2">
        <f t="shared" si="31"/>
        <v>1E-3</v>
      </c>
      <c r="N119" s="2">
        <f t="shared" si="31"/>
        <v>1E-3</v>
      </c>
      <c r="O119" s="2">
        <f t="shared" si="31"/>
        <v>1E-3</v>
      </c>
      <c r="P119" s="2">
        <f t="shared" si="31"/>
        <v>1E-3</v>
      </c>
      <c r="Q119" s="2">
        <f t="shared" si="31"/>
        <v>1E-3</v>
      </c>
      <c r="R119" s="2">
        <f t="shared" si="31"/>
        <v>1E-3</v>
      </c>
      <c r="S119" s="2">
        <f t="shared" si="31"/>
        <v>1E-3</v>
      </c>
      <c r="T119" s="2">
        <f t="shared" si="31"/>
        <v>1E-3</v>
      </c>
      <c r="U119" s="2">
        <f t="shared" si="31"/>
        <v>1E-3</v>
      </c>
      <c r="V119" s="2">
        <f t="shared" si="31"/>
        <v>1E-3</v>
      </c>
      <c r="W119" s="2">
        <f t="shared" si="31"/>
        <v>1E-3</v>
      </c>
      <c r="X119" s="2">
        <f t="shared" si="31"/>
        <v>1E-3</v>
      </c>
      <c r="Y119" s="2">
        <f t="shared" si="31"/>
        <v>1E-3</v>
      </c>
      <c r="Z119" s="2">
        <f t="shared" si="31"/>
        <v>1E-3</v>
      </c>
      <c r="AA119" s="2">
        <f t="shared" si="31"/>
        <v>1E-3</v>
      </c>
      <c r="AB119" s="2">
        <f t="shared" si="31"/>
        <v>1E-3</v>
      </c>
      <c r="AC119" s="2">
        <f t="shared" si="31"/>
        <v>1E-3</v>
      </c>
      <c r="AD119" s="2">
        <f t="shared" si="31"/>
        <v>1E-3</v>
      </c>
      <c r="AE119" s="2">
        <f t="shared" si="31"/>
        <v>1E-3</v>
      </c>
      <c r="AF119" s="2">
        <f t="shared" si="31"/>
        <v>1E-3</v>
      </c>
      <c r="AG119" s="2">
        <f t="shared" si="31"/>
        <v>1E-3</v>
      </c>
      <c r="AH119" s="2">
        <f t="shared" ref="AH119:BI119" si="32">+AH15</f>
        <v>1E-3</v>
      </c>
      <c r="AI119" s="2">
        <f t="shared" si="32"/>
        <v>1E-3</v>
      </c>
      <c r="AJ119" s="2">
        <f t="shared" si="32"/>
        <v>1E-3</v>
      </c>
      <c r="AK119" s="2">
        <f t="shared" si="32"/>
        <v>1E-3</v>
      </c>
      <c r="AL119" s="2">
        <f t="shared" si="32"/>
        <v>1E-3</v>
      </c>
      <c r="AM119" s="2">
        <f t="shared" si="32"/>
        <v>1E-3</v>
      </c>
      <c r="AN119" s="2">
        <f t="shared" si="32"/>
        <v>1E-3</v>
      </c>
      <c r="AO119" s="2">
        <f t="shared" si="32"/>
        <v>1E-3</v>
      </c>
      <c r="AP119" s="2">
        <f t="shared" si="32"/>
        <v>1E-3</v>
      </c>
      <c r="AQ119" s="2">
        <f t="shared" si="32"/>
        <v>1E-3</v>
      </c>
      <c r="AR119" s="2">
        <f t="shared" si="32"/>
        <v>1E-3</v>
      </c>
      <c r="AS119" s="2">
        <f t="shared" si="32"/>
        <v>1E-3</v>
      </c>
      <c r="AT119" s="2">
        <f t="shared" si="32"/>
        <v>1E-3</v>
      </c>
      <c r="AU119" s="2">
        <f t="shared" si="32"/>
        <v>1E-3</v>
      </c>
      <c r="AV119" s="2">
        <f t="shared" si="32"/>
        <v>1E-3</v>
      </c>
      <c r="AW119" s="2">
        <f t="shared" si="32"/>
        <v>1E-3</v>
      </c>
      <c r="AX119" s="2">
        <f t="shared" si="32"/>
        <v>1E-3</v>
      </c>
      <c r="AY119" s="2">
        <f t="shared" si="32"/>
        <v>1E-3</v>
      </c>
      <c r="AZ119" s="2">
        <f t="shared" si="32"/>
        <v>1E-3</v>
      </c>
      <c r="BA119" s="2">
        <f t="shared" si="32"/>
        <v>1E-3</v>
      </c>
      <c r="BB119" s="2">
        <f t="shared" si="32"/>
        <v>1E-3</v>
      </c>
      <c r="BC119" s="2">
        <f t="shared" si="32"/>
        <v>1E-3</v>
      </c>
      <c r="BD119" s="2">
        <f t="shared" si="32"/>
        <v>1E-3</v>
      </c>
      <c r="BE119" s="2">
        <f t="shared" si="32"/>
        <v>1E-3</v>
      </c>
      <c r="BF119" s="2">
        <f t="shared" si="32"/>
        <v>1E-3</v>
      </c>
      <c r="BG119" s="2">
        <f t="shared" si="32"/>
        <v>1E-3</v>
      </c>
      <c r="BH119" s="2">
        <f t="shared" si="32"/>
        <v>1E-3</v>
      </c>
      <c r="BI119" s="2">
        <f t="shared" si="32"/>
        <v>1E-3</v>
      </c>
    </row>
    <row r="120" spans="1:124" x14ac:dyDescent="0.3">
      <c r="A120" s="8" t="str">
        <f>Base!A120</f>
        <v>First period gross MPK</v>
      </c>
      <c r="B120" s="5">
        <f t="shared" ref="B120:BI120" si="33">+$B$5*B104/B117</f>
        <v>0.14129330404253482</v>
      </c>
      <c r="C120" s="2">
        <f t="shared" si="33"/>
        <v>0.14133088335515742</v>
      </c>
      <c r="D120" s="2">
        <f t="shared" si="33"/>
        <v>0.13923471426685713</v>
      </c>
      <c r="E120" s="2">
        <f t="shared" si="33"/>
        <v>0.13844199939041058</v>
      </c>
      <c r="F120" s="2">
        <f t="shared" si="33"/>
        <v>0.13723333598374526</v>
      </c>
      <c r="G120" s="2">
        <f t="shared" si="33"/>
        <v>0.13579172768773162</v>
      </c>
      <c r="H120" s="2">
        <f t="shared" si="33"/>
        <v>0.13422746603978458</v>
      </c>
      <c r="I120" s="2">
        <f t="shared" si="33"/>
        <v>0.13260477616192737</v>
      </c>
      <c r="J120" s="2">
        <f t="shared" si="33"/>
        <v>0.13095902892239619</v>
      </c>
      <c r="K120" s="2">
        <f t="shared" si="33"/>
        <v>0.12930759738877759</v>
      </c>
      <c r="L120" s="2">
        <f t="shared" si="33"/>
        <v>0.1276566441548177</v>
      </c>
      <c r="M120" s="2">
        <f t="shared" si="33"/>
        <v>0.12600539092690394</v>
      </c>
      <c r="N120" s="2">
        <f t="shared" si="33"/>
        <v>0.12434888519784149</v>
      </c>
      <c r="O120" s="2">
        <f t="shared" si="33"/>
        <v>0.12267992776934002</v>
      </c>
      <c r="P120" s="2">
        <f t="shared" si="33"/>
        <v>0.12099061424525549</v>
      </c>
      <c r="Q120" s="2">
        <f t="shared" si="33"/>
        <v>0.1192738320760677</v>
      </c>
      <c r="R120" s="2">
        <f t="shared" si="33"/>
        <v>0.11752501940612982</v>
      </c>
      <c r="S120" s="2">
        <f t="shared" si="33"/>
        <v>0.1157445252337882</v>
      </c>
      <c r="T120" s="2">
        <f t="shared" si="33"/>
        <v>0.1139410281808485</v>
      </c>
      <c r="U120" s="2">
        <f t="shared" si="33"/>
        <v>0.11218251444458326</v>
      </c>
      <c r="V120" s="2">
        <f t="shared" si="33"/>
        <v>0.11045438510072846</v>
      </c>
      <c r="W120" s="2">
        <f t="shared" si="33"/>
        <v>0.10851811480754536</v>
      </c>
      <c r="X120" s="2">
        <f t="shared" si="33"/>
        <v>0.10642579800736625</v>
      </c>
      <c r="Y120" s="2">
        <f t="shared" si="33"/>
        <v>0.10422069692119483</v>
      </c>
      <c r="Z120" s="2">
        <f t="shared" si="33"/>
        <v>0.10194240244372178</v>
      </c>
      <c r="AA120" s="2">
        <f t="shared" si="33"/>
        <v>9.9630243792266274E-2</v>
      </c>
      <c r="AB120" s="2">
        <f t="shared" si="33"/>
        <v>9.7325236619644789E-2</v>
      </c>
      <c r="AC120" s="2">
        <f t="shared" si="33"/>
        <v>9.5070530616464408E-2</v>
      </c>
      <c r="AD120" s="2">
        <f t="shared" si="33"/>
        <v>9.2909981035557657E-2</v>
      </c>
      <c r="AE120" s="2">
        <f t="shared" si="33"/>
        <v>9.0884121340717466E-2</v>
      </c>
      <c r="AF120" s="2">
        <f t="shared" si="33"/>
        <v>8.9636876061715151E-2</v>
      </c>
      <c r="AG120" s="2">
        <f t="shared" si="33"/>
        <v>8.8714395574088209E-2</v>
      </c>
      <c r="AH120" s="2">
        <f t="shared" si="33"/>
        <v>0.19360541143921245</v>
      </c>
      <c r="AI120" s="2">
        <f t="shared" si="33"/>
        <v>0.15533411074748596</v>
      </c>
      <c r="AJ120" s="2">
        <f t="shared" si="33"/>
        <v>0.13555079703138623</v>
      </c>
      <c r="AK120" s="2">
        <f t="shared" si="33"/>
        <v>0.12398084910136632</v>
      </c>
      <c r="AL120" s="2">
        <f t="shared" si="33"/>
        <v>0.11666113324890398</v>
      </c>
      <c r="AM120" s="2">
        <f t="shared" si="33"/>
        <v>0.11176136577495217</v>
      </c>
      <c r="AN120" s="2">
        <f t="shared" si="33"/>
        <v>0.10832961072129242</v>
      </c>
      <c r="AO120" s="2">
        <f t="shared" si="33"/>
        <v>0.10582866826531361</v>
      </c>
      <c r="AP120" s="2">
        <f t="shared" si="33"/>
        <v>0.10393762878656236</v>
      </c>
      <c r="AQ120" s="2">
        <f t="shared" si="33"/>
        <v>0.10245705023906318</v>
      </c>
      <c r="AR120" s="2">
        <f t="shared" si="33"/>
        <v>0.10125965024283863</v>
      </c>
      <c r="AS120" s="2">
        <f t="shared" si="33"/>
        <v>0.10026296000078741</v>
      </c>
      <c r="AT120" s="2">
        <f t="shared" si="33"/>
        <v>9.9413449928115905E-2</v>
      </c>
      <c r="AU120" s="2">
        <f t="shared" si="33"/>
        <v>9.8677089496345682E-2</v>
      </c>
      <c r="AV120" s="2">
        <f t="shared" si="33"/>
        <v>9.8033783041447539E-2</v>
      </c>
      <c r="AW120" s="2">
        <f t="shared" si="33"/>
        <v>9.7474353436699718E-2</v>
      </c>
      <c r="AX120" s="2">
        <f t="shared" si="33"/>
        <v>9.699942504533067E-2</v>
      </c>
      <c r="AY120" s="2">
        <f t="shared" si="33"/>
        <v>9.6620005644452819E-2</v>
      </c>
      <c r="AZ120" s="2">
        <f t="shared" si="33"/>
        <v>9.6359978762695211E-2</v>
      </c>
      <c r="BA120" s="2">
        <f t="shared" si="33"/>
        <v>9.7873899082998511E-2</v>
      </c>
      <c r="BB120" s="2">
        <f t="shared" si="33"/>
        <v>9.8877021784879532E-2</v>
      </c>
      <c r="BC120" s="2">
        <f t="shared" si="33"/>
        <v>9.9514902252567303E-2</v>
      </c>
      <c r="BD120" s="2">
        <f t="shared" si="33"/>
        <v>9.9897115506975234E-2</v>
      </c>
      <c r="BE120" s="2">
        <f t="shared" si="33"/>
        <v>0.10010317642251135</v>
      </c>
      <c r="BF120" s="2">
        <f t="shared" si="33"/>
        <v>0.10019030151593948</v>
      </c>
      <c r="BG120" s="2">
        <f t="shared" si="33"/>
        <v>0.1002003765623441</v>
      </c>
      <c r="BH120" s="2">
        <f t="shared" si="33"/>
        <v>0.10016533301909443</v>
      </c>
      <c r="BI120" s="2">
        <f t="shared" si="33"/>
        <v>0.10011080962544357</v>
      </c>
    </row>
    <row r="121" spans="1:124" x14ac:dyDescent="0.3">
      <c r="A121" s="8" t="str">
        <f>Base!A121</f>
        <v>All period gross MPK</v>
      </c>
      <c r="B121" s="2">
        <f>+AVERAGE($B120:B120)</f>
        <v>0.14129330404253482</v>
      </c>
      <c r="C121" s="2">
        <f>+AVERAGE($B120:C120)</f>
        <v>0.14131209369884612</v>
      </c>
      <c r="D121" s="2">
        <f>+AVERAGE($B120:D120)</f>
        <v>0.14061963388818313</v>
      </c>
      <c r="E121" s="2">
        <f>+AVERAGE($B120:E120)</f>
        <v>0.14007522526374</v>
      </c>
      <c r="F121" s="2">
        <f>+AVERAGE($B120:F120)</f>
        <v>0.13950684740774105</v>
      </c>
      <c r="G121" s="2">
        <f>+AVERAGE($B120:G120)</f>
        <v>0.13888766078773948</v>
      </c>
      <c r="H121" s="2">
        <f>+AVERAGE($B120:H120)</f>
        <v>0.13822191868088879</v>
      </c>
      <c r="I121" s="2">
        <f>+AVERAGE($B120:I120)</f>
        <v>0.1375197758660186</v>
      </c>
      <c r="J121" s="2">
        <f>+AVERAGE($B120:J120)</f>
        <v>0.13679080398339391</v>
      </c>
      <c r="K121" s="2">
        <f>+AVERAGE($B120:K120)</f>
        <v>0.13604248332393226</v>
      </c>
      <c r="L121" s="2">
        <f>+AVERAGE($B120:L120)</f>
        <v>0.13528013430855823</v>
      </c>
      <c r="M121" s="2">
        <f>+AVERAGE($B120:M120)</f>
        <v>0.13450723902675368</v>
      </c>
      <c r="N121" s="2">
        <f>+AVERAGE($B120:N120)</f>
        <v>0.13372582719376044</v>
      </c>
      <c r="O121" s="2">
        <f>+AVERAGE($B120:O120)</f>
        <v>0.13293683437773043</v>
      </c>
      <c r="P121" s="2">
        <f>+AVERAGE($B120:P120)</f>
        <v>0.13214041970223209</v>
      </c>
      <c r="Q121" s="2">
        <f>+AVERAGE($B120:Q120)</f>
        <v>0.13133625797559681</v>
      </c>
      <c r="R121" s="2">
        <f>+AVERAGE($B120:R120)</f>
        <v>0.13052383217739286</v>
      </c>
      <c r="S121" s="2">
        <f>+AVERAGE($B120:S120)</f>
        <v>0.12970275956941482</v>
      </c>
      <c r="T121" s="2">
        <f>+AVERAGE($B120:T120)</f>
        <v>0.12887319475949027</v>
      </c>
      <c r="U121" s="2">
        <f>+AVERAGE($B120:U120)</f>
        <v>0.12803866074374493</v>
      </c>
      <c r="V121" s="2">
        <f>+AVERAGE($B120:V120)</f>
        <v>0.12720131428455367</v>
      </c>
      <c r="W121" s="2">
        <f>+AVERAGE($B120:W120)</f>
        <v>0.12635207794468964</v>
      </c>
      <c r="X121" s="2">
        <f>+AVERAGE($B120:X120)</f>
        <v>0.12548571794741473</v>
      </c>
      <c r="Y121" s="2">
        <f>+AVERAGE($B120:Y120)</f>
        <v>0.12459967540465555</v>
      </c>
      <c r="Z121" s="2">
        <f>+AVERAGE($B120:Z120)</f>
        <v>0.12369338448621819</v>
      </c>
      <c r="AA121" s="2">
        <f>+AVERAGE($B120:AA120)</f>
        <v>0.12276787907491235</v>
      </c>
      <c r="AB121" s="2">
        <f>+AVERAGE($B120:AB120)</f>
        <v>0.12182555898397653</v>
      </c>
      <c r="AC121" s="2">
        <f>+AVERAGE($B120:AC120)</f>
        <v>0.12087002225656537</v>
      </c>
      <c r="AD121" s="2">
        <f>+AVERAGE($B120:AD120)</f>
        <v>0.11990588290411683</v>
      </c>
      <c r="AE121" s="2">
        <f>+AVERAGE($B120:AE120)</f>
        <v>0.11893849085200352</v>
      </c>
      <c r="AF121" s="2">
        <f>+AVERAGE($B120:AF120)</f>
        <v>0.11799327747167164</v>
      </c>
      <c r="AG121" s="2">
        <f>+AVERAGE($B120:AG120)</f>
        <v>0.11707831241237215</v>
      </c>
      <c r="AH121" s="2">
        <f>+AVERAGE($B120:AH120)</f>
        <v>0.11939731541318549</v>
      </c>
      <c r="AI121" s="2">
        <f>+AVERAGE($B120:AI120)</f>
        <v>0.12045427998184138</v>
      </c>
      <c r="AJ121" s="2">
        <f>+AVERAGE($B120:AJ120)</f>
        <v>0.1208856090403998</v>
      </c>
      <c r="AK121" s="2">
        <f>+AVERAGE($B120:AK120)</f>
        <v>0.12097158793098221</v>
      </c>
      <c r="AL121" s="2">
        <f>+AVERAGE($B120:AL120)</f>
        <v>0.12085508915579091</v>
      </c>
      <c r="AM121" s="2">
        <f>+AVERAGE($B120:AM120)</f>
        <v>0.12061578064576883</v>
      </c>
      <c r="AN121" s="2">
        <f>+AVERAGE($B120:AN120)</f>
        <v>0.12030075064770533</v>
      </c>
      <c r="AO121" s="2">
        <f>+AVERAGE($B120:AO120)</f>
        <v>0.11993894858814555</v>
      </c>
      <c r="AP121" s="2">
        <f>+AVERAGE($B120:AP120)</f>
        <v>0.11954867249542402</v>
      </c>
      <c r="AQ121" s="2">
        <f>+AVERAGE($B120:AQ120)</f>
        <v>0.1191417291083678</v>
      </c>
      <c r="AR121" s="2">
        <f>+AVERAGE($B120:AR120)</f>
        <v>0.11872586680916945</v>
      </c>
      <c r="AS121" s="2">
        <f>+AVERAGE($B120:AS120)</f>
        <v>0.11830625529079714</v>
      </c>
      <c r="AT121" s="2">
        <f>+AVERAGE($B120:AT120)</f>
        <v>0.11788641517162644</v>
      </c>
      <c r="AU121" s="2">
        <f>+AVERAGE($B120:AU120)</f>
        <v>0.1174688211352073</v>
      </c>
      <c r="AV121" s="2">
        <f>+AVERAGE($B120:AV120)</f>
        <v>0.1170553096864039</v>
      </c>
      <c r="AW121" s="2">
        <f>+AVERAGE($B120:AW120)</f>
        <v>0.11664737309786839</v>
      </c>
      <c r="AX121" s="2">
        <f>+AVERAGE($B120:AX120)</f>
        <v>0.11624639456618395</v>
      </c>
      <c r="AY121" s="2">
        <f>+AVERAGE($B120:AY120)</f>
        <v>0.11585386678774932</v>
      </c>
      <c r="AZ121" s="2">
        <f>+AVERAGE($B120:AZ120)</f>
        <v>0.11547163368921887</v>
      </c>
      <c r="BA121" s="2">
        <f>+AVERAGE($B120:BA120)</f>
        <v>0.11513321571602231</v>
      </c>
      <c r="BB121" s="2">
        <f>+AVERAGE($B120:BB120)</f>
        <v>0.11482649507581207</v>
      </c>
      <c r="BC121" s="2">
        <f>+AVERAGE($B120:BC120)</f>
        <v>0.11454294706056679</v>
      </c>
      <c r="BD121" s="2">
        <f>+AVERAGE($B120:BD120)</f>
        <v>0.11427665921413785</v>
      </c>
      <c r="BE121" s="2">
        <f>+AVERAGE($B120:BE120)</f>
        <v>0.11402356130714451</v>
      </c>
      <c r="BF121" s="2">
        <f>+AVERAGE($B120:BF120)</f>
        <v>0.11378087253887777</v>
      </c>
      <c r="BG121" s="2">
        <f>+AVERAGE($B120:BG120)</f>
        <v>0.11354672605652373</v>
      </c>
      <c r="BH121" s="2">
        <f>+AVERAGE($B120:BH120)</f>
        <v>0.1133199227847029</v>
      </c>
      <c r="BI121" s="2">
        <f>+AVERAGE($B120:BI120)</f>
        <v>0.11309977089871524</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47.255238538008527</v>
      </c>
      <c r="C123" s="2">
        <f>C110-C116</f>
        <v>56.344708315851207</v>
      </c>
      <c r="D123" s="2">
        <f>D110-D116</f>
        <v>65.879946138259555</v>
      </c>
      <c r="E123" s="2">
        <f>E110-E116</f>
        <v>76.896386391200636</v>
      </c>
      <c r="F123" s="2">
        <f>F110-F116</f>
        <v>88.968228274990878</v>
      </c>
      <c r="G123" s="2">
        <f t="shared" ref="G123:BI123" si="34">G110-G116</f>
        <v>102.06260575630753</v>
      </c>
      <c r="H123" s="2">
        <f t="shared" si="34"/>
        <v>116.13582166522106</v>
      </c>
      <c r="I123" s="2">
        <f t="shared" si="34"/>
        <v>131.13181119581259</v>
      </c>
      <c r="J123" s="2">
        <f t="shared" si="34"/>
        <v>146.98014118954654</v>
      </c>
      <c r="K123" s="2">
        <f>K110-K116</f>
        <v>163.59357550264556</v>
      </c>
      <c r="L123" s="2">
        <f>L110-L116</f>
        <v>180.86524236248854</v>
      </c>
      <c r="M123" s="2">
        <f t="shared" si="34"/>
        <v>198.66547429044974</v>
      </c>
      <c r="N123" s="2">
        <f t="shared" si="34"/>
        <v>216.83846376143978</v>
      </c>
      <c r="O123" s="2">
        <f t="shared" si="34"/>
        <v>235.19899853087583</v>
      </c>
      <c r="P123" s="2">
        <f t="shared" si="34"/>
        <v>253.52971656708149</v>
      </c>
      <c r="Q123" s="2">
        <f t="shared" si="34"/>
        <v>271.57956726576629</v>
      </c>
      <c r="R123" s="2">
        <f t="shared" si="34"/>
        <v>289.06449626487483</v>
      </c>
      <c r="S123" s="2">
        <f t="shared" si="34"/>
        <v>305.67180234638283</v>
      </c>
      <c r="T123" s="2">
        <f t="shared" si="34"/>
        <v>321.07017566480954</v>
      </c>
      <c r="U123" s="2">
        <f t="shared" si="34"/>
        <v>335.06749798232738</v>
      </c>
      <c r="V123" s="2">
        <f t="shared" si="34"/>
        <v>347.39876060668951</v>
      </c>
      <c r="W123" s="2">
        <f t="shared" si="34"/>
        <v>357.61375153394823</v>
      </c>
      <c r="X123" s="2">
        <f t="shared" si="34"/>
        <v>365.32896768188027</v>
      </c>
      <c r="Y123" s="2">
        <f t="shared" si="34"/>
        <v>370.24070527354991</v>
      </c>
      <c r="Z123" s="2">
        <f t="shared" si="34"/>
        <v>372.15453293111602</v>
      </c>
      <c r="AA123" s="2">
        <f t="shared" si="34"/>
        <v>371.01298188963074</v>
      </c>
      <c r="AB123" s="2">
        <f t="shared" si="34"/>
        <v>366.91647784236898</v>
      </c>
      <c r="AC123" s="2">
        <f t="shared" si="34"/>
        <v>360.13220436979589</v>
      </c>
      <c r="AD123" s="2">
        <f t="shared" si="34"/>
        <v>351.08604325479916</v>
      </c>
      <c r="AE123" s="2">
        <f t="shared" si="34"/>
        <v>340.73026087109321</v>
      </c>
      <c r="AF123" s="2">
        <f t="shared" si="34"/>
        <v>329.92380587884645</v>
      </c>
      <c r="AG123" s="2">
        <f t="shared" si="34"/>
        <v>319.29237245340363</v>
      </c>
      <c r="AH123" s="2">
        <f t="shared" si="34"/>
        <v>679.58689888413107</v>
      </c>
      <c r="AI123" s="2">
        <f t="shared" si="34"/>
        <v>781.41318323652274</v>
      </c>
      <c r="AJ123" s="2">
        <f t="shared" si="34"/>
        <v>865.6044504351953</v>
      </c>
      <c r="AK123" s="2">
        <f t="shared" si="34"/>
        <v>938.55466489105129</v>
      </c>
      <c r="AL123" s="2">
        <f t="shared" si="34"/>
        <v>1004.1090302349593</v>
      </c>
      <c r="AM123" s="2">
        <f t="shared" si="34"/>
        <v>1064.7090163011442</v>
      </c>
      <c r="AN123" s="2">
        <f t="shared" si="34"/>
        <v>1121.9587007884581</v>
      </c>
      <c r="AO123" s="2">
        <f t="shared" si="34"/>
        <v>1176.9330535571401</v>
      </c>
      <c r="AP123" s="2">
        <f t="shared" si="34"/>
        <v>1230.3595248028128</v>
      </c>
      <c r="AQ123" s="2">
        <f t="shared" si="34"/>
        <v>1282.7319182990218</v>
      </c>
      <c r="AR123" s="2">
        <f t="shared" si="34"/>
        <v>1334.3855272274345</v>
      </c>
      <c r="AS123" s="2">
        <f t="shared" si="34"/>
        <v>1385.5490488217586</v>
      </c>
      <c r="AT123" s="2">
        <f t="shared" si="34"/>
        <v>1436.3823362654407</v>
      </c>
      <c r="AU123" s="2">
        <f t="shared" si="34"/>
        <v>1487.0058182491694</v>
      </c>
      <c r="AV123" s="2">
        <f t="shared" si="34"/>
        <v>1537.5259121320594</v>
      </c>
      <c r="AW123" s="2">
        <f t="shared" si="34"/>
        <v>1588.0602121293903</v>
      </c>
      <c r="AX123" s="2">
        <f t="shared" si="34"/>
        <v>1638.7664571292194</v>
      </c>
      <c r="AY123" s="2">
        <f t="shared" si="34"/>
        <v>1689.8806228318163</v>
      </c>
      <c r="AZ123" s="2">
        <f t="shared" si="34"/>
        <v>1777.9171742357885</v>
      </c>
      <c r="BA123" s="2">
        <f t="shared" si="34"/>
        <v>1813.7712474599052</v>
      </c>
      <c r="BB123" s="2">
        <f t="shared" si="34"/>
        <v>1852.7336047638137</v>
      </c>
      <c r="BC123" s="2">
        <f t="shared" si="34"/>
        <v>1893.7629910444889</v>
      </c>
      <c r="BD123" s="2">
        <f t="shared" si="34"/>
        <v>1936.1284628128165</v>
      </c>
      <c r="BE123" s="2">
        <f t="shared" si="34"/>
        <v>1979.2541934458768</v>
      </c>
      <c r="BF123" s="2">
        <f t="shared" si="34"/>
        <v>2022.6255091841999</v>
      </c>
      <c r="BG123" s="2">
        <f t="shared" si="34"/>
        <v>2065.7327741180229</v>
      </c>
      <c r="BH123" s="2">
        <f t="shared" si="34"/>
        <v>2108.049925102207</v>
      </c>
      <c r="BI123" s="2">
        <f t="shared" si="34"/>
        <v>2149.039291221683</v>
      </c>
    </row>
    <row r="124" spans="1:124" x14ac:dyDescent="0.3">
      <c r="A124" s="8" t="str">
        <f>Base!A124</f>
        <v>Net capital accumulation ($trill per year)</v>
      </c>
      <c r="B124" s="5">
        <f>+C124</f>
        <v>5.1525419221205144</v>
      </c>
      <c r="C124" s="5">
        <f t="shared" ref="C124:AH124" si="35">+(C117-B117)/(C2-B2)</f>
        <v>5.1525419221205144</v>
      </c>
      <c r="D124" s="5">
        <f t="shared" si="35"/>
        <v>5.9792230738678942</v>
      </c>
      <c r="E124" s="5">
        <f t="shared" si="35"/>
        <v>6.6245506866315278</v>
      </c>
      <c r="F124" s="5">
        <f t="shared" si="35"/>
        <v>7.5035490487598624</v>
      </c>
      <c r="G124" s="5">
        <f t="shared" si="35"/>
        <v>8.3848524425784259</v>
      </c>
      <c r="H124" s="5">
        <f t="shared" si="35"/>
        <v>9.2668553602780772</v>
      </c>
      <c r="I124" s="5">
        <f t="shared" si="35"/>
        <v>10.14609564806517</v>
      </c>
      <c r="J124" s="5">
        <f t="shared" si="35"/>
        <v>11.017105925749229</v>
      </c>
      <c r="K124" s="5">
        <f t="shared" si="35"/>
        <v>11.872084952425416</v>
      </c>
      <c r="L124" s="5">
        <f t="shared" si="35"/>
        <v>12.700426161013047</v>
      </c>
      <c r="M124" s="5">
        <f t="shared" si="35"/>
        <v>13.488100166593563</v>
      </c>
      <c r="N124" s="5">
        <f t="shared" si="35"/>
        <v>14.2168663549018</v>
      </c>
      <c r="O124" s="5">
        <f t="shared" si="35"/>
        <v>14.863269307501787</v>
      </c>
      <c r="P124" s="5">
        <f t="shared" si="35"/>
        <v>15.397346605401207</v>
      </c>
      <c r="Q124" s="5">
        <f t="shared" si="35"/>
        <v>15.780928770670243</v>
      </c>
      <c r="R124" s="5">
        <f t="shared" si="35"/>
        <v>15.965332657183762</v>
      </c>
      <c r="S124" s="5">
        <f t="shared" si="35"/>
        <v>15.888120220084375</v>
      </c>
      <c r="T124" s="5">
        <f t="shared" si="35"/>
        <v>15.468382895097784</v>
      </c>
      <c r="U124" s="5">
        <f t="shared" si="35"/>
        <v>14.599663188860086</v>
      </c>
      <c r="V124" s="5">
        <f t="shared" si="35"/>
        <v>13.40356385735895</v>
      </c>
      <c r="W124" s="5">
        <f t="shared" si="35"/>
        <v>12.707905251046578</v>
      </c>
      <c r="X124" s="5">
        <f t="shared" si="35"/>
        <v>11.616770851171259</v>
      </c>
      <c r="Y124" s="5">
        <f t="shared" si="35"/>
        <v>10.158233745950019</v>
      </c>
      <c r="Z124" s="5">
        <f t="shared" si="35"/>
        <v>8.378648894897287</v>
      </c>
      <c r="AA124" s="5">
        <f t="shared" si="35"/>
        <v>6.3493597070478245</v>
      </c>
      <c r="AB124" s="5">
        <f t="shared" si="35"/>
        <v>4.1713232355873062</v>
      </c>
      <c r="AC124" s="5">
        <f t="shared" si="35"/>
        <v>1.9772199666564574</v>
      </c>
      <c r="AD124" s="5">
        <f t="shared" si="35"/>
        <v>-6.9130354551953127E-2</v>
      </c>
      <c r="AE124" s="5">
        <f t="shared" si="35"/>
        <v>-1.7756332600187761</v>
      </c>
      <c r="AF124" s="5">
        <f t="shared" si="35"/>
        <v>-6.0084233410462726</v>
      </c>
      <c r="AG124" s="5">
        <f t="shared" si="35"/>
        <v>-7.1232069975867489</v>
      </c>
      <c r="AH124" s="5">
        <f t="shared" si="35"/>
        <v>-7.7347598213305897</v>
      </c>
      <c r="AI124" s="5">
        <f t="shared" ref="AI124:BI124" si="36">+(AI117-AH117)/(AI2-AH2)</f>
        <v>128.46968078736728</v>
      </c>
      <c r="AJ124" s="5">
        <f t="shared" si="36"/>
        <v>114.25246380690888</v>
      </c>
      <c r="AK124" s="5">
        <f t="shared" si="36"/>
        <v>99.552855193238344</v>
      </c>
      <c r="AL124" s="5">
        <f t="shared" si="36"/>
        <v>86.877539344622349</v>
      </c>
      <c r="AM124" s="5">
        <f t="shared" si="36"/>
        <v>76.785689723613359</v>
      </c>
      <c r="AN124" s="5">
        <f t="shared" si="36"/>
        <v>69.10024521943788</v>
      </c>
      <c r="AO124" s="5">
        <f t="shared" si="36"/>
        <v>63.413418931766138</v>
      </c>
      <c r="AP124" s="5">
        <f t="shared" si="36"/>
        <v>59.291484427702741</v>
      </c>
      <c r="AQ124" s="5">
        <f t="shared" si="36"/>
        <v>56.349375594642694</v>
      </c>
      <c r="AR124" s="5">
        <f t="shared" si="36"/>
        <v>54.269463547536724</v>
      </c>
      <c r="AS124" s="5">
        <f t="shared" si="36"/>
        <v>52.79740752420075</v>
      </c>
      <c r="AT124" s="5">
        <f t="shared" si="36"/>
        <v>51.729388923236549</v>
      </c>
      <c r="AU124" s="5">
        <f t="shared" si="36"/>
        <v>50.896484884613891</v>
      </c>
      <c r="AV124" s="5">
        <f t="shared" si="36"/>
        <v>50.147885677524393</v>
      </c>
      <c r="AW124" s="5">
        <f t="shared" si="36"/>
        <v>49.332514880423332</v>
      </c>
      <c r="AX124" s="5">
        <f t="shared" si="36"/>
        <v>48.277236982231258</v>
      </c>
      <c r="AY124" s="5">
        <f t="shared" si="36"/>
        <v>46.758505677274663</v>
      </c>
      <c r="AZ124" s="5">
        <f t="shared" si="36"/>
        <v>44.462164139310879</v>
      </c>
      <c r="BA124" s="5">
        <f t="shared" si="36"/>
        <v>4.7775243977954229</v>
      </c>
      <c r="BB124" s="5">
        <f t="shared" si="36"/>
        <v>15.305980879639719</v>
      </c>
      <c r="BC124" s="5">
        <f t="shared" si="36"/>
        <v>22.605278068272128</v>
      </c>
      <c r="BD124" s="5">
        <f t="shared" si="36"/>
        <v>27.635209083900556</v>
      </c>
      <c r="BE124" s="5">
        <f t="shared" si="36"/>
        <v>31.070577103066352</v>
      </c>
      <c r="BF124" s="5">
        <f t="shared" si="36"/>
        <v>33.36386056225092</v>
      </c>
      <c r="BG124" s="5">
        <f t="shared" si="36"/>
        <v>34.803537754077844</v>
      </c>
      <c r="BH124" s="5">
        <f t="shared" si="36"/>
        <v>35.561706476796459</v>
      </c>
      <c r="BI124" s="5">
        <f t="shared" si="36"/>
        <v>35.734268561261345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7">+SUM(B123:B124)</f>
        <v>52.40778046012904</v>
      </c>
      <c r="C125" s="5">
        <f t="shared" si="37"/>
        <v>61.49725023797172</v>
      </c>
      <c r="D125" s="5">
        <f t="shared" si="37"/>
        <v>71.859169212127455</v>
      </c>
      <c r="E125" s="5">
        <f t="shared" si="37"/>
        <v>83.520937077832158</v>
      </c>
      <c r="F125" s="5">
        <f t="shared" si="37"/>
        <v>96.471777323750743</v>
      </c>
      <c r="G125" s="5">
        <f t="shared" si="37"/>
        <v>110.44745819888595</v>
      </c>
      <c r="H125" s="5">
        <f t="shared" si="37"/>
        <v>125.40267702549913</v>
      </c>
      <c r="I125" s="5">
        <f t="shared" si="37"/>
        <v>141.27790684387776</v>
      </c>
      <c r="J125" s="5">
        <f t="shared" si="37"/>
        <v>157.99724711529578</v>
      </c>
      <c r="K125" s="5">
        <f t="shared" si="37"/>
        <v>175.46566045507097</v>
      </c>
      <c r="L125" s="5">
        <f t="shared" si="37"/>
        <v>193.56566852350159</v>
      </c>
      <c r="M125" s="5">
        <f t="shared" si="37"/>
        <v>212.15357445704331</v>
      </c>
      <c r="N125" s="5">
        <f t="shared" si="37"/>
        <v>231.05533011634159</v>
      </c>
      <c r="O125" s="5">
        <f t="shared" si="37"/>
        <v>250.06226783837761</v>
      </c>
      <c r="P125" s="5">
        <f t="shared" si="37"/>
        <v>268.92706317248269</v>
      </c>
      <c r="Q125" s="5">
        <f t="shared" si="37"/>
        <v>287.36049603643653</v>
      </c>
      <c r="R125" s="5">
        <f t="shared" si="37"/>
        <v>305.02982892205858</v>
      </c>
      <c r="S125" s="5">
        <f t="shared" si="37"/>
        <v>321.55992256646721</v>
      </c>
      <c r="T125" s="5">
        <f t="shared" si="37"/>
        <v>336.5385585599073</v>
      </c>
      <c r="U125" s="5">
        <f t="shared" si="37"/>
        <v>349.66716117118744</v>
      </c>
      <c r="V125" s="5">
        <f t="shared" si="37"/>
        <v>360.80232446404847</v>
      </c>
      <c r="W125" s="5">
        <f t="shared" si="37"/>
        <v>370.32165678499479</v>
      </c>
      <c r="X125" s="5">
        <f t="shared" si="37"/>
        <v>376.94573853305155</v>
      </c>
      <c r="Y125" s="5">
        <f t="shared" si="37"/>
        <v>380.39893901949995</v>
      </c>
      <c r="Z125" s="5">
        <f t="shared" si="37"/>
        <v>380.53318182601333</v>
      </c>
      <c r="AA125" s="5">
        <f t="shared" si="37"/>
        <v>377.36234159667856</v>
      </c>
      <c r="AB125" s="5">
        <f t="shared" si="37"/>
        <v>371.08780107795627</v>
      </c>
      <c r="AC125" s="5">
        <f t="shared" si="37"/>
        <v>362.10942433645232</v>
      </c>
      <c r="AD125" s="5">
        <f t="shared" si="37"/>
        <v>351.01691290024723</v>
      </c>
      <c r="AE125" s="5">
        <f t="shared" si="37"/>
        <v>338.95462761107444</v>
      </c>
      <c r="AF125" s="5">
        <f t="shared" si="37"/>
        <v>323.91538253780016</v>
      </c>
      <c r="AG125" s="5">
        <f t="shared" si="37"/>
        <v>312.16916545581688</v>
      </c>
      <c r="AH125" s="5">
        <f t="shared" ref="AH125:BI125" si="38">+SUM(AH123:AH124)</f>
        <v>671.85213906280046</v>
      </c>
      <c r="AI125" s="5">
        <f t="shared" si="38"/>
        <v>909.88286402389008</v>
      </c>
      <c r="AJ125" s="5">
        <f t="shared" si="38"/>
        <v>979.85691424210415</v>
      </c>
      <c r="AK125" s="5">
        <f t="shared" si="38"/>
        <v>1038.1075200842897</v>
      </c>
      <c r="AL125" s="5">
        <f t="shared" si="38"/>
        <v>1090.9865695795816</v>
      </c>
      <c r="AM125" s="5">
        <f t="shared" si="38"/>
        <v>1141.4947060247575</v>
      </c>
      <c r="AN125" s="5">
        <f t="shared" si="38"/>
        <v>1191.0589460078961</v>
      </c>
      <c r="AO125" s="5">
        <f t="shared" si="38"/>
        <v>1240.3464724889061</v>
      </c>
      <c r="AP125" s="5">
        <f t="shared" si="38"/>
        <v>1289.6510092305155</v>
      </c>
      <c r="AQ125" s="5">
        <f t="shared" si="38"/>
        <v>1339.0812938936645</v>
      </c>
      <c r="AR125" s="5">
        <f t="shared" si="38"/>
        <v>1388.6549907749713</v>
      </c>
      <c r="AS125" s="5">
        <f t="shared" si="38"/>
        <v>1438.3464563459593</v>
      </c>
      <c r="AT125" s="5">
        <f t="shared" si="38"/>
        <v>1488.1117251886772</v>
      </c>
      <c r="AU125" s="5">
        <f t="shared" si="38"/>
        <v>1537.9023031337833</v>
      </c>
      <c r="AV125" s="5">
        <f t="shared" si="38"/>
        <v>1587.6737978095837</v>
      </c>
      <c r="AW125" s="5">
        <f t="shared" si="38"/>
        <v>1637.3927270098136</v>
      </c>
      <c r="AX125" s="5">
        <f t="shared" si="38"/>
        <v>1687.0436941114506</v>
      </c>
      <c r="AY125" s="5">
        <f t="shared" si="38"/>
        <v>1736.6391285090908</v>
      </c>
      <c r="AZ125" s="5">
        <f t="shared" si="38"/>
        <v>1822.3793383750995</v>
      </c>
      <c r="BA125" s="5">
        <f t="shared" si="38"/>
        <v>1818.5487718577006</v>
      </c>
      <c r="BB125" s="5">
        <f t="shared" si="38"/>
        <v>1868.0395856434534</v>
      </c>
      <c r="BC125" s="5">
        <f t="shared" si="38"/>
        <v>1916.368269112761</v>
      </c>
      <c r="BD125" s="5">
        <f t="shared" si="38"/>
        <v>1963.7636718967169</v>
      </c>
      <c r="BE125" s="5">
        <f t="shared" si="38"/>
        <v>2010.3247705489432</v>
      </c>
      <c r="BF125" s="5">
        <f t="shared" si="38"/>
        <v>2055.9893697464508</v>
      </c>
      <c r="BG125" s="5">
        <f t="shared" si="38"/>
        <v>2100.5363118721007</v>
      </c>
      <c r="BH125" s="5">
        <f t="shared" si="38"/>
        <v>2143.6116315790036</v>
      </c>
      <c r="BI125" s="5">
        <f t="shared" si="38"/>
        <v>2184.7735597829442</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9">(B123/B53)*1000</f>
        <v>6.9106812720106072</v>
      </c>
      <c r="C126" s="2">
        <f t="shared" si="39"/>
        <v>7.7797415822066016</v>
      </c>
      <c r="D126" s="2">
        <f t="shared" si="39"/>
        <v>8.7811481767980233</v>
      </c>
      <c r="E126" s="2">
        <f t="shared" si="39"/>
        <v>9.8320755049046724</v>
      </c>
      <c r="F126" s="2">
        <f t="shared" si="39"/>
        <v>10.97980798877219</v>
      </c>
      <c r="G126" s="2">
        <f t="shared" si="39"/>
        <v>12.224257674580866</v>
      </c>
      <c r="H126" s="2">
        <f t="shared" si="39"/>
        <v>13.565732520218862</v>
      </c>
      <c r="I126" s="2">
        <f t="shared" si="39"/>
        <v>15.00478644006442</v>
      </c>
      <c r="J126" s="2">
        <f t="shared" si="39"/>
        <v>16.542147646303199</v>
      </c>
      <c r="K126" s="2">
        <f t="shared" si="39"/>
        <v>18.178712993554409</v>
      </c>
      <c r="L126" s="2">
        <f t="shared" si="39"/>
        <v>19.91560030002853</v>
      </c>
      <c r="M126" s="2">
        <f t="shared" si="39"/>
        <v>21.754254545315955</v>
      </c>
      <c r="N126" s="2">
        <f t="shared" si="39"/>
        <v>23.696608484566028</v>
      </c>
      <c r="O126" s="2">
        <f t="shared" si="39"/>
        <v>25.745304934456588</v>
      </c>
      <c r="P126" s="2">
        <f t="shared" si="39"/>
        <v>27.903998295151762</v>
      </c>
      <c r="Q126" s="2">
        <f t="shared" si="39"/>
        <v>30.177770297993582</v>
      </c>
      <c r="R126" s="2">
        <f t="shared" si="39"/>
        <v>32.573724927648698</v>
      </c>
      <c r="S126" s="2">
        <f t="shared" si="39"/>
        <v>35.101879852678088</v>
      </c>
      <c r="T126" s="2">
        <f t="shared" si="39"/>
        <v>37.776565421752856</v>
      </c>
      <c r="U126" s="2">
        <f t="shared" si="39"/>
        <v>40.611919510707729</v>
      </c>
      <c r="V126" s="2">
        <f t="shared" si="39"/>
        <v>43.628645800512643</v>
      </c>
      <c r="W126" s="2">
        <f t="shared" si="39"/>
        <v>46.823755011419799</v>
      </c>
      <c r="X126" s="2">
        <f t="shared" si="39"/>
        <v>50.196031668233502</v>
      </c>
      <c r="Y126" s="2">
        <f t="shared" si="39"/>
        <v>53.743100780691258</v>
      </c>
      <c r="Z126" s="2">
        <f t="shared" si="39"/>
        <v>57.459857402753755</v>
      </c>
      <c r="AA126" s="2">
        <f t="shared" si="39"/>
        <v>61.336421102713892</v>
      </c>
      <c r="AB126" s="2">
        <f t="shared" si="39"/>
        <v>65.355418601075769</v>
      </c>
      <c r="AC126" s="2">
        <f t="shared" si="39"/>
        <v>69.488407237459612</v>
      </c>
      <c r="AD126" s="2">
        <f t="shared" si="39"/>
        <v>73.691308852194936</v>
      </c>
      <c r="AE126" s="2">
        <f t="shared" si="39"/>
        <v>77.989532436101697</v>
      </c>
      <c r="AF126" s="2">
        <f t="shared" si="39"/>
        <v>82.370619922185071</v>
      </c>
      <c r="AG126" s="2">
        <f t="shared" si="39"/>
        <v>86.74460905591728</v>
      </c>
      <c r="AH126" s="2">
        <f t="shared" ref="AH126:BI126" si="40">(AH123/AH53)*1000</f>
        <v>65.001107760139263</v>
      </c>
      <c r="AI126" s="2">
        <f t="shared" si="40"/>
        <v>74.697587575081343</v>
      </c>
      <c r="AJ126" s="2">
        <f t="shared" si="40"/>
        <v>82.704453057094</v>
      </c>
      <c r="AK126" s="2">
        <f t="shared" si="40"/>
        <v>89.635812278393587</v>
      </c>
      <c r="AL126" s="2">
        <f t="shared" si="40"/>
        <v>95.860689063634894</v>
      </c>
      <c r="AM126" s="2">
        <f t="shared" si="40"/>
        <v>101.61318005247807</v>
      </c>
      <c r="AN126" s="2">
        <f t="shared" si="40"/>
        <v>107.04693948773043</v>
      </c>
      <c r="AO126" s="2">
        <f t="shared" si="40"/>
        <v>112.26483145492111</v>
      </c>
      <c r="AP126" s="2">
        <f t="shared" si="40"/>
        <v>117.3363878522914</v>
      </c>
      <c r="AQ126" s="2">
        <f t="shared" si="40"/>
        <v>122.30874875020612</v>
      </c>
      <c r="AR126" s="2">
        <f t="shared" si="40"/>
        <v>127.21387491322298</v>
      </c>
      <c r="AS126" s="2">
        <f t="shared" si="40"/>
        <v>132.07352635715176</v>
      </c>
      <c r="AT126" s="2">
        <f t="shared" si="40"/>
        <v>136.90287872981975</v>
      </c>
      <c r="AU126" s="2">
        <f t="shared" si="40"/>
        <v>141.71333807037891</v>
      </c>
      <c r="AV126" s="2">
        <f t="shared" si="40"/>
        <v>146.51496908574472</v>
      </c>
      <c r="AW126" s="2">
        <f t="shared" si="40"/>
        <v>151.31889898201737</v>
      </c>
      <c r="AX126" s="2">
        <f t="shared" si="40"/>
        <v>156.14007940904406</v>
      </c>
      <c r="AY126" s="2">
        <f t="shared" si="40"/>
        <v>161.00091627562324</v>
      </c>
      <c r="AZ126" s="2">
        <f t="shared" si="40"/>
        <v>169.38002378779808</v>
      </c>
      <c r="BA126" s="2">
        <f t="shared" si="40"/>
        <v>172.78833601515456</v>
      </c>
      <c r="BB126" s="2">
        <f t="shared" si="40"/>
        <v>176.49347178692003</v>
      </c>
      <c r="BC126" s="2">
        <f t="shared" si="40"/>
        <v>180.39613434657352</v>
      </c>
      <c r="BD126" s="2">
        <f t="shared" si="40"/>
        <v>184.42661306932015</v>
      </c>
      <c r="BE126" s="2">
        <f t="shared" si="40"/>
        <v>188.52999082138842</v>
      </c>
      <c r="BF126" s="2">
        <f t="shared" si="40"/>
        <v>192.65718833683226</v>
      </c>
      <c r="BG126" s="2">
        <f t="shared" si="40"/>
        <v>196.75961614199881</v>
      </c>
      <c r="BH126" s="2">
        <f t="shared" si="40"/>
        <v>200.78712809057694</v>
      </c>
      <c r="BI126" s="2">
        <f t="shared" si="40"/>
        <v>204.68847899834751</v>
      </c>
    </row>
    <row r="127" spans="1:124" x14ac:dyDescent="0.3">
      <c r="A127" s="8" t="str">
        <f>Base!A127</f>
        <v>Utility of p. c. consumption</v>
      </c>
      <c r="B127" s="2">
        <f>((B126)^(1-$B$19)-1)/(1-$B$19)-1</f>
        <v>-0.19933532282351263</v>
      </c>
      <c r="C127" s="2">
        <f t="shared" ref="C127:BI127" si="41">((C126)^(1-$B$19)-1)/(1-$B$19)-1</f>
        <v>-0.18608907466210256</v>
      </c>
      <c r="D127" s="2">
        <f t="shared" si="41"/>
        <v>-0.17421980914059187</v>
      </c>
      <c r="E127" s="2">
        <f t="shared" si="41"/>
        <v>-0.16447855446208892</v>
      </c>
      <c r="F127" s="2">
        <f t="shared" si="41"/>
        <v>-0.15606489291715919</v>
      </c>
      <c r="G127" s="2">
        <f t="shared" si="41"/>
        <v>-0.14880695859772342</v>
      </c>
      <c r="H127" s="2">
        <f t="shared" si="41"/>
        <v>-0.14254118508188407</v>
      </c>
      <c r="I127" s="2">
        <f t="shared" si="41"/>
        <v>-0.13712106427851944</v>
      </c>
      <c r="J127" s="2">
        <f t="shared" si="41"/>
        <v>-0.13241942538409734</v>
      </c>
      <c r="K127" s="2">
        <f t="shared" si="41"/>
        <v>-0.12832771968359979</v>
      </c>
      <c r="L127" s="2">
        <f t="shared" si="41"/>
        <v>-0.12475409517354064</v>
      </c>
      <c r="M127" s="2">
        <f t="shared" si="41"/>
        <v>-0.12162113257998086</v>
      </c>
      <c r="N127" s="2">
        <f t="shared" si="41"/>
        <v>-0.11886364070070699</v>
      </c>
      <c r="O127" s="2">
        <f t="shared" si="41"/>
        <v>-0.11642667007101504</v>
      </c>
      <c r="P127" s="2">
        <f t="shared" si="41"/>
        <v>-0.11426378776154977</v>
      </c>
      <c r="Q127" s="2">
        <f t="shared" si="41"/>
        <v>-0.11233560157812006</v>
      </c>
      <c r="R127" s="2">
        <f t="shared" si="41"/>
        <v>-0.11060849767020198</v>
      </c>
      <c r="S127" s="2">
        <f t="shared" si="41"/>
        <v>-0.10905354482192886</v>
      </c>
      <c r="T127" s="2">
        <f t="shared" si="41"/>
        <v>-0.10764551213466222</v>
      </c>
      <c r="U127" s="2">
        <f t="shared" si="41"/>
        <v>-0.10636478261793247</v>
      </c>
      <c r="V127" s="2">
        <f t="shared" si="41"/>
        <v>-0.10519337268116147</v>
      </c>
      <c r="W127" s="2">
        <f t="shared" si="41"/>
        <v>-0.1041249211711931</v>
      </c>
      <c r="X127" s="2">
        <f t="shared" si="41"/>
        <v>-0.1031516156895288</v>
      </c>
      <c r="Y127" s="2">
        <f t="shared" si="41"/>
        <v>-0.10226579533505942</v>
      </c>
      <c r="Z127" s="2">
        <f t="shared" si="41"/>
        <v>-0.10146039929781769</v>
      </c>
      <c r="AA127" s="2">
        <f t="shared" si="41"/>
        <v>-0.10072921644777011</v>
      </c>
      <c r="AB127" s="2">
        <f t="shared" si="41"/>
        <v>-0.1000670258542371</v>
      </c>
      <c r="AC127" s="2">
        <f t="shared" si="41"/>
        <v>-9.9469681390323417E-2</v>
      </c>
      <c r="AD127" s="2">
        <f t="shared" si="41"/>
        <v>-9.8934171779992086E-2</v>
      </c>
      <c r="AE127" s="2">
        <f t="shared" si="41"/>
        <v>-9.8449021821868321E-2</v>
      </c>
      <c r="AF127" s="2">
        <f t="shared" si="41"/>
        <v>-9.8009081070194015E-2</v>
      </c>
      <c r="AG127" s="2">
        <f t="shared" si="41"/>
        <v>-9.7616280325943605E-2</v>
      </c>
      <c r="AH127" s="2">
        <f t="shared" si="41"/>
        <v>-0.10012195110854738</v>
      </c>
      <c r="AI127" s="2">
        <f t="shared" si="41"/>
        <v>-9.8815332503174202E-2</v>
      </c>
      <c r="AJ127" s="2">
        <f t="shared" si="41"/>
        <v>-9.7977562739120394E-2</v>
      </c>
      <c r="AK127" s="2">
        <f t="shared" si="41"/>
        <v>-9.7378693448875953E-2</v>
      </c>
      <c r="AL127" s="2">
        <f t="shared" si="41"/>
        <v>-9.6918097961845695E-2</v>
      </c>
      <c r="AM127" s="2">
        <f t="shared" si="41"/>
        <v>-9.6544977786231612E-2</v>
      </c>
      <c r="AN127" s="2">
        <f t="shared" si="41"/>
        <v>-9.6231100270748882E-2</v>
      </c>
      <c r="AO127" s="2">
        <f t="shared" si="41"/>
        <v>-9.5959647169728823E-2</v>
      </c>
      <c r="AP127" s="2">
        <f t="shared" si="41"/>
        <v>-9.572004628773001E-2</v>
      </c>
      <c r="AQ127" s="2">
        <f t="shared" si="41"/>
        <v>-9.5505345104178296E-2</v>
      </c>
      <c r="AR127" s="2">
        <f t="shared" si="41"/>
        <v>-9.531078022321271E-2</v>
      </c>
      <c r="AS127" s="2">
        <f t="shared" si="41"/>
        <v>-9.5132955273857456E-2</v>
      </c>
      <c r="AT127" s="2">
        <f t="shared" si="41"/>
        <v>-9.4969347466610121E-2</v>
      </c>
      <c r="AU127" s="2">
        <f t="shared" si="41"/>
        <v>-9.4817999494453131E-2</v>
      </c>
      <c r="AV127" s="2">
        <f t="shared" si="41"/>
        <v>-9.4677318431707347E-2</v>
      </c>
      <c r="AW127" s="2">
        <f t="shared" si="41"/>
        <v>-9.4545936184073365E-2</v>
      </c>
      <c r="AX127" s="2">
        <f t="shared" si="41"/>
        <v>-9.4422603218072942E-2</v>
      </c>
      <c r="AY127" s="2">
        <f t="shared" si="41"/>
        <v>-9.4306095489153807E-2</v>
      </c>
      <c r="AZ127" s="2">
        <f t="shared" si="41"/>
        <v>-9.4121707562960233E-2</v>
      </c>
      <c r="BA127" s="2">
        <f t="shared" si="41"/>
        <v>-9.4052069699460006E-2</v>
      </c>
      <c r="BB127" s="2">
        <f t="shared" si="41"/>
        <v>-9.3979567594502988E-2</v>
      </c>
      <c r="BC127" s="2">
        <f t="shared" si="41"/>
        <v>-9.3906578302162869E-2</v>
      </c>
      <c r="BD127" s="2">
        <f t="shared" si="41"/>
        <v>-9.3834599414701625E-2</v>
      </c>
      <c r="BE127" s="2">
        <f t="shared" si="41"/>
        <v>-9.3764634694659565E-2</v>
      </c>
      <c r="BF127" s="2">
        <f t="shared" si="41"/>
        <v>-9.3697417081339718E-2</v>
      </c>
      <c r="BG127" s="2">
        <f t="shared" si="41"/>
        <v>-9.3633534068448543E-2</v>
      </c>
      <c r="BH127" s="2">
        <f t="shared" si="41"/>
        <v>-9.357348130855514E-2</v>
      </c>
      <c r="BI127" s="2">
        <f t="shared" si="41"/>
        <v>-9.3517673407118029E-2</v>
      </c>
    </row>
    <row r="128" spans="1:124" x14ac:dyDescent="0.3">
      <c r="A128" s="8" t="str">
        <f>Base!A128</f>
        <v>Total period utility</v>
      </c>
      <c r="B128" s="5">
        <f t="shared" ref="B128:BI128" si="42">B$18*B$53*B127</f>
        <v>-1363.0549374671793</v>
      </c>
      <c r="C128" s="5">
        <f t="shared" si="42"/>
        <v>-1341.0298735466633</v>
      </c>
      <c r="D128" s="5">
        <f t="shared" si="42"/>
        <v>-1294.0727394459461</v>
      </c>
      <c r="E128" s="5">
        <f t="shared" si="42"/>
        <v>-1267.2399178014198</v>
      </c>
      <c r="F128" s="5">
        <f t="shared" si="42"/>
        <v>-1239.5494751480214</v>
      </c>
      <c r="G128" s="5">
        <f t="shared" si="42"/>
        <v>-1211.756783810865</v>
      </c>
      <c r="H128" s="5">
        <f t="shared" si="42"/>
        <v>-1184.2434409978925</v>
      </c>
      <c r="I128" s="5">
        <f t="shared" si="42"/>
        <v>-1157.1501201709241</v>
      </c>
      <c r="J128" s="5">
        <f t="shared" si="42"/>
        <v>-1130.4604354930129</v>
      </c>
      <c r="K128" s="5">
        <f t="shared" si="42"/>
        <v>-1104.0534571465378</v>
      </c>
      <c r="L128" s="5">
        <f t="shared" si="42"/>
        <v>-1077.7366448264515</v>
      </c>
      <c r="M128" s="5">
        <f t="shared" si="42"/>
        <v>-1051.2668614405532</v>
      </c>
      <c r="N128" s="5">
        <f t="shared" si="42"/>
        <v>-1024.3644734376439</v>
      </c>
      <c r="O128" s="5">
        <f t="shared" si="42"/>
        <v>-996.72389116117108</v>
      </c>
      <c r="P128" s="5">
        <f t="shared" si="42"/>
        <v>-968.02289073583859</v>
      </c>
      <c r="Q128" s="5">
        <f t="shared" si="42"/>
        <v>-937.93242044101066</v>
      </c>
      <c r="R128" s="5">
        <f t="shared" si="42"/>
        <v>-906.12815371182535</v>
      </c>
      <c r="S128" s="5">
        <f t="shared" si="42"/>
        <v>-872.30468224117158</v>
      </c>
      <c r="T128" s="5">
        <f t="shared" si="42"/>
        <v>-836.19285190989569</v>
      </c>
      <c r="U128" s="5">
        <f t="shared" si="42"/>
        <v>-798.06686970199689</v>
      </c>
      <c r="V128" s="5">
        <f t="shared" si="42"/>
        <v>-757.94407669152451</v>
      </c>
      <c r="W128" s="5">
        <f t="shared" si="42"/>
        <v>-716.01895940535951</v>
      </c>
      <c r="X128" s="5">
        <f t="shared" si="42"/>
        <v>-672.57734909506041</v>
      </c>
      <c r="Y128" s="5">
        <f t="shared" si="42"/>
        <v>-628.01921931475135</v>
      </c>
      <c r="Z128" s="5">
        <f t="shared" si="42"/>
        <v>-582.86239826292024</v>
      </c>
      <c r="AA128" s="5">
        <f t="shared" si="42"/>
        <v>-537.7326972447263</v>
      </c>
      <c r="AB128" s="5">
        <f t="shared" si="42"/>
        <v>-493.34023349065581</v>
      </c>
      <c r="AC128" s="5">
        <f t="shared" si="42"/>
        <v>-450.44302803395448</v>
      </c>
      <c r="AD128" s="5">
        <f t="shared" si="42"/>
        <v>-409.80077030212374</v>
      </c>
      <c r="AE128" s="5">
        <f t="shared" si="42"/>
        <v>-372.0870540750779</v>
      </c>
      <c r="AF128" s="5">
        <f t="shared" si="42"/>
        <v>-337.90608638015357</v>
      </c>
      <c r="AG128" s="5">
        <f t="shared" si="42"/>
        <v>-307.74166226754335</v>
      </c>
      <c r="AH128" s="5">
        <f t="shared" si="42"/>
        <v>-892.07454569205311</v>
      </c>
      <c r="AI128" s="5">
        <f t="shared" si="42"/>
        <v>-876.54801395361676</v>
      </c>
      <c r="AJ128" s="5">
        <f t="shared" si="42"/>
        <v>-865.21501406943582</v>
      </c>
      <c r="AK128" s="5">
        <f t="shared" si="42"/>
        <v>-856.00913346583695</v>
      </c>
      <c r="AL128" s="5">
        <f t="shared" si="42"/>
        <v>-848.03009050377443</v>
      </c>
      <c r="AM128" s="5">
        <f t="shared" si="42"/>
        <v>-840.82621205256441</v>
      </c>
      <c r="AN128" s="5">
        <f t="shared" si="42"/>
        <v>-834.14844785367541</v>
      </c>
      <c r="AO128" s="5">
        <f t="shared" si="42"/>
        <v>-827.84983253068447</v>
      </c>
      <c r="AP128" s="5">
        <f t="shared" si="42"/>
        <v>-821.83895947747408</v>
      </c>
      <c r="AQ128" s="5">
        <f t="shared" si="42"/>
        <v>-816.05639630776784</v>
      </c>
      <c r="AR128" s="5">
        <f t="shared" si="42"/>
        <v>-810.46188562226314</v>
      </c>
      <c r="AS128" s="5">
        <f t="shared" si="42"/>
        <v>-805.02702686394093</v>
      </c>
      <c r="AT128" s="5">
        <f t="shared" si="42"/>
        <v>-799.73091354083363</v>
      </c>
      <c r="AU128" s="5">
        <f t="shared" si="42"/>
        <v>-794.55743361633449</v>
      </c>
      <c r="AV128" s="5">
        <f t="shared" si="42"/>
        <v>-789.49352862462342</v>
      </c>
      <c r="AW128" s="5">
        <f t="shared" si="42"/>
        <v>-784.52800521154825</v>
      </c>
      <c r="AX128" s="5">
        <f t="shared" si="42"/>
        <v>-779.65064916597703</v>
      </c>
      <c r="AY128" s="5">
        <f t="shared" si="42"/>
        <v>-774.85146831773625</v>
      </c>
      <c r="AZ128" s="5">
        <f t="shared" si="42"/>
        <v>-769.51973710723234</v>
      </c>
      <c r="BA128" s="5">
        <f t="shared" si="42"/>
        <v>-765.15019014990389</v>
      </c>
      <c r="BB128" s="5">
        <f t="shared" si="42"/>
        <v>-760.77744855154754</v>
      </c>
      <c r="BC128" s="5">
        <f t="shared" si="42"/>
        <v>-756.42153138509047</v>
      </c>
      <c r="BD128" s="5">
        <f t="shared" si="42"/>
        <v>-752.09493470860707</v>
      </c>
      <c r="BE128" s="5">
        <f t="shared" si="42"/>
        <v>-747.80589863740465</v>
      </c>
      <c r="BF128" s="5">
        <f t="shared" si="42"/>
        <v>-743.56028841330169</v>
      </c>
      <c r="BG128" s="5">
        <f t="shared" si="42"/>
        <v>-739.3626490905624</v>
      </c>
      <c r="BH128" s="5">
        <f t="shared" si="42"/>
        <v>-735.21666477585711</v>
      </c>
      <c r="BI128" s="5">
        <f t="shared" si="42"/>
        <v>-731.12526909941778</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SUM(B128:DQ128)*5*B49+B50</f>
        <v>-7985.6394128864767</v>
      </c>
      <c r="C129" s="7">
        <v>3048.5693049573711</v>
      </c>
      <c r="D129" s="7">
        <f>+B129-C129</f>
        <v>-11034.208717843849</v>
      </c>
      <c r="E129" s="2"/>
      <c r="F129" s="2"/>
      <c r="G129" s="2"/>
      <c r="H129" s="2"/>
      <c r="I129" s="2"/>
      <c r="J129" s="2"/>
      <c r="K129" s="2"/>
      <c r="L129" s="2"/>
      <c r="M129" s="2"/>
      <c r="N129" s="2"/>
      <c r="O129" s="2"/>
      <c r="P129" s="2"/>
      <c r="Q129" s="2"/>
      <c r="R129" s="2"/>
      <c r="S129" s="2"/>
      <c r="T129" s="2"/>
      <c r="U129" s="2">
        <f>+D129</f>
        <v>-11034.208717843849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0.25540733850000003</v>
      </c>
      <c r="C131" s="62">
        <v>0.25362072070000002</v>
      </c>
      <c r="D131" s="62">
        <v>0.25238233300000001</v>
      </c>
      <c r="E131" s="62">
        <v>0.25145709230000002</v>
      </c>
      <c r="F131" s="62">
        <v>0.25081921579999999</v>
      </c>
      <c r="G131" s="62">
        <v>0.25044397670000001</v>
      </c>
      <c r="H131" s="62">
        <v>0.25030812689999998</v>
      </c>
      <c r="I131" s="62">
        <v>0.25038979659999999</v>
      </c>
      <c r="J131" s="62">
        <v>0.25066812459999999</v>
      </c>
      <c r="K131" s="62">
        <v>0.25112268230000001</v>
      </c>
      <c r="L131" s="62">
        <v>0.25173265810000001</v>
      </c>
      <c r="M131" s="62">
        <v>0.25247570600000002</v>
      </c>
      <c r="N131" s="62">
        <v>0.25332628039999999</v>
      </c>
      <c r="O131" s="62">
        <v>0.2542531495</v>
      </c>
      <c r="P131" s="62">
        <v>0.25521558690000001</v>
      </c>
      <c r="Q131" s="62">
        <v>0.25615742530000002</v>
      </c>
      <c r="R131" s="62">
        <v>0.25699764600000002</v>
      </c>
      <c r="S131" s="62">
        <v>0.25761532380000002</v>
      </c>
      <c r="T131" s="62">
        <v>0.25782526719999999</v>
      </c>
      <c r="U131" s="62">
        <v>0.25769382349999997</v>
      </c>
      <c r="V131" s="62">
        <v>0.25850566580000001</v>
      </c>
      <c r="W131" s="62">
        <v>0.25935282939999998</v>
      </c>
      <c r="X131" s="62">
        <v>0.26024817649999998</v>
      </c>
      <c r="Y131" s="62">
        <v>0.26121111139999997</v>
      </c>
      <c r="Z131" s="62">
        <v>0.26227315379999999</v>
      </c>
      <c r="AA131" s="62">
        <v>0.26348565060000001</v>
      </c>
      <c r="AB131" s="62">
        <v>0.2649310695</v>
      </c>
      <c r="AC131" s="62">
        <v>0.26673979660000002</v>
      </c>
      <c r="AD131" s="62">
        <v>0.26911490789999998</v>
      </c>
      <c r="AE131" s="62">
        <v>0.26731239579999999</v>
      </c>
      <c r="AF131" s="62">
        <v>0.26790957879999999</v>
      </c>
      <c r="AG131" s="62">
        <v>0.26851673860000003</v>
      </c>
      <c r="AH131" s="62">
        <v>0.26912890569999998</v>
      </c>
      <c r="AI131" s="62">
        <v>0.26974149419999999</v>
      </c>
      <c r="AJ131" s="62">
        <v>0.27035059719999999</v>
      </c>
      <c r="AK131" s="62">
        <v>0.27095306149999998</v>
      </c>
      <c r="AL131" s="62">
        <v>0.27154640819999998</v>
      </c>
      <c r="AM131" s="62">
        <v>0.27212863640000001</v>
      </c>
      <c r="AN131" s="62">
        <v>0.27269792040000002</v>
      </c>
      <c r="AO131" s="62">
        <v>0.27325218779999999</v>
      </c>
      <c r="AP131" s="62">
        <v>0.27378854000000002</v>
      </c>
      <c r="AQ131" s="62">
        <v>0.27430244570000001</v>
      </c>
      <c r="AR131" s="62">
        <v>0.27478660179999997</v>
      </c>
      <c r="AS131" s="62">
        <v>0.27522929280000002</v>
      </c>
      <c r="AT131" s="62">
        <v>0.27561199289999999</v>
      </c>
      <c r="AU131" s="62">
        <v>0.2759058311</v>
      </c>
      <c r="AV131" s="62">
        <v>0.27606631710000001</v>
      </c>
      <c r="AW131" s="62">
        <v>0.27602540289999999</v>
      </c>
      <c r="AX131" s="62">
        <v>0.27567943480000001</v>
      </c>
      <c r="AY131" s="62">
        <v>0.2748705508</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25.2" customHeight="1" x14ac:dyDescent="0.3">
      <c r="A132" s="18" t="str">
        <f>Base!A132</f>
        <v>Carbon price (per t CO2)</v>
      </c>
      <c r="B132" s="62">
        <v>0.99998508509999995</v>
      </c>
      <c r="C132" s="62">
        <v>20.659458935</v>
      </c>
      <c r="D132" s="62">
        <v>25.015328632500001</v>
      </c>
      <c r="E132" s="62">
        <v>30.067994752000001</v>
      </c>
      <c r="F132" s="62">
        <v>35.8535653701</v>
      </c>
      <c r="G132" s="62">
        <v>42.404298940899999</v>
      </c>
      <c r="H132" s="62">
        <v>49.747515173899998</v>
      </c>
      <c r="I132" s="62">
        <v>57.904559094200003</v>
      </c>
      <c r="J132" s="62">
        <v>66.889839178700001</v>
      </c>
      <c r="K132" s="62">
        <v>76.709980532100005</v>
      </c>
      <c r="L132" s="62">
        <v>87.363142227200001</v>
      </c>
      <c r="M132" s="62">
        <v>98.8385430007</v>
      </c>
      <c r="N132" s="62">
        <v>111.11623380410001</v>
      </c>
      <c r="O132" s="62">
        <v>124.16715389300001</v>
      </c>
      <c r="P132" s="62">
        <v>137.95350057350001</v>
      </c>
      <c r="Q132" s="62">
        <v>152.42947517499999</v>
      </c>
      <c r="R132" s="62">
        <v>167.54247171590001</v>
      </c>
      <c r="S132" s="62">
        <v>183.23483740930001</v>
      </c>
      <c r="T132" s="62">
        <v>199.4463691592</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117.2372262101</v>
      </c>
      <c r="BB132" s="62">
        <v>101.23038718949999</v>
      </c>
      <c r="BC132" s="62">
        <v>86.028999372499996</v>
      </c>
      <c r="BD132" s="62">
        <v>70.650449081800005</v>
      </c>
      <c r="BE132" s="62">
        <v>54.611545867099998</v>
      </c>
      <c r="BF132" s="62">
        <v>38.157684750100003</v>
      </c>
      <c r="BG132" s="62">
        <v>22.306116591799999</v>
      </c>
      <c r="BH132" s="62">
        <v>8.7716597475999993</v>
      </c>
      <c r="BI132" s="62">
        <v>1.9401297200000001E-2</v>
      </c>
      <c r="BJ132" s="16">
        <v>141.8143</v>
      </c>
      <c r="BK132" s="16">
        <v>141.8143</v>
      </c>
      <c r="BL132" s="16">
        <v>141.8143</v>
      </c>
      <c r="BM132" s="16">
        <v>141.8143</v>
      </c>
      <c r="BN132" s="16">
        <v>141.8143</v>
      </c>
      <c r="BO132" s="16">
        <v>141.8143</v>
      </c>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 t="shared" ref="B133:AG133" si="43">+MIN(B132,B34)</f>
        <v>0.99998508509999995</v>
      </c>
      <c r="C133" s="5">
        <f t="shared" si="43"/>
        <v>20.659458935</v>
      </c>
      <c r="D133" s="5">
        <f t="shared" si="43"/>
        <v>25.015328632500001</v>
      </c>
      <c r="E133" s="5">
        <f t="shared" si="43"/>
        <v>30.067994752000001</v>
      </c>
      <c r="F133" s="5">
        <f t="shared" si="43"/>
        <v>35.8535653701</v>
      </c>
      <c r="G133" s="5">
        <f t="shared" si="43"/>
        <v>42.404298940899999</v>
      </c>
      <c r="H133" s="5">
        <f t="shared" si="43"/>
        <v>49.747515173899998</v>
      </c>
      <c r="I133" s="5">
        <f t="shared" si="43"/>
        <v>57.904559094200003</v>
      </c>
      <c r="J133" s="5">
        <f t="shared" si="43"/>
        <v>66.889839178700001</v>
      </c>
      <c r="K133" s="5">
        <f t="shared" si="43"/>
        <v>76.709980532100005</v>
      </c>
      <c r="L133" s="5">
        <f t="shared" si="43"/>
        <v>87.363142227200001</v>
      </c>
      <c r="M133" s="5">
        <f t="shared" si="43"/>
        <v>98.8385430007</v>
      </c>
      <c r="N133" s="5">
        <f t="shared" si="43"/>
        <v>111.11623380410001</v>
      </c>
      <c r="O133" s="5">
        <f t="shared" si="43"/>
        <v>124.16715389300001</v>
      </c>
      <c r="P133" s="5">
        <f t="shared" si="43"/>
        <v>137.95350057350001</v>
      </c>
      <c r="Q133" s="5">
        <f t="shared" si="43"/>
        <v>152.42947517499999</v>
      </c>
      <c r="R133" s="5">
        <f t="shared" si="43"/>
        <v>167.54247171590001</v>
      </c>
      <c r="S133" s="5">
        <f t="shared" si="43"/>
        <v>183.23483740930001</v>
      </c>
      <c r="T133" s="5">
        <f t="shared" si="43"/>
        <v>199.4463691592</v>
      </c>
      <c r="U133" s="5">
        <f t="shared" si="43"/>
        <v>212.64057640550001</v>
      </c>
      <c r="V133" s="5">
        <f t="shared" si="43"/>
        <v>207.3245619953704</v>
      </c>
      <c r="W133" s="5">
        <f t="shared" si="43"/>
        <v>202.14144794548614</v>
      </c>
      <c r="X133" s="5">
        <f t="shared" si="43"/>
        <v>197.08791174679999</v>
      </c>
      <c r="Y133" s="5">
        <f t="shared" si="43"/>
        <v>192.16071395317775</v>
      </c>
      <c r="Z133" s="5">
        <f t="shared" si="43"/>
        <v>187.3566961043</v>
      </c>
      <c r="AA133" s="5">
        <f t="shared" si="43"/>
        <v>182.6727787017</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92.214339287014866</v>
      </c>
      <c r="BC133" s="5">
        <f t="shared" si="44"/>
        <v>86.028999372499996</v>
      </c>
      <c r="BD133" s="5">
        <f t="shared" si="44"/>
        <v>70.650449081800005</v>
      </c>
      <c r="BE133" s="5">
        <f t="shared" si="44"/>
        <v>54.611545867099998</v>
      </c>
      <c r="BF133" s="5">
        <f t="shared" si="44"/>
        <v>38.157684750100003</v>
      </c>
      <c r="BG133" s="5">
        <f t="shared" si="44"/>
        <v>22.306116591799999</v>
      </c>
      <c r="BH133" s="5">
        <f t="shared" si="44"/>
        <v>8.7716597475999993</v>
      </c>
      <c r="BI133" s="5">
        <f t="shared" si="44"/>
        <v>1.9401297200000001E-2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5">+B132*3.666</f>
        <v>3.6659453219765998</v>
      </c>
      <c r="C134" s="5">
        <f t="shared" ref="C134:BI134" si="46">+C132*3.666</f>
        <v>75.737576455709998</v>
      </c>
      <c r="D134" s="5">
        <f t="shared" si="46"/>
        <v>91.706194766745</v>
      </c>
      <c r="E134" s="5">
        <f t="shared" si="46"/>
        <v>110.229268760832</v>
      </c>
      <c r="F134" s="5">
        <f t="shared" si="46"/>
        <v>131.43917064678661</v>
      </c>
      <c r="G134" s="5">
        <f t="shared" si="46"/>
        <v>155.45415991733938</v>
      </c>
      <c r="H134" s="5">
        <f t="shared" si="46"/>
        <v>182.37439062751739</v>
      </c>
      <c r="I134" s="5">
        <f t="shared" si="46"/>
        <v>212.27811363933722</v>
      </c>
      <c r="J134" s="5">
        <f t="shared" si="46"/>
        <v>245.21815042911419</v>
      </c>
      <c r="K134" s="5">
        <f t="shared" si="46"/>
        <v>281.2187886306786</v>
      </c>
      <c r="L134" s="5">
        <f t="shared" si="46"/>
        <v>320.27327940491517</v>
      </c>
      <c r="M134" s="5">
        <f t="shared" si="46"/>
        <v>362.34209864056618</v>
      </c>
      <c r="N134" s="5">
        <f t="shared" si="46"/>
        <v>407.35211312583061</v>
      </c>
      <c r="O134" s="5">
        <f t="shared" si="46"/>
        <v>455.19678617173798</v>
      </c>
      <c r="P134" s="5">
        <f t="shared" si="46"/>
        <v>505.73753310245104</v>
      </c>
      <c r="Q134" s="5">
        <f t="shared" si="46"/>
        <v>558.80645599154991</v>
      </c>
      <c r="R134" s="5">
        <f t="shared" si="46"/>
        <v>614.21070131048941</v>
      </c>
      <c r="S134" s="5">
        <f t="shared" si="46"/>
        <v>671.73891394249381</v>
      </c>
      <c r="T134" s="5">
        <f t="shared" si="46"/>
        <v>731.17038933762717</v>
      </c>
      <c r="U134" s="5">
        <f t="shared" si="46"/>
        <v>779.54035310256302</v>
      </c>
      <c r="V134" s="5">
        <f t="shared" si="46"/>
        <v>760.05184427513632</v>
      </c>
      <c r="W134" s="5">
        <f t="shared" si="46"/>
        <v>741.05054816820302</v>
      </c>
      <c r="X134" s="5">
        <f t="shared" si="46"/>
        <v>722.52428446376871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652.31468919859321</v>
      </c>
      <c r="AP134" s="5">
        <f t="shared" si="46"/>
        <v>636.00682196882997</v>
      </c>
      <c r="AQ134" s="5">
        <f t="shared" si="46"/>
        <v>620.10665141951768</v>
      </c>
      <c r="AR134" s="5">
        <f t="shared" si="46"/>
        <v>604.60398513399298</v>
      </c>
      <c r="AS134" s="5">
        <f t="shared" si="46"/>
        <v>589.48888550568893</v>
      </c>
      <c r="AT134" s="5">
        <f t="shared" si="46"/>
        <v>574.75166336809264</v>
      </c>
      <c r="AU134" s="5">
        <f t="shared" si="46"/>
        <v>560.38287178380779</v>
      </c>
      <c r="AV134" s="5">
        <f t="shared" si="46"/>
        <v>546.37329998905682</v>
      </c>
      <c r="AW134" s="5">
        <f t="shared" si="46"/>
        <v>532.71396748958693</v>
      </c>
      <c r="AX134" s="5">
        <f t="shared" si="46"/>
        <v>519.39611830211823</v>
      </c>
      <c r="AY134" s="5">
        <f t="shared" si="46"/>
        <v>506.41121534462934</v>
      </c>
      <c r="AZ134" s="5">
        <f t="shared" si="46"/>
        <v>493.75093496118785</v>
      </c>
      <c r="BA134" s="5">
        <f t="shared" si="46"/>
        <v>429.79167128622663</v>
      </c>
      <c r="BB134" s="5">
        <f t="shared" si="46"/>
        <v>371.11059943670699</v>
      </c>
      <c r="BC134" s="5">
        <f t="shared" si="46"/>
        <v>315.38231169958499</v>
      </c>
      <c r="BD134" s="5">
        <f t="shared" si="46"/>
        <v>259.00454633387881</v>
      </c>
      <c r="BE134" s="5">
        <f t="shared" si="46"/>
        <v>200.20592714878859</v>
      </c>
      <c r="BF134" s="5">
        <f t="shared" si="46"/>
        <v>139.88607229386662</v>
      </c>
      <c r="BG134" s="5">
        <f t="shared" si="46"/>
        <v>81.774223425538793</v>
      </c>
      <c r="BH134" s="5">
        <f t="shared" si="46"/>
        <v>32.156904634701597</v>
      </c>
      <c r="BI134" s="5">
        <f t="shared" si="46"/>
        <v>7.1125155535200005E-2</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8.75" customHeight="1" x14ac:dyDescent="0.3">
      <c r="A135" s="15" t="str">
        <f>Base!A135</f>
        <v>Emissions control rate (total)</v>
      </c>
      <c r="B135" s="60">
        <v>3.8975999999999997E-2</v>
      </c>
      <c r="C135" s="60">
        <v>0.21258423139999999</v>
      </c>
      <c r="D135" s="60">
        <v>0.23977239880000001</v>
      </c>
      <c r="E135" s="60">
        <v>0.26933677360000002</v>
      </c>
      <c r="F135" s="60">
        <v>0.30120635849999999</v>
      </c>
      <c r="G135" s="60">
        <v>0.33532057609999999</v>
      </c>
      <c r="H135" s="60">
        <v>0.37162328690000002</v>
      </c>
      <c r="I135" s="60">
        <v>0.41005825499999998</v>
      </c>
      <c r="J135" s="60">
        <v>0.45056578899999999</v>
      </c>
      <c r="K135" s="60">
        <v>0.49308037310000002</v>
      </c>
      <c r="L135" s="60">
        <v>0.53752915619999997</v>
      </c>
      <c r="M135" s="60">
        <v>0.58383118469999995</v>
      </c>
      <c r="N135" s="60">
        <v>0.63189728590000005</v>
      </c>
      <c r="O135" s="60">
        <v>0.68163054609999996</v>
      </c>
      <c r="P135" s="60">
        <v>0.73292734260000003</v>
      </c>
      <c r="Q135" s="60">
        <v>0.78567901490000003</v>
      </c>
      <c r="R135" s="60">
        <v>0.83977427979999997</v>
      </c>
      <c r="S135" s="60">
        <v>0.89510267349999995</v>
      </c>
      <c r="T135" s="60">
        <v>0.95155937879999997</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1.1267241587000001</v>
      </c>
      <c r="BB135" s="60">
        <v>1.0531904456000001</v>
      </c>
      <c r="BC135" s="60">
        <v>0.97579042859999998</v>
      </c>
      <c r="BD135" s="60">
        <v>0.88705074439999998</v>
      </c>
      <c r="BE135" s="60">
        <v>0.77970259580000001</v>
      </c>
      <c r="BF135" s="60">
        <v>0.64794204659999999</v>
      </c>
      <c r="BG135" s="60">
        <v>0.48765475289999999</v>
      </c>
      <c r="BH135" s="60">
        <v>0.29446311510000001</v>
      </c>
      <c r="BI135" s="60">
        <v>0.01</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75" customHeight="1" x14ac:dyDescent="0.3">
      <c r="A136" s="8" t="str">
        <f>Base!A136</f>
        <v>Emissions control rate (participants)</v>
      </c>
      <c r="B136" s="2">
        <f>+MIN(((B133)/(B$34))^(1/($B$39-1)),Parameters!$B$42)</f>
        <v>3.897600000055957E-2</v>
      </c>
      <c r="C136" s="2">
        <f>+MIN(((C133)/(C$34))^(1/($B$39-1)),Parameters!$B$42)</f>
        <v>0.21258423139090571</v>
      </c>
      <c r="D136" s="2">
        <f>+MIN(((D133)/(D$34))^(1/($B$39-1)),Parameters!$B$42)</f>
        <v>0.23977239879227349</v>
      </c>
      <c r="E136" s="2">
        <f>+MIN(((E133)/(E$34))^(1/($B$39-1)),Parameters!$B$42)</f>
        <v>0.26933677360824293</v>
      </c>
      <c r="F136" s="2">
        <f>+MIN(((F133)/(F$34))^(1/($B$39-1)),Parameters!$B$42)</f>
        <v>0.30120635850108046</v>
      </c>
      <c r="G136" s="2">
        <f>+MIN(((G133)/(G$34))^(1/($B$39-1)),Parameters!$B$42)</f>
        <v>0.33532057606989041</v>
      </c>
      <c r="H136" s="2">
        <f>+MIN(((H133)/(H$34))^(1/($B$39-1)),Parameters!$B$42)</f>
        <v>0.37162328690174318</v>
      </c>
      <c r="I136" s="2">
        <f>+MIN(((I133)/(I$34))^(1/($B$39-1)),Parameters!$B$42)</f>
        <v>0.41005825501096516</v>
      </c>
      <c r="J136" s="2">
        <f>+MIN(((J133)/(J$34))^(1/($B$39-1)),Parameters!$B$42)</f>
        <v>0.45056578902672717</v>
      </c>
      <c r="K136" s="2">
        <f>+MIN(((K133)/(K$34))^(1/($B$39-1)),Parameters!$B$42)</f>
        <v>0.49308037309968883</v>
      </c>
      <c r="L136" s="2">
        <f>+MIN(((L133)/(L$34))^(1/($B$39-1)),Parameters!$B$42)</f>
        <v>0.53752915619474473</v>
      </c>
      <c r="M136" s="2">
        <f>+MIN(((M133)/(M$34))^(1/($B$39-1)),Parameters!$B$42)</f>
        <v>0.58383118466842965</v>
      </c>
      <c r="N136" s="2">
        <f>+MIN(((N133)/(N$34))^(1/($B$39-1)),Parameters!$B$42)</f>
        <v>0.63189728586299498</v>
      </c>
      <c r="O136" s="2">
        <f>+MIN(((O133)/(O$34))^(1/($B$39-1)),Parameters!$B$42)</f>
        <v>0.68163054612545182</v>
      </c>
      <c r="P136" s="2">
        <f>+MIN(((P133)/(P$34))^(1/($B$39-1)),Parameters!$B$42)</f>
        <v>0.73292734260972481</v>
      </c>
      <c r="Q136" s="2">
        <f>+MIN(((Q133)/(Q$34))^(1/($B$39-1)),Parameters!$B$42)</f>
        <v>0.78567901486337821</v>
      </c>
      <c r="R136" s="2">
        <f>+MIN(((R133)/(R$34))^(1/($B$39-1)),Parameters!$B$42)</f>
        <v>0.83977427979237684</v>
      </c>
      <c r="S136" s="2">
        <f>+MIN(((S133)/(S$34))^(1/($B$39-1)),Parameters!$B$42)</f>
        <v>0.8951026734896127</v>
      </c>
      <c r="T136" s="2">
        <f>+MIN(((T133)/(T$34))^(1/($B$39-1)),Parameters!$B$42)</f>
        <v>0.95155937878638064</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0.97579042858422604</v>
      </c>
      <c r="BD136" s="2">
        <f>+MIN(((BD133)/(BD$34))^(1/($B$39-1)),Parameters!$B$42)</f>
        <v>0.88705074441993859</v>
      </c>
      <c r="BE136" s="2">
        <f>+MIN(((BE133)/(BE$34))^(1/($B$39-1)),Parameters!$B$42)</f>
        <v>0.77970259576664036</v>
      </c>
      <c r="BF136" s="2">
        <f>+MIN(((BF133)/(BF$34))^(1/($B$39-1)),Parameters!$B$42)</f>
        <v>0.64794204657069421</v>
      </c>
      <c r="BG136" s="2">
        <f>+MIN(((BG133)/(BG$34))^(1/($B$39-1)),Parameters!$B$42)</f>
        <v>0.4876547528851139</v>
      </c>
      <c r="BH136" s="2">
        <f>+MIN(((BH133)/(BH$34))^(1/($B$39-1)),Parameters!$B$42)</f>
        <v>0.29446311514746537</v>
      </c>
      <c r="BI136" s="2">
        <f>+MIN(((BI133)/(BI$34))^(1/($B$39-1)),Parameters!$B$42)</f>
        <v>9.9999999961631544E-3</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28.2" customHeight="1" x14ac:dyDescent="0.3">
      <c r="A137" s="8" t="str">
        <f>Base!A137</f>
        <v>Global average carbon price (per t CO2)</v>
      </c>
      <c r="B137" s="2">
        <v>1</v>
      </c>
      <c r="C137" s="2">
        <f t="shared" ref="C137:AH137" si="47">+C133*C47</f>
        <v>20.659458935</v>
      </c>
      <c r="D137" s="2">
        <f t="shared" si="47"/>
        <v>25.015328632500001</v>
      </c>
      <c r="E137" s="2">
        <f t="shared" si="47"/>
        <v>30.067994752000001</v>
      </c>
      <c r="F137" s="2">
        <f t="shared" si="47"/>
        <v>35.8535653701</v>
      </c>
      <c r="G137" s="2">
        <f t="shared" si="47"/>
        <v>42.404298940899999</v>
      </c>
      <c r="H137" s="2">
        <f t="shared" si="47"/>
        <v>49.747515173899998</v>
      </c>
      <c r="I137" s="2">
        <f t="shared" si="47"/>
        <v>57.904559094200003</v>
      </c>
      <c r="J137" s="2">
        <f t="shared" si="47"/>
        <v>66.889839178700001</v>
      </c>
      <c r="K137" s="2">
        <f t="shared" si="47"/>
        <v>76.709980532100005</v>
      </c>
      <c r="L137" s="2">
        <f t="shared" si="47"/>
        <v>87.363142227200001</v>
      </c>
      <c r="M137" s="2">
        <f t="shared" si="47"/>
        <v>98.8385430007</v>
      </c>
      <c r="N137" s="2">
        <f t="shared" si="47"/>
        <v>111.11623380410001</v>
      </c>
      <c r="O137" s="2">
        <f t="shared" si="47"/>
        <v>124.16715389300001</v>
      </c>
      <c r="P137" s="2">
        <f t="shared" si="47"/>
        <v>137.95350057350001</v>
      </c>
      <c r="Q137" s="2">
        <f t="shared" si="47"/>
        <v>152.42947517499999</v>
      </c>
      <c r="R137" s="2">
        <f t="shared" si="47"/>
        <v>167.54247171590001</v>
      </c>
      <c r="S137" s="2">
        <f t="shared" si="47"/>
        <v>183.23483740930001</v>
      </c>
      <c r="T137" s="2">
        <f t="shared" si="47"/>
        <v>199.4463691592</v>
      </c>
      <c r="U137" s="2">
        <f t="shared" si="47"/>
        <v>212.64057640550001</v>
      </c>
      <c r="V137" s="2">
        <f t="shared" si="47"/>
        <v>207.3245619953704</v>
      </c>
      <c r="W137" s="2">
        <f t="shared" si="47"/>
        <v>202.14144794548614</v>
      </c>
      <c r="X137" s="2">
        <f t="shared" si="47"/>
        <v>197.08791174679999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92.214339287014866</v>
      </c>
      <c r="BC137" s="2">
        <f t="shared" si="48"/>
        <v>86.028999372499996</v>
      </c>
      <c r="BD137" s="2">
        <f t="shared" si="48"/>
        <v>70.650449081800005</v>
      </c>
      <c r="BE137" s="2">
        <f t="shared" si="48"/>
        <v>54.611545867099998</v>
      </c>
      <c r="BF137" s="2">
        <f t="shared" si="48"/>
        <v>38.157684750100003</v>
      </c>
      <c r="BG137" s="2">
        <f t="shared" si="48"/>
        <v>22.306116591799999</v>
      </c>
      <c r="BH137" s="2">
        <f t="shared" si="48"/>
        <v>8.7716597475999993</v>
      </c>
      <c r="BI137" s="2">
        <f t="shared" si="48"/>
        <v>1.9401297200000001E-2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2" customHeight="1" x14ac:dyDescent="0.3">
      <c r="A138" s="66" t="str">
        <f>Base!A138</f>
        <v>Consumption discount rate (end of period, % per year)</v>
      </c>
      <c r="B138" s="67">
        <f>+C154</f>
        <v>5.2060431462493506E-2</v>
      </c>
      <c r="C138" s="67">
        <f t="shared" ref="C138:BH138" si="49">+D154</f>
        <v>5.3222804402315305E-2</v>
      </c>
      <c r="D138" s="67">
        <f t="shared" si="49"/>
        <v>4.9671764718625777E-2</v>
      </c>
      <c r="E138" s="67">
        <f t="shared" si="49"/>
        <v>4.8510742609052082E-2</v>
      </c>
      <c r="F138" s="67">
        <f t="shared" si="49"/>
        <v>4.7171304174752127E-2</v>
      </c>
      <c r="G138" s="67">
        <f t="shared" si="49"/>
        <v>4.5747401514064201E-2</v>
      </c>
      <c r="H138" s="67">
        <f t="shared" si="49"/>
        <v>4.429797632160648E-2</v>
      </c>
      <c r="I138" s="67">
        <f t="shared" si="49"/>
        <v>4.2860333036396581E-2</v>
      </c>
      <c r="J138" s="67">
        <f t="shared" si="49"/>
        <v>4.1458570756375712E-2</v>
      </c>
      <c r="K138" s="67">
        <f t="shared" si="49"/>
        <v>4.0108846563893907E-2</v>
      </c>
      <c r="L138" s="67">
        <f t="shared" si="49"/>
        <v>3.8822662180934442E-2</v>
      </c>
      <c r="M138" s="67">
        <f t="shared" si="49"/>
        <v>3.7608957181773706E-2</v>
      </c>
      <c r="N138" s="67">
        <f t="shared" si="49"/>
        <v>3.6475529581125432E-2</v>
      </c>
      <c r="O138" s="67">
        <f t="shared" si="49"/>
        <v>3.5430143560574612E-2</v>
      </c>
      <c r="P138" s="67">
        <f t="shared" si="49"/>
        <v>3.4481614358363721E-2</v>
      </c>
      <c r="Q138" s="67">
        <f t="shared" si="49"/>
        <v>3.36411568113828E-2</v>
      </c>
      <c r="R138" s="67">
        <f t="shared" si="49"/>
        <v>3.2924353010784335E-2</v>
      </c>
      <c r="S138" s="67">
        <f t="shared" si="49"/>
        <v>3.2354267204039777E-2</v>
      </c>
      <c r="T138" s="67">
        <f t="shared" si="49"/>
        <v>3.1894070928981222E-2</v>
      </c>
      <c r="U138" s="67">
        <f t="shared" si="49"/>
        <v>3.1581935263567118E-2</v>
      </c>
      <c r="V138" s="67">
        <f t="shared" si="49"/>
        <v>3.1159316361454747E-2</v>
      </c>
      <c r="W138" s="67">
        <f t="shared" si="49"/>
        <v>3.0669439012766864E-2</v>
      </c>
      <c r="X138" s="67">
        <f t="shared" si="49"/>
        <v>3.0121563526659179E-2</v>
      </c>
      <c r="Y138" s="67">
        <f t="shared" si="49"/>
        <v>2.9512546107333559E-2</v>
      </c>
      <c r="Z138" s="67">
        <f t="shared" si="49"/>
        <v>2.882784647157477E-2</v>
      </c>
      <c r="AA138" s="67">
        <f t="shared" si="49"/>
        <v>2.8041409429973241E-2</v>
      </c>
      <c r="AB138" s="67">
        <f t="shared" si="49"/>
        <v>2.7114819138064794E-2</v>
      </c>
      <c r="AC138" s="67">
        <f t="shared" si="49"/>
        <v>2.5996125977832296E-2</v>
      </c>
      <c r="AD138" s="67">
        <f t="shared" si="49"/>
        <v>2.5119505106959261E-2</v>
      </c>
      <c r="AE138" s="67">
        <f t="shared" si="49"/>
        <v>2.4243472724811754E-2</v>
      </c>
      <c r="AF138" s="67">
        <f t="shared" si="49"/>
        <v>2.299036771784646E-2</v>
      </c>
      <c r="AG138" s="67">
        <f t="shared" si="49"/>
        <v>-0.11325459163006379</v>
      </c>
      <c r="AH138" s="67">
        <f t="shared" si="49"/>
        <v>6.1197262708264422E-2</v>
      </c>
      <c r="AI138" s="67">
        <f t="shared" si="49"/>
        <v>4.4738143064066316E-2</v>
      </c>
      <c r="AJ138" s="67">
        <f t="shared" si="49"/>
        <v>3.5414390325003042E-2</v>
      </c>
      <c r="AK138" s="67">
        <f t="shared" si="49"/>
        <v>2.9629204542543919E-2</v>
      </c>
      <c r="AL138" s="67">
        <f t="shared" si="49"/>
        <v>2.5803239115653076E-2</v>
      </c>
      <c r="AM138" s="67">
        <f t="shared" si="49"/>
        <v>2.3142786182732022E-2</v>
      </c>
      <c r="AN138" s="67">
        <f t="shared" si="49"/>
        <v>2.1210464310446042E-2</v>
      </c>
      <c r="AO138" s="67">
        <f t="shared" si="49"/>
        <v>1.9749383739279924E-2</v>
      </c>
      <c r="AP138" s="67">
        <f t="shared" si="49"/>
        <v>1.8601935679195325E-2</v>
      </c>
      <c r="AQ138" s="67">
        <f t="shared" si="49"/>
        <v>1.7668659157185962E-2</v>
      </c>
      <c r="AR138" s="67">
        <f t="shared" si="49"/>
        <v>1.6885887658744325E-2</v>
      </c>
      <c r="AS138" s="67">
        <f t="shared" si="49"/>
        <v>1.6212976471098095E-2</v>
      </c>
      <c r="AT138" s="67">
        <f t="shared" si="49"/>
        <v>1.5624805489856675E-2</v>
      </c>
      <c r="AU138" s="67">
        <f t="shared" si="49"/>
        <v>1.5107439861603789E-2</v>
      </c>
      <c r="AV138" s="67">
        <f t="shared" si="49"/>
        <v>1.4655867007055123E-2</v>
      </c>
      <c r="AW138" s="67">
        <f t="shared" si="49"/>
        <v>1.4273295550376375E-2</v>
      </c>
      <c r="AX138" s="67">
        <f t="shared" si="49"/>
        <v>1.3971941023286361E-2</v>
      </c>
      <c r="AY138" s="67">
        <f t="shared" si="49"/>
        <v>2.2558801207152923E-2</v>
      </c>
      <c r="AZ138" s="67">
        <f t="shared" si="49"/>
        <v>9.4109584613937258E-3</v>
      </c>
      <c r="BA138" s="67">
        <f t="shared" si="49"/>
        <v>9.9597158989799262E-3</v>
      </c>
      <c r="BB138" s="67">
        <f t="shared" si="49"/>
        <v>1.0237490529943605E-2</v>
      </c>
      <c r="BC138" s="67">
        <f t="shared" si="49"/>
        <v>1.0333027631563851E-2</v>
      </c>
      <c r="BD138" s="67">
        <f t="shared" si="49"/>
        <v>1.0294425948841113E-2</v>
      </c>
      <c r="BE138" s="67">
        <f t="shared" si="49"/>
        <v>1.0145844269733972E-2</v>
      </c>
      <c r="BF138" s="67">
        <f t="shared" si="49"/>
        <v>9.8977205827157633E-3</v>
      </c>
      <c r="BG138" s="67">
        <f t="shared" si="49"/>
        <v>9.5551208441244651E-3</v>
      </c>
      <c r="BH138" s="67">
        <f t="shared" si="49"/>
        <v>9.1233153224170582E-3</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0.399999999999999" thickBot="1" x14ac:dyDescent="0.35">
      <c r="A146" s="48" t="str">
        <f>Base!A146</f>
        <v xml:space="preserve">DERIVATION OF DISCOUNT RATES  </v>
      </c>
      <c r="B146" s="3"/>
    </row>
    <row r="147" spans="1:124" ht="15" thickTop="1" x14ac:dyDescent="0.3">
      <c r="A147" s="9" t="str">
        <f>Base!A147</f>
        <v>Components of discount rate</v>
      </c>
      <c r="B147" s="3"/>
    </row>
    <row r="148" spans="1:124" x14ac:dyDescent="0.3">
      <c r="A148" s="9" t="str">
        <f>Base!A148</f>
        <v xml:space="preserve">   Population growth</v>
      </c>
      <c r="B148" s="3"/>
      <c r="C148" s="3">
        <f t="shared" ref="C148:AH148" si="50">+(C53/B53)^0.2</f>
        <v>1.0115602927213796</v>
      </c>
      <c r="D148" s="3">
        <f t="shared" si="50"/>
        <v>1.0070772683538509</v>
      </c>
      <c r="E148" s="3">
        <f t="shared" si="50"/>
        <v>1.0083510603497923</v>
      </c>
      <c r="F148" s="3">
        <f t="shared" si="50"/>
        <v>1.0071076480956989</v>
      </c>
      <c r="G148" s="3">
        <f t="shared" si="50"/>
        <v>1.0060065118945292</v>
      </c>
      <c r="H148" s="3">
        <f t="shared" si="50"/>
        <v>1.00502243874638</v>
      </c>
      <c r="I148" s="3">
        <f t="shared" si="50"/>
        <v>1.0041325809142558</v>
      </c>
      <c r="J148" s="3">
        <f t="shared" si="50"/>
        <v>1.0033159242488521</v>
      </c>
      <c r="K148" s="3">
        <f t="shared" si="50"/>
        <v>1.0025528335668807</v>
      </c>
      <c r="L148" s="3">
        <f t="shared" si="50"/>
        <v>1.0018246661425576</v>
      </c>
      <c r="M148" s="3">
        <f t="shared" si="50"/>
        <v>1.0011134493148204</v>
      </c>
      <c r="N148" s="3">
        <f t="shared" si="50"/>
        <v>1.0004016220120626</v>
      </c>
      <c r="O148" s="3">
        <f t="shared" si="50"/>
        <v>0.99967184315660174</v>
      </c>
      <c r="P148" s="3">
        <f t="shared" si="50"/>
        <v>0.99890687278374779</v>
      </c>
      <c r="Q148" s="3">
        <f t="shared" si="50"/>
        <v>0.99808953461373817</v>
      </c>
      <c r="R148" s="3">
        <f t="shared" si="50"/>
        <v>0.99720277209659569</v>
      </c>
      <c r="S148" s="3">
        <f t="shared" si="50"/>
        <v>0.99622981402948929</v>
      </c>
      <c r="T148" s="3">
        <f t="shared" si="50"/>
        <v>0.99515447125787582</v>
      </c>
      <c r="U148" s="3">
        <f t="shared" si="50"/>
        <v>0.99407753206352512</v>
      </c>
      <c r="V148" s="3">
        <f t="shared" si="50"/>
        <v>0.99292295054951563</v>
      </c>
      <c r="W148" s="3">
        <f t="shared" si="50"/>
        <v>0.9916953755030079</v>
      </c>
      <c r="X148" s="3">
        <f t="shared" si="50"/>
        <v>0.99040620058485218</v>
      </c>
      <c r="Y148" s="3">
        <f t="shared" si="50"/>
        <v>0.9890752714323936</v>
      </c>
      <c r="Z148" s="3">
        <f t="shared" si="50"/>
        <v>0.98773277536874737</v>
      </c>
      <c r="AA148" s="3">
        <f t="shared" si="50"/>
        <v>0.9864211625083309</v>
      </c>
      <c r="AB148" s="3">
        <f t="shared" si="50"/>
        <v>0.98519679020350182</v>
      </c>
      <c r="AC148" s="3">
        <f t="shared" si="50"/>
        <v>0.98413073970423037</v>
      </c>
      <c r="AD148" s="3">
        <f t="shared" si="50"/>
        <v>0.98330792318512539</v>
      </c>
      <c r="AE148" s="3">
        <f t="shared" si="50"/>
        <v>0.98282324335065008</v>
      </c>
      <c r="AF148" s="3">
        <f t="shared" si="50"/>
        <v>0.98277338356821031</v>
      </c>
      <c r="AG148" s="3">
        <f t="shared" si="50"/>
        <v>0.98324318776611175</v>
      </c>
      <c r="AH148" s="3">
        <f t="shared" si="50"/>
        <v>1.2321842067649462</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x14ac:dyDescent="0.3">
      <c r="A149" s="9" t="str">
        <f>Base!A149</f>
        <v xml:space="preserve">   Time and risk preference</v>
      </c>
      <c r="B149" s="3"/>
      <c r="C149" s="3">
        <f t="shared" ref="C149:AH149" si="52">+(B18/C18)^0.2</f>
        <v>1.0009999999999999</v>
      </c>
      <c r="D149" s="3">
        <f t="shared" si="52"/>
        <v>1.0009999999999999</v>
      </c>
      <c r="E149" s="3">
        <f t="shared" si="52"/>
        <v>1.0009999999999999</v>
      </c>
      <c r="F149" s="3">
        <f t="shared" si="52"/>
        <v>1.0009999999999999</v>
      </c>
      <c r="G149" s="3">
        <f t="shared" si="52"/>
        <v>1.0009999999999999</v>
      </c>
      <c r="H149" s="3">
        <f t="shared" si="52"/>
        <v>1.0009999999999999</v>
      </c>
      <c r="I149" s="3">
        <f t="shared" si="52"/>
        <v>1.0009999999999999</v>
      </c>
      <c r="J149" s="3">
        <f t="shared" si="52"/>
        <v>1.0009999999999999</v>
      </c>
      <c r="K149" s="3">
        <f t="shared" si="52"/>
        <v>1.0009999999999999</v>
      </c>
      <c r="L149" s="3">
        <f t="shared" si="52"/>
        <v>1.0009999999999999</v>
      </c>
      <c r="M149" s="3">
        <f t="shared" si="52"/>
        <v>1.0009999999999999</v>
      </c>
      <c r="N149" s="3">
        <f t="shared" si="52"/>
        <v>1.0009999999999999</v>
      </c>
      <c r="O149" s="3">
        <f t="shared" si="52"/>
        <v>1.0009999999999999</v>
      </c>
      <c r="P149" s="3">
        <f t="shared" si="52"/>
        <v>1.0009999999999999</v>
      </c>
      <c r="Q149" s="3">
        <f t="shared" si="52"/>
        <v>1.0009999999999999</v>
      </c>
      <c r="R149" s="3">
        <f t="shared" si="52"/>
        <v>1.0009999999999999</v>
      </c>
      <c r="S149" s="3">
        <f t="shared" si="52"/>
        <v>1.0009999999999999</v>
      </c>
      <c r="T149" s="3">
        <f t="shared" si="52"/>
        <v>1.0009999999999999</v>
      </c>
      <c r="U149" s="3">
        <f t="shared" si="52"/>
        <v>1.0009999999999999</v>
      </c>
      <c r="V149" s="3">
        <f t="shared" si="52"/>
        <v>1.0009999999999999</v>
      </c>
      <c r="W149" s="3">
        <f t="shared" si="52"/>
        <v>1.0009999999999999</v>
      </c>
      <c r="X149" s="3">
        <f t="shared" si="52"/>
        <v>1.0009999999999999</v>
      </c>
      <c r="Y149" s="3">
        <f t="shared" si="52"/>
        <v>1.0009999999999999</v>
      </c>
      <c r="Z149" s="3">
        <f t="shared" si="52"/>
        <v>1.0009999999999999</v>
      </c>
      <c r="AA149" s="3">
        <f t="shared" si="52"/>
        <v>1.0009999999999999</v>
      </c>
      <c r="AB149" s="3">
        <f t="shared" si="52"/>
        <v>1.0009999999999999</v>
      </c>
      <c r="AC149" s="3">
        <f t="shared" si="52"/>
        <v>1.0009999999999999</v>
      </c>
      <c r="AD149" s="3">
        <f t="shared" si="52"/>
        <v>1.0009999999999999</v>
      </c>
      <c r="AE149" s="3">
        <f t="shared" si="52"/>
        <v>1.0009999999999999</v>
      </c>
      <c r="AF149" s="3">
        <f t="shared" si="52"/>
        <v>1.0009999999999999</v>
      </c>
      <c r="AG149" s="3">
        <f t="shared" si="52"/>
        <v>1.0009999999999999</v>
      </c>
      <c r="AH149" s="3">
        <f t="shared" si="52"/>
        <v>1.0009999999999999</v>
      </c>
      <c r="AI149" s="3">
        <f t="shared" ref="AI149:BI149" si="53">+(AH18/AI18)^0.2</f>
        <v>1.0009999999999999</v>
      </c>
      <c r="AJ149" s="3">
        <f t="shared" si="53"/>
        <v>1.0009999999999999</v>
      </c>
      <c r="AK149" s="3">
        <f t="shared" si="53"/>
        <v>1.0009999999999999</v>
      </c>
      <c r="AL149" s="3">
        <f t="shared" si="53"/>
        <v>1.0009999999999999</v>
      </c>
      <c r="AM149" s="3">
        <f t="shared" si="53"/>
        <v>1.0009999999999999</v>
      </c>
      <c r="AN149" s="3">
        <f t="shared" si="53"/>
        <v>1.0009999999999999</v>
      </c>
      <c r="AO149" s="3">
        <f t="shared" si="53"/>
        <v>1.0009999999999999</v>
      </c>
      <c r="AP149" s="3">
        <f t="shared" si="53"/>
        <v>1.0009999999999999</v>
      </c>
      <c r="AQ149" s="3">
        <f t="shared" si="53"/>
        <v>1.0009999999999999</v>
      </c>
      <c r="AR149" s="3">
        <f t="shared" si="53"/>
        <v>1.0009999999999999</v>
      </c>
      <c r="AS149" s="3">
        <f t="shared" si="53"/>
        <v>1.0009999999999999</v>
      </c>
      <c r="AT149" s="3">
        <f t="shared" si="53"/>
        <v>1.0009999999999999</v>
      </c>
      <c r="AU149" s="3">
        <f t="shared" si="53"/>
        <v>1.0009999999999999</v>
      </c>
      <c r="AV149" s="3">
        <f t="shared" si="53"/>
        <v>1.0009999999999999</v>
      </c>
      <c r="AW149" s="3">
        <f t="shared" si="53"/>
        <v>1.0009999999999999</v>
      </c>
      <c r="AX149" s="3">
        <f t="shared" si="53"/>
        <v>1.0009999999999999</v>
      </c>
      <c r="AY149" s="3">
        <f t="shared" si="53"/>
        <v>1.0009999999999999</v>
      </c>
      <c r="AZ149" s="3">
        <f t="shared" si="53"/>
        <v>1.0009999999999999</v>
      </c>
      <c r="BA149" s="3">
        <f t="shared" si="53"/>
        <v>1.0009999999999999</v>
      </c>
      <c r="BB149" s="3">
        <f t="shared" si="53"/>
        <v>1.0009999999999999</v>
      </c>
      <c r="BC149" s="3">
        <f t="shared" si="53"/>
        <v>1.0009999999999999</v>
      </c>
      <c r="BD149" s="3">
        <f t="shared" si="53"/>
        <v>1.0009999999999999</v>
      </c>
      <c r="BE149" s="3">
        <f t="shared" si="53"/>
        <v>1.0009999999999999</v>
      </c>
      <c r="BF149" s="3">
        <f t="shared" si="53"/>
        <v>1.0009999999999999</v>
      </c>
      <c r="BG149" s="3">
        <f t="shared" si="53"/>
        <v>1.0009999999999999</v>
      </c>
      <c r="BH149" s="3">
        <f t="shared" si="53"/>
        <v>1.0009999999999999</v>
      </c>
      <c r="BI149" s="3">
        <f t="shared" si="53"/>
        <v>1.0009999999999999</v>
      </c>
    </row>
    <row r="150" spans="1:124" x14ac:dyDescent="0.3">
      <c r="A150" s="9" t="str">
        <f>Base!A150</f>
        <v xml:space="preserve">   Ratio MU</v>
      </c>
      <c r="B150" s="3"/>
      <c r="C150" s="3">
        <f t="shared" ref="C150:AH150" si="54">+((C126/B126)^($B$19))^0.2</f>
        <v>1.0510094220404531</v>
      </c>
      <c r="D150" s="3">
        <f t="shared" si="54"/>
        <v>1.0521706337685468</v>
      </c>
      <c r="E150" s="3">
        <f t="shared" si="54"/>
        <v>1.0486231415770488</v>
      </c>
      <c r="F150" s="3">
        <f t="shared" si="54"/>
        <v>1.0474632793297225</v>
      </c>
      <c r="G150" s="3">
        <f t="shared" si="54"/>
        <v>1.0461251789957564</v>
      </c>
      <c r="H150" s="3">
        <f t="shared" si="54"/>
        <v>1.044702698815249</v>
      </c>
      <c r="I150" s="3">
        <f t="shared" si="54"/>
        <v>1.0432547216000065</v>
      </c>
      <c r="J150" s="3">
        <f t="shared" si="54"/>
        <v>1.0418185145218748</v>
      </c>
      <c r="K150" s="3">
        <f t="shared" si="54"/>
        <v>1.0404181526037721</v>
      </c>
      <c r="L150" s="3">
        <f t="shared" si="54"/>
        <v>1.0390697767871069</v>
      </c>
      <c r="M150" s="3">
        <f t="shared" si="54"/>
        <v>1.0377848773036309</v>
      </c>
      <c r="N150" s="3">
        <f t="shared" si="54"/>
        <v>1.0365723847969768</v>
      </c>
      <c r="O150" s="3">
        <f t="shared" si="54"/>
        <v>1.035440089491634</v>
      </c>
      <c r="P150" s="3">
        <f t="shared" si="54"/>
        <v>1.0343957478127619</v>
      </c>
      <c r="Q150" s="3">
        <f t="shared" si="54"/>
        <v>1.0334481661921717</v>
      </c>
      <c r="R150" s="3">
        <f t="shared" si="54"/>
        <v>1.0326085482631198</v>
      </c>
      <c r="S150" s="3">
        <f t="shared" si="54"/>
        <v>1.0318924605502342</v>
      </c>
      <c r="T150" s="3">
        <f t="shared" si="54"/>
        <v>1.0313229442597802</v>
      </c>
      <c r="U150" s="3">
        <f t="shared" si="54"/>
        <v>1.0308632077212601</v>
      </c>
      <c r="V150" s="3">
        <f t="shared" si="54"/>
        <v>1.0305513838796876</v>
      </c>
      <c r="W150" s="3">
        <f t="shared" si="54"/>
        <v>1.0301291871742806</v>
      </c>
      <c r="X150" s="3">
        <f t="shared" si="54"/>
        <v>1.0296397992135535</v>
      </c>
      <c r="Y150" s="3">
        <f t="shared" si="54"/>
        <v>1.0290924710556038</v>
      </c>
      <c r="Z150" s="3">
        <f t="shared" si="54"/>
        <v>1.0284840620452884</v>
      </c>
      <c r="AA150" s="3">
        <f t="shared" si="54"/>
        <v>1.0278000464251498</v>
      </c>
      <c r="AB150" s="3">
        <f t="shared" si="54"/>
        <v>1.0270143950349384</v>
      </c>
      <c r="AC150" s="3">
        <f t="shared" si="54"/>
        <v>1.0260887304076574</v>
      </c>
      <c r="AD150" s="3">
        <f t="shared" si="54"/>
        <v>1.0249711548230094</v>
      </c>
      <c r="AE150" s="3">
        <f t="shared" si="54"/>
        <v>1.0240954096972621</v>
      </c>
      <c r="AF150" s="3">
        <f t="shared" si="54"/>
        <v>1.0232202524723395</v>
      </c>
      <c r="AG150" s="3">
        <f t="shared" si="54"/>
        <v>1.021968399318528</v>
      </c>
      <c r="AH150" s="3">
        <f t="shared" si="54"/>
        <v>0.88585954882111517</v>
      </c>
      <c r="AI150" s="3">
        <f t="shared" ref="AI150:BI150" si="55">+((AI126/AH126)^($B$19))^0.2</f>
        <v>1.0601371255826819</v>
      </c>
      <c r="AJ150" s="3">
        <f t="shared" si="55"/>
        <v>1.0436944486154509</v>
      </c>
      <c r="AK150" s="3">
        <f t="shared" si="55"/>
        <v>1.0343800103146885</v>
      </c>
      <c r="AL150" s="3">
        <f t="shared" si="55"/>
        <v>1.0286006039386055</v>
      </c>
      <c r="AM150" s="3">
        <f t="shared" si="55"/>
        <v>1.0247784606549981</v>
      </c>
      <c r="AN150" s="3">
        <f t="shared" si="55"/>
        <v>1.0221206655172148</v>
      </c>
      <c r="AO150" s="3">
        <f t="shared" si="55"/>
        <v>1.0201902740364097</v>
      </c>
      <c r="AP150" s="3">
        <f t="shared" si="55"/>
        <v>1.0187306530861939</v>
      </c>
      <c r="AQ150" s="3">
        <f t="shared" si="55"/>
        <v>1.0175843513278675</v>
      </c>
      <c r="AR150" s="3">
        <f t="shared" si="55"/>
        <v>1.016652007150036</v>
      </c>
      <c r="AS150" s="3">
        <f t="shared" si="55"/>
        <v>1.0158700176411033</v>
      </c>
      <c r="AT150" s="3">
        <f t="shared" si="55"/>
        <v>1.0151977786924058</v>
      </c>
      <c r="AU150" s="3">
        <f t="shared" si="55"/>
        <v>1.0146101952945623</v>
      </c>
      <c r="AV150" s="3">
        <f t="shared" si="55"/>
        <v>1.0140933465150888</v>
      </c>
      <c r="AW150" s="3">
        <f t="shared" si="55"/>
        <v>1.0136422247822729</v>
      </c>
      <c r="AX150" s="3">
        <f t="shared" si="55"/>
        <v>1.0132600355148615</v>
      </c>
      <c r="AY150" s="3">
        <f t="shared" si="55"/>
        <v>1.0129589820412452</v>
      </c>
      <c r="AZ150" s="3">
        <f t="shared" si="55"/>
        <v>1.0215372639432099</v>
      </c>
      <c r="BA150" s="3">
        <f t="shared" si="55"/>
        <v>1.0084025559054883</v>
      </c>
      <c r="BB150" s="3">
        <f t="shared" si="55"/>
        <v>1.0089507651338463</v>
      </c>
      <c r="BC150" s="3">
        <f t="shared" si="55"/>
        <v>1.009228262267676</v>
      </c>
      <c r="BD150" s="3">
        <f t="shared" si="55"/>
        <v>1.0093237039276364</v>
      </c>
      <c r="BE150" s="3">
        <f t="shared" si="55"/>
        <v>1.0092851408080332</v>
      </c>
      <c r="BF150" s="3">
        <f t="shared" si="55"/>
        <v>1.009136707562172</v>
      </c>
      <c r="BG150" s="3">
        <f t="shared" si="55"/>
        <v>1.008888831750965</v>
      </c>
      <c r="BH150" s="3">
        <f t="shared" si="55"/>
        <v>1.0085465742698547</v>
      </c>
      <c r="BI150" s="3">
        <f t="shared" si="55"/>
        <v>1.0081152001222948</v>
      </c>
    </row>
    <row r="151" spans="1:124" x14ac:dyDescent="0.3">
      <c r="A151" s="9" t="str">
        <f>Base!A151</f>
        <v>Product</v>
      </c>
      <c r="B151" s="3"/>
      <c r="C151" s="3">
        <f>+C150*C149</f>
        <v>1.0520604314624935</v>
      </c>
      <c r="D151" s="3">
        <f t="shared" ref="D151:BI151" si="56">+D150*D149</f>
        <v>1.0532228044023153</v>
      </c>
      <c r="E151" s="3">
        <f t="shared" si="56"/>
        <v>1.0496717647186258</v>
      </c>
      <c r="F151" s="3">
        <f t="shared" si="56"/>
        <v>1.0485107426090521</v>
      </c>
      <c r="G151" s="3">
        <f t="shared" si="56"/>
        <v>1.0471713041747521</v>
      </c>
      <c r="H151" s="3">
        <f t="shared" si="56"/>
        <v>1.0457474015140642</v>
      </c>
      <c r="I151" s="3">
        <f t="shared" si="56"/>
        <v>1.0442979763216065</v>
      </c>
      <c r="J151" s="3">
        <f t="shared" si="56"/>
        <v>1.0428603330363966</v>
      </c>
      <c r="K151" s="3">
        <f t="shared" si="56"/>
        <v>1.0414585707563757</v>
      </c>
      <c r="L151" s="3">
        <f t="shared" si="56"/>
        <v>1.0401088465638939</v>
      </c>
      <c r="M151" s="3">
        <f t="shared" si="56"/>
        <v>1.0388226621809344</v>
      </c>
      <c r="N151" s="3">
        <f t="shared" si="56"/>
        <v>1.0376089571817737</v>
      </c>
      <c r="O151" s="3">
        <f t="shared" si="56"/>
        <v>1.0364755295811254</v>
      </c>
      <c r="P151" s="3">
        <f t="shared" si="56"/>
        <v>1.0354301435605746</v>
      </c>
      <c r="Q151" s="3">
        <f t="shared" si="56"/>
        <v>1.0344816143583637</v>
      </c>
      <c r="R151" s="3">
        <f t="shared" si="56"/>
        <v>1.0336411568113828</v>
      </c>
      <c r="S151" s="3">
        <f t="shared" si="56"/>
        <v>1.0329243530107843</v>
      </c>
      <c r="T151" s="3">
        <f t="shared" si="56"/>
        <v>1.0323542672040398</v>
      </c>
      <c r="U151" s="3">
        <f t="shared" si="56"/>
        <v>1.0318940709289812</v>
      </c>
      <c r="V151" s="3">
        <f t="shared" si="56"/>
        <v>1.0315819352635671</v>
      </c>
      <c r="W151" s="3">
        <f t="shared" si="56"/>
        <v>1.0311593163614547</v>
      </c>
      <c r="X151" s="3">
        <f t="shared" si="56"/>
        <v>1.0306694390127669</v>
      </c>
      <c r="Y151" s="3">
        <f t="shared" si="56"/>
        <v>1.0301215635266592</v>
      </c>
      <c r="Z151" s="3">
        <f t="shared" si="56"/>
        <v>1.0295125461073336</v>
      </c>
      <c r="AA151" s="3">
        <f t="shared" si="56"/>
        <v>1.0288278464715748</v>
      </c>
      <c r="AB151" s="3">
        <f t="shared" si="56"/>
        <v>1.0280414094299732</v>
      </c>
      <c r="AC151" s="3">
        <f t="shared" si="56"/>
        <v>1.0271148191380648</v>
      </c>
      <c r="AD151" s="3">
        <f t="shared" si="56"/>
        <v>1.0259961259778323</v>
      </c>
      <c r="AE151" s="3">
        <f t="shared" si="56"/>
        <v>1.0251195051069593</v>
      </c>
      <c r="AF151" s="3">
        <f t="shared" si="56"/>
        <v>1.0242434727248118</v>
      </c>
      <c r="AG151" s="3">
        <f t="shared" si="56"/>
        <v>1.0229903677178465</v>
      </c>
      <c r="AH151" s="3">
        <f t="shared" si="56"/>
        <v>0.88674540836993621</v>
      </c>
      <c r="AI151" s="3">
        <f t="shared" si="56"/>
        <v>1.0611972627082644</v>
      </c>
      <c r="AJ151" s="3">
        <f t="shared" si="56"/>
        <v>1.0447381430640663</v>
      </c>
      <c r="AK151" s="3">
        <f t="shared" si="56"/>
        <v>1.035414390325003</v>
      </c>
      <c r="AL151" s="3">
        <f t="shared" si="56"/>
        <v>1.0296292045425439</v>
      </c>
      <c r="AM151" s="3">
        <f t="shared" si="56"/>
        <v>1.0258032391156531</v>
      </c>
      <c r="AN151" s="3">
        <f t="shared" si="56"/>
        <v>1.023142786182732</v>
      </c>
      <c r="AO151" s="3">
        <f t="shared" si="56"/>
        <v>1.021210464310446</v>
      </c>
      <c r="AP151" s="3">
        <f t="shared" si="56"/>
        <v>1.0197493837392799</v>
      </c>
      <c r="AQ151" s="3">
        <f t="shared" si="56"/>
        <v>1.0186019356791953</v>
      </c>
      <c r="AR151" s="3">
        <f t="shared" si="56"/>
        <v>1.017668659157186</v>
      </c>
      <c r="AS151" s="3">
        <f t="shared" si="56"/>
        <v>1.0168858876587443</v>
      </c>
      <c r="AT151" s="3">
        <f t="shared" si="56"/>
        <v>1.0162129764710981</v>
      </c>
      <c r="AU151" s="3">
        <f t="shared" si="56"/>
        <v>1.0156248054898567</v>
      </c>
      <c r="AV151" s="3">
        <f t="shared" si="56"/>
        <v>1.0151074398616038</v>
      </c>
      <c r="AW151" s="3">
        <f t="shared" si="56"/>
        <v>1.0146558670070551</v>
      </c>
      <c r="AX151" s="3">
        <f t="shared" si="56"/>
        <v>1.0142732955503764</v>
      </c>
      <c r="AY151" s="3">
        <f t="shared" si="56"/>
        <v>1.0139719410232864</v>
      </c>
      <c r="AZ151" s="3">
        <f t="shared" si="56"/>
        <v>1.0225588012071529</v>
      </c>
      <c r="BA151" s="3">
        <f t="shared" si="56"/>
        <v>1.0094109584613937</v>
      </c>
      <c r="BB151" s="3">
        <f t="shared" si="56"/>
        <v>1.0099597158989799</v>
      </c>
      <c r="BC151" s="3">
        <f t="shared" si="56"/>
        <v>1.0102374905299436</v>
      </c>
      <c r="BD151" s="3">
        <f t="shared" si="56"/>
        <v>1.0103330276315639</v>
      </c>
      <c r="BE151" s="3">
        <f t="shared" si="56"/>
        <v>1.0102944259488411</v>
      </c>
      <c r="BF151" s="3">
        <f t="shared" si="56"/>
        <v>1.010145844269734</v>
      </c>
      <c r="BG151" s="3">
        <f t="shared" si="56"/>
        <v>1.0098977205827158</v>
      </c>
      <c r="BH151" s="3">
        <f t="shared" si="56"/>
        <v>1.0095551208441245</v>
      </c>
      <c r="BI151" s="3">
        <f t="shared" si="56"/>
        <v>1.0091233153224171</v>
      </c>
    </row>
    <row r="152" spans="1:124" x14ac:dyDescent="0.3">
      <c r="A152" s="9" t="str">
        <f>Base!A152</f>
        <v>Consumption discount rate</v>
      </c>
      <c r="B152" s="3"/>
      <c r="C152" s="3">
        <f>+C151-1</f>
        <v>5.2060431462493506E-2</v>
      </c>
      <c r="D152" s="3">
        <f t="shared" ref="D152:BI152" si="57">+D151-1</f>
        <v>5.3222804402315305E-2</v>
      </c>
      <c r="E152" s="3">
        <f t="shared" si="57"/>
        <v>4.9671764718625777E-2</v>
      </c>
      <c r="F152" s="3">
        <f t="shared" si="57"/>
        <v>4.8510742609052082E-2</v>
      </c>
      <c r="G152" s="3">
        <f t="shared" si="57"/>
        <v>4.7171304174752127E-2</v>
      </c>
      <c r="H152" s="3">
        <f t="shared" si="57"/>
        <v>4.5747401514064201E-2</v>
      </c>
      <c r="I152" s="3">
        <f t="shared" si="57"/>
        <v>4.429797632160648E-2</v>
      </c>
      <c r="J152" s="3">
        <f t="shared" si="57"/>
        <v>4.2860333036396581E-2</v>
      </c>
      <c r="K152" s="3">
        <f t="shared" si="57"/>
        <v>4.1458570756375712E-2</v>
      </c>
      <c r="L152" s="3">
        <f t="shared" si="57"/>
        <v>4.0108846563893907E-2</v>
      </c>
      <c r="M152" s="3">
        <f t="shared" si="57"/>
        <v>3.8822662180934442E-2</v>
      </c>
      <c r="N152" s="3">
        <f t="shared" si="57"/>
        <v>3.7608957181773706E-2</v>
      </c>
      <c r="O152" s="3">
        <f t="shared" si="57"/>
        <v>3.6475529581125432E-2</v>
      </c>
      <c r="P152" s="3">
        <f t="shared" si="57"/>
        <v>3.5430143560574612E-2</v>
      </c>
      <c r="Q152" s="3">
        <f t="shared" si="57"/>
        <v>3.4481614358363721E-2</v>
      </c>
      <c r="R152" s="3">
        <f t="shared" si="57"/>
        <v>3.36411568113828E-2</v>
      </c>
      <c r="S152" s="3">
        <f t="shared" si="57"/>
        <v>3.2924353010784335E-2</v>
      </c>
      <c r="T152" s="3">
        <f t="shared" si="57"/>
        <v>3.2354267204039777E-2</v>
      </c>
      <c r="U152" s="3">
        <f t="shared" si="57"/>
        <v>3.1894070928981222E-2</v>
      </c>
      <c r="V152" s="3">
        <f t="shared" si="57"/>
        <v>3.1581935263567118E-2</v>
      </c>
      <c r="W152" s="3">
        <f t="shared" si="57"/>
        <v>3.1159316361454747E-2</v>
      </c>
      <c r="X152" s="3">
        <f t="shared" si="57"/>
        <v>3.0669439012766864E-2</v>
      </c>
      <c r="Y152" s="3">
        <f t="shared" si="57"/>
        <v>3.0121563526659179E-2</v>
      </c>
      <c r="Z152" s="3">
        <f t="shared" si="57"/>
        <v>2.9512546107333559E-2</v>
      </c>
      <c r="AA152" s="3">
        <f t="shared" si="57"/>
        <v>2.882784647157477E-2</v>
      </c>
      <c r="AB152" s="3">
        <f t="shared" si="57"/>
        <v>2.8041409429973241E-2</v>
      </c>
      <c r="AC152" s="3">
        <f t="shared" si="57"/>
        <v>2.7114819138064794E-2</v>
      </c>
      <c r="AD152" s="3">
        <f t="shared" si="57"/>
        <v>2.5996125977832296E-2</v>
      </c>
      <c r="AE152" s="3">
        <f t="shared" si="57"/>
        <v>2.5119505106959261E-2</v>
      </c>
      <c r="AF152" s="3">
        <f t="shared" si="57"/>
        <v>2.4243472724811754E-2</v>
      </c>
      <c r="AG152" s="3">
        <f t="shared" si="57"/>
        <v>2.299036771784646E-2</v>
      </c>
      <c r="AH152" s="3">
        <f t="shared" si="57"/>
        <v>-0.11325459163006379</v>
      </c>
      <c r="AI152" s="3">
        <f t="shared" si="57"/>
        <v>6.1197262708264422E-2</v>
      </c>
      <c r="AJ152" s="3">
        <f t="shared" si="57"/>
        <v>4.4738143064066316E-2</v>
      </c>
      <c r="AK152" s="3">
        <f t="shared" si="57"/>
        <v>3.5414390325003042E-2</v>
      </c>
      <c r="AL152" s="3">
        <f t="shared" si="57"/>
        <v>2.9629204542543919E-2</v>
      </c>
      <c r="AM152" s="3">
        <f t="shared" si="57"/>
        <v>2.5803239115653076E-2</v>
      </c>
      <c r="AN152" s="3">
        <f t="shared" si="57"/>
        <v>2.3142786182732022E-2</v>
      </c>
      <c r="AO152" s="3">
        <f t="shared" si="57"/>
        <v>2.1210464310446042E-2</v>
      </c>
      <c r="AP152" s="3">
        <f t="shared" si="57"/>
        <v>1.9749383739279924E-2</v>
      </c>
      <c r="AQ152" s="3">
        <f t="shared" si="57"/>
        <v>1.8601935679195325E-2</v>
      </c>
      <c r="AR152" s="3">
        <f t="shared" si="57"/>
        <v>1.7668659157185962E-2</v>
      </c>
      <c r="AS152" s="3">
        <f t="shared" si="57"/>
        <v>1.6885887658744325E-2</v>
      </c>
      <c r="AT152" s="3">
        <f t="shared" si="57"/>
        <v>1.6212976471098095E-2</v>
      </c>
      <c r="AU152" s="3">
        <f t="shared" si="57"/>
        <v>1.5624805489856675E-2</v>
      </c>
      <c r="AV152" s="3">
        <f t="shared" si="57"/>
        <v>1.5107439861603789E-2</v>
      </c>
      <c r="AW152" s="3">
        <f t="shared" si="57"/>
        <v>1.4655867007055123E-2</v>
      </c>
      <c r="AX152" s="3">
        <f t="shared" si="57"/>
        <v>1.4273295550376375E-2</v>
      </c>
      <c r="AY152" s="3">
        <f t="shared" si="57"/>
        <v>1.3971941023286361E-2</v>
      </c>
      <c r="AZ152" s="3">
        <f t="shared" si="57"/>
        <v>2.2558801207152923E-2</v>
      </c>
      <c r="BA152" s="3">
        <f t="shared" si="57"/>
        <v>9.4109584613937258E-3</v>
      </c>
      <c r="BB152" s="3">
        <f t="shared" si="57"/>
        <v>9.9597158989799262E-3</v>
      </c>
      <c r="BC152" s="3">
        <f t="shared" si="57"/>
        <v>1.0237490529943605E-2</v>
      </c>
      <c r="BD152" s="3">
        <f t="shared" si="57"/>
        <v>1.0333027631563851E-2</v>
      </c>
      <c r="BE152" s="3">
        <f t="shared" si="57"/>
        <v>1.0294425948841113E-2</v>
      </c>
      <c r="BF152" s="3">
        <f t="shared" si="57"/>
        <v>1.0145844269733972E-2</v>
      </c>
      <c r="BG152" s="3">
        <f t="shared" si="57"/>
        <v>9.8977205827157633E-3</v>
      </c>
      <c r="BH152" s="3">
        <f t="shared" si="57"/>
        <v>9.5551208441244651E-3</v>
      </c>
      <c r="BI152" s="3">
        <f t="shared" si="57"/>
        <v>9.1233153224170582E-3</v>
      </c>
    </row>
    <row r="153" spans="1:124" x14ac:dyDescent="0.3">
      <c r="A153" s="9" t="str">
        <f>Base!A153</f>
        <v>Risk-free rate of return</v>
      </c>
      <c r="B153" s="3"/>
      <c r="C153" s="3">
        <f t="shared" ref="C153:AH153" si="58">+C148*C150*(1+B16)-1</f>
        <v>6.4222558010780917E-2</v>
      </c>
      <c r="D153" s="3">
        <f t="shared" si="58"/>
        <v>5.9617127697768169E-2</v>
      </c>
      <c r="E153" s="3">
        <f t="shared" si="58"/>
        <v>5.7380256716547562E-2</v>
      </c>
      <c r="F153" s="3">
        <f t="shared" si="58"/>
        <v>5.4908279712364783E-2</v>
      </c>
      <c r="G153" s="3">
        <f t="shared" si="58"/>
        <v>5.2408742326560898E-2</v>
      </c>
      <c r="H153" s="3">
        <f t="shared" si="58"/>
        <v>4.9949654128226495E-2</v>
      </c>
      <c r="I153" s="3">
        <f t="shared" si="58"/>
        <v>4.7566056151197911E-2</v>
      </c>
      <c r="J153" s="3">
        <f t="shared" si="58"/>
        <v>4.5273105797080992E-2</v>
      </c>
      <c r="K153" s="3">
        <f t="shared" si="58"/>
        <v>4.3074166987331131E-2</v>
      </c>
      <c r="L153" s="3">
        <f t="shared" si="58"/>
        <v>4.0965732228565255E-2</v>
      </c>
      <c r="M153" s="3">
        <f t="shared" si="58"/>
        <v>3.8940398164195589E-2</v>
      </c>
      <c r="N153" s="3">
        <f t="shared" si="58"/>
        <v>3.6988695083807421E-2</v>
      </c>
      <c r="O153" s="3">
        <f t="shared" si="58"/>
        <v>3.5100302740338485E-2</v>
      </c>
      <c r="P153" s="3">
        <f t="shared" si="58"/>
        <v>3.3265021668452244E-2</v>
      </c>
      <c r="Q153" s="3">
        <f t="shared" si="58"/>
        <v>3.1473799242165867E-2</v>
      </c>
      <c r="R153" s="3">
        <f t="shared" si="58"/>
        <v>2.9720106818624359E-2</v>
      </c>
      <c r="S153" s="3">
        <f t="shared" si="58"/>
        <v>2.8002034072391879E-2</v>
      </c>
      <c r="T153" s="3">
        <f t="shared" si="58"/>
        <v>2.6325639290957215E-2</v>
      </c>
      <c r="U153" s="3">
        <f t="shared" si="58"/>
        <v>2.4757953426639334E-2</v>
      </c>
      <c r="V153" s="3">
        <f t="shared" si="58"/>
        <v>2.3258120774706015E-2</v>
      </c>
      <c r="W153" s="3">
        <f t="shared" si="58"/>
        <v>2.1574351091406596E-2</v>
      </c>
      <c r="X153" s="3">
        <f t="shared" si="58"/>
        <v>1.9761641510045669E-2</v>
      </c>
      <c r="Y153" s="3">
        <f t="shared" si="58"/>
        <v>1.7849915138353989E-2</v>
      </c>
      <c r="Z153" s="3">
        <f t="shared" si="58"/>
        <v>1.5867417026515618E-2</v>
      </c>
      <c r="AA153" s="3">
        <f t="shared" si="58"/>
        <v>1.384371662081274E-2</v>
      </c>
      <c r="AB153" s="3">
        <f t="shared" si="58"/>
        <v>1.1811285481212463E-2</v>
      </c>
      <c r="AC153" s="3">
        <f t="shared" si="58"/>
        <v>9.8054612582625378E-3</v>
      </c>
      <c r="AD153" s="3">
        <f t="shared" si="58"/>
        <v>7.8622575736728706E-3</v>
      </c>
      <c r="AE153" s="3">
        <f t="shared" si="58"/>
        <v>6.5047720591759894E-3</v>
      </c>
      <c r="AF153" s="3">
        <f t="shared" si="58"/>
        <v>5.5936296577594469E-3</v>
      </c>
      <c r="AG153" s="3">
        <f t="shared" si="58"/>
        <v>4.8434667421801691E-3</v>
      </c>
      <c r="AH153" s="3">
        <f t="shared" si="58"/>
        <v>9.1542145469298841E-2</v>
      </c>
      <c r="AI153" s="3">
        <f t="shared" ref="AI153:BI153" si="59">+AI148*AI150*(1+AH16)-1</f>
        <v>6.0259145333551256E-2</v>
      </c>
      <c r="AJ153" s="3">
        <f t="shared" si="59"/>
        <v>4.3798477994664076E-2</v>
      </c>
      <c r="AK153" s="3">
        <f t="shared" si="59"/>
        <v>3.4469295158723323E-2</v>
      </c>
      <c r="AL153" s="3">
        <f t="shared" si="59"/>
        <v>2.8677492153963646E-2</v>
      </c>
      <c r="AM153" s="3">
        <f t="shared" si="59"/>
        <v>2.4844798095525311E-2</v>
      </c>
      <c r="AN153" s="3">
        <f t="shared" si="59"/>
        <v>2.2177964498431901E-2</v>
      </c>
      <c r="AO153" s="3">
        <f t="shared" si="59"/>
        <v>2.0239801053360429E-2</v>
      </c>
      <c r="AP153" s="3">
        <f t="shared" si="59"/>
        <v>1.8773481978820561E-2</v>
      </c>
      <c r="AQ153" s="3">
        <f t="shared" si="59"/>
        <v>1.7621399310112418E-2</v>
      </c>
      <c r="AR153" s="3">
        <f t="shared" si="59"/>
        <v>1.668406122846644E-2</v>
      </c>
      <c r="AS153" s="3">
        <f t="shared" si="59"/>
        <v>1.5897755062861618E-2</v>
      </c>
      <c r="AT153" s="3">
        <f t="shared" si="59"/>
        <v>1.5221783360406471E-2</v>
      </c>
      <c r="AU153" s="3">
        <f t="shared" si="59"/>
        <v>1.4630971272286963E-2</v>
      </c>
      <c r="AV153" s="3">
        <f t="shared" si="59"/>
        <v>1.4111329321891741E-2</v>
      </c>
      <c r="AW153" s="3">
        <f t="shared" si="59"/>
        <v>1.3657790946735693E-2</v>
      </c>
      <c r="AX153" s="3">
        <f t="shared" si="59"/>
        <v>1.3273510716734771E-2</v>
      </c>
      <c r="AY153" s="3">
        <f t="shared" si="59"/>
        <v>1.2970648088498571E-2</v>
      </c>
      <c r="AZ153" s="3">
        <f t="shared" si="59"/>
        <v>2.1547452288190438E-2</v>
      </c>
      <c r="BA153" s="3">
        <f t="shared" si="59"/>
        <v>8.411265560799519E-3</v>
      </c>
      <c r="BB153" s="3">
        <f t="shared" si="59"/>
        <v>8.9583117914258104E-3</v>
      </c>
      <c r="BC153" s="3">
        <f t="shared" si="59"/>
        <v>9.2347994673316336E-3</v>
      </c>
      <c r="BD153" s="3">
        <f t="shared" si="59"/>
        <v>9.3293656754558363E-3</v>
      </c>
      <c r="BE153" s="3">
        <f t="shared" si="59"/>
        <v>9.2900436924701069E-3</v>
      </c>
      <c r="BF153" s="3">
        <f t="shared" si="59"/>
        <v>9.1409528342796253E-3</v>
      </c>
      <c r="BG153" s="3">
        <f t="shared" si="59"/>
        <v>8.8925072525321003E-3</v>
      </c>
      <c r="BH153" s="3">
        <f t="shared" si="59"/>
        <v>8.5497561736349592E-3</v>
      </c>
      <c r="BI153" s="3">
        <f t="shared" si="59"/>
        <v>8.1179544717941976E-3</v>
      </c>
    </row>
    <row r="154" spans="1:124" x14ac:dyDescent="0.3">
      <c r="A154" s="9" t="str">
        <f>Base!A154</f>
        <v>Real rate of return on capital (with full risks)</v>
      </c>
      <c r="B154" s="3"/>
      <c r="C154" s="3">
        <f t="shared" ref="C154:AH154" si="60">+C151*(1+B9)-1</f>
        <v>5.2060431462493506E-2</v>
      </c>
      <c r="D154" s="3">
        <f t="shared" si="60"/>
        <v>5.3222804402315305E-2</v>
      </c>
      <c r="E154" s="3">
        <f t="shared" si="60"/>
        <v>4.9671764718625777E-2</v>
      </c>
      <c r="F154" s="3">
        <f t="shared" si="60"/>
        <v>4.8510742609052082E-2</v>
      </c>
      <c r="G154" s="3">
        <f t="shared" si="60"/>
        <v>4.7171304174752127E-2</v>
      </c>
      <c r="H154" s="3">
        <f t="shared" si="60"/>
        <v>4.5747401514064201E-2</v>
      </c>
      <c r="I154" s="3">
        <f t="shared" si="60"/>
        <v>4.429797632160648E-2</v>
      </c>
      <c r="J154" s="3">
        <f t="shared" si="60"/>
        <v>4.2860333036396581E-2</v>
      </c>
      <c r="K154" s="3">
        <f t="shared" si="60"/>
        <v>4.1458570756375712E-2</v>
      </c>
      <c r="L154" s="3">
        <f t="shared" si="60"/>
        <v>4.0108846563893907E-2</v>
      </c>
      <c r="M154" s="3">
        <f t="shared" si="60"/>
        <v>3.8822662180934442E-2</v>
      </c>
      <c r="N154" s="3">
        <f t="shared" si="60"/>
        <v>3.7608957181773706E-2</v>
      </c>
      <c r="O154" s="3">
        <f t="shared" si="60"/>
        <v>3.6475529581125432E-2</v>
      </c>
      <c r="P154" s="3">
        <f t="shared" si="60"/>
        <v>3.5430143560574612E-2</v>
      </c>
      <c r="Q154" s="3">
        <f t="shared" si="60"/>
        <v>3.4481614358363721E-2</v>
      </c>
      <c r="R154" s="3">
        <f t="shared" si="60"/>
        <v>3.36411568113828E-2</v>
      </c>
      <c r="S154" s="3">
        <f t="shared" si="60"/>
        <v>3.2924353010784335E-2</v>
      </c>
      <c r="T154" s="3">
        <f t="shared" si="60"/>
        <v>3.2354267204039777E-2</v>
      </c>
      <c r="U154" s="3">
        <f t="shared" si="60"/>
        <v>3.1894070928981222E-2</v>
      </c>
      <c r="V154" s="3">
        <f t="shared" si="60"/>
        <v>3.1581935263567118E-2</v>
      </c>
      <c r="W154" s="3">
        <f t="shared" si="60"/>
        <v>3.1159316361454747E-2</v>
      </c>
      <c r="X154" s="3">
        <f t="shared" si="60"/>
        <v>3.0669439012766864E-2</v>
      </c>
      <c r="Y154" s="3">
        <f t="shared" si="60"/>
        <v>3.0121563526659179E-2</v>
      </c>
      <c r="Z154" s="3">
        <f t="shared" si="60"/>
        <v>2.9512546107333559E-2</v>
      </c>
      <c r="AA154" s="3">
        <f t="shared" si="60"/>
        <v>2.882784647157477E-2</v>
      </c>
      <c r="AB154" s="3">
        <f t="shared" si="60"/>
        <v>2.8041409429973241E-2</v>
      </c>
      <c r="AC154" s="3">
        <f t="shared" si="60"/>
        <v>2.7114819138064794E-2</v>
      </c>
      <c r="AD154" s="3">
        <f t="shared" si="60"/>
        <v>2.5996125977832296E-2</v>
      </c>
      <c r="AE154" s="3">
        <f t="shared" si="60"/>
        <v>2.5119505106959261E-2</v>
      </c>
      <c r="AF154" s="3">
        <f t="shared" si="60"/>
        <v>2.4243472724811754E-2</v>
      </c>
      <c r="AG154" s="3">
        <f t="shared" si="60"/>
        <v>2.299036771784646E-2</v>
      </c>
      <c r="AH154" s="3">
        <f t="shared" si="60"/>
        <v>-0.11325459163006379</v>
      </c>
      <c r="AI154" s="3">
        <f t="shared" ref="AI154:BI154" si="61">+AI151*(1+AH9)-1</f>
        <v>6.1197262708264422E-2</v>
      </c>
      <c r="AJ154" s="3">
        <f t="shared" si="61"/>
        <v>4.4738143064066316E-2</v>
      </c>
      <c r="AK154" s="3">
        <f t="shared" si="61"/>
        <v>3.5414390325003042E-2</v>
      </c>
      <c r="AL154" s="3">
        <f t="shared" si="61"/>
        <v>2.9629204542543919E-2</v>
      </c>
      <c r="AM154" s="3">
        <f t="shared" si="61"/>
        <v>2.5803239115653076E-2</v>
      </c>
      <c r="AN154" s="3">
        <f t="shared" si="61"/>
        <v>2.3142786182732022E-2</v>
      </c>
      <c r="AO154" s="3">
        <f t="shared" si="61"/>
        <v>2.1210464310446042E-2</v>
      </c>
      <c r="AP154" s="3">
        <f t="shared" si="61"/>
        <v>1.9749383739279924E-2</v>
      </c>
      <c r="AQ154" s="3">
        <f t="shared" si="61"/>
        <v>1.8601935679195325E-2</v>
      </c>
      <c r="AR154" s="3">
        <f t="shared" si="61"/>
        <v>1.7668659157185962E-2</v>
      </c>
      <c r="AS154" s="3">
        <f t="shared" si="61"/>
        <v>1.6885887658744325E-2</v>
      </c>
      <c r="AT154" s="3">
        <f t="shared" si="61"/>
        <v>1.6212976471098095E-2</v>
      </c>
      <c r="AU154" s="3">
        <f t="shared" si="61"/>
        <v>1.5624805489856675E-2</v>
      </c>
      <c r="AV154" s="3">
        <f t="shared" si="61"/>
        <v>1.5107439861603789E-2</v>
      </c>
      <c r="AW154" s="3">
        <f t="shared" si="61"/>
        <v>1.4655867007055123E-2</v>
      </c>
      <c r="AX154" s="3">
        <f t="shared" si="61"/>
        <v>1.4273295550376375E-2</v>
      </c>
      <c r="AY154" s="3">
        <f t="shared" si="61"/>
        <v>1.3971941023286361E-2</v>
      </c>
      <c r="AZ154" s="3">
        <f t="shared" si="61"/>
        <v>2.2558801207152923E-2</v>
      </c>
      <c r="BA154" s="3">
        <f t="shared" si="61"/>
        <v>9.4109584613937258E-3</v>
      </c>
      <c r="BB154" s="3">
        <f t="shared" si="61"/>
        <v>9.9597158989799262E-3</v>
      </c>
      <c r="BC154" s="3">
        <f t="shared" si="61"/>
        <v>1.0237490529943605E-2</v>
      </c>
      <c r="BD154" s="3">
        <f t="shared" si="61"/>
        <v>1.0333027631563851E-2</v>
      </c>
      <c r="BE154" s="3">
        <f t="shared" si="61"/>
        <v>1.0294425948841113E-2</v>
      </c>
      <c r="BF154" s="3">
        <f t="shared" si="61"/>
        <v>1.0145844269733972E-2</v>
      </c>
      <c r="BG154" s="3">
        <f t="shared" si="61"/>
        <v>9.8977205827157633E-3</v>
      </c>
      <c r="BH154" s="3">
        <f t="shared" si="61"/>
        <v>9.5551208441244651E-3</v>
      </c>
      <c r="BI154" s="3">
        <f t="shared" si="61"/>
        <v>9.1233153224170582E-3</v>
      </c>
    </row>
    <row r="155" spans="1:124" x14ac:dyDescent="0.3">
      <c r="A155" s="47" t="str">
        <f>Base!A155</f>
        <v>Consumption discount factor</v>
      </c>
      <c r="B155" s="37">
        <v>1</v>
      </c>
      <c r="C155" s="37">
        <f>+B155/(1+C152)^5</f>
        <v>0.77588358831663606</v>
      </c>
      <c r="D155" s="37">
        <f t="shared" ref="D155:BI155" si="62">+C155/(1+D152)^5</f>
        <v>0.5986807529816851</v>
      </c>
      <c r="E155" s="37">
        <f t="shared" si="62"/>
        <v>0.46981591043623322</v>
      </c>
      <c r="F155" s="37">
        <f t="shared" si="62"/>
        <v>0.37073475212055873</v>
      </c>
      <c r="G155" s="37">
        <f t="shared" si="62"/>
        <v>0.29442496681466185</v>
      </c>
      <c r="H155" s="37">
        <f t="shared" si="62"/>
        <v>0.23541854119524619</v>
      </c>
      <c r="I155" s="37">
        <f t="shared" si="62"/>
        <v>0.18954768391263582</v>
      </c>
      <c r="J155" s="37">
        <f t="shared" si="62"/>
        <v>0.15366952148708213</v>
      </c>
      <c r="K155" s="37">
        <f t="shared" si="62"/>
        <v>0.12542316245522153</v>
      </c>
      <c r="L155" s="37">
        <f t="shared" si="62"/>
        <v>0.10303476757501932</v>
      </c>
      <c r="M155" s="37">
        <f t="shared" si="62"/>
        <v>8.5168053027223481E-2</v>
      </c>
      <c r="N155" s="37">
        <f t="shared" si="62"/>
        <v>7.081221160719986E-2</v>
      </c>
      <c r="O155" s="37">
        <f t="shared" si="62"/>
        <v>5.9198798530179154E-2</v>
      </c>
      <c r="P155" s="37">
        <f t="shared" si="62"/>
        <v>4.9740354055172679E-2</v>
      </c>
      <c r="Q155" s="37">
        <f t="shared" si="62"/>
        <v>4.1985080487755511E-2</v>
      </c>
      <c r="R155" s="37">
        <f t="shared" si="62"/>
        <v>3.5583283676943953E-2</v>
      </c>
      <c r="S155" s="37">
        <f t="shared" si="62"/>
        <v>3.0262404985944385E-2</v>
      </c>
      <c r="T155" s="37">
        <f t="shared" si="62"/>
        <v>2.5808315106850582E-2</v>
      </c>
      <c r="U155" s="37">
        <f t="shared" si="62"/>
        <v>2.2058910934142965E-2</v>
      </c>
      <c r="V155" s="37">
        <f t="shared" si="62"/>
        <v>1.8882757928680306E-2</v>
      </c>
      <c r="W155" s="37">
        <f t="shared" si="62"/>
        <v>1.6197074362580704E-2</v>
      </c>
      <c r="X155" s="37">
        <f t="shared" si="62"/>
        <v>1.3926423008024821E-2</v>
      </c>
      <c r="Y155" s="37">
        <f t="shared" si="62"/>
        <v>1.2005968256778164E-2</v>
      </c>
      <c r="Z155" s="37">
        <f t="shared" si="62"/>
        <v>1.0380994794952218E-2</v>
      </c>
      <c r="AA155" s="37">
        <f t="shared" si="62"/>
        <v>9.0058647627554514E-3</v>
      </c>
      <c r="AB155" s="37">
        <f t="shared" si="62"/>
        <v>7.8428223764508472E-3</v>
      </c>
      <c r="AC155" s="37">
        <f t="shared" si="62"/>
        <v>6.8608417649408115E-3</v>
      </c>
      <c r="AD155" s="37">
        <f t="shared" si="62"/>
        <v>6.0346043068529353E-3</v>
      </c>
      <c r="AE155" s="37">
        <f t="shared" si="62"/>
        <v>5.330602681833661E-3</v>
      </c>
      <c r="AF155" s="37">
        <f t="shared" si="62"/>
        <v>4.7289017238767717E-3</v>
      </c>
      <c r="AG155" s="37">
        <f t="shared" si="62"/>
        <v>4.2208757315197933E-3</v>
      </c>
      <c r="AH155" s="37">
        <f t="shared" si="62"/>
        <v>7.698530317329466E-3</v>
      </c>
      <c r="AI155" s="37">
        <f t="shared" si="62"/>
        <v>5.7204108144746349E-3</v>
      </c>
      <c r="AJ155" s="37">
        <f t="shared" si="62"/>
        <v>4.5961052379192534E-3</v>
      </c>
      <c r="AK155" s="37">
        <f t="shared" si="62"/>
        <v>3.8620596871715073E-3</v>
      </c>
      <c r="AL155" s="37">
        <f t="shared" si="62"/>
        <v>3.337449624026676E-3</v>
      </c>
      <c r="AM155" s="37">
        <f t="shared" si="62"/>
        <v>2.9382881844968742E-3</v>
      </c>
      <c r="AN155" s="37">
        <f t="shared" si="62"/>
        <v>2.6206749412907827E-3</v>
      </c>
      <c r="AO155" s="37">
        <f t="shared" si="62"/>
        <v>2.3595917782331674E-3</v>
      </c>
      <c r="AP155" s="37">
        <f t="shared" si="62"/>
        <v>2.139782427131563E-3</v>
      </c>
      <c r="AQ155" s="37">
        <f t="shared" si="62"/>
        <v>1.9514037303209615E-3</v>
      </c>
      <c r="AR155" s="37">
        <f t="shared" si="62"/>
        <v>1.7877843509414306E-3</v>
      </c>
      <c r="AS155" s="37">
        <f t="shared" si="62"/>
        <v>1.6441976768896977E-3</v>
      </c>
      <c r="AT155" s="37">
        <f t="shared" si="62"/>
        <v>1.517156383391575E-3</v>
      </c>
      <c r="AU155" s="37">
        <f t="shared" si="62"/>
        <v>1.4039894723283824E-3</v>
      </c>
      <c r="AV155" s="37">
        <f t="shared" si="62"/>
        <v>1.302578175435939E-3</v>
      </c>
      <c r="AW155" s="37">
        <f t="shared" si="62"/>
        <v>1.2111834915402107E-3</v>
      </c>
      <c r="AX155" s="37">
        <f t="shared" si="62"/>
        <v>1.1283270153691297E-3</v>
      </c>
      <c r="AY155" s="37">
        <f t="shared" si="62"/>
        <v>1.0527016421823178E-3</v>
      </c>
      <c r="AZ155" s="37">
        <f t="shared" si="62"/>
        <v>9.4159435268601215E-4</v>
      </c>
      <c r="BA155" s="37">
        <f t="shared" si="62"/>
        <v>8.985117666094497E-4</v>
      </c>
      <c r="BB155" s="37">
        <f t="shared" si="62"/>
        <v>8.550736263580772E-4</v>
      </c>
      <c r="BC155" s="37">
        <f t="shared" si="62"/>
        <v>8.1261737570350744E-4</v>
      </c>
      <c r="BD155" s="37">
        <f t="shared" si="62"/>
        <v>7.7190410965050527E-4</v>
      </c>
      <c r="BE155" s="37">
        <f t="shared" si="62"/>
        <v>7.3337072348566537E-4</v>
      </c>
      <c r="BF155" s="37">
        <f t="shared" si="62"/>
        <v>6.9727350187996726E-4</v>
      </c>
      <c r="BG155" s="37">
        <f t="shared" si="62"/>
        <v>6.6376783190874242E-4</v>
      </c>
      <c r="BH155" s="37">
        <f t="shared" si="62"/>
        <v>6.3294506964971904E-4</v>
      </c>
      <c r="BI155" s="37">
        <f t="shared" si="62"/>
        <v>6.0484600844449817E-4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15" thickTop="1" x14ac:dyDescent="0.3">
      <c r="A159" s="9" t="str">
        <f>Base!A159</f>
        <v>Present value consumption (trillions)</v>
      </c>
      <c r="B159" s="3"/>
      <c r="F159" s="3" t="s">
        <v>228</v>
      </c>
      <c r="G159" s="3" t="s">
        <v>229</v>
      </c>
    </row>
    <row r="160" spans="1:124" x14ac:dyDescent="0.3">
      <c r="A160" s="9" t="str">
        <f>Base!A160</f>
        <v xml:space="preserve">  through 2100</v>
      </c>
      <c r="B160" s="3">
        <f>+SUMPRODUCT(B155:T155*B123:T123)*5</f>
        <v>2207.719707164742</v>
      </c>
      <c r="D160" s="3">
        <f>+SUMPRODUCT(Base!B155:T155*B123:T123)*5</f>
        <v>2175.7705717433</v>
      </c>
      <c r="E160" s="2">
        <v>2263.2194535643148</v>
      </c>
      <c r="F160" s="3">
        <f t="shared" ref="F160:F164" si="63">+D160-E160</f>
        <v>-87.448881821014766</v>
      </c>
      <c r="G160" s="4">
        <f>+F160*1000</f>
        <v>-87448.881821014773</v>
      </c>
    </row>
    <row r="161" spans="1:47" x14ac:dyDescent="0.3">
      <c r="A161" s="9" t="str">
        <f>Base!A161</f>
        <v xml:space="preserve">  through 2200</v>
      </c>
      <c r="B161" s="3">
        <f>+SUMPRODUCT(B155:AN155*B123:AN123)*5</f>
        <v>2584.7046324835737</v>
      </c>
      <c r="D161" s="3">
        <f>+SUMPRODUCT(Base!B155:AN155*B123:AN123)*5</f>
        <v>2436.6188844808794</v>
      </c>
      <c r="E161" s="2">
        <v>2628.3554239442537</v>
      </c>
      <c r="F161" s="3">
        <f t="shared" si="63"/>
        <v>-191.73653946337436</v>
      </c>
      <c r="G161" s="4">
        <f>+F161*1000</f>
        <v>-191736.53946337436</v>
      </c>
    </row>
    <row r="162" spans="1:47" x14ac:dyDescent="0.3">
      <c r="A162" s="9" t="str">
        <f>Base!A162</f>
        <v xml:space="preserve">  through 2300</v>
      </c>
      <c r="B162" s="3">
        <f>+SUMPRODUCT(B155:BH155*B123:BH123)*5</f>
        <v>2774.1369594228104</v>
      </c>
      <c r="D162" s="3">
        <f>+SUMPRODUCT(Base!B155:BH155*B123:BH123)*5</f>
        <v>2502.1671214268695</v>
      </c>
      <c r="E162" s="2">
        <v>2687.7370386156094</v>
      </c>
      <c r="F162" s="3">
        <f t="shared" si="63"/>
        <v>-185.56991718873996</v>
      </c>
      <c r="G162" s="4">
        <f>+F162*1000</f>
        <v>-185569.91718873996</v>
      </c>
    </row>
    <row r="163" spans="1:47" x14ac:dyDescent="0.3">
      <c r="A163" s="9" t="str">
        <f>Base!A163</f>
        <v xml:space="preserve">  through end</v>
      </c>
      <c r="B163" s="57">
        <f>+SUMPRODUCT(B155:DQ155*B123:DQ123)*5</f>
        <v>2780.6361486092396</v>
      </c>
      <c r="D163" s="57">
        <f>+SUMPRODUCT(Base!B155:DQ155*B123:DQ123)*5</f>
        <v>2503.303006957547</v>
      </c>
      <c r="E163" s="2">
        <v>2688.7936628310235</v>
      </c>
      <c r="F163" s="57">
        <f t="shared" si="63"/>
        <v>-185.4906558734765</v>
      </c>
      <c r="G163" s="4">
        <f>+F163*1000</f>
        <v>-185490.6558734765</v>
      </c>
    </row>
    <row r="164" spans="1:47" x14ac:dyDescent="0.3">
      <c r="A164" s="9" t="str">
        <f>Base!A164</f>
        <v>PDV utility</v>
      </c>
      <c r="B164" s="58">
        <f>+B129</f>
        <v>-7985.6394128864767</v>
      </c>
      <c r="D164" s="57">
        <f>+B129</f>
        <v>-7985.6394128864767</v>
      </c>
      <c r="E164" s="2">
        <v>2688.7871964352134</v>
      </c>
      <c r="F164" s="57">
        <f t="shared" si="63"/>
        <v>-10674.42660932169</v>
      </c>
      <c r="G164" s="4">
        <f>+F164*1000</f>
        <v>-10674426.609321691</v>
      </c>
    </row>
    <row r="165" spans="1:47" ht="20.399999999999999" thickBot="1" x14ac:dyDescent="0.35">
      <c r="A165" s="45" t="str">
        <f>Base!A165</f>
        <v>Other</v>
      </c>
      <c r="B165" s="3"/>
    </row>
    <row r="166" spans="1:47" ht="15" thickTop="1" x14ac:dyDescent="0.3">
      <c r="A166" s="9" t="str">
        <f>Base!A166</f>
        <v>Capital output ratio</v>
      </c>
      <c r="B166" s="3">
        <f t="shared" ref="B166:AU166" si="64">+B117/B104</f>
        <v>2.1232428672606325</v>
      </c>
      <c r="C166" s="3">
        <f t="shared" si="64"/>
        <v>2.1226783055343605</v>
      </c>
      <c r="D166" s="3">
        <f t="shared" si="64"/>
        <v>2.1546350820602127</v>
      </c>
      <c r="E166" s="3">
        <f t="shared" si="64"/>
        <v>2.1669724600985503</v>
      </c>
      <c r="F166" s="3">
        <f t="shared" si="64"/>
        <v>2.1860577668645598</v>
      </c>
      <c r="G166" s="3">
        <f t="shared" si="64"/>
        <v>2.2092656534268698</v>
      </c>
      <c r="H166" s="3">
        <f t="shared" si="64"/>
        <v>2.2350120199026997</v>
      </c>
      <c r="I166" s="3">
        <f t="shared" si="64"/>
        <v>2.2623619501733607</v>
      </c>
      <c r="J166" s="3">
        <f t="shared" si="64"/>
        <v>2.2907927957970289</v>
      </c>
      <c r="K166" s="3">
        <f t="shared" si="64"/>
        <v>2.3200492937628163</v>
      </c>
      <c r="L166" s="3">
        <f t="shared" si="64"/>
        <v>2.3500539434216212</v>
      </c>
      <c r="M166" s="3">
        <f t="shared" si="64"/>
        <v>2.3808505159436457</v>
      </c>
      <c r="N166" s="3">
        <f t="shared" si="64"/>
        <v>2.412566863970627</v>
      </c>
      <c r="O166" s="3">
        <f t="shared" si="64"/>
        <v>2.4453878108247102</v>
      </c>
      <c r="P166" s="3">
        <f t="shared" si="64"/>
        <v>2.4795311757974989</v>
      </c>
      <c r="Q166" s="3">
        <f t="shared" si="64"/>
        <v>2.515220604370898</v>
      </c>
      <c r="R166" s="3">
        <f t="shared" si="64"/>
        <v>2.5526479511847051</v>
      </c>
      <c r="S166" s="3">
        <f t="shared" si="64"/>
        <v>2.5919152495035149</v>
      </c>
      <c r="T166" s="3">
        <f t="shared" si="64"/>
        <v>2.6329409589304089</v>
      </c>
      <c r="U166" s="3">
        <f t="shared" si="64"/>
        <v>2.6742135482102802</v>
      </c>
      <c r="V166" s="3">
        <f t="shared" si="64"/>
        <v>2.7160533257816439</v>
      </c>
      <c r="W166" s="3">
        <f t="shared" si="64"/>
        <v>2.7645154040138258</v>
      </c>
      <c r="X166" s="3">
        <f t="shared" si="64"/>
        <v>2.8188654030974285</v>
      </c>
      <c r="Y166" s="3">
        <f t="shared" si="64"/>
        <v>2.8785069459556696</v>
      </c>
      <c r="Z166" s="3">
        <f t="shared" si="64"/>
        <v>2.9428382381474445</v>
      </c>
      <c r="AA166" s="3">
        <f t="shared" si="64"/>
        <v>3.0111338543496293</v>
      </c>
      <c r="AB166" s="3">
        <f t="shared" si="64"/>
        <v>3.0824481955530736</v>
      </c>
      <c r="AC166" s="3">
        <f t="shared" si="64"/>
        <v>3.1555519681515878</v>
      </c>
      <c r="AD166" s="3">
        <f t="shared" si="64"/>
        <v>3.2289318828424554</v>
      </c>
      <c r="AE166" s="3">
        <f t="shared" si="64"/>
        <v>3.3009066443556563</v>
      </c>
      <c r="AF166" s="3">
        <f t="shared" si="64"/>
        <v>3.3468368508675987</v>
      </c>
      <c r="AG166" s="3">
        <f t="shared" si="64"/>
        <v>3.3816383244076826</v>
      </c>
      <c r="AH166" s="3">
        <f t="shared" si="64"/>
        <v>1.5495434645647441</v>
      </c>
      <c r="AI166" s="3">
        <f t="shared" si="64"/>
        <v>1.9313208062051848</v>
      </c>
      <c r="AJ166" s="3">
        <f t="shared" si="64"/>
        <v>2.2131924457112286</v>
      </c>
      <c r="AK166" s="3">
        <f t="shared" si="64"/>
        <v>2.4197285481947381</v>
      </c>
      <c r="AL166" s="3">
        <f t="shared" si="64"/>
        <v>2.5715505382579376</v>
      </c>
      <c r="AM166" s="3">
        <f t="shared" si="64"/>
        <v>2.6842907468050612</v>
      </c>
      <c r="AN166" s="3">
        <f t="shared" si="64"/>
        <v>2.7693259303943418</v>
      </c>
      <c r="AO166" s="3">
        <f t="shared" si="64"/>
        <v>2.8347706242310142</v>
      </c>
      <c r="AP166" s="3">
        <f t="shared" si="64"/>
        <v>2.8863463935285165</v>
      </c>
      <c r="AQ166" s="3">
        <f t="shared" si="64"/>
        <v>2.9280561884224618</v>
      </c>
      <c r="AR166" s="3">
        <f t="shared" si="64"/>
        <v>2.9626805867939172</v>
      </c>
      <c r="AS166" s="3">
        <f t="shared" si="64"/>
        <v>2.9921318899586047</v>
      </c>
      <c r="AT166" s="3">
        <f t="shared" si="64"/>
        <v>3.0177003234162445</v>
      </c>
      <c r="AU166" s="3">
        <f t="shared" si="64"/>
        <v>3.0402193815324261</v>
      </c>
    </row>
    <row r="167" spans="1:47" x14ac:dyDescent="0.3">
      <c r="A167" s="9" t="str">
        <f>Base!A167</f>
        <v>Net savings rate (delta K/delta K + C)</v>
      </c>
      <c r="C167" s="3">
        <f>+C124/(C124+C123)</f>
        <v>8.3784915621138739E-2</v>
      </c>
      <c r="D167" s="3">
        <f t="shared" ref="D167:AU167" si="65">+D124/(D124+D123)</f>
        <v>8.3207517418094484E-2</v>
      </c>
      <c r="E167" s="3">
        <f t="shared" si="65"/>
        <v>7.9316048387462285E-2</v>
      </c>
      <c r="F167" s="3">
        <f t="shared" si="65"/>
        <v>7.777973265257275E-2</v>
      </c>
      <c r="G167" s="3">
        <f t="shared" si="65"/>
        <v>7.5917115516407604E-2</v>
      </c>
      <c r="H167" s="3">
        <f t="shared" si="65"/>
        <v>7.3896790563679704E-2</v>
      </c>
      <c r="I167" s="3">
        <f t="shared" si="65"/>
        <v>7.1816576807563662E-2</v>
      </c>
      <c r="J167" s="3">
        <f t="shared" si="65"/>
        <v>6.9729733440923092E-2</v>
      </c>
      <c r="K167" s="3">
        <f t="shared" si="65"/>
        <v>6.7660446617504019E-2</v>
      </c>
      <c r="L167" s="3">
        <f t="shared" si="65"/>
        <v>6.5613010085365617E-2</v>
      </c>
      <c r="M167" s="3">
        <f t="shared" si="65"/>
        <v>6.3577058275417472E-2</v>
      </c>
      <c r="N167" s="3">
        <f t="shared" si="65"/>
        <v>6.1530138031194892E-2</v>
      </c>
      <c r="O167" s="3">
        <f t="shared" si="65"/>
        <v>5.9438272858935846E-2</v>
      </c>
      <c r="P167" s="3">
        <f t="shared" si="65"/>
        <v>5.725473079489124E-2</v>
      </c>
      <c r="Q167" s="3">
        <f t="shared" si="65"/>
        <v>5.4916834388639361E-2</v>
      </c>
      <c r="R167" s="3">
        <f t="shared" si="65"/>
        <v>5.2340234112852067E-2</v>
      </c>
      <c r="S167" s="3">
        <f t="shared" si="65"/>
        <v>4.9409516252138859E-2</v>
      </c>
      <c r="T167" s="3">
        <f t="shared" si="65"/>
        <v>4.5963181637459397E-2</v>
      </c>
      <c r="U167" s="3">
        <f t="shared" si="65"/>
        <v>4.1753029194847642E-2</v>
      </c>
      <c r="V167" s="3">
        <f t="shared" si="65"/>
        <v>3.7149327896568267E-2</v>
      </c>
      <c r="W167" s="3">
        <f t="shared" si="65"/>
        <v>3.431585762866865E-2</v>
      </c>
      <c r="X167" s="3">
        <f t="shared" si="65"/>
        <v>3.0818151430441681E-2</v>
      </c>
      <c r="Y167" s="3">
        <f t="shared" si="65"/>
        <v>2.6704158986703402E-2</v>
      </c>
      <c r="Z167" s="3">
        <f t="shared" si="65"/>
        <v>2.2018182106201076E-2</v>
      </c>
      <c r="AA167" s="3">
        <f t="shared" si="65"/>
        <v>1.6825631514217076E-2</v>
      </c>
      <c r="AB167" s="3">
        <f t="shared" si="65"/>
        <v>1.1240798602029539E-2</v>
      </c>
      <c r="AC167" s="3">
        <f t="shared" si="65"/>
        <v>5.4602830906144342E-3</v>
      </c>
      <c r="AD167" s="3">
        <f t="shared" si="65"/>
        <v>-1.9694308738792523E-4</v>
      </c>
      <c r="AE167" s="3">
        <f t="shared" si="65"/>
        <v>-5.2385573624803405E-3</v>
      </c>
      <c r="AF167" s="3">
        <f t="shared" si="65"/>
        <v>-1.85493609286836E-2</v>
      </c>
      <c r="AG167" s="3">
        <f t="shared" si="65"/>
        <v>-2.2818419580888868E-2</v>
      </c>
      <c r="AH167" s="3">
        <f t="shared" si="65"/>
        <v>-1.1512592386950179E-2</v>
      </c>
      <c r="AI167" s="3">
        <f t="shared" si="65"/>
        <v>0.14119364795949618</v>
      </c>
      <c r="AJ167" s="3">
        <f t="shared" si="65"/>
        <v>0.11660117119781761</v>
      </c>
      <c r="AK167" s="3">
        <f t="shared" si="65"/>
        <v>9.5898404806040796E-2</v>
      </c>
      <c r="AL167" s="3">
        <f t="shared" si="65"/>
        <v>7.9632088759902103E-2</v>
      </c>
      <c r="AM167" s="3">
        <f t="shared" si="65"/>
        <v>6.7267670466049437E-2</v>
      </c>
      <c r="AN167" s="3">
        <f t="shared" si="65"/>
        <v>5.8015806397360106E-2</v>
      </c>
      <c r="AO167" s="3">
        <f t="shared" si="65"/>
        <v>5.1125568813461773E-2</v>
      </c>
      <c r="AP167" s="3">
        <f t="shared" si="65"/>
        <v>4.5974828851628367E-2</v>
      </c>
      <c r="AQ167" s="3">
        <f t="shared" si="65"/>
        <v>4.208062337335388E-2</v>
      </c>
      <c r="AR167" s="3">
        <f t="shared" si="65"/>
        <v>3.9080595186029889E-2</v>
      </c>
      <c r="AS167" s="3">
        <f t="shared" si="65"/>
        <v>3.6707016790884783E-2</v>
      </c>
      <c r="AT167" s="3">
        <f t="shared" si="65"/>
        <v>3.4761764219469339E-2</v>
      </c>
      <c r="AU167" s="3">
        <f t="shared" si="65"/>
        <v>3.3094745212945018E-2</v>
      </c>
    </row>
    <row r="169" spans="1:47" x14ac:dyDescent="0.3">
      <c r="B169" s="3"/>
    </row>
    <row r="170" spans="1:47" x14ac:dyDescent="0.3">
      <c r="B170" s="3"/>
    </row>
    <row r="171" spans="1:47" x14ac:dyDescent="0.3">
      <c r="B171" s="3"/>
    </row>
    <row r="172" spans="1:47" x14ac:dyDescent="0.3">
      <c r="B172" s="3"/>
    </row>
    <row r="173" spans="1:47" x14ac:dyDescent="0.3">
      <c r="A173" s="3"/>
    </row>
    <row r="174" spans="1:47" x14ac:dyDescent="0.3">
      <c r="A174" s="3"/>
    </row>
    <row r="175" spans="1:47" x14ac:dyDescent="0.3">
      <c r="A175" s="3"/>
    </row>
    <row r="176" spans="1:47" x14ac:dyDescent="0.3">
      <c r="A176" s="3"/>
    </row>
    <row r="177" spans="1:2" x14ac:dyDescent="0.3">
      <c r="A177" s="3"/>
      <c r="B177" s="3"/>
    </row>
    <row r="178" spans="1:2" x14ac:dyDescent="0.3">
      <c r="A178" s="3"/>
      <c r="B178" s="3"/>
    </row>
    <row r="179" spans="1:2" x14ac:dyDescent="0.3">
      <c r="A179" s="3"/>
      <c r="B179" s="3"/>
    </row>
    <row r="180" spans="1:2" x14ac:dyDescent="0.3">
      <c r="A180" s="3"/>
      <c r="B180" s="3"/>
    </row>
    <row r="181" spans="1:2" x14ac:dyDescent="0.3">
      <c r="A181" s="3"/>
      <c r="B181" s="3"/>
    </row>
    <row r="182" spans="1:2" x14ac:dyDescent="0.3">
      <c r="A182" s="3"/>
      <c r="B182" s="3"/>
    </row>
    <row r="183" spans="1:2" x14ac:dyDescent="0.3">
      <c r="A183" s="3"/>
      <c r="B183" s="3"/>
    </row>
    <row r="184" spans="1:2" x14ac:dyDescent="0.3">
      <c r="A184" s="3"/>
      <c r="B184" s="3"/>
    </row>
    <row r="185" spans="1:2" x14ac:dyDescent="0.3">
      <c r="A185" s="3"/>
      <c r="B185" s="3"/>
    </row>
    <row r="186" spans="1:2" x14ac:dyDescent="0.3">
      <c r="A186" s="3"/>
      <c r="B186" s="3"/>
    </row>
    <row r="187" spans="1:2" x14ac:dyDescent="0.3">
      <c r="A187" s="3"/>
      <c r="B187" s="3"/>
    </row>
    <row r="188" spans="1:2" x14ac:dyDescent="0.3">
      <c r="A188" s="3"/>
      <c r="B188" s="3"/>
    </row>
    <row r="189" spans="1:2" x14ac:dyDescent="0.3">
      <c r="B189" s="3"/>
    </row>
    <row r="190" spans="1:2" x14ac:dyDescent="0.3">
      <c r="B190" s="3"/>
    </row>
    <row r="191" spans="1:2" x14ac:dyDescent="0.3">
      <c r="B191" s="3"/>
    </row>
    <row r="192" spans="1:2" x14ac:dyDescent="0.3">
      <c r="B192" s="3"/>
    </row>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6">+B117/B104</f>
        <v>2.1232428672606325</v>
      </c>
      <c r="C213" s="3">
        <f t="shared" si="66"/>
        <v>2.1226783055343605</v>
      </c>
      <c r="D213" s="3">
        <f t="shared" si="66"/>
        <v>2.1546350820602127</v>
      </c>
      <c r="E213" s="3">
        <f t="shared" si="66"/>
        <v>2.1669724600985503</v>
      </c>
      <c r="F213" s="3">
        <f t="shared" si="66"/>
        <v>2.1860577668645598</v>
      </c>
      <c r="G213" s="3">
        <f t="shared" si="66"/>
        <v>2.2092656534268698</v>
      </c>
      <c r="H213" s="3">
        <f t="shared" si="66"/>
        <v>2.2350120199026997</v>
      </c>
      <c r="I213" s="3">
        <f t="shared" si="66"/>
        <v>2.2623619501733607</v>
      </c>
      <c r="J213" s="3">
        <f t="shared" si="66"/>
        <v>2.2907927957970289</v>
      </c>
      <c r="K213" s="3">
        <f t="shared" si="66"/>
        <v>2.3200492937628163</v>
      </c>
      <c r="L213" s="3">
        <f t="shared" si="66"/>
        <v>2.3500539434216212</v>
      </c>
      <c r="M213" s="3">
        <f t="shared" si="66"/>
        <v>2.3808505159436457</v>
      </c>
      <c r="N213" s="3">
        <f t="shared" si="66"/>
        <v>2.412566863970627</v>
      </c>
      <c r="O213" s="3">
        <f t="shared" si="66"/>
        <v>2.4453878108247102</v>
      </c>
      <c r="P213" s="3">
        <f t="shared" si="66"/>
        <v>2.4795311757974989</v>
      </c>
      <c r="Q213" s="3">
        <f t="shared" si="66"/>
        <v>2.515220604370898</v>
      </c>
      <c r="R213" s="3">
        <f t="shared" si="66"/>
        <v>2.5526479511847051</v>
      </c>
      <c r="S213" s="3">
        <f t="shared" si="66"/>
        <v>2.5919152495035149</v>
      </c>
      <c r="T213" s="3">
        <f t="shared" si="66"/>
        <v>2.6329409589304089</v>
      </c>
      <c r="U213" s="3">
        <f t="shared" si="66"/>
        <v>2.6742135482102802</v>
      </c>
      <c r="V213" s="3">
        <f t="shared" si="66"/>
        <v>2.7160533257816439</v>
      </c>
      <c r="W213" s="3">
        <f t="shared" si="66"/>
        <v>2.7645154040138258</v>
      </c>
      <c r="X213" s="3">
        <f t="shared" si="66"/>
        <v>2.8188654030974285</v>
      </c>
      <c r="Y213" s="3">
        <f t="shared" si="66"/>
        <v>2.8785069459556696</v>
      </c>
      <c r="Z213" s="3">
        <f t="shared" si="66"/>
        <v>2.9428382381474445</v>
      </c>
      <c r="AA213" s="3">
        <f t="shared" si="66"/>
        <v>3.0111338543496293</v>
      </c>
      <c r="AB213" s="3">
        <f t="shared" si="66"/>
        <v>3.0824481955530736</v>
      </c>
      <c r="AC213" s="3">
        <f t="shared" si="66"/>
        <v>3.1555519681515878</v>
      </c>
      <c r="AD213" s="3">
        <f t="shared" si="66"/>
        <v>3.2289318828424554</v>
      </c>
      <c r="AE213" s="3">
        <f t="shared" si="66"/>
        <v>3.3009066443556563</v>
      </c>
      <c r="AF213" s="3">
        <f t="shared" si="66"/>
        <v>3.3468368508675987</v>
      </c>
      <c r="AG213" s="3">
        <f t="shared" si="66"/>
        <v>3.3816383244076826</v>
      </c>
      <c r="AH213" s="3">
        <f t="shared" si="66"/>
        <v>1.5495434645647441</v>
      </c>
      <c r="AI213" s="3">
        <f t="shared" si="66"/>
        <v>1.9313208062051848</v>
      </c>
      <c r="AJ213" s="3">
        <f t="shared" si="66"/>
        <v>2.2131924457112286</v>
      </c>
      <c r="AK213" s="3">
        <f t="shared" si="66"/>
        <v>2.4197285481947381</v>
      </c>
      <c r="AL213" s="3">
        <f t="shared" si="66"/>
        <v>2.5715505382579376</v>
      </c>
      <c r="AM213" s="3">
        <f t="shared" si="66"/>
        <v>2.6842907468050612</v>
      </c>
      <c r="AN213" s="3">
        <f t="shared" si="66"/>
        <v>2.7693259303943418</v>
      </c>
      <c r="AO213" s="3">
        <f t="shared" si="66"/>
        <v>2.8347706242310142</v>
      </c>
      <c r="AP213" s="3">
        <f t="shared" si="66"/>
        <v>2.8863463935285165</v>
      </c>
      <c r="AQ213" s="3">
        <f t="shared" si="66"/>
        <v>2.9280561884224618</v>
      </c>
      <c r="AR213" s="3">
        <f t="shared" si="66"/>
        <v>2.9626805867939172</v>
      </c>
      <c r="AS213" s="3">
        <f t="shared" si="66"/>
        <v>2.9921318899586047</v>
      </c>
      <c r="AT213" s="3">
        <f t="shared" si="66"/>
        <v>3.0177003234162445</v>
      </c>
      <c r="AU213" s="3">
        <f t="shared" si="66"/>
        <v>3.0402193815324261</v>
      </c>
    </row>
    <row r="221" spans="1:124" x14ac:dyDescent="0.3">
      <c r="A221" s="3"/>
      <c r="B221" s="3"/>
    </row>
    <row r="222" spans="1:124" x14ac:dyDescent="0.3">
      <c r="A222" s="3"/>
      <c r="B222" s="3"/>
    </row>
    <row r="223" spans="1:124" x14ac:dyDescent="0.3">
      <c r="A223" s="3"/>
      <c r="B223" s="3"/>
    </row>
    <row r="224" spans="1:124" x14ac:dyDescent="0.3">
      <c r="A224" s="3"/>
      <c r="B224" s="3"/>
    </row>
    <row r="225" s="3" customFormat="1" x14ac:dyDescent="0.3"/>
    <row r="226" s="3" customFormat="1" x14ac:dyDescent="0.3"/>
    <row r="227" s="3" customFormat="1" x14ac:dyDescent="0.3"/>
    <row r="228" s="3" customFormat="1" x14ac:dyDescent="0.3"/>
    <row r="229" s="3" customFormat="1" x14ac:dyDescent="0.3"/>
    <row r="230" s="3" customFormat="1" x14ac:dyDescent="0.3"/>
    <row r="231" s="3" customFormat="1" x14ac:dyDescent="0.3"/>
    <row r="232" s="3" customFormat="1" x14ac:dyDescent="0.3"/>
    <row r="233" s="3" customFormat="1" x14ac:dyDescent="0.3"/>
    <row r="234" s="3" customFormat="1" x14ac:dyDescent="0.3"/>
    <row r="235" s="3" customFormat="1" x14ac:dyDescent="0.3"/>
    <row r="236" s="3" customFormat="1" x14ac:dyDescent="0.3"/>
    <row r="237" s="3" customFormat="1" x14ac:dyDescent="0.3"/>
    <row r="238" s="3" customFormat="1" x14ac:dyDescent="0.3"/>
    <row r="239" s="3" customFormat="1" x14ac:dyDescent="0.3"/>
    <row r="240" s="3" customFormat="1" x14ac:dyDescent="0.3"/>
    <row r="241" s="3" customFormat="1" x14ac:dyDescent="0.3"/>
    <row r="242" s="3" customFormat="1" x14ac:dyDescent="0.3"/>
    <row r="243" s="3" customFormat="1" x14ac:dyDescent="0.3"/>
    <row r="244" s="3" customFormat="1" x14ac:dyDescent="0.3"/>
    <row r="245" s="3" customFormat="1" x14ac:dyDescent="0.3"/>
    <row r="246" s="3" customFormat="1" x14ac:dyDescent="0.3"/>
    <row r="247" s="3" customFormat="1" x14ac:dyDescent="0.3"/>
    <row r="248" s="3" customFormat="1" x14ac:dyDescent="0.3"/>
    <row r="249" s="3" customFormat="1" x14ac:dyDescent="0.3"/>
    <row r="250" s="3" customFormat="1" x14ac:dyDescent="0.3"/>
    <row r="251" s="3" customFormat="1" x14ac:dyDescent="0.3"/>
    <row r="252" s="3" customFormat="1" x14ac:dyDescent="0.3"/>
    <row r="253" s="3" customFormat="1" x14ac:dyDescent="0.3"/>
    <row r="254" s="3" customFormat="1" x14ac:dyDescent="0.3"/>
    <row r="255" s="3" customFormat="1" x14ac:dyDescent="0.3"/>
    <row r="256" s="3" customFormat="1" x14ac:dyDescent="0.3"/>
    <row r="257" s="3" customFormat="1" x14ac:dyDescent="0.3"/>
    <row r="258" s="3" customFormat="1" x14ac:dyDescent="0.3"/>
    <row r="259" s="3" customFormat="1" x14ac:dyDescent="0.3"/>
    <row r="260" s="3" customFormat="1" x14ac:dyDescent="0.3"/>
    <row r="261" s="3" customFormat="1" x14ac:dyDescent="0.3"/>
    <row r="262" s="3" customFormat="1" x14ac:dyDescent="0.3"/>
    <row r="263" s="3" customFormat="1" x14ac:dyDescent="0.3"/>
    <row r="264" s="3" customFormat="1" x14ac:dyDescent="0.3"/>
    <row r="265" s="3" customFormat="1" x14ac:dyDescent="0.3"/>
    <row r="266" s="3" customFormat="1" x14ac:dyDescent="0.3"/>
    <row r="267" s="3" customFormat="1" x14ac:dyDescent="0.3"/>
    <row r="268" s="3" customFormat="1" x14ac:dyDescent="0.3"/>
    <row r="269" s="3" customFormat="1" x14ac:dyDescent="0.3"/>
    <row r="270" s="3" customFormat="1" x14ac:dyDescent="0.3"/>
    <row r="271" s="3" customFormat="1" x14ac:dyDescent="0.3"/>
    <row r="272" s="3" customFormat="1" x14ac:dyDescent="0.3"/>
    <row r="273" s="3" customFormat="1" x14ac:dyDescent="0.3"/>
    <row r="274" s="3" customFormat="1" x14ac:dyDescent="0.3"/>
    <row r="275" s="3" customFormat="1" x14ac:dyDescent="0.3"/>
    <row r="276" s="3" customFormat="1" x14ac:dyDescent="0.3"/>
    <row r="277" s="3" customFormat="1" x14ac:dyDescent="0.3"/>
    <row r="278" s="3" customFormat="1" x14ac:dyDescent="0.3"/>
    <row r="279" s="3" customFormat="1" x14ac:dyDescent="0.3"/>
    <row r="280" s="3" customFormat="1" x14ac:dyDescent="0.3"/>
    <row r="281" s="3" customFormat="1" x14ac:dyDescent="0.3"/>
    <row r="282" s="3" customFormat="1" x14ac:dyDescent="0.3"/>
    <row r="283" s="3" customFormat="1" x14ac:dyDescent="0.3"/>
    <row r="284" s="3" customFormat="1" x14ac:dyDescent="0.3"/>
    <row r="285" s="3" customFormat="1" x14ac:dyDescent="0.3"/>
    <row r="286" s="3" customFormat="1" x14ac:dyDescent="0.3"/>
    <row r="287" s="3" customFormat="1" x14ac:dyDescent="0.3"/>
    <row r="288" s="3" customFormat="1" x14ac:dyDescent="0.3"/>
    <row r="289" s="3" customFormat="1" x14ac:dyDescent="0.3"/>
    <row r="290" s="3" customFormat="1" x14ac:dyDescent="0.3"/>
    <row r="291" s="3" customFormat="1" x14ac:dyDescent="0.3"/>
    <row r="292" s="3" customFormat="1" x14ac:dyDescent="0.3"/>
    <row r="293" s="3" customFormat="1" x14ac:dyDescent="0.3"/>
    <row r="294" s="3" customFormat="1" x14ac:dyDescent="0.3"/>
    <row r="295" s="3" customFormat="1" x14ac:dyDescent="0.3"/>
    <row r="296" s="3" customFormat="1" x14ac:dyDescent="0.3"/>
    <row r="297" s="3" customFormat="1" x14ac:dyDescent="0.3"/>
    <row r="298" s="3" customFormat="1" x14ac:dyDescent="0.3"/>
    <row r="299" s="3" customFormat="1" x14ac:dyDescent="0.3"/>
    <row r="300" s="3" customFormat="1" x14ac:dyDescent="0.3"/>
    <row r="301" s="3" customFormat="1" x14ac:dyDescent="0.3"/>
    <row r="302" s="3" customFormat="1" x14ac:dyDescent="0.3"/>
    <row r="303" s="3" customFormat="1" x14ac:dyDescent="0.3"/>
    <row r="304"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BI139"/>
  <sheetViews>
    <sheetView workbookViewId="0">
      <pane xSplit="1" ySplit="2" topLeftCell="B15" activePane="bottomRight" state="frozen"/>
      <selection pane="topRight" activeCell="B1" sqref="B1"/>
      <selection pane="bottomLeft" activeCell="A3" sqref="A3"/>
      <selection pane="bottomRight" activeCell="B135" sqref="B135:BI135"/>
    </sheetView>
  </sheetViews>
  <sheetFormatPr baseColWidth="10" defaultColWidth="9.109375"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25">
      <c r="A16" t="s">
        <v>326</v>
      </c>
      <c r="B16">
        <v>1E-3</v>
      </c>
    </row>
    <row r="17" spans="1:61" x14ac:dyDescent="0.25">
      <c r="A17" t="s">
        <v>327</v>
      </c>
      <c r="B17" t="s">
        <v>317</v>
      </c>
    </row>
    <row r="18" spans="1:61" x14ac:dyDescent="0.25">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25">
      <c r="A19" t="s">
        <v>329</v>
      </c>
      <c r="B19">
        <v>2.1</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866.11738603100002</v>
      </c>
      <c r="D87">
        <v>895.05428066520005</v>
      </c>
      <c r="E87">
        <v>924.94273289299997</v>
      </c>
      <c r="F87">
        <v>955.57138376</v>
      </c>
      <c r="G87">
        <v>986.60613539559995</v>
      </c>
      <c r="H87">
        <v>1017.6173114587</v>
      </c>
      <c r="I87">
        <v>1048.1033950855999</v>
      </c>
      <c r="J87">
        <v>1077.511754416</v>
      </c>
      <c r="K87">
        <v>1105.2567544479</v>
      </c>
      <c r="L87">
        <v>1130.7356048265001</v>
      </c>
      <c r="M87">
        <v>1153.3422287600999</v>
      </c>
      <c r="N87">
        <v>1172.4793747517999</v>
      </c>
      <c r="O87">
        <v>1187.5691380588</v>
      </c>
      <c r="P87">
        <v>1198.0620161116999</v>
      </c>
      <c r="Q87">
        <v>1203.4445985282</v>
      </c>
      <c r="R87">
        <v>1203.2459787185001</v>
      </c>
      <c r="S87">
        <v>1197.0429957962999</v>
      </c>
      <c r="T87">
        <v>1184.4644711292001</v>
      </c>
      <c r="U87">
        <v>1165.1947500204001</v>
      </c>
      <c r="V87">
        <v>1140.5282451198</v>
      </c>
      <c r="W87">
        <v>1118.9025599294</v>
      </c>
      <c r="X87">
        <v>1099.933462404</v>
      </c>
      <c r="Y87">
        <v>1083.2851394668</v>
      </c>
      <c r="Z87">
        <v>1068.6641262727001</v>
      </c>
      <c r="AA87">
        <v>1055.8139904002001</v>
      </c>
      <c r="AB87">
        <v>1044.5106783514</v>
      </c>
      <c r="AC87">
        <v>1034.5584428482</v>
      </c>
      <c r="AD87">
        <v>1025.7862792376</v>
      </c>
      <c r="AE87">
        <v>1018.0448080051</v>
      </c>
      <c r="AF87">
        <v>969.97983508519997</v>
      </c>
      <c r="AG87">
        <v>925.99622399299994</v>
      </c>
      <c r="AH87">
        <v>885.60781011419999</v>
      </c>
      <c r="AI87">
        <v>848.3932667373</v>
      </c>
      <c r="AJ87">
        <v>813.9874551593</v>
      </c>
      <c r="AK87">
        <v>782.07391843669996</v>
      </c>
      <c r="AL87">
        <v>752.37835055539995</v>
      </c>
      <c r="AM87">
        <v>724.6629094914</v>
      </c>
      <c r="AN87">
        <v>698.72126744939999</v>
      </c>
      <c r="AO87">
        <v>674.37430912030004</v>
      </c>
      <c r="AP87">
        <v>651.46640189339996</v>
      </c>
      <c r="AQ87">
        <v>629.86217251829999</v>
      </c>
      <c r="AR87">
        <v>609.4437339287</v>
      </c>
      <c r="AS87">
        <v>590.10831467850005</v>
      </c>
      <c r="AT87">
        <v>571.76625226659996</v>
      </c>
      <c r="AU87">
        <v>554.33932130150004</v>
      </c>
      <c r="AV87">
        <v>537.75937877310002</v>
      </c>
      <c r="AW87">
        <v>521.96732271580004</v>
      </c>
      <c r="AX87">
        <v>506.91237934050002</v>
      </c>
      <c r="AY87">
        <v>492.55176027879997</v>
      </c>
      <c r="AZ87">
        <v>478.85077078670002</v>
      </c>
      <c r="BA87">
        <v>465.78351316800001</v>
      </c>
      <c r="BB87">
        <v>467.72950451610001</v>
      </c>
      <c r="BC87">
        <v>482.81363353810002</v>
      </c>
      <c r="BD87">
        <v>510.13253103839997</v>
      </c>
      <c r="BE87">
        <v>550.28406806989994</v>
      </c>
      <c r="BF87">
        <v>605.0825460277</v>
      </c>
      <c r="BG87">
        <v>677.09662895810004</v>
      </c>
      <c r="BH87">
        <v>769.21915746850004</v>
      </c>
      <c r="BI87">
        <v>884.63638071469995</v>
      </c>
    </row>
    <row r="88" spans="1:61" x14ac:dyDescent="0.25">
      <c r="A88" t="s">
        <v>57</v>
      </c>
      <c r="B88">
        <v>389.85915492959998</v>
      </c>
      <c r="C88">
        <v>406.62788076570001</v>
      </c>
      <c r="D88">
        <v>420.21327730759998</v>
      </c>
      <c r="E88">
        <v>434.24541450380002</v>
      </c>
      <c r="F88">
        <v>448.62506279809998</v>
      </c>
      <c r="G88">
        <v>463.1953687303</v>
      </c>
      <c r="H88">
        <v>477.7546063186</v>
      </c>
      <c r="I88">
        <v>492.06732163639998</v>
      </c>
      <c r="J88">
        <v>505.87406310609998</v>
      </c>
      <c r="K88">
        <v>518.89988471729998</v>
      </c>
      <c r="L88">
        <v>530.86178630350003</v>
      </c>
      <c r="M88">
        <v>541.47522476999995</v>
      </c>
      <c r="N88">
        <v>550.45980035289995</v>
      </c>
      <c r="O88">
        <v>557.54419627180005</v>
      </c>
      <c r="P88">
        <v>562.47043009940001</v>
      </c>
      <c r="Q88">
        <v>564.9974640977</v>
      </c>
      <c r="R88">
        <v>564.90421536079998</v>
      </c>
      <c r="S88">
        <v>561.99201680579995</v>
      </c>
      <c r="T88">
        <v>556.08660616400005</v>
      </c>
      <c r="U88">
        <v>547.03978874200004</v>
      </c>
      <c r="V88">
        <v>535.45927000929998</v>
      </c>
      <c r="W88">
        <v>525.306366164</v>
      </c>
      <c r="X88">
        <v>516.40068657459994</v>
      </c>
      <c r="Y88">
        <v>508.58457251959999</v>
      </c>
      <c r="Z88">
        <v>501.72024707640003</v>
      </c>
      <c r="AA88">
        <v>495.68731943670002</v>
      </c>
      <c r="AB88">
        <v>490.38060016499998</v>
      </c>
      <c r="AC88">
        <v>485.70818913059998</v>
      </c>
      <c r="AD88">
        <v>481.589802459</v>
      </c>
      <c r="AE88">
        <v>477.95530892260001</v>
      </c>
      <c r="AF88">
        <v>455.38959393670001</v>
      </c>
      <c r="AG88">
        <v>434.74001126429999</v>
      </c>
      <c r="AH88">
        <v>415.77831460760001</v>
      </c>
      <c r="AI88">
        <v>398.30669799869997</v>
      </c>
      <c r="AJ88">
        <v>382.15373481659998</v>
      </c>
      <c r="AK88">
        <v>367.17085372610001</v>
      </c>
      <c r="AL88">
        <v>353.22927256119999</v>
      </c>
      <c r="AM88">
        <v>340.21732839970002</v>
      </c>
      <c r="AN88">
        <v>328.0381537321</v>
      </c>
      <c r="AO88">
        <v>316.60765686399998</v>
      </c>
      <c r="AP88">
        <v>305.85277084199998</v>
      </c>
      <c r="AQ88">
        <v>295.70994014950003</v>
      </c>
      <c r="AR88">
        <v>286.1238187459</v>
      </c>
      <c r="AS88">
        <v>277.04615712610001</v>
      </c>
      <c r="AT88">
        <v>268.43486021910002</v>
      </c>
      <c r="AU88">
        <v>260.25320248899999</v>
      </c>
      <c r="AV88">
        <v>252.46919191219999</v>
      </c>
      <c r="AW88">
        <v>245.05508108719999</v>
      </c>
      <c r="AX88">
        <v>237.9870325542</v>
      </c>
      <c r="AY88">
        <v>231.2449578774</v>
      </c>
      <c r="AZ88">
        <v>224.8125684444</v>
      </c>
      <c r="BA88">
        <v>218.6777057127</v>
      </c>
      <c r="BB88">
        <v>219.59131667419999</v>
      </c>
      <c r="BC88">
        <v>226.67306738880001</v>
      </c>
      <c r="BD88">
        <v>239.49884086310001</v>
      </c>
      <c r="BE88">
        <v>258.34932773240001</v>
      </c>
      <c r="BF88">
        <v>284.07631268910001</v>
      </c>
      <c r="BG88">
        <v>317.88574129490001</v>
      </c>
      <c r="BH88">
        <v>361.13575468009998</v>
      </c>
      <c r="BI88">
        <v>415.32224446700002</v>
      </c>
    </row>
    <row r="89" spans="1:61" x14ac:dyDescent="0.25">
      <c r="A89" t="s">
        <v>1</v>
      </c>
      <c r="B89">
        <v>1527</v>
      </c>
      <c r="C89">
        <v>1541.1078616667</v>
      </c>
      <c r="D89">
        <v>1557.7829931923</v>
      </c>
      <c r="E89">
        <v>1576.3239044116001</v>
      </c>
      <c r="F89">
        <v>1596.7381686967999</v>
      </c>
      <c r="G89">
        <v>1619.0144521888999</v>
      </c>
      <c r="H89">
        <v>1643.1124847409001</v>
      </c>
      <c r="I89">
        <v>1668.9558304381001</v>
      </c>
      <c r="J89">
        <v>1696.4270422064999</v>
      </c>
      <c r="K89">
        <v>1725.3648380672</v>
      </c>
      <c r="L89">
        <v>1755.5629864916</v>
      </c>
      <c r="M89">
        <v>1786.7706318337</v>
      </c>
      <c r="N89">
        <v>1818.6938269021</v>
      </c>
      <c r="O89">
        <v>1850.9980687543</v>
      </c>
      <c r="P89">
        <v>1883.3116568088001</v>
      </c>
      <c r="Q89">
        <v>1915.2297106921001</v>
      </c>
      <c r="R89">
        <v>1946.3187007315</v>
      </c>
      <c r="S89">
        <v>1976.1213576667001</v>
      </c>
      <c r="T89">
        <v>2004.1618431662</v>
      </c>
      <c r="U89">
        <v>2029.9510820354001</v>
      </c>
      <c r="V89">
        <v>2052.9921883676998</v>
      </c>
      <c r="W89">
        <v>2072.9224699619999</v>
      </c>
      <c r="X89">
        <v>2090.1365497186998</v>
      </c>
      <c r="Y89">
        <v>2104.9791234724999</v>
      </c>
      <c r="Z89">
        <v>2117.7512596619999</v>
      </c>
      <c r="AA89">
        <v>2128.7159075238001</v>
      </c>
      <c r="AB89">
        <v>2138.1027125650999</v>
      </c>
      <c r="AC89">
        <v>2146.112225886</v>
      </c>
      <c r="AD89">
        <v>2152.9195832127998</v>
      </c>
      <c r="AE89">
        <v>2158.6777201008999</v>
      </c>
      <c r="AF89">
        <v>2163.5201815027999</v>
      </c>
      <c r="AG89">
        <v>2163.9358899143999</v>
      </c>
      <c r="AH89">
        <v>2160.4647484398001</v>
      </c>
      <c r="AI89">
        <v>2153.5818303167998</v>
      </c>
      <c r="AJ89">
        <v>2143.7057320407998</v>
      </c>
      <c r="AK89">
        <v>2131.2058241937002</v>
      </c>
      <c r="AL89">
        <v>2116.4085456326002</v>
      </c>
      <c r="AM89">
        <v>2099.6028659386002</v>
      </c>
      <c r="AN89">
        <v>2081.0450243527998</v>
      </c>
      <c r="AO89">
        <v>2060.9626396167</v>
      </c>
      <c r="AP89">
        <v>2039.5582734307</v>
      </c>
      <c r="AQ89">
        <v>2017.0125201753001</v>
      </c>
      <c r="AR89">
        <v>1993.4866868076001</v>
      </c>
      <c r="AS89">
        <v>1969.1251192819</v>
      </c>
      <c r="AT89">
        <v>1944.0572253600001</v>
      </c>
      <c r="AU89">
        <v>1918.39923823</v>
      </c>
      <c r="AV89">
        <v>1892.2557609849</v>
      </c>
      <c r="AW89">
        <v>1865.7211288137</v>
      </c>
      <c r="AX89">
        <v>1838.8806239295</v>
      </c>
      <c r="AY89">
        <v>1811.8115781513</v>
      </c>
      <c r="AZ89">
        <v>1784.5844002988999</v>
      </c>
      <c r="BA89">
        <v>1757.2635711557</v>
      </c>
      <c r="BB89">
        <v>1729.9086597035</v>
      </c>
      <c r="BC89">
        <v>1703.8422002215</v>
      </c>
      <c r="BD89">
        <v>1680.1677195693001</v>
      </c>
      <c r="BE89">
        <v>1659.8641934366999</v>
      </c>
      <c r="BF89">
        <v>1643.9232417019</v>
      </c>
      <c r="BG89">
        <v>1633.4556588795001</v>
      </c>
      <c r="BH89">
        <v>1629.7529331006001</v>
      </c>
      <c r="BI89">
        <v>1634.3083970675</v>
      </c>
    </row>
    <row r="90" spans="1:61" x14ac:dyDescent="0.25">
      <c r="A90" t="s">
        <v>2</v>
      </c>
      <c r="B90">
        <v>10010</v>
      </c>
      <c r="C90">
        <v>10010.439125000001</v>
      </c>
      <c r="D90">
        <v>10010.9133714495</v>
      </c>
      <c r="E90">
        <v>10011.429145669599</v>
      </c>
      <c r="F90">
        <v>10011.991098094</v>
      </c>
      <c r="G90">
        <v>10012.603896520101</v>
      </c>
      <c r="H90">
        <v>10013.272178835499</v>
      </c>
      <c r="I90">
        <v>10014.000480687</v>
      </c>
      <c r="J90">
        <v>10014.793145100901</v>
      </c>
      <c r="K90">
        <v>10015.6542200199</v>
      </c>
      <c r="L90">
        <v>10016.587348815799</v>
      </c>
      <c r="M90">
        <v>10017.5956580518</v>
      </c>
      <c r="N90">
        <v>10018.6816460968</v>
      </c>
      <c r="O90">
        <v>10019.847075608501</v>
      </c>
      <c r="P90">
        <v>10021.092872392401</v>
      </c>
      <c r="Q90">
        <v>10022.419032690001</v>
      </c>
      <c r="R90">
        <v>10023.824540543201</v>
      </c>
      <c r="S90">
        <v>10025.307296512499</v>
      </c>
      <c r="T90">
        <v>10026.8640586941</v>
      </c>
      <c r="U90">
        <v>10028.4903966823</v>
      </c>
      <c r="V90">
        <v>10030.1806588785</v>
      </c>
      <c r="W90">
        <v>10031.927953377</v>
      </c>
      <c r="X90">
        <v>10033.7244838676</v>
      </c>
      <c r="Y90">
        <v>10035.563443228601</v>
      </c>
      <c r="Z90">
        <v>10037.4388883752</v>
      </c>
      <c r="AA90">
        <v>10039.345630899599</v>
      </c>
      <c r="AB90">
        <v>10041.2791415179</v>
      </c>
      <c r="AC90">
        <v>10043.2354665891</v>
      </c>
      <c r="AD90">
        <v>10045.211155183801</v>
      </c>
      <c r="AE90">
        <v>10047.203195377</v>
      </c>
      <c r="AF90">
        <v>10049.2089585988</v>
      </c>
      <c r="AG90">
        <v>10051.226151029001</v>
      </c>
      <c r="AH90">
        <v>10053.2437019278</v>
      </c>
      <c r="AI90">
        <v>10055.251894049499</v>
      </c>
      <c r="AJ90">
        <v>10057.242201111099</v>
      </c>
      <c r="AK90">
        <v>10059.2071461983</v>
      </c>
      <c r="AL90">
        <v>10061.140178346999</v>
      </c>
      <c r="AM90">
        <v>10063.0355649009</v>
      </c>
      <c r="AN90">
        <v>10064.8882975625</v>
      </c>
      <c r="AO90">
        <v>10066.694010323001</v>
      </c>
      <c r="AP90">
        <v>10068.448907693601</v>
      </c>
      <c r="AQ90">
        <v>10070.1497018708</v>
      </c>
      <c r="AR90">
        <v>10071.793557646801</v>
      </c>
      <c r="AS90">
        <v>10073.3780440382</v>
      </c>
      <c r="AT90">
        <v>10074.9010917465</v>
      </c>
      <c r="AU90">
        <v>10076.3609556914</v>
      </c>
      <c r="AV90">
        <v>10077.7561819645</v>
      </c>
      <c r="AW90">
        <v>10079.0855786555</v>
      </c>
      <c r="AX90">
        <v>10080.348190094801</v>
      </c>
      <c r="AY90">
        <v>10081.5432741404</v>
      </c>
      <c r="AZ90">
        <v>10082.6702822308</v>
      </c>
      <c r="BA90">
        <v>10083.7288420113</v>
      </c>
      <c r="BB90">
        <v>10084.718742454999</v>
      </c>
      <c r="BC90">
        <v>10085.6399215287</v>
      </c>
      <c r="BD90">
        <v>10086.4956235557</v>
      </c>
      <c r="BE90">
        <v>10087.2918505817</v>
      </c>
      <c r="BF90">
        <v>10088.037050065701</v>
      </c>
      <c r="BG90">
        <v>10088.742145665499</v>
      </c>
      <c r="BH90">
        <v>10089.4208343386</v>
      </c>
      <c r="BI90">
        <v>10090.0900371397</v>
      </c>
    </row>
    <row r="91" spans="1:61" x14ac:dyDescent="0.25">
      <c r="A91" t="s">
        <v>398</v>
      </c>
    </row>
    <row r="92" spans="1:61" x14ac:dyDescent="0.25">
      <c r="A92" t="s">
        <v>399</v>
      </c>
      <c r="B92">
        <v>90</v>
      </c>
      <c r="C92">
        <v>135.76355436700001</v>
      </c>
      <c r="D92">
        <v>178.2491723119</v>
      </c>
      <c r="E92">
        <v>224.31378624760001</v>
      </c>
      <c r="F92">
        <v>273.61423483879997</v>
      </c>
      <c r="G92">
        <v>325.69453320439999</v>
      </c>
      <c r="H92">
        <v>379.99719598429999</v>
      </c>
      <c r="I92">
        <v>435.8750646396</v>
      </c>
      <c r="J92">
        <v>492.6034101358</v>
      </c>
      <c r="K92">
        <v>549.3921689343</v>
      </c>
      <c r="L92">
        <v>605.3982069228</v>
      </c>
      <c r="M92">
        <v>659.73751374610003</v>
      </c>
      <c r="N92">
        <v>711.49722550050001</v>
      </c>
      <c r="O92">
        <v>759.7473662909</v>
      </c>
      <c r="P92">
        <v>803.55219407760001</v>
      </c>
      <c r="Q92">
        <v>841.98104259139996</v>
      </c>
      <c r="R92">
        <v>874.11856220749996</v>
      </c>
      <c r="S92">
        <v>899.07430541639997</v>
      </c>
      <c r="T92">
        <v>915.99167901169994</v>
      </c>
      <c r="U92">
        <v>924.05645522509997</v>
      </c>
      <c r="V92">
        <v>924.05645522509997</v>
      </c>
      <c r="W92">
        <v>924.05645522509997</v>
      </c>
      <c r="X92">
        <v>924.05645522509997</v>
      </c>
      <c r="Y92">
        <v>924.05645522509997</v>
      </c>
      <c r="Z92">
        <v>924.05645522509997</v>
      </c>
      <c r="AA92">
        <v>924.05645522509997</v>
      </c>
      <c r="AB92">
        <v>924.05645522509997</v>
      </c>
      <c r="AC92">
        <v>924.05645522509997</v>
      </c>
      <c r="AD92">
        <v>924.05645522509997</v>
      </c>
      <c r="AE92">
        <v>924.05645522509997</v>
      </c>
      <c r="AF92">
        <v>882.83274224989998</v>
      </c>
      <c r="AG92">
        <v>841.27646025629997</v>
      </c>
      <c r="AH92">
        <v>799.42999840710002</v>
      </c>
      <c r="AI92">
        <v>757.33716311319995</v>
      </c>
      <c r="AJ92">
        <v>715.0427075883</v>
      </c>
      <c r="AK92">
        <v>672.59192591980002</v>
      </c>
      <c r="AL92">
        <v>630.03028587719996</v>
      </c>
      <c r="AM92">
        <v>587.40309107400003</v>
      </c>
      <c r="AN92">
        <v>544.75517162860001</v>
      </c>
      <c r="AO92">
        <v>502.13060654050003</v>
      </c>
      <c r="AP92">
        <v>459.5724826714</v>
      </c>
      <c r="AQ92">
        <v>417.12269595689997</v>
      </c>
      <c r="AR92">
        <v>374.82180116649999</v>
      </c>
      <c r="AS92">
        <v>332.70891789460001</v>
      </c>
      <c r="AT92">
        <v>290.8217029594</v>
      </c>
      <c r="AU92">
        <v>249.19640376140001</v>
      </c>
      <c r="AV92">
        <v>207.86801422249999</v>
      </c>
      <c r="AW92">
        <v>166.8705658545</v>
      </c>
      <c r="AX92">
        <v>126.2376035697</v>
      </c>
      <c r="AY92">
        <v>86.002922403900001</v>
      </c>
      <c r="AZ92">
        <v>46.201682852399998</v>
      </c>
      <c r="BA92">
        <v>6.8720916332000002</v>
      </c>
      <c r="BB92">
        <v>-17.546979417399999</v>
      </c>
      <c r="BC92">
        <v>-27.608171915900002</v>
      </c>
      <c r="BD92">
        <v>-23.1080859305</v>
      </c>
      <c r="BE92">
        <v>-2.4638743175000002</v>
      </c>
      <c r="BF92">
        <v>37.1388303401</v>
      </c>
      <c r="BG92">
        <v>99.390409208299999</v>
      </c>
      <c r="BH92">
        <v>188.48888714130001</v>
      </c>
      <c r="BI92">
        <v>309.13076637820001</v>
      </c>
    </row>
    <row r="93" spans="1:61" x14ac:dyDescent="0.25">
      <c r="A93" t="s">
        <v>400</v>
      </c>
      <c r="B93">
        <v>1.4999999999999999E-2</v>
      </c>
      <c r="C93">
        <v>2.2627259100000002E-2</v>
      </c>
      <c r="D93">
        <v>2.9708195400000002E-2</v>
      </c>
      <c r="E93">
        <v>3.7385631000000002E-2</v>
      </c>
      <c r="F93">
        <v>4.5602372500000002E-2</v>
      </c>
      <c r="G93">
        <v>5.42824222E-2</v>
      </c>
      <c r="H93">
        <v>6.3332866000000002E-2</v>
      </c>
      <c r="I93">
        <v>7.2645844099999995E-2</v>
      </c>
      <c r="J93">
        <v>8.2100568400000004E-2</v>
      </c>
      <c r="K93">
        <v>9.1565361499999998E-2</v>
      </c>
      <c r="L93">
        <v>0.1008997012</v>
      </c>
      <c r="M93">
        <v>0.1099562523</v>
      </c>
      <c r="N93">
        <v>0.1185828709</v>
      </c>
      <c r="O93">
        <v>0.126624561</v>
      </c>
      <c r="P93">
        <v>0.13392536569999999</v>
      </c>
      <c r="Q93">
        <v>0.14033017380000001</v>
      </c>
      <c r="R93">
        <v>0.14568642700000001</v>
      </c>
      <c r="S93">
        <v>0.14984571760000001</v>
      </c>
      <c r="T93">
        <v>0.1526652798</v>
      </c>
      <c r="U93">
        <v>0.1540094092</v>
      </c>
      <c r="V93">
        <v>0.1540094092</v>
      </c>
      <c r="W93">
        <v>0.1540094092</v>
      </c>
      <c r="X93">
        <v>0.1540094092</v>
      </c>
      <c r="Y93">
        <v>0.1540094092</v>
      </c>
      <c r="Z93">
        <v>0.1540094092</v>
      </c>
      <c r="AA93">
        <v>0.1540094092</v>
      </c>
      <c r="AB93">
        <v>0.1540094092</v>
      </c>
      <c r="AC93">
        <v>0.1540094092</v>
      </c>
      <c r="AD93">
        <v>0.1540094092</v>
      </c>
      <c r="AE93">
        <v>0.1540094092</v>
      </c>
      <c r="AF93">
        <v>0.1471387904</v>
      </c>
      <c r="AG93">
        <v>0.14021274340000001</v>
      </c>
      <c r="AH93">
        <v>0.13323833309999999</v>
      </c>
      <c r="AI93">
        <v>0.12622286050000001</v>
      </c>
      <c r="AJ93">
        <v>0.1191737846</v>
      </c>
      <c r="AK93">
        <v>0.1120986543</v>
      </c>
      <c r="AL93">
        <v>0.1050050476</v>
      </c>
      <c r="AM93">
        <v>9.7900515199999996E-2</v>
      </c>
      <c r="AN93">
        <v>9.0792528600000005E-2</v>
      </c>
      <c r="AO93">
        <v>8.3688434399999997E-2</v>
      </c>
      <c r="AP93">
        <v>7.6595413799999998E-2</v>
      </c>
      <c r="AQ93">
        <v>6.9520449299999995E-2</v>
      </c>
      <c r="AR93">
        <v>6.2470300200000002E-2</v>
      </c>
      <c r="AS93">
        <v>5.5451486299999998E-2</v>
      </c>
      <c r="AT93">
        <v>4.84702838E-2</v>
      </c>
      <c r="AU93">
        <v>4.1532734000000002E-2</v>
      </c>
      <c r="AV93">
        <v>3.4644669000000003E-2</v>
      </c>
      <c r="AW93">
        <v>2.7811761000000001E-2</v>
      </c>
      <c r="AX93">
        <v>2.10396006E-2</v>
      </c>
      <c r="AY93">
        <v>1.4333820400000001E-2</v>
      </c>
      <c r="AZ93">
        <v>7.7002805000000001E-3</v>
      </c>
      <c r="BA93">
        <v>1.1453486E-3</v>
      </c>
      <c r="BB93">
        <v>-2.9244966000000002E-3</v>
      </c>
      <c r="BC93">
        <v>-4.6013620000000003E-3</v>
      </c>
      <c r="BD93">
        <v>-3.8513477E-3</v>
      </c>
      <c r="BE93">
        <v>-4.1064569999999998E-4</v>
      </c>
      <c r="BF93">
        <v>6.1898051000000001E-3</v>
      </c>
      <c r="BG93">
        <v>1.6565068200000001E-2</v>
      </c>
      <c r="BH93">
        <v>3.1414814499999999E-2</v>
      </c>
      <c r="BI93">
        <v>5.1521794400000001E-2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0.83</v>
      </c>
      <c r="C99">
        <v>0.95134443930000001</v>
      </c>
      <c r="D99">
        <v>1.0763440419000001</v>
      </c>
      <c r="E99">
        <v>1.2045107959000001</v>
      </c>
      <c r="F99">
        <v>1.3352876902999999</v>
      </c>
      <c r="G99">
        <v>1.4680080781</v>
      </c>
      <c r="H99">
        <v>1.6018834208999999</v>
      </c>
      <c r="I99">
        <v>1.7360091542</v>
      </c>
      <c r="J99">
        <v>1.8693808075</v>
      </c>
      <c r="K99">
        <v>2.0009146132</v>
      </c>
      <c r="L99">
        <v>2.1294685999</v>
      </c>
      <c r="M99">
        <v>2.2538615489999998</v>
      </c>
      <c r="N99">
        <v>2.3728882293</v>
      </c>
      <c r="O99">
        <v>2.4853300393</v>
      </c>
      <c r="P99">
        <v>2.5899606355000002</v>
      </c>
      <c r="Q99">
        <v>2.6855463601</v>
      </c>
      <c r="R99">
        <v>2.7708413421999998</v>
      </c>
      <c r="S99">
        <v>2.8445770704000002</v>
      </c>
      <c r="T99">
        <v>2.9054460381</v>
      </c>
      <c r="U99">
        <v>2.9496287827000001</v>
      </c>
      <c r="V99">
        <v>2.9767301984999999</v>
      </c>
      <c r="W99">
        <v>2.9902996064999998</v>
      </c>
      <c r="X99">
        <v>2.9932840163000001</v>
      </c>
      <c r="Y99">
        <v>2.9881177946999999</v>
      </c>
      <c r="Z99">
        <v>2.9768004892</v>
      </c>
      <c r="AA99">
        <v>2.9609641803</v>
      </c>
      <c r="AB99">
        <v>2.9419315958999999</v>
      </c>
      <c r="AC99">
        <v>2.9207660930000001</v>
      </c>
      <c r="AD99">
        <v>2.8983144981</v>
      </c>
      <c r="AE99">
        <v>2.8752437003</v>
      </c>
      <c r="AF99">
        <v>2.8297103779000001</v>
      </c>
      <c r="AG99">
        <v>2.7658311603999999</v>
      </c>
      <c r="AH99">
        <v>2.6870736573</v>
      </c>
      <c r="AI99">
        <v>2.5963498946999999</v>
      </c>
      <c r="AJ99">
        <v>2.496097405</v>
      </c>
      <c r="AK99">
        <v>2.3883495199999998</v>
      </c>
      <c r="AL99">
        <v>2.2747962049999999</v>
      </c>
      <c r="AM99">
        <v>2.1568366016999998</v>
      </c>
      <c r="AN99">
        <v>2.0356243063999999</v>
      </c>
      <c r="AO99">
        <v>1.9121062937</v>
      </c>
      <c r="AP99">
        <v>1.7870562923</v>
      </c>
      <c r="AQ99">
        <v>1.6611033340000001</v>
      </c>
      <c r="AR99">
        <v>1.5347561218000001</v>
      </c>
      <c r="AS99">
        <v>1.4084237975</v>
      </c>
      <c r="AT99">
        <v>1.2824336337</v>
      </c>
      <c r="AU99">
        <v>1.1570461346000001</v>
      </c>
      <c r="AV99">
        <v>1.0324679993000001</v>
      </c>
      <c r="AW99">
        <v>0.90886338909999997</v>
      </c>
      <c r="AX99">
        <v>0.78636395290000005</v>
      </c>
      <c r="AY99">
        <v>0.66507810990000005</v>
      </c>
      <c r="AZ99">
        <v>0.54510018500000001</v>
      </c>
      <c r="BA99">
        <v>0.42652017060000003</v>
      </c>
      <c r="BB99">
        <v>0.3262299575</v>
      </c>
      <c r="BC99">
        <v>0.25651558540000002</v>
      </c>
      <c r="BD99">
        <v>0.22568864820000001</v>
      </c>
      <c r="BE99">
        <v>0.2395452867</v>
      </c>
      <c r="BF99">
        <v>0.30225887769999998</v>
      </c>
      <c r="BG99">
        <v>0.41655548920000002</v>
      </c>
      <c r="BH99">
        <v>0.58350525730000002</v>
      </c>
      <c r="BI99">
        <v>0.80249823450000002</v>
      </c>
    </row>
    <row r="100" spans="1:61" x14ac:dyDescent="0.25">
      <c r="A100" t="s">
        <v>405</v>
      </c>
      <c r="B100">
        <v>2.1423630968</v>
      </c>
      <c r="C100">
        <v>2.3982363712999999</v>
      </c>
      <c r="D100">
        <v>2.6034042849999999</v>
      </c>
      <c r="E100">
        <v>2.808481982</v>
      </c>
      <c r="F100">
        <v>3.0120804824</v>
      </c>
      <c r="G100">
        <v>3.2123007951</v>
      </c>
      <c r="H100">
        <v>3.4069668224999998</v>
      </c>
      <c r="I100">
        <v>3.5937933435999998</v>
      </c>
      <c r="J100">
        <v>3.77049908</v>
      </c>
      <c r="K100">
        <v>3.9348752648</v>
      </c>
      <c r="L100">
        <v>4.0848195630999999</v>
      </c>
      <c r="M100">
        <v>4.2183438957000003</v>
      </c>
      <c r="N100">
        <v>4.3335630396999996</v>
      </c>
      <c r="O100">
        <v>4.4286690976000003</v>
      </c>
      <c r="P100">
        <v>4.5018952105999999</v>
      </c>
      <c r="Q100">
        <v>4.5514703369999996</v>
      </c>
      <c r="R100">
        <v>4.5755654580999998</v>
      </c>
      <c r="S100">
        <v>4.5722302665000001</v>
      </c>
      <c r="T100">
        <v>4.5393180845999996</v>
      </c>
      <c r="U100">
        <v>4.4493955752999996</v>
      </c>
      <c r="V100">
        <v>4.3320936376999999</v>
      </c>
      <c r="W100">
        <v>4.2271461070000003</v>
      </c>
      <c r="X100">
        <v>4.1334071377999999</v>
      </c>
      <c r="Y100">
        <v>4.0497949055999998</v>
      </c>
      <c r="Z100">
        <v>3.9752976533000002</v>
      </c>
      <c r="AA100">
        <v>3.9089769862999999</v>
      </c>
      <c r="AB100">
        <v>3.8499688893999999</v>
      </c>
      <c r="AC100">
        <v>3.7974829269999999</v>
      </c>
      <c r="AD100">
        <v>3.7508000525999998</v>
      </c>
      <c r="AE100">
        <v>3.7092694042000001</v>
      </c>
      <c r="AF100">
        <v>3.4441266813999998</v>
      </c>
      <c r="AG100">
        <v>3.1897225907000002</v>
      </c>
      <c r="AH100">
        <v>2.9452368025000002</v>
      </c>
      <c r="AI100">
        <v>2.7098846605000002</v>
      </c>
      <c r="AJ100">
        <v>2.4829235403999999</v>
      </c>
      <c r="AK100">
        <v>2.2636575030000001</v>
      </c>
      <c r="AL100">
        <v>2.0514402889999999</v>
      </c>
      <c r="AM100">
        <v>1.8456768182000001</v>
      </c>
      <c r="AN100">
        <v>1.645823413</v>
      </c>
      <c r="AO100">
        <v>1.4513870017999999</v>
      </c>
      <c r="AP100">
        <v>1.2619235616</v>
      </c>
      <c r="AQ100">
        <v>1.0770360577</v>
      </c>
      <c r="AR100">
        <v>0.89637213280000005</v>
      </c>
      <c r="AS100">
        <v>0.71962179829999995</v>
      </c>
      <c r="AT100">
        <v>0.54651539429999996</v>
      </c>
      <c r="AU100">
        <v>0.37682212879999999</v>
      </c>
      <c r="AV100">
        <v>0.21034957909999999</v>
      </c>
      <c r="AW100">
        <v>4.69446767E-2</v>
      </c>
      <c r="AX100">
        <v>-0.1135030825</v>
      </c>
      <c r="AY100">
        <v>-0.27105509900000002</v>
      </c>
      <c r="AZ100">
        <v>-0.42571211790000002</v>
      </c>
      <c r="BA100">
        <v>-0.57739500440000002</v>
      </c>
      <c r="BB100">
        <v>-0.5545385276</v>
      </c>
      <c r="BC100">
        <v>-0.38052901210000001</v>
      </c>
      <c r="BD100">
        <v>-7.8787393999999997E-2</v>
      </c>
      <c r="BE100">
        <v>0.33656953909999998</v>
      </c>
      <c r="BF100">
        <v>0.85700009619999995</v>
      </c>
      <c r="BG100">
        <v>1.4734732097000001</v>
      </c>
      <c r="BH100">
        <v>2.1727984462999999</v>
      </c>
      <c r="BI100">
        <v>2.9392199933000001</v>
      </c>
    </row>
    <row r="101" spans="1:61" x14ac:dyDescent="0.25">
      <c r="A101" t="s">
        <v>406</v>
      </c>
      <c r="B101">
        <v>6.7999999999999996E-3</v>
      </c>
      <c r="C101">
        <v>2.7380000000000002E-2</v>
      </c>
      <c r="D101">
        <v>5.0479111E-2</v>
      </c>
      <c r="E101">
        <v>7.6125734299999998E-2</v>
      </c>
      <c r="F101">
        <v>0.1043353608</v>
      </c>
      <c r="G101">
        <v>0.135109169</v>
      </c>
      <c r="H101">
        <v>0.1684316418</v>
      </c>
      <c r="I101">
        <v>0.2042679362</v>
      </c>
      <c r="J101">
        <v>0.24256146670000001</v>
      </c>
      <c r="K101">
        <v>0.28323195020000003</v>
      </c>
      <c r="L101">
        <v>0.32617401680000002</v>
      </c>
      <c r="M101">
        <v>0.3712563814</v>
      </c>
      <c r="N101">
        <v>0.4183215106</v>
      </c>
      <c r="O101">
        <v>0.46718567849999998</v>
      </c>
      <c r="P101">
        <v>0.51763928749999999</v>
      </c>
      <c r="Q101">
        <v>0.56944732119999997</v>
      </c>
      <c r="R101">
        <v>0.62234979720000005</v>
      </c>
      <c r="S101">
        <v>0.67606208580000005</v>
      </c>
      <c r="T101">
        <v>0.73027496039999995</v>
      </c>
      <c r="U101">
        <v>0.78465423739999995</v>
      </c>
      <c r="V101">
        <v>0.83877860100000001</v>
      </c>
      <c r="W101">
        <v>0.89222739100000004</v>
      </c>
      <c r="X101">
        <v>0.94467919629999997</v>
      </c>
      <c r="Y101">
        <v>0.99589431679999996</v>
      </c>
      <c r="Z101">
        <v>1.0456999038000001</v>
      </c>
      <c r="AA101">
        <v>1.0939774184</v>
      </c>
      <c r="AB101">
        <v>1.1406520874999999</v>
      </c>
      <c r="AC101">
        <v>1.1856840752</v>
      </c>
      <c r="AD101">
        <v>1.2290611255999999</v>
      </c>
      <c r="AE101">
        <v>1.2707924599</v>
      </c>
      <c r="AF101">
        <v>1.310903741</v>
      </c>
      <c r="AG101">
        <v>1.3488739069</v>
      </c>
      <c r="AH101">
        <v>1.3842978382</v>
      </c>
      <c r="AI101">
        <v>1.4168672336999999</v>
      </c>
      <c r="AJ101">
        <v>1.4463543002000001</v>
      </c>
      <c r="AK101">
        <v>1.4725978778</v>
      </c>
      <c r="AL101">
        <v>1.4954916689</v>
      </c>
      <c r="AM101">
        <v>1.5149742823000001</v>
      </c>
      <c r="AN101">
        <v>1.5310208403000001</v>
      </c>
      <c r="AO101">
        <v>1.5436359269</v>
      </c>
      <c r="AP101">
        <v>1.5528476861</v>
      </c>
      <c r="AQ101">
        <v>1.5587029013</v>
      </c>
      <c r="AR101">
        <v>1.5612629120999999</v>
      </c>
      <c r="AS101">
        <v>1.5606002423000001</v>
      </c>
      <c r="AT101">
        <v>1.5567958312000001</v>
      </c>
      <c r="AU101">
        <v>1.5499367763</v>
      </c>
      <c r="AV101">
        <v>1.5401145102</v>
      </c>
      <c r="AW101">
        <v>1.5274233474000001</v>
      </c>
      <c r="AX101">
        <v>1.5119593485</v>
      </c>
      <c r="AY101">
        <v>1.4938194636</v>
      </c>
      <c r="AZ101">
        <v>1.4731009297</v>
      </c>
      <c r="BA101">
        <v>1.4499009111000001</v>
      </c>
      <c r="BB101">
        <v>1.4243163926</v>
      </c>
      <c r="BC101">
        <v>1.3968642317</v>
      </c>
      <c r="BD101">
        <v>1.3683555156</v>
      </c>
      <c r="BE101">
        <v>1.3397888439000001</v>
      </c>
      <c r="BF101">
        <v>1.312282755</v>
      </c>
      <c r="BG101">
        <v>1.2870321579999999</v>
      </c>
      <c r="BH101">
        <v>1.2652702413000001</v>
      </c>
      <c r="BI101">
        <v>1.2482261166999999</v>
      </c>
    </row>
    <row r="102" spans="1:61" x14ac:dyDescent="0.25">
      <c r="A102" t="s">
        <v>407</v>
      </c>
    </row>
    <row r="103" spans="1:61" x14ac:dyDescent="0.25">
      <c r="A103" t="s">
        <v>408</v>
      </c>
    </row>
    <row r="104" spans="1:61" x14ac:dyDescent="0.25">
      <c r="A104" t="s">
        <v>409</v>
      </c>
      <c r="B104">
        <v>63.581986819100003</v>
      </c>
      <c r="C104">
        <v>75.735785868299999</v>
      </c>
      <c r="D104">
        <v>89.390933857500002</v>
      </c>
      <c r="E104">
        <v>104.59281315139999</v>
      </c>
      <c r="F104">
        <v>121.3623607432</v>
      </c>
      <c r="G104">
        <v>139.7181796879</v>
      </c>
      <c r="H104">
        <v>159.67690218909999</v>
      </c>
      <c r="I104">
        <v>181.2533231756</v>
      </c>
      <c r="J104">
        <v>204.46037639650001</v>
      </c>
      <c r="K104">
        <v>229.30898979860001</v>
      </c>
      <c r="L104">
        <v>255.8078261622</v>
      </c>
      <c r="M104">
        <v>283.96288105560001</v>
      </c>
      <c r="N104">
        <v>313.77686710009999</v>
      </c>
      <c r="O104">
        <v>345.24824941690002</v>
      </c>
      <c r="P104">
        <v>378.36969396030003</v>
      </c>
      <c r="Q104">
        <v>413.12551985800002</v>
      </c>
      <c r="R104">
        <v>449.48745895539997</v>
      </c>
      <c r="S104">
        <v>487.40753448970003</v>
      </c>
      <c r="T104">
        <v>526.80601762770004</v>
      </c>
      <c r="U104">
        <v>567.55089911599998</v>
      </c>
      <c r="V104">
        <v>609.57737167690004</v>
      </c>
      <c r="W104">
        <v>653.4302337373</v>
      </c>
      <c r="X104">
        <v>699.03762738340004</v>
      </c>
      <c r="Y104">
        <v>746.34086955800001</v>
      </c>
      <c r="Z104">
        <v>795.29407683780005</v>
      </c>
      <c r="AA104">
        <v>845.86717921759998</v>
      </c>
      <c r="AB104">
        <v>898.05321876790003</v>
      </c>
      <c r="AC104">
        <v>951.88163284430004</v>
      </c>
      <c r="AD104">
        <v>1007.4402958091</v>
      </c>
      <c r="AE104">
        <v>1064.910425994</v>
      </c>
      <c r="AF104">
        <v>1120.9468367992999</v>
      </c>
      <c r="AG104">
        <v>1178.4080718485</v>
      </c>
      <c r="AH104">
        <v>1237.2017392051</v>
      </c>
      <c r="AI104">
        <v>1297.2341299238999</v>
      </c>
      <c r="AJ104">
        <v>1358.4100229807</v>
      </c>
      <c r="AK104">
        <v>1420.6331048744</v>
      </c>
      <c r="AL104">
        <v>1483.8066448320999</v>
      </c>
      <c r="AM104">
        <v>1547.8341914497</v>
      </c>
      <c r="AN104">
        <v>1612.6201322955001</v>
      </c>
      <c r="AO104">
        <v>1678.069999934</v>
      </c>
      <c r="AP104">
        <v>1744.0904172252999</v>
      </c>
      <c r="AQ104">
        <v>1810.5885556157</v>
      </c>
      <c r="AR104">
        <v>1877.4709278206999</v>
      </c>
      <c r="AS104">
        <v>1944.6412482517001</v>
      </c>
      <c r="AT104">
        <v>2011.9969467272001</v>
      </c>
      <c r="AU104">
        <v>2079.423691</v>
      </c>
      <c r="AV104">
        <v>2146.7869193666002</v>
      </c>
      <c r="AW104">
        <v>2213.9188119134001</v>
      </c>
      <c r="AX104">
        <v>2280.5982102430999</v>
      </c>
      <c r="AY104">
        <v>2346.5195057916999</v>
      </c>
      <c r="AZ104">
        <v>2411.2438515647</v>
      </c>
      <c r="BA104">
        <v>2456.5790689442001</v>
      </c>
      <c r="BB104">
        <v>2506.6967981901998</v>
      </c>
      <c r="BC104">
        <v>2560.1221201351</v>
      </c>
      <c r="BD104">
        <v>2615.7688102707002</v>
      </c>
      <c r="BE104">
        <v>2672.8478088923998</v>
      </c>
      <c r="BF104">
        <v>2730.7793140275999</v>
      </c>
      <c r="BG104">
        <v>2789.1206643572</v>
      </c>
      <c r="BH104">
        <v>2847.5119414975002</v>
      </c>
      <c r="BI104">
        <v>2905.6391173099</v>
      </c>
    </row>
    <row r="105" spans="1:61" x14ac:dyDescent="0.25">
      <c r="A105" t="s">
        <v>410</v>
      </c>
      <c r="B105">
        <v>1.8393629999999999E-3</v>
      </c>
      <c r="C105">
        <v>2.4165001999999999E-3</v>
      </c>
      <c r="D105">
        <v>3.0932389999999998E-3</v>
      </c>
      <c r="E105">
        <v>3.8737594999999998E-3</v>
      </c>
      <c r="F105">
        <v>4.7605918999999997E-3</v>
      </c>
      <c r="G105">
        <v>5.7539773999999997E-3</v>
      </c>
      <c r="H105">
        <v>6.8513013999999999E-3</v>
      </c>
      <c r="I105">
        <v>8.0466532E-3</v>
      </c>
      <c r="J105">
        <v>9.3305408999999999E-3</v>
      </c>
      <c r="K105">
        <v>1.06897703E-2</v>
      </c>
      <c r="L105">
        <v>1.2107479500000001E-2</v>
      </c>
      <c r="M105">
        <v>1.35633113E-2</v>
      </c>
      <c r="N105">
        <v>1.5033698099999999E-2</v>
      </c>
      <c r="O105">
        <v>1.6492230600000001E-2</v>
      </c>
      <c r="P105">
        <v>1.7910082599999998E-2</v>
      </c>
      <c r="Q105">
        <v>1.92564652E-2</v>
      </c>
      <c r="R105">
        <v>2.04990899E-2</v>
      </c>
      <c r="S105">
        <v>2.1604622E-2</v>
      </c>
      <c r="T105">
        <v>2.2539116500000001E-2</v>
      </c>
      <c r="U105">
        <v>2.3229827599999999E-2</v>
      </c>
      <c r="V105">
        <v>2.36586635E-2</v>
      </c>
      <c r="W105">
        <v>2.3874850900000001E-2</v>
      </c>
      <c r="X105">
        <v>2.3922530399999999E-2</v>
      </c>
      <c r="Y105">
        <v>2.3840024000000001E-2</v>
      </c>
      <c r="Z105">
        <v>2.36597809E-2</v>
      </c>
      <c r="AA105">
        <v>2.34087147E-2</v>
      </c>
      <c r="AB105">
        <v>2.3108747200000002E-2</v>
      </c>
      <c r="AC105">
        <v>2.27774351E-2</v>
      </c>
      <c r="AD105">
        <v>2.2428605899999999E-2</v>
      </c>
      <c r="AE105">
        <v>2.20729603E-2</v>
      </c>
      <c r="AF105">
        <v>2.1379386399999999E-2</v>
      </c>
      <c r="AG105">
        <v>2.04250248E-2</v>
      </c>
      <c r="AH105">
        <v>1.9278374099999999E-2</v>
      </c>
      <c r="AI105">
        <v>1.7998557500000002E-2</v>
      </c>
      <c r="AJ105">
        <v>1.6635441000000001E-2</v>
      </c>
      <c r="AK105">
        <v>1.5230249899999999E-2</v>
      </c>
      <c r="AL105">
        <v>1.3816443100000001E-2</v>
      </c>
      <c r="AM105">
        <v>1.24206908E-2</v>
      </c>
      <c r="AN105">
        <v>1.10638561E-2</v>
      </c>
      <c r="AO105">
        <v>9.7619218000000001E-3</v>
      </c>
      <c r="AP105">
        <v>8.5268324E-3</v>
      </c>
      <c r="AQ105">
        <v>7.3672356E-3</v>
      </c>
      <c r="AR105">
        <v>6.2891218999999998E-3</v>
      </c>
      <c r="AS105">
        <v>5.2963658000000002E-3</v>
      </c>
      <c r="AT105">
        <v>4.3911782E-3</v>
      </c>
      <c r="AU105">
        <v>3.5744778999999998E-3</v>
      </c>
      <c r="AV105">
        <v>2.8461938000000002E-3</v>
      </c>
      <c r="AW105">
        <v>2.2055071999999998E-3</v>
      </c>
      <c r="AX105">
        <v>1.6510432999999999E-3</v>
      </c>
      <c r="AY105">
        <v>1.1810181000000001E-3</v>
      </c>
      <c r="AZ105">
        <v>7.9334830000000003E-4</v>
      </c>
      <c r="BA105">
        <v>4.8572490000000002E-4</v>
      </c>
      <c r="BB105">
        <v>2.8415740000000002E-4</v>
      </c>
      <c r="BC105">
        <v>1.7568670000000001E-4</v>
      </c>
      <c r="BD105">
        <v>1.3599740000000001E-4</v>
      </c>
      <c r="BE105">
        <v>1.5320979999999999E-4</v>
      </c>
      <c r="BF105">
        <v>2.439323E-4</v>
      </c>
      <c r="BG105">
        <v>4.6329429999999999E-4</v>
      </c>
      <c r="BH105">
        <v>9.0907729999999999E-4</v>
      </c>
      <c r="BI105">
        <v>1.7194891000000001E-3</v>
      </c>
    </row>
    <row r="106" spans="1:61" x14ac:dyDescent="0.25">
      <c r="A106" t="s">
        <v>411</v>
      </c>
      <c r="B106">
        <v>0.11695035400000001</v>
      </c>
      <c r="C106">
        <v>0.18301553919999999</v>
      </c>
      <c r="D106">
        <v>0.27650752699999998</v>
      </c>
      <c r="E106">
        <v>0.40516740429999998</v>
      </c>
      <c r="F106">
        <v>0.57775666979999996</v>
      </c>
      <c r="G106">
        <v>0.80393524900000002</v>
      </c>
      <c r="H106">
        <v>1.0939945866</v>
      </c>
      <c r="I106">
        <v>1.4584826297</v>
      </c>
      <c r="J106">
        <v>1.9077259025</v>
      </c>
      <c r="K106">
        <v>2.4512604292</v>
      </c>
      <c r="L106">
        <v>3.0971880120000002</v>
      </c>
      <c r="M106">
        <v>3.8514769604999999</v>
      </c>
      <c r="N106">
        <v>4.7172266986000002</v>
      </c>
      <c r="O106">
        <v>5.6939137539000004</v>
      </c>
      <c r="P106">
        <v>6.7766324609000002</v>
      </c>
      <c r="Q106">
        <v>7.9553371975999996</v>
      </c>
      <c r="R106">
        <v>9.21408381</v>
      </c>
      <c r="S106">
        <v>10.530255520300001</v>
      </c>
      <c r="T106">
        <v>11.873742223200001</v>
      </c>
      <c r="U106">
        <v>13.184109530100001</v>
      </c>
      <c r="V106">
        <v>14.421785938499999</v>
      </c>
      <c r="W106">
        <v>15.600549428500001</v>
      </c>
      <c r="X106">
        <v>16.7227488704</v>
      </c>
      <c r="Y106">
        <v>17.7927842719</v>
      </c>
      <c r="Z106">
        <v>18.816483590499999</v>
      </c>
      <c r="AA106">
        <v>19.800663473099998</v>
      </c>
      <c r="AB106">
        <v>20.752884845699999</v>
      </c>
      <c r="AC106">
        <v>21.681422117299999</v>
      </c>
      <c r="AD106">
        <v>22.595481365200001</v>
      </c>
      <c r="AE106">
        <v>23.5057255748</v>
      </c>
      <c r="AF106">
        <v>23.965155554900001</v>
      </c>
      <c r="AG106">
        <v>24.069014045500001</v>
      </c>
      <c r="AH106">
        <v>23.851237992600002</v>
      </c>
      <c r="AI106">
        <v>23.3483430922</v>
      </c>
      <c r="AJ106">
        <v>22.597749819600001</v>
      </c>
      <c r="AK106">
        <v>21.636597142500001</v>
      </c>
      <c r="AL106">
        <v>20.5009300169</v>
      </c>
      <c r="AM106">
        <v>19.2251699282</v>
      </c>
      <c r="AN106">
        <v>17.841797032100001</v>
      </c>
      <c r="AO106">
        <v>16.381188077000001</v>
      </c>
      <c r="AP106">
        <v>14.871566700100001</v>
      </c>
      <c r="AQ106">
        <v>13.3390325437</v>
      </c>
      <c r="AR106">
        <v>11.8076434606</v>
      </c>
      <c r="AS106">
        <v>10.299531350600001</v>
      </c>
      <c r="AT106">
        <v>8.8350371030999995</v>
      </c>
      <c r="AU106">
        <v>7.4328539714000001</v>
      </c>
      <c r="AV106">
        <v>6.1101715183999996</v>
      </c>
      <c r="AW106">
        <v>4.8828138847</v>
      </c>
      <c r="AX106">
        <v>3.7653663292999999</v>
      </c>
      <c r="AY106">
        <v>2.7712821077999998</v>
      </c>
      <c r="AZ106">
        <v>1.9129563194000001</v>
      </c>
      <c r="BA106">
        <v>1.1932217388999999</v>
      </c>
      <c r="BB106">
        <v>0.7122963954</v>
      </c>
      <c r="BC106">
        <v>0.4497792934</v>
      </c>
      <c r="BD106">
        <v>0.35573782799999998</v>
      </c>
      <c r="BE106">
        <v>0.40950645559999999</v>
      </c>
      <c r="BF106">
        <v>0.66612540409999998</v>
      </c>
      <c r="BG106">
        <v>1.2921837889000001</v>
      </c>
      <c r="BH106">
        <v>2.5886084356999999</v>
      </c>
      <c r="BI106">
        <v>4.9962148538999998</v>
      </c>
    </row>
    <row r="107" spans="1:61" x14ac:dyDescent="0.25">
      <c r="A107" t="s">
        <v>412</v>
      </c>
      <c r="B107">
        <v>63.465036465099999</v>
      </c>
      <c r="C107">
        <v>75.552770329099999</v>
      </c>
      <c r="D107">
        <v>89.114426330499995</v>
      </c>
      <c r="E107">
        <v>104.18764574710001</v>
      </c>
      <c r="F107">
        <v>120.7846040734</v>
      </c>
      <c r="G107">
        <v>138.91424443880001</v>
      </c>
      <c r="H107">
        <v>158.5829076025</v>
      </c>
      <c r="I107">
        <v>179.7948405459</v>
      </c>
      <c r="J107">
        <v>202.55265049389999</v>
      </c>
      <c r="K107">
        <v>226.85772936949999</v>
      </c>
      <c r="L107">
        <v>252.7106381502</v>
      </c>
      <c r="M107">
        <v>280.11140409500001</v>
      </c>
      <c r="N107">
        <v>309.05964040150002</v>
      </c>
      <c r="O107">
        <v>339.55433566289997</v>
      </c>
      <c r="P107">
        <v>371.59306149949998</v>
      </c>
      <c r="Q107">
        <v>405.17018266039997</v>
      </c>
      <c r="R107">
        <v>440.27337514530001</v>
      </c>
      <c r="S107">
        <v>476.87727896950003</v>
      </c>
      <c r="T107">
        <v>514.93227540450005</v>
      </c>
      <c r="U107">
        <v>554.36678958590005</v>
      </c>
      <c r="V107">
        <v>595.15558573839996</v>
      </c>
      <c r="W107">
        <v>637.82968430890003</v>
      </c>
      <c r="X107">
        <v>682.31487851300005</v>
      </c>
      <c r="Y107">
        <v>728.54808528609999</v>
      </c>
      <c r="Z107">
        <v>776.47759324729998</v>
      </c>
      <c r="AA107">
        <v>826.06651574449995</v>
      </c>
      <c r="AB107">
        <v>877.30033392229996</v>
      </c>
      <c r="AC107">
        <v>930.20021072700001</v>
      </c>
      <c r="AD107">
        <v>984.84481444389996</v>
      </c>
      <c r="AE107">
        <v>1041.4047004192</v>
      </c>
      <c r="AF107">
        <v>1096.9816812444001</v>
      </c>
      <c r="AG107">
        <v>1154.3390578030001</v>
      </c>
      <c r="AH107">
        <v>1213.3505012126</v>
      </c>
      <c r="AI107">
        <v>1273.8857868317</v>
      </c>
      <c r="AJ107">
        <v>1335.8122731610999</v>
      </c>
      <c r="AK107">
        <v>1398.9965077319</v>
      </c>
      <c r="AL107">
        <v>1463.3057148152</v>
      </c>
      <c r="AM107">
        <v>1528.6090215214999</v>
      </c>
      <c r="AN107">
        <v>1594.7783352634001</v>
      </c>
      <c r="AO107">
        <v>1661.688811857</v>
      </c>
      <c r="AP107">
        <v>1729.2188505252</v>
      </c>
      <c r="AQ107">
        <v>1797.2495230720001</v>
      </c>
      <c r="AR107">
        <v>1865.6632843601999</v>
      </c>
      <c r="AS107">
        <v>1934.3417169011</v>
      </c>
      <c r="AT107">
        <v>2003.1619096241</v>
      </c>
      <c r="AU107">
        <v>2071.9908370285002</v>
      </c>
      <c r="AV107">
        <v>2140.6767478482002</v>
      </c>
      <c r="AW107">
        <v>2209.0359980286999</v>
      </c>
      <c r="AX107">
        <v>2276.8328439137999</v>
      </c>
      <c r="AY107">
        <v>2343.7482236839001</v>
      </c>
      <c r="AZ107">
        <v>2409.3308952452999</v>
      </c>
      <c r="BA107">
        <v>2455.3858472053998</v>
      </c>
      <c r="BB107">
        <v>2505.9845017947</v>
      </c>
      <c r="BC107">
        <v>2559.6723408417001</v>
      </c>
      <c r="BD107">
        <v>2615.4130724428001</v>
      </c>
      <c r="BE107">
        <v>2672.4383024367999</v>
      </c>
      <c r="BF107">
        <v>2730.1131886234998</v>
      </c>
      <c r="BG107">
        <v>2787.8284805683002</v>
      </c>
      <c r="BH107">
        <v>2844.9233330617999</v>
      </c>
      <c r="BI107">
        <v>2900.6429024559998</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4.8600500000000002E-4</v>
      </c>
      <c r="C109">
        <v>6.2051494700000001E-2</v>
      </c>
      <c r="D109">
        <v>9.5168588499999998E-2</v>
      </c>
      <c r="E109">
        <v>0.14308633670000001</v>
      </c>
      <c r="F109">
        <v>0.2107586602</v>
      </c>
      <c r="G109">
        <v>0.30418893149999998</v>
      </c>
      <c r="H109">
        <v>0.43048546119999997</v>
      </c>
      <c r="I109">
        <v>0.59787959570000004</v>
      </c>
      <c r="J109">
        <v>0.81569813410000003</v>
      </c>
      <c r="K109">
        <v>1.0942832648</v>
      </c>
      <c r="L109">
        <v>1.4448555578</v>
      </c>
      <c r="M109">
        <v>1.8793183885</v>
      </c>
      <c r="N109">
        <v>2.4100052748</v>
      </c>
      <c r="O109">
        <v>3.0493746154000001</v>
      </c>
      <c r="P109">
        <v>3.8096582423999998</v>
      </c>
      <c r="Q109">
        <v>4.7024717004000003</v>
      </c>
      <c r="R109">
        <v>5.7383916786000002</v>
      </c>
      <c r="S109">
        <v>6.9265001340000003</v>
      </c>
      <c r="T109">
        <v>8.2738771921000005</v>
      </c>
      <c r="U109">
        <v>9.5411868628000001</v>
      </c>
      <c r="V109">
        <v>9.5474016752999997</v>
      </c>
      <c r="W109">
        <v>9.5370242376000007</v>
      </c>
      <c r="X109">
        <v>9.5097600449000002</v>
      </c>
      <c r="Y109">
        <v>9.4658392469999999</v>
      </c>
      <c r="Z109">
        <v>9.4058837752999995</v>
      </c>
      <c r="AA109">
        <v>9.3308363719000003</v>
      </c>
      <c r="AB109">
        <v>9.2419392767000001</v>
      </c>
      <c r="AC109">
        <v>9.1407585992999998</v>
      </c>
      <c r="AD109">
        <v>9.0292568610000004</v>
      </c>
      <c r="AE109">
        <v>14.8450382753</v>
      </c>
      <c r="AF109">
        <v>14.5906794523</v>
      </c>
      <c r="AG109">
        <v>14.32524939</v>
      </c>
      <c r="AH109">
        <v>14.0493503646</v>
      </c>
      <c r="AI109">
        <v>13.7637291359</v>
      </c>
      <c r="AJ109">
        <v>13.469236733500001</v>
      </c>
      <c r="AK109">
        <v>13.166800784199999</v>
      </c>
      <c r="AL109">
        <v>12.857403682399999</v>
      </c>
      <c r="AM109">
        <v>12.542063372399999</v>
      </c>
      <c r="AN109">
        <v>12.2218153528</v>
      </c>
      <c r="AO109">
        <v>11.897695433399999</v>
      </c>
      <c r="AP109">
        <v>11.5707231178</v>
      </c>
      <c r="AQ109">
        <v>11.241885523100001</v>
      </c>
      <c r="AR109">
        <v>10.9121215936</v>
      </c>
      <c r="AS109">
        <v>10.5823061353</v>
      </c>
      <c r="AT109">
        <v>10.253232836700001</v>
      </c>
      <c r="AU109">
        <v>9.9255949782999995</v>
      </c>
      <c r="AV109">
        <v>9.5999619240000005</v>
      </c>
      <c r="AW109">
        <v>9.2767485212</v>
      </c>
      <c r="AX109">
        <v>8.9561730937000004</v>
      </c>
      <c r="AY109">
        <v>8.6381974685999996</v>
      </c>
      <c r="AZ109">
        <v>8.3224381868999995</v>
      </c>
      <c r="BA109">
        <v>6.6652629564000003</v>
      </c>
      <c r="BB109">
        <v>5.2807798580999998</v>
      </c>
      <c r="BC109">
        <v>4.0860112808000002</v>
      </c>
      <c r="BD109">
        <v>2.9994577270999998</v>
      </c>
      <c r="BE109">
        <v>2.0044412988000002</v>
      </c>
      <c r="BF109">
        <v>1.1447715155</v>
      </c>
      <c r="BG109">
        <v>0.49534573450000002</v>
      </c>
      <c r="BH109">
        <v>0.1156526197</v>
      </c>
      <c r="BI109">
        <v>8.5389000000000005E-6</v>
      </c>
    </row>
    <row r="110" spans="1:61" x14ac:dyDescent="0.25">
      <c r="A110" t="s">
        <v>415</v>
      </c>
      <c r="B110">
        <v>63.4645504601</v>
      </c>
      <c r="C110">
        <v>75.490718834399999</v>
      </c>
      <c r="D110">
        <v>89.019257741999994</v>
      </c>
      <c r="E110">
        <v>104.0445594104</v>
      </c>
      <c r="F110">
        <v>120.5738454132</v>
      </c>
      <c r="G110">
        <v>138.61005550729999</v>
      </c>
      <c r="H110">
        <v>158.15242214130001</v>
      </c>
      <c r="I110">
        <v>179.19696095020001</v>
      </c>
      <c r="J110">
        <v>201.7369523598</v>
      </c>
      <c r="K110">
        <v>225.76344610460001</v>
      </c>
      <c r="L110">
        <v>251.2657825924</v>
      </c>
      <c r="M110">
        <v>278.23208570650002</v>
      </c>
      <c r="N110">
        <v>306.64963512669999</v>
      </c>
      <c r="O110">
        <v>336.50496104749999</v>
      </c>
      <c r="P110">
        <v>367.78340325699997</v>
      </c>
      <c r="Q110">
        <v>400.46771095989999</v>
      </c>
      <c r="R110">
        <v>434.5349834667</v>
      </c>
      <c r="S110">
        <v>469.95077883549999</v>
      </c>
      <c r="T110">
        <v>506.65839821230003</v>
      </c>
      <c r="U110">
        <v>544.82560272299997</v>
      </c>
      <c r="V110">
        <v>585.6081840631</v>
      </c>
      <c r="W110">
        <v>628.29266007119998</v>
      </c>
      <c r="X110">
        <v>672.80511846809998</v>
      </c>
      <c r="Y110">
        <v>719.08224603910003</v>
      </c>
      <c r="Z110">
        <v>767.07170947199995</v>
      </c>
      <c r="AA110">
        <v>816.73567937259998</v>
      </c>
      <c r="AB110">
        <v>868.05839464559995</v>
      </c>
      <c r="AC110">
        <v>921.05945212769996</v>
      </c>
      <c r="AD110">
        <v>975.81555758290006</v>
      </c>
      <c r="AE110">
        <v>1026.5596621438999</v>
      </c>
      <c r="AF110">
        <v>1082.3910017921</v>
      </c>
      <c r="AG110">
        <v>1140.0138084130001</v>
      </c>
      <c r="AH110">
        <v>1199.3011508479999</v>
      </c>
      <c r="AI110">
        <v>1260.1220576958001</v>
      </c>
      <c r="AJ110">
        <v>1322.3430364276001</v>
      </c>
      <c r="AK110">
        <v>1385.8297069478001</v>
      </c>
      <c r="AL110">
        <v>1450.4483111328</v>
      </c>
      <c r="AM110">
        <v>1516.0669581490999</v>
      </c>
      <c r="AN110">
        <v>1582.5565199105999</v>
      </c>
      <c r="AO110">
        <v>1649.7911164236</v>
      </c>
      <c r="AP110">
        <v>1717.6481274073999</v>
      </c>
      <c r="AQ110">
        <v>1786.0076375489</v>
      </c>
      <c r="AR110">
        <v>1854.7511627665999</v>
      </c>
      <c r="AS110">
        <v>1923.7594107657001</v>
      </c>
      <c r="AT110">
        <v>1992.9086767874001</v>
      </c>
      <c r="AU110">
        <v>2062.0652420502001</v>
      </c>
      <c r="AV110">
        <v>2131.0767859242001</v>
      </c>
      <c r="AW110">
        <v>2199.7592495075</v>
      </c>
      <c r="AX110">
        <v>2267.8766708201001</v>
      </c>
      <c r="AY110">
        <v>2335.1100262151999</v>
      </c>
      <c r="AZ110">
        <v>2401.0084570583999</v>
      </c>
      <c r="BA110">
        <v>2448.7205842489002</v>
      </c>
      <c r="BB110">
        <v>2500.7037219366998</v>
      </c>
      <c r="BC110">
        <v>2555.5863295609001</v>
      </c>
      <c r="BD110">
        <v>2612.4136147157001</v>
      </c>
      <c r="BE110">
        <v>2670.4338611379999</v>
      </c>
      <c r="BF110">
        <v>2728.9684171079998</v>
      </c>
      <c r="BG110">
        <v>2787.3331348338002</v>
      </c>
      <c r="BH110">
        <v>2844.8076804420998</v>
      </c>
      <c r="BI110">
        <v>2900.642893917</v>
      </c>
    </row>
    <row r="111" spans="1:61" x14ac:dyDescent="0.25">
      <c r="A111" t="s">
        <v>351</v>
      </c>
    </row>
    <row r="112" spans="1:61" x14ac:dyDescent="0.25">
      <c r="A112" t="s">
        <v>416</v>
      </c>
      <c r="B112">
        <v>36.853838061899999</v>
      </c>
      <c r="C112">
        <v>33.790455077099999</v>
      </c>
      <c r="D112">
        <v>35.886574937699997</v>
      </c>
      <c r="E112">
        <v>37.836688907099997</v>
      </c>
      <c r="F112">
        <v>39.536954761600001</v>
      </c>
      <c r="G112">
        <v>40.8960563503</v>
      </c>
      <c r="H112">
        <v>41.834728497999997</v>
      </c>
      <c r="I112">
        <v>42.285283077800003</v>
      </c>
      <c r="J112">
        <v>42.1911660791</v>
      </c>
      <c r="K112">
        <v>41.506545555599999</v>
      </c>
      <c r="L112">
        <v>40.195914564699997</v>
      </c>
      <c r="M112">
        <v>38.233688499899998</v>
      </c>
      <c r="N112">
        <v>35.6037775008</v>
      </c>
      <c r="O112">
        <v>32.299119151799999</v>
      </c>
      <c r="P112">
        <v>28.3211672652</v>
      </c>
      <c r="Q112">
        <v>23.679337810500002</v>
      </c>
      <c r="R112">
        <v>18.390437663099998</v>
      </c>
      <c r="S112">
        <v>12.478127713899999</v>
      </c>
      <c r="T112">
        <v>5.9725414347000001</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-30.2201198508</v>
      </c>
      <c r="AF112">
        <v>-30.464980755599999</v>
      </c>
      <c r="AG112">
        <v>-30.678557666100001</v>
      </c>
      <c r="AH112">
        <v>-30.859852308099999</v>
      </c>
      <c r="AI112">
        <v>-31.008203167400001</v>
      </c>
      <c r="AJ112">
        <v>-31.123239820599998</v>
      </c>
      <c r="AK112">
        <v>-31.2048558402</v>
      </c>
      <c r="AL112">
        <v>-31.253188318500001</v>
      </c>
      <c r="AM112">
        <v>-31.268597808399999</v>
      </c>
      <c r="AN112">
        <v>-31.251645739499999</v>
      </c>
      <c r="AO112">
        <v>-31.203068114200001</v>
      </c>
      <c r="AP112">
        <v>-31.123744973800001</v>
      </c>
      <c r="AQ112">
        <v>-31.0146651441</v>
      </c>
      <c r="AR112">
        <v>-30.876885282</v>
      </c>
      <c r="AS112">
        <v>-30.711481404200001</v>
      </c>
      <c r="AT112">
        <v>-30.519489702800001</v>
      </c>
      <c r="AU112">
        <v>-30.3018314746</v>
      </c>
      <c r="AV112">
        <v>-30.059214155199999</v>
      </c>
      <c r="AW112">
        <v>-29.791995956600001</v>
      </c>
      <c r="AX112">
        <v>-29.499994638299999</v>
      </c>
      <c r="AY112">
        <v>-29.182209965199998</v>
      </c>
      <c r="AZ112">
        <v>-28.836409182699999</v>
      </c>
      <c r="BA112">
        <v>-17.904025215000001</v>
      </c>
      <c r="BB112">
        <v>-7.3768361965000002</v>
      </c>
      <c r="BC112">
        <v>3.2994871592999999</v>
      </c>
      <c r="BD112">
        <v>15.136355246500001</v>
      </c>
      <c r="BE112">
        <v>29.036718488399998</v>
      </c>
      <c r="BF112">
        <v>45.642869972900002</v>
      </c>
      <c r="BG112">
        <v>65.327013897900002</v>
      </c>
      <c r="BH112">
        <v>88.454633758499995</v>
      </c>
      <c r="BI112">
        <v>122.0017847008</v>
      </c>
    </row>
    <row r="113" spans="1:61" x14ac:dyDescent="0.25">
      <c r="A113" t="s">
        <v>417</v>
      </c>
      <c r="B113">
        <v>33.553838061900002</v>
      </c>
      <c r="C113">
        <v>31.150455077099998</v>
      </c>
      <c r="D113">
        <v>33.774574937700002</v>
      </c>
      <c r="E113">
        <v>36.147088907099999</v>
      </c>
      <c r="F113">
        <v>38.185274761599999</v>
      </c>
      <c r="G113">
        <v>39.814712350299999</v>
      </c>
      <c r="H113">
        <v>40.969653297999997</v>
      </c>
      <c r="I113">
        <v>41.593222917799999</v>
      </c>
      <c r="J113">
        <v>41.637517951100001</v>
      </c>
      <c r="K113">
        <v>41.063627053200001</v>
      </c>
      <c r="L113">
        <v>39.841579762800002</v>
      </c>
      <c r="M113">
        <v>37.950220658299997</v>
      </c>
      <c r="N113">
        <v>35.377003227499998</v>
      </c>
      <c r="O113">
        <v>32.117699733199998</v>
      </c>
      <c r="P113">
        <v>28.1760317303</v>
      </c>
      <c r="Q113">
        <v>23.563229382599999</v>
      </c>
      <c r="R113">
        <v>18.297550920700001</v>
      </c>
      <c r="S113">
        <v>12.403818319999999</v>
      </c>
      <c r="T113">
        <v>5.9130939196999996</v>
      </c>
      <c r="U113">
        <v>0</v>
      </c>
      <c r="V113">
        <v>0</v>
      </c>
      <c r="W113">
        <v>0</v>
      </c>
      <c r="X113">
        <v>0</v>
      </c>
      <c r="Y113">
        <v>0</v>
      </c>
      <c r="Z113">
        <v>0</v>
      </c>
      <c r="AA113">
        <v>0</v>
      </c>
      <c r="AB113">
        <v>0</v>
      </c>
      <c r="AC113">
        <v>0</v>
      </c>
      <c r="AD113">
        <v>0</v>
      </c>
      <c r="AE113">
        <v>-30.2252263534</v>
      </c>
      <c r="AF113">
        <v>-30.4690659577</v>
      </c>
      <c r="AG113">
        <v>-30.681825827800001</v>
      </c>
      <c r="AH113">
        <v>-30.8624668374</v>
      </c>
      <c r="AI113">
        <v>-31.010294790900002</v>
      </c>
      <c r="AJ113">
        <v>-31.124913119399999</v>
      </c>
      <c r="AK113">
        <v>-31.206194479200001</v>
      </c>
      <c r="AL113">
        <v>-31.254259229700001</v>
      </c>
      <c r="AM113">
        <v>-31.269454537400001</v>
      </c>
      <c r="AN113">
        <v>-31.252331122600001</v>
      </c>
      <c r="AO113">
        <v>-31.2036164208</v>
      </c>
      <c r="AP113">
        <v>-31.124183619099998</v>
      </c>
      <c r="AQ113">
        <v>-31.015016060299999</v>
      </c>
      <c r="AR113">
        <v>-30.877166014899998</v>
      </c>
      <c r="AS113">
        <v>-30.711705990599999</v>
      </c>
      <c r="AT113">
        <v>-30.519669371900001</v>
      </c>
      <c r="AU113">
        <v>-30.3019752099</v>
      </c>
      <c r="AV113">
        <v>-30.059329143500001</v>
      </c>
      <c r="AW113">
        <v>-29.792087947199999</v>
      </c>
      <c r="AX113">
        <v>-29.5000682308</v>
      </c>
      <c r="AY113">
        <v>-29.182268839100001</v>
      </c>
      <c r="AZ113">
        <v>-28.836456281899999</v>
      </c>
      <c r="BA113">
        <v>-17.904062894300001</v>
      </c>
      <c r="BB113">
        <v>-7.3768663399000003</v>
      </c>
      <c r="BC113">
        <v>3.2994630444999999</v>
      </c>
      <c r="BD113">
        <v>15.1363359547</v>
      </c>
      <c r="BE113">
        <v>29.036703055</v>
      </c>
      <c r="BF113">
        <v>45.642857626100003</v>
      </c>
      <c r="BG113">
        <v>65.327004020499999</v>
      </c>
      <c r="BH113">
        <v>88.454625856500002</v>
      </c>
      <c r="BI113">
        <v>122.00177837930001</v>
      </c>
    </row>
    <row r="114" spans="1:61" x14ac:dyDescent="0.25">
      <c r="A114" t="s">
        <v>418</v>
      </c>
      <c r="B114">
        <v>0.52772553580000003</v>
      </c>
      <c r="C114">
        <v>0.41130430909999999</v>
      </c>
      <c r="D114">
        <v>0.37782998210000002</v>
      </c>
      <c r="E114">
        <v>0.3455982091</v>
      </c>
      <c r="F114">
        <v>0.31463852980000001</v>
      </c>
      <c r="G114">
        <v>0.28496443649999997</v>
      </c>
      <c r="H114">
        <v>0.25657845769999998</v>
      </c>
      <c r="I114">
        <v>0.2294756432</v>
      </c>
      <c r="J114">
        <v>0.20364590290000001</v>
      </c>
      <c r="K114">
        <v>0.17907552199999999</v>
      </c>
      <c r="L114">
        <v>0.15574808779999999</v>
      </c>
      <c r="M114">
        <v>0.13364500500000001</v>
      </c>
      <c r="N114">
        <v>0.11274573409999999</v>
      </c>
      <c r="O114">
        <v>9.3027842400000005E-2</v>
      </c>
      <c r="P114">
        <v>7.4466935900000003E-2</v>
      </c>
      <c r="Q114">
        <v>5.7036489500000002E-2</v>
      </c>
      <c r="R114">
        <v>4.0707589400000001E-2</v>
      </c>
      <c r="S114">
        <v>2.5448556800000001E-2</v>
      </c>
      <c r="T114">
        <v>1.12244236E-2</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-7.2882095000000001E-3</v>
      </c>
      <c r="BB114">
        <v>-2.9428634000000001E-3</v>
      </c>
      <c r="BC114">
        <v>1.2887913E-3</v>
      </c>
      <c r="BD114">
        <v>5.7865725E-3</v>
      </c>
      <c r="BE114">
        <v>1.0863582599999999E-2</v>
      </c>
      <c r="BF114">
        <v>1.6714224199999999E-2</v>
      </c>
      <c r="BG114">
        <v>2.3422078799999999E-2</v>
      </c>
      <c r="BH114">
        <v>3.1063829599999999E-2</v>
      </c>
      <c r="BI114">
        <v>4.1987932200000001E-2</v>
      </c>
    </row>
    <row r="115" spans="1:61" x14ac:dyDescent="0.25">
      <c r="A115" t="s">
        <v>419</v>
      </c>
    </row>
    <row r="116" spans="1:61" x14ac:dyDescent="0.25">
      <c r="A116" t="s">
        <v>420</v>
      </c>
      <c r="B116">
        <v>16.209311925200002</v>
      </c>
      <c r="C116">
        <v>19.146010516400001</v>
      </c>
      <c r="D116">
        <v>22.466887953699999</v>
      </c>
      <c r="E116">
        <v>26.162742374400001</v>
      </c>
      <c r="F116">
        <v>30.2422373512</v>
      </c>
      <c r="G116">
        <v>34.714053505099997</v>
      </c>
      <c r="H116">
        <v>39.586836547799997</v>
      </c>
      <c r="I116">
        <v>44.869090605499999</v>
      </c>
      <c r="J116">
        <v>50.569023508699999</v>
      </c>
      <c r="K116">
        <v>56.694322153900004</v>
      </c>
      <c r="L116">
        <v>63.251803336999998</v>
      </c>
      <c r="M116">
        <v>70.2468422667</v>
      </c>
      <c r="N116">
        <v>77.682411450000004</v>
      </c>
      <c r="O116">
        <v>85.557446170600002</v>
      </c>
      <c r="P116">
        <v>93.8640571177</v>
      </c>
      <c r="Q116">
        <v>102.58277775480001</v>
      </c>
      <c r="R116">
        <v>111.6744678364</v>
      </c>
      <c r="S116">
        <v>121.0665220687</v>
      </c>
      <c r="T116">
        <v>130.629336919</v>
      </c>
      <c r="U116">
        <v>140.39819271600001</v>
      </c>
      <c r="V116">
        <v>151.38303353910001</v>
      </c>
      <c r="W116">
        <v>162.94947910339999</v>
      </c>
      <c r="X116">
        <v>175.09630523620001</v>
      </c>
      <c r="Y116">
        <v>187.83227266680001</v>
      </c>
      <c r="Z116">
        <v>201.1823164029</v>
      </c>
      <c r="AA116">
        <v>215.19813181289999</v>
      </c>
      <c r="AB116">
        <v>229.97563885400001</v>
      </c>
      <c r="AC116">
        <v>245.68321091760001</v>
      </c>
      <c r="AD116">
        <v>262.60651394069998</v>
      </c>
      <c r="AE116">
        <v>274.41212271879999</v>
      </c>
      <c r="AF116">
        <v>289.98291741790001</v>
      </c>
      <c r="AG116">
        <v>306.11278981729998</v>
      </c>
      <c r="AH116">
        <v>322.76660639200003</v>
      </c>
      <c r="AI116">
        <v>339.90720666070001</v>
      </c>
      <c r="AJ116">
        <v>357.4962296429</v>
      </c>
      <c r="AK116">
        <v>375.49480187749998</v>
      </c>
      <c r="AL116">
        <v>393.86402921569999</v>
      </c>
      <c r="AM116">
        <v>412.565233976</v>
      </c>
      <c r="AN116">
        <v>431.55987184719999</v>
      </c>
      <c r="AO116">
        <v>450.80903195479999</v>
      </c>
      <c r="AP116">
        <v>470.27237298239999</v>
      </c>
      <c r="AQ116">
        <v>489.9062629741</v>
      </c>
      <c r="AR116">
        <v>509.6607692723</v>
      </c>
      <c r="AS116">
        <v>529.47494205340001</v>
      </c>
      <c r="AT116">
        <v>549.26953210479996</v>
      </c>
      <c r="AU116">
        <v>568.93582438609997</v>
      </c>
      <c r="AV116">
        <v>588.3185197176</v>
      </c>
      <c r="AW116">
        <v>607.18943312190004</v>
      </c>
      <c r="AX116">
        <v>625.20695870489999</v>
      </c>
      <c r="AY116">
        <v>641.85297910140002</v>
      </c>
      <c r="AZ116">
        <v>620.12801208789995</v>
      </c>
      <c r="BA116">
        <v>632.45101182589997</v>
      </c>
      <c r="BB116">
        <v>645.87712023530003</v>
      </c>
      <c r="BC116">
        <v>660.05209836339998</v>
      </c>
      <c r="BD116">
        <v>674.72934419809997</v>
      </c>
      <c r="BE116">
        <v>689.71470585680004</v>
      </c>
      <c r="BF116">
        <v>704.83290243190004</v>
      </c>
      <c r="BG116">
        <v>719.90723350010001</v>
      </c>
      <c r="BH116">
        <v>734.75165256449998</v>
      </c>
      <c r="BI116">
        <v>749.17266796529998</v>
      </c>
    </row>
    <row r="117" spans="1:61" x14ac:dyDescent="0.25">
      <c r="A117" t="s">
        <v>421</v>
      </c>
      <c r="B117">
        <v>135</v>
      </c>
      <c r="C117">
        <v>160.76270962589999</v>
      </c>
      <c r="D117">
        <v>190.6588249893</v>
      </c>
      <c r="E117">
        <v>224.91656933670001</v>
      </c>
      <c r="F117">
        <v>263.62469689980003</v>
      </c>
      <c r="G117">
        <v>306.87893402809999</v>
      </c>
      <c r="H117">
        <v>354.77920927989999</v>
      </c>
      <c r="I117">
        <v>407.42775802680001</v>
      </c>
      <c r="J117">
        <v>464.92746986489999</v>
      </c>
      <c r="K117">
        <v>527.38013922389996</v>
      </c>
      <c r="L117">
        <v>594.8843091796</v>
      </c>
      <c r="M117">
        <v>667.53225241229995</v>
      </c>
      <c r="N117">
        <v>745.40533106049998</v>
      </c>
      <c r="O117">
        <v>828.56645118790004</v>
      </c>
      <c r="P117">
        <v>917.04743461500004</v>
      </c>
      <c r="Q117">
        <v>1010.8276252543</v>
      </c>
      <c r="R117">
        <v>1109.7974932105999</v>
      </c>
      <c r="S117">
        <v>1213.6966609478</v>
      </c>
      <c r="T117">
        <v>1322.0083516664999</v>
      </c>
      <c r="U117">
        <v>1433.7793961707</v>
      </c>
      <c r="V117">
        <v>1548.6233592248</v>
      </c>
      <c r="W117">
        <v>1671.3617750842</v>
      </c>
      <c r="X117">
        <v>1801.6698100865001</v>
      </c>
      <c r="Y117">
        <v>1939.3495323391001</v>
      </c>
      <c r="Z117">
        <v>2084.3278686849999</v>
      </c>
      <c r="AA117">
        <v>2236.6863451943</v>
      </c>
      <c r="AB117">
        <v>2396.7315790380999</v>
      </c>
      <c r="AC117">
        <v>2565.1242243759998</v>
      </c>
      <c r="AD117">
        <v>2743.0962578396998</v>
      </c>
      <c r="AE117">
        <v>2932.8034789951998</v>
      </c>
      <c r="AF117">
        <v>3103.8517399060001</v>
      </c>
      <c r="AG117">
        <v>3282.7080009863998</v>
      </c>
      <c r="AH117">
        <v>3468.9701965889999</v>
      </c>
      <c r="AI117">
        <v>3662.2252433436001</v>
      </c>
      <c r="AJ117">
        <v>3862.0434172454002</v>
      </c>
      <c r="AK117">
        <v>4067.979165664</v>
      </c>
      <c r="AL117">
        <v>4279.5750269201999</v>
      </c>
      <c r="AM117">
        <v>4496.3664037248</v>
      </c>
      <c r="AN117">
        <v>4717.8855676151998</v>
      </c>
      <c r="AO117">
        <v>4943.6636080570997</v>
      </c>
      <c r="AP117">
        <v>5173.2290836955999</v>
      </c>
      <c r="AQ117">
        <v>5406.1019065432001</v>
      </c>
      <c r="AR117">
        <v>5641.7804296654003</v>
      </c>
      <c r="AS117">
        <v>5879.7187722745002</v>
      </c>
      <c r="AT117">
        <v>6119.2898481071998</v>
      </c>
      <c r="AU117">
        <v>6359.7271229329999</v>
      </c>
      <c r="AV117">
        <v>6600.0343907510996</v>
      </c>
      <c r="AW117">
        <v>6838.8469059828003</v>
      </c>
      <c r="AX117">
        <v>7074.2178751233996</v>
      </c>
      <c r="AY117">
        <v>7303.2897066061996</v>
      </c>
      <c r="AZ117">
        <v>7521.7844343610996</v>
      </c>
      <c r="BA117">
        <v>7542.1785510854997</v>
      </c>
      <c r="BB117">
        <v>7615.8360717598998</v>
      </c>
      <c r="BC117">
        <v>7726.4606431900002</v>
      </c>
      <c r="BD117">
        <v>7862.6582370142996</v>
      </c>
      <c r="BE117">
        <v>8016.4677833650003</v>
      </c>
      <c r="BF117">
        <v>8182.2175906832999</v>
      </c>
      <c r="BG117">
        <v>8355.6821772820003</v>
      </c>
      <c r="BH117">
        <v>8533.4829363639001</v>
      </c>
      <c r="BI117">
        <v>8712.6946019161005</v>
      </c>
    </row>
    <row r="118" spans="1:61" x14ac:dyDescent="0.25">
      <c r="A118" t="s">
        <v>422</v>
      </c>
    </row>
    <row r="119" spans="1:61" x14ac:dyDescent="0.25">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25">
      <c r="A120" t="s">
        <v>424</v>
      </c>
      <c r="B120">
        <v>0.14129330400000001</v>
      </c>
      <c r="C120">
        <v>0.14133088329999999</v>
      </c>
      <c r="D120">
        <v>0.14065585559999999</v>
      </c>
      <c r="E120">
        <v>0.13950881449999999</v>
      </c>
      <c r="F120">
        <v>0.13810810840000001</v>
      </c>
      <c r="G120">
        <v>0.13658628619999999</v>
      </c>
      <c r="H120">
        <v>0.13502220370000001</v>
      </c>
      <c r="I120">
        <v>0.13346168950000001</v>
      </c>
      <c r="J120">
        <v>0.1319304986</v>
      </c>
      <c r="K120">
        <v>0.13044233529999999</v>
      </c>
      <c r="L120">
        <v>0.12900381920000001</v>
      </c>
      <c r="M120">
        <v>0.12761760050000001</v>
      </c>
      <c r="N120">
        <v>0.12628439350000001</v>
      </c>
      <c r="O120">
        <v>0.12500442740000001</v>
      </c>
      <c r="P120">
        <v>0.1237786661</v>
      </c>
      <c r="Q120">
        <v>0.12261008</v>
      </c>
      <c r="R120">
        <v>0.1215052643</v>
      </c>
      <c r="S120">
        <v>0.1204767757</v>
      </c>
      <c r="T120">
        <v>0.1195467526</v>
      </c>
      <c r="U120">
        <v>0.1187527664</v>
      </c>
      <c r="V120">
        <v>0.11808759720000001</v>
      </c>
      <c r="W120">
        <v>0.1172870369</v>
      </c>
      <c r="X120">
        <v>0.1163982918</v>
      </c>
      <c r="Y120">
        <v>0.11545224680000001</v>
      </c>
      <c r="Z120">
        <v>0.1144677028</v>
      </c>
      <c r="AA120">
        <v>0.11345361599999999</v>
      </c>
      <c r="AB120">
        <v>0.1124097367</v>
      </c>
      <c r="AC120">
        <v>0.1113257936</v>
      </c>
      <c r="AD120">
        <v>0.11017917720000001</v>
      </c>
      <c r="AE120">
        <v>0.10893097</v>
      </c>
      <c r="AF120">
        <v>0.1083441089</v>
      </c>
      <c r="AG120">
        <v>0.1076923142</v>
      </c>
      <c r="AH120">
        <v>0.1069944395</v>
      </c>
      <c r="AI120">
        <v>0.1062660577</v>
      </c>
      <c r="AJ120">
        <v>0.10552004800000001</v>
      </c>
      <c r="AK120">
        <v>0.10476698969999999</v>
      </c>
      <c r="AL120">
        <v>0.1040154666</v>
      </c>
      <c r="AM120">
        <v>0.10327233500000001</v>
      </c>
      <c r="AN120">
        <v>0.1025429788</v>
      </c>
      <c r="AO120">
        <v>0.10183156459999999</v>
      </c>
      <c r="AP120">
        <v>0.101141302</v>
      </c>
      <c r="AQ120">
        <v>0.1004747184</v>
      </c>
      <c r="AR120">
        <v>9.9833959400000005E-2</v>
      </c>
      <c r="AS120">
        <v>9.9221135700000004E-2</v>
      </c>
      <c r="AT120">
        <v>9.8638747099999993E-2</v>
      </c>
      <c r="AU120">
        <v>9.8090231700000002E-2</v>
      </c>
      <c r="AV120">
        <v>9.7580715100000007E-2</v>
      </c>
      <c r="AW120">
        <v>9.7118074499999998E-2</v>
      </c>
      <c r="AX120">
        <v>9.6714502600000002E-2</v>
      </c>
      <c r="AY120">
        <v>9.6388871299999998E-2</v>
      </c>
      <c r="AZ120">
        <v>9.6170418300000005E-2</v>
      </c>
      <c r="BA120">
        <v>9.7713640099999999E-2</v>
      </c>
      <c r="BB120">
        <v>9.8742808099999996E-2</v>
      </c>
      <c r="BC120">
        <v>9.9403423099999999E-2</v>
      </c>
      <c r="BD120">
        <v>9.9804750400000003E-2</v>
      </c>
      <c r="BE120">
        <v>0.10002589219999999</v>
      </c>
      <c r="BF120">
        <v>0.1001236871</v>
      </c>
      <c r="BG120">
        <v>0.1001397829</v>
      </c>
      <c r="BH120">
        <v>0.1001060867</v>
      </c>
      <c r="BI120">
        <v>0.1000484666</v>
      </c>
    </row>
    <row r="121" spans="1:61" x14ac:dyDescent="0.25">
      <c r="A121" t="s">
        <v>425</v>
      </c>
      <c r="B121" t="s">
        <v>317</v>
      </c>
    </row>
    <row r="122" spans="1:61" x14ac:dyDescent="0.25">
      <c r="A122" t="s">
        <v>324</v>
      </c>
    </row>
    <row r="123" spans="1:61" x14ac:dyDescent="0.25">
      <c r="A123" t="s">
        <v>426</v>
      </c>
      <c r="B123">
        <v>47.255238534900002</v>
      </c>
      <c r="C123">
        <v>56.344708318000002</v>
      </c>
      <c r="D123">
        <v>66.552369788299998</v>
      </c>
      <c r="E123">
        <v>77.881817036000001</v>
      </c>
      <c r="F123">
        <v>90.331608062000001</v>
      </c>
      <c r="G123">
        <v>103.89600200220001</v>
      </c>
      <c r="H123">
        <v>118.5655855935</v>
      </c>
      <c r="I123">
        <v>134.3278703446</v>
      </c>
      <c r="J123">
        <v>151.16792885109999</v>
      </c>
      <c r="K123">
        <v>169.0691239507</v>
      </c>
      <c r="L123">
        <v>188.01397925539999</v>
      </c>
      <c r="M123">
        <v>207.9852434398</v>
      </c>
      <c r="N123">
        <v>228.96722367679999</v>
      </c>
      <c r="O123">
        <v>250.94751487689999</v>
      </c>
      <c r="P123">
        <v>273.91934613929999</v>
      </c>
      <c r="Q123">
        <v>297.88493320510003</v>
      </c>
      <c r="R123">
        <v>322.86051563040002</v>
      </c>
      <c r="S123">
        <v>348.88425676690002</v>
      </c>
      <c r="T123">
        <v>376.0290612933</v>
      </c>
      <c r="U123">
        <v>404.42741000699999</v>
      </c>
      <c r="V123">
        <v>434.22515052400001</v>
      </c>
      <c r="W123">
        <v>465.34318096779998</v>
      </c>
      <c r="X123">
        <v>497.70881323190002</v>
      </c>
      <c r="Y123">
        <v>531.24997337230002</v>
      </c>
      <c r="Z123">
        <v>565.88939306910004</v>
      </c>
      <c r="AA123">
        <v>601.53754755969999</v>
      </c>
      <c r="AB123">
        <v>638.08275579159999</v>
      </c>
      <c r="AC123">
        <v>675.37624121010003</v>
      </c>
      <c r="AD123">
        <v>713.2090436423</v>
      </c>
      <c r="AE123">
        <v>752.14753942510004</v>
      </c>
      <c r="AF123">
        <v>792.40808437429996</v>
      </c>
      <c r="AG123">
        <v>833.90101859569995</v>
      </c>
      <c r="AH123">
        <v>876.53454445600005</v>
      </c>
      <c r="AI123">
        <v>920.21485103520001</v>
      </c>
      <c r="AJ123">
        <v>964.84680678469999</v>
      </c>
      <c r="AK123">
        <v>1010.3349050703</v>
      </c>
      <c r="AL123">
        <v>1056.5842819171</v>
      </c>
      <c r="AM123">
        <v>1103.5017241731</v>
      </c>
      <c r="AN123">
        <v>1150.9966480633</v>
      </c>
      <c r="AO123">
        <v>1198.9820844687999</v>
      </c>
      <c r="AP123">
        <v>1247.375754425</v>
      </c>
      <c r="AQ123">
        <v>1296.1013745748</v>
      </c>
      <c r="AR123">
        <v>1345.0903934943001</v>
      </c>
      <c r="AS123">
        <v>1394.2844687124</v>
      </c>
      <c r="AT123">
        <v>1443.6391446825</v>
      </c>
      <c r="AU123">
        <v>1493.1294176642</v>
      </c>
      <c r="AV123">
        <v>1542.7582662066</v>
      </c>
      <c r="AW123">
        <v>1592.5698163856</v>
      </c>
      <c r="AX123">
        <v>1642.6697121151999</v>
      </c>
      <c r="AY123">
        <v>1693.2570471137999</v>
      </c>
      <c r="AZ123">
        <v>1780.8804449705001</v>
      </c>
      <c r="BA123">
        <v>1816.2695724231</v>
      </c>
      <c r="BB123">
        <v>1854.8266017014</v>
      </c>
      <c r="BC123">
        <v>1895.5342311975</v>
      </c>
      <c r="BD123">
        <v>1937.6842705176</v>
      </c>
      <c r="BE123">
        <v>1980.7191552811</v>
      </c>
      <c r="BF123">
        <v>2024.1355146761</v>
      </c>
      <c r="BG123">
        <v>2067.4259013337</v>
      </c>
      <c r="BH123">
        <v>2110.0560278776002</v>
      </c>
      <c r="BI123">
        <v>2151.4702259516998</v>
      </c>
    </row>
    <row r="124" spans="1:61" x14ac:dyDescent="0.25">
      <c r="A124" t="s">
        <v>427</v>
      </c>
      <c r="B124" t="s">
        <v>317</v>
      </c>
    </row>
    <row r="125" spans="1:61" x14ac:dyDescent="0.25">
      <c r="A125" t="s">
        <v>428</v>
      </c>
      <c r="B125" t="s">
        <v>317</v>
      </c>
    </row>
    <row r="126" spans="1:61" x14ac:dyDescent="0.25">
      <c r="A126" t="s">
        <v>429</v>
      </c>
      <c r="B126">
        <v>6.9106812715999997</v>
      </c>
      <c r="C126">
        <v>7.7797415824999998</v>
      </c>
      <c r="D126">
        <v>8.7430141612999996</v>
      </c>
      <c r="E126">
        <v>9.7997654344999994</v>
      </c>
      <c r="F126">
        <v>10.9498838787</v>
      </c>
      <c r="G126">
        <v>12.193570467800001</v>
      </c>
      <c r="H126">
        <v>13.531129345</v>
      </c>
      <c r="I126">
        <v>14.962833914000001</v>
      </c>
      <c r="J126">
        <v>16.488852285299998</v>
      </c>
      <c r="K126">
        <v>18.109221399500001</v>
      </c>
      <c r="L126">
        <v>19.8238634426</v>
      </c>
      <c r="M126">
        <v>21.6326418427</v>
      </c>
      <c r="N126">
        <v>23.535458660300002</v>
      </c>
      <c r="O126">
        <v>25.5324017049</v>
      </c>
      <c r="P126">
        <v>27.623959876200001</v>
      </c>
      <c r="Q126">
        <v>29.811342012800001</v>
      </c>
      <c r="R126">
        <v>32.096962801099998</v>
      </c>
      <c r="S126">
        <v>34.485207457800001</v>
      </c>
      <c r="T126">
        <v>36.983671069000003</v>
      </c>
      <c r="U126">
        <v>39.605559240300003</v>
      </c>
      <c r="V126">
        <v>42.365124797599996</v>
      </c>
      <c r="W126">
        <v>45.254541873999997</v>
      </c>
      <c r="X126">
        <v>48.266708314600002</v>
      </c>
      <c r="Y126">
        <v>51.394637944400003</v>
      </c>
      <c r="Z126">
        <v>54.630873688400001</v>
      </c>
      <c r="AA126">
        <v>57.966794338100001</v>
      </c>
      <c r="AB126">
        <v>61.391658786199997</v>
      </c>
      <c r="AC126">
        <v>64.891174755899996</v>
      </c>
      <c r="AD126">
        <v>68.445293832800004</v>
      </c>
      <c r="AE126">
        <v>72.108330262600006</v>
      </c>
      <c r="AF126">
        <v>75.900823884499999</v>
      </c>
      <c r="AG126">
        <v>79.813958939299994</v>
      </c>
      <c r="AH126">
        <v>83.838750383800004</v>
      </c>
      <c r="AI126">
        <v>87.966047793499996</v>
      </c>
      <c r="AJ126">
        <v>92.186595619800002</v>
      </c>
      <c r="AK126">
        <v>96.491119033199993</v>
      </c>
      <c r="AL126">
        <v>100.8704177221</v>
      </c>
      <c r="AM126">
        <v>105.31545959490001</v>
      </c>
      <c r="AN126">
        <v>109.81747229130001</v>
      </c>
      <c r="AO126">
        <v>114.3680358229</v>
      </c>
      <c r="AP126">
        <v>118.9591841801</v>
      </c>
      <c r="AQ126">
        <v>123.5835291195</v>
      </c>
      <c r="AR126">
        <v>128.2344251893</v>
      </c>
      <c r="AS126">
        <v>132.9062054385</v>
      </c>
      <c r="AT126">
        <v>137.594531598</v>
      </c>
      <c r="AU126">
        <v>142.2969240278</v>
      </c>
      <c r="AV126">
        <v>147.013574143</v>
      </c>
      <c r="AW126">
        <v>151.7485982753</v>
      </c>
      <c r="AX126">
        <v>156.5119777603</v>
      </c>
      <c r="AY126">
        <v>161.32260018380001</v>
      </c>
      <c r="AZ126">
        <v>169.66233101489999</v>
      </c>
      <c r="BA126">
        <v>173.02633814129999</v>
      </c>
      <c r="BB126">
        <v>176.692853012</v>
      </c>
      <c r="BC126">
        <v>180.5648591966</v>
      </c>
      <c r="BD126">
        <v>184.5748120918</v>
      </c>
      <c r="BE126">
        <v>188.66953289849999</v>
      </c>
      <c r="BF126">
        <v>192.8010179341</v>
      </c>
      <c r="BG126">
        <v>196.9208853367</v>
      </c>
      <c r="BH126">
        <v>200.97820497640001</v>
      </c>
      <c r="BI126">
        <v>204.9200170323</v>
      </c>
    </row>
    <row r="127" spans="1:61" x14ac:dyDescent="0.25">
      <c r="A127" t="s">
        <v>430</v>
      </c>
      <c r="B127" t="s">
        <v>317</v>
      </c>
    </row>
    <row r="128" spans="1:61" x14ac:dyDescent="0.25">
      <c r="A128" t="s">
        <v>431</v>
      </c>
      <c r="B128">
        <v>-0.19933532279999999</v>
      </c>
      <c r="C128">
        <v>-0.1860890747</v>
      </c>
      <c r="D128">
        <v>-0.17461960609999999</v>
      </c>
      <c r="E128">
        <v>-0.16474541479999999</v>
      </c>
      <c r="F128">
        <v>-0.15626078500000001</v>
      </c>
      <c r="G128">
        <v>-0.14896725960000001</v>
      </c>
      <c r="H128">
        <v>-0.14268644629999999</v>
      </c>
      <c r="I128">
        <v>-0.13726360939999999</v>
      </c>
      <c r="J128">
        <v>-0.13256703610000001</v>
      </c>
      <c r="K128">
        <v>-0.1284856976</v>
      </c>
      <c r="L128">
        <v>-0.12492641810000001</v>
      </c>
      <c r="M128">
        <v>-0.12181110589999999</v>
      </c>
      <c r="N128">
        <v>-0.1190742612</v>
      </c>
      <c r="O128">
        <v>-0.116660825</v>
      </c>
      <c r="P128">
        <v>-0.1145243539</v>
      </c>
      <c r="Q128">
        <v>-0.112625481</v>
      </c>
      <c r="R128">
        <v>-0.110930608</v>
      </c>
      <c r="S128">
        <v>-0.1094107719</v>
      </c>
      <c r="T128">
        <v>-0.10804062659999999</v>
      </c>
      <c r="U128">
        <v>-0.10679732209999999</v>
      </c>
      <c r="V128">
        <v>-0.1056626899</v>
      </c>
      <c r="W128">
        <v>-0.10462987479999999</v>
      </c>
      <c r="X128">
        <v>-0.10369097469999999</v>
      </c>
      <c r="Y128">
        <v>-0.10283791740000001</v>
      </c>
      <c r="Z128">
        <v>-0.10206295510000001</v>
      </c>
      <c r="AA128">
        <v>-0.10135894199999999</v>
      </c>
      <c r="AB128">
        <v>-0.1007194976</v>
      </c>
      <c r="AC128">
        <v>-0.100139121</v>
      </c>
      <c r="AD128">
        <v>-9.9613301000000001E-2</v>
      </c>
      <c r="AE128">
        <v>-9.9128173299999997E-2</v>
      </c>
      <c r="AF128">
        <v>-9.8677573099999999E-2</v>
      </c>
      <c r="AG128">
        <v>-9.8259653399999994E-2</v>
      </c>
      <c r="AH128">
        <v>-9.7872437899999998E-2</v>
      </c>
      <c r="AI128">
        <v>-9.7513906999999997E-2</v>
      </c>
      <c r="AJ128">
        <v>-9.7182054399999995E-2</v>
      </c>
      <c r="AK128">
        <v>-9.6874925900000006E-2</v>
      </c>
      <c r="AL128">
        <v>-9.6590644599999997E-2</v>
      </c>
      <c r="AM128">
        <v>-9.6327427399999999E-2</v>
      </c>
      <c r="AN128">
        <v>-9.6083594899999999E-2</v>
      </c>
      <c r="AO128">
        <v>-9.5857575099999995E-2</v>
      </c>
      <c r="AP128">
        <v>-9.56479036E-2</v>
      </c>
      <c r="AQ128">
        <v>-9.5453220000000005E-2</v>
      </c>
      <c r="AR128">
        <v>-9.5272261799999994E-2</v>
      </c>
      <c r="AS128">
        <v>-9.5103854900000007E-2</v>
      </c>
      <c r="AT128">
        <v>-9.4946902200000002E-2</v>
      </c>
      <c r="AU128">
        <v>-9.4800368800000007E-2</v>
      </c>
      <c r="AV128">
        <v>-9.4663262600000006E-2</v>
      </c>
      <c r="AW128">
        <v>-9.4534609699999994E-2</v>
      </c>
      <c r="AX128">
        <v>-9.4413420799999995E-2</v>
      </c>
      <c r="AY128">
        <v>-9.4298645099999995E-2</v>
      </c>
      <c r="AZ128">
        <v>-9.4115827900000004E-2</v>
      </c>
      <c r="BA128">
        <v>-9.4047314500000007E-2</v>
      </c>
      <c r="BB128">
        <v>-9.3975756600000002E-2</v>
      </c>
      <c r="BC128">
        <v>-9.3903497399999994E-2</v>
      </c>
      <c r="BD128">
        <v>-9.3832015699999993E-2</v>
      </c>
      <c r="BE128">
        <v>-9.3762311599999995E-2</v>
      </c>
      <c r="BF128">
        <v>-9.3695129099999996E-2</v>
      </c>
      <c r="BG128">
        <v>-9.3631079899999997E-2</v>
      </c>
      <c r="BH128">
        <v>-9.3570694999999995E-2</v>
      </c>
      <c r="BI128">
        <v>-9.35144314E-2</v>
      </c>
    </row>
    <row r="129" spans="1:61" x14ac:dyDescent="0.25">
      <c r="A129" t="s">
        <v>432</v>
      </c>
      <c r="B129">
        <v>-8486.8082735778007</v>
      </c>
    </row>
    <row r="130" spans="1:61" x14ac:dyDescent="0.25">
      <c r="A130" t="s">
        <v>433</v>
      </c>
    </row>
    <row r="131" spans="1:61" x14ac:dyDescent="0.25">
      <c r="A131" t="s">
        <v>434</v>
      </c>
      <c r="B131">
        <v>0.25540733850000003</v>
      </c>
      <c r="C131">
        <v>0.25362072070000002</v>
      </c>
      <c r="D131">
        <v>0.25238233300000001</v>
      </c>
      <c r="E131">
        <v>0.25145709230000002</v>
      </c>
      <c r="F131">
        <v>0.25081921579999999</v>
      </c>
      <c r="G131">
        <v>0.25044397670000001</v>
      </c>
      <c r="H131">
        <v>0.25030812689999998</v>
      </c>
      <c r="I131">
        <v>0.25038979659999999</v>
      </c>
      <c r="J131">
        <v>0.25066812459999999</v>
      </c>
      <c r="K131">
        <v>0.25112268230000001</v>
      </c>
      <c r="L131">
        <v>0.25173265810000001</v>
      </c>
      <c r="M131">
        <v>0.25247570600000002</v>
      </c>
      <c r="N131">
        <v>0.25332628039999999</v>
      </c>
      <c r="O131">
        <v>0.2542531495</v>
      </c>
      <c r="P131">
        <v>0.25521558690000001</v>
      </c>
      <c r="Q131">
        <v>0.25615742530000002</v>
      </c>
      <c r="R131">
        <v>0.25699764600000002</v>
      </c>
      <c r="S131">
        <v>0.25761532380000002</v>
      </c>
      <c r="T131">
        <v>0.25782526719999999</v>
      </c>
      <c r="U131">
        <v>0.25769382349999997</v>
      </c>
      <c r="V131">
        <v>0.25850566580000001</v>
      </c>
      <c r="W131">
        <v>0.25935282939999998</v>
      </c>
      <c r="X131">
        <v>0.26024817649999998</v>
      </c>
      <c r="Y131">
        <v>0.26121111139999997</v>
      </c>
      <c r="Z131">
        <v>0.26227315379999999</v>
      </c>
      <c r="AA131">
        <v>0.26348565060000001</v>
      </c>
      <c r="AB131">
        <v>0.2649310695</v>
      </c>
      <c r="AC131">
        <v>0.26673979660000002</v>
      </c>
      <c r="AD131">
        <v>0.26911490789999998</v>
      </c>
      <c r="AE131">
        <v>0.26731239579999999</v>
      </c>
      <c r="AF131">
        <v>0.26790957879999999</v>
      </c>
      <c r="AG131">
        <v>0.26851673860000003</v>
      </c>
      <c r="AH131">
        <v>0.26912890569999998</v>
      </c>
      <c r="AI131">
        <v>0.26974149419999999</v>
      </c>
      <c r="AJ131">
        <v>0.27035059719999999</v>
      </c>
      <c r="AK131">
        <v>0.27095306149999998</v>
      </c>
      <c r="AL131">
        <v>0.27154640819999998</v>
      </c>
      <c r="AM131">
        <v>0.27212863640000001</v>
      </c>
      <c r="AN131">
        <v>0.27269792040000002</v>
      </c>
      <c r="AO131">
        <v>0.27325218779999999</v>
      </c>
      <c r="AP131">
        <v>0.27378854000000002</v>
      </c>
      <c r="AQ131">
        <v>0.27430244570000001</v>
      </c>
      <c r="AR131">
        <v>0.27478660179999997</v>
      </c>
      <c r="AS131">
        <v>0.27522929280000002</v>
      </c>
      <c r="AT131">
        <v>0.27561199289999999</v>
      </c>
      <c r="AU131">
        <v>0.2759058311</v>
      </c>
      <c r="AV131">
        <v>0.27606631710000001</v>
      </c>
      <c r="AW131">
        <v>0.27602540289999999</v>
      </c>
      <c r="AX131">
        <v>0.27567943480000001</v>
      </c>
      <c r="AY131">
        <v>0.2748705508</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0.99998508509999995</v>
      </c>
      <c r="C132">
        <v>20.659458935</v>
      </c>
      <c r="D132">
        <v>25.015328632500001</v>
      </c>
      <c r="E132">
        <v>30.067994752000001</v>
      </c>
      <c r="F132">
        <v>35.8535653701</v>
      </c>
      <c r="G132">
        <v>42.404298940899999</v>
      </c>
      <c r="H132">
        <v>49.747515173899998</v>
      </c>
      <c r="I132">
        <v>57.904559094200003</v>
      </c>
      <c r="J132">
        <v>66.889839178700001</v>
      </c>
      <c r="K132">
        <v>76.709980532100005</v>
      </c>
      <c r="L132">
        <v>87.363142227200001</v>
      </c>
      <c r="M132">
        <v>98.8385430007</v>
      </c>
      <c r="N132">
        <v>111.11623380410001</v>
      </c>
      <c r="O132">
        <v>124.16715389300001</v>
      </c>
      <c r="P132">
        <v>137.95350057350001</v>
      </c>
      <c r="Q132">
        <v>152.42947517499999</v>
      </c>
      <c r="R132">
        <v>167.54247171590001</v>
      </c>
      <c r="S132">
        <v>183.23483740930001</v>
      </c>
      <c r="T132">
        <v>199.4463691592</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117.2372262101</v>
      </c>
      <c r="BB132">
        <v>101.23038718949999</v>
      </c>
      <c r="BC132">
        <v>86.028999372499996</v>
      </c>
      <c r="BD132">
        <v>70.650449081800005</v>
      </c>
      <c r="BE132">
        <v>54.611545867099998</v>
      </c>
      <c r="BF132">
        <v>38.157684750100003</v>
      </c>
      <c r="BG132">
        <v>22.306116591799999</v>
      </c>
      <c r="BH132">
        <v>8.7716597475999993</v>
      </c>
      <c r="BI132">
        <v>1.9401297200000001E-2</v>
      </c>
    </row>
    <row r="133" spans="1:61" x14ac:dyDescent="0.25">
      <c r="A133" t="s">
        <v>443</v>
      </c>
      <c r="B133">
        <v>0.99998508509999995</v>
      </c>
      <c r="C133">
        <v>20.659458935</v>
      </c>
      <c r="D133">
        <v>25.015328632500001</v>
      </c>
      <c r="E133">
        <v>30.067994752000001</v>
      </c>
      <c r="F133">
        <v>35.8535653701</v>
      </c>
      <c r="G133">
        <v>42.404298940899999</v>
      </c>
      <c r="H133">
        <v>49.747515173899998</v>
      </c>
      <c r="I133">
        <v>57.904559094200003</v>
      </c>
      <c r="J133">
        <v>66.889839178700001</v>
      </c>
      <c r="K133">
        <v>76.709980532100005</v>
      </c>
      <c r="L133">
        <v>87.363142227200001</v>
      </c>
      <c r="M133">
        <v>98.8385430007</v>
      </c>
      <c r="N133">
        <v>111.11623380410001</v>
      </c>
      <c r="O133">
        <v>124.16715389300001</v>
      </c>
      <c r="P133">
        <v>137.95350057350001</v>
      </c>
      <c r="Q133">
        <v>152.42947517499999</v>
      </c>
      <c r="R133">
        <v>167.54247171590001</v>
      </c>
      <c r="S133">
        <v>183.23483740930001</v>
      </c>
      <c r="T133">
        <v>199.4463691592</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117.2372262101</v>
      </c>
      <c r="BB133">
        <v>101.23038718949999</v>
      </c>
      <c r="BC133">
        <v>86.028999372499996</v>
      </c>
      <c r="BD133">
        <v>70.650449081800005</v>
      </c>
      <c r="BE133">
        <v>54.611545867099998</v>
      </c>
      <c r="BF133">
        <v>38.157684750100003</v>
      </c>
      <c r="BG133">
        <v>22.306116591799999</v>
      </c>
      <c r="BH133">
        <v>8.7716597475999993</v>
      </c>
      <c r="BI133">
        <v>1.9401297200000001E-2</v>
      </c>
    </row>
    <row r="134" spans="1:61" x14ac:dyDescent="0.25">
      <c r="A134" t="s">
        <v>444</v>
      </c>
      <c r="B134">
        <v>3.6659453219000002</v>
      </c>
      <c r="C134">
        <v>75.737576455799996</v>
      </c>
      <c r="D134">
        <v>91.706194766799996</v>
      </c>
      <c r="E134">
        <v>110.2292687608</v>
      </c>
      <c r="F134">
        <v>131.43917064670001</v>
      </c>
      <c r="G134">
        <v>155.45415991749999</v>
      </c>
      <c r="H134">
        <v>182.3743906274</v>
      </c>
      <c r="I134">
        <v>212.27811363929999</v>
      </c>
      <c r="J134">
        <v>245.21815042910001</v>
      </c>
      <c r="K134">
        <v>281.21878863080002</v>
      </c>
      <c r="L134">
        <v>320.27327940510003</v>
      </c>
      <c r="M134">
        <v>362.34209864050001</v>
      </c>
      <c r="N134">
        <v>407.35211312579997</v>
      </c>
      <c r="O134">
        <v>455.19678617170001</v>
      </c>
      <c r="P134">
        <v>505.73753310239999</v>
      </c>
      <c r="Q134">
        <v>558.80645599139996</v>
      </c>
      <c r="R134">
        <v>614.21070131040005</v>
      </c>
      <c r="S134">
        <v>671.73891394259999</v>
      </c>
      <c r="T134">
        <v>731.17038933770004</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429.79167128630002</v>
      </c>
      <c r="BB134">
        <v>371.11059943679999</v>
      </c>
      <c r="BC134">
        <v>315.38231169980003</v>
      </c>
      <c r="BD134">
        <v>259.00454633380002</v>
      </c>
      <c r="BE134">
        <v>200.20592714860001</v>
      </c>
      <c r="BF134">
        <v>139.88607229370001</v>
      </c>
      <c r="BG134">
        <v>81.774223425700001</v>
      </c>
      <c r="BH134">
        <v>32.156904634599996</v>
      </c>
      <c r="BI134">
        <v>7.1125155600000003E-2</v>
      </c>
    </row>
    <row r="135" spans="1:61" x14ac:dyDescent="0.25">
      <c r="A135" t="s">
        <v>437</v>
      </c>
      <c r="B135">
        <v>3.8975999999999997E-2</v>
      </c>
      <c r="C135">
        <v>0.21258423139999999</v>
      </c>
      <c r="D135">
        <v>0.23977239880000001</v>
      </c>
      <c r="E135">
        <v>0.26933677360000002</v>
      </c>
      <c r="F135">
        <v>0.30120635849999999</v>
      </c>
      <c r="G135">
        <v>0.33532057609999999</v>
      </c>
      <c r="H135">
        <v>0.37162328690000002</v>
      </c>
      <c r="I135">
        <v>0.41005825499999998</v>
      </c>
      <c r="J135">
        <v>0.45056578899999999</v>
      </c>
      <c r="K135">
        <v>0.49308037310000002</v>
      </c>
      <c r="L135">
        <v>0.53752915619999997</v>
      </c>
      <c r="M135">
        <v>0.58383118469999995</v>
      </c>
      <c r="N135">
        <v>0.63189728590000005</v>
      </c>
      <c r="O135">
        <v>0.68163054609999996</v>
      </c>
      <c r="P135">
        <v>0.73292734260000003</v>
      </c>
      <c r="Q135">
        <v>0.78567901490000003</v>
      </c>
      <c r="R135">
        <v>0.83977427979999997</v>
      </c>
      <c r="S135">
        <v>0.89510267349999995</v>
      </c>
      <c r="T135">
        <v>0.95155937879999997</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1.1267241587000001</v>
      </c>
      <c r="BB135">
        <v>1.0531904456000001</v>
      </c>
      <c r="BC135">
        <v>0.97579042859999998</v>
      </c>
      <c r="BD135">
        <v>0.88705074439999998</v>
      </c>
      <c r="BE135">
        <v>0.77970259580000001</v>
      </c>
      <c r="BF135">
        <v>0.64794204659999999</v>
      </c>
      <c r="BG135">
        <v>0.48765475289999999</v>
      </c>
      <c r="BH135">
        <v>0.29446311510000001</v>
      </c>
      <c r="BI135">
        <v>0.01</v>
      </c>
    </row>
    <row r="136" spans="1:61" x14ac:dyDescent="0.25">
      <c r="A136" t="s">
        <v>445</v>
      </c>
      <c r="B136">
        <v>3.8975999999999997E-2</v>
      </c>
      <c r="C136">
        <v>0.21258423139999999</v>
      </c>
      <c r="D136">
        <v>0.23977239880000001</v>
      </c>
      <c r="E136">
        <v>0.26933677360000002</v>
      </c>
      <c r="F136">
        <v>0.30120635849999999</v>
      </c>
      <c r="G136">
        <v>0.33532057609999999</v>
      </c>
      <c r="H136">
        <v>0.37162328690000002</v>
      </c>
      <c r="I136">
        <v>0.41005825499999998</v>
      </c>
      <c r="J136">
        <v>0.45056578899999999</v>
      </c>
      <c r="K136">
        <v>0.49308037310000002</v>
      </c>
      <c r="L136">
        <v>0.53752915619999997</v>
      </c>
      <c r="M136">
        <v>0.58383118469999995</v>
      </c>
      <c r="N136">
        <v>0.63189728590000005</v>
      </c>
      <c r="O136">
        <v>0.68163054609999996</v>
      </c>
      <c r="P136">
        <v>0.73292734260000003</v>
      </c>
      <c r="Q136">
        <v>0.78567901490000003</v>
      </c>
      <c r="R136">
        <v>0.83977427979999997</v>
      </c>
      <c r="S136">
        <v>0.89510267349999995</v>
      </c>
      <c r="T136">
        <v>0.95155937879999997</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1.1267241587000001</v>
      </c>
      <c r="BB136">
        <v>1.0531904456000001</v>
      </c>
      <c r="BC136">
        <v>0.97579042859999998</v>
      </c>
      <c r="BD136">
        <v>0.88705074439999998</v>
      </c>
      <c r="BE136">
        <v>0.77970259580000001</v>
      </c>
      <c r="BF136">
        <v>0.64794204659999999</v>
      </c>
      <c r="BG136">
        <v>0.48765475289999999</v>
      </c>
      <c r="BH136">
        <v>0.29446311510000001</v>
      </c>
      <c r="BI136">
        <v>0.01</v>
      </c>
    </row>
    <row r="137" spans="1:61" x14ac:dyDescent="0.25">
      <c r="A137" t="s">
        <v>446</v>
      </c>
      <c r="B137">
        <v>0.99998508509999995</v>
      </c>
      <c r="C137">
        <v>20.659458935</v>
      </c>
      <c r="D137">
        <v>25.015328632500001</v>
      </c>
      <c r="E137">
        <v>30.067994752000001</v>
      </c>
      <c r="F137">
        <v>35.8535653701</v>
      </c>
      <c r="G137">
        <v>42.404298940899999</v>
      </c>
      <c r="H137">
        <v>49.747515173899998</v>
      </c>
      <c r="I137">
        <v>57.904559094200003</v>
      </c>
      <c r="J137">
        <v>66.889839178700001</v>
      </c>
      <c r="K137">
        <v>76.709980532100005</v>
      </c>
      <c r="L137">
        <v>87.363142227200001</v>
      </c>
      <c r="M137">
        <v>98.8385430007</v>
      </c>
      <c r="N137">
        <v>111.11623380410001</v>
      </c>
      <c r="O137">
        <v>124.16715389300001</v>
      </c>
      <c r="P137">
        <v>137.95350057350001</v>
      </c>
      <c r="Q137">
        <v>152.42947517499999</v>
      </c>
      <c r="R137">
        <v>167.54247171590001</v>
      </c>
      <c r="S137">
        <v>183.23483740930001</v>
      </c>
      <c r="T137">
        <v>199.4463691592</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117.2372262101</v>
      </c>
      <c r="BB137">
        <v>101.23038718949999</v>
      </c>
      <c r="BC137">
        <v>86.028999372499996</v>
      </c>
      <c r="BD137">
        <v>70.650449081800005</v>
      </c>
      <c r="BE137">
        <v>54.611545867099998</v>
      </c>
      <c r="BF137">
        <v>38.157684750100003</v>
      </c>
      <c r="BG137">
        <v>22.306116591799999</v>
      </c>
      <c r="BH137">
        <v>8.7716597475999993</v>
      </c>
      <c r="BI137">
        <v>1.9401297200000001E-2</v>
      </c>
    </row>
    <row r="138" spans="1:61" x14ac:dyDescent="0.25">
      <c r="A138" t="s">
        <v>438</v>
      </c>
      <c r="B138">
        <v>5.2060431499999997E-2</v>
      </c>
      <c r="C138">
        <v>5.1299364399999998E-2</v>
      </c>
      <c r="D138">
        <v>5.0139433800000001E-2</v>
      </c>
      <c r="E138">
        <v>4.8758484499999998E-2</v>
      </c>
      <c r="F138">
        <v>4.7266126399999997E-2</v>
      </c>
      <c r="G138">
        <v>4.5729601500000001E-2</v>
      </c>
      <c r="H138">
        <v>4.41901632E-2</v>
      </c>
      <c r="I138">
        <v>4.2673264400000001E-2</v>
      </c>
      <c r="J138">
        <v>4.1194834600000001E-2</v>
      </c>
      <c r="K138">
        <v>3.9765146299999998E-2</v>
      </c>
      <c r="L138">
        <v>3.8391221000000003E-2</v>
      </c>
      <c r="M138">
        <v>3.7078383600000001E-2</v>
      </c>
      <c r="N138">
        <v>3.5831367699999998E-2</v>
      </c>
      <c r="O138">
        <v>3.4655258100000003E-2</v>
      </c>
      <c r="P138">
        <v>3.3556508899999997E-2</v>
      </c>
      <c r="Q138">
        <v>3.2544292599999997E-2</v>
      </c>
      <c r="R138">
        <v>3.16325041E-2</v>
      </c>
      <c r="S138">
        <v>3.0842916299999999E-2</v>
      </c>
      <c r="T138">
        <v>3.0214013299999998E-2</v>
      </c>
      <c r="U138">
        <v>2.9722162999999999E-2</v>
      </c>
      <c r="V138">
        <v>2.9126174800000001E-2</v>
      </c>
      <c r="W138">
        <v>2.8461387800000001E-2</v>
      </c>
      <c r="X138">
        <v>2.77501094E-2</v>
      </c>
      <c r="Y138">
        <v>2.7005142499999999E-2</v>
      </c>
      <c r="Z138">
        <v>2.6231533599999999E-2</v>
      </c>
      <c r="AA138">
        <v>2.5426916000000001E-2</v>
      </c>
      <c r="AB138">
        <v>2.4580556999999999E-2</v>
      </c>
      <c r="AC138">
        <v>2.3671044200000001E-2</v>
      </c>
      <c r="AD138">
        <v>2.3160235500000001E-2</v>
      </c>
      <c r="AE138">
        <v>2.27835134E-2</v>
      </c>
      <c r="AF138">
        <v>2.23595779E-2</v>
      </c>
      <c r="AG138">
        <v>2.18985282E-2</v>
      </c>
      <c r="AH138">
        <v>2.14088032E-2</v>
      </c>
      <c r="AI138">
        <v>2.0897664400000002E-2</v>
      </c>
      <c r="AJ138">
        <v>2.0371442100000001E-2</v>
      </c>
      <c r="AK138">
        <v>1.9835669100000002E-2</v>
      </c>
      <c r="AL138">
        <v>1.92951713E-2</v>
      </c>
      <c r="AM138">
        <v>1.8754148200000001E-2</v>
      </c>
      <c r="AN138">
        <v>1.8216263600000001E-2</v>
      </c>
      <c r="AO138">
        <v>1.7684756900000001E-2</v>
      </c>
      <c r="AP138">
        <v>1.71625834E-2</v>
      </c>
      <c r="AQ138">
        <v>1.6652593199999999E-2</v>
      </c>
      <c r="AR138">
        <v>1.61577688E-2</v>
      </c>
      <c r="AS138">
        <v>1.5681546300000002E-2</v>
      </c>
      <c r="AT138">
        <v>1.52282627E-2</v>
      </c>
      <c r="AU138">
        <v>1.4803801700000001E-2</v>
      </c>
      <c r="AV138">
        <v>1.4416543699999999E-2</v>
      </c>
      <c r="AW138">
        <v>1.40787725E-2</v>
      </c>
      <c r="AX138">
        <v>1.38088632E-2</v>
      </c>
      <c r="AY138">
        <v>2.24167794E-2</v>
      </c>
      <c r="AZ138">
        <v>9.2885074999999994E-3</v>
      </c>
      <c r="BA138">
        <v>9.8547659999999992E-3</v>
      </c>
      <c r="BB138">
        <v>1.0155104200000001E-2</v>
      </c>
      <c r="BC138">
        <v>1.02771771E-2</v>
      </c>
      <c r="BD138">
        <v>1.0267541599999999E-2</v>
      </c>
      <c r="BE138">
        <v>1.0148556899999999E-2</v>
      </c>
      <c r="BF138">
        <v>9.9286892999999998E-3</v>
      </c>
      <c r="BG138">
        <v>9.6110484000000006E-3</v>
      </c>
      <c r="BH138">
        <v>9.1993310999999994E-3</v>
      </c>
      <c r="BI138">
        <v>0</v>
      </c>
    </row>
    <row r="139" spans="1:61" x14ac:dyDescent="0.25">
      <c r="A139" t="s">
        <v>435</v>
      </c>
      <c r="B139">
        <v>16.9616000109</v>
      </c>
      <c r="C139">
        <v>20.659458943400001</v>
      </c>
      <c r="D139">
        <v>25.0153286432</v>
      </c>
      <c r="E139">
        <v>30.067994777500001</v>
      </c>
      <c r="F139">
        <v>35.853565415799999</v>
      </c>
      <c r="G139">
        <v>42.4042989844</v>
      </c>
      <c r="H139">
        <v>49.747515212700002</v>
      </c>
      <c r="I139">
        <v>57.904559177899998</v>
      </c>
      <c r="J139">
        <v>66.889839293400001</v>
      </c>
      <c r="K139">
        <v>76.709980669100005</v>
      </c>
      <c r="L139">
        <v>87.363142375699994</v>
      </c>
      <c r="M139">
        <v>98.838543243299995</v>
      </c>
      <c r="N139">
        <v>111.11623443160001</v>
      </c>
      <c r="O139">
        <v>124.1671542956</v>
      </c>
      <c r="P139">
        <v>137.95350116509999</v>
      </c>
      <c r="Q139">
        <v>152.42947587640001</v>
      </c>
      <c r="R139">
        <v>167.54247251710001</v>
      </c>
      <c r="S139">
        <v>183.23483830570001</v>
      </c>
      <c r="T139">
        <v>199.44637016799999</v>
      </c>
      <c r="U139">
        <v>216.12163044600001</v>
      </c>
      <c r="V139">
        <v>233.1613473159</v>
      </c>
      <c r="W139">
        <v>250.36794186349999</v>
      </c>
      <c r="X139">
        <v>267.54380557399998</v>
      </c>
      <c r="Y139">
        <v>284.4912593574</v>
      </c>
      <c r="Z139">
        <v>301.01534431030001</v>
      </c>
      <c r="AA139">
        <v>316.92973842660001</v>
      </c>
      <c r="AB139">
        <v>332.06635872099997</v>
      </c>
      <c r="AC139">
        <v>346.28949745979997</v>
      </c>
      <c r="AD139">
        <v>359.51569936319999</v>
      </c>
      <c r="AE139">
        <v>372.6466438626</v>
      </c>
      <c r="AF139">
        <v>383.73522484699998</v>
      </c>
      <c r="AG139">
        <v>392.49893249519999</v>
      </c>
      <c r="AH139">
        <v>398.68393826409999</v>
      </c>
      <c r="AI139">
        <v>402.07326551580002</v>
      </c>
      <c r="AJ139">
        <v>402.49560854449999</v>
      </c>
      <c r="AK139">
        <v>399.83426879159998</v>
      </c>
      <c r="AL139">
        <v>394.03578652499999</v>
      </c>
      <c r="AM139">
        <v>385.11790312020003</v>
      </c>
      <c r="AN139">
        <v>373.17648242080003</v>
      </c>
      <c r="AO139">
        <v>358.390967504</v>
      </c>
      <c r="AP139">
        <v>341.02783742949998</v>
      </c>
      <c r="AQ139">
        <v>321.44136890070001</v>
      </c>
      <c r="AR139">
        <v>300.07075468379998</v>
      </c>
      <c r="AS139">
        <v>277.43238383340002</v>
      </c>
      <c r="AT139">
        <v>254.1056833664</v>
      </c>
      <c r="AU139">
        <v>230.71041510430001</v>
      </c>
      <c r="AV139">
        <v>207.8731251307</v>
      </c>
      <c r="AW139">
        <v>186.17911711139999</v>
      </c>
      <c r="AX139">
        <v>166.1063835933</v>
      </c>
      <c r="AY139">
        <v>147.93622710880001</v>
      </c>
      <c r="AZ139">
        <v>135.1325726213</v>
      </c>
      <c r="BA139">
        <v>117.2372974253</v>
      </c>
      <c r="BB139">
        <v>101.23068429049999</v>
      </c>
      <c r="BC139">
        <v>86.029034778500005</v>
      </c>
      <c r="BD139">
        <v>70.650476794599996</v>
      </c>
      <c r="BE139">
        <v>54.611561845300002</v>
      </c>
      <c r="BF139">
        <v>38.157694191700003</v>
      </c>
      <c r="BG139">
        <v>22.306126872</v>
      </c>
      <c r="BH139">
        <v>8.7716106246999992</v>
      </c>
      <c r="BI139">
        <v>0</v>
      </c>
    </row>
  </sheetData>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92D050"/>
  </sheetPr>
  <dimension ref="A1:BJ146"/>
  <sheetViews>
    <sheetView workbookViewId="0">
      <pane xSplit="2" ySplit="2" topLeftCell="C123" activePane="bottomRight" state="frozen"/>
      <selection pane="topRight" activeCell="C1" sqref="C1"/>
      <selection pane="bottomLeft" activeCell="A3" sqref="A3"/>
      <selection pane="bottomRight" activeCell="D148" sqref="D145:D148"/>
    </sheetView>
  </sheetViews>
  <sheetFormatPr baseColWidth="10" defaultColWidth="9.109375"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sterncalib!A1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sterncalib!A2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sterncalib!A3</f>
        <v>World economic parameters</v>
      </c>
      <c r="B3" t="str">
        <f>GAMSbase!A3</f>
        <v>** World Economic Parameters</v>
      </c>
      <c r="C3" s="61" t="str">
        <f>IFERROR(sterncalib!B3/GAMSsternCa!B3,"")</f>
        <v/>
      </c>
      <c r="D3" s="61" t="str">
        <f>IFERROR(sterncalib!C3/GAMSsternCa!C3,"")</f>
        <v/>
      </c>
      <c r="E3" s="61" t="str">
        <f>IFERROR(sterncalib!D3/GAMSsternCa!D3,"")</f>
        <v/>
      </c>
      <c r="F3" s="61" t="str">
        <f>IFERROR(sterncalib!E3/GAMSsternCa!E3,"")</f>
        <v/>
      </c>
      <c r="G3" s="61" t="str">
        <f>IFERROR(sterncalib!F3/GAMSsternCa!F3,"")</f>
        <v/>
      </c>
      <c r="H3" s="61" t="str">
        <f>IFERROR(sterncalib!G3/GAMSsternCa!G3,"")</f>
        <v/>
      </c>
      <c r="I3" s="61" t="str">
        <f>IFERROR(sterncalib!H3/GAMSsternCa!H3,"")</f>
        <v/>
      </c>
      <c r="J3" s="61" t="str">
        <f>IFERROR(sterncalib!I3/GAMSsternCa!I3,"")</f>
        <v/>
      </c>
      <c r="K3" s="61" t="str">
        <f>IFERROR(sterncalib!J3/GAMSsternCa!J3,"")</f>
        <v/>
      </c>
      <c r="L3" s="61" t="str">
        <f>IFERROR(sterncalib!K3/GAMSsternCa!K3,"")</f>
        <v/>
      </c>
      <c r="M3" s="61" t="str">
        <f>IFERROR(sterncalib!L3/GAMSsternCa!L3,"")</f>
        <v/>
      </c>
      <c r="N3" s="61" t="str">
        <f>IFERROR(sterncalib!M3/GAMSsternCa!M3,"")</f>
        <v/>
      </c>
      <c r="O3" s="61" t="str">
        <f>IFERROR(sterncalib!N3/GAMSsternCa!N3,"")</f>
        <v/>
      </c>
      <c r="P3" s="61" t="str">
        <f>IFERROR(sterncalib!O3/GAMSsternCa!O3,"")</f>
        <v/>
      </c>
      <c r="Q3" s="61" t="str">
        <f>IFERROR(sterncalib!P3/GAMSsternCa!P3,"")</f>
        <v/>
      </c>
      <c r="R3" s="61" t="str">
        <f>IFERROR(sterncalib!Q3/GAMSsternCa!Q3,"")</f>
        <v/>
      </c>
      <c r="S3" s="61" t="str">
        <f>IFERROR(sterncalib!R3/GAMSsternCa!R3,"")</f>
        <v/>
      </c>
      <c r="T3" s="61" t="str">
        <f>IFERROR(sterncalib!S3/GAMSsternCa!S3,"")</f>
        <v/>
      </c>
      <c r="U3" s="61" t="str">
        <f>IFERROR(sterncalib!T3/GAMSsternCa!T3,"")</f>
        <v/>
      </c>
      <c r="V3" s="61" t="str">
        <f>IFERROR(sterncalib!U3/GAMSsternCa!U3,"")</f>
        <v/>
      </c>
      <c r="W3" s="61" t="str">
        <f>IFERROR(sterncalib!V3/GAMSsternCa!V3,"")</f>
        <v/>
      </c>
      <c r="X3" s="61" t="str">
        <f>IFERROR(sterncalib!W3/GAMSsternCa!W3,"")</f>
        <v/>
      </c>
      <c r="Y3" s="61" t="str">
        <f>IFERROR(sterncalib!X3/GAMSsternCa!X3,"")</f>
        <v/>
      </c>
      <c r="Z3" s="61" t="str">
        <f>IFERROR(sterncalib!Y3/GAMSsternCa!Y3,"")</f>
        <v/>
      </c>
      <c r="AA3" s="61" t="str">
        <f>IFERROR(sterncalib!Z3/GAMSsternCa!Z3,"")</f>
        <v/>
      </c>
      <c r="AB3" s="61" t="str">
        <f>IFERROR(sterncalib!AA3/GAMSsternCa!AA3,"")</f>
        <v/>
      </c>
      <c r="AC3" s="61" t="str">
        <f>IFERROR(sterncalib!AB3/GAMSsternCa!AB3,"")</f>
        <v/>
      </c>
      <c r="AD3" s="61" t="str">
        <f>IFERROR(sterncalib!AC3/GAMSsternCa!AC3,"")</f>
        <v/>
      </c>
      <c r="AE3" s="61" t="str">
        <f>IFERROR(sterncalib!AD3/GAMSsternCa!AD3,"")</f>
        <v/>
      </c>
      <c r="AF3" s="61" t="str">
        <f>IFERROR(sterncalib!AE3/GAMSsternCa!AE3,"")</f>
        <v/>
      </c>
      <c r="AG3" s="61" t="str">
        <f>IFERROR(sterncalib!AF3/GAMSsternCa!AF3,"")</f>
        <v/>
      </c>
      <c r="AH3" s="61" t="str">
        <f>IFERROR(sterncalib!AG3/GAMSsternCa!AG3,"")</f>
        <v/>
      </c>
      <c r="AI3" s="61" t="str">
        <f>IFERROR(sterncalib!AH3/GAMSsternCa!AH3,"")</f>
        <v/>
      </c>
      <c r="AJ3" s="61" t="str">
        <f>IFERROR(sterncalib!AI3/GAMSsternCa!AI3,"")</f>
        <v/>
      </c>
      <c r="AK3" s="61" t="str">
        <f>IFERROR(sterncalib!AJ3/GAMSsternCa!AJ3,"")</f>
        <v/>
      </c>
      <c r="AL3" s="61" t="str">
        <f>IFERROR(sterncalib!AK3/GAMSsternCa!AK3,"")</f>
        <v/>
      </c>
      <c r="AM3" s="61" t="str">
        <f>IFERROR(sterncalib!AL3/GAMSsternCa!AL3,"")</f>
        <v/>
      </c>
      <c r="AN3" s="61" t="str">
        <f>IFERROR(sterncalib!AM3/GAMSsternCa!AM3,"")</f>
        <v/>
      </c>
      <c r="AO3" s="61" t="str">
        <f>IFERROR(sterncalib!AN3/GAMSsternCa!AN3,"")</f>
        <v/>
      </c>
      <c r="AP3" s="61" t="str">
        <f>IFERROR(sterncalib!AO3/GAMSsternCa!AO3,"")</f>
        <v/>
      </c>
      <c r="AQ3" s="61" t="str">
        <f>IFERROR(sterncalib!AP3/GAMSsternCa!AP3,"")</f>
        <v/>
      </c>
      <c r="AR3" s="61" t="str">
        <f>IFERROR(sterncalib!AQ3/GAMSsternCa!AQ3,"")</f>
        <v/>
      </c>
      <c r="AS3" s="61" t="str">
        <f>IFERROR(sterncalib!AR3/GAMSsternCa!AR3,"")</f>
        <v/>
      </c>
      <c r="AT3" s="61" t="str">
        <f>IFERROR(sterncalib!AS3/GAMSsternCa!AS3,"")</f>
        <v/>
      </c>
      <c r="AU3" s="61" t="str">
        <f>IFERROR(sterncalib!AT3/GAMSsternCa!AT3,"")</f>
        <v/>
      </c>
      <c r="AV3" s="61" t="str">
        <f>IFERROR(sterncalib!AU3/GAMSsternCa!AU3,"")</f>
        <v/>
      </c>
      <c r="AW3" s="61" t="str">
        <f>IFERROR(sterncalib!AV3/GAMSsternCa!AV3,"")</f>
        <v/>
      </c>
      <c r="AX3" s="61" t="str">
        <f>IFERROR(sterncalib!AW3/GAMSsternCa!AW3,"")</f>
        <v/>
      </c>
      <c r="AY3" s="61" t="str">
        <f>IFERROR(sterncalib!AX3/GAMSsternCa!AX3,"")</f>
        <v/>
      </c>
      <c r="AZ3" s="61" t="str">
        <f>IFERROR(sterncalib!AY3/GAMSsternCa!AY3,"")</f>
        <v/>
      </c>
      <c r="BA3" s="61" t="str">
        <f>IFERROR(sterncalib!AZ3/GAMSsternCa!AZ3,"")</f>
        <v/>
      </c>
      <c r="BB3" s="61" t="str">
        <f>IFERROR(sterncalib!BA3/GAMSsternCa!BA3,"")</f>
        <v/>
      </c>
      <c r="BC3" s="61" t="str">
        <f>IFERROR(sterncalib!BB3/GAMSsternCa!BB3,"")</f>
        <v/>
      </c>
      <c r="BD3" s="61" t="str">
        <f>IFERROR(sterncalib!BC3/GAMSsternCa!BC3,"")</f>
        <v/>
      </c>
      <c r="BE3" s="61" t="str">
        <f>IFERROR(sterncalib!BD3/GAMSsternCa!BD3,"")</f>
        <v/>
      </c>
      <c r="BF3" s="61" t="str">
        <f>IFERROR(sterncalib!BE3/GAMSsternCa!BE3,"")</f>
        <v/>
      </c>
      <c r="BG3" s="61" t="str">
        <f>IFERROR(sterncalib!BF3/GAMSsternCa!BF3,"")</f>
        <v/>
      </c>
      <c r="BH3" s="61" t="str">
        <f>IFERROR(sterncalib!BG3/GAMSsternCa!BG3,"")</f>
        <v/>
      </c>
      <c r="BI3" s="61" t="str">
        <f>IFERROR(sterncalib!BH3/GAMSsternCa!BH3,"")</f>
        <v/>
      </c>
      <c r="BJ3" s="61" t="str">
        <f>IFERROR(sterncalib!BI3/GAMSsternCa!BI3,"")</f>
        <v/>
      </c>
    </row>
    <row r="4" spans="1:62" x14ac:dyDescent="0.25">
      <c r="A4" t="str">
        <f>sterncalib!A4</f>
        <v>OUTPUT AND CAPITAL ACCUMULATION</v>
      </c>
      <c r="B4" t="str">
        <f>GAMSbase!A4</f>
        <v>* OUTPUT AND CAPTIAL ACCUMULATION</v>
      </c>
      <c r="C4" s="61" t="str">
        <f>IFERROR(sterncalib!B4/GAMSsternCa!B4,"")</f>
        <v/>
      </c>
      <c r="D4" s="61" t="str">
        <f>IFERROR(sterncalib!C4/GAMSsternCa!C4,"")</f>
        <v/>
      </c>
      <c r="E4" s="61" t="str">
        <f>IFERROR(sterncalib!D4/GAMSsternCa!D4,"")</f>
        <v/>
      </c>
      <c r="F4" s="61" t="str">
        <f>IFERROR(sterncalib!E4/GAMSsternCa!E4,"")</f>
        <v/>
      </c>
      <c r="G4" s="61" t="str">
        <f>IFERROR(sterncalib!F4/GAMSsternCa!F4,"")</f>
        <v/>
      </c>
      <c r="H4" s="61" t="str">
        <f>IFERROR(sterncalib!G4/GAMSsternCa!G4,"")</f>
        <v/>
      </c>
      <c r="I4" s="61" t="str">
        <f>IFERROR(sterncalib!H4/GAMSsternCa!H4,"")</f>
        <v/>
      </c>
      <c r="J4" s="61" t="str">
        <f>IFERROR(sterncalib!I4/GAMSsternCa!I4,"")</f>
        <v/>
      </c>
      <c r="K4" s="61" t="str">
        <f>IFERROR(sterncalib!J4/GAMSsternCa!J4,"")</f>
        <v/>
      </c>
      <c r="L4" s="61" t="str">
        <f>IFERROR(sterncalib!K4/GAMSsternCa!K4,"")</f>
        <v/>
      </c>
      <c r="M4" s="61" t="str">
        <f>IFERROR(sterncalib!L4/GAMSsternCa!L4,"")</f>
        <v/>
      </c>
      <c r="N4" s="61" t="str">
        <f>IFERROR(sterncalib!M4/GAMSsternCa!M4,"")</f>
        <v/>
      </c>
      <c r="O4" s="61" t="str">
        <f>IFERROR(sterncalib!N4/GAMSsternCa!N4,"")</f>
        <v/>
      </c>
      <c r="P4" s="61" t="str">
        <f>IFERROR(sterncalib!O4/GAMSsternCa!O4,"")</f>
        <v/>
      </c>
      <c r="Q4" s="61" t="str">
        <f>IFERROR(sterncalib!P4/GAMSsternCa!P4,"")</f>
        <v/>
      </c>
      <c r="R4" s="61" t="str">
        <f>IFERROR(sterncalib!Q4/GAMSsternCa!Q4,"")</f>
        <v/>
      </c>
      <c r="S4" s="61" t="str">
        <f>IFERROR(sterncalib!R4/GAMSsternCa!R4,"")</f>
        <v/>
      </c>
      <c r="T4" s="61" t="str">
        <f>IFERROR(sterncalib!S4/GAMSsternCa!S4,"")</f>
        <v/>
      </c>
      <c r="U4" s="61" t="str">
        <f>IFERROR(sterncalib!T4/GAMSsternCa!T4,"")</f>
        <v/>
      </c>
      <c r="V4" s="61" t="str">
        <f>IFERROR(sterncalib!U4/GAMSsternCa!U4,"")</f>
        <v/>
      </c>
      <c r="W4" s="61" t="str">
        <f>IFERROR(sterncalib!V4/GAMSsternCa!V4,"")</f>
        <v/>
      </c>
      <c r="X4" s="61" t="str">
        <f>IFERROR(sterncalib!W4/GAMSsternCa!W4,"")</f>
        <v/>
      </c>
      <c r="Y4" s="61" t="str">
        <f>IFERROR(sterncalib!X4/GAMSsternCa!X4,"")</f>
        <v/>
      </c>
      <c r="Z4" s="61" t="str">
        <f>IFERROR(sterncalib!Y4/GAMSsternCa!Y4,"")</f>
        <v/>
      </c>
      <c r="AA4" s="61" t="str">
        <f>IFERROR(sterncalib!Z4/GAMSsternCa!Z4,"")</f>
        <v/>
      </c>
      <c r="AB4" s="61" t="str">
        <f>IFERROR(sterncalib!AA4/GAMSsternCa!AA4,"")</f>
        <v/>
      </c>
      <c r="AC4" s="61" t="str">
        <f>IFERROR(sterncalib!AB4/GAMSsternCa!AB4,"")</f>
        <v/>
      </c>
      <c r="AD4" s="61" t="str">
        <f>IFERROR(sterncalib!AC4/GAMSsternCa!AC4,"")</f>
        <v/>
      </c>
      <c r="AE4" s="61" t="str">
        <f>IFERROR(sterncalib!AD4/GAMSsternCa!AD4,"")</f>
        <v/>
      </c>
      <c r="AF4" s="61" t="str">
        <f>IFERROR(sterncalib!AE4/GAMSsternCa!AE4,"")</f>
        <v/>
      </c>
      <c r="AG4" s="61" t="str">
        <f>IFERROR(sterncalib!AF4/GAMSsternCa!AF4,"")</f>
        <v/>
      </c>
      <c r="AH4" s="61" t="str">
        <f>IFERROR(sterncalib!AG4/GAMSsternCa!AG4,"")</f>
        <v/>
      </c>
      <c r="AI4" s="61" t="str">
        <f>IFERROR(sterncalib!AH4/GAMSsternCa!AH4,"")</f>
        <v/>
      </c>
      <c r="AJ4" s="61" t="str">
        <f>IFERROR(sterncalib!AI4/GAMSsternCa!AI4,"")</f>
        <v/>
      </c>
      <c r="AK4" s="61" t="str">
        <f>IFERROR(sterncalib!AJ4/GAMSsternCa!AJ4,"")</f>
        <v/>
      </c>
      <c r="AL4" s="61" t="str">
        <f>IFERROR(sterncalib!AK4/GAMSsternCa!AK4,"")</f>
        <v/>
      </c>
      <c r="AM4" s="61" t="str">
        <f>IFERROR(sterncalib!AL4/GAMSsternCa!AL4,"")</f>
        <v/>
      </c>
      <c r="AN4" s="61" t="str">
        <f>IFERROR(sterncalib!AM4/GAMSsternCa!AM4,"")</f>
        <v/>
      </c>
      <c r="AO4" s="61" t="str">
        <f>IFERROR(sterncalib!AN4/GAMSsternCa!AN4,"")</f>
        <v/>
      </c>
      <c r="AP4" s="61" t="str">
        <f>IFERROR(sterncalib!AO4/GAMSsternCa!AO4,"")</f>
        <v/>
      </c>
      <c r="AQ4" s="61" t="str">
        <f>IFERROR(sterncalib!AP4/GAMSsternCa!AP4,"")</f>
        <v/>
      </c>
      <c r="AR4" s="61" t="str">
        <f>IFERROR(sterncalib!AQ4/GAMSsternCa!AQ4,"")</f>
        <v/>
      </c>
      <c r="AS4" s="61" t="str">
        <f>IFERROR(sterncalib!AR4/GAMSsternCa!AR4,"")</f>
        <v/>
      </c>
      <c r="AT4" s="61" t="str">
        <f>IFERROR(sterncalib!AS4/GAMSsternCa!AS4,"")</f>
        <v/>
      </c>
      <c r="AU4" s="61" t="str">
        <f>IFERROR(sterncalib!AT4/GAMSsternCa!AT4,"")</f>
        <v/>
      </c>
      <c r="AV4" s="61" t="str">
        <f>IFERROR(sterncalib!AU4/GAMSsternCa!AU4,"")</f>
        <v/>
      </c>
      <c r="AW4" s="61" t="str">
        <f>IFERROR(sterncalib!AV4/GAMSsternCa!AV4,"")</f>
        <v/>
      </c>
      <c r="AX4" s="61" t="str">
        <f>IFERROR(sterncalib!AW4/GAMSsternCa!AW4,"")</f>
        <v/>
      </c>
      <c r="AY4" s="61" t="str">
        <f>IFERROR(sterncalib!AX4/GAMSsternCa!AX4,"")</f>
        <v/>
      </c>
      <c r="AZ4" s="61" t="str">
        <f>IFERROR(sterncalib!AY4/GAMSsternCa!AY4,"")</f>
        <v/>
      </c>
      <c r="BA4" s="61" t="str">
        <f>IFERROR(sterncalib!AZ4/GAMSsternCa!AZ4,"")</f>
        <v/>
      </c>
      <c r="BB4" s="61" t="str">
        <f>IFERROR(sterncalib!BA4/GAMSsternCa!BA4,"")</f>
        <v/>
      </c>
      <c r="BC4" s="61" t="str">
        <f>IFERROR(sterncalib!BB4/GAMSsternCa!BB4,"")</f>
        <v/>
      </c>
      <c r="BD4" s="61" t="str">
        <f>IFERROR(sterncalib!BC4/GAMSsternCa!BC4,"")</f>
        <v/>
      </c>
      <c r="BE4" s="61" t="str">
        <f>IFERROR(sterncalib!BD4/GAMSsternCa!BD4,"")</f>
        <v/>
      </c>
      <c r="BF4" s="61" t="str">
        <f>IFERROR(sterncalib!BE4/GAMSsternCa!BE4,"")</f>
        <v/>
      </c>
      <c r="BG4" s="61" t="str">
        <f>IFERROR(sterncalib!BF4/GAMSsternCa!BF4,"")</f>
        <v/>
      </c>
      <c r="BH4" s="61" t="str">
        <f>IFERROR(sterncalib!BG4/GAMSsternCa!BG4,"")</f>
        <v/>
      </c>
      <c r="BI4" s="61" t="str">
        <f>IFERROR(sterncalib!BH4/GAMSsternCa!BH4,"")</f>
        <v/>
      </c>
      <c r="BJ4" s="61" t="str">
        <f>IFERROR(sterncalib!BI4/GAMSsternCa!BI4,"")</f>
        <v/>
      </c>
    </row>
    <row r="5" spans="1:62" x14ac:dyDescent="0.25">
      <c r="A5" t="str">
        <f>sterncalib!A5</f>
        <v>Capital share</v>
      </c>
      <c r="B5" t="str">
        <f>GAMSbase!A5</f>
        <v>Capital Share</v>
      </c>
      <c r="C5" s="61">
        <f>IFERROR(sterncalib!B5/GAMSsternCa!B5,"")</f>
        <v>1</v>
      </c>
      <c r="D5" s="61" t="str">
        <f>IFERROR(sterncalib!C5/GAMSsternCa!C5,"")</f>
        <v/>
      </c>
      <c r="E5" s="61" t="str">
        <f>IFERROR(sterncalib!D5/GAMSsternCa!D5,"")</f>
        <v/>
      </c>
      <c r="F5" s="61" t="str">
        <f>IFERROR(sterncalib!E5/GAMSsternCa!E5,"")</f>
        <v/>
      </c>
      <c r="G5" s="61" t="str">
        <f>IFERROR(sterncalib!F5/GAMSsternCa!F5,"")</f>
        <v/>
      </c>
      <c r="H5" s="61" t="str">
        <f>IFERROR(sterncalib!G5/GAMSsternCa!G5,"")</f>
        <v/>
      </c>
      <c r="I5" s="61" t="str">
        <f>IFERROR(sterncalib!H5/GAMSsternCa!H5,"")</f>
        <v/>
      </c>
      <c r="J5" s="61" t="str">
        <f>IFERROR(sterncalib!I5/GAMSsternCa!I5,"")</f>
        <v/>
      </c>
      <c r="K5" s="61" t="str">
        <f>IFERROR(sterncalib!J5/GAMSsternCa!J5,"")</f>
        <v/>
      </c>
      <c r="L5" s="61" t="str">
        <f>IFERROR(sterncalib!K5/GAMSsternCa!K5,"")</f>
        <v/>
      </c>
      <c r="M5" s="61" t="str">
        <f>IFERROR(sterncalib!L5/GAMSsternCa!L5,"")</f>
        <v/>
      </c>
      <c r="N5" s="61" t="str">
        <f>IFERROR(sterncalib!M5/GAMSsternCa!M5,"")</f>
        <v/>
      </c>
      <c r="O5" s="61" t="str">
        <f>IFERROR(sterncalib!N5/GAMSsternCa!N5,"")</f>
        <v/>
      </c>
      <c r="P5" s="61" t="str">
        <f>IFERROR(sterncalib!O5/GAMSsternCa!O5,"")</f>
        <v/>
      </c>
      <c r="Q5" s="61" t="str">
        <f>IFERROR(sterncalib!P5/GAMSsternCa!P5,"")</f>
        <v/>
      </c>
      <c r="R5" s="61" t="str">
        <f>IFERROR(sterncalib!Q5/GAMSsternCa!Q5,"")</f>
        <v/>
      </c>
      <c r="S5" s="61" t="str">
        <f>IFERROR(sterncalib!R5/GAMSsternCa!R5,"")</f>
        <v/>
      </c>
      <c r="T5" s="61" t="str">
        <f>IFERROR(sterncalib!S5/GAMSsternCa!S5,"")</f>
        <v/>
      </c>
      <c r="U5" s="61" t="str">
        <f>IFERROR(sterncalib!T5/GAMSsternCa!T5,"")</f>
        <v/>
      </c>
      <c r="V5" s="61" t="str">
        <f>IFERROR(sterncalib!U5/GAMSsternCa!U5,"")</f>
        <v/>
      </c>
      <c r="W5" s="61" t="str">
        <f>IFERROR(sterncalib!V5/GAMSsternCa!V5,"")</f>
        <v/>
      </c>
      <c r="X5" s="61" t="str">
        <f>IFERROR(sterncalib!W5/GAMSsternCa!W5,"")</f>
        <v/>
      </c>
      <c r="Y5" s="61" t="str">
        <f>IFERROR(sterncalib!X5/GAMSsternCa!X5,"")</f>
        <v/>
      </c>
      <c r="Z5" s="61" t="str">
        <f>IFERROR(sterncalib!Y5/GAMSsternCa!Y5,"")</f>
        <v/>
      </c>
      <c r="AA5" s="61" t="str">
        <f>IFERROR(sterncalib!Z5/GAMSsternCa!Z5,"")</f>
        <v/>
      </c>
      <c r="AB5" s="61" t="str">
        <f>IFERROR(sterncalib!AA5/GAMSsternCa!AA5,"")</f>
        <v/>
      </c>
      <c r="AC5" s="61" t="str">
        <f>IFERROR(sterncalib!AB5/GAMSsternCa!AB5,"")</f>
        <v/>
      </c>
      <c r="AD5" s="61" t="str">
        <f>IFERROR(sterncalib!AC5/GAMSsternCa!AC5,"")</f>
        <v/>
      </c>
      <c r="AE5" s="61" t="str">
        <f>IFERROR(sterncalib!AD5/GAMSsternCa!AD5,"")</f>
        <v/>
      </c>
      <c r="AF5" s="61" t="str">
        <f>IFERROR(sterncalib!AE5/GAMSsternCa!AE5,"")</f>
        <v/>
      </c>
      <c r="AG5" s="61" t="str">
        <f>IFERROR(sterncalib!AF5/GAMSsternCa!AF5,"")</f>
        <v/>
      </c>
      <c r="AH5" s="61" t="str">
        <f>IFERROR(sterncalib!AG5/GAMSsternCa!AG5,"")</f>
        <v/>
      </c>
      <c r="AI5" s="61" t="str">
        <f>IFERROR(sterncalib!AH5/GAMSsternCa!AH5,"")</f>
        <v/>
      </c>
      <c r="AJ5" s="61" t="str">
        <f>IFERROR(sterncalib!AI5/GAMSsternCa!AI5,"")</f>
        <v/>
      </c>
      <c r="AK5" s="61" t="str">
        <f>IFERROR(sterncalib!AJ5/GAMSsternCa!AJ5,"")</f>
        <v/>
      </c>
      <c r="AL5" s="61" t="str">
        <f>IFERROR(sterncalib!AK5/GAMSsternCa!AK5,"")</f>
        <v/>
      </c>
      <c r="AM5" s="61" t="str">
        <f>IFERROR(sterncalib!AL5/GAMSsternCa!AL5,"")</f>
        <v/>
      </c>
      <c r="AN5" s="61" t="str">
        <f>IFERROR(sterncalib!AM5/GAMSsternCa!AM5,"")</f>
        <v/>
      </c>
      <c r="AO5" s="61" t="str">
        <f>IFERROR(sterncalib!AN5/GAMSsternCa!AN5,"")</f>
        <v/>
      </c>
      <c r="AP5" s="61" t="str">
        <f>IFERROR(sterncalib!AO5/GAMSsternCa!AO5,"")</f>
        <v/>
      </c>
      <c r="AQ5" s="61" t="str">
        <f>IFERROR(sterncalib!AP5/GAMSsternCa!AP5,"")</f>
        <v/>
      </c>
      <c r="AR5" s="61" t="str">
        <f>IFERROR(sterncalib!AQ5/GAMSsternCa!AQ5,"")</f>
        <v/>
      </c>
      <c r="AS5" s="61" t="str">
        <f>IFERROR(sterncalib!AR5/GAMSsternCa!AR5,"")</f>
        <v/>
      </c>
      <c r="AT5" s="61" t="str">
        <f>IFERROR(sterncalib!AS5/GAMSsternCa!AS5,"")</f>
        <v/>
      </c>
      <c r="AU5" s="61" t="str">
        <f>IFERROR(sterncalib!AT5/GAMSsternCa!AT5,"")</f>
        <v/>
      </c>
      <c r="AV5" s="61" t="str">
        <f>IFERROR(sterncalib!AU5/GAMSsternCa!AU5,"")</f>
        <v/>
      </c>
      <c r="AW5" s="61" t="str">
        <f>IFERROR(sterncalib!AV5/GAMSsternCa!AV5,"")</f>
        <v/>
      </c>
      <c r="AX5" s="61" t="str">
        <f>IFERROR(sterncalib!AW5/GAMSsternCa!AW5,"")</f>
        <v/>
      </c>
      <c r="AY5" s="61" t="str">
        <f>IFERROR(sterncalib!AX5/GAMSsternCa!AX5,"")</f>
        <v/>
      </c>
      <c r="AZ5" s="61" t="str">
        <f>IFERROR(sterncalib!AY5/GAMSsternCa!AY5,"")</f>
        <v/>
      </c>
      <c r="BA5" s="61" t="str">
        <f>IFERROR(sterncalib!AZ5/GAMSsternCa!AZ5,"")</f>
        <v/>
      </c>
      <c r="BB5" s="61" t="str">
        <f>IFERROR(sterncalib!BA5/GAMSsternCa!BA5,"")</f>
        <v/>
      </c>
      <c r="BC5" s="61" t="str">
        <f>IFERROR(sterncalib!BB5/GAMSsternCa!BB5,"")</f>
        <v/>
      </c>
      <c r="BD5" s="61" t="str">
        <f>IFERROR(sterncalib!BC5/GAMSsternCa!BC5,"")</f>
        <v/>
      </c>
      <c r="BE5" s="61" t="str">
        <f>IFERROR(sterncalib!BD5/GAMSsternCa!BD5,"")</f>
        <v/>
      </c>
      <c r="BF5" s="61" t="str">
        <f>IFERROR(sterncalib!BE5/GAMSsternCa!BE5,"")</f>
        <v/>
      </c>
      <c r="BG5" s="61" t="str">
        <f>IFERROR(sterncalib!BF5/GAMSsternCa!BF5,"")</f>
        <v/>
      </c>
      <c r="BH5" s="61" t="str">
        <f>IFERROR(sterncalib!BG5/GAMSsternCa!BG5,"")</f>
        <v/>
      </c>
      <c r="BI5" s="61" t="str">
        <f>IFERROR(sterncalib!BH5/GAMSsternCa!BH5,"")</f>
        <v/>
      </c>
      <c r="BJ5" s="61" t="str">
        <f>IFERROR(sterncalib!BI5/GAMSsternCa!BI5,"")</f>
        <v/>
      </c>
    </row>
    <row r="6" spans="1:62" x14ac:dyDescent="0.25">
      <c r="A6" t="str">
        <f>sterncalib!A6</f>
        <v>Depreciation</v>
      </c>
      <c r="B6" t="str">
        <f>GAMSbase!A6</f>
        <v>Depreciation</v>
      </c>
      <c r="C6" s="61">
        <f>IFERROR(sterncalib!B6/GAMSsternCa!B6,"")</f>
        <v>1</v>
      </c>
      <c r="D6" s="61" t="str">
        <f>IFERROR(sterncalib!C6/GAMSsternCa!C6,"")</f>
        <v/>
      </c>
      <c r="E6" s="61" t="str">
        <f>IFERROR(sterncalib!D6/GAMSsternCa!D6,"")</f>
        <v/>
      </c>
      <c r="F6" s="61" t="str">
        <f>IFERROR(sterncalib!E6/GAMSsternCa!E6,"")</f>
        <v/>
      </c>
      <c r="G6" s="61" t="str">
        <f>IFERROR(sterncalib!F6/GAMSsternCa!F6,"")</f>
        <v/>
      </c>
      <c r="H6" s="61" t="str">
        <f>IFERROR(sterncalib!G6/GAMSsternCa!G6,"")</f>
        <v/>
      </c>
      <c r="I6" s="61" t="str">
        <f>IFERROR(sterncalib!H6/GAMSsternCa!H6,"")</f>
        <v/>
      </c>
      <c r="J6" s="61" t="str">
        <f>IFERROR(sterncalib!I6/GAMSsternCa!I6,"")</f>
        <v/>
      </c>
      <c r="K6" s="61" t="str">
        <f>IFERROR(sterncalib!J6/GAMSsternCa!J6,"")</f>
        <v/>
      </c>
      <c r="L6" s="61" t="str">
        <f>IFERROR(sterncalib!K6/GAMSsternCa!K6,"")</f>
        <v/>
      </c>
      <c r="M6" s="61" t="str">
        <f>IFERROR(sterncalib!L6/GAMSsternCa!L6,"")</f>
        <v/>
      </c>
      <c r="N6" s="61" t="str">
        <f>IFERROR(sterncalib!M6/GAMSsternCa!M6,"")</f>
        <v/>
      </c>
      <c r="O6" s="61" t="str">
        <f>IFERROR(sterncalib!N6/GAMSsternCa!N6,"")</f>
        <v/>
      </c>
      <c r="P6" s="61" t="str">
        <f>IFERROR(sterncalib!O6/GAMSsternCa!O6,"")</f>
        <v/>
      </c>
      <c r="Q6" s="61" t="str">
        <f>IFERROR(sterncalib!P6/GAMSsternCa!P6,"")</f>
        <v/>
      </c>
      <c r="R6" s="61" t="str">
        <f>IFERROR(sterncalib!Q6/GAMSsternCa!Q6,"")</f>
        <v/>
      </c>
      <c r="S6" s="61" t="str">
        <f>IFERROR(sterncalib!R6/GAMSsternCa!R6,"")</f>
        <v/>
      </c>
      <c r="T6" s="61" t="str">
        <f>IFERROR(sterncalib!S6/GAMSsternCa!S6,"")</f>
        <v/>
      </c>
      <c r="U6" s="61" t="str">
        <f>IFERROR(sterncalib!T6/GAMSsternCa!T6,"")</f>
        <v/>
      </c>
      <c r="V6" s="61" t="str">
        <f>IFERROR(sterncalib!U6/GAMSsternCa!U6,"")</f>
        <v/>
      </c>
      <c r="W6" s="61" t="str">
        <f>IFERROR(sterncalib!V6/GAMSsternCa!V6,"")</f>
        <v/>
      </c>
      <c r="X6" s="61" t="str">
        <f>IFERROR(sterncalib!W6/GAMSsternCa!W6,"")</f>
        <v/>
      </c>
      <c r="Y6" s="61" t="str">
        <f>IFERROR(sterncalib!X6/GAMSsternCa!X6,"")</f>
        <v/>
      </c>
      <c r="Z6" s="61" t="str">
        <f>IFERROR(sterncalib!Y6/GAMSsternCa!Y6,"")</f>
        <v/>
      </c>
      <c r="AA6" s="61" t="str">
        <f>IFERROR(sterncalib!Z6/GAMSsternCa!Z6,"")</f>
        <v/>
      </c>
      <c r="AB6" s="61" t="str">
        <f>IFERROR(sterncalib!AA6/GAMSsternCa!AA6,"")</f>
        <v/>
      </c>
      <c r="AC6" s="61" t="str">
        <f>IFERROR(sterncalib!AB6/GAMSsternCa!AB6,"")</f>
        <v/>
      </c>
      <c r="AD6" s="61" t="str">
        <f>IFERROR(sterncalib!AC6/GAMSsternCa!AC6,"")</f>
        <v/>
      </c>
      <c r="AE6" s="61" t="str">
        <f>IFERROR(sterncalib!AD6/GAMSsternCa!AD6,"")</f>
        <v/>
      </c>
      <c r="AF6" s="61" t="str">
        <f>IFERROR(sterncalib!AE6/GAMSsternCa!AE6,"")</f>
        <v/>
      </c>
      <c r="AG6" s="61" t="str">
        <f>IFERROR(sterncalib!AF6/GAMSsternCa!AF6,"")</f>
        <v/>
      </c>
      <c r="AH6" s="61" t="str">
        <f>IFERROR(sterncalib!AG6/GAMSsternCa!AG6,"")</f>
        <v/>
      </c>
      <c r="AI6" s="61" t="str">
        <f>IFERROR(sterncalib!AH6/GAMSsternCa!AH6,"")</f>
        <v/>
      </c>
      <c r="AJ6" s="61" t="str">
        <f>IFERROR(sterncalib!AI6/GAMSsternCa!AI6,"")</f>
        <v/>
      </c>
      <c r="AK6" s="61" t="str">
        <f>IFERROR(sterncalib!AJ6/GAMSsternCa!AJ6,"")</f>
        <v/>
      </c>
      <c r="AL6" s="61" t="str">
        <f>IFERROR(sterncalib!AK6/GAMSsternCa!AK6,"")</f>
        <v/>
      </c>
      <c r="AM6" s="61" t="str">
        <f>IFERROR(sterncalib!AL6/GAMSsternCa!AL6,"")</f>
        <v/>
      </c>
      <c r="AN6" s="61" t="str">
        <f>IFERROR(sterncalib!AM6/GAMSsternCa!AM6,"")</f>
        <v/>
      </c>
      <c r="AO6" s="61" t="str">
        <f>IFERROR(sterncalib!AN6/GAMSsternCa!AN6,"")</f>
        <v/>
      </c>
      <c r="AP6" s="61" t="str">
        <f>IFERROR(sterncalib!AO6/GAMSsternCa!AO6,"")</f>
        <v/>
      </c>
      <c r="AQ6" s="61" t="str">
        <f>IFERROR(sterncalib!AP6/GAMSsternCa!AP6,"")</f>
        <v/>
      </c>
      <c r="AR6" s="61" t="str">
        <f>IFERROR(sterncalib!AQ6/GAMSsternCa!AQ6,"")</f>
        <v/>
      </c>
      <c r="AS6" s="61" t="str">
        <f>IFERROR(sterncalib!AR6/GAMSsternCa!AR6,"")</f>
        <v/>
      </c>
      <c r="AT6" s="61" t="str">
        <f>IFERROR(sterncalib!AS6/GAMSsternCa!AS6,"")</f>
        <v/>
      </c>
      <c r="AU6" s="61" t="str">
        <f>IFERROR(sterncalib!AT6/GAMSsternCa!AT6,"")</f>
        <v/>
      </c>
      <c r="AV6" s="61" t="str">
        <f>IFERROR(sterncalib!AU6/GAMSsternCa!AU6,"")</f>
        <v/>
      </c>
      <c r="AW6" s="61" t="str">
        <f>IFERROR(sterncalib!AV6/GAMSsternCa!AV6,"")</f>
        <v/>
      </c>
      <c r="AX6" s="61" t="str">
        <f>IFERROR(sterncalib!AW6/GAMSsternCa!AW6,"")</f>
        <v/>
      </c>
      <c r="AY6" s="61" t="str">
        <f>IFERROR(sterncalib!AX6/GAMSsternCa!AX6,"")</f>
        <v/>
      </c>
      <c r="AZ6" s="61" t="str">
        <f>IFERROR(sterncalib!AY6/GAMSsternCa!AY6,"")</f>
        <v/>
      </c>
      <c r="BA6" s="61" t="str">
        <f>IFERROR(sterncalib!AZ6/GAMSsternCa!AZ6,"")</f>
        <v/>
      </c>
      <c r="BB6" s="61" t="str">
        <f>IFERROR(sterncalib!BA6/GAMSsternCa!BA6,"")</f>
        <v/>
      </c>
      <c r="BC6" s="61" t="str">
        <f>IFERROR(sterncalib!BB6/GAMSsternCa!BB6,"")</f>
        <v/>
      </c>
      <c r="BD6" s="61" t="str">
        <f>IFERROR(sterncalib!BC6/GAMSsternCa!BC6,"")</f>
        <v/>
      </c>
      <c r="BE6" s="61" t="str">
        <f>IFERROR(sterncalib!BD6/GAMSsternCa!BD6,"")</f>
        <v/>
      </c>
      <c r="BF6" s="61" t="str">
        <f>IFERROR(sterncalib!BE6/GAMSsternCa!BE6,"")</f>
        <v/>
      </c>
      <c r="BG6" s="61" t="str">
        <f>IFERROR(sterncalib!BF6/GAMSsternCa!BF6,"")</f>
        <v/>
      </c>
      <c r="BH6" s="61" t="str">
        <f>IFERROR(sterncalib!BG6/GAMSsternCa!BG6,"")</f>
        <v/>
      </c>
      <c r="BI6" s="61" t="str">
        <f>IFERROR(sterncalib!BH6/GAMSsternCa!BH6,"")</f>
        <v/>
      </c>
      <c r="BJ6" s="61" t="str">
        <f>IFERROR(sterncalib!BI6/GAMSsternCa!BI6,"")</f>
        <v/>
      </c>
    </row>
    <row r="7" spans="1:62" x14ac:dyDescent="0.25">
      <c r="A7" t="str">
        <f>sterncalib!A7</f>
        <v>World capital risk premium (percent per year)</v>
      </c>
      <c r="B7" t="str">
        <f>GAMSbase!A7</f>
        <v>World Capital Risk Premium</v>
      </c>
      <c r="C7" s="61" t="str">
        <f>IFERROR(sterncalib!B7/GAMSsternCa!B7,"")</f>
        <v/>
      </c>
      <c r="D7" s="61" t="str">
        <f>IFERROR(sterncalib!C7/GAMSsternCa!C7,"")</f>
        <v/>
      </c>
      <c r="E7" s="61" t="str">
        <f>IFERROR(sterncalib!D7/GAMSsternCa!D7,"")</f>
        <v/>
      </c>
      <c r="F7" s="61" t="str">
        <f>IFERROR(sterncalib!E7/GAMSsternCa!E7,"")</f>
        <v/>
      </c>
      <c r="G7" s="61" t="str">
        <f>IFERROR(sterncalib!F7/GAMSsternCa!F7,"")</f>
        <v/>
      </c>
      <c r="H7" s="61" t="str">
        <f>IFERROR(sterncalib!G7/GAMSsternCa!G7,"")</f>
        <v/>
      </c>
      <c r="I7" s="61" t="str">
        <f>IFERROR(sterncalib!H7/GAMSsternCa!H7,"")</f>
        <v/>
      </c>
      <c r="J7" s="61" t="str">
        <f>IFERROR(sterncalib!I7/GAMSsternCa!I7,"")</f>
        <v/>
      </c>
      <c r="K7" s="61" t="str">
        <f>IFERROR(sterncalib!J7/GAMSsternCa!J7,"")</f>
        <v/>
      </c>
      <c r="L7" s="61" t="str">
        <f>IFERROR(sterncalib!K7/GAMSsternCa!K7,"")</f>
        <v/>
      </c>
      <c r="M7" s="61" t="str">
        <f>IFERROR(sterncalib!L7/GAMSsternCa!L7,"")</f>
        <v/>
      </c>
      <c r="N7" s="61" t="str">
        <f>IFERROR(sterncalib!M7/GAMSsternCa!M7,"")</f>
        <v/>
      </c>
      <c r="O7" s="61" t="str">
        <f>IFERROR(sterncalib!N7/GAMSsternCa!N7,"")</f>
        <v/>
      </c>
      <c r="P7" s="61" t="str">
        <f>IFERROR(sterncalib!O7/GAMSsternCa!O7,"")</f>
        <v/>
      </c>
      <c r="Q7" s="61" t="str">
        <f>IFERROR(sterncalib!P7/GAMSsternCa!P7,"")</f>
        <v/>
      </c>
      <c r="R7" s="61" t="str">
        <f>IFERROR(sterncalib!Q7/GAMSsternCa!Q7,"")</f>
        <v/>
      </c>
      <c r="S7" s="61" t="str">
        <f>IFERROR(sterncalib!R7/GAMSsternCa!R7,"")</f>
        <v/>
      </c>
      <c r="T7" s="61" t="str">
        <f>IFERROR(sterncalib!S7/GAMSsternCa!S7,"")</f>
        <v/>
      </c>
      <c r="U7" s="61" t="str">
        <f>IFERROR(sterncalib!T7/GAMSsternCa!T7,"")</f>
        <v/>
      </c>
      <c r="V7" s="61" t="str">
        <f>IFERROR(sterncalib!U7/GAMSsternCa!U7,"")</f>
        <v/>
      </c>
      <c r="W7" s="61" t="str">
        <f>IFERROR(sterncalib!V7/GAMSsternCa!V7,"")</f>
        <v/>
      </c>
      <c r="X7" s="61" t="str">
        <f>IFERROR(sterncalib!W7/GAMSsternCa!W7,"")</f>
        <v/>
      </c>
      <c r="Y7" s="61" t="str">
        <f>IFERROR(sterncalib!X7/GAMSsternCa!X7,"")</f>
        <v/>
      </c>
      <c r="Z7" s="61" t="str">
        <f>IFERROR(sterncalib!Y7/GAMSsternCa!Y7,"")</f>
        <v/>
      </c>
      <c r="AA7" s="61" t="str">
        <f>IFERROR(sterncalib!Z7/GAMSsternCa!Z7,"")</f>
        <v/>
      </c>
      <c r="AB7" s="61" t="str">
        <f>IFERROR(sterncalib!AA7/GAMSsternCa!AA7,"")</f>
        <v/>
      </c>
      <c r="AC7" s="61" t="str">
        <f>IFERROR(sterncalib!AB7/GAMSsternCa!AB7,"")</f>
        <v/>
      </c>
      <c r="AD7" s="61" t="str">
        <f>IFERROR(sterncalib!AC7/GAMSsternCa!AC7,"")</f>
        <v/>
      </c>
      <c r="AE7" s="61" t="str">
        <f>IFERROR(sterncalib!AD7/GAMSsternCa!AD7,"")</f>
        <v/>
      </c>
      <c r="AF7" s="61" t="str">
        <f>IFERROR(sterncalib!AE7/GAMSsternCa!AE7,"")</f>
        <v/>
      </c>
      <c r="AG7" s="61" t="str">
        <f>IFERROR(sterncalib!AF7/GAMSsternCa!AF7,"")</f>
        <v/>
      </c>
      <c r="AH7" s="61" t="str">
        <f>IFERROR(sterncalib!AG7/GAMSsternCa!AG7,"")</f>
        <v/>
      </c>
      <c r="AI7" s="61" t="str">
        <f>IFERROR(sterncalib!AH7/GAMSsternCa!AH7,"")</f>
        <v/>
      </c>
      <c r="AJ7" s="61" t="str">
        <f>IFERROR(sterncalib!AI7/GAMSsternCa!AI7,"")</f>
        <v/>
      </c>
      <c r="AK7" s="61" t="str">
        <f>IFERROR(sterncalib!AJ7/GAMSsternCa!AJ7,"")</f>
        <v/>
      </c>
      <c r="AL7" s="61" t="str">
        <f>IFERROR(sterncalib!AK7/GAMSsternCa!AK7,"")</f>
        <v/>
      </c>
      <c r="AM7" s="61" t="str">
        <f>IFERROR(sterncalib!AL7/GAMSsternCa!AL7,"")</f>
        <v/>
      </c>
      <c r="AN7" s="61" t="str">
        <f>IFERROR(sterncalib!AM7/GAMSsternCa!AM7,"")</f>
        <v/>
      </c>
      <c r="AO7" s="61" t="str">
        <f>IFERROR(sterncalib!AN7/GAMSsternCa!AN7,"")</f>
        <v/>
      </c>
      <c r="AP7" s="61" t="str">
        <f>IFERROR(sterncalib!AO7/GAMSsternCa!AO7,"")</f>
        <v/>
      </c>
      <c r="AQ7" s="61" t="str">
        <f>IFERROR(sterncalib!AP7/GAMSsternCa!AP7,"")</f>
        <v/>
      </c>
      <c r="AR7" s="61" t="str">
        <f>IFERROR(sterncalib!AQ7/GAMSsternCa!AQ7,"")</f>
        <v/>
      </c>
      <c r="AS7" s="61" t="str">
        <f>IFERROR(sterncalib!AR7/GAMSsternCa!AR7,"")</f>
        <v/>
      </c>
      <c r="AT7" s="61" t="str">
        <f>IFERROR(sterncalib!AS7/GAMSsternCa!AS7,"")</f>
        <v/>
      </c>
      <c r="AU7" s="61" t="str">
        <f>IFERROR(sterncalib!AT7/GAMSsternCa!AT7,"")</f>
        <v/>
      </c>
      <c r="AV7" s="61" t="str">
        <f>IFERROR(sterncalib!AU7/GAMSsternCa!AU7,"")</f>
        <v/>
      </c>
      <c r="AW7" s="61" t="str">
        <f>IFERROR(sterncalib!AV7/GAMSsternCa!AV7,"")</f>
        <v/>
      </c>
      <c r="AX7" s="61" t="str">
        <f>IFERROR(sterncalib!AW7/GAMSsternCa!AW7,"")</f>
        <v/>
      </c>
      <c r="AY7" s="61" t="str">
        <f>IFERROR(sterncalib!AX7/GAMSsternCa!AX7,"")</f>
        <v/>
      </c>
      <c r="AZ7" s="61" t="str">
        <f>IFERROR(sterncalib!AY7/GAMSsternCa!AY7,"")</f>
        <v/>
      </c>
      <c r="BA7" s="61" t="str">
        <f>IFERROR(sterncalib!AZ7/GAMSsternCa!AZ7,"")</f>
        <v/>
      </c>
      <c r="BB7" s="61" t="str">
        <f>IFERROR(sterncalib!BA7/GAMSsternCa!BA7,"")</f>
        <v/>
      </c>
      <c r="BC7" s="61" t="str">
        <f>IFERROR(sterncalib!BB7/GAMSsternCa!BB7,"")</f>
        <v/>
      </c>
      <c r="BD7" s="61" t="str">
        <f>IFERROR(sterncalib!BC7/GAMSsternCa!BC7,"")</f>
        <v/>
      </c>
      <c r="BE7" s="61" t="str">
        <f>IFERROR(sterncalib!BD7/GAMSsternCa!BD7,"")</f>
        <v/>
      </c>
      <c r="BF7" s="61" t="str">
        <f>IFERROR(sterncalib!BE7/GAMSsternCa!BE7,"")</f>
        <v/>
      </c>
      <c r="BG7" s="61" t="str">
        <f>IFERROR(sterncalib!BF7/GAMSsternCa!BF7,"")</f>
        <v/>
      </c>
      <c r="BH7" s="61" t="str">
        <f>IFERROR(sterncalib!BG7/GAMSsternCa!BG7,"")</f>
        <v/>
      </c>
      <c r="BI7" s="61" t="str">
        <f>IFERROR(sterncalib!BH7/GAMSsternCa!BH7,"")</f>
        <v/>
      </c>
      <c r="BJ7" s="61" t="str">
        <f>IFERROR(sterncalib!BI7/GAMSsternCa!BI7,"")</f>
        <v/>
      </c>
    </row>
    <row r="8" spans="1:62" x14ac:dyDescent="0.25">
      <c r="A8" t="str">
        <f>sterncalib!A8</f>
        <v>Fraction diversifiable risk</v>
      </c>
      <c r="B8" t="str">
        <f>GAMSbase!A8</f>
        <v>Fraction Diversifiable Risk</v>
      </c>
      <c r="C8" s="61" t="str">
        <f>IFERROR(sterncalib!B8/GAMSsternCa!B8,"")</f>
        <v/>
      </c>
      <c r="D8" s="61" t="str">
        <f>IFERROR(sterncalib!C8/GAMSsternCa!C8,"")</f>
        <v/>
      </c>
      <c r="E8" s="61" t="str">
        <f>IFERROR(sterncalib!D8/GAMSsternCa!D8,"")</f>
        <v/>
      </c>
      <c r="F8" s="61" t="str">
        <f>IFERROR(sterncalib!E8/GAMSsternCa!E8,"")</f>
        <v/>
      </c>
      <c r="G8" s="61" t="str">
        <f>IFERROR(sterncalib!F8/GAMSsternCa!F8,"")</f>
        <v/>
      </c>
      <c r="H8" s="61" t="str">
        <f>IFERROR(sterncalib!G8/GAMSsternCa!G8,"")</f>
        <v/>
      </c>
      <c r="I8" s="61" t="str">
        <f>IFERROR(sterncalib!H8/GAMSsternCa!H8,"")</f>
        <v/>
      </c>
      <c r="J8" s="61" t="str">
        <f>IFERROR(sterncalib!I8/GAMSsternCa!I8,"")</f>
        <v/>
      </c>
      <c r="K8" s="61" t="str">
        <f>IFERROR(sterncalib!J8/GAMSsternCa!J8,"")</f>
        <v/>
      </c>
      <c r="L8" s="61" t="str">
        <f>IFERROR(sterncalib!K8/GAMSsternCa!K8,"")</f>
        <v/>
      </c>
      <c r="M8" s="61" t="str">
        <f>IFERROR(sterncalib!L8/GAMSsternCa!L8,"")</f>
        <v/>
      </c>
      <c r="N8" s="61" t="str">
        <f>IFERROR(sterncalib!M8/GAMSsternCa!M8,"")</f>
        <v/>
      </c>
      <c r="O8" s="61" t="str">
        <f>IFERROR(sterncalib!N8/GAMSsternCa!N8,"")</f>
        <v/>
      </c>
      <c r="P8" s="61" t="str">
        <f>IFERROR(sterncalib!O8/GAMSsternCa!O8,"")</f>
        <v/>
      </c>
      <c r="Q8" s="61" t="str">
        <f>IFERROR(sterncalib!P8/GAMSsternCa!P8,"")</f>
        <v/>
      </c>
      <c r="R8" s="61" t="str">
        <f>IFERROR(sterncalib!Q8/GAMSsternCa!Q8,"")</f>
        <v/>
      </c>
      <c r="S8" s="61" t="str">
        <f>IFERROR(sterncalib!R8/GAMSsternCa!R8,"")</f>
        <v/>
      </c>
      <c r="T8" s="61" t="str">
        <f>IFERROR(sterncalib!S8/GAMSsternCa!S8,"")</f>
        <v/>
      </c>
      <c r="U8" s="61" t="str">
        <f>IFERROR(sterncalib!T8/GAMSsternCa!T8,"")</f>
        <v/>
      </c>
      <c r="V8" s="61" t="str">
        <f>IFERROR(sterncalib!U8/GAMSsternCa!U8,"")</f>
        <v/>
      </c>
      <c r="W8" s="61" t="str">
        <f>IFERROR(sterncalib!V8/GAMSsternCa!V8,"")</f>
        <v/>
      </c>
      <c r="X8" s="61" t="str">
        <f>IFERROR(sterncalib!W8/GAMSsternCa!W8,"")</f>
        <v/>
      </c>
      <c r="Y8" s="61" t="str">
        <f>IFERROR(sterncalib!X8/GAMSsternCa!X8,"")</f>
        <v/>
      </c>
      <c r="Z8" s="61" t="str">
        <f>IFERROR(sterncalib!Y8/GAMSsternCa!Y8,"")</f>
        <v/>
      </c>
      <c r="AA8" s="61" t="str">
        <f>IFERROR(sterncalib!Z8/GAMSsternCa!Z8,"")</f>
        <v/>
      </c>
      <c r="AB8" s="61" t="str">
        <f>IFERROR(sterncalib!AA8/GAMSsternCa!AA8,"")</f>
        <v/>
      </c>
      <c r="AC8" s="61" t="str">
        <f>IFERROR(sterncalib!AB8/GAMSsternCa!AB8,"")</f>
        <v/>
      </c>
      <c r="AD8" s="61" t="str">
        <f>IFERROR(sterncalib!AC8/GAMSsternCa!AC8,"")</f>
        <v/>
      </c>
      <c r="AE8" s="61" t="str">
        <f>IFERROR(sterncalib!AD8/GAMSsternCa!AD8,"")</f>
        <v/>
      </c>
      <c r="AF8" s="61" t="str">
        <f>IFERROR(sterncalib!AE8/GAMSsternCa!AE8,"")</f>
        <v/>
      </c>
      <c r="AG8" s="61" t="str">
        <f>IFERROR(sterncalib!AF8/GAMSsternCa!AF8,"")</f>
        <v/>
      </c>
      <c r="AH8" s="61" t="str">
        <f>IFERROR(sterncalib!AG8/GAMSsternCa!AG8,"")</f>
        <v/>
      </c>
      <c r="AI8" s="61" t="str">
        <f>IFERROR(sterncalib!AH8/GAMSsternCa!AH8,"")</f>
        <v/>
      </c>
      <c r="AJ8" s="61" t="str">
        <f>IFERROR(sterncalib!AI8/GAMSsternCa!AI8,"")</f>
        <v/>
      </c>
      <c r="AK8" s="61" t="str">
        <f>IFERROR(sterncalib!AJ8/GAMSsternCa!AJ8,"")</f>
        <v/>
      </c>
      <c r="AL8" s="61" t="str">
        <f>IFERROR(sterncalib!AK8/GAMSsternCa!AK8,"")</f>
        <v/>
      </c>
      <c r="AM8" s="61" t="str">
        <f>IFERROR(sterncalib!AL8/GAMSsternCa!AL8,"")</f>
        <v/>
      </c>
      <c r="AN8" s="61" t="str">
        <f>IFERROR(sterncalib!AM8/GAMSsternCa!AM8,"")</f>
        <v/>
      </c>
      <c r="AO8" s="61" t="str">
        <f>IFERROR(sterncalib!AN8/GAMSsternCa!AN8,"")</f>
        <v/>
      </c>
      <c r="AP8" s="61" t="str">
        <f>IFERROR(sterncalib!AO8/GAMSsternCa!AO8,"")</f>
        <v/>
      </c>
      <c r="AQ8" s="61" t="str">
        <f>IFERROR(sterncalib!AP8/GAMSsternCa!AP8,"")</f>
        <v/>
      </c>
      <c r="AR8" s="61" t="str">
        <f>IFERROR(sterncalib!AQ8/GAMSsternCa!AQ8,"")</f>
        <v/>
      </c>
      <c r="AS8" s="61" t="str">
        <f>IFERROR(sterncalib!AR8/GAMSsternCa!AR8,"")</f>
        <v/>
      </c>
      <c r="AT8" s="61" t="str">
        <f>IFERROR(sterncalib!AS8/GAMSsternCa!AS8,"")</f>
        <v/>
      </c>
      <c r="AU8" s="61" t="str">
        <f>IFERROR(sterncalib!AT8/GAMSsternCa!AT8,"")</f>
        <v/>
      </c>
      <c r="AV8" s="61" t="str">
        <f>IFERROR(sterncalib!AU8/GAMSsternCa!AU8,"")</f>
        <v/>
      </c>
      <c r="AW8" s="61" t="str">
        <f>IFERROR(sterncalib!AV8/GAMSsternCa!AV8,"")</f>
        <v/>
      </c>
      <c r="AX8" s="61" t="str">
        <f>IFERROR(sterncalib!AW8/GAMSsternCa!AW8,"")</f>
        <v/>
      </c>
      <c r="AY8" s="61" t="str">
        <f>IFERROR(sterncalib!AX8/GAMSsternCa!AX8,"")</f>
        <v/>
      </c>
      <c r="AZ8" s="61" t="str">
        <f>IFERROR(sterncalib!AY8/GAMSsternCa!AY8,"")</f>
        <v/>
      </c>
      <c r="BA8" s="61" t="str">
        <f>IFERROR(sterncalib!AZ8/GAMSsternCa!AZ8,"")</f>
        <v/>
      </c>
      <c r="BB8" s="61" t="str">
        <f>IFERROR(sterncalib!BA8/GAMSsternCa!BA8,"")</f>
        <v/>
      </c>
      <c r="BC8" s="61" t="str">
        <f>IFERROR(sterncalib!BB8/GAMSsternCa!BB8,"")</f>
        <v/>
      </c>
      <c r="BD8" s="61" t="str">
        <f>IFERROR(sterncalib!BC8/GAMSsternCa!BC8,"")</f>
        <v/>
      </c>
      <c r="BE8" s="61" t="str">
        <f>IFERROR(sterncalib!BD8/GAMSsternCa!BD8,"")</f>
        <v/>
      </c>
      <c r="BF8" s="61" t="str">
        <f>IFERROR(sterncalib!BE8/GAMSsternCa!BE8,"")</f>
        <v/>
      </c>
      <c r="BG8" s="61" t="str">
        <f>IFERROR(sterncalib!BF8/GAMSsternCa!BF8,"")</f>
        <v/>
      </c>
      <c r="BH8" s="61" t="str">
        <f>IFERROR(sterncalib!BG8/GAMSsternCa!BG8,"")</f>
        <v/>
      </c>
      <c r="BI8" s="61" t="str">
        <f>IFERROR(sterncalib!BH8/GAMSsternCa!BH8,"")</f>
        <v/>
      </c>
      <c r="BJ8" s="61" t="str">
        <f>IFERROR(sterncalib!BI8/GAMSsternCa!BI8,"")</f>
        <v/>
      </c>
    </row>
    <row r="9" spans="1:62" x14ac:dyDescent="0.25">
      <c r="A9" t="str">
        <f>sterncalib!A9</f>
        <v>Diversifiable risk ( per year)</v>
      </c>
      <c r="B9" t="str">
        <f>GAMSbase!A9</f>
        <v>Diversifiable Risk ( per year)</v>
      </c>
      <c r="C9" s="61" t="str">
        <f>IFERROR(sterncalib!B9/GAMSsternCa!B9,"")</f>
        <v/>
      </c>
      <c r="D9" s="61" t="str">
        <f>IFERROR(sterncalib!C9/GAMSsternCa!C9,"")</f>
        <v/>
      </c>
      <c r="E9" s="61" t="str">
        <f>IFERROR(sterncalib!D9/GAMSsternCa!D9,"")</f>
        <v/>
      </c>
      <c r="F9" s="61" t="str">
        <f>IFERROR(sterncalib!E9/GAMSsternCa!E9,"")</f>
        <v/>
      </c>
      <c r="G9" s="61" t="str">
        <f>IFERROR(sterncalib!F9/GAMSsternCa!F9,"")</f>
        <v/>
      </c>
      <c r="H9" s="61" t="str">
        <f>IFERROR(sterncalib!G9/GAMSsternCa!G9,"")</f>
        <v/>
      </c>
      <c r="I9" s="61" t="str">
        <f>IFERROR(sterncalib!H9/GAMSsternCa!H9,"")</f>
        <v/>
      </c>
      <c r="J9" s="61" t="str">
        <f>IFERROR(sterncalib!I9/GAMSsternCa!I9,"")</f>
        <v/>
      </c>
      <c r="K9" s="61" t="str">
        <f>IFERROR(sterncalib!J9/GAMSsternCa!J9,"")</f>
        <v/>
      </c>
      <c r="L9" s="61" t="str">
        <f>IFERROR(sterncalib!K9/GAMSsternCa!K9,"")</f>
        <v/>
      </c>
      <c r="M9" s="61" t="str">
        <f>IFERROR(sterncalib!L9/GAMSsternCa!L9,"")</f>
        <v/>
      </c>
      <c r="N9" s="61" t="str">
        <f>IFERROR(sterncalib!M9/GAMSsternCa!M9,"")</f>
        <v/>
      </c>
      <c r="O9" s="61" t="str">
        <f>IFERROR(sterncalib!N9/GAMSsternCa!N9,"")</f>
        <v/>
      </c>
      <c r="P9" s="61" t="str">
        <f>IFERROR(sterncalib!O9/GAMSsternCa!O9,"")</f>
        <v/>
      </c>
      <c r="Q9" s="61" t="str">
        <f>IFERROR(sterncalib!P9/GAMSsternCa!P9,"")</f>
        <v/>
      </c>
      <c r="R9" s="61" t="str">
        <f>IFERROR(sterncalib!Q9/GAMSsternCa!Q9,"")</f>
        <v/>
      </c>
      <c r="S9" s="61" t="str">
        <f>IFERROR(sterncalib!R9/GAMSsternCa!R9,"")</f>
        <v/>
      </c>
      <c r="T9" s="61" t="str">
        <f>IFERROR(sterncalib!S9/GAMSsternCa!S9,"")</f>
        <v/>
      </c>
      <c r="U9" s="61" t="str">
        <f>IFERROR(sterncalib!T9/GAMSsternCa!T9,"")</f>
        <v/>
      </c>
      <c r="V9" s="61" t="str">
        <f>IFERROR(sterncalib!U9/GAMSsternCa!U9,"")</f>
        <v/>
      </c>
      <c r="W9" s="61" t="str">
        <f>IFERROR(sterncalib!V9/GAMSsternCa!V9,"")</f>
        <v/>
      </c>
      <c r="X9" s="61" t="str">
        <f>IFERROR(sterncalib!W9/GAMSsternCa!W9,"")</f>
        <v/>
      </c>
      <c r="Y9" s="61" t="str">
        <f>IFERROR(sterncalib!X9/GAMSsternCa!X9,"")</f>
        <v/>
      </c>
      <c r="Z9" s="61" t="str">
        <f>IFERROR(sterncalib!Y9/GAMSsternCa!Y9,"")</f>
        <v/>
      </c>
      <c r="AA9" s="61" t="str">
        <f>IFERROR(sterncalib!Z9/GAMSsternCa!Z9,"")</f>
        <v/>
      </c>
      <c r="AB9" s="61" t="str">
        <f>IFERROR(sterncalib!AA9/GAMSsternCa!AA9,"")</f>
        <v/>
      </c>
      <c r="AC9" s="61" t="str">
        <f>IFERROR(sterncalib!AB9/GAMSsternCa!AB9,"")</f>
        <v/>
      </c>
      <c r="AD9" s="61" t="str">
        <f>IFERROR(sterncalib!AC9/GAMSsternCa!AC9,"")</f>
        <v/>
      </c>
      <c r="AE9" s="61" t="str">
        <f>IFERROR(sterncalib!AD9/GAMSsternCa!AD9,"")</f>
        <v/>
      </c>
      <c r="AF9" s="61" t="str">
        <f>IFERROR(sterncalib!AE9/GAMSsternCa!AE9,"")</f>
        <v/>
      </c>
      <c r="AG9" s="61" t="str">
        <f>IFERROR(sterncalib!AF9/GAMSsternCa!AF9,"")</f>
        <v/>
      </c>
      <c r="AH9" s="61" t="str">
        <f>IFERROR(sterncalib!AG9/GAMSsternCa!AG9,"")</f>
        <v/>
      </c>
      <c r="AI9" s="61" t="str">
        <f>IFERROR(sterncalib!AH9/GAMSsternCa!AH9,"")</f>
        <v/>
      </c>
      <c r="AJ9" s="61" t="str">
        <f>IFERROR(sterncalib!AI9/GAMSsternCa!AI9,"")</f>
        <v/>
      </c>
      <c r="AK9" s="61" t="str">
        <f>IFERROR(sterncalib!AJ9/GAMSsternCa!AJ9,"")</f>
        <v/>
      </c>
      <c r="AL9" s="61" t="str">
        <f>IFERROR(sterncalib!AK9/GAMSsternCa!AK9,"")</f>
        <v/>
      </c>
      <c r="AM9" s="61" t="str">
        <f>IFERROR(sterncalib!AL9/GAMSsternCa!AL9,"")</f>
        <v/>
      </c>
      <c r="AN9" s="61" t="str">
        <f>IFERROR(sterncalib!AM9/GAMSsternCa!AM9,"")</f>
        <v/>
      </c>
      <c r="AO9" s="61" t="str">
        <f>IFERROR(sterncalib!AN9/GAMSsternCa!AN9,"")</f>
        <v/>
      </c>
      <c r="AP9" s="61" t="str">
        <f>IFERROR(sterncalib!AO9/GAMSsternCa!AO9,"")</f>
        <v/>
      </c>
      <c r="AQ9" s="61" t="str">
        <f>IFERROR(sterncalib!AP9/GAMSsternCa!AP9,"")</f>
        <v/>
      </c>
      <c r="AR9" s="61" t="str">
        <f>IFERROR(sterncalib!AQ9/GAMSsternCa!AQ9,"")</f>
        <v/>
      </c>
      <c r="AS9" s="61" t="str">
        <f>IFERROR(sterncalib!AR9/GAMSsternCa!AR9,"")</f>
        <v/>
      </c>
      <c r="AT9" s="61" t="str">
        <f>IFERROR(sterncalib!AS9/GAMSsternCa!AS9,"")</f>
        <v/>
      </c>
      <c r="AU9" s="61" t="str">
        <f>IFERROR(sterncalib!AT9/GAMSsternCa!AT9,"")</f>
        <v/>
      </c>
      <c r="AV9" s="61" t="str">
        <f>IFERROR(sterncalib!AU9/GAMSsternCa!AU9,"")</f>
        <v/>
      </c>
      <c r="AW9" s="61" t="str">
        <f>IFERROR(sterncalib!AV9/GAMSsternCa!AV9,"")</f>
        <v/>
      </c>
      <c r="AX9" s="61" t="str">
        <f>IFERROR(sterncalib!AW9/GAMSsternCa!AW9,"")</f>
        <v/>
      </c>
      <c r="AY9" s="61" t="str">
        <f>IFERROR(sterncalib!AX9/GAMSsternCa!AX9,"")</f>
        <v/>
      </c>
      <c r="AZ9" s="61" t="str">
        <f>IFERROR(sterncalib!AY9/GAMSsternCa!AY9,"")</f>
        <v/>
      </c>
      <c r="BA9" s="61" t="str">
        <f>IFERROR(sterncalib!AZ9/GAMSsternCa!AZ9,"")</f>
        <v/>
      </c>
      <c r="BB9" s="61" t="str">
        <f>IFERROR(sterncalib!BA9/GAMSsternCa!BA9,"")</f>
        <v/>
      </c>
      <c r="BC9" s="61" t="str">
        <f>IFERROR(sterncalib!BB9/GAMSsternCa!BB9,"")</f>
        <v/>
      </c>
      <c r="BD9" s="61" t="str">
        <f>IFERROR(sterncalib!BC9/GAMSsternCa!BC9,"")</f>
        <v/>
      </c>
      <c r="BE9" s="61" t="str">
        <f>IFERROR(sterncalib!BD9/GAMSsternCa!BD9,"")</f>
        <v/>
      </c>
      <c r="BF9" s="61" t="str">
        <f>IFERROR(sterncalib!BE9/GAMSsternCa!BE9,"")</f>
        <v/>
      </c>
      <c r="BG9" s="61" t="str">
        <f>IFERROR(sterncalib!BF9/GAMSsternCa!BF9,"")</f>
        <v/>
      </c>
      <c r="BH9" s="61" t="str">
        <f>IFERROR(sterncalib!BG9/GAMSsternCa!BG9,"")</f>
        <v/>
      </c>
      <c r="BI9" s="61" t="str">
        <f>IFERROR(sterncalib!BH9/GAMSsternCa!BH9,"")</f>
        <v/>
      </c>
      <c r="BJ9" s="61" t="str">
        <f>IFERROR(sterncalib!BI9/GAMSsternCa!BI9,"")</f>
        <v/>
      </c>
    </row>
    <row r="10" spans="1:62" x14ac:dyDescent="0.25">
      <c r="A10" t="str">
        <f>sterncalib!A10</f>
        <v>Depreciation (with no risk)</v>
      </c>
      <c r="B10" t="str">
        <f>GAMSbase!A10</f>
        <v>Depreciation with no Risk (per year)</v>
      </c>
      <c r="C10" s="61" t="str">
        <f>IFERROR(sterncalib!B10/GAMSsternCa!B10,"")</f>
        <v/>
      </c>
      <c r="D10" s="61" t="str">
        <f>IFERROR(sterncalib!C10/GAMSsternCa!C10,"")</f>
        <v/>
      </c>
      <c r="E10" s="61" t="str">
        <f>IFERROR(sterncalib!D10/GAMSsternCa!D10,"")</f>
        <v/>
      </c>
      <c r="F10" s="61" t="str">
        <f>IFERROR(sterncalib!E10/GAMSsternCa!E10,"")</f>
        <v/>
      </c>
      <c r="G10" s="61" t="str">
        <f>IFERROR(sterncalib!F10/GAMSsternCa!F10,"")</f>
        <v/>
      </c>
      <c r="H10" s="61" t="str">
        <f>IFERROR(sterncalib!G10/GAMSsternCa!G10,"")</f>
        <v/>
      </c>
      <c r="I10" s="61" t="str">
        <f>IFERROR(sterncalib!H10/GAMSsternCa!H10,"")</f>
        <v/>
      </c>
      <c r="J10" s="61" t="str">
        <f>IFERROR(sterncalib!I10/GAMSsternCa!I10,"")</f>
        <v/>
      </c>
      <c r="K10" s="61" t="str">
        <f>IFERROR(sterncalib!J10/GAMSsternCa!J10,"")</f>
        <v/>
      </c>
      <c r="L10" s="61" t="str">
        <f>IFERROR(sterncalib!K10/GAMSsternCa!K10,"")</f>
        <v/>
      </c>
      <c r="M10" s="61" t="str">
        <f>IFERROR(sterncalib!L10/GAMSsternCa!L10,"")</f>
        <v/>
      </c>
      <c r="N10" s="61" t="str">
        <f>IFERROR(sterncalib!M10/GAMSsternCa!M10,"")</f>
        <v/>
      </c>
      <c r="O10" s="61" t="str">
        <f>IFERROR(sterncalib!N10/GAMSsternCa!N10,"")</f>
        <v/>
      </c>
      <c r="P10" s="61" t="str">
        <f>IFERROR(sterncalib!O10/GAMSsternCa!O10,"")</f>
        <v/>
      </c>
      <c r="Q10" s="61" t="str">
        <f>IFERROR(sterncalib!P10/GAMSsternCa!P10,"")</f>
        <v/>
      </c>
      <c r="R10" s="61" t="str">
        <f>IFERROR(sterncalib!Q10/GAMSsternCa!Q10,"")</f>
        <v/>
      </c>
      <c r="S10" s="61" t="str">
        <f>IFERROR(sterncalib!R10/GAMSsternCa!R10,"")</f>
        <v/>
      </c>
      <c r="T10" s="61" t="str">
        <f>IFERROR(sterncalib!S10/GAMSsternCa!S10,"")</f>
        <v/>
      </c>
      <c r="U10" s="61" t="str">
        <f>IFERROR(sterncalib!T10/GAMSsternCa!T10,"")</f>
        <v/>
      </c>
      <c r="V10" s="61" t="str">
        <f>IFERROR(sterncalib!U10/GAMSsternCa!U10,"")</f>
        <v/>
      </c>
      <c r="W10" s="61" t="str">
        <f>IFERROR(sterncalib!V10/GAMSsternCa!V10,"")</f>
        <v/>
      </c>
      <c r="X10" s="61" t="str">
        <f>IFERROR(sterncalib!W10/GAMSsternCa!W10,"")</f>
        <v/>
      </c>
      <c r="Y10" s="61" t="str">
        <f>IFERROR(sterncalib!X10/GAMSsternCa!X10,"")</f>
        <v/>
      </c>
      <c r="Z10" s="61" t="str">
        <f>IFERROR(sterncalib!Y10/GAMSsternCa!Y10,"")</f>
        <v/>
      </c>
      <c r="AA10" s="61" t="str">
        <f>IFERROR(sterncalib!Z10/GAMSsternCa!Z10,"")</f>
        <v/>
      </c>
      <c r="AB10" s="61" t="str">
        <f>IFERROR(sterncalib!AA10/GAMSsternCa!AA10,"")</f>
        <v/>
      </c>
      <c r="AC10" s="61" t="str">
        <f>IFERROR(sterncalib!AB10/GAMSsternCa!AB10,"")</f>
        <v/>
      </c>
      <c r="AD10" s="61" t="str">
        <f>IFERROR(sterncalib!AC10/GAMSsternCa!AC10,"")</f>
        <v/>
      </c>
      <c r="AE10" s="61" t="str">
        <f>IFERROR(sterncalib!AD10/GAMSsternCa!AD10,"")</f>
        <v/>
      </c>
      <c r="AF10" s="61" t="str">
        <f>IFERROR(sterncalib!AE10/GAMSsternCa!AE10,"")</f>
        <v/>
      </c>
      <c r="AG10" s="61" t="str">
        <f>IFERROR(sterncalib!AF10/GAMSsternCa!AF10,"")</f>
        <v/>
      </c>
      <c r="AH10" s="61" t="str">
        <f>IFERROR(sterncalib!AG10/GAMSsternCa!AG10,"")</f>
        <v/>
      </c>
      <c r="AI10" s="61" t="str">
        <f>IFERROR(sterncalib!AH10/GAMSsternCa!AH10,"")</f>
        <v/>
      </c>
      <c r="AJ10" s="61" t="str">
        <f>IFERROR(sterncalib!AI10/GAMSsternCa!AI10,"")</f>
        <v/>
      </c>
      <c r="AK10" s="61" t="str">
        <f>IFERROR(sterncalib!AJ10/GAMSsternCa!AJ10,"")</f>
        <v/>
      </c>
      <c r="AL10" s="61" t="str">
        <f>IFERROR(sterncalib!AK10/GAMSsternCa!AK10,"")</f>
        <v/>
      </c>
      <c r="AM10" s="61" t="str">
        <f>IFERROR(sterncalib!AL10/GAMSsternCa!AL10,"")</f>
        <v/>
      </c>
      <c r="AN10" s="61" t="str">
        <f>IFERROR(sterncalib!AM10/GAMSsternCa!AM10,"")</f>
        <v/>
      </c>
      <c r="AO10" s="61" t="str">
        <f>IFERROR(sterncalib!AN10/GAMSsternCa!AN10,"")</f>
        <v/>
      </c>
      <c r="AP10" s="61" t="str">
        <f>IFERROR(sterncalib!AO10/GAMSsternCa!AO10,"")</f>
        <v/>
      </c>
      <c r="AQ10" s="61" t="str">
        <f>IFERROR(sterncalib!AP10/GAMSsternCa!AP10,"")</f>
        <v/>
      </c>
      <c r="AR10" s="61" t="str">
        <f>IFERROR(sterncalib!AQ10/GAMSsternCa!AQ10,"")</f>
        <v/>
      </c>
      <c r="AS10" s="61" t="str">
        <f>IFERROR(sterncalib!AR10/GAMSsternCa!AR10,"")</f>
        <v/>
      </c>
      <c r="AT10" s="61" t="str">
        <f>IFERROR(sterncalib!AS10/GAMSsternCa!AS10,"")</f>
        <v/>
      </c>
      <c r="AU10" s="61" t="str">
        <f>IFERROR(sterncalib!AT10/GAMSsternCa!AT10,"")</f>
        <v/>
      </c>
      <c r="AV10" s="61" t="str">
        <f>IFERROR(sterncalib!AU10/GAMSsternCa!AU10,"")</f>
        <v/>
      </c>
      <c r="AW10" s="61" t="str">
        <f>IFERROR(sterncalib!AV10/GAMSsternCa!AV10,"")</f>
        <v/>
      </c>
      <c r="AX10" s="61" t="str">
        <f>IFERROR(sterncalib!AW10/GAMSsternCa!AW10,"")</f>
        <v/>
      </c>
      <c r="AY10" s="61" t="str">
        <f>IFERROR(sterncalib!AX10/GAMSsternCa!AX10,"")</f>
        <v/>
      </c>
      <c r="AZ10" s="61" t="str">
        <f>IFERROR(sterncalib!AY10/GAMSsternCa!AY10,"")</f>
        <v/>
      </c>
      <c r="BA10" s="61" t="str">
        <f>IFERROR(sterncalib!AZ10/GAMSsternCa!AZ10,"")</f>
        <v/>
      </c>
      <c r="BB10" s="61" t="str">
        <f>IFERROR(sterncalib!BA10/GAMSsternCa!BA10,"")</f>
        <v/>
      </c>
      <c r="BC10" s="61" t="str">
        <f>IFERROR(sterncalib!BB10/GAMSsternCa!BB10,"")</f>
        <v/>
      </c>
      <c r="BD10" s="61" t="str">
        <f>IFERROR(sterncalib!BC10/GAMSsternCa!BC10,"")</f>
        <v/>
      </c>
      <c r="BE10" s="61" t="str">
        <f>IFERROR(sterncalib!BD10/GAMSsternCa!BD10,"")</f>
        <v/>
      </c>
      <c r="BF10" s="61" t="str">
        <f>IFERROR(sterncalib!BE10/GAMSsternCa!BE10,"")</f>
        <v/>
      </c>
      <c r="BG10" s="61" t="str">
        <f>IFERROR(sterncalib!BF10/GAMSsternCa!BF10,"")</f>
        <v/>
      </c>
      <c r="BH10" s="61" t="str">
        <f>IFERROR(sterncalib!BG10/GAMSsternCa!BG10,"")</f>
        <v/>
      </c>
      <c r="BI10" s="61" t="str">
        <f>IFERROR(sterncalib!BH10/GAMSsternCa!BH10,"")</f>
        <v/>
      </c>
      <c r="BJ10" s="61" t="str">
        <f>IFERROR(sterncalib!BI10/GAMSsternCa!BI10,"")</f>
        <v/>
      </c>
    </row>
    <row r="11" spans="1:62" x14ac:dyDescent="0.25">
      <c r="A11" t="str">
        <f>sterncalib!A11</f>
        <v>Initial output (2005 US International $, trillions)</v>
      </c>
      <c r="B11" t="str">
        <f>GAMSbase!A11</f>
        <v>Initial Output (2005 US International $, trillions)</v>
      </c>
      <c r="C11" s="61">
        <f>IFERROR(sterncalib!B11/GAMSsternCa!B11,"")</f>
        <v>1</v>
      </c>
      <c r="D11" s="61" t="str">
        <f>IFERROR(sterncalib!C11/GAMSsternCa!C11,"")</f>
        <v/>
      </c>
      <c r="E11" s="61" t="str">
        <f>IFERROR(sterncalib!D11/GAMSsternCa!D11,"")</f>
        <v/>
      </c>
      <c r="F11" s="61" t="str">
        <f>IFERROR(sterncalib!E11/GAMSsternCa!E11,"")</f>
        <v/>
      </c>
      <c r="G11" s="61" t="str">
        <f>IFERROR(sterncalib!F11/GAMSsternCa!F11,"")</f>
        <v/>
      </c>
      <c r="H11" s="61" t="str">
        <f>IFERROR(sterncalib!G11/GAMSsternCa!G11,"")</f>
        <v/>
      </c>
      <c r="I11" s="61" t="str">
        <f>IFERROR(sterncalib!H11/GAMSsternCa!H11,"")</f>
        <v/>
      </c>
      <c r="J11" s="61" t="str">
        <f>IFERROR(sterncalib!I11/GAMSsternCa!I11,"")</f>
        <v/>
      </c>
      <c r="K11" s="61" t="str">
        <f>IFERROR(sterncalib!J11/GAMSsternCa!J11,"")</f>
        <v/>
      </c>
      <c r="L11" s="61" t="str">
        <f>IFERROR(sterncalib!K11/GAMSsternCa!K11,"")</f>
        <v/>
      </c>
      <c r="M11" s="61" t="str">
        <f>IFERROR(sterncalib!L11/GAMSsternCa!L11,"")</f>
        <v/>
      </c>
      <c r="N11" s="61" t="str">
        <f>IFERROR(sterncalib!M11/GAMSsternCa!M11,"")</f>
        <v/>
      </c>
      <c r="O11" s="61" t="str">
        <f>IFERROR(sterncalib!N11/GAMSsternCa!N11,"")</f>
        <v/>
      </c>
      <c r="P11" s="61" t="str">
        <f>IFERROR(sterncalib!O11/GAMSsternCa!O11,"")</f>
        <v/>
      </c>
      <c r="Q11" s="61" t="str">
        <f>IFERROR(sterncalib!P11/GAMSsternCa!P11,"")</f>
        <v/>
      </c>
      <c r="R11" s="61" t="str">
        <f>IFERROR(sterncalib!Q11/GAMSsternCa!Q11,"")</f>
        <v/>
      </c>
      <c r="S11" s="61" t="str">
        <f>IFERROR(sterncalib!R11/GAMSsternCa!R11,"")</f>
        <v/>
      </c>
      <c r="T11" s="61" t="str">
        <f>IFERROR(sterncalib!S11/GAMSsternCa!S11,"")</f>
        <v/>
      </c>
      <c r="U11" s="61" t="str">
        <f>IFERROR(sterncalib!T11/GAMSsternCa!T11,"")</f>
        <v/>
      </c>
      <c r="V11" s="61" t="str">
        <f>IFERROR(sterncalib!U11/GAMSsternCa!U11,"")</f>
        <v/>
      </c>
      <c r="W11" s="61" t="str">
        <f>IFERROR(sterncalib!V11/GAMSsternCa!V11,"")</f>
        <v/>
      </c>
      <c r="X11" s="61" t="str">
        <f>IFERROR(sterncalib!W11/GAMSsternCa!W11,"")</f>
        <v/>
      </c>
      <c r="Y11" s="61" t="str">
        <f>IFERROR(sterncalib!X11/GAMSsternCa!X11,"")</f>
        <v/>
      </c>
      <c r="Z11" s="61" t="str">
        <f>IFERROR(sterncalib!Y11/GAMSsternCa!Y11,"")</f>
        <v/>
      </c>
      <c r="AA11" s="61" t="str">
        <f>IFERROR(sterncalib!Z11/GAMSsternCa!Z11,"")</f>
        <v/>
      </c>
      <c r="AB11" s="61" t="str">
        <f>IFERROR(sterncalib!AA11/GAMSsternCa!AA11,"")</f>
        <v/>
      </c>
      <c r="AC11" s="61" t="str">
        <f>IFERROR(sterncalib!AB11/GAMSsternCa!AB11,"")</f>
        <v/>
      </c>
      <c r="AD11" s="61" t="str">
        <f>IFERROR(sterncalib!AC11/GAMSsternCa!AC11,"")</f>
        <v/>
      </c>
      <c r="AE11" s="61" t="str">
        <f>IFERROR(sterncalib!AD11/GAMSsternCa!AD11,"")</f>
        <v/>
      </c>
      <c r="AF11" s="61" t="str">
        <f>IFERROR(sterncalib!AE11/GAMSsternCa!AE11,"")</f>
        <v/>
      </c>
      <c r="AG11" s="61" t="str">
        <f>IFERROR(sterncalib!AF11/GAMSsternCa!AF11,"")</f>
        <v/>
      </c>
      <c r="AH11" s="61" t="str">
        <f>IFERROR(sterncalib!AG11/GAMSsternCa!AG11,"")</f>
        <v/>
      </c>
      <c r="AI11" s="61" t="str">
        <f>IFERROR(sterncalib!AH11/GAMSsternCa!AH11,"")</f>
        <v/>
      </c>
      <c r="AJ11" s="61" t="str">
        <f>IFERROR(sterncalib!AI11/GAMSsternCa!AI11,"")</f>
        <v/>
      </c>
      <c r="AK11" s="61" t="str">
        <f>IFERROR(sterncalib!AJ11/GAMSsternCa!AJ11,"")</f>
        <v/>
      </c>
      <c r="AL11" s="61" t="str">
        <f>IFERROR(sterncalib!AK11/GAMSsternCa!AK11,"")</f>
        <v/>
      </c>
      <c r="AM11" s="61" t="str">
        <f>IFERROR(sterncalib!AL11/GAMSsternCa!AL11,"")</f>
        <v/>
      </c>
      <c r="AN11" s="61" t="str">
        <f>IFERROR(sterncalib!AM11/GAMSsternCa!AM11,"")</f>
        <v/>
      </c>
      <c r="AO11" s="61" t="str">
        <f>IFERROR(sterncalib!AN11/GAMSsternCa!AN11,"")</f>
        <v/>
      </c>
      <c r="AP11" s="61" t="str">
        <f>IFERROR(sterncalib!AO11/GAMSsternCa!AO11,"")</f>
        <v/>
      </c>
      <c r="AQ11" s="61" t="str">
        <f>IFERROR(sterncalib!AP11/GAMSsternCa!AP11,"")</f>
        <v/>
      </c>
      <c r="AR11" s="61" t="str">
        <f>IFERROR(sterncalib!AQ11/GAMSsternCa!AQ11,"")</f>
        <v/>
      </c>
      <c r="AS11" s="61" t="str">
        <f>IFERROR(sterncalib!AR11/GAMSsternCa!AR11,"")</f>
        <v/>
      </c>
      <c r="AT11" s="61" t="str">
        <f>IFERROR(sterncalib!AS11/GAMSsternCa!AS11,"")</f>
        <v/>
      </c>
      <c r="AU11" s="61" t="str">
        <f>IFERROR(sterncalib!AT11/GAMSsternCa!AT11,"")</f>
        <v/>
      </c>
      <c r="AV11" s="61" t="str">
        <f>IFERROR(sterncalib!AU11/GAMSsternCa!AU11,"")</f>
        <v/>
      </c>
      <c r="AW11" s="61" t="str">
        <f>IFERROR(sterncalib!AV11/GAMSsternCa!AV11,"")</f>
        <v/>
      </c>
      <c r="AX11" s="61" t="str">
        <f>IFERROR(sterncalib!AW11/GAMSsternCa!AW11,"")</f>
        <v/>
      </c>
      <c r="AY11" s="61" t="str">
        <f>IFERROR(sterncalib!AX11/GAMSsternCa!AX11,"")</f>
        <v/>
      </c>
      <c r="AZ11" s="61" t="str">
        <f>IFERROR(sterncalib!AY11/GAMSsternCa!AY11,"")</f>
        <v/>
      </c>
      <c r="BA11" s="61" t="str">
        <f>IFERROR(sterncalib!AZ11/GAMSsternCa!AZ11,"")</f>
        <v/>
      </c>
      <c r="BB11" s="61" t="str">
        <f>IFERROR(sterncalib!BA11/GAMSsternCa!BA11,"")</f>
        <v/>
      </c>
      <c r="BC11" s="61" t="str">
        <f>IFERROR(sterncalib!BB11/GAMSsternCa!BB11,"")</f>
        <v/>
      </c>
      <c r="BD11" s="61" t="str">
        <f>IFERROR(sterncalib!BC11/GAMSsternCa!BC11,"")</f>
        <v/>
      </c>
      <c r="BE11" s="61" t="str">
        <f>IFERROR(sterncalib!BD11/GAMSsternCa!BD11,"")</f>
        <v/>
      </c>
      <c r="BF11" s="61" t="str">
        <f>IFERROR(sterncalib!BE11/GAMSsternCa!BE11,"")</f>
        <v/>
      </c>
      <c r="BG11" s="61" t="str">
        <f>IFERROR(sterncalib!BF11/GAMSsternCa!BF11,"")</f>
        <v/>
      </c>
      <c r="BH11" s="61" t="str">
        <f>IFERROR(sterncalib!BG11/GAMSsternCa!BG11,"")</f>
        <v/>
      </c>
      <c r="BI11" s="61" t="str">
        <f>IFERROR(sterncalib!BH11/GAMSsternCa!BH11,"")</f>
        <v/>
      </c>
      <c r="BJ11" s="61" t="str">
        <f>IFERROR(sterncalib!BI11/GAMSsternCa!BI11,"")</f>
        <v/>
      </c>
    </row>
    <row r="12" spans="1:62" x14ac:dyDescent="0.25">
      <c r="A12" t="str">
        <f>sterncalib!A12</f>
        <v>Initial K</v>
      </c>
      <c r="B12" t="str">
        <f>GAMSbase!A12</f>
        <v>Initial K (Capital Stock)</v>
      </c>
      <c r="C12" s="61">
        <f>IFERROR(sterncalib!B12/GAMSsternCa!B12,"")</f>
        <v>1</v>
      </c>
      <c r="D12" s="61" t="str">
        <f>IFERROR(sterncalib!C12/GAMSsternCa!C12,"")</f>
        <v/>
      </c>
      <c r="E12" s="61" t="str">
        <f>IFERROR(sterncalib!D12/GAMSsternCa!D12,"")</f>
        <v/>
      </c>
      <c r="F12" s="61" t="str">
        <f>IFERROR(sterncalib!E12/GAMSsternCa!E12,"")</f>
        <v/>
      </c>
      <c r="G12" s="61" t="str">
        <f>IFERROR(sterncalib!F12/GAMSsternCa!F12,"")</f>
        <v/>
      </c>
      <c r="H12" s="61" t="str">
        <f>IFERROR(sterncalib!G12/GAMSsternCa!G12,"")</f>
        <v/>
      </c>
      <c r="I12" s="61" t="str">
        <f>IFERROR(sterncalib!H12/GAMSsternCa!H12,"")</f>
        <v/>
      </c>
      <c r="J12" s="61" t="str">
        <f>IFERROR(sterncalib!I12/GAMSsternCa!I12,"")</f>
        <v/>
      </c>
      <c r="K12" s="61" t="str">
        <f>IFERROR(sterncalib!J12/GAMSsternCa!J12,"")</f>
        <v/>
      </c>
      <c r="L12" s="61" t="str">
        <f>IFERROR(sterncalib!K12/GAMSsternCa!K12,"")</f>
        <v/>
      </c>
      <c r="M12" s="61" t="str">
        <f>IFERROR(sterncalib!L12/GAMSsternCa!L12,"")</f>
        <v/>
      </c>
      <c r="N12" s="61" t="str">
        <f>IFERROR(sterncalib!M12/GAMSsternCa!M12,"")</f>
        <v/>
      </c>
      <c r="O12" s="61" t="str">
        <f>IFERROR(sterncalib!N12/GAMSsternCa!N12,"")</f>
        <v/>
      </c>
      <c r="P12" s="61" t="str">
        <f>IFERROR(sterncalib!O12/GAMSsternCa!O12,"")</f>
        <v/>
      </c>
      <c r="Q12" s="61" t="str">
        <f>IFERROR(sterncalib!P12/GAMSsternCa!P12,"")</f>
        <v/>
      </c>
      <c r="R12" s="61" t="str">
        <f>IFERROR(sterncalib!Q12/GAMSsternCa!Q12,"")</f>
        <v/>
      </c>
      <c r="S12" s="61" t="str">
        <f>IFERROR(sterncalib!R12/GAMSsternCa!R12,"")</f>
        <v/>
      </c>
      <c r="T12" s="61" t="str">
        <f>IFERROR(sterncalib!S12/GAMSsternCa!S12,"")</f>
        <v/>
      </c>
      <c r="U12" s="61" t="str">
        <f>IFERROR(sterncalib!T12/GAMSsternCa!T12,"")</f>
        <v/>
      </c>
      <c r="V12" s="61" t="str">
        <f>IFERROR(sterncalib!U12/GAMSsternCa!U12,"")</f>
        <v/>
      </c>
      <c r="W12" s="61" t="str">
        <f>IFERROR(sterncalib!V12/GAMSsternCa!V12,"")</f>
        <v/>
      </c>
      <c r="X12" s="61" t="str">
        <f>IFERROR(sterncalib!W12/GAMSsternCa!W12,"")</f>
        <v/>
      </c>
      <c r="Y12" s="61" t="str">
        <f>IFERROR(sterncalib!X12/GAMSsternCa!X12,"")</f>
        <v/>
      </c>
      <c r="Z12" s="61" t="str">
        <f>IFERROR(sterncalib!Y12/GAMSsternCa!Y12,"")</f>
        <v/>
      </c>
      <c r="AA12" s="61" t="str">
        <f>IFERROR(sterncalib!Z12/GAMSsternCa!Z12,"")</f>
        <v/>
      </c>
      <c r="AB12" s="61" t="str">
        <f>IFERROR(sterncalib!AA12/GAMSsternCa!AA12,"")</f>
        <v/>
      </c>
      <c r="AC12" s="61" t="str">
        <f>IFERROR(sterncalib!AB12/GAMSsternCa!AB12,"")</f>
        <v/>
      </c>
      <c r="AD12" s="61" t="str">
        <f>IFERROR(sterncalib!AC12/GAMSsternCa!AC12,"")</f>
        <v/>
      </c>
      <c r="AE12" s="61" t="str">
        <f>IFERROR(sterncalib!AD12/GAMSsternCa!AD12,"")</f>
        <v/>
      </c>
      <c r="AF12" s="61" t="str">
        <f>IFERROR(sterncalib!AE12/GAMSsternCa!AE12,"")</f>
        <v/>
      </c>
      <c r="AG12" s="61" t="str">
        <f>IFERROR(sterncalib!AF12/GAMSsternCa!AF12,"")</f>
        <v/>
      </c>
      <c r="AH12" s="61" t="str">
        <f>IFERROR(sterncalib!AG12/GAMSsternCa!AG12,"")</f>
        <v/>
      </c>
      <c r="AI12" s="61" t="str">
        <f>IFERROR(sterncalib!AH12/GAMSsternCa!AH12,"")</f>
        <v/>
      </c>
      <c r="AJ12" s="61" t="str">
        <f>IFERROR(sterncalib!AI12/GAMSsternCa!AI12,"")</f>
        <v/>
      </c>
      <c r="AK12" s="61" t="str">
        <f>IFERROR(sterncalib!AJ12/GAMSsternCa!AJ12,"")</f>
        <v/>
      </c>
      <c r="AL12" s="61" t="str">
        <f>IFERROR(sterncalib!AK12/GAMSsternCa!AK12,"")</f>
        <v/>
      </c>
      <c r="AM12" s="61" t="str">
        <f>IFERROR(sterncalib!AL12/GAMSsternCa!AL12,"")</f>
        <v/>
      </c>
      <c r="AN12" s="61" t="str">
        <f>IFERROR(sterncalib!AM12/GAMSsternCa!AM12,"")</f>
        <v/>
      </c>
      <c r="AO12" s="61" t="str">
        <f>IFERROR(sterncalib!AN12/GAMSsternCa!AN12,"")</f>
        <v/>
      </c>
      <c r="AP12" s="61" t="str">
        <f>IFERROR(sterncalib!AO12/GAMSsternCa!AO12,"")</f>
        <v/>
      </c>
      <c r="AQ12" s="61" t="str">
        <f>IFERROR(sterncalib!AP12/GAMSsternCa!AP12,"")</f>
        <v/>
      </c>
      <c r="AR12" s="61" t="str">
        <f>IFERROR(sterncalib!AQ12/GAMSsternCa!AQ12,"")</f>
        <v/>
      </c>
      <c r="AS12" s="61" t="str">
        <f>IFERROR(sterncalib!AR12/GAMSsternCa!AR12,"")</f>
        <v/>
      </c>
      <c r="AT12" s="61" t="str">
        <f>IFERROR(sterncalib!AS12/GAMSsternCa!AS12,"")</f>
        <v/>
      </c>
      <c r="AU12" s="61" t="str">
        <f>IFERROR(sterncalib!AT12/GAMSsternCa!AT12,"")</f>
        <v/>
      </c>
      <c r="AV12" s="61" t="str">
        <f>IFERROR(sterncalib!AU12/GAMSsternCa!AU12,"")</f>
        <v/>
      </c>
      <c r="AW12" s="61" t="str">
        <f>IFERROR(sterncalib!AV12/GAMSsternCa!AV12,"")</f>
        <v/>
      </c>
      <c r="AX12" s="61" t="str">
        <f>IFERROR(sterncalib!AW12/GAMSsternCa!AW12,"")</f>
        <v/>
      </c>
      <c r="AY12" s="61" t="str">
        <f>IFERROR(sterncalib!AX12/GAMSsternCa!AX12,"")</f>
        <v/>
      </c>
      <c r="AZ12" s="61" t="str">
        <f>IFERROR(sterncalib!AY12/GAMSsternCa!AY12,"")</f>
        <v/>
      </c>
      <c r="BA12" s="61" t="str">
        <f>IFERROR(sterncalib!AZ12/GAMSsternCa!AZ12,"")</f>
        <v/>
      </c>
      <c r="BB12" s="61" t="str">
        <f>IFERROR(sterncalib!BA12/GAMSsternCa!BA12,"")</f>
        <v/>
      </c>
      <c r="BC12" s="61" t="str">
        <f>IFERROR(sterncalib!BB12/GAMSsternCa!BB12,"")</f>
        <v/>
      </c>
      <c r="BD12" s="61" t="str">
        <f>IFERROR(sterncalib!BC12/GAMSsternCa!BC12,"")</f>
        <v/>
      </c>
      <c r="BE12" s="61" t="str">
        <f>IFERROR(sterncalib!BD12/GAMSsternCa!BD12,"")</f>
        <v/>
      </c>
      <c r="BF12" s="61" t="str">
        <f>IFERROR(sterncalib!BE12/GAMSsternCa!BE12,"")</f>
        <v/>
      </c>
      <c r="BG12" s="61" t="str">
        <f>IFERROR(sterncalib!BF12/GAMSsternCa!BF12,"")</f>
        <v/>
      </c>
      <c r="BH12" s="61" t="str">
        <f>IFERROR(sterncalib!BG12/GAMSsternCa!BG12,"")</f>
        <v/>
      </c>
      <c r="BI12" s="61" t="str">
        <f>IFERROR(sterncalib!BH12/GAMSsternCa!BH12,"")</f>
        <v/>
      </c>
      <c r="BJ12" s="61" t="str">
        <f>IFERROR(sterncalib!BI12/GAMSsternCa!BI12,"")</f>
        <v/>
      </c>
    </row>
    <row r="13" spans="1:62" x14ac:dyDescent="0.25">
      <c r="A13" t="str">
        <f>sterncalib!A13</f>
        <v>Initial A</v>
      </c>
      <c r="B13" t="str">
        <f>GAMSbase!A13</f>
        <v>Initial A (Total Factor Productivity)</v>
      </c>
      <c r="C13" s="61">
        <f>IFERROR(sterncalib!B13/GAMSsternCa!B13,"")</f>
        <v>1</v>
      </c>
      <c r="D13" s="61" t="str">
        <f>IFERROR(sterncalib!C13/GAMSsternCa!C13,"")</f>
        <v/>
      </c>
      <c r="E13" s="61" t="str">
        <f>IFERROR(sterncalib!D13/GAMSsternCa!D13,"")</f>
        <v/>
      </c>
      <c r="F13" s="61" t="str">
        <f>IFERROR(sterncalib!E13/GAMSsternCa!E13,"")</f>
        <v/>
      </c>
      <c r="G13" s="61" t="str">
        <f>IFERROR(sterncalib!F13/GAMSsternCa!F13,"")</f>
        <v/>
      </c>
      <c r="H13" s="61" t="str">
        <f>IFERROR(sterncalib!G13/GAMSsternCa!G13,"")</f>
        <v/>
      </c>
      <c r="I13" s="61" t="str">
        <f>IFERROR(sterncalib!H13/GAMSsternCa!H13,"")</f>
        <v/>
      </c>
      <c r="J13" s="61" t="str">
        <f>IFERROR(sterncalib!I13/GAMSsternCa!I13,"")</f>
        <v/>
      </c>
      <c r="K13" s="61" t="str">
        <f>IFERROR(sterncalib!J13/GAMSsternCa!J13,"")</f>
        <v/>
      </c>
      <c r="L13" s="61" t="str">
        <f>IFERROR(sterncalib!K13/GAMSsternCa!K13,"")</f>
        <v/>
      </c>
      <c r="M13" s="61" t="str">
        <f>IFERROR(sterncalib!L13/GAMSsternCa!L13,"")</f>
        <v/>
      </c>
      <c r="N13" s="61" t="str">
        <f>IFERROR(sterncalib!M13/GAMSsternCa!M13,"")</f>
        <v/>
      </c>
      <c r="O13" s="61" t="str">
        <f>IFERROR(sterncalib!N13/GAMSsternCa!N13,"")</f>
        <v/>
      </c>
      <c r="P13" s="61" t="str">
        <f>IFERROR(sterncalib!O13/GAMSsternCa!O13,"")</f>
        <v/>
      </c>
      <c r="Q13" s="61" t="str">
        <f>IFERROR(sterncalib!P13/GAMSsternCa!P13,"")</f>
        <v/>
      </c>
      <c r="R13" s="61" t="str">
        <f>IFERROR(sterncalib!Q13/GAMSsternCa!Q13,"")</f>
        <v/>
      </c>
      <c r="S13" s="61" t="str">
        <f>IFERROR(sterncalib!R13/GAMSsternCa!R13,"")</f>
        <v/>
      </c>
      <c r="T13" s="61" t="str">
        <f>IFERROR(sterncalib!S13/GAMSsternCa!S13,"")</f>
        <v/>
      </c>
      <c r="U13" s="61" t="str">
        <f>IFERROR(sterncalib!T13/GAMSsternCa!T13,"")</f>
        <v/>
      </c>
      <c r="V13" s="61" t="str">
        <f>IFERROR(sterncalib!U13/GAMSsternCa!U13,"")</f>
        <v/>
      </c>
      <c r="W13" s="61" t="str">
        <f>IFERROR(sterncalib!V13/GAMSsternCa!V13,"")</f>
        <v/>
      </c>
      <c r="X13" s="61" t="str">
        <f>IFERROR(sterncalib!W13/GAMSsternCa!W13,"")</f>
        <v/>
      </c>
      <c r="Y13" s="61" t="str">
        <f>IFERROR(sterncalib!X13/GAMSsternCa!X13,"")</f>
        <v/>
      </c>
      <c r="Z13" s="61" t="str">
        <f>IFERROR(sterncalib!Y13/GAMSsternCa!Y13,"")</f>
        <v/>
      </c>
      <c r="AA13" s="61" t="str">
        <f>IFERROR(sterncalib!Z13/GAMSsternCa!Z13,"")</f>
        <v/>
      </c>
      <c r="AB13" s="61" t="str">
        <f>IFERROR(sterncalib!AA13/GAMSsternCa!AA13,"")</f>
        <v/>
      </c>
      <c r="AC13" s="61" t="str">
        <f>IFERROR(sterncalib!AB13/GAMSsternCa!AB13,"")</f>
        <v/>
      </c>
      <c r="AD13" s="61" t="str">
        <f>IFERROR(sterncalib!AC13/GAMSsternCa!AC13,"")</f>
        <v/>
      </c>
      <c r="AE13" s="61" t="str">
        <f>IFERROR(sterncalib!AD13/GAMSsternCa!AD13,"")</f>
        <v/>
      </c>
      <c r="AF13" s="61" t="str">
        <f>IFERROR(sterncalib!AE13/GAMSsternCa!AE13,"")</f>
        <v/>
      </c>
      <c r="AG13" s="61" t="str">
        <f>IFERROR(sterncalib!AF13/GAMSsternCa!AF13,"")</f>
        <v/>
      </c>
      <c r="AH13" s="61" t="str">
        <f>IFERROR(sterncalib!AG13/GAMSsternCa!AG13,"")</f>
        <v/>
      </c>
      <c r="AI13" s="61" t="str">
        <f>IFERROR(sterncalib!AH13/GAMSsternCa!AH13,"")</f>
        <v/>
      </c>
      <c r="AJ13" s="61" t="str">
        <f>IFERROR(sterncalib!AI13/GAMSsternCa!AI13,"")</f>
        <v/>
      </c>
      <c r="AK13" s="61" t="str">
        <f>IFERROR(sterncalib!AJ13/GAMSsternCa!AJ13,"")</f>
        <v/>
      </c>
      <c r="AL13" s="61" t="str">
        <f>IFERROR(sterncalib!AK13/GAMSsternCa!AK13,"")</f>
        <v/>
      </c>
      <c r="AM13" s="61" t="str">
        <f>IFERROR(sterncalib!AL13/GAMSsternCa!AL13,"")</f>
        <v/>
      </c>
      <c r="AN13" s="61" t="str">
        <f>IFERROR(sterncalib!AM13/GAMSsternCa!AM13,"")</f>
        <v/>
      </c>
      <c r="AO13" s="61" t="str">
        <f>IFERROR(sterncalib!AN13/GAMSsternCa!AN13,"")</f>
        <v/>
      </c>
      <c r="AP13" s="61" t="str">
        <f>IFERROR(sterncalib!AO13/GAMSsternCa!AO13,"")</f>
        <v/>
      </c>
      <c r="AQ13" s="61" t="str">
        <f>IFERROR(sterncalib!AP13/GAMSsternCa!AP13,"")</f>
        <v/>
      </c>
      <c r="AR13" s="61" t="str">
        <f>IFERROR(sterncalib!AQ13/GAMSsternCa!AQ13,"")</f>
        <v/>
      </c>
      <c r="AS13" s="61" t="str">
        <f>IFERROR(sterncalib!AR13/GAMSsternCa!AR13,"")</f>
        <v/>
      </c>
      <c r="AT13" s="61" t="str">
        <f>IFERROR(sterncalib!AS13/GAMSsternCa!AS13,"")</f>
        <v/>
      </c>
      <c r="AU13" s="61" t="str">
        <f>IFERROR(sterncalib!AT13/GAMSsternCa!AT13,"")</f>
        <v/>
      </c>
      <c r="AV13" s="61" t="str">
        <f>IFERROR(sterncalib!AU13/GAMSsternCa!AU13,"")</f>
        <v/>
      </c>
      <c r="AW13" s="61" t="str">
        <f>IFERROR(sterncalib!AV13/GAMSsternCa!AV13,"")</f>
        <v/>
      </c>
      <c r="AX13" s="61" t="str">
        <f>IFERROR(sterncalib!AW13/GAMSsternCa!AW13,"")</f>
        <v/>
      </c>
      <c r="AY13" s="61" t="str">
        <f>IFERROR(sterncalib!AX13/GAMSsternCa!AX13,"")</f>
        <v/>
      </c>
      <c r="AZ13" s="61" t="str">
        <f>IFERROR(sterncalib!AY13/GAMSsternCa!AY13,"")</f>
        <v/>
      </c>
      <c r="BA13" s="61" t="str">
        <f>IFERROR(sterncalib!AZ13/GAMSsternCa!AZ13,"")</f>
        <v/>
      </c>
      <c r="BB13" s="61" t="str">
        <f>IFERROR(sterncalib!BA13/GAMSsternCa!BA13,"")</f>
        <v/>
      </c>
      <c r="BC13" s="61" t="str">
        <f>IFERROR(sterncalib!BB13/GAMSsternCa!BB13,"")</f>
        <v/>
      </c>
      <c r="BD13" s="61" t="str">
        <f>IFERROR(sterncalib!BC13/GAMSsternCa!BC13,"")</f>
        <v/>
      </c>
      <c r="BE13" s="61" t="str">
        <f>IFERROR(sterncalib!BD13/GAMSsternCa!BD13,"")</f>
        <v/>
      </c>
      <c r="BF13" s="61" t="str">
        <f>IFERROR(sterncalib!BE13/GAMSsternCa!BE13,"")</f>
        <v/>
      </c>
      <c r="BG13" s="61" t="str">
        <f>IFERROR(sterncalib!BF13/GAMSsternCa!BF13,"")</f>
        <v/>
      </c>
      <c r="BH13" s="61" t="str">
        <f>IFERROR(sterncalib!BG13/GAMSsternCa!BG13,"")</f>
        <v/>
      </c>
      <c r="BI13" s="61" t="str">
        <f>IFERROR(sterncalib!BH13/GAMSsternCa!BH13,"")</f>
        <v/>
      </c>
      <c r="BJ13" s="61" t="str">
        <f>IFERROR(sterncalib!BI13/GAMSsternCa!BI13,"")</f>
        <v/>
      </c>
    </row>
    <row r="14" spans="1:62" x14ac:dyDescent="0.25">
      <c r="A14" t="str">
        <f>sterncalib!A14</f>
        <v>WELFARE</v>
      </c>
      <c r="B14" t="str">
        <f>GAMSbase!A14</f>
        <v>* WELFARE</v>
      </c>
      <c r="C14" s="61" t="str">
        <f>IFERROR(sterncalib!B14/GAMSsternCa!B14,"")</f>
        <v/>
      </c>
      <c r="D14" s="61" t="str">
        <f>IFERROR(sterncalib!C14/GAMSsternCa!C14,"")</f>
        <v/>
      </c>
      <c r="E14" s="61" t="str">
        <f>IFERROR(sterncalib!D14/GAMSsternCa!D14,"")</f>
        <v/>
      </c>
      <c r="F14" s="61" t="str">
        <f>IFERROR(sterncalib!E14/GAMSsternCa!E14,"")</f>
        <v/>
      </c>
      <c r="G14" s="61" t="str">
        <f>IFERROR(sterncalib!F14/GAMSsternCa!F14,"")</f>
        <v/>
      </c>
      <c r="H14" s="61" t="str">
        <f>IFERROR(sterncalib!G14/GAMSsternCa!G14,"")</f>
        <v/>
      </c>
      <c r="I14" s="61" t="str">
        <f>IFERROR(sterncalib!H14/GAMSsternCa!H14,"")</f>
        <v/>
      </c>
      <c r="J14" s="61" t="str">
        <f>IFERROR(sterncalib!I14/GAMSsternCa!I14,"")</f>
        <v/>
      </c>
      <c r="K14" s="61" t="str">
        <f>IFERROR(sterncalib!J14/GAMSsternCa!J14,"")</f>
        <v/>
      </c>
      <c r="L14" s="61" t="str">
        <f>IFERROR(sterncalib!K14/GAMSsternCa!K14,"")</f>
        <v/>
      </c>
      <c r="M14" s="61" t="str">
        <f>IFERROR(sterncalib!L14/GAMSsternCa!L14,"")</f>
        <v/>
      </c>
      <c r="N14" s="61" t="str">
        <f>IFERROR(sterncalib!M14/GAMSsternCa!M14,"")</f>
        <v/>
      </c>
      <c r="O14" s="61" t="str">
        <f>IFERROR(sterncalib!N14/GAMSsternCa!N14,"")</f>
        <v/>
      </c>
      <c r="P14" s="61" t="str">
        <f>IFERROR(sterncalib!O14/GAMSsternCa!O14,"")</f>
        <v/>
      </c>
      <c r="Q14" s="61" t="str">
        <f>IFERROR(sterncalib!P14/GAMSsternCa!P14,"")</f>
        <v/>
      </c>
      <c r="R14" s="61" t="str">
        <f>IFERROR(sterncalib!Q14/GAMSsternCa!Q14,"")</f>
        <v/>
      </c>
      <c r="S14" s="61" t="str">
        <f>IFERROR(sterncalib!R14/GAMSsternCa!R14,"")</f>
        <v/>
      </c>
      <c r="T14" s="61" t="str">
        <f>IFERROR(sterncalib!S14/GAMSsternCa!S14,"")</f>
        <v/>
      </c>
      <c r="U14" s="61" t="str">
        <f>IFERROR(sterncalib!T14/GAMSsternCa!T14,"")</f>
        <v/>
      </c>
      <c r="V14" s="61" t="str">
        <f>IFERROR(sterncalib!U14/GAMSsternCa!U14,"")</f>
        <v/>
      </c>
      <c r="W14" s="61" t="str">
        <f>IFERROR(sterncalib!V14/GAMSsternCa!V14,"")</f>
        <v/>
      </c>
      <c r="X14" s="61" t="str">
        <f>IFERROR(sterncalib!W14/GAMSsternCa!W14,"")</f>
        <v/>
      </c>
      <c r="Y14" s="61" t="str">
        <f>IFERROR(sterncalib!X14/GAMSsternCa!X14,"")</f>
        <v/>
      </c>
      <c r="Z14" s="61" t="str">
        <f>IFERROR(sterncalib!Y14/GAMSsternCa!Y14,"")</f>
        <v/>
      </c>
      <c r="AA14" s="61" t="str">
        <f>IFERROR(sterncalib!Z14/GAMSsternCa!Z14,"")</f>
        <v/>
      </c>
      <c r="AB14" s="61" t="str">
        <f>IFERROR(sterncalib!AA14/GAMSsternCa!AA14,"")</f>
        <v/>
      </c>
      <c r="AC14" s="61" t="str">
        <f>IFERROR(sterncalib!AB14/GAMSsternCa!AB14,"")</f>
        <v/>
      </c>
      <c r="AD14" s="61" t="str">
        <f>IFERROR(sterncalib!AC14/GAMSsternCa!AC14,"")</f>
        <v/>
      </c>
      <c r="AE14" s="61" t="str">
        <f>IFERROR(sterncalib!AD14/GAMSsternCa!AD14,"")</f>
        <v/>
      </c>
      <c r="AF14" s="61" t="str">
        <f>IFERROR(sterncalib!AE14/GAMSsternCa!AE14,"")</f>
        <v/>
      </c>
      <c r="AG14" s="61" t="str">
        <f>IFERROR(sterncalib!AF14/GAMSsternCa!AF14,"")</f>
        <v/>
      </c>
      <c r="AH14" s="61" t="str">
        <f>IFERROR(sterncalib!AG14/GAMSsternCa!AG14,"")</f>
        <v/>
      </c>
      <c r="AI14" s="61" t="str">
        <f>IFERROR(sterncalib!AH14/GAMSsternCa!AH14,"")</f>
        <v/>
      </c>
      <c r="AJ14" s="61" t="str">
        <f>IFERROR(sterncalib!AI14/GAMSsternCa!AI14,"")</f>
        <v/>
      </c>
      <c r="AK14" s="61" t="str">
        <f>IFERROR(sterncalib!AJ14/GAMSsternCa!AJ14,"")</f>
        <v/>
      </c>
      <c r="AL14" s="61" t="str">
        <f>IFERROR(sterncalib!AK14/GAMSsternCa!AK14,"")</f>
        <v/>
      </c>
      <c r="AM14" s="61" t="str">
        <f>IFERROR(sterncalib!AL14/GAMSsternCa!AL14,"")</f>
        <v/>
      </c>
      <c r="AN14" s="61" t="str">
        <f>IFERROR(sterncalib!AM14/GAMSsternCa!AM14,"")</f>
        <v/>
      </c>
      <c r="AO14" s="61" t="str">
        <f>IFERROR(sterncalib!AN14/GAMSsternCa!AN14,"")</f>
        <v/>
      </c>
      <c r="AP14" s="61" t="str">
        <f>IFERROR(sterncalib!AO14/GAMSsternCa!AO14,"")</f>
        <v/>
      </c>
      <c r="AQ14" s="61" t="str">
        <f>IFERROR(sterncalib!AP14/GAMSsternCa!AP14,"")</f>
        <v/>
      </c>
      <c r="AR14" s="61" t="str">
        <f>IFERROR(sterncalib!AQ14/GAMSsternCa!AQ14,"")</f>
        <v/>
      </c>
      <c r="AS14" s="61" t="str">
        <f>IFERROR(sterncalib!AR14/GAMSsternCa!AR14,"")</f>
        <v/>
      </c>
      <c r="AT14" s="61" t="str">
        <f>IFERROR(sterncalib!AS14/GAMSsternCa!AS14,"")</f>
        <v/>
      </c>
      <c r="AU14" s="61" t="str">
        <f>IFERROR(sterncalib!AT14/GAMSsternCa!AT14,"")</f>
        <v/>
      </c>
      <c r="AV14" s="61" t="str">
        <f>IFERROR(sterncalib!AU14/GAMSsternCa!AU14,"")</f>
        <v/>
      </c>
      <c r="AW14" s="61" t="str">
        <f>IFERROR(sterncalib!AV14/GAMSsternCa!AV14,"")</f>
        <v/>
      </c>
      <c r="AX14" s="61" t="str">
        <f>IFERROR(sterncalib!AW14/GAMSsternCa!AW14,"")</f>
        <v/>
      </c>
      <c r="AY14" s="61" t="str">
        <f>IFERROR(sterncalib!AX14/GAMSsternCa!AX14,"")</f>
        <v/>
      </c>
      <c r="AZ14" s="61" t="str">
        <f>IFERROR(sterncalib!AY14/GAMSsternCa!AY14,"")</f>
        <v/>
      </c>
      <c r="BA14" s="61" t="str">
        <f>IFERROR(sterncalib!AZ14/GAMSsternCa!AZ14,"")</f>
        <v/>
      </c>
      <c r="BB14" s="61" t="str">
        <f>IFERROR(sterncalib!BA14/GAMSsternCa!BA14,"")</f>
        <v/>
      </c>
      <c r="BC14" s="61" t="str">
        <f>IFERROR(sterncalib!BB14/GAMSsternCa!BB14,"")</f>
        <v/>
      </c>
      <c r="BD14" s="61" t="str">
        <f>IFERROR(sterncalib!BC14/GAMSsternCa!BC14,"")</f>
        <v/>
      </c>
      <c r="BE14" s="61" t="str">
        <f>IFERROR(sterncalib!BD14/GAMSsternCa!BD14,"")</f>
        <v/>
      </c>
      <c r="BF14" s="61" t="str">
        <f>IFERROR(sterncalib!BE14/GAMSsternCa!BE14,"")</f>
        <v/>
      </c>
      <c r="BG14" s="61" t="str">
        <f>IFERROR(sterncalib!BF14/GAMSsternCa!BF14,"")</f>
        <v/>
      </c>
      <c r="BH14" s="61" t="str">
        <f>IFERROR(sterncalib!BG14/GAMSsternCa!BG14,"")</f>
        <v/>
      </c>
      <c r="BI14" s="61" t="str">
        <f>IFERROR(sterncalib!BH14/GAMSsternCa!BH14,"")</f>
        <v/>
      </c>
      <c r="BJ14" s="61" t="str">
        <f>IFERROR(sterncalib!BI14/GAMSsternCa!BI14,"")</f>
        <v/>
      </c>
    </row>
    <row r="15" spans="1:62" x14ac:dyDescent="0.25">
      <c r="A15" t="str">
        <f>sterncalib!A15</f>
        <v>Time preference plus risk (per year)</v>
      </c>
      <c r="B15" t="str">
        <f>GAMSbase!A15</f>
        <v>Time Preference plus Risk (per year)</v>
      </c>
      <c r="C15" s="61">
        <f>IFERROR(sterncalib!B15/GAMSsternCa!B15,"")</f>
        <v>1</v>
      </c>
      <c r="D15" s="61">
        <f>IFERROR(sterncalib!C15/GAMSsternCa!C15,"")</f>
        <v>1</v>
      </c>
      <c r="E15" s="61">
        <f>IFERROR(sterncalib!D15/GAMSsternCa!D15,"")</f>
        <v>1</v>
      </c>
      <c r="F15" s="61">
        <f>IFERROR(sterncalib!E15/GAMSsternCa!E15,"")</f>
        <v>1</v>
      </c>
      <c r="G15" s="61">
        <f>IFERROR(sterncalib!F15/GAMSsternCa!F15,"")</f>
        <v>1</v>
      </c>
      <c r="H15" s="61">
        <f>IFERROR(sterncalib!G15/GAMSsternCa!G15,"")</f>
        <v>1</v>
      </c>
      <c r="I15" s="61">
        <f>IFERROR(sterncalib!H15/GAMSsternCa!H15,"")</f>
        <v>1</v>
      </c>
      <c r="J15" s="61">
        <f>IFERROR(sterncalib!I15/GAMSsternCa!I15,"")</f>
        <v>1</v>
      </c>
      <c r="K15" s="61">
        <f>IFERROR(sterncalib!J15/GAMSsternCa!J15,"")</f>
        <v>1</v>
      </c>
      <c r="L15" s="61">
        <f>IFERROR(sterncalib!K15/GAMSsternCa!K15,"")</f>
        <v>1</v>
      </c>
      <c r="M15" s="61">
        <f>IFERROR(sterncalib!L15/GAMSsternCa!L15,"")</f>
        <v>1</v>
      </c>
      <c r="N15" s="61">
        <f>IFERROR(sterncalib!M15/GAMSsternCa!M15,"")</f>
        <v>1</v>
      </c>
      <c r="O15" s="61">
        <f>IFERROR(sterncalib!N15/GAMSsternCa!N15,"")</f>
        <v>1</v>
      </c>
      <c r="P15" s="61">
        <f>IFERROR(sterncalib!O15/GAMSsternCa!O15,"")</f>
        <v>1</v>
      </c>
      <c r="Q15" s="61">
        <f>IFERROR(sterncalib!P15/GAMSsternCa!P15,"")</f>
        <v>1</v>
      </c>
      <c r="R15" s="61">
        <f>IFERROR(sterncalib!Q15/GAMSsternCa!Q15,"")</f>
        <v>1</v>
      </c>
      <c r="S15" s="61">
        <f>IFERROR(sterncalib!R15/GAMSsternCa!R15,"")</f>
        <v>1</v>
      </c>
      <c r="T15" s="61">
        <f>IFERROR(sterncalib!S15/GAMSsternCa!S15,"")</f>
        <v>1</v>
      </c>
      <c r="U15" s="61">
        <f>IFERROR(sterncalib!T15/GAMSsternCa!T15,"")</f>
        <v>1</v>
      </c>
      <c r="V15" s="61">
        <f>IFERROR(sterncalib!U15/GAMSsternCa!U15,"")</f>
        <v>1</v>
      </c>
      <c r="W15" s="61">
        <f>IFERROR(sterncalib!V15/GAMSsternCa!V15,"")</f>
        <v>1</v>
      </c>
      <c r="X15" s="61">
        <f>IFERROR(sterncalib!W15/GAMSsternCa!W15,"")</f>
        <v>1</v>
      </c>
      <c r="Y15" s="61">
        <f>IFERROR(sterncalib!X15/GAMSsternCa!X15,"")</f>
        <v>1</v>
      </c>
      <c r="Z15" s="61">
        <f>IFERROR(sterncalib!Y15/GAMSsternCa!Y15,"")</f>
        <v>1</v>
      </c>
      <c r="AA15" s="61">
        <f>IFERROR(sterncalib!Z15/GAMSsternCa!Z15,"")</f>
        <v>1</v>
      </c>
      <c r="AB15" s="61">
        <f>IFERROR(sterncalib!AA15/GAMSsternCa!AA15,"")</f>
        <v>1</v>
      </c>
      <c r="AC15" s="61">
        <f>IFERROR(sterncalib!AB15/GAMSsternCa!AB15,"")</f>
        <v>1</v>
      </c>
      <c r="AD15" s="61">
        <f>IFERROR(sterncalib!AC15/GAMSsternCa!AC15,"")</f>
        <v>1</v>
      </c>
      <c r="AE15" s="61">
        <f>IFERROR(sterncalib!AD15/GAMSsternCa!AD15,"")</f>
        <v>1</v>
      </c>
      <c r="AF15" s="61">
        <f>IFERROR(sterncalib!AE15/GAMSsternCa!AE15,"")</f>
        <v>1</v>
      </c>
      <c r="AG15" s="61">
        <f>IFERROR(sterncalib!AF15/GAMSsternCa!AF15,"")</f>
        <v>1</v>
      </c>
      <c r="AH15" s="61">
        <f>IFERROR(sterncalib!AG15/GAMSsternCa!AG15,"")</f>
        <v>1</v>
      </c>
      <c r="AI15" s="61">
        <f>IFERROR(sterncalib!AH15/GAMSsternCa!AH15,"")</f>
        <v>1</v>
      </c>
      <c r="AJ15" s="61">
        <f>IFERROR(sterncalib!AI15/GAMSsternCa!AI15,"")</f>
        <v>1</v>
      </c>
      <c r="AK15" s="61">
        <f>IFERROR(sterncalib!AJ15/GAMSsternCa!AJ15,"")</f>
        <v>1</v>
      </c>
      <c r="AL15" s="61">
        <f>IFERROR(sterncalib!AK15/GAMSsternCa!AK15,"")</f>
        <v>1</v>
      </c>
      <c r="AM15" s="61">
        <f>IFERROR(sterncalib!AL15/GAMSsternCa!AL15,"")</f>
        <v>1</v>
      </c>
      <c r="AN15" s="61">
        <f>IFERROR(sterncalib!AM15/GAMSsternCa!AM15,"")</f>
        <v>1</v>
      </c>
      <c r="AO15" s="61">
        <f>IFERROR(sterncalib!AN15/GAMSsternCa!AN15,"")</f>
        <v>1</v>
      </c>
      <c r="AP15" s="61">
        <f>IFERROR(sterncalib!AO15/GAMSsternCa!AO15,"")</f>
        <v>1</v>
      </c>
      <c r="AQ15" s="61">
        <f>IFERROR(sterncalib!AP15/GAMSsternCa!AP15,"")</f>
        <v>1</v>
      </c>
      <c r="AR15" s="61">
        <f>IFERROR(sterncalib!AQ15/GAMSsternCa!AQ15,"")</f>
        <v>1</v>
      </c>
      <c r="AS15" s="61">
        <f>IFERROR(sterncalib!AR15/GAMSsternCa!AR15,"")</f>
        <v>1</v>
      </c>
      <c r="AT15" s="61">
        <f>IFERROR(sterncalib!AS15/GAMSsternCa!AS15,"")</f>
        <v>1</v>
      </c>
      <c r="AU15" s="61">
        <f>IFERROR(sterncalib!AT15/GAMSsternCa!AT15,"")</f>
        <v>1</v>
      </c>
      <c r="AV15" s="61">
        <f>IFERROR(sterncalib!AU15/GAMSsternCa!AU15,"")</f>
        <v>1</v>
      </c>
      <c r="AW15" s="61">
        <f>IFERROR(sterncalib!AV15/GAMSsternCa!AV15,"")</f>
        <v>1</v>
      </c>
      <c r="AX15" s="61">
        <f>IFERROR(sterncalib!AW15/GAMSsternCa!AW15,"")</f>
        <v>1</v>
      </c>
      <c r="AY15" s="61">
        <f>IFERROR(sterncalib!AX15/GAMSsternCa!AX15,"")</f>
        <v>1</v>
      </c>
      <c r="AZ15" s="61">
        <f>IFERROR(sterncalib!AY15/GAMSsternCa!AY15,"")</f>
        <v>1</v>
      </c>
      <c r="BA15" s="61">
        <f>IFERROR(sterncalib!AZ15/GAMSsternCa!AZ15,"")</f>
        <v>1</v>
      </c>
      <c r="BB15" s="61">
        <f>IFERROR(sterncalib!BA15/GAMSsternCa!BA15,"")</f>
        <v>1</v>
      </c>
      <c r="BC15" s="61">
        <f>IFERROR(sterncalib!BB15/GAMSsternCa!BB15,"")</f>
        <v>1</v>
      </c>
      <c r="BD15" s="61">
        <f>IFERROR(sterncalib!BC15/GAMSsternCa!BC15,"")</f>
        <v>1</v>
      </c>
      <c r="BE15" s="61">
        <f>IFERROR(sterncalib!BD15/GAMSsternCa!BD15,"")</f>
        <v>1</v>
      </c>
      <c r="BF15" s="61">
        <f>IFERROR(sterncalib!BE15/GAMSsternCa!BE15,"")</f>
        <v>1</v>
      </c>
      <c r="BG15" s="61">
        <f>IFERROR(sterncalib!BF15/GAMSsternCa!BF15,"")</f>
        <v>1</v>
      </c>
      <c r="BH15" s="61">
        <f>IFERROR(sterncalib!BG15/GAMSsternCa!BG15,"")</f>
        <v>1</v>
      </c>
      <c r="BI15" s="61">
        <f>IFERROR(sterncalib!BH15/GAMSsternCa!BH15,"")</f>
        <v>1</v>
      </c>
      <c r="BJ15" s="61">
        <f>IFERROR(sterncalib!BI15/GAMSsternCa!BI15,"")</f>
        <v>1</v>
      </c>
    </row>
    <row r="16" spans="1:62" x14ac:dyDescent="0.25">
      <c r="A16" t="str">
        <f>sterncalib!A16</f>
        <v xml:space="preserve">   Time premium</v>
      </c>
      <c r="B16" t="str">
        <f>GAMSbase!A16</f>
        <v>Time Premium</v>
      </c>
      <c r="C16" s="61">
        <f>IFERROR(sterncalib!B16/GAMSsternCa!B16,"")</f>
        <v>1</v>
      </c>
      <c r="D16" s="61" t="str">
        <f>IFERROR(sterncalib!C16/GAMSsternCa!C16,"")</f>
        <v/>
      </c>
      <c r="E16" s="61" t="str">
        <f>IFERROR(sterncalib!D16/GAMSsternCa!D16,"")</f>
        <v/>
      </c>
      <c r="F16" s="61" t="str">
        <f>IFERROR(sterncalib!E16/GAMSsternCa!E16,"")</f>
        <v/>
      </c>
      <c r="G16" s="61" t="str">
        <f>IFERROR(sterncalib!F16/GAMSsternCa!F16,"")</f>
        <v/>
      </c>
      <c r="H16" s="61" t="str">
        <f>IFERROR(sterncalib!G16/GAMSsternCa!G16,"")</f>
        <v/>
      </c>
      <c r="I16" s="61" t="str">
        <f>IFERROR(sterncalib!H16/GAMSsternCa!H16,"")</f>
        <v/>
      </c>
      <c r="J16" s="61" t="str">
        <f>IFERROR(sterncalib!I16/GAMSsternCa!I16,"")</f>
        <v/>
      </c>
      <c r="K16" s="61" t="str">
        <f>IFERROR(sterncalib!J16/GAMSsternCa!J16,"")</f>
        <v/>
      </c>
      <c r="L16" s="61" t="str">
        <f>IFERROR(sterncalib!K16/GAMSsternCa!K16,"")</f>
        <v/>
      </c>
      <c r="M16" s="61" t="str">
        <f>IFERROR(sterncalib!L16/GAMSsternCa!L16,"")</f>
        <v/>
      </c>
      <c r="N16" s="61" t="str">
        <f>IFERROR(sterncalib!M16/GAMSsternCa!M16,"")</f>
        <v/>
      </c>
      <c r="O16" s="61" t="str">
        <f>IFERROR(sterncalib!N16/GAMSsternCa!N16,"")</f>
        <v/>
      </c>
      <c r="P16" s="61" t="str">
        <f>IFERROR(sterncalib!O16/GAMSsternCa!O16,"")</f>
        <v/>
      </c>
      <c r="Q16" s="61" t="str">
        <f>IFERROR(sterncalib!P16/GAMSsternCa!P16,"")</f>
        <v/>
      </c>
      <c r="R16" s="61" t="str">
        <f>IFERROR(sterncalib!Q16/GAMSsternCa!Q16,"")</f>
        <v/>
      </c>
      <c r="S16" s="61" t="str">
        <f>IFERROR(sterncalib!R16/GAMSsternCa!R16,"")</f>
        <v/>
      </c>
      <c r="T16" s="61" t="str">
        <f>IFERROR(sterncalib!S16/GAMSsternCa!S16,"")</f>
        <v/>
      </c>
      <c r="U16" s="61" t="str">
        <f>IFERROR(sterncalib!T16/GAMSsternCa!T16,"")</f>
        <v/>
      </c>
      <c r="V16" s="61" t="str">
        <f>IFERROR(sterncalib!U16/GAMSsternCa!U16,"")</f>
        <v/>
      </c>
      <c r="W16" s="61" t="str">
        <f>IFERROR(sterncalib!V16/GAMSsternCa!V16,"")</f>
        <v/>
      </c>
      <c r="X16" s="61" t="str">
        <f>IFERROR(sterncalib!W16/GAMSsternCa!W16,"")</f>
        <v/>
      </c>
      <c r="Y16" s="61" t="str">
        <f>IFERROR(sterncalib!X16/GAMSsternCa!X16,"")</f>
        <v/>
      </c>
      <c r="Z16" s="61" t="str">
        <f>IFERROR(sterncalib!Y16/GAMSsternCa!Y16,"")</f>
        <v/>
      </c>
      <c r="AA16" s="61" t="str">
        <f>IFERROR(sterncalib!Z16/GAMSsternCa!Z16,"")</f>
        <v/>
      </c>
      <c r="AB16" s="61" t="str">
        <f>IFERROR(sterncalib!AA16/GAMSsternCa!AA16,"")</f>
        <v/>
      </c>
      <c r="AC16" s="61" t="str">
        <f>IFERROR(sterncalib!AB16/GAMSsternCa!AB16,"")</f>
        <v/>
      </c>
      <c r="AD16" s="61" t="str">
        <f>IFERROR(sterncalib!AC16/GAMSsternCa!AC16,"")</f>
        <v/>
      </c>
      <c r="AE16" s="61" t="str">
        <f>IFERROR(sterncalib!AD16/GAMSsternCa!AD16,"")</f>
        <v/>
      </c>
      <c r="AF16" s="61" t="str">
        <f>IFERROR(sterncalib!AE16/GAMSsternCa!AE16,"")</f>
        <v/>
      </c>
      <c r="AG16" s="61" t="str">
        <f>IFERROR(sterncalib!AF16/GAMSsternCa!AF16,"")</f>
        <v/>
      </c>
      <c r="AH16" s="61" t="str">
        <f>IFERROR(sterncalib!AG16/GAMSsternCa!AG16,"")</f>
        <v/>
      </c>
      <c r="AI16" s="61" t="str">
        <f>IFERROR(sterncalib!AH16/GAMSsternCa!AH16,"")</f>
        <v/>
      </c>
      <c r="AJ16" s="61" t="str">
        <f>IFERROR(sterncalib!AI16/GAMSsternCa!AI16,"")</f>
        <v/>
      </c>
      <c r="AK16" s="61" t="str">
        <f>IFERROR(sterncalib!AJ16/GAMSsternCa!AJ16,"")</f>
        <v/>
      </c>
      <c r="AL16" s="61" t="str">
        <f>IFERROR(sterncalib!AK16/GAMSsternCa!AK16,"")</f>
        <v/>
      </c>
      <c r="AM16" s="61" t="str">
        <f>IFERROR(sterncalib!AL16/GAMSsternCa!AL16,"")</f>
        <v/>
      </c>
      <c r="AN16" s="61" t="str">
        <f>IFERROR(sterncalib!AM16/GAMSsternCa!AM16,"")</f>
        <v/>
      </c>
      <c r="AO16" s="61" t="str">
        <f>IFERROR(sterncalib!AN16/GAMSsternCa!AN16,"")</f>
        <v/>
      </c>
      <c r="AP16" s="61" t="str">
        <f>IFERROR(sterncalib!AO16/GAMSsternCa!AO16,"")</f>
        <v/>
      </c>
      <c r="AQ16" s="61" t="str">
        <f>IFERROR(sterncalib!AP16/GAMSsternCa!AP16,"")</f>
        <v/>
      </c>
      <c r="AR16" s="61" t="str">
        <f>IFERROR(sterncalib!AQ16/GAMSsternCa!AQ16,"")</f>
        <v/>
      </c>
      <c r="AS16" s="61" t="str">
        <f>IFERROR(sterncalib!AR16/GAMSsternCa!AR16,"")</f>
        <v/>
      </c>
      <c r="AT16" s="61" t="str">
        <f>IFERROR(sterncalib!AS16/GAMSsternCa!AS16,"")</f>
        <v/>
      </c>
      <c r="AU16" s="61" t="str">
        <f>IFERROR(sterncalib!AT16/GAMSsternCa!AT16,"")</f>
        <v/>
      </c>
      <c r="AV16" s="61" t="str">
        <f>IFERROR(sterncalib!AU16/GAMSsternCa!AU16,"")</f>
        <v/>
      </c>
      <c r="AW16" s="61" t="str">
        <f>IFERROR(sterncalib!AV16/GAMSsternCa!AV16,"")</f>
        <v/>
      </c>
      <c r="AX16" s="61" t="str">
        <f>IFERROR(sterncalib!AW16/GAMSsternCa!AW16,"")</f>
        <v/>
      </c>
      <c r="AY16" s="61" t="str">
        <f>IFERROR(sterncalib!AX16/GAMSsternCa!AX16,"")</f>
        <v/>
      </c>
      <c r="AZ16" s="61" t="str">
        <f>IFERROR(sterncalib!AY16/GAMSsternCa!AY16,"")</f>
        <v/>
      </c>
      <c r="BA16" s="61" t="str">
        <f>IFERROR(sterncalib!AZ16/GAMSsternCa!AZ16,"")</f>
        <v/>
      </c>
      <c r="BB16" s="61" t="str">
        <f>IFERROR(sterncalib!BA16/GAMSsternCa!BA16,"")</f>
        <v/>
      </c>
      <c r="BC16" s="61" t="str">
        <f>IFERROR(sterncalib!BB16/GAMSsternCa!BB16,"")</f>
        <v/>
      </c>
      <c r="BD16" s="61" t="str">
        <f>IFERROR(sterncalib!BC16/GAMSsternCa!BC16,"")</f>
        <v/>
      </c>
      <c r="BE16" s="61" t="str">
        <f>IFERROR(sterncalib!BD16/GAMSsternCa!BD16,"")</f>
        <v/>
      </c>
      <c r="BF16" s="61" t="str">
        <f>IFERROR(sterncalib!BE16/GAMSsternCa!BE16,"")</f>
        <v/>
      </c>
      <c r="BG16" s="61" t="str">
        <f>IFERROR(sterncalib!BF16/GAMSsternCa!BF16,"")</f>
        <v/>
      </c>
      <c r="BH16" s="61" t="str">
        <f>IFERROR(sterncalib!BG16/GAMSsternCa!BG16,"")</f>
        <v/>
      </c>
      <c r="BI16" s="61" t="str">
        <f>IFERROR(sterncalib!BH16/GAMSsternCa!BH16,"")</f>
        <v/>
      </c>
      <c r="BJ16" s="61" t="str">
        <f>IFERROR(sterncalib!BI16/GAMSsternCa!BI16,"")</f>
        <v/>
      </c>
    </row>
    <row r="17" spans="1:62" x14ac:dyDescent="0.25">
      <c r="A17" t="str">
        <f>sterncalib!A17</f>
        <v xml:space="preserve">  Non-diversifiable global risk (percent per year)</v>
      </c>
      <c r="B17" t="str">
        <f>GAMSbase!A17</f>
        <v>Non-Diversifiable Global Risk (per year)</v>
      </c>
      <c r="C17" s="61" t="str">
        <f>IFERROR(sterncalib!B17/GAMSsternCa!B17,"")</f>
        <v/>
      </c>
      <c r="D17" s="61" t="str">
        <f>IFERROR(sterncalib!C17/GAMSsternCa!C17,"")</f>
        <v/>
      </c>
      <c r="E17" s="61" t="str">
        <f>IFERROR(sterncalib!D17/GAMSsternCa!D17,"")</f>
        <v/>
      </c>
      <c r="F17" s="61" t="str">
        <f>IFERROR(sterncalib!E17/GAMSsternCa!E17,"")</f>
        <v/>
      </c>
      <c r="G17" s="61" t="str">
        <f>IFERROR(sterncalib!F17/GAMSsternCa!F17,"")</f>
        <v/>
      </c>
      <c r="H17" s="61" t="str">
        <f>IFERROR(sterncalib!G17/GAMSsternCa!G17,"")</f>
        <v/>
      </c>
      <c r="I17" s="61" t="str">
        <f>IFERROR(sterncalib!H17/GAMSsternCa!H17,"")</f>
        <v/>
      </c>
      <c r="J17" s="61" t="str">
        <f>IFERROR(sterncalib!I17/GAMSsternCa!I17,"")</f>
        <v/>
      </c>
      <c r="K17" s="61" t="str">
        <f>IFERROR(sterncalib!J17/GAMSsternCa!J17,"")</f>
        <v/>
      </c>
      <c r="L17" s="61" t="str">
        <f>IFERROR(sterncalib!K17/GAMSsternCa!K17,"")</f>
        <v/>
      </c>
      <c r="M17" s="61" t="str">
        <f>IFERROR(sterncalib!L17/GAMSsternCa!L17,"")</f>
        <v/>
      </c>
      <c r="N17" s="61" t="str">
        <f>IFERROR(sterncalib!M17/GAMSsternCa!M17,"")</f>
        <v/>
      </c>
      <c r="O17" s="61" t="str">
        <f>IFERROR(sterncalib!N17/GAMSsternCa!N17,"")</f>
        <v/>
      </c>
      <c r="P17" s="61" t="str">
        <f>IFERROR(sterncalib!O17/GAMSsternCa!O17,"")</f>
        <v/>
      </c>
      <c r="Q17" s="61" t="str">
        <f>IFERROR(sterncalib!P17/GAMSsternCa!P17,"")</f>
        <v/>
      </c>
      <c r="R17" s="61" t="str">
        <f>IFERROR(sterncalib!Q17/GAMSsternCa!Q17,"")</f>
        <v/>
      </c>
      <c r="S17" s="61" t="str">
        <f>IFERROR(sterncalib!R17/GAMSsternCa!R17,"")</f>
        <v/>
      </c>
      <c r="T17" s="61" t="str">
        <f>IFERROR(sterncalib!S17/GAMSsternCa!S17,"")</f>
        <v/>
      </c>
      <c r="U17" s="61" t="str">
        <f>IFERROR(sterncalib!T17/GAMSsternCa!T17,"")</f>
        <v/>
      </c>
      <c r="V17" s="61" t="str">
        <f>IFERROR(sterncalib!U17/GAMSsternCa!U17,"")</f>
        <v/>
      </c>
      <c r="W17" s="61" t="str">
        <f>IFERROR(sterncalib!V17/GAMSsternCa!V17,"")</f>
        <v/>
      </c>
      <c r="X17" s="61" t="str">
        <f>IFERROR(sterncalib!W17/GAMSsternCa!W17,"")</f>
        <v/>
      </c>
      <c r="Y17" s="61" t="str">
        <f>IFERROR(sterncalib!X17/GAMSsternCa!X17,"")</f>
        <v/>
      </c>
      <c r="Z17" s="61" t="str">
        <f>IFERROR(sterncalib!Y17/GAMSsternCa!Y17,"")</f>
        <v/>
      </c>
      <c r="AA17" s="61" t="str">
        <f>IFERROR(sterncalib!Z17/GAMSsternCa!Z17,"")</f>
        <v/>
      </c>
      <c r="AB17" s="61" t="str">
        <f>IFERROR(sterncalib!AA17/GAMSsternCa!AA17,"")</f>
        <v/>
      </c>
      <c r="AC17" s="61" t="str">
        <f>IFERROR(sterncalib!AB17/GAMSsternCa!AB17,"")</f>
        <v/>
      </c>
      <c r="AD17" s="61" t="str">
        <f>IFERROR(sterncalib!AC17/GAMSsternCa!AC17,"")</f>
        <v/>
      </c>
      <c r="AE17" s="61" t="str">
        <f>IFERROR(sterncalib!AD17/GAMSsternCa!AD17,"")</f>
        <v/>
      </c>
      <c r="AF17" s="61" t="str">
        <f>IFERROR(sterncalib!AE17/GAMSsternCa!AE17,"")</f>
        <v/>
      </c>
      <c r="AG17" s="61" t="str">
        <f>IFERROR(sterncalib!AF17/GAMSsternCa!AF17,"")</f>
        <v/>
      </c>
      <c r="AH17" s="61" t="str">
        <f>IFERROR(sterncalib!AG17/GAMSsternCa!AG17,"")</f>
        <v/>
      </c>
      <c r="AI17" s="61" t="str">
        <f>IFERROR(sterncalib!AH17/GAMSsternCa!AH17,"")</f>
        <v/>
      </c>
      <c r="AJ17" s="61" t="str">
        <f>IFERROR(sterncalib!AI17/GAMSsternCa!AI17,"")</f>
        <v/>
      </c>
      <c r="AK17" s="61" t="str">
        <f>IFERROR(sterncalib!AJ17/GAMSsternCa!AJ17,"")</f>
        <v/>
      </c>
      <c r="AL17" s="61" t="str">
        <f>IFERROR(sterncalib!AK17/GAMSsternCa!AK17,"")</f>
        <v/>
      </c>
      <c r="AM17" s="61" t="str">
        <f>IFERROR(sterncalib!AL17/GAMSsternCa!AL17,"")</f>
        <v/>
      </c>
      <c r="AN17" s="61" t="str">
        <f>IFERROR(sterncalib!AM17/GAMSsternCa!AM17,"")</f>
        <v/>
      </c>
      <c r="AO17" s="61" t="str">
        <f>IFERROR(sterncalib!AN17/GAMSsternCa!AN17,"")</f>
        <v/>
      </c>
      <c r="AP17" s="61" t="str">
        <f>IFERROR(sterncalib!AO17/GAMSsternCa!AO17,"")</f>
        <v/>
      </c>
      <c r="AQ17" s="61" t="str">
        <f>IFERROR(sterncalib!AP17/GAMSsternCa!AP17,"")</f>
        <v/>
      </c>
      <c r="AR17" s="61" t="str">
        <f>IFERROR(sterncalib!AQ17/GAMSsternCa!AQ17,"")</f>
        <v/>
      </c>
      <c r="AS17" s="61" t="str">
        <f>IFERROR(sterncalib!AR17/GAMSsternCa!AR17,"")</f>
        <v/>
      </c>
      <c r="AT17" s="61" t="str">
        <f>IFERROR(sterncalib!AS17/GAMSsternCa!AS17,"")</f>
        <v/>
      </c>
      <c r="AU17" s="61" t="str">
        <f>IFERROR(sterncalib!AT17/GAMSsternCa!AT17,"")</f>
        <v/>
      </c>
      <c r="AV17" s="61" t="str">
        <f>IFERROR(sterncalib!AU17/GAMSsternCa!AU17,"")</f>
        <v/>
      </c>
      <c r="AW17" s="61" t="str">
        <f>IFERROR(sterncalib!AV17/GAMSsternCa!AV17,"")</f>
        <v/>
      </c>
      <c r="AX17" s="61" t="str">
        <f>IFERROR(sterncalib!AW17/GAMSsternCa!AW17,"")</f>
        <v/>
      </c>
      <c r="AY17" s="61" t="str">
        <f>IFERROR(sterncalib!AX17/GAMSsternCa!AX17,"")</f>
        <v/>
      </c>
      <c r="AZ17" s="61" t="str">
        <f>IFERROR(sterncalib!AY17/GAMSsternCa!AY17,"")</f>
        <v/>
      </c>
      <c r="BA17" s="61" t="str">
        <f>IFERROR(sterncalib!AZ17/GAMSsternCa!AZ17,"")</f>
        <v/>
      </c>
      <c r="BB17" s="61" t="str">
        <f>IFERROR(sterncalib!BA17/GAMSsternCa!BA17,"")</f>
        <v/>
      </c>
      <c r="BC17" s="61" t="str">
        <f>IFERROR(sterncalib!BB17/GAMSsternCa!BB17,"")</f>
        <v/>
      </c>
      <c r="BD17" s="61" t="str">
        <f>IFERROR(sterncalib!BC17/GAMSsternCa!BC17,"")</f>
        <v/>
      </c>
      <c r="BE17" s="61" t="str">
        <f>IFERROR(sterncalib!BD17/GAMSsternCa!BD17,"")</f>
        <v/>
      </c>
      <c r="BF17" s="61" t="str">
        <f>IFERROR(sterncalib!BE17/GAMSsternCa!BE17,"")</f>
        <v/>
      </c>
      <c r="BG17" s="61" t="str">
        <f>IFERROR(sterncalib!BF17/GAMSsternCa!BF17,"")</f>
        <v/>
      </c>
      <c r="BH17" s="61" t="str">
        <f>IFERROR(sterncalib!BG17/GAMSsternCa!BG17,"")</f>
        <v/>
      </c>
      <c r="BI17" s="61" t="str">
        <f>IFERROR(sterncalib!BH17/GAMSsternCa!BH17,"")</f>
        <v/>
      </c>
      <c r="BJ17" s="61" t="str">
        <f>IFERROR(sterncalib!BI17/GAMSsternCa!BI17,"")</f>
        <v/>
      </c>
    </row>
    <row r="18" spans="1:62" x14ac:dyDescent="0.25">
      <c r="A18" t="str">
        <f>sterncalib!A18</f>
        <v>Social time preference factor</v>
      </c>
      <c r="B18" t="str">
        <f>GAMSbase!A18</f>
        <v>Social Time Preference Factor</v>
      </c>
      <c r="C18" s="61">
        <f>IFERROR(sterncalib!B18/GAMSsternCa!B18,"")</f>
        <v>1</v>
      </c>
      <c r="D18" s="61">
        <f>IFERROR(sterncalib!C18/GAMSsternCa!C18,"")</f>
        <v>0.999999999969724</v>
      </c>
      <c r="E18" s="61">
        <f>IFERROR(sterncalib!D18/GAMSsternCa!D18,"")</f>
        <v>1.0000000000131348</v>
      </c>
      <c r="F18" s="61">
        <f>IFERROR(sterncalib!E18/GAMSsternCa!E18,"")</f>
        <v>1.0000000000491438</v>
      </c>
      <c r="G18" s="61">
        <f>IFERROR(sterncalib!F18/GAMSsternCa!F18,"")</f>
        <v>1.000000000012931</v>
      </c>
      <c r="H18" s="61">
        <f>IFERROR(sterncalib!G18/GAMSsternCa!G18,"")</f>
        <v>0.99999999995574729</v>
      </c>
      <c r="I18" s="61">
        <f>IFERROR(sterncalib!H18/GAMSsternCa!H18,"")</f>
        <v>1.0000000000446825</v>
      </c>
      <c r="J18" s="61">
        <f>IFERROR(sterncalib!I18/GAMSsternCa!I18,"")</f>
        <v>1.0000000000445965</v>
      </c>
      <c r="K18" s="61">
        <f>IFERROR(sterncalib!J18/GAMSsternCa!J18,"")</f>
        <v>1.0000000000333977</v>
      </c>
      <c r="L18" s="61">
        <f>IFERROR(sterncalib!K18/GAMSsternCa!K18,"")</f>
        <v>0.99999999998838651</v>
      </c>
      <c r="M18" s="61">
        <f>IFERROR(sterncalib!L18/GAMSsternCa!L18,"")</f>
        <v>0.99999999999080758</v>
      </c>
      <c r="N18" s="61">
        <f>IFERROR(sterncalib!M18/GAMSsternCa!M18,"")</f>
        <v>1.0000000000140006</v>
      </c>
      <c r="O18" s="61">
        <f>IFERROR(sterncalib!N18/GAMSsternCa!N18,"")</f>
        <v>1.0000000000237015</v>
      </c>
      <c r="P18" s="61">
        <f>IFERROR(sterncalib!O18/GAMSsternCa!O18,"")</f>
        <v>0.99999999997470157</v>
      </c>
      <c r="Q18" s="61">
        <f>IFERROR(sterncalib!P18/GAMSsternCa!P18,"")</f>
        <v>1.0000000000219198</v>
      </c>
      <c r="R18" s="61">
        <f>IFERROR(sterncalib!Q18/GAMSsternCa!Q18,"")</f>
        <v>0.99999999998334976</v>
      </c>
      <c r="S18" s="61">
        <f>IFERROR(sterncalib!R18/GAMSsternCa!R18,"")</f>
        <v>0.99999999997836952</v>
      </c>
      <c r="T18" s="61">
        <f>IFERROR(sterncalib!S18/GAMSsternCa!S18,"")</f>
        <v>0.99999999999671318</v>
      </c>
      <c r="U18" s="61">
        <f>IFERROR(sterncalib!T18/GAMSsternCa!T18,"")</f>
        <v>1.0000000000014488</v>
      </c>
      <c r="V18" s="61">
        <f>IFERROR(sterncalib!U18/GAMSsternCa!U18,"")</f>
        <v>1.0000000000351179</v>
      </c>
      <c r="W18" s="61">
        <f>IFERROR(sterncalib!V18/GAMSsternCa!V18,"")</f>
        <v>0.9999999999975554</v>
      </c>
      <c r="X18" s="61">
        <f>IFERROR(sterncalib!W18/GAMSsternCa!W18,"")</f>
        <v>0.99999999997234346</v>
      </c>
      <c r="Y18" s="61">
        <f>IFERROR(sterncalib!X18/GAMSsternCa!X18,"")</f>
        <v>1.0000000000050404</v>
      </c>
      <c r="Z18" s="61">
        <f>IFERROR(sterncalib!Y18/GAMSsternCa!Y18,"")</f>
        <v>0.99999999998686961</v>
      </c>
      <c r="AA18" s="61">
        <f>IFERROR(sterncalib!Z18/GAMSsternCa!Z18,"")</f>
        <v>0.99999999998591349</v>
      </c>
      <c r="AB18" s="61">
        <f>IFERROR(sterncalib!AA18/GAMSsternCa!AA18,"")</f>
        <v>1.0000000000218003</v>
      </c>
      <c r="AC18" s="61">
        <f>IFERROR(sterncalib!AB18/GAMSsternCa!AB18,"")</f>
        <v>0.99999999994744115</v>
      </c>
      <c r="AD18" s="61">
        <f>IFERROR(sterncalib!AC18/GAMSsternCa!AC18,"")</f>
        <v>1.0000000000139222</v>
      </c>
      <c r="AE18" s="61">
        <f>IFERROR(sterncalib!AD18/GAMSsternCa!AD18,"")</f>
        <v>0.99999999995720401</v>
      </c>
      <c r="AF18" s="61">
        <f>IFERROR(sterncalib!AE18/GAMSsternCa!AE18,"")</f>
        <v>1.0000000000223597</v>
      </c>
      <c r="AG18" s="61">
        <f>IFERROR(sterncalib!AF18/GAMSsternCa!AF18,"")</f>
        <v>1.0000000000438396</v>
      </c>
      <c r="AH18" s="61">
        <f>IFERROR(sterncalib!AG18/GAMSsternCa!AG18,"")</f>
        <v>1.0000000000157512</v>
      </c>
      <c r="AI18" s="61">
        <f>IFERROR(sterncalib!AH18/GAMSsternCa!AH18,"")</f>
        <v>0.99999999997540168</v>
      </c>
      <c r="AJ18" s="61">
        <f>IFERROR(sterncalib!AI18/GAMSsternCa!AI18,"")</f>
        <v>1.0000000000012259</v>
      </c>
      <c r="AK18" s="61">
        <f>IFERROR(sterncalib!AJ18/GAMSsternCa!AJ18,"")</f>
        <v>0.99999999997360944</v>
      </c>
      <c r="AL18" s="61">
        <f>IFERROR(sterncalib!AK18/GAMSsternCa!AK18,"")</f>
        <v>1.0000000000432081</v>
      </c>
      <c r="AM18" s="61">
        <f>IFERROR(sterncalib!AL18/GAMSsternCa!AL18,"")</f>
        <v>1.0000000000360367</v>
      </c>
      <c r="AN18" s="61">
        <f>IFERROR(sterncalib!AM18/GAMSsternCa!AM18,"")</f>
        <v>1.0000000000436979</v>
      </c>
      <c r="AO18" s="61">
        <f>IFERROR(sterncalib!AN18/GAMSsternCa!AN18,"")</f>
        <v>0.99999999994326616</v>
      </c>
      <c r="AP18" s="61">
        <f>IFERROR(sterncalib!AO18/GAMSsternCa!AO18,"")</f>
        <v>0.99999999999633249</v>
      </c>
      <c r="AQ18" s="61">
        <f>IFERROR(sterncalib!AP18/GAMSsternCa!AP18,"")</f>
        <v>1.0000000000006135</v>
      </c>
      <c r="AR18" s="61">
        <f>IFERROR(sterncalib!AQ18/GAMSsternCa!AQ18,"")</f>
        <v>1.0000000000115494</v>
      </c>
      <c r="AS18" s="61">
        <f>IFERROR(sterncalib!AR18/GAMSsternCa!AR18,"")</f>
        <v>0.99999999997558942</v>
      </c>
      <c r="AT18" s="61">
        <f>IFERROR(sterncalib!AS18/GAMSsternCa!AS18,"")</f>
        <v>0.99999999997223743</v>
      </c>
      <c r="AU18" s="61">
        <f>IFERROR(sterncalib!AT18/GAMSsternCa!AT18,"")</f>
        <v>0.99999999996505373</v>
      </c>
      <c r="AV18" s="61">
        <f>IFERROR(sterncalib!AU18/GAMSsternCa!AU18,"")</f>
        <v>1.0000000000460108</v>
      </c>
      <c r="AW18" s="61">
        <f>IFERROR(sterncalib!AV18/GAMSsternCa!AV18,"")</f>
        <v>1.000000000058026</v>
      </c>
      <c r="AX18" s="61">
        <f>IFERROR(sterncalib!AW18/GAMSsternCa!AW18,"")</f>
        <v>0.99999999996497158</v>
      </c>
      <c r="AY18" s="61">
        <f>IFERROR(sterncalib!AX18/GAMSsternCa!AX18,"")</f>
        <v>0.99999999997869693</v>
      </c>
      <c r="AZ18" s="61">
        <f>IFERROR(sterncalib!AY18/GAMSsternCa!AY18,"")</f>
        <v>1.0000000000511078</v>
      </c>
      <c r="BA18" s="61">
        <f>IFERROR(sterncalib!AZ18/GAMSsternCa!AZ18,"")</f>
        <v>0.9999999999928304</v>
      </c>
      <c r="BB18" s="61">
        <f>IFERROR(sterncalib!BA18/GAMSsternCa!BA18,"")</f>
        <v>0.99999999998264832</v>
      </c>
      <c r="BC18" s="61">
        <f>IFERROR(sterncalib!BB18/GAMSsternCa!BB18,"")</f>
        <v>1.0000000000549105</v>
      </c>
      <c r="BD18" s="61">
        <f>IFERROR(sterncalib!BC18/GAMSsternCa!BC18,"")</f>
        <v>0.99999999996238631</v>
      </c>
      <c r="BE18" s="61">
        <f>IFERROR(sterncalib!BD18/GAMSsternCa!BD18,"")</f>
        <v>0.99999999995191902</v>
      </c>
      <c r="BF18" s="61">
        <f>IFERROR(sterncalib!BE18/GAMSsternCa!BE18,"")</f>
        <v>0.99999999998389932</v>
      </c>
      <c r="BG18" s="61">
        <f>IFERROR(sterncalib!BF18/GAMSsternCa!BF18,"")</f>
        <v>0.99999999998645883</v>
      </c>
      <c r="BH18" s="61">
        <f>IFERROR(sterncalib!BG18/GAMSsternCa!BG18,"")</f>
        <v>0.99999999998447398</v>
      </c>
      <c r="BI18" s="61">
        <f>IFERROR(sterncalib!BH18/GAMSsternCa!BH18,"")</f>
        <v>0.99999999996522693</v>
      </c>
      <c r="BJ18" s="61">
        <f>IFERROR(sterncalib!BI18/GAMSsternCa!BI18,"")</f>
        <v>1.0000000000085947</v>
      </c>
    </row>
    <row r="19" spans="1:62" x14ac:dyDescent="0.25">
      <c r="A19" t="str">
        <f>sterncalib!A19</f>
        <v>Elasticity of MU of consumption</v>
      </c>
      <c r="B19" t="str">
        <f>GAMSbase!A19</f>
        <v>Elasticity of MU of Consumption</v>
      </c>
      <c r="C19" s="61">
        <f>IFERROR(sterncalib!B19/GAMSsternCa!B19,"")</f>
        <v>1</v>
      </c>
      <c r="D19" s="61" t="str">
        <f>IFERROR(sterncalib!C19/GAMSsternCa!C19,"")</f>
        <v/>
      </c>
      <c r="E19" s="61" t="str">
        <f>IFERROR(sterncalib!D19/GAMSsternCa!D19,"")</f>
        <v/>
      </c>
      <c r="F19" s="61" t="str">
        <f>IFERROR(sterncalib!E19/GAMSsternCa!E19,"")</f>
        <v/>
      </c>
      <c r="G19" s="61" t="str">
        <f>IFERROR(sterncalib!F19/GAMSsternCa!F19,"")</f>
        <v/>
      </c>
      <c r="H19" s="61" t="str">
        <f>IFERROR(sterncalib!G19/GAMSsternCa!G19,"")</f>
        <v/>
      </c>
      <c r="I19" s="61" t="str">
        <f>IFERROR(sterncalib!H19/GAMSsternCa!H19,"")</f>
        <v/>
      </c>
      <c r="J19" s="61" t="str">
        <f>IFERROR(sterncalib!I19/GAMSsternCa!I19,"")</f>
        <v/>
      </c>
      <c r="K19" s="61" t="str">
        <f>IFERROR(sterncalib!J19/GAMSsternCa!J19,"")</f>
        <v/>
      </c>
      <c r="L19" s="61" t="str">
        <f>IFERROR(sterncalib!K19/GAMSsternCa!K19,"")</f>
        <v/>
      </c>
      <c r="M19" s="61" t="str">
        <f>IFERROR(sterncalib!L19/GAMSsternCa!L19,"")</f>
        <v/>
      </c>
      <c r="N19" s="61" t="str">
        <f>IFERROR(sterncalib!M19/GAMSsternCa!M19,"")</f>
        <v/>
      </c>
      <c r="O19" s="61" t="str">
        <f>IFERROR(sterncalib!N19/GAMSsternCa!N19,"")</f>
        <v/>
      </c>
      <c r="P19" s="61" t="str">
        <f>IFERROR(sterncalib!O19/GAMSsternCa!O19,"")</f>
        <v/>
      </c>
      <c r="Q19" s="61" t="str">
        <f>IFERROR(sterncalib!P19/GAMSsternCa!P19,"")</f>
        <v/>
      </c>
      <c r="R19" s="61" t="str">
        <f>IFERROR(sterncalib!Q19/GAMSsternCa!Q19,"")</f>
        <v/>
      </c>
      <c r="S19" s="61" t="str">
        <f>IFERROR(sterncalib!R19/GAMSsternCa!R19,"")</f>
        <v/>
      </c>
      <c r="T19" s="61" t="str">
        <f>IFERROR(sterncalib!S19/GAMSsternCa!S19,"")</f>
        <v/>
      </c>
      <c r="U19" s="61" t="str">
        <f>IFERROR(sterncalib!T19/GAMSsternCa!T19,"")</f>
        <v/>
      </c>
      <c r="V19" s="61" t="str">
        <f>IFERROR(sterncalib!U19/GAMSsternCa!U19,"")</f>
        <v/>
      </c>
      <c r="W19" s="61" t="str">
        <f>IFERROR(sterncalib!V19/GAMSsternCa!V19,"")</f>
        <v/>
      </c>
      <c r="X19" s="61" t="str">
        <f>IFERROR(sterncalib!W19/GAMSsternCa!W19,"")</f>
        <v/>
      </c>
      <c r="Y19" s="61" t="str">
        <f>IFERROR(sterncalib!X19/GAMSsternCa!X19,"")</f>
        <v/>
      </c>
      <c r="Z19" s="61" t="str">
        <f>IFERROR(sterncalib!Y19/GAMSsternCa!Y19,"")</f>
        <v/>
      </c>
      <c r="AA19" s="61" t="str">
        <f>IFERROR(sterncalib!Z19/GAMSsternCa!Z19,"")</f>
        <v/>
      </c>
      <c r="AB19" s="61" t="str">
        <f>IFERROR(sterncalib!AA19/GAMSsternCa!AA19,"")</f>
        <v/>
      </c>
      <c r="AC19" s="61" t="str">
        <f>IFERROR(sterncalib!AB19/GAMSsternCa!AB19,"")</f>
        <v/>
      </c>
      <c r="AD19" s="61" t="str">
        <f>IFERROR(sterncalib!AC19/GAMSsternCa!AC19,"")</f>
        <v/>
      </c>
      <c r="AE19" s="61" t="str">
        <f>IFERROR(sterncalib!AD19/GAMSsternCa!AD19,"")</f>
        <v/>
      </c>
      <c r="AF19" s="61" t="str">
        <f>IFERROR(sterncalib!AE19/GAMSsternCa!AE19,"")</f>
        <v/>
      </c>
      <c r="AG19" s="61" t="str">
        <f>IFERROR(sterncalib!AF19/GAMSsternCa!AF19,"")</f>
        <v/>
      </c>
      <c r="AH19" s="61" t="str">
        <f>IFERROR(sterncalib!AG19/GAMSsternCa!AG19,"")</f>
        <v/>
      </c>
      <c r="AI19" s="61" t="str">
        <f>IFERROR(sterncalib!AH19/GAMSsternCa!AH19,"")</f>
        <v/>
      </c>
      <c r="AJ19" s="61" t="str">
        <f>IFERROR(sterncalib!AI19/GAMSsternCa!AI19,"")</f>
        <v/>
      </c>
      <c r="AK19" s="61" t="str">
        <f>IFERROR(sterncalib!AJ19/GAMSsternCa!AJ19,"")</f>
        <v/>
      </c>
      <c r="AL19" s="61" t="str">
        <f>IFERROR(sterncalib!AK19/GAMSsternCa!AK19,"")</f>
        <v/>
      </c>
      <c r="AM19" s="61" t="str">
        <f>IFERROR(sterncalib!AL19/GAMSsternCa!AL19,"")</f>
        <v/>
      </c>
      <c r="AN19" s="61" t="str">
        <f>IFERROR(sterncalib!AM19/GAMSsternCa!AM19,"")</f>
        <v/>
      </c>
      <c r="AO19" s="61" t="str">
        <f>IFERROR(sterncalib!AN19/GAMSsternCa!AN19,"")</f>
        <v/>
      </c>
      <c r="AP19" s="61" t="str">
        <f>IFERROR(sterncalib!AO19/GAMSsternCa!AO19,"")</f>
        <v/>
      </c>
      <c r="AQ19" s="61" t="str">
        <f>IFERROR(sterncalib!AP19/GAMSsternCa!AP19,"")</f>
        <v/>
      </c>
      <c r="AR19" s="61" t="str">
        <f>IFERROR(sterncalib!AQ19/GAMSsternCa!AQ19,"")</f>
        <v/>
      </c>
      <c r="AS19" s="61" t="str">
        <f>IFERROR(sterncalib!AR19/GAMSsternCa!AR19,"")</f>
        <v/>
      </c>
      <c r="AT19" s="61" t="str">
        <f>IFERROR(sterncalib!AS19/GAMSsternCa!AS19,"")</f>
        <v/>
      </c>
      <c r="AU19" s="61" t="str">
        <f>IFERROR(sterncalib!AT19/GAMSsternCa!AT19,"")</f>
        <v/>
      </c>
      <c r="AV19" s="61" t="str">
        <f>IFERROR(sterncalib!AU19/GAMSsternCa!AU19,"")</f>
        <v/>
      </c>
      <c r="AW19" s="61" t="str">
        <f>IFERROR(sterncalib!AV19/GAMSsternCa!AV19,"")</f>
        <v/>
      </c>
      <c r="AX19" s="61" t="str">
        <f>IFERROR(sterncalib!AW19/GAMSsternCa!AW19,"")</f>
        <v/>
      </c>
      <c r="AY19" s="61" t="str">
        <f>IFERROR(sterncalib!AX19/GAMSsternCa!AX19,"")</f>
        <v/>
      </c>
      <c r="AZ19" s="61" t="str">
        <f>IFERROR(sterncalib!AY19/GAMSsternCa!AY19,"")</f>
        <v/>
      </c>
      <c r="BA19" s="61" t="str">
        <f>IFERROR(sterncalib!AZ19/GAMSsternCa!AZ19,"")</f>
        <v/>
      </c>
      <c r="BB19" s="61" t="str">
        <f>IFERROR(sterncalib!BA19/GAMSsternCa!BA19,"")</f>
        <v/>
      </c>
      <c r="BC19" s="61" t="str">
        <f>IFERROR(sterncalib!BB19/GAMSsternCa!BB19,"")</f>
        <v/>
      </c>
      <c r="BD19" s="61" t="str">
        <f>IFERROR(sterncalib!BC19/GAMSsternCa!BC19,"")</f>
        <v/>
      </c>
      <c r="BE19" s="61" t="str">
        <f>IFERROR(sterncalib!BD19/GAMSsternCa!BD19,"")</f>
        <v/>
      </c>
      <c r="BF19" s="61" t="str">
        <f>IFERROR(sterncalib!BE19/GAMSsternCa!BE19,"")</f>
        <v/>
      </c>
      <c r="BG19" s="61" t="str">
        <f>IFERROR(sterncalib!BF19/GAMSsternCa!BF19,"")</f>
        <v/>
      </c>
      <c r="BH19" s="61" t="str">
        <f>IFERROR(sterncalib!BG19/GAMSsternCa!BG19,"")</f>
        <v/>
      </c>
      <c r="BI19" s="61" t="str">
        <f>IFERROR(sterncalib!BH19/GAMSsternCa!BH19,"")</f>
        <v/>
      </c>
      <c r="BJ19" s="61" t="str">
        <f>IFERROR(sterncalib!BI19/GAMSsternCa!BI19,"")</f>
        <v/>
      </c>
    </row>
    <row r="20" spans="1:62" x14ac:dyDescent="0.25">
      <c r="A20" t="str">
        <f>sterncalib!A20</f>
        <v>PRODUCTIVITY</v>
      </c>
      <c r="B20" t="str">
        <f>GAMSbase!A20</f>
        <v>* PRODUCTIVITY</v>
      </c>
      <c r="C20" s="61" t="str">
        <f>IFERROR(sterncalib!B20/GAMSsternCa!B20,"")</f>
        <v/>
      </c>
      <c r="D20" s="61" t="str">
        <f>IFERROR(sterncalib!C20/GAMSsternCa!C20,"")</f>
        <v/>
      </c>
      <c r="E20" s="61" t="str">
        <f>IFERROR(sterncalib!D20/GAMSsternCa!D20,"")</f>
        <v/>
      </c>
      <c r="F20" s="61" t="str">
        <f>IFERROR(sterncalib!E20/GAMSsternCa!E20,"")</f>
        <v/>
      </c>
      <c r="G20" s="61" t="str">
        <f>IFERROR(sterncalib!F20/GAMSsternCa!F20,"")</f>
        <v/>
      </c>
      <c r="H20" s="61" t="str">
        <f>IFERROR(sterncalib!G20/GAMSsternCa!G20,"")</f>
        <v/>
      </c>
      <c r="I20" s="61" t="str">
        <f>IFERROR(sterncalib!H20/GAMSsternCa!H20,"")</f>
        <v/>
      </c>
      <c r="J20" s="61" t="str">
        <f>IFERROR(sterncalib!I20/GAMSsternCa!I20,"")</f>
        <v/>
      </c>
      <c r="K20" s="61" t="str">
        <f>IFERROR(sterncalib!J20/GAMSsternCa!J20,"")</f>
        <v/>
      </c>
      <c r="L20" s="61" t="str">
        <f>IFERROR(sterncalib!K20/GAMSsternCa!K20,"")</f>
        <v/>
      </c>
      <c r="M20" s="61" t="str">
        <f>IFERROR(sterncalib!L20/GAMSsternCa!L20,"")</f>
        <v/>
      </c>
      <c r="N20" s="61" t="str">
        <f>IFERROR(sterncalib!M20/GAMSsternCa!M20,"")</f>
        <v/>
      </c>
      <c r="O20" s="61" t="str">
        <f>IFERROR(sterncalib!N20/GAMSsternCa!N20,"")</f>
        <v/>
      </c>
      <c r="P20" s="61" t="str">
        <f>IFERROR(sterncalib!O20/GAMSsternCa!O20,"")</f>
        <v/>
      </c>
      <c r="Q20" s="61" t="str">
        <f>IFERROR(sterncalib!P20/GAMSsternCa!P20,"")</f>
        <v/>
      </c>
      <c r="R20" s="61" t="str">
        <f>IFERROR(sterncalib!Q20/GAMSsternCa!Q20,"")</f>
        <v/>
      </c>
      <c r="S20" s="61" t="str">
        <f>IFERROR(sterncalib!R20/GAMSsternCa!R20,"")</f>
        <v/>
      </c>
      <c r="T20" s="61" t="str">
        <f>IFERROR(sterncalib!S20/GAMSsternCa!S20,"")</f>
        <v/>
      </c>
      <c r="U20" s="61" t="str">
        <f>IFERROR(sterncalib!T20/GAMSsternCa!T20,"")</f>
        <v/>
      </c>
      <c r="V20" s="61" t="str">
        <f>IFERROR(sterncalib!U20/GAMSsternCa!U20,"")</f>
        <v/>
      </c>
      <c r="W20" s="61" t="str">
        <f>IFERROR(sterncalib!V20/GAMSsternCa!V20,"")</f>
        <v/>
      </c>
      <c r="X20" s="61" t="str">
        <f>IFERROR(sterncalib!W20/GAMSsternCa!W20,"")</f>
        <v/>
      </c>
      <c r="Y20" s="61" t="str">
        <f>IFERROR(sterncalib!X20/GAMSsternCa!X20,"")</f>
        <v/>
      </c>
      <c r="Z20" s="61" t="str">
        <f>IFERROR(sterncalib!Y20/GAMSsternCa!Y20,"")</f>
        <v/>
      </c>
      <c r="AA20" s="61" t="str">
        <f>IFERROR(sterncalib!Z20/GAMSsternCa!Z20,"")</f>
        <v/>
      </c>
      <c r="AB20" s="61" t="str">
        <f>IFERROR(sterncalib!AA20/GAMSsternCa!AA20,"")</f>
        <v/>
      </c>
      <c r="AC20" s="61" t="str">
        <f>IFERROR(sterncalib!AB20/GAMSsternCa!AB20,"")</f>
        <v/>
      </c>
      <c r="AD20" s="61" t="str">
        <f>IFERROR(sterncalib!AC20/GAMSsternCa!AC20,"")</f>
        <v/>
      </c>
      <c r="AE20" s="61" t="str">
        <f>IFERROR(sterncalib!AD20/GAMSsternCa!AD20,"")</f>
        <v/>
      </c>
      <c r="AF20" s="61" t="str">
        <f>IFERROR(sterncalib!AE20/GAMSsternCa!AE20,"")</f>
        <v/>
      </c>
      <c r="AG20" s="61" t="str">
        <f>IFERROR(sterncalib!AF20/GAMSsternCa!AF20,"")</f>
        <v/>
      </c>
      <c r="AH20" s="61" t="str">
        <f>IFERROR(sterncalib!AG20/GAMSsternCa!AG20,"")</f>
        <v/>
      </c>
      <c r="AI20" s="61" t="str">
        <f>IFERROR(sterncalib!AH20/GAMSsternCa!AH20,"")</f>
        <v/>
      </c>
      <c r="AJ20" s="61" t="str">
        <f>IFERROR(sterncalib!AI20/GAMSsternCa!AI20,"")</f>
        <v/>
      </c>
      <c r="AK20" s="61" t="str">
        <f>IFERROR(sterncalib!AJ20/GAMSsternCa!AJ20,"")</f>
        <v/>
      </c>
      <c r="AL20" s="61" t="str">
        <f>IFERROR(sterncalib!AK20/GAMSsternCa!AK20,"")</f>
        <v/>
      </c>
      <c r="AM20" s="61" t="str">
        <f>IFERROR(sterncalib!AL20/GAMSsternCa!AL20,"")</f>
        <v/>
      </c>
      <c r="AN20" s="61" t="str">
        <f>IFERROR(sterncalib!AM20/GAMSsternCa!AM20,"")</f>
        <v/>
      </c>
      <c r="AO20" s="61" t="str">
        <f>IFERROR(sterncalib!AN20/GAMSsternCa!AN20,"")</f>
        <v/>
      </c>
      <c r="AP20" s="61" t="str">
        <f>IFERROR(sterncalib!AO20/GAMSsternCa!AO20,"")</f>
        <v/>
      </c>
      <c r="AQ20" s="61" t="str">
        <f>IFERROR(sterncalib!AP20/GAMSsternCa!AP20,"")</f>
        <v/>
      </c>
      <c r="AR20" s="61" t="str">
        <f>IFERROR(sterncalib!AQ20/GAMSsternCa!AQ20,"")</f>
        <v/>
      </c>
      <c r="AS20" s="61" t="str">
        <f>IFERROR(sterncalib!AR20/GAMSsternCa!AR20,"")</f>
        <v/>
      </c>
      <c r="AT20" s="61" t="str">
        <f>IFERROR(sterncalib!AS20/GAMSsternCa!AS20,"")</f>
        <v/>
      </c>
      <c r="AU20" s="61" t="str">
        <f>IFERROR(sterncalib!AT20/GAMSsternCa!AT20,"")</f>
        <v/>
      </c>
      <c r="AV20" s="61" t="str">
        <f>IFERROR(sterncalib!AU20/GAMSsternCa!AU20,"")</f>
        <v/>
      </c>
      <c r="AW20" s="61" t="str">
        <f>IFERROR(sterncalib!AV20/GAMSsternCa!AV20,"")</f>
        <v/>
      </c>
      <c r="AX20" s="61" t="str">
        <f>IFERROR(sterncalib!AW20/GAMSsternCa!AW20,"")</f>
        <v/>
      </c>
      <c r="AY20" s="61" t="str">
        <f>IFERROR(sterncalib!AX20/GAMSsternCa!AX20,"")</f>
        <v/>
      </c>
      <c r="AZ20" s="61" t="str">
        <f>IFERROR(sterncalib!AY20/GAMSsternCa!AY20,"")</f>
        <v/>
      </c>
      <c r="BA20" s="61" t="str">
        <f>IFERROR(sterncalib!AZ20/GAMSsternCa!AZ20,"")</f>
        <v/>
      </c>
      <c r="BB20" s="61" t="str">
        <f>IFERROR(sterncalib!BA20/GAMSsternCa!BA20,"")</f>
        <v/>
      </c>
      <c r="BC20" s="61" t="str">
        <f>IFERROR(sterncalib!BB20/GAMSsternCa!BB20,"")</f>
        <v/>
      </c>
      <c r="BD20" s="61" t="str">
        <f>IFERROR(sterncalib!BC20/GAMSsternCa!BC20,"")</f>
        <v/>
      </c>
      <c r="BE20" s="61" t="str">
        <f>IFERROR(sterncalib!BD20/GAMSsternCa!BD20,"")</f>
        <v/>
      </c>
      <c r="BF20" s="61" t="str">
        <f>IFERROR(sterncalib!BE20/GAMSsternCa!BE20,"")</f>
        <v/>
      </c>
      <c r="BG20" s="61" t="str">
        <f>IFERROR(sterncalib!BF20/GAMSsternCa!BF20,"")</f>
        <v/>
      </c>
      <c r="BH20" s="61" t="str">
        <f>IFERROR(sterncalib!BG20/GAMSsternCa!BG20,"")</f>
        <v/>
      </c>
      <c r="BI20" s="61" t="str">
        <f>IFERROR(sterncalib!BH20/GAMSsternCa!BH20,"")</f>
        <v/>
      </c>
      <c r="BJ20" s="61" t="str">
        <f>IFERROR(sterncalib!BI20/GAMSsternCa!BI20,"")</f>
        <v/>
      </c>
    </row>
    <row r="21" spans="1:62" x14ac:dyDescent="0.25">
      <c r="A21" t="str">
        <f>sterncalib!A21</f>
        <v>Total factor productivity</v>
      </c>
      <c r="B21" t="str">
        <f>GAMSbase!A21</f>
        <v>Total Factor Productivity</v>
      </c>
      <c r="C21" s="61">
        <f>IFERROR(sterncalib!B21/GAMSsternCa!B21,"")</f>
        <v>1</v>
      </c>
      <c r="D21" s="61">
        <f>IFERROR(sterncalib!C21/GAMSsternCa!C21,"")</f>
        <v>0.99999999999728961</v>
      </c>
      <c r="E21" s="61">
        <f>IFERROR(sterncalib!D21/GAMSsternCa!D21,"")</f>
        <v>1.0000000000034102</v>
      </c>
      <c r="F21" s="61">
        <f>IFERROR(sterncalib!E21/GAMSsternCa!E21,"")</f>
        <v>1.000000000007548</v>
      </c>
      <c r="G21" s="61">
        <f>IFERROR(sterncalib!F21/GAMSsternCa!F21,"")</f>
        <v>1.0000000000057705</v>
      </c>
      <c r="H21" s="61">
        <f>IFERROR(sterncalib!G21/GAMSsternCa!G21,"")</f>
        <v>0.99999999999719269</v>
      </c>
      <c r="I21" s="61">
        <f>IFERROR(sterncalib!H21/GAMSsternCa!H21,"")</f>
        <v>0.99999999999764744</v>
      </c>
      <c r="J21" s="61">
        <f>IFERROR(sterncalib!I21/GAMSsternCa!I21,"")</f>
        <v>1.0000000000046956</v>
      </c>
      <c r="K21" s="61">
        <f>IFERROR(sterncalib!J21/GAMSsternCa!J21,"")</f>
        <v>1.0000000000054372</v>
      </c>
      <c r="L21" s="61">
        <f>IFERROR(sterncalib!K21/GAMSsternCa!K21,"")</f>
        <v>1.0000000000049887</v>
      </c>
      <c r="M21" s="61">
        <f>IFERROR(sterncalib!L21/GAMSsternCa!L21,"")</f>
        <v>0.999999999993883</v>
      </c>
      <c r="N21" s="61">
        <f>IFERROR(sterncalib!M21/GAMSsternCa!M21,"")</f>
        <v>1.0000000000059273</v>
      </c>
      <c r="O21" s="61">
        <f>IFERROR(sterncalib!N21/GAMSsternCa!N21,"")</f>
        <v>1.0000000000019396</v>
      </c>
      <c r="P21" s="61">
        <f>IFERROR(sterncalib!O21/GAMSsternCa!O21,"")</f>
        <v>0.99999999999661382</v>
      </c>
      <c r="Q21" s="61">
        <f>IFERROR(sterncalib!P21/GAMSsternCa!P21,"")</f>
        <v>0.99999999999985301</v>
      </c>
      <c r="R21" s="61">
        <f>IFERROR(sterncalib!Q21/GAMSsternCa!Q21,"")</f>
        <v>1.0000000000000451</v>
      </c>
      <c r="S21" s="61">
        <f>IFERROR(sterncalib!R21/GAMSsternCa!R21,"")</f>
        <v>0.99999999999631273</v>
      </c>
      <c r="T21" s="61">
        <f>IFERROR(sterncalib!S21/GAMSsternCa!S21,"")</f>
        <v>1.0000000000018492</v>
      </c>
      <c r="U21" s="61">
        <f>IFERROR(sterncalib!T21/GAMSsternCa!T21,"")</f>
        <v>0.99999999999911471</v>
      </c>
      <c r="V21" s="61">
        <f>IFERROR(sterncalib!U21/GAMSsternCa!U21,"")</f>
        <v>1.0000000000026592</v>
      </c>
      <c r="W21" s="61">
        <f>IFERROR(sterncalib!V21/GAMSsternCa!V21,"")</f>
        <v>0.99999999999776434</v>
      </c>
      <c r="X21" s="61">
        <f>IFERROR(sterncalib!W21/GAMSsternCa!W21,"")</f>
        <v>0.99999999999752043</v>
      </c>
      <c r="Y21" s="61">
        <f>IFERROR(sterncalib!X21/GAMSsternCa!X21,"")</f>
        <v>0.9999999999983803</v>
      </c>
      <c r="Z21" s="61">
        <f>IFERROR(sterncalib!Y21/GAMSsternCa!Y21,"")</f>
        <v>1.0000000000020643</v>
      </c>
      <c r="AA21" s="61">
        <f>IFERROR(sterncalib!Z21/GAMSsternCa!Z21,"")</f>
        <v>0.99999999999782174</v>
      </c>
      <c r="AB21" s="61">
        <f>IFERROR(sterncalib!AA21/GAMSsternCa!AA21,"")</f>
        <v>1.0000000000008076</v>
      </c>
      <c r="AC21" s="61">
        <f>IFERROR(sterncalib!AB21/GAMSsternCa!AB21,"")</f>
        <v>0.99999999999958211</v>
      </c>
      <c r="AD21" s="61">
        <f>IFERROR(sterncalib!AC21/GAMSsternCa!AC21,"")</f>
        <v>0.99999999999728906</v>
      </c>
      <c r="AE21" s="61">
        <f>IFERROR(sterncalib!AD21/GAMSsternCa!AD21,"")</f>
        <v>1.0000000000020384</v>
      </c>
      <c r="AF21" s="61">
        <f>IFERROR(sterncalib!AE21/GAMSsternCa!AE21,"")</f>
        <v>1.0000000000006655</v>
      </c>
      <c r="AG21" s="61">
        <f>IFERROR(sterncalib!AF21/GAMSsternCa!AF21,"")</f>
        <v>0.99999999999748357</v>
      </c>
      <c r="AH21" s="61">
        <f>IFERROR(sterncalib!AG21/GAMSsternCa!AG21,"")</f>
        <v>1.0000000000023623</v>
      </c>
      <c r="AI21" s="61">
        <f>IFERROR(sterncalib!AH21/GAMSsternCa!AH21,"")</f>
        <v>0.99999999999767319</v>
      </c>
      <c r="AJ21" s="61">
        <f>IFERROR(sterncalib!AI21/GAMSsternCa!AI21,"")</f>
        <v>0.99999999999903377</v>
      </c>
      <c r="AK21" s="61">
        <f>IFERROR(sterncalib!AJ21/GAMSsternCa!AJ21,"")</f>
        <v>1.0000000000000973</v>
      </c>
      <c r="AL21" s="61">
        <f>IFERROR(sterncalib!AK21/GAMSsternCa!AK21,"")</f>
        <v>1.0000000000013098</v>
      </c>
      <c r="AM21" s="61">
        <f>IFERROR(sterncalib!AL21/GAMSsternCa!AL21,"")</f>
        <v>0.99999999999870104</v>
      </c>
      <c r="AN21" s="61">
        <f>IFERROR(sterncalib!AM21/GAMSsternCa!AM21,"")</f>
        <v>1.0000000000005647</v>
      </c>
      <c r="AO21" s="61">
        <f>IFERROR(sterncalib!AN21/GAMSsternCa!AN21,"")</f>
        <v>1.0000000000014133</v>
      </c>
      <c r="AP21" s="61">
        <f>IFERROR(sterncalib!AO21/GAMSsternCa!AO21,"")</f>
        <v>1.0000000000008671</v>
      </c>
      <c r="AQ21" s="61">
        <f>IFERROR(sterncalib!AP21/GAMSsternCa!AP21,"")</f>
        <v>1.0000000000000326</v>
      </c>
      <c r="AR21" s="61">
        <f>IFERROR(sterncalib!AQ21/GAMSsternCa!AQ21,"")</f>
        <v>1.0000000000016978</v>
      </c>
      <c r="AS21" s="61">
        <f>IFERROR(sterncalib!AR21/GAMSsternCa!AR21,"")</f>
        <v>1.0000000000010196</v>
      </c>
      <c r="AT21" s="61">
        <f>IFERROR(sterncalib!AS21/GAMSsternCa!AS21,"")</f>
        <v>0.99999999999837741</v>
      </c>
      <c r="AU21" s="61">
        <f>IFERROR(sterncalib!AT21/GAMSsternCa!AT21,"")</f>
        <v>1.0000000000010947</v>
      </c>
      <c r="AV21" s="61">
        <f>IFERROR(sterncalib!AU21/GAMSsternCa!AU21,"")</f>
        <v>0.99999999999869604</v>
      </c>
      <c r="AW21" s="61">
        <f>IFERROR(sterncalib!AV21/GAMSsternCa!AV21,"")</f>
        <v>1.0000000000002209</v>
      </c>
      <c r="AX21" s="61">
        <f>IFERROR(sterncalib!AW21/GAMSsternCa!AW21,"")</f>
        <v>1.0000000000011189</v>
      </c>
      <c r="AY21" s="61">
        <f>IFERROR(sterncalib!AX21/GAMSsternCa!AX21,"")</f>
        <v>0.99999999999915068</v>
      </c>
      <c r="AZ21" s="61">
        <f>IFERROR(sterncalib!AY21/GAMSsternCa!AY21,"")</f>
        <v>1.0000000000005855</v>
      </c>
      <c r="BA21" s="61">
        <f>IFERROR(sterncalib!AZ21/GAMSsternCa!AZ21,"")</f>
        <v>0.99999999999984623</v>
      </c>
      <c r="BB21" s="61">
        <f>IFERROR(sterncalib!BA21/GAMSsternCa!BA21,"")</f>
        <v>0.99999999999907829</v>
      </c>
      <c r="BC21" s="61">
        <f>IFERROR(sterncalib!BB21/GAMSsternCa!BB21,"")</f>
        <v>0.99999999999849931</v>
      </c>
      <c r="BD21" s="61">
        <f>IFERROR(sterncalib!BC21/GAMSsternCa!BC21,"")</f>
        <v>0.99999999999900047</v>
      </c>
      <c r="BE21" s="61">
        <f>IFERROR(sterncalib!BD21/GAMSsternCa!BD21,"")</f>
        <v>1.0000000000002343</v>
      </c>
      <c r="BF21" s="61">
        <f>IFERROR(sterncalib!BE21/GAMSsternCa!BE21,"")</f>
        <v>0.9999999999995165</v>
      </c>
      <c r="BG21" s="61">
        <f>IFERROR(sterncalib!BF21/GAMSsternCa!BF21,"")</f>
        <v>0.99999999999874756</v>
      </c>
      <c r="BH21" s="61">
        <f>IFERROR(sterncalib!BG21/GAMSsternCa!BG21,"")</f>
        <v>1.0000000000003566</v>
      </c>
      <c r="BI21" s="61">
        <f>IFERROR(sterncalib!BH21/GAMSsternCa!BH21,"")</f>
        <v>1.0000000000000999</v>
      </c>
      <c r="BJ21" s="61">
        <f>IFERROR(sterncalib!BI21/GAMSsternCa!BI21,"")</f>
        <v>0.99999999999991529</v>
      </c>
    </row>
    <row r="22" spans="1:62" x14ac:dyDescent="0.25">
      <c r="A22" t="str">
        <f>sterncalib!A22</f>
        <v xml:space="preserve">     Initial level of total factor productivity</v>
      </c>
      <c r="B22" t="str">
        <f>GAMSbase!A22</f>
        <v>Initial Total Factor Productivity</v>
      </c>
      <c r="C22" s="61">
        <f>IFERROR(sterncalib!B22/GAMSsternCa!B22,"")</f>
        <v>1</v>
      </c>
      <c r="D22" s="61" t="str">
        <f>IFERROR(sterncalib!C22/GAMSsternCa!C22,"")</f>
        <v/>
      </c>
      <c r="E22" s="61" t="str">
        <f>IFERROR(sterncalib!D22/GAMSsternCa!D22,"")</f>
        <v/>
      </c>
      <c r="F22" s="61" t="str">
        <f>IFERROR(sterncalib!E22/GAMSsternCa!E22,"")</f>
        <v/>
      </c>
      <c r="G22" s="61" t="str">
        <f>IFERROR(sterncalib!F22/GAMSsternCa!F22,"")</f>
        <v/>
      </c>
      <c r="H22" s="61" t="str">
        <f>IFERROR(sterncalib!G22/GAMSsternCa!G22,"")</f>
        <v/>
      </c>
      <c r="I22" s="61" t="str">
        <f>IFERROR(sterncalib!H22/GAMSsternCa!H22,"")</f>
        <v/>
      </c>
      <c r="J22" s="61" t="str">
        <f>IFERROR(sterncalib!I22/GAMSsternCa!I22,"")</f>
        <v/>
      </c>
      <c r="K22" s="61" t="str">
        <f>IFERROR(sterncalib!J22/GAMSsternCa!J22,"")</f>
        <v/>
      </c>
      <c r="L22" s="61" t="str">
        <f>IFERROR(sterncalib!K22/GAMSsternCa!K22,"")</f>
        <v/>
      </c>
      <c r="M22" s="61" t="str">
        <f>IFERROR(sterncalib!L22/GAMSsternCa!L22,"")</f>
        <v/>
      </c>
      <c r="N22" s="61" t="str">
        <f>IFERROR(sterncalib!M22/GAMSsternCa!M22,"")</f>
        <v/>
      </c>
      <c r="O22" s="61" t="str">
        <f>IFERROR(sterncalib!N22/GAMSsternCa!N22,"")</f>
        <v/>
      </c>
      <c r="P22" s="61" t="str">
        <f>IFERROR(sterncalib!O22/GAMSsternCa!O22,"")</f>
        <v/>
      </c>
      <c r="Q22" s="61" t="str">
        <f>IFERROR(sterncalib!P22/GAMSsternCa!P22,"")</f>
        <v/>
      </c>
      <c r="R22" s="61" t="str">
        <f>IFERROR(sterncalib!Q22/GAMSsternCa!Q22,"")</f>
        <v/>
      </c>
      <c r="S22" s="61" t="str">
        <f>IFERROR(sterncalib!R22/GAMSsternCa!R22,"")</f>
        <v/>
      </c>
      <c r="T22" s="61" t="str">
        <f>IFERROR(sterncalib!S22/GAMSsternCa!S22,"")</f>
        <v/>
      </c>
      <c r="U22" s="61" t="str">
        <f>IFERROR(sterncalib!T22/GAMSsternCa!T22,"")</f>
        <v/>
      </c>
      <c r="V22" s="61" t="str">
        <f>IFERROR(sterncalib!U22/GAMSsternCa!U22,"")</f>
        <v/>
      </c>
      <c r="W22" s="61" t="str">
        <f>IFERROR(sterncalib!V22/GAMSsternCa!V22,"")</f>
        <v/>
      </c>
      <c r="X22" s="61" t="str">
        <f>IFERROR(sterncalib!W22/GAMSsternCa!W22,"")</f>
        <v/>
      </c>
      <c r="Y22" s="61" t="str">
        <f>IFERROR(sterncalib!X22/GAMSsternCa!X22,"")</f>
        <v/>
      </c>
      <c r="Z22" s="61" t="str">
        <f>IFERROR(sterncalib!Y22/GAMSsternCa!Y22,"")</f>
        <v/>
      </c>
      <c r="AA22" s="61" t="str">
        <f>IFERROR(sterncalib!Z22/GAMSsternCa!Z22,"")</f>
        <v/>
      </c>
      <c r="AB22" s="61" t="str">
        <f>IFERROR(sterncalib!AA22/GAMSsternCa!AA22,"")</f>
        <v/>
      </c>
      <c r="AC22" s="61" t="str">
        <f>IFERROR(sterncalib!AB22/GAMSsternCa!AB22,"")</f>
        <v/>
      </c>
      <c r="AD22" s="61" t="str">
        <f>IFERROR(sterncalib!AC22/GAMSsternCa!AC22,"")</f>
        <v/>
      </c>
      <c r="AE22" s="61" t="str">
        <f>IFERROR(sterncalib!AD22/GAMSsternCa!AD22,"")</f>
        <v/>
      </c>
      <c r="AF22" s="61" t="str">
        <f>IFERROR(sterncalib!AE22/GAMSsternCa!AE22,"")</f>
        <v/>
      </c>
      <c r="AG22" s="61" t="str">
        <f>IFERROR(sterncalib!AF22/GAMSsternCa!AF22,"")</f>
        <v/>
      </c>
      <c r="AH22" s="61" t="str">
        <f>IFERROR(sterncalib!AG22/GAMSsternCa!AG22,"")</f>
        <v/>
      </c>
      <c r="AI22" s="61" t="str">
        <f>IFERROR(sterncalib!AH22/GAMSsternCa!AH22,"")</f>
        <v/>
      </c>
      <c r="AJ22" s="61" t="str">
        <f>IFERROR(sterncalib!AI22/GAMSsternCa!AI22,"")</f>
        <v/>
      </c>
      <c r="AK22" s="61" t="str">
        <f>IFERROR(sterncalib!AJ22/GAMSsternCa!AJ22,"")</f>
        <v/>
      </c>
      <c r="AL22" s="61" t="str">
        <f>IFERROR(sterncalib!AK22/GAMSsternCa!AK22,"")</f>
        <v/>
      </c>
      <c r="AM22" s="61" t="str">
        <f>IFERROR(sterncalib!AL22/GAMSsternCa!AL22,"")</f>
        <v/>
      </c>
      <c r="AN22" s="61" t="str">
        <f>IFERROR(sterncalib!AM22/GAMSsternCa!AM22,"")</f>
        <v/>
      </c>
      <c r="AO22" s="61" t="str">
        <f>IFERROR(sterncalib!AN22/GAMSsternCa!AN22,"")</f>
        <v/>
      </c>
      <c r="AP22" s="61" t="str">
        <f>IFERROR(sterncalib!AO22/GAMSsternCa!AO22,"")</f>
        <v/>
      </c>
      <c r="AQ22" s="61" t="str">
        <f>IFERROR(sterncalib!AP22/GAMSsternCa!AP22,"")</f>
        <v/>
      </c>
      <c r="AR22" s="61" t="str">
        <f>IFERROR(sterncalib!AQ22/GAMSsternCa!AQ22,"")</f>
        <v/>
      </c>
      <c r="AS22" s="61" t="str">
        <f>IFERROR(sterncalib!AR22/GAMSsternCa!AR22,"")</f>
        <v/>
      </c>
      <c r="AT22" s="61" t="str">
        <f>IFERROR(sterncalib!AS22/GAMSsternCa!AS22,"")</f>
        <v/>
      </c>
      <c r="AU22" s="61" t="str">
        <f>IFERROR(sterncalib!AT22/GAMSsternCa!AT22,"")</f>
        <v/>
      </c>
      <c r="AV22" s="61" t="str">
        <f>IFERROR(sterncalib!AU22/GAMSsternCa!AU22,"")</f>
        <v/>
      </c>
      <c r="AW22" s="61" t="str">
        <f>IFERROR(sterncalib!AV22/GAMSsternCa!AV22,"")</f>
        <v/>
      </c>
      <c r="AX22" s="61" t="str">
        <f>IFERROR(sterncalib!AW22/GAMSsternCa!AW22,"")</f>
        <v/>
      </c>
      <c r="AY22" s="61" t="str">
        <f>IFERROR(sterncalib!AX22/GAMSsternCa!AX22,"")</f>
        <v/>
      </c>
      <c r="AZ22" s="61" t="str">
        <f>IFERROR(sterncalib!AY22/GAMSsternCa!AY22,"")</f>
        <v/>
      </c>
      <c r="BA22" s="61" t="str">
        <f>IFERROR(sterncalib!AZ22/GAMSsternCa!AZ22,"")</f>
        <v/>
      </c>
      <c r="BB22" s="61" t="str">
        <f>IFERROR(sterncalib!BA22/GAMSsternCa!BA22,"")</f>
        <v/>
      </c>
      <c r="BC22" s="61" t="str">
        <f>IFERROR(sterncalib!BB22/GAMSsternCa!BB22,"")</f>
        <v/>
      </c>
      <c r="BD22" s="61" t="str">
        <f>IFERROR(sterncalib!BC22/GAMSsternCa!BC22,"")</f>
        <v/>
      </c>
      <c r="BE22" s="61" t="str">
        <f>IFERROR(sterncalib!BD22/GAMSsternCa!BD22,"")</f>
        <v/>
      </c>
      <c r="BF22" s="61" t="str">
        <f>IFERROR(sterncalib!BE22/GAMSsternCa!BE22,"")</f>
        <v/>
      </c>
      <c r="BG22" s="61" t="str">
        <f>IFERROR(sterncalib!BF22/GAMSsternCa!BF22,"")</f>
        <v/>
      </c>
      <c r="BH22" s="61" t="str">
        <f>IFERROR(sterncalib!BG22/GAMSsternCa!BG22,"")</f>
        <v/>
      </c>
      <c r="BI22" s="61" t="str">
        <f>IFERROR(sterncalib!BH22/GAMSsternCa!BH22,"")</f>
        <v/>
      </c>
      <c r="BJ22" s="61" t="str">
        <f>IFERROR(sterncalib!BI22/GAMSsternCa!BI22,"")</f>
        <v/>
      </c>
    </row>
    <row r="23" spans="1:62" x14ac:dyDescent="0.25">
      <c r="A23" t="str">
        <f>sterncalib!A23</f>
        <v xml:space="preserve">     Rate of growth of productivity (per 5 year, log)</v>
      </c>
      <c r="B23" t="str">
        <f>GAMSbase!A23</f>
        <v>Rate of Growth of Productivity</v>
      </c>
      <c r="C23" s="61">
        <f>IFERROR(sterncalib!B23/GAMSsternCa!B23,"")</f>
        <v>1</v>
      </c>
      <c r="D23" s="61">
        <f>IFERROR(sterncalib!C23/GAMSsternCa!C23,"")</f>
        <v>0.99999999935214601</v>
      </c>
      <c r="E23" s="61">
        <f>IFERROR(sterncalib!D23/GAMSsternCa!D23,"")</f>
        <v>0.99999999937036654</v>
      </c>
      <c r="F23" s="61">
        <f>IFERROR(sterncalib!E23/GAMSsternCa!E23,"")</f>
        <v>1.0000000005045255</v>
      </c>
      <c r="G23" s="61">
        <f>IFERROR(sterncalib!F23/GAMSsternCa!F23,"")</f>
        <v>1.0000000000093545</v>
      </c>
      <c r="H23" s="61">
        <f>IFERROR(sterncalib!G23/GAMSsternCa!G23,"")</f>
        <v>1.0000000005526737</v>
      </c>
      <c r="I23" s="61">
        <f>IFERROR(sterncalib!H23/GAMSsternCa!H23,"")</f>
        <v>1.0000000000225879</v>
      </c>
      <c r="J23" s="61">
        <f>IFERROR(sterncalib!I23/GAMSsternCa!I23,"")</f>
        <v>1.0000000004941705</v>
      </c>
      <c r="K23" s="61">
        <f>IFERROR(sterncalib!J23/GAMSsternCa!J23,"")</f>
        <v>1.0000000003903495</v>
      </c>
      <c r="L23" s="61">
        <f>IFERROR(sterncalib!K23/GAMSsternCa!K23,"")</f>
        <v>0.99999999921421034</v>
      </c>
      <c r="M23" s="61">
        <f>IFERROR(sterncalib!L23/GAMSsternCa!L23,"")</f>
        <v>1.0000000005784864</v>
      </c>
      <c r="N23" s="61">
        <f>IFERROR(sterncalib!M23/GAMSsternCa!M23,"")</f>
        <v>1.0000000007240459</v>
      </c>
      <c r="O23" s="61">
        <f>IFERROR(sterncalib!N23/GAMSsternCa!N23,"")</f>
        <v>0.99999999926721406</v>
      </c>
      <c r="P23" s="61">
        <f>IFERROR(sterncalib!O23/GAMSsternCa!O23,"")</f>
        <v>0.9999999997261978</v>
      </c>
      <c r="Q23" s="61">
        <f>IFERROR(sterncalib!P23/GAMSsternCa!P23,"")</f>
        <v>0.99999999933321682</v>
      </c>
      <c r="R23" s="61">
        <f>IFERROR(sterncalib!Q23/GAMSsternCa!Q23,"")</f>
        <v>0.99999999956563901</v>
      </c>
      <c r="S23" s="61">
        <f>IFERROR(sterncalib!R23/GAMSsternCa!R23,"")</f>
        <v>0.9999999990320968</v>
      </c>
      <c r="T23" s="61">
        <f>IFERROR(sterncalib!S23/GAMSsternCa!S23,"")</f>
        <v>1.0000000005516332</v>
      </c>
      <c r="U23" s="61">
        <f>IFERROR(sterncalib!T23/GAMSsternCa!T23,"")</f>
        <v>1.0000000008155416</v>
      </c>
      <c r="V23" s="61">
        <f>IFERROR(sterncalib!U23/GAMSsternCa!U23,"")</f>
        <v>0.99999999904342185</v>
      </c>
      <c r="W23" s="61">
        <f>IFERROR(sterncalib!V23/GAMSsternCa!V23,"")</f>
        <v>0.9999999988796987</v>
      </c>
      <c r="X23" s="61">
        <f>IFERROR(sterncalib!W23/GAMSsternCa!W23,"")</f>
        <v>0.99999999951383867</v>
      </c>
      <c r="Y23" s="61">
        <f>IFERROR(sterncalib!X23/GAMSsternCa!X23,"")</f>
        <v>1.0000000006084615</v>
      </c>
      <c r="Z23" s="61">
        <f>IFERROR(sterncalib!Y23/GAMSsternCa!Y23,"")</f>
        <v>0.99999999889508762</v>
      </c>
      <c r="AA23" s="61">
        <f>IFERROR(sterncalib!Z23/GAMSsternCa!Z23,"")</f>
        <v>1.0000000005418961</v>
      </c>
      <c r="AB23" s="61">
        <f>IFERROR(sterncalib!AA23/GAMSsternCa!AA23,"")</f>
        <v>0.99999999910336101</v>
      </c>
      <c r="AC23" s="61">
        <f>IFERROR(sterncalib!AB23/GAMSsternCa!AB23,"")</f>
        <v>0.99999999980981602</v>
      </c>
      <c r="AD23" s="61">
        <f>IFERROR(sterncalib!AC23/GAMSsternCa!AC23,"")</f>
        <v>1.0000000008995147</v>
      </c>
      <c r="AE23" s="61">
        <f>IFERROR(sterncalib!AD23/GAMSsternCa!AD23,"")</f>
        <v>0.99999999856025479</v>
      </c>
      <c r="AF23" s="61">
        <f>IFERROR(sterncalib!AE23/GAMSsternCa!AE23,"")</f>
        <v>0.9999999997148844</v>
      </c>
      <c r="AG23" s="61">
        <f>IFERROR(sterncalib!AF23/GAMSsternCa!AF23,"")</f>
        <v>1.0000000006073455</v>
      </c>
      <c r="AH23" s="61">
        <f>IFERROR(sterncalib!AG23/GAMSsternCa!AG23,"")</f>
        <v>1.0000000006210026</v>
      </c>
      <c r="AI23" s="61">
        <f>IFERROR(sterncalib!AH23/GAMSsternCa!AH23,"")</f>
        <v>0.99999999973664366</v>
      </c>
      <c r="AJ23" s="61">
        <f>IFERROR(sterncalib!AI23/GAMSsternCa!AI23,"")</f>
        <v>0.99999999968460129</v>
      </c>
      <c r="AK23" s="61">
        <f>IFERROR(sterncalib!AJ23/GAMSsternCa!AJ23,"")</f>
        <v>0.9999999990758307</v>
      </c>
      <c r="AL23" s="61">
        <f>IFERROR(sterncalib!AK23/GAMSsternCa!AK23,"")</f>
        <v>0.99999999926863192</v>
      </c>
      <c r="AM23" s="61">
        <f>IFERROR(sterncalib!AL23/GAMSsternCa!AL23,"")</f>
        <v>1.0000000009672785</v>
      </c>
      <c r="AN23" s="61">
        <f>IFERROR(sterncalib!AM23/GAMSsternCa!AM23,"")</f>
        <v>1.0000000009579331</v>
      </c>
      <c r="AO23" s="61">
        <f>IFERROR(sterncalib!AN23/GAMSsternCa!AN23,"")</f>
        <v>1.0000000009296401</v>
      </c>
      <c r="AP23" s="61">
        <f>IFERROR(sterncalib!AO23/GAMSsternCa!AO23,"")</f>
        <v>0.99999999836752307</v>
      </c>
      <c r="AQ23" s="61">
        <f>IFERROR(sterncalib!AP23/GAMSsternCa!AP23,"")</f>
        <v>1.0000000017257873</v>
      </c>
      <c r="AR23" s="61">
        <f>IFERROR(sterncalib!AQ23/GAMSsternCa!AQ23,"")</f>
        <v>1.0000000015931623</v>
      </c>
      <c r="AS23" s="61">
        <f>IFERROR(sterncalib!AR23/GAMSsternCa!AR23,"")</f>
        <v>0.99999999970912412</v>
      </c>
      <c r="AT23" s="61">
        <f>IFERROR(sterncalib!AS23/GAMSsternCa!AS23,"")</f>
        <v>0.99999999834871167</v>
      </c>
      <c r="AU23" s="61">
        <f>IFERROR(sterncalib!AT23/GAMSsternCa!AT23,"")</f>
        <v>0.99999999788199023</v>
      </c>
      <c r="AV23" s="61">
        <f>IFERROR(sterncalib!AU23/GAMSsternCa!AU23,"")</f>
        <v>0.99999999956178842</v>
      </c>
      <c r="AW23" s="61">
        <f>IFERROR(sterncalib!AV23/GAMSsternCa!AV23,"")</f>
        <v>0.99999999958342856</v>
      </c>
      <c r="AX23" s="61">
        <f>IFERROR(sterncalib!AW23/GAMSsternCa!AW23,"")</f>
        <v>0.99999999839902753</v>
      </c>
      <c r="AY23" s="61">
        <f>IFERROR(sterncalib!AX23/GAMSsternCa!AX23,"")</f>
        <v>1.0000000019173509</v>
      </c>
      <c r="AZ23" s="61">
        <f>IFERROR(sterncalib!AY23/GAMSsternCa!AY23,"")</f>
        <v>1.00000000163791</v>
      </c>
      <c r="BA23" s="61">
        <f>IFERROR(sterncalib!AZ23/GAMSsternCa!AZ23,"")</f>
        <v>0.99999999726140176</v>
      </c>
      <c r="BB23" s="61">
        <f>IFERROR(sterncalib!BA23/GAMSsternCa!BA23,"")</f>
        <v>1.0000000010501711</v>
      </c>
      <c r="BC23" s="61">
        <f>IFERROR(sterncalib!BB23/GAMSsternCa!BB23,"")</f>
        <v>1.0000000014975476</v>
      </c>
      <c r="BD23" s="61">
        <f>IFERROR(sterncalib!BC23/GAMSsternCa!BC23,"")</f>
        <v>1.0000000016761428</v>
      </c>
      <c r="BE23" s="61">
        <f>IFERROR(sterncalib!BD23/GAMSsternCa!BD23,"")</f>
        <v>1.0000000017657393</v>
      </c>
      <c r="BF23" s="61">
        <f>IFERROR(sterncalib!BE23/GAMSsternCa!BE23,"")</f>
        <v>0.99999999875029699</v>
      </c>
      <c r="BG23" s="61">
        <f>IFERROR(sterncalib!BF23/GAMSsternCa!BF23,"")</f>
        <v>1.0000000004831302</v>
      </c>
      <c r="BH23" s="61">
        <f>IFERROR(sterncalib!BG23/GAMSsternCa!BG23,"")</f>
        <v>1.000000001172465</v>
      </c>
      <c r="BI23" s="61">
        <f>IFERROR(sterncalib!BH23/GAMSsternCa!BH23,"")</f>
        <v>1.000000003515243</v>
      </c>
      <c r="BJ23" s="61">
        <f>IFERROR(sterncalib!BI23/GAMSsternCa!BI23,"")</f>
        <v>1.0000000012787569</v>
      </c>
    </row>
    <row r="24" spans="1:62" x14ac:dyDescent="0.25">
      <c r="A24" t="str">
        <f>sterncalib!A24</f>
        <v>DAMAGE FUNCTION</v>
      </c>
      <c r="B24" t="str">
        <f>GAMSbase!A24</f>
        <v>* DAMAGE FUNCTION</v>
      </c>
      <c r="C24" s="61" t="str">
        <f>IFERROR(sterncalib!B24/GAMSsternCa!B24,"")</f>
        <v/>
      </c>
      <c r="D24" s="61" t="str">
        <f>IFERROR(sterncalib!C24/GAMSsternCa!C24,"")</f>
        <v/>
      </c>
      <c r="E24" s="61" t="str">
        <f>IFERROR(sterncalib!D24/GAMSsternCa!D24,"")</f>
        <v/>
      </c>
      <c r="F24" s="61" t="str">
        <f>IFERROR(sterncalib!E24/GAMSsternCa!E24,"")</f>
        <v/>
      </c>
      <c r="G24" s="61" t="str">
        <f>IFERROR(sterncalib!F24/GAMSsternCa!F24,"")</f>
        <v/>
      </c>
      <c r="H24" s="61" t="str">
        <f>IFERROR(sterncalib!G24/GAMSsternCa!G24,"")</f>
        <v/>
      </c>
      <c r="I24" s="61" t="str">
        <f>IFERROR(sterncalib!H24/GAMSsternCa!H24,"")</f>
        <v/>
      </c>
      <c r="J24" s="61" t="str">
        <f>IFERROR(sterncalib!I24/GAMSsternCa!I24,"")</f>
        <v/>
      </c>
      <c r="K24" s="61" t="str">
        <f>IFERROR(sterncalib!J24/GAMSsternCa!J24,"")</f>
        <v/>
      </c>
      <c r="L24" s="61" t="str">
        <f>IFERROR(sterncalib!K24/GAMSsternCa!K24,"")</f>
        <v/>
      </c>
      <c r="M24" s="61" t="str">
        <f>IFERROR(sterncalib!L24/GAMSsternCa!L24,"")</f>
        <v/>
      </c>
      <c r="N24" s="61" t="str">
        <f>IFERROR(sterncalib!M24/GAMSsternCa!M24,"")</f>
        <v/>
      </c>
      <c r="O24" s="61" t="str">
        <f>IFERROR(sterncalib!N24/GAMSsternCa!N24,"")</f>
        <v/>
      </c>
      <c r="P24" s="61" t="str">
        <f>IFERROR(sterncalib!O24/GAMSsternCa!O24,"")</f>
        <v/>
      </c>
      <c r="Q24" s="61" t="str">
        <f>IFERROR(sterncalib!P24/GAMSsternCa!P24,"")</f>
        <v/>
      </c>
      <c r="R24" s="61" t="str">
        <f>IFERROR(sterncalib!Q24/GAMSsternCa!Q24,"")</f>
        <v/>
      </c>
      <c r="S24" s="61" t="str">
        <f>IFERROR(sterncalib!R24/GAMSsternCa!R24,"")</f>
        <v/>
      </c>
      <c r="T24" s="61" t="str">
        <f>IFERROR(sterncalib!S24/GAMSsternCa!S24,"")</f>
        <v/>
      </c>
      <c r="U24" s="61" t="str">
        <f>IFERROR(sterncalib!T24/GAMSsternCa!T24,"")</f>
        <v/>
      </c>
      <c r="V24" s="61" t="str">
        <f>IFERROR(sterncalib!U24/GAMSsternCa!U24,"")</f>
        <v/>
      </c>
      <c r="W24" s="61" t="str">
        <f>IFERROR(sterncalib!V24/GAMSsternCa!V24,"")</f>
        <v/>
      </c>
      <c r="X24" s="61" t="str">
        <f>IFERROR(sterncalib!W24/GAMSsternCa!W24,"")</f>
        <v/>
      </c>
      <c r="Y24" s="61" t="str">
        <f>IFERROR(sterncalib!X24/GAMSsternCa!X24,"")</f>
        <v/>
      </c>
      <c r="Z24" s="61" t="str">
        <f>IFERROR(sterncalib!Y24/GAMSsternCa!Y24,"")</f>
        <v/>
      </c>
      <c r="AA24" s="61" t="str">
        <f>IFERROR(sterncalib!Z24/GAMSsternCa!Z24,"")</f>
        <v/>
      </c>
      <c r="AB24" s="61" t="str">
        <f>IFERROR(sterncalib!AA24/GAMSsternCa!AA24,"")</f>
        <v/>
      </c>
      <c r="AC24" s="61" t="str">
        <f>IFERROR(sterncalib!AB24/GAMSsternCa!AB24,"")</f>
        <v/>
      </c>
      <c r="AD24" s="61" t="str">
        <f>IFERROR(sterncalib!AC24/GAMSsternCa!AC24,"")</f>
        <v/>
      </c>
      <c r="AE24" s="61" t="str">
        <f>IFERROR(sterncalib!AD24/GAMSsternCa!AD24,"")</f>
        <v/>
      </c>
      <c r="AF24" s="61" t="str">
        <f>IFERROR(sterncalib!AE24/GAMSsternCa!AE24,"")</f>
        <v/>
      </c>
      <c r="AG24" s="61" t="str">
        <f>IFERROR(sterncalib!AF24/GAMSsternCa!AF24,"")</f>
        <v/>
      </c>
      <c r="AH24" s="61" t="str">
        <f>IFERROR(sterncalib!AG24/GAMSsternCa!AG24,"")</f>
        <v/>
      </c>
      <c r="AI24" s="61" t="str">
        <f>IFERROR(sterncalib!AH24/GAMSsternCa!AH24,"")</f>
        <v/>
      </c>
      <c r="AJ24" s="61" t="str">
        <f>IFERROR(sterncalib!AI24/GAMSsternCa!AI24,"")</f>
        <v/>
      </c>
      <c r="AK24" s="61" t="str">
        <f>IFERROR(sterncalib!AJ24/GAMSsternCa!AJ24,"")</f>
        <v/>
      </c>
      <c r="AL24" s="61" t="str">
        <f>IFERROR(sterncalib!AK24/GAMSsternCa!AK24,"")</f>
        <v/>
      </c>
      <c r="AM24" s="61" t="str">
        <f>IFERROR(sterncalib!AL24/GAMSsternCa!AL24,"")</f>
        <v/>
      </c>
      <c r="AN24" s="61" t="str">
        <f>IFERROR(sterncalib!AM24/GAMSsternCa!AM24,"")</f>
        <v/>
      </c>
      <c r="AO24" s="61" t="str">
        <f>IFERROR(sterncalib!AN24/GAMSsternCa!AN24,"")</f>
        <v/>
      </c>
      <c r="AP24" s="61" t="str">
        <f>IFERROR(sterncalib!AO24/GAMSsternCa!AO24,"")</f>
        <v/>
      </c>
      <c r="AQ24" s="61" t="str">
        <f>IFERROR(sterncalib!AP24/GAMSsternCa!AP24,"")</f>
        <v/>
      </c>
      <c r="AR24" s="61" t="str">
        <f>IFERROR(sterncalib!AQ24/GAMSsternCa!AQ24,"")</f>
        <v/>
      </c>
      <c r="AS24" s="61" t="str">
        <f>IFERROR(sterncalib!AR24/GAMSsternCa!AR24,"")</f>
        <v/>
      </c>
      <c r="AT24" s="61" t="str">
        <f>IFERROR(sterncalib!AS24/GAMSsternCa!AS24,"")</f>
        <v/>
      </c>
      <c r="AU24" s="61" t="str">
        <f>IFERROR(sterncalib!AT24/GAMSsternCa!AT24,"")</f>
        <v/>
      </c>
      <c r="AV24" s="61" t="str">
        <f>IFERROR(sterncalib!AU24/GAMSsternCa!AU24,"")</f>
        <v/>
      </c>
      <c r="AW24" s="61" t="str">
        <f>IFERROR(sterncalib!AV24/GAMSsternCa!AV24,"")</f>
        <v/>
      </c>
      <c r="AX24" s="61" t="str">
        <f>IFERROR(sterncalib!AW24/GAMSsternCa!AW24,"")</f>
        <v/>
      </c>
      <c r="AY24" s="61" t="str">
        <f>IFERROR(sterncalib!AX24/GAMSsternCa!AX24,"")</f>
        <v/>
      </c>
      <c r="AZ24" s="61" t="str">
        <f>IFERROR(sterncalib!AY24/GAMSsternCa!AY24,"")</f>
        <v/>
      </c>
      <c r="BA24" s="61" t="str">
        <f>IFERROR(sterncalib!AZ24/GAMSsternCa!AZ24,"")</f>
        <v/>
      </c>
      <c r="BB24" s="61" t="str">
        <f>IFERROR(sterncalib!BA24/GAMSsternCa!BA24,"")</f>
        <v/>
      </c>
      <c r="BC24" s="61" t="str">
        <f>IFERROR(sterncalib!BB24/GAMSsternCa!BB24,"")</f>
        <v/>
      </c>
      <c r="BD24" s="61" t="str">
        <f>IFERROR(sterncalib!BC24/GAMSsternCa!BC24,"")</f>
        <v/>
      </c>
      <c r="BE24" s="61" t="str">
        <f>IFERROR(sterncalib!BD24/GAMSsternCa!BD24,"")</f>
        <v/>
      </c>
      <c r="BF24" s="61" t="str">
        <f>IFERROR(sterncalib!BE24/GAMSsternCa!BE24,"")</f>
        <v/>
      </c>
      <c r="BG24" s="61" t="str">
        <f>IFERROR(sterncalib!BF24/GAMSsternCa!BF24,"")</f>
        <v/>
      </c>
      <c r="BH24" s="61" t="str">
        <f>IFERROR(sterncalib!BG24/GAMSsternCa!BG24,"")</f>
        <v/>
      </c>
      <c r="BI24" s="61" t="str">
        <f>IFERROR(sterncalib!BH24/GAMSsternCa!BH24,"")</f>
        <v/>
      </c>
      <c r="BJ24" s="61" t="str">
        <f>IFERROR(sterncalib!BI24/GAMSsternCa!BI24,"")</f>
        <v/>
      </c>
    </row>
    <row r="25" spans="1:62" x14ac:dyDescent="0.25">
      <c r="A25" t="str">
        <f>sterncalib!A25</f>
        <v>Damage coefficient on temperature</v>
      </c>
      <c r="B25" t="str">
        <f>GAMSbase!A25</f>
        <v>Damage Coefficient on Temperature</v>
      </c>
      <c r="C25" s="61" t="str">
        <f>IFERROR(sterncalib!B25/GAMSsternCa!B25,"")</f>
        <v/>
      </c>
      <c r="D25" s="61" t="str">
        <f>IFERROR(sterncalib!C25/GAMSsternCa!C25,"")</f>
        <v/>
      </c>
      <c r="E25" s="61" t="str">
        <f>IFERROR(sterncalib!D25/GAMSsternCa!D25,"")</f>
        <v/>
      </c>
      <c r="F25" s="61" t="str">
        <f>IFERROR(sterncalib!E25/GAMSsternCa!E25,"")</f>
        <v/>
      </c>
      <c r="G25" s="61" t="str">
        <f>IFERROR(sterncalib!F25/GAMSsternCa!F25,"")</f>
        <v/>
      </c>
      <c r="H25" s="61" t="str">
        <f>IFERROR(sterncalib!G25/GAMSsternCa!G25,"")</f>
        <v/>
      </c>
      <c r="I25" s="61" t="str">
        <f>IFERROR(sterncalib!H25/GAMSsternCa!H25,"")</f>
        <v/>
      </c>
      <c r="J25" s="61" t="str">
        <f>IFERROR(sterncalib!I25/GAMSsternCa!I25,"")</f>
        <v/>
      </c>
      <c r="K25" s="61" t="str">
        <f>IFERROR(sterncalib!J25/GAMSsternCa!J25,"")</f>
        <v/>
      </c>
      <c r="L25" s="61" t="str">
        <f>IFERROR(sterncalib!K25/GAMSsternCa!K25,"")</f>
        <v/>
      </c>
      <c r="M25" s="61" t="str">
        <f>IFERROR(sterncalib!L25/GAMSsternCa!L25,"")</f>
        <v/>
      </c>
      <c r="N25" s="61" t="str">
        <f>IFERROR(sterncalib!M25/GAMSsternCa!M25,"")</f>
        <v/>
      </c>
      <c r="O25" s="61" t="str">
        <f>IFERROR(sterncalib!N25/GAMSsternCa!N25,"")</f>
        <v/>
      </c>
      <c r="P25" s="61" t="str">
        <f>IFERROR(sterncalib!O25/GAMSsternCa!O25,"")</f>
        <v/>
      </c>
      <c r="Q25" s="61" t="str">
        <f>IFERROR(sterncalib!P25/GAMSsternCa!P25,"")</f>
        <v/>
      </c>
      <c r="R25" s="61" t="str">
        <f>IFERROR(sterncalib!Q25/GAMSsternCa!Q25,"")</f>
        <v/>
      </c>
      <c r="S25" s="61" t="str">
        <f>IFERROR(sterncalib!R25/GAMSsternCa!R25,"")</f>
        <v/>
      </c>
      <c r="T25" s="61" t="str">
        <f>IFERROR(sterncalib!S25/GAMSsternCa!S25,"")</f>
        <v/>
      </c>
      <c r="U25" s="61" t="str">
        <f>IFERROR(sterncalib!T25/GAMSsternCa!T25,"")</f>
        <v/>
      </c>
      <c r="V25" s="61" t="str">
        <f>IFERROR(sterncalib!U25/GAMSsternCa!U25,"")</f>
        <v/>
      </c>
      <c r="W25" s="61" t="str">
        <f>IFERROR(sterncalib!V25/GAMSsternCa!V25,"")</f>
        <v/>
      </c>
      <c r="X25" s="61" t="str">
        <f>IFERROR(sterncalib!W25/GAMSsternCa!W25,"")</f>
        <v/>
      </c>
      <c r="Y25" s="61" t="str">
        <f>IFERROR(sterncalib!X25/GAMSsternCa!X25,"")</f>
        <v/>
      </c>
      <c r="Z25" s="61" t="str">
        <f>IFERROR(sterncalib!Y25/GAMSsternCa!Y25,"")</f>
        <v/>
      </c>
      <c r="AA25" s="61" t="str">
        <f>IFERROR(sterncalib!Z25/GAMSsternCa!Z25,"")</f>
        <v/>
      </c>
      <c r="AB25" s="61" t="str">
        <f>IFERROR(sterncalib!AA25/GAMSsternCa!AA25,"")</f>
        <v/>
      </c>
      <c r="AC25" s="61" t="str">
        <f>IFERROR(sterncalib!AB25/GAMSsternCa!AB25,"")</f>
        <v/>
      </c>
      <c r="AD25" s="61" t="str">
        <f>IFERROR(sterncalib!AC25/GAMSsternCa!AC25,"")</f>
        <v/>
      </c>
      <c r="AE25" s="61" t="str">
        <f>IFERROR(sterncalib!AD25/GAMSsternCa!AD25,"")</f>
        <v/>
      </c>
      <c r="AF25" s="61" t="str">
        <f>IFERROR(sterncalib!AE25/GAMSsternCa!AE25,"")</f>
        <v/>
      </c>
      <c r="AG25" s="61" t="str">
        <f>IFERROR(sterncalib!AF25/GAMSsternCa!AF25,"")</f>
        <v/>
      </c>
      <c r="AH25" s="61" t="str">
        <f>IFERROR(sterncalib!AG25/GAMSsternCa!AG25,"")</f>
        <v/>
      </c>
      <c r="AI25" s="61" t="str">
        <f>IFERROR(sterncalib!AH25/GAMSsternCa!AH25,"")</f>
        <v/>
      </c>
      <c r="AJ25" s="61" t="str">
        <f>IFERROR(sterncalib!AI25/GAMSsternCa!AI25,"")</f>
        <v/>
      </c>
      <c r="AK25" s="61" t="str">
        <f>IFERROR(sterncalib!AJ25/GAMSsternCa!AJ25,"")</f>
        <v/>
      </c>
      <c r="AL25" s="61" t="str">
        <f>IFERROR(sterncalib!AK25/GAMSsternCa!AK25,"")</f>
        <v/>
      </c>
      <c r="AM25" s="61" t="str">
        <f>IFERROR(sterncalib!AL25/GAMSsternCa!AL25,"")</f>
        <v/>
      </c>
      <c r="AN25" s="61" t="str">
        <f>IFERROR(sterncalib!AM25/GAMSsternCa!AM25,"")</f>
        <v/>
      </c>
      <c r="AO25" s="61" t="str">
        <f>IFERROR(sterncalib!AN25/GAMSsternCa!AN25,"")</f>
        <v/>
      </c>
      <c r="AP25" s="61" t="str">
        <f>IFERROR(sterncalib!AO25/GAMSsternCa!AO25,"")</f>
        <v/>
      </c>
      <c r="AQ25" s="61" t="str">
        <f>IFERROR(sterncalib!AP25/GAMSsternCa!AP25,"")</f>
        <v/>
      </c>
      <c r="AR25" s="61" t="str">
        <f>IFERROR(sterncalib!AQ25/GAMSsternCa!AQ25,"")</f>
        <v/>
      </c>
      <c r="AS25" s="61" t="str">
        <f>IFERROR(sterncalib!AR25/GAMSsternCa!AR25,"")</f>
        <v/>
      </c>
      <c r="AT25" s="61" t="str">
        <f>IFERROR(sterncalib!AS25/GAMSsternCa!AS25,"")</f>
        <v/>
      </c>
      <c r="AU25" s="61" t="str">
        <f>IFERROR(sterncalib!AT25/GAMSsternCa!AT25,"")</f>
        <v/>
      </c>
      <c r="AV25" s="61" t="str">
        <f>IFERROR(sterncalib!AU25/GAMSsternCa!AU25,"")</f>
        <v/>
      </c>
      <c r="AW25" s="61" t="str">
        <f>IFERROR(sterncalib!AV25/GAMSsternCa!AV25,"")</f>
        <v/>
      </c>
      <c r="AX25" s="61" t="str">
        <f>IFERROR(sterncalib!AW25/GAMSsternCa!AW25,"")</f>
        <v/>
      </c>
      <c r="AY25" s="61" t="str">
        <f>IFERROR(sterncalib!AX25/GAMSsternCa!AX25,"")</f>
        <v/>
      </c>
      <c r="AZ25" s="61" t="str">
        <f>IFERROR(sterncalib!AY25/GAMSsternCa!AY25,"")</f>
        <v/>
      </c>
      <c r="BA25" s="61" t="str">
        <f>IFERROR(sterncalib!AZ25/GAMSsternCa!AZ25,"")</f>
        <v/>
      </c>
      <c r="BB25" s="61" t="str">
        <f>IFERROR(sterncalib!BA25/GAMSsternCa!BA25,"")</f>
        <v/>
      </c>
      <c r="BC25" s="61" t="str">
        <f>IFERROR(sterncalib!BB25/GAMSsternCa!BB25,"")</f>
        <v/>
      </c>
      <c r="BD25" s="61" t="str">
        <f>IFERROR(sterncalib!BC25/GAMSsternCa!BC25,"")</f>
        <v/>
      </c>
      <c r="BE25" s="61" t="str">
        <f>IFERROR(sterncalib!BD25/GAMSsternCa!BD25,"")</f>
        <v/>
      </c>
      <c r="BF25" s="61" t="str">
        <f>IFERROR(sterncalib!BE25/GAMSsternCa!BE25,"")</f>
        <v/>
      </c>
      <c r="BG25" s="61" t="str">
        <f>IFERROR(sterncalib!BF25/GAMSsternCa!BF25,"")</f>
        <v/>
      </c>
      <c r="BH25" s="61" t="str">
        <f>IFERROR(sterncalib!BG25/GAMSsternCa!BG25,"")</f>
        <v/>
      </c>
      <c r="BI25" s="61" t="str">
        <f>IFERROR(sterncalib!BH25/GAMSsternCa!BH25,"")</f>
        <v/>
      </c>
      <c r="BJ25" s="61" t="str">
        <f>IFERROR(sterncalib!BI25/GAMSsternCa!BI25,"")</f>
        <v/>
      </c>
    </row>
    <row r="26" spans="1:62" x14ac:dyDescent="0.25">
      <c r="A26" t="str">
        <f>sterncalib!A26</f>
        <v>Damage coefficient on temperature squared</v>
      </c>
      <c r="B26" t="str">
        <f>GAMSbase!A26</f>
        <v>Damage Coefficient on Temperature ^2</v>
      </c>
      <c r="C26" s="61">
        <f>IFERROR(sterncalib!B26/GAMSsternCa!B26,"")</f>
        <v>0.99999999999999989</v>
      </c>
      <c r="D26" s="61" t="str">
        <f>IFERROR(sterncalib!C26/GAMSsternCa!C26,"")</f>
        <v/>
      </c>
      <c r="E26" s="61" t="str">
        <f>IFERROR(sterncalib!D26/GAMSsternCa!D26,"")</f>
        <v/>
      </c>
      <c r="F26" s="61" t="str">
        <f>IFERROR(sterncalib!E26/GAMSsternCa!E26,"")</f>
        <v/>
      </c>
      <c r="G26" s="61" t="str">
        <f>IFERROR(sterncalib!F26/GAMSsternCa!F26,"")</f>
        <v/>
      </c>
      <c r="H26" s="61" t="str">
        <f>IFERROR(sterncalib!G26/GAMSsternCa!G26,"")</f>
        <v/>
      </c>
      <c r="I26" s="61" t="str">
        <f>IFERROR(sterncalib!H26/GAMSsternCa!H26,"")</f>
        <v/>
      </c>
      <c r="J26" s="61" t="str">
        <f>IFERROR(sterncalib!I26/GAMSsternCa!I26,"")</f>
        <v/>
      </c>
      <c r="K26" s="61" t="str">
        <f>IFERROR(sterncalib!J26/GAMSsternCa!J26,"")</f>
        <v/>
      </c>
      <c r="L26" s="61" t="str">
        <f>IFERROR(sterncalib!K26/GAMSsternCa!K26,"")</f>
        <v/>
      </c>
      <c r="M26" s="61" t="str">
        <f>IFERROR(sterncalib!L26/GAMSsternCa!L26,"")</f>
        <v/>
      </c>
      <c r="N26" s="61" t="str">
        <f>IFERROR(sterncalib!M26/GAMSsternCa!M26,"")</f>
        <v/>
      </c>
      <c r="O26" s="61" t="str">
        <f>IFERROR(sterncalib!N26/GAMSsternCa!N26,"")</f>
        <v/>
      </c>
      <c r="P26" s="61" t="str">
        <f>IFERROR(sterncalib!O26/GAMSsternCa!O26,"")</f>
        <v/>
      </c>
      <c r="Q26" s="61" t="str">
        <f>IFERROR(sterncalib!P26/GAMSsternCa!P26,"")</f>
        <v/>
      </c>
      <c r="R26" s="61" t="str">
        <f>IFERROR(sterncalib!Q26/GAMSsternCa!Q26,"")</f>
        <v/>
      </c>
      <c r="S26" s="61" t="str">
        <f>IFERROR(sterncalib!R26/GAMSsternCa!R26,"")</f>
        <v/>
      </c>
      <c r="T26" s="61" t="str">
        <f>IFERROR(sterncalib!S26/GAMSsternCa!S26,"")</f>
        <v/>
      </c>
      <c r="U26" s="61" t="str">
        <f>IFERROR(sterncalib!T26/GAMSsternCa!T26,"")</f>
        <v/>
      </c>
      <c r="V26" s="61" t="str">
        <f>IFERROR(sterncalib!U26/GAMSsternCa!U26,"")</f>
        <v/>
      </c>
      <c r="W26" s="61" t="str">
        <f>IFERROR(sterncalib!V26/GAMSsternCa!V26,"")</f>
        <v/>
      </c>
      <c r="X26" s="61" t="str">
        <f>IFERROR(sterncalib!W26/GAMSsternCa!W26,"")</f>
        <v/>
      </c>
      <c r="Y26" s="61" t="str">
        <f>IFERROR(sterncalib!X26/GAMSsternCa!X26,"")</f>
        <v/>
      </c>
      <c r="Z26" s="61" t="str">
        <f>IFERROR(sterncalib!Y26/GAMSsternCa!Y26,"")</f>
        <v/>
      </c>
      <c r="AA26" s="61" t="str">
        <f>IFERROR(sterncalib!Z26/GAMSsternCa!Z26,"")</f>
        <v/>
      </c>
      <c r="AB26" s="61" t="str">
        <f>IFERROR(sterncalib!AA26/GAMSsternCa!AA26,"")</f>
        <v/>
      </c>
      <c r="AC26" s="61" t="str">
        <f>IFERROR(sterncalib!AB26/GAMSsternCa!AB26,"")</f>
        <v/>
      </c>
      <c r="AD26" s="61" t="str">
        <f>IFERROR(sterncalib!AC26/GAMSsternCa!AC26,"")</f>
        <v/>
      </c>
      <c r="AE26" s="61" t="str">
        <f>IFERROR(sterncalib!AD26/GAMSsternCa!AD26,"")</f>
        <v/>
      </c>
      <c r="AF26" s="61" t="str">
        <f>IFERROR(sterncalib!AE26/GAMSsternCa!AE26,"")</f>
        <v/>
      </c>
      <c r="AG26" s="61" t="str">
        <f>IFERROR(sterncalib!AF26/GAMSsternCa!AF26,"")</f>
        <v/>
      </c>
      <c r="AH26" s="61" t="str">
        <f>IFERROR(sterncalib!AG26/GAMSsternCa!AG26,"")</f>
        <v/>
      </c>
      <c r="AI26" s="61" t="str">
        <f>IFERROR(sterncalib!AH26/GAMSsternCa!AH26,"")</f>
        <v/>
      </c>
      <c r="AJ26" s="61" t="str">
        <f>IFERROR(sterncalib!AI26/GAMSsternCa!AI26,"")</f>
        <v/>
      </c>
      <c r="AK26" s="61" t="str">
        <f>IFERROR(sterncalib!AJ26/GAMSsternCa!AJ26,"")</f>
        <v/>
      </c>
      <c r="AL26" s="61" t="str">
        <f>IFERROR(sterncalib!AK26/GAMSsternCa!AK26,"")</f>
        <v/>
      </c>
      <c r="AM26" s="61" t="str">
        <f>IFERROR(sterncalib!AL26/GAMSsternCa!AL26,"")</f>
        <v/>
      </c>
      <c r="AN26" s="61" t="str">
        <f>IFERROR(sterncalib!AM26/GAMSsternCa!AM26,"")</f>
        <v/>
      </c>
      <c r="AO26" s="61" t="str">
        <f>IFERROR(sterncalib!AN26/GAMSsternCa!AN26,"")</f>
        <v/>
      </c>
      <c r="AP26" s="61" t="str">
        <f>IFERROR(sterncalib!AO26/GAMSsternCa!AO26,"")</f>
        <v/>
      </c>
      <c r="AQ26" s="61" t="str">
        <f>IFERROR(sterncalib!AP26/GAMSsternCa!AP26,"")</f>
        <v/>
      </c>
      <c r="AR26" s="61" t="str">
        <f>IFERROR(sterncalib!AQ26/GAMSsternCa!AQ26,"")</f>
        <v/>
      </c>
      <c r="AS26" s="61" t="str">
        <f>IFERROR(sterncalib!AR26/GAMSsternCa!AR26,"")</f>
        <v/>
      </c>
      <c r="AT26" s="61" t="str">
        <f>IFERROR(sterncalib!AS26/GAMSsternCa!AS26,"")</f>
        <v/>
      </c>
      <c r="AU26" s="61" t="str">
        <f>IFERROR(sterncalib!AT26/GAMSsternCa!AT26,"")</f>
        <v/>
      </c>
      <c r="AV26" s="61" t="str">
        <f>IFERROR(sterncalib!AU26/GAMSsternCa!AU26,"")</f>
        <v/>
      </c>
      <c r="AW26" s="61" t="str">
        <f>IFERROR(sterncalib!AV26/GAMSsternCa!AV26,"")</f>
        <v/>
      </c>
      <c r="AX26" s="61" t="str">
        <f>IFERROR(sterncalib!AW26/GAMSsternCa!AW26,"")</f>
        <v/>
      </c>
      <c r="AY26" s="61" t="str">
        <f>IFERROR(sterncalib!AX26/GAMSsternCa!AX26,"")</f>
        <v/>
      </c>
      <c r="AZ26" s="61" t="str">
        <f>IFERROR(sterncalib!AY26/GAMSsternCa!AY26,"")</f>
        <v/>
      </c>
      <c r="BA26" s="61" t="str">
        <f>IFERROR(sterncalib!AZ26/GAMSsternCa!AZ26,"")</f>
        <v/>
      </c>
      <c r="BB26" s="61" t="str">
        <f>IFERROR(sterncalib!BA26/GAMSsternCa!BA26,"")</f>
        <v/>
      </c>
      <c r="BC26" s="61" t="str">
        <f>IFERROR(sterncalib!BB26/GAMSsternCa!BB26,"")</f>
        <v/>
      </c>
      <c r="BD26" s="61" t="str">
        <f>IFERROR(sterncalib!BC26/GAMSsternCa!BC26,"")</f>
        <v/>
      </c>
      <c r="BE26" s="61" t="str">
        <f>IFERROR(sterncalib!BD26/GAMSsternCa!BD26,"")</f>
        <v/>
      </c>
      <c r="BF26" s="61" t="str">
        <f>IFERROR(sterncalib!BE26/GAMSsternCa!BE26,"")</f>
        <v/>
      </c>
      <c r="BG26" s="61" t="str">
        <f>IFERROR(sterncalib!BF26/GAMSsternCa!BF26,"")</f>
        <v/>
      </c>
      <c r="BH26" s="61" t="str">
        <f>IFERROR(sterncalib!BG26/GAMSsternCa!BG26,"")</f>
        <v/>
      </c>
      <c r="BI26" s="61" t="str">
        <f>IFERROR(sterncalib!BH26/GAMSsternCa!BH26,"")</f>
        <v/>
      </c>
      <c r="BJ26" s="61" t="str">
        <f>IFERROR(sterncalib!BI26/GAMSsternCa!BI26,"")</f>
        <v/>
      </c>
    </row>
    <row r="27" spans="1:62" x14ac:dyDescent="0.25">
      <c r="A27" t="str">
        <f>sterncalib!A27</f>
        <v>Exponent on damages</v>
      </c>
      <c r="B27" t="str">
        <f>GAMSbase!A27</f>
        <v>Exponent on Damages</v>
      </c>
      <c r="C27" s="61">
        <f>IFERROR(sterncalib!B27/GAMSsternCa!B27,"")</f>
        <v>1</v>
      </c>
      <c r="D27" s="61" t="str">
        <f>IFERROR(sterncalib!C27/GAMSsternCa!C27,"")</f>
        <v/>
      </c>
      <c r="E27" s="61" t="str">
        <f>IFERROR(sterncalib!D27/GAMSsternCa!D27,"")</f>
        <v/>
      </c>
      <c r="F27" s="61" t="str">
        <f>IFERROR(sterncalib!E27/GAMSsternCa!E27,"")</f>
        <v/>
      </c>
      <c r="G27" s="61" t="str">
        <f>IFERROR(sterncalib!F27/GAMSsternCa!F27,"")</f>
        <v/>
      </c>
      <c r="H27" s="61" t="str">
        <f>IFERROR(sterncalib!G27/GAMSsternCa!G27,"")</f>
        <v/>
      </c>
      <c r="I27" s="61" t="str">
        <f>IFERROR(sterncalib!H27/GAMSsternCa!H27,"")</f>
        <v/>
      </c>
      <c r="J27" s="61" t="str">
        <f>IFERROR(sterncalib!I27/GAMSsternCa!I27,"")</f>
        <v/>
      </c>
      <c r="K27" s="61" t="str">
        <f>IFERROR(sterncalib!J27/GAMSsternCa!J27,"")</f>
        <v/>
      </c>
      <c r="L27" s="61" t="str">
        <f>IFERROR(sterncalib!K27/GAMSsternCa!K27,"")</f>
        <v/>
      </c>
      <c r="M27" s="61" t="str">
        <f>IFERROR(sterncalib!L27/GAMSsternCa!L27,"")</f>
        <v/>
      </c>
      <c r="N27" s="61" t="str">
        <f>IFERROR(sterncalib!M27/GAMSsternCa!M27,"")</f>
        <v/>
      </c>
      <c r="O27" s="61" t="str">
        <f>IFERROR(sterncalib!N27/GAMSsternCa!N27,"")</f>
        <v/>
      </c>
      <c r="P27" s="61" t="str">
        <f>IFERROR(sterncalib!O27/GAMSsternCa!O27,"")</f>
        <v/>
      </c>
      <c r="Q27" s="61" t="str">
        <f>IFERROR(sterncalib!P27/GAMSsternCa!P27,"")</f>
        <v/>
      </c>
      <c r="R27" s="61" t="str">
        <f>IFERROR(sterncalib!Q27/GAMSsternCa!Q27,"")</f>
        <v/>
      </c>
      <c r="S27" s="61" t="str">
        <f>IFERROR(sterncalib!R27/GAMSsternCa!R27,"")</f>
        <v/>
      </c>
      <c r="T27" s="61" t="str">
        <f>IFERROR(sterncalib!S27/GAMSsternCa!S27,"")</f>
        <v/>
      </c>
      <c r="U27" s="61" t="str">
        <f>IFERROR(sterncalib!T27/GAMSsternCa!T27,"")</f>
        <v/>
      </c>
      <c r="V27" s="61" t="str">
        <f>IFERROR(sterncalib!U27/GAMSsternCa!U27,"")</f>
        <v/>
      </c>
      <c r="W27" s="61" t="str">
        <f>IFERROR(sterncalib!V27/GAMSsternCa!V27,"")</f>
        <v/>
      </c>
      <c r="X27" s="61" t="str">
        <f>IFERROR(sterncalib!W27/GAMSsternCa!W27,"")</f>
        <v/>
      </c>
      <c r="Y27" s="61" t="str">
        <f>IFERROR(sterncalib!X27/GAMSsternCa!X27,"")</f>
        <v/>
      </c>
      <c r="Z27" s="61" t="str">
        <f>IFERROR(sterncalib!Y27/GAMSsternCa!Y27,"")</f>
        <v/>
      </c>
      <c r="AA27" s="61" t="str">
        <f>IFERROR(sterncalib!Z27/GAMSsternCa!Z27,"")</f>
        <v/>
      </c>
      <c r="AB27" s="61" t="str">
        <f>IFERROR(sterncalib!AA27/GAMSsternCa!AA27,"")</f>
        <v/>
      </c>
      <c r="AC27" s="61" t="str">
        <f>IFERROR(sterncalib!AB27/GAMSsternCa!AB27,"")</f>
        <v/>
      </c>
      <c r="AD27" s="61" t="str">
        <f>IFERROR(sterncalib!AC27/GAMSsternCa!AC27,"")</f>
        <v/>
      </c>
      <c r="AE27" s="61" t="str">
        <f>IFERROR(sterncalib!AD27/GAMSsternCa!AD27,"")</f>
        <v/>
      </c>
      <c r="AF27" s="61" t="str">
        <f>IFERROR(sterncalib!AE27/GAMSsternCa!AE27,"")</f>
        <v/>
      </c>
      <c r="AG27" s="61" t="str">
        <f>IFERROR(sterncalib!AF27/GAMSsternCa!AF27,"")</f>
        <v/>
      </c>
      <c r="AH27" s="61" t="str">
        <f>IFERROR(sterncalib!AG27/GAMSsternCa!AG27,"")</f>
        <v/>
      </c>
      <c r="AI27" s="61" t="str">
        <f>IFERROR(sterncalib!AH27/GAMSsternCa!AH27,"")</f>
        <v/>
      </c>
      <c r="AJ27" s="61" t="str">
        <f>IFERROR(sterncalib!AI27/GAMSsternCa!AI27,"")</f>
        <v/>
      </c>
      <c r="AK27" s="61" t="str">
        <f>IFERROR(sterncalib!AJ27/GAMSsternCa!AJ27,"")</f>
        <v/>
      </c>
      <c r="AL27" s="61" t="str">
        <f>IFERROR(sterncalib!AK27/GAMSsternCa!AK27,"")</f>
        <v/>
      </c>
      <c r="AM27" s="61" t="str">
        <f>IFERROR(sterncalib!AL27/GAMSsternCa!AL27,"")</f>
        <v/>
      </c>
      <c r="AN27" s="61" t="str">
        <f>IFERROR(sterncalib!AM27/GAMSsternCa!AM27,"")</f>
        <v/>
      </c>
      <c r="AO27" s="61" t="str">
        <f>IFERROR(sterncalib!AN27/GAMSsternCa!AN27,"")</f>
        <v/>
      </c>
      <c r="AP27" s="61" t="str">
        <f>IFERROR(sterncalib!AO27/GAMSsternCa!AO27,"")</f>
        <v/>
      </c>
      <c r="AQ27" s="61" t="str">
        <f>IFERROR(sterncalib!AP27/GAMSsternCa!AP27,"")</f>
        <v/>
      </c>
      <c r="AR27" s="61" t="str">
        <f>IFERROR(sterncalib!AQ27/GAMSsternCa!AQ27,"")</f>
        <v/>
      </c>
      <c r="AS27" s="61" t="str">
        <f>IFERROR(sterncalib!AR27/GAMSsternCa!AR27,"")</f>
        <v/>
      </c>
      <c r="AT27" s="61" t="str">
        <f>IFERROR(sterncalib!AS27/GAMSsternCa!AS27,"")</f>
        <v/>
      </c>
      <c r="AU27" s="61" t="str">
        <f>IFERROR(sterncalib!AT27/GAMSsternCa!AT27,"")</f>
        <v/>
      </c>
      <c r="AV27" s="61" t="str">
        <f>IFERROR(sterncalib!AU27/GAMSsternCa!AU27,"")</f>
        <v/>
      </c>
      <c r="AW27" s="61" t="str">
        <f>IFERROR(sterncalib!AV27/GAMSsternCa!AV27,"")</f>
        <v/>
      </c>
      <c r="AX27" s="61" t="str">
        <f>IFERROR(sterncalib!AW27/GAMSsternCa!AW27,"")</f>
        <v/>
      </c>
      <c r="AY27" s="61" t="str">
        <f>IFERROR(sterncalib!AX27/GAMSsternCa!AX27,"")</f>
        <v/>
      </c>
      <c r="AZ27" s="61" t="str">
        <f>IFERROR(sterncalib!AY27/GAMSsternCa!AY27,"")</f>
        <v/>
      </c>
      <c r="BA27" s="61" t="str">
        <f>IFERROR(sterncalib!AZ27/GAMSsternCa!AZ27,"")</f>
        <v/>
      </c>
      <c r="BB27" s="61" t="str">
        <f>IFERROR(sterncalib!BA27/GAMSsternCa!BA27,"")</f>
        <v/>
      </c>
      <c r="BC27" s="61" t="str">
        <f>IFERROR(sterncalib!BB27/GAMSsternCa!BB27,"")</f>
        <v/>
      </c>
      <c r="BD27" s="61" t="str">
        <f>IFERROR(sterncalib!BC27/GAMSsternCa!BC27,"")</f>
        <v/>
      </c>
      <c r="BE27" s="61" t="str">
        <f>IFERROR(sterncalib!BD27/GAMSsternCa!BD27,"")</f>
        <v/>
      </c>
      <c r="BF27" s="61" t="str">
        <f>IFERROR(sterncalib!BE27/GAMSsternCa!BE27,"")</f>
        <v/>
      </c>
      <c r="BG27" s="61" t="str">
        <f>IFERROR(sterncalib!BF27/GAMSsternCa!BF27,"")</f>
        <v/>
      </c>
      <c r="BH27" s="61" t="str">
        <f>IFERROR(sterncalib!BG27/GAMSsternCa!BG27,"")</f>
        <v/>
      </c>
      <c r="BI27" s="61" t="str">
        <f>IFERROR(sterncalib!BH27/GAMSsternCa!BH27,"")</f>
        <v/>
      </c>
      <c r="BJ27" s="61" t="str">
        <f>IFERROR(sterncalib!BI27/GAMSsternCa!BI27,"")</f>
        <v/>
      </c>
    </row>
    <row r="28" spans="1:62" x14ac:dyDescent="0.25">
      <c r="A28" t="str">
        <f>sterncalib!A28</f>
        <v>Threshold for catastrophic damages</v>
      </c>
      <c r="B28" t="str">
        <f>GAMSbase!A28</f>
        <v>Threshold for Catastrophic Damages</v>
      </c>
      <c r="C28" s="61" t="str">
        <f>IFERROR(sterncalib!B28/GAMSsternCa!B28,"")</f>
        <v/>
      </c>
      <c r="D28" s="61" t="str">
        <f>IFERROR(sterncalib!C28/GAMSsternCa!C28,"")</f>
        <v/>
      </c>
      <c r="E28" s="61" t="str">
        <f>IFERROR(sterncalib!D28/GAMSsternCa!D28,"")</f>
        <v/>
      </c>
      <c r="F28" s="61" t="str">
        <f>IFERROR(sterncalib!E28/GAMSsternCa!E28,"")</f>
        <v/>
      </c>
      <c r="G28" s="61" t="str">
        <f>IFERROR(sterncalib!F28/GAMSsternCa!F28,"")</f>
        <v/>
      </c>
      <c r="H28" s="61" t="str">
        <f>IFERROR(sterncalib!G28/GAMSsternCa!G28,"")</f>
        <v/>
      </c>
      <c r="I28" s="61" t="str">
        <f>IFERROR(sterncalib!H28/GAMSsternCa!H28,"")</f>
        <v/>
      </c>
      <c r="J28" s="61" t="str">
        <f>IFERROR(sterncalib!I28/GAMSsternCa!I28,"")</f>
        <v/>
      </c>
      <c r="K28" s="61" t="str">
        <f>IFERROR(sterncalib!J28/GAMSsternCa!J28,"")</f>
        <v/>
      </c>
      <c r="L28" s="61" t="str">
        <f>IFERROR(sterncalib!K28/GAMSsternCa!K28,"")</f>
        <v/>
      </c>
      <c r="M28" s="61" t="str">
        <f>IFERROR(sterncalib!L28/GAMSsternCa!L28,"")</f>
        <v/>
      </c>
      <c r="N28" s="61" t="str">
        <f>IFERROR(sterncalib!M28/GAMSsternCa!M28,"")</f>
        <v/>
      </c>
      <c r="O28" s="61" t="str">
        <f>IFERROR(sterncalib!N28/GAMSsternCa!N28,"")</f>
        <v/>
      </c>
      <c r="P28" s="61" t="str">
        <f>IFERROR(sterncalib!O28/GAMSsternCa!O28,"")</f>
        <v/>
      </c>
      <c r="Q28" s="61" t="str">
        <f>IFERROR(sterncalib!P28/GAMSsternCa!P28,"")</f>
        <v/>
      </c>
      <c r="R28" s="61" t="str">
        <f>IFERROR(sterncalib!Q28/GAMSsternCa!Q28,"")</f>
        <v/>
      </c>
      <c r="S28" s="61" t="str">
        <f>IFERROR(sterncalib!R28/GAMSsternCa!R28,"")</f>
        <v/>
      </c>
      <c r="T28" s="61" t="str">
        <f>IFERROR(sterncalib!S28/GAMSsternCa!S28,"")</f>
        <v/>
      </c>
      <c r="U28" s="61" t="str">
        <f>IFERROR(sterncalib!T28/GAMSsternCa!T28,"")</f>
        <v/>
      </c>
      <c r="V28" s="61" t="str">
        <f>IFERROR(sterncalib!U28/GAMSsternCa!U28,"")</f>
        <v/>
      </c>
      <c r="W28" s="61" t="str">
        <f>IFERROR(sterncalib!V28/GAMSsternCa!V28,"")</f>
        <v/>
      </c>
      <c r="X28" s="61" t="str">
        <f>IFERROR(sterncalib!W28/GAMSsternCa!W28,"")</f>
        <v/>
      </c>
      <c r="Y28" s="61" t="str">
        <f>IFERROR(sterncalib!X28/GAMSsternCa!X28,"")</f>
        <v/>
      </c>
      <c r="Z28" s="61" t="str">
        <f>IFERROR(sterncalib!Y28/GAMSsternCa!Y28,"")</f>
        <v/>
      </c>
      <c r="AA28" s="61" t="str">
        <f>IFERROR(sterncalib!Z28/GAMSsternCa!Z28,"")</f>
        <v/>
      </c>
      <c r="AB28" s="61" t="str">
        <f>IFERROR(sterncalib!AA28/GAMSsternCa!AA28,"")</f>
        <v/>
      </c>
      <c r="AC28" s="61" t="str">
        <f>IFERROR(sterncalib!AB28/GAMSsternCa!AB28,"")</f>
        <v/>
      </c>
      <c r="AD28" s="61" t="str">
        <f>IFERROR(sterncalib!AC28/GAMSsternCa!AC28,"")</f>
        <v/>
      </c>
      <c r="AE28" s="61" t="str">
        <f>IFERROR(sterncalib!AD28/GAMSsternCa!AD28,"")</f>
        <v/>
      </c>
      <c r="AF28" s="61" t="str">
        <f>IFERROR(sterncalib!AE28/GAMSsternCa!AE28,"")</f>
        <v/>
      </c>
      <c r="AG28" s="61" t="str">
        <f>IFERROR(sterncalib!AF28/GAMSsternCa!AF28,"")</f>
        <v/>
      </c>
      <c r="AH28" s="61" t="str">
        <f>IFERROR(sterncalib!AG28/GAMSsternCa!AG28,"")</f>
        <v/>
      </c>
      <c r="AI28" s="61" t="str">
        <f>IFERROR(sterncalib!AH28/GAMSsternCa!AH28,"")</f>
        <v/>
      </c>
      <c r="AJ28" s="61" t="str">
        <f>IFERROR(sterncalib!AI28/GAMSsternCa!AI28,"")</f>
        <v/>
      </c>
      <c r="AK28" s="61" t="str">
        <f>IFERROR(sterncalib!AJ28/GAMSsternCa!AJ28,"")</f>
        <v/>
      </c>
      <c r="AL28" s="61" t="str">
        <f>IFERROR(sterncalib!AK28/GAMSsternCa!AK28,"")</f>
        <v/>
      </c>
      <c r="AM28" s="61" t="str">
        <f>IFERROR(sterncalib!AL28/GAMSsternCa!AL28,"")</f>
        <v/>
      </c>
      <c r="AN28" s="61" t="str">
        <f>IFERROR(sterncalib!AM28/GAMSsternCa!AM28,"")</f>
        <v/>
      </c>
      <c r="AO28" s="61" t="str">
        <f>IFERROR(sterncalib!AN28/GAMSsternCa!AN28,"")</f>
        <v/>
      </c>
      <c r="AP28" s="61" t="str">
        <f>IFERROR(sterncalib!AO28/GAMSsternCa!AO28,"")</f>
        <v/>
      </c>
      <c r="AQ28" s="61" t="str">
        <f>IFERROR(sterncalib!AP28/GAMSsternCa!AP28,"")</f>
        <v/>
      </c>
      <c r="AR28" s="61" t="str">
        <f>IFERROR(sterncalib!AQ28/GAMSsternCa!AQ28,"")</f>
        <v/>
      </c>
      <c r="AS28" s="61" t="str">
        <f>IFERROR(sterncalib!AR28/GAMSsternCa!AR28,"")</f>
        <v/>
      </c>
      <c r="AT28" s="61" t="str">
        <f>IFERROR(sterncalib!AS28/GAMSsternCa!AS28,"")</f>
        <v/>
      </c>
      <c r="AU28" s="61" t="str">
        <f>IFERROR(sterncalib!AT28/GAMSsternCa!AT28,"")</f>
        <v/>
      </c>
      <c r="AV28" s="61" t="str">
        <f>IFERROR(sterncalib!AU28/GAMSsternCa!AU28,"")</f>
        <v/>
      </c>
      <c r="AW28" s="61" t="str">
        <f>IFERROR(sterncalib!AV28/GAMSsternCa!AV28,"")</f>
        <v/>
      </c>
      <c r="AX28" s="61" t="str">
        <f>IFERROR(sterncalib!AW28/GAMSsternCa!AW28,"")</f>
        <v/>
      </c>
      <c r="AY28" s="61" t="str">
        <f>IFERROR(sterncalib!AX28/GAMSsternCa!AX28,"")</f>
        <v/>
      </c>
      <c r="AZ28" s="61" t="str">
        <f>IFERROR(sterncalib!AY28/GAMSsternCa!AY28,"")</f>
        <v/>
      </c>
      <c r="BA28" s="61" t="str">
        <f>IFERROR(sterncalib!AZ28/GAMSsternCa!AZ28,"")</f>
        <v/>
      </c>
      <c r="BB28" s="61" t="str">
        <f>IFERROR(sterncalib!BA28/GAMSsternCa!BA28,"")</f>
        <v/>
      </c>
      <c r="BC28" s="61" t="str">
        <f>IFERROR(sterncalib!BB28/GAMSsternCa!BB28,"")</f>
        <v/>
      </c>
      <c r="BD28" s="61" t="str">
        <f>IFERROR(sterncalib!BC28/GAMSsternCa!BC28,"")</f>
        <v/>
      </c>
      <c r="BE28" s="61" t="str">
        <f>IFERROR(sterncalib!BD28/GAMSsternCa!BD28,"")</f>
        <v/>
      </c>
      <c r="BF28" s="61" t="str">
        <f>IFERROR(sterncalib!BE28/GAMSsternCa!BE28,"")</f>
        <v/>
      </c>
      <c r="BG28" s="61" t="str">
        <f>IFERROR(sterncalib!BF28/GAMSsternCa!BF28,"")</f>
        <v/>
      </c>
      <c r="BH28" s="61" t="str">
        <f>IFERROR(sterncalib!BG28/GAMSsternCa!BG28,"")</f>
        <v/>
      </c>
      <c r="BI28" s="61" t="str">
        <f>IFERROR(sterncalib!BH28/GAMSsternCa!BH28,"")</f>
        <v/>
      </c>
      <c r="BJ28" s="61" t="str">
        <f>IFERROR(sterncalib!BI28/GAMSsternCa!BI28,"")</f>
        <v/>
      </c>
    </row>
    <row r="29" spans="1:62" x14ac:dyDescent="0.25">
      <c r="A29" t="str">
        <f>sterncalib!A29</f>
        <v>Exponent for catastrophic damages</v>
      </c>
      <c r="B29" t="str">
        <f>GAMSbase!A29</f>
        <v>Exponent for Catastrophic Damages</v>
      </c>
      <c r="C29" s="61" t="str">
        <f>IFERROR(sterncalib!B29/GAMSsternCa!B29,"")</f>
        <v/>
      </c>
      <c r="D29" s="61" t="str">
        <f>IFERROR(sterncalib!C29/GAMSsternCa!C29,"")</f>
        <v/>
      </c>
      <c r="E29" s="61" t="str">
        <f>IFERROR(sterncalib!D29/GAMSsternCa!D29,"")</f>
        <v/>
      </c>
      <c r="F29" s="61" t="str">
        <f>IFERROR(sterncalib!E29/GAMSsternCa!E29,"")</f>
        <v/>
      </c>
      <c r="G29" s="61" t="str">
        <f>IFERROR(sterncalib!F29/GAMSsternCa!F29,"")</f>
        <v/>
      </c>
      <c r="H29" s="61" t="str">
        <f>IFERROR(sterncalib!G29/GAMSsternCa!G29,"")</f>
        <v/>
      </c>
      <c r="I29" s="61" t="str">
        <f>IFERROR(sterncalib!H29/GAMSsternCa!H29,"")</f>
        <v/>
      </c>
      <c r="J29" s="61" t="str">
        <f>IFERROR(sterncalib!I29/GAMSsternCa!I29,"")</f>
        <v/>
      </c>
      <c r="K29" s="61" t="str">
        <f>IFERROR(sterncalib!J29/GAMSsternCa!J29,"")</f>
        <v/>
      </c>
      <c r="L29" s="61" t="str">
        <f>IFERROR(sterncalib!K29/GAMSsternCa!K29,"")</f>
        <v/>
      </c>
      <c r="M29" s="61" t="str">
        <f>IFERROR(sterncalib!L29/GAMSsternCa!L29,"")</f>
        <v/>
      </c>
      <c r="N29" s="61" t="str">
        <f>IFERROR(sterncalib!M29/GAMSsternCa!M29,"")</f>
        <v/>
      </c>
      <c r="O29" s="61" t="str">
        <f>IFERROR(sterncalib!N29/GAMSsternCa!N29,"")</f>
        <v/>
      </c>
      <c r="P29" s="61" t="str">
        <f>IFERROR(sterncalib!O29/GAMSsternCa!O29,"")</f>
        <v/>
      </c>
      <c r="Q29" s="61" t="str">
        <f>IFERROR(sterncalib!P29/GAMSsternCa!P29,"")</f>
        <v/>
      </c>
      <c r="R29" s="61" t="str">
        <f>IFERROR(sterncalib!Q29/GAMSsternCa!Q29,"")</f>
        <v/>
      </c>
      <c r="S29" s="61" t="str">
        <f>IFERROR(sterncalib!R29/GAMSsternCa!R29,"")</f>
        <v/>
      </c>
      <c r="T29" s="61" t="str">
        <f>IFERROR(sterncalib!S29/GAMSsternCa!S29,"")</f>
        <v/>
      </c>
      <c r="U29" s="61" t="str">
        <f>IFERROR(sterncalib!T29/GAMSsternCa!T29,"")</f>
        <v/>
      </c>
      <c r="V29" s="61" t="str">
        <f>IFERROR(sterncalib!U29/GAMSsternCa!U29,"")</f>
        <v/>
      </c>
      <c r="W29" s="61" t="str">
        <f>IFERROR(sterncalib!V29/GAMSsternCa!V29,"")</f>
        <v/>
      </c>
      <c r="X29" s="61" t="str">
        <f>IFERROR(sterncalib!W29/GAMSsternCa!W29,"")</f>
        <v/>
      </c>
      <c r="Y29" s="61" t="str">
        <f>IFERROR(sterncalib!X29/GAMSsternCa!X29,"")</f>
        <v/>
      </c>
      <c r="Z29" s="61" t="str">
        <f>IFERROR(sterncalib!Y29/GAMSsternCa!Y29,"")</f>
        <v/>
      </c>
      <c r="AA29" s="61" t="str">
        <f>IFERROR(sterncalib!Z29/GAMSsternCa!Z29,"")</f>
        <v/>
      </c>
      <c r="AB29" s="61" t="str">
        <f>IFERROR(sterncalib!AA29/GAMSsternCa!AA29,"")</f>
        <v/>
      </c>
      <c r="AC29" s="61" t="str">
        <f>IFERROR(sterncalib!AB29/GAMSsternCa!AB29,"")</f>
        <v/>
      </c>
      <c r="AD29" s="61" t="str">
        <f>IFERROR(sterncalib!AC29/GAMSsternCa!AC29,"")</f>
        <v/>
      </c>
      <c r="AE29" s="61" t="str">
        <f>IFERROR(sterncalib!AD29/GAMSsternCa!AD29,"")</f>
        <v/>
      </c>
      <c r="AF29" s="61" t="str">
        <f>IFERROR(sterncalib!AE29/GAMSsternCa!AE29,"")</f>
        <v/>
      </c>
      <c r="AG29" s="61" t="str">
        <f>IFERROR(sterncalib!AF29/GAMSsternCa!AF29,"")</f>
        <v/>
      </c>
      <c r="AH29" s="61" t="str">
        <f>IFERROR(sterncalib!AG29/GAMSsternCa!AG29,"")</f>
        <v/>
      </c>
      <c r="AI29" s="61" t="str">
        <f>IFERROR(sterncalib!AH29/GAMSsternCa!AH29,"")</f>
        <v/>
      </c>
      <c r="AJ29" s="61" t="str">
        <f>IFERROR(sterncalib!AI29/GAMSsternCa!AI29,"")</f>
        <v/>
      </c>
      <c r="AK29" s="61" t="str">
        <f>IFERROR(sterncalib!AJ29/GAMSsternCa!AJ29,"")</f>
        <v/>
      </c>
      <c r="AL29" s="61" t="str">
        <f>IFERROR(sterncalib!AK29/GAMSsternCa!AK29,"")</f>
        <v/>
      </c>
      <c r="AM29" s="61" t="str">
        <f>IFERROR(sterncalib!AL29/GAMSsternCa!AL29,"")</f>
        <v/>
      </c>
      <c r="AN29" s="61" t="str">
        <f>IFERROR(sterncalib!AM29/GAMSsternCa!AM29,"")</f>
        <v/>
      </c>
      <c r="AO29" s="61" t="str">
        <f>IFERROR(sterncalib!AN29/GAMSsternCa!AN29,"")</f>
        <v/>
      </c>
      <c r="AP29" s="61" t="str">
        <f>IFERROR(sterncalib!AO29/GAMSsternCa!AO29,"")</f>
        <v/>
      </c>
      <c r="AQ29" s="61" t="str">
        <f>IFERROR(sterncalib!AP29/GAMSsternCa!AP29,"")</f>
        <v/>
      </c>
      <c r="AR29" s="61" t="str">
        <f>IFERROR(sterncalib!AQ29/GAMSsternCa!AQ29,"")</f>
        <v/>
      </c>
      <c r="AS29" s="61" t="str">
        <f>IFERROR(sterncalib!AR29/GAMSsternCa!AR29,"")</f>
        <v/>
      </c>
      <c r="AT29" s="61" t="str">
        <f>IFERROR(sterncalib!AS29/GAMSsternCa!AS29,"")</f>
        <v/>
      </c>
      <c r="AU29" s="61" t="str">
        <f>IFERROR(sterncalib!AT29/GAMSsternCa!AT29,"")</f>
        <v/>
      </c>
      <c r="AV29" s="61" t="str">
        <f>IFERROR(sterncalib!AU29/GAMSsternCa!AU29,"")</f>
        <v/>
      </c>
      <c r="AW29" s="61" t="str">
        <f>IFERROR(sterncalib!AV29/GAMSsternCa!AV29,"")</f>
        <v/>
      </c>
      <c r="AX29" s="61" t="str">
        <f>IFERROR(sterncalib!AW29/GAMSsternCa!AW29,"")</f>
        <v/>
      </c>
      <c r="AY29" s="61" t="str">
        <f>IFERROR(sterncalib!AX29/GAMSsternCa!AX29,"")</f>
        <v/>
      </c>
      <c r="AZ29" s="61" t="str">
        <f>IFERROR(sterncalib!AY29/GAMSsternCa!AY29,"")</f>
        <v/>
      </c>
      <c r="BA29" s="61" t="str">
        <f>IFERROR(sterncalib!AZ29/GAMSsternCa!AZ29,"")</f>
        <v/>
      </c>
      <c r="BB29" s="61" t="str">
        <f>IFERROR(sterncalib!BA29/GAMSsternCa!BA29,"")</f>
        <v/>
      </c>
      <c r="BC29" s="61" t="str">
        <f>IFERROR(sterncalib!BB29/GAMSsternCa!BB29,"")</f>
        <v/>
      </c>
      <c r="BD29" s="61" t="str">
        <f>IFERROR(sterncalib!BC29/GAMSsternCa!BC29,"")</f>
        <v/>
      </c>
      <c r="BE29" s="61" t="str">
        <f>IFERROR(sterncalib!BD29/GAMSsternCa!BD29,"")</f>
        <v/>
      </c>
      <c r="BF29" s="61" t="str">
        <f>IFERROR(sterncalib!BE29/GAMSsternCa!BE29,"")</f>
        <v/>
      </c>
      <c r="BG29" s="61" t="str">
        <f>IFERROR(sterncalib!BF29/GAMSsternCa!BF29,"")</f>
        <v/>
      </c>
      <c r="BH29" s="61" t="str">
        <f>IFERROR(sterncalib!BG29/GAMSsternCa!BG29,"")</f>
        <v/>
      </c>
      <c r="BI29" s="61" t="str">
        <f>IFERROR(sterncalib!BH29/GAMSsternCa!BH29,"")</f>
        <v/>
      </c>
      <c r="BJ29" s="61" t="str">
        <f>IFERROR(sterncalib!BI29/GAMSsternCa!BI29,"")</f>
        <v/>
      </c>
    </row>
    <row r="30" spans="1:62" x14ac:dyDescent="0.25">
      <c r="A30" t="str">
        <f>sterncalib!A30</f>
        <v>Damage rate at threshold for catastrophic damages</v>
      </c>
      <c r="B30" t="str">
        <f>GAMSbase!A30</f>
        <v>Damage Rate at Threshold for Catastrophic Damages</v>
      </c>
      <c r="C30" s="61" t="str">
        <f>IFERROR(sterncalib!B30/GAMSsternCa!B30,"")</f>
        <v/>
      </c>
      <c r="D30" s="61" t="str">
        <f>IFERROR(sterncalib!C30/GAMSsternCa!C30,"")</f>
        <v/>
      </c>
      <c r="E30" s="61" t="str">
        <f>IFERROR(sterncalib!D30/GAMSsternCa!D30,"")</f>
        <v/>
      </c>
      <c r="F30" s="61" t="str">
        <f>IFERROR(sterncalib!E30/GAMSsternCa!E30,"")</f>
        <v/>
      </c>
      <c r="G30" s="61" t="str">
        <f>IFERROR(sterncalib!F30/GAMSsternCa!F30,"")</f>
        <v/>
      </c>
      <c r="H30" s="61" t="str">
        <f>IFERROR(sterncalib!G30/GAMSsternCa!G30,"")</f>
        <v/>
      </c>
      <c r="I30" s="61" t="str">
        <f>IFERROR(sterncalib!H30/GAMSsternCa!H30,"")</f>
        <v/>
      </c>
      <c r="J30" s="61" t="str">
        <f>IFERROR(sterncalib!I30/GAMSsternCa!I30,"")</f>
        <v/>
      </c>
      <c r="K30" s="61" t="str">
        <f>IFERROR(sterncalib!J30/GAMSsternCa!J30,"")</f>
        <v/>
      </c>
      <c r="L30" s="61" t="str">
        <f>IFERROR(sterncalib!K30/GAMSsternCa!K30,"")</f>
        <v/>
      </c>
      <c r="M30" s="61" t="str">
        <f>IFERROR(sterncalib!L30/GAMSsternCa!L30,"")</f>
        <v/>
      </c>
      <c r="N30" s="61" t="str">
        <f>IFERROR(sterncalib!M30/GAMSsternCa!M30,"")</f>
        <v/>
      </c>
      <c r="O30" s="61" t="str">
        <f>IFERROR(sterncalib!N30/GAMSsternCa!N30,"")</f>
        <v/>
      </c>
      <c r="P30" s="61" t="str">
        <f>IFERROR(sterncalib!O30/GAMSsternCa!O30,"")</f>
        <v/>
      </c>
      <c r="Q30" s="61" t="str">
        <f>IFERROR(sterncalib!P30/GAMSsternCa!P30,"")</f>
        <v/>
      </c>
      <c r="R30" s="61" t="str">
        <f>IFERROR(sterncalib!Q30/GAMSsternCa!Q30,"")</f>
        <v/>
      </c>
      <c r="S30" s="61" t="str">
        <f>IFERROR(sterncalib!R30/GAMSsternCa!R30,"")</f>
        <v/>
      </c>
      <c r="T30" s="61" t="str">
        <f>IFERROR(sterncalib!S30/GAMSsternCa!S30,"")</f>
        <v/>
      </c>
      <c r="U30" s="61" t="str">
        <f>IFERROR(sterncalib!T30/GAMSsternCa!T30,"")</f>
        <v/>
      </c>
      <c r="V30" s="61" t="str">
        <f>IFERROR(sterncalib!U30/GAMSsternCa!U30,"")</f>
        <v/>
      </c>
      <c r="W30" s="61" t="str">
        <f>IFERROR(sterncalib!V30/GAMSsternCa!V30,"")</f>
        <v/>
      </c>
      <c r="X30" s="61" t="str">
        <f>IFERROR(sterncalib!W30/GAMSsternCa!W30,"")</f>
        <v/>
      </c>
      <c r="Y30" s="61" t="str">
        <f>IFERROR(sterncalib!X30/GAMSsternCa!X30,"")</f>
        <v/>
      </c>
      <c r="Z30" s="61" t="str">
        <f>IFERROR(sterncalib!Y30/GAMSsternCa!Y30,"")</f>
        <v/>
      </c>
      <c r="AA30" s="61" t="str">
        <f>IFERROR(sterncalib!Z30/GAMSsternCa!Z30,"")</f>
        <v/>
      </c>
      <c r="AB30" s="61" t="str">
        <f>IFERROR(sterncalib!AA30/GAMSsternCa!AA30,"")</f>
        <v/>
      </c>
      <c r="AC30" s="61" t="str">
        <f>IFERROR(sterncalib!AB30/GAMSsternCa!AB30,"")</f>
        <v/>
      </c>
      <c r="AD30" s="61" t="str">
        <f>IFERROR(sterncalib!AC30/GAMSsternCa!AC30,"")</f>
        <v/>
      </c>
      <c r="AE30" s="61" t="str">
        <f>IFERROR(sterncalib!AD30/GAMSsternCa!AD30,"")</f>
        <v/>
      </c>
      <c r="AF30" s="61" t="str">
        <f>IFERROR(sterncalib!AE30/GAMSsternCa!AE30,"")</f>
        <v/>
      </c>
      <c r="AG30" s="61" t="str">
        <f>IFERROR(sterncalib!AF30/GAMSsternCa!AF30,"")</f>
        <v/>
      </c>
      <c r="AH30" s="61" t="str">
        <f>IFERROR(sterncalib!AG30/GAMSsternCa!AG30,"")</f>
        <v/>
      </c>
      <c r="AI30" s="61" t="str">
        <f>IFERROR(sterncalib!AH30/GAMSsternCa!AH30,"")</f>
        <v/>
      </c>
      <c r="AJ30" s="61" t="str">
        <f>IFERROR(sterncalib!AI30/GAMSsternCa!AI30,"")</f>
        <v/>
      </c>
      <c r="AK30" s="61" t="str">
        <f>IFERROR(sterncalib!AJ30/GAMSsternCa!AJ30,"")</f>
        <v/>
      </c>
      <c r="AL30" s="61" t="str">
        <f>IFERROR(sterncalib!AK30/GAMSsternCa!AK30,"")</f>
        <v/>
      </c>
      <c r="AM30" s="61" t="str">
        <f>IFERROR(sterncalib!AL30/GAMSsternCa!AL30,"")</f>
        <v/>
      </c>
      <c r="AN30" s="61" t="str">
        <f>IFERROR(sterncalib!AM30/GAMSsternCa!AM30,"")</f>
        <v/>
      </c>
      <c r="AO30" s="61" t="str">
        <f>IFERROR(sterncalib!AN30/GAMSsternCa!AN30,"")</f>
        <v/>
      </c>
      <c r="AP30" s="61" t="str">
        <f>IFERROR(sterncalib!AO30/GAMSsternCa!AO30,"")</f>
        <v/>
      </c>
      <c r="AQ30" s="61" t="str">
        <f>IFERROR(sterncalib!AP30/GAMSsternCa!AP30,"")</f>
        <v/>
      </c>
      <c r="AR30" s="61" t="str">
        <f>IFERROR(sterncalib!AQ30/GAMSsternCa!AQ30,"")</f>
        <v/>
      </c>
      <c r="AS30" s="61" t="str">
        <f>IFERROR(sterncalib!AR30/GAMSsternCa!AR30,"")</f>
        <v/>
      </c>
      <c r="AT30" s="61" t="str">
        <f>IFERROR(sterncalib!AS30/GAMSsternCa!AS30,"")</f>
        <v/>
      </c>
      <c r="AU30" s="61" t="str">
        <f>IFERROR(sterncalib!AT30/GAMSsternCa!AT30,"")</f>
        <v/>
      </c>
      <c r="AV30" s="61" t="str">
        <f>IFERROR(sterncalib!AU30/GAMSsternCa!AU30,"")</f>
        <v/>
      </c>
      <c r="AW30" s="61" t="str">
        <f>IFERROR(sterncalib!AV30/GAMSsternCa!AV30,"")</f>
        <v/>
      </c>
      <c r="AX30" s="61" t="str">
        <f>IFERROR(sterncalib!AW30/GAMSsternCa!AW30,"")</f>
        <v/>
      </c>
      <c r="AY30" s="61" t="str">
        <f>IFERROR(sterncalib!AX30/GAMSsternCa!AX30,"")</f>
        <v/>
      </c>
      <c r="AZ30" s="61" t="str">
        <f>IFERROR(sterncalib!AY30/GAMSsternCa!AY30,"")</f>
        <v/>
      </c>
      <c r="BA30" s="61" t="str">
        <f>IFERROR(sterncalib!AZ30/GAMSsternCa!AZ30,"")</f>
        <v/>
      </c>
      <c r="BB30" s="61" t="str">
        <f>IFERROR(sterncalib!BA30/GAMSsternCa!BA30,"")</f>
        <v/>
      </c>
      <c r="BC30" s="61" t="str">
        <f>IFERROR(sterncalib!BB30/GAMSsternCa!BB30,"")</f>
        <v/>
      </c>
      <c r="BD30" s="61" t="str">
        <f>IFERROR(sterncalib!BC30/GAMSsternCa!BC30,"")</f>
        <v/>
      </c>
      <c r="BE30" s="61" t="str">
        <f>IFERROR(sterncalib!BD30/GAMSsternCa!BD30,"")</f>
        <v/>
      </c>
      <c r="BF30" s="61" t="str">
        <f>IFERROR(sterncalib!BE30/GAMSsternCa!BE30,"")</f>
        <v/>
      </c>
      <c r="BG30" s="61" t="str">
        <f>IFERROR(sterncalib!BF30/GAMSsternCa!BF30,"")</f>
        <v/>
      </c>
      <c r="BH30" s="61" t="str">
        <f>IFERROR(sterncalib!BG30/GAMSsternCa!BG30,"")</f>
        <v/>
      </c>
      <c r="BI30" s="61" t="str">
        <f>IFERROR(sterncalib!BH30/GAMSsternCa!BH30,"")</f>
        <v/>
      </c>
      <c r="BJ30" s="61" t="str">
        <f>IFERROR(sterncalib!BI30/GAMSsternCa!BI30,"")</f>
        <v/>
      </c>
    </row>
    <row r="31" spans="1:62" x14ac:dyDescent="0.25">
      <c r="A31" t="str">
        <f>sterncalib!A31</f>
        <v>ABATEMENT COST</v>
      </c>
      <c r="B31" t="str">
        <f>GAMSbase!A31</f>
        <v>* ABATEMENT COST</v>
      </c>
      <c r="C31" s="61" t="str">
        <f>IFERROR(sterncalib!B31/GAMSsternCa!B31,"")</f>
        <v/>
      </c>
      <c r="D31" s="61" t="str">
        <f>IFERROR(sterncalib!C31/GAMSsternCa!C31,"")</f>
        <v/>
      </c>
      <c r="E31" s="61" t="str">
        <f>IFERROR(sterncalib!D31/GAMSsternCa!D31,"")</f>
        <v/>
      </c>
      <c r="F31" s="61" t="str">
        <f>IFERROR(sterncalib!E31/GAMSsternCa!E31,"")</f>
        <v/>
      </c>
      <c r="G31" s="61" t="str">
        <f>IFERROR(sterncalib!F31/GAMSsternCa!F31,"")</f>
        <v/>
      </c>
      <c r="H31" s="61" t="str">
        <f>IFERROR(sterncalib!G31/GAMSsternCa!G31,"")</f>
        <v/>
      </c>
      <c r="I31" s="61" t="str">
        <f>IFERROR(sterncalib!H31/GAMSsternCa!H31,"")</f>
        <v/>
      </c>
      <c r="J31" s="61" t="str">
        <f>IFERROR(sterncalib!I31/GAMSsternCa!I31,"")</f>
        <v/>
      </c>
      <c r="K31" s="61" t="str">
        <f>IFERROR(sterncalib!J31/GAMSsternCa!J31,"")</f>
        <v/>
      </c>
      <c r="L31" s="61" t="str">
        <f>IFERROR(sterncalib!K31/GAMSsternCa!K31,"")</f>
        <v/>
      </c>
      <c r="M31" s="61" t="str">
        <f>IFERROR(sterncalib!L31/GAMSsternCa!L31,"")</f>
        <v/>
      </c>
      <c r="N31" s="61" t="str">
        <f>IFERROR(sterncalib!M31/GAMSsternCa!M31,"")</f>
        <v/>
      </c>
      <c r="O31" s="61" t="str">
        <f>IFERROR(sterncalib!N31/GAMSsternCa!N31,"")</f>
        <v/>
      </c>
      <c r="P31" s="61" t="str">
        <f>IFERROR(sterncalib!O31/GAMSsternCa!O31,"")</f>
        <v/>
      </c>
      <c r="Q31" s="61" t="str">
        <f>IFERROR(sterncalib!P31/GAMSsternCa!P31,"")</f>
        <v/>
      </c>
      <c r="R31" s="61" t="str">
        <f>IFERROR(sterncalib!Q31/GAMSsternCa!Q31,"")</f>
        <v/>
      </c>
      <c r="S31" s="61" t="str">
        <f>IFERROR(sterncalib!R31/GAMSsternCa!R31,"")</f>
        <v/>
      </c>
      <c r="T31" s="61" t="str">
        <f>IFERROR(sterncalib!S31/GAMSsternCa!S31,"")</f>
        <v/>
      </c>
      <c r="U31" s="61" t="str">
        <f>IFERROR(sterncalib!T31/GAMSsternCa!T31,"")</f>
        <v/>
      </c>
      <c r="V31" s="61" t="str">
        <f>IFERROR(sterncalib!U31/GAMSsternCa!U31,"")</f>
        <v/>
      </c>
      <c r="W31" s="61" t="str">
        <f>IFERROR(sterncalib!V31/GAMSsternCa!V31,"")</f>
        <v/>
      </c>
      <c r="X31" s="61" t="str">
        <f>IFERROR(sterncalib!W31/GAMSsternCa!W31,"")</f>
        <v/>
      </c>
      <c r="Y31" s="61" t="str">
        <f>IFERROR(sterncalib!X31/GAMSsternCa!X31,"")</f>
        <v/>
      </c>
      <c r="Z31" s="61" t="str">
        <f>IFERROR(sterncalib!Y31/GAMSsternCa!Y31,"")</f>
        <v/>
      </c>
      <c r="AA31" s="61" t="str">
        <f>IFERROR(sterncalib!Z31/GAMSsternCa!Z31,"")</f>
        <v/>
      </c>
      <c r="AB31" s="61" t="str">
        <f>IFERROR(sterncalib!AA31/GAMSsternCa!AA31,"")</f>
        <v/>
      </c>
      <c r="AC31" s="61" t="str">
        <f>IFERROR(sterncalib!AB31/GAMSsternCa!AB31,"")</f>
        <v/>
      </c>
      <c r="AD31" s="61" t="str">
        <f>IFERROR(sterncalib!AC31/GAMSsternCa!AC31,"")</f>
        <v/>
      </c>
      <c r="AE31" s="61" t="str">
        <f>IFERROR(sterncalib!AD31/GAMSsternCa!AD31,"")</f>
        <v/>
      </c>
      <c r="AF31" s="61" t="str">
        <f>IFERROR(sterncalib!AE31/GAMSsternCa!AE31,"")</f>
        <v/>
      </c>
      <c r="AG31" s="61" t="str">
        <f>IFERROR(sterncalib!AF31/GAMSsternCa!AF31,"")</f>
        <v/>
      </c>
      <c r="AH31" s="61" t="str">
        <f>IFERROR(sterncalib!AG31/GAMSsternCa!AG31,"")</f>
        <v/>
      </c>
      <c r="AI31" s="61" t="str">
        <f>IFERROR(sterncalib!AH31/GAMSsternCa!AH31,"")</f>
        <v/>
      </c>
      <c r="AJ31" s="61" t="str">
        <f>IFERROR(sterncalib!AI31/GAMSsternCa!AI31,"")</f>
        <v/>
      </c>
      <c r="AK31" s="61" t="str">
        <f>IFERROR(sterncalib!AJ31/GAMSsternCa!AJ31,"")</f>
        <v/>
      </c>
      <c r="AL31" s="61" t="str">
        <f>IFERROR(sterncalib!AK31/GAMSsternCa!AK31,"")</f>
        <v/>
      </c>
      <c r="AM31" s="61" t="str">
        <f>IFERROR(sterncalib!AL31/GAMSsternCa!AL31,"")</f>
        <v/>
      </c>
      <c r="AN31" s="61" t="str">
        <f>IFERROR(sterncalib!AM31/GAMSsternCa!AM31,"")</f>
        <v/>
      </c>
      <c r="AO31" s="61" t="str">
        <f>IFERROR(sterncalib!AN31/GAMSsternCa!AN31,"")</f>
        <v/>
      </c>
      <c r="AP31" s="61" t="str">
        <f>IFERROR(sterncalib!AO31/GAMSsternCa!AO31,"")</f>
        <v/>
      </c>
      <c r="AQ31" s="61" t="str">
        <f>IFERROR(sterncalib!AP31/GAMSsternCa!AP31,"")</f>
        <v/>
      </c>
      <c r="AR31" s="61" t="str">
        <f>IFERROR(sterncalib!AQ31/GAMSsternCa!AQ31,"")</f>
        <v/>
      </c>
      <c r="AS31" s="61" t="str">
        <f>IFERROR(sterncalib!AR31/GAMSsternCa!AR31,"")</f>
        <v/>
      </c>
      <c r="AT31" s="61" t="str">
        <f>IFERROR(sterncalib!AS31/GAMSsternCa!AS31,"")</f>
        <v/>
      </c>
      <c r="AU31" s="61" t="str">
        <f>IFERROR(sterncalib!AT31/GAMSsternCa!AT31,"")</f>
        <v/>
      </c>
      <c r="AV31" s="61" t="str">
        <f>IFERROR(sterncalib!AU31/GAMSsternCa!AU31,"")</f>
        <v/>
      </c>
      <c r="AW31" s="61" t="str">
        <f>IFERROR(sterncalib!AV31/GAMSsternCa!AV31,"")</f>
        <v/>
      </c>
      <c r="AX31" s="61" t="str">
        <f>IFERROR(sterncalib!AW31/GAMSsternCa!AW31,"")</f>
        <v/>
      </c>
      <c r="AY31" s="61" t="str">
        <f>IFERROR(sterncalib!AX31/GAMSsternCa!AX31,"")</f>
        <v/>
      </c>
      <c r="AZ31" s="61" t="str">
        <f>IFERROR(sterncalib!AY31/GAMSsternCa!AY31,"")</f>
        <v/>
      </c>
      <c r="BA31" s="61" t="str">
        <f>IFERROR(sterncalib!AZ31/GAMSsternCa!AZ31,"")</f>
        <v/>
      </c>
      <c r="BB31" s="61" t="str">
        <f>IFERROR(sterncalib!BA31/GAMSsternCa!BA31,"")</f>
        <v/>
      </c>
      <c r="BC31" s="61" t="str">
        <f>IFERROR(sterncalib!BB31/GAMSsternCa!BB31,"")</f>
        <v/>
      </c>
      <c r="BD31" s="61" t="str">
        <f>IFERROR(sterncalib!BC31/GAMSsternCa!BC31,"")</f>
        <v/>
      </c>
      <c r="BE31" s="61" t="str">
        <f>IFERROR(sterncalib!BD31/GAMSsternCa!BD31,"")</f>
        <v/>
      </c>
      <c r="BF31" s="61" t="str">
        <f>IFERROR(sterncalib!BE31/GAMSsternCa!BE31,"")</f>
        <v/>
      </c>
      <c r="BG31" s="61" t="str">
        <f>IFERROR(sterncalib!BF31/GAMSsternCa!BF31,"")</f>
        <v/>
      </c>
      <c r="BH31" s="61" t="str">
        <f>IFERROR(sterncalib!BG31/GAMSsternCa!BG31,"")</f>
        <v/>
      </c>
      <c r="BI31" s="61" t="str">
        <f>IFERROR(sterncalib!BH31/GAMSsternCa!BH31,"")</f>
        <v/>
      </c>
      <c r="BJ31" s="61" t="str">
        <f>IFERROR(sterncalib!BI31/GAMSsternCa!BI31,"")</f>
        <v/>
      </c>
    </row>
    <row r="32" spans="1:62" x14ac:dyDescent="0.25">
      <c r="A32" t="str">
        <f>sterncalib!A32</f>
        <v>Abatement cost function coefficient</v>
      </c>
      <c r="B32" t="str">
        <f>GAMSbase!A32</f>
        <v>Abatement cost function coefficient</v>
      </c>
      <c r="C32" s="61">
        <f>IFERROR(sterncalib!B32/GAMSsternCa!B32,"")</f>
        <v>1.0000000004107992</v>
      </c>
      <c r="D32" s="61">
        <f>IFERROR(sterncalib!C32/GAMSsternCa!C32,"")</f>
        <v>0.99999999971350095</v>
      </c>
      <c r="E32" s="61">
        <f>IFERROR(sterncalib!D32/GAMSsternCa!D32,"")</f>
        <v>0.99999999953178853</v>
      </c>
      <c r="F32" s="61">
        <f>IFERROR(sterncalib!E32/GAMSsternCa!E32,"")</f>
        <v>0.99999999959889097</v>
      </c>
      <c r="G32" s="61">
        <f>IFERROR(sterncalib!F32/GAMSsternCa!F32,"")</f>
        <v>1.0000000000069733</v>
      </c>
      <c r="H32" s="61">
        <f>IFERROR(sterncalib!G32/GAMSsternCa!G32,"")</f>
        <v>0.99999999994511091</v>
      </c>
      <c r="I32" s="61">
        <f>IFERROR(sterncalib!H32/GAMSsternCa!H32,"")</f>
        <v>1.0000000005337972</v>
      </c>
      <c r="J32" s="61">
        <f>IFERROR(sterncalib!I32/GAMSsternCa!I32,"")</f>
        <v>1.0000000009800465</v>
      </c>
      <c r="K32" s="61">
        <f>IFERROR(sterncalib!J32/GAMSsternCa!J32,"")</f>
        <v>1.0000000006122285</v>
      </c>
      <c r="L32" s="61">
        <f>IFERROR(sterncalib!K32/GAMSsternCa!K32,"")</f>
        <v>1.0000000000600902</v>
      </c>
      <c r="M32" s="61">
        <f>IFERROR(sterncalib!L32/GAMSsternCa!L32,"")</f>
        <v>0.99999999945646267</v>
      </c>
      <c r="N32" s="61">
        <f>IFERROR(sterncalib!M32/GAMSsternCa!M32,"")</f>
        <v>1.0000000006439644</v>
      </c>
      <c r="O32" s="61">
        <f>IFERROR(sterncalib!N32/GAMSsternCa!N32,"")</f>
        <v>0.99999999970003361</v>
      </c>
      <c r="P32" s="61">
        <f>IFERROR(sterncalib!O32/GAMSsternCa!O32,"")</f>
        <v>1.0000000007971681</v>
      </c>
      <c r="Q32" s="61">
        <f>IFERROR(sterncalib!P32/GAMSsternCa!P32,"")</f>
        <v>1.0000000018431978</v>
      </c>
      <c r="R32" s="61">
        <f>IFERROR(sterncalib!Q32/GAMSsternCa!Q32,"")</f>
        <v>1.0000000019081265</v>
      </c>
      <c r="S32" s="61">
        <f>IFERROR(sterncalib!R32/GAMSsternCa!R32,"")</f>
        <v>0.99999999812069995</v>
      </c>
      <c r="T32" s="61">
        <f>IFERROR(sterncalib!S32/GAMSsternCa!S32,"")</f>
        <v>1.000000002201699</v>
      </c>
      <c r="U32" s="61">
        <f>IFERROR(sterncalib!T32/GAMSsternCa!T32,"")</f>
        <v>1.0000000020016426</v>
      </c>
      <c r="V32" s="61">
        <f>IFERROR(sterncalib!U32/GAMSsternCa!U32,"")</f>
        <v>0.99999999894438063</v>
      </c>
      <c r="W32" s="61">
        <f>IFERROR(sterncalib!V32/GAMSsternCa!V32,"")</f>
        <v>1.0000000025894158</v>
      </c>
      <c r="X32" s="61">
        <f>IFERROR(sterncalib!W32/GAMSsternCa!W32,"")</f>
        <v>1.0000000030862188</v>
      </c>
      <c r="Y32" s="61">
        <f>IFERROR(sterncalib!X32/GAMSsternCa!X32,"")</f>
        <v>1.0000000014801886</v>
      </c>
      <c r="Z32" s="61">
        <f>IFERROR(sterncalib!Y32/GAMSsternCa!Y32,"")</f>
        <v>1.0000000014600041</v>
      </c>
      <c r="AA32" s="61">
        <f>IFERROR(sterncalib!Z32/GAMSsternCa!Z32,"")</f>
        <v>0.99999999769276082</v>
      </c>
      <c r="AB32" s="61">
        <f>IFERROR(sterncalib!AA32/GAMSsternCa!AA32,"")</f>
        <v>0.99999999811020834</v>
      </c>
      <c r="AC32" s="61">
        <f>IFERROR(sterncalib!AB32/GAMSsternCa!AB32,"")</f>
        <v>0.99999999592550826</v>
      </c>
      <c r="AD32" s="61">
        <f>IFERROR(sterncalib!AC32/GAMSsternCa!AC32,"")</f>
        <v>0.99999999530505213</v>
      </c>
      <c r="AE32" s="61">
        <f>IFERROR(sterncalib!AD32/GAMSsternCa!AD32,"")</f>
        <v>0.99999999658748084</v>
      </c>
      <c r="AF32" s="61">
        <f>IFERROR(sterncalib!AE32/GAMSsternCa!AE32,"")</f>
        <v>1.0000000020104263</v>
      </c>
      <c r="AG32" s="61">
        <f>IFERROR(sterncalib!AF32/GAMSsternCa!AF32,"")</f>
        <v>1.0000000054916791</v>
      </c>
      <c r="AH32" s="61">
        <f>IFERROR(sterncalib!AG32/GAMSsternCa!AG32,"")</f>
        <v>1.0000000040510553</v>
      </c>
      <c r="AI32" s="61">
        <f>IFERROR(sterncalib!AH32/GAMSsternCa!AH32,"")</f>
        <v>1.0000000061546797</v>
      </c>
      <c r="AJ32" s="61">
        <f>IFERROR(sterncalib!AI32/GAMSsternCa!AI32,"")</f>
        <v>0.99999999699843034</v>
      </c>
      <c r="AK32" s="61">
        <f>IFERROR(sterncalib!AJ32/GAMSsternCa!AJ32,"")</f>
        <v>1.0000000026543676</v>
      </c>
      <c r="AL32" s="61">
        <f>IFERROR(sterncalib!AK32/GAMSsternCa!AK32,"")</f>
        <v>0.9999999971732404</v>
      </c>
      <c r="AM32" s="61">
        <f>IFERROR(sterncalib!AL32/GAMSsternCa!AL32,"")</f>
        <v>0.99999999113621507</v>
      </c>
      <c r="AN32" s="61">
        <f>IFERROR(sterncalib!AM32/GAMSsternCa!AM32,"")</f>
        <v>0.99999998989617489</v>
      </c>
      <c r="AO32" s="61">
        <f>IFERROR(sterncalib!AN32/GAMSsternCa!AN32,"")</f>
        <v>0.99999999296273723</v>
      </c>
      <c r="AP32" s="61">
        <f>IFERROR(sterncalib!AO32/GAMSsternCa!AO32,"")</f>
        <v>0.99999999346977309</v>
      </c>
      <c r="AQ32" s="61">
        <f>IFERROR(sterncalib!AP32/GAMSsternCa!AP32,"")</f>
        <v>1.000000009574308</v>
      </c>
      <c r="AR32" s="61">
        <f>IFERROR(sterncalib!AQ32/GAMSsternCa!AQ32,"")</f>
        <v>1.0000000108867602</v>
      </c>
      <c r="AS32" s="61">
        <f>IFERROR(sterncalib!AR32/GAMSsternCa!AR32,"")</f>
        <v>1.0000000128200037</v>
      </c>
      <c r="AT32" s="61">
        <f>IFERROR(sterncalib!AS32/GAMSsternCa!AS32,"")</f>
        <v>1.0000000114122327</v>
      </c>
      <c r="AU32" s="61">
        <f>IFERROR(sterncalib!AT32/GAMSsternCa!AT32,"")</f>
        <v>1.0000000154015352</v>
      </c>
      <c r="AV32" s="61">
        <f>IFERROR(sterncalib!AU32/GAMSsternCa!AU32,"")</f>
        <v>1.0000000027949292</v>
      </c>
      <c r="AW32" s="61">
        <f>IFERROR(sterncalib!AV32/GAMSsternCa!AV32,"")</f>
        <v>1.0000000074490336</v>
      </c>
      <c r="AX32" s="61">
        <f>IFERROR(sterncalib!AW32/GAMSsternCa!AW32,"")</f>
        <v>0.99999998782970168</v>
      </c>
      <c r="AY32" s="61">
        <f>IFERROR(sterncalib!AX32/GAMSsternCa!AX32,"")</f>
        <v>0.99999998772802112</v>
      </c>
      <c r="AZ32" s="61">
        <f>IFERROR(sterncalib!AY32/GAMSsternCa!AY32,"")</f>
        <v>0.99999999966656095</v>
      </c>
      <c r="BA32" s="61">
        <f>IFERROR(sterncalib!AZ32/GAMSsternCa!AZ32,"")</f>
        <v>0.99999998847113658</v>
      </c>
      <c r="BB32" s="61">
        <f>IFERROR(sterncalib!BA32/GAMSsternCa!BA32,"")</f>
        <v>0.99999999473072232</v>
      </c>
      <c r="BC32" s="61">
        <f>IFERROR(sterncalib!BB32/GAMSsternCa!BB32,"")</f>
        <v>1.0000000086712169</v>
      </c>
      <c r="BD32" s="61">
        <f>IFERROR(sterncalib!BC32/GAMSsternCa!BC32,"")</f>
        <v>1.000000010749901</v>
      </c>
      <c r="BE32" s="61">
        <f>IFERROR(sterncalib!BD32/GAMSsternCa!BD32,"")</f>
        <v>1.000000005558993</v>
      </c>
      <c r="BF32" s="61">
        <f>IFERROR(sterncalib!BE32/GAMSsternCa!BE32,"")</f>
        <v>1.0000000281140906</v>
      </c>
      <c r="BG32" s="61">
        <f>IFERROR(sterncalib!BF32/GAMSsternCa!BF32,"")</f>
        <v>1.0000000227084294</v>
      </c>
      <c r="BH32" s="61">
        <f>IFERROR(sterncalib!BG32/GAMSsternCa!BG32,"")</f>
        <v>0.99999997537534457</v>
      </c>
      <c r="BI32" s="61">
        <f>IFERROR(sterncalib!BH32/GAMSsternCa!BH32,"")</f>
        <v>1.0000000128614146</v>
      </c>
      <c r="BJ32" s="61">
        <f>IFERROR(sterncalib!BI32/GAMSsternCa!BI32,"")</f>
        <v>0.99999999995874322</v>
      </c>
    </row>
    <row r="33" spans="1:62" x14ac:dyDescent="0.25">
      <c r="A33" t="str">
        <f>sterncalib!A33</f>
        <v xml:space="preserve">   Price of backstop technology (1000$ per tC)</v>
      </c>
      <c r="B33" t="str">
        <f>GAMSbase!A33</f>
        <v xml:space="preserve"> Price of Backstop Technology (1000 USD per ton C)</v>
      </c>
      <c r="C33" s="61">
        <f>IFERROR(sterncalib!B33/GAMSsternCa!B33,"")</f>
        <v>1</v>
      </c>
      <c r="D33" s="61" t="str">
        <f>IFERROR(sterncalib!C33/GAMSsternCa!C33,"")</f>
        <v/>
      </c>
      <c r="E33" s="61" t="str">
        <f>IFERROR(sterncalib!D33/GAMSsternCa!D33,"")</f>
        <v/>
      </c>
      <c r="F33" s="61" t="str">
        <f>IFERROR(sterncalib!E33/GAMSsternCa!E33,"")</f>
        <v/>
      </c>
      <c r="G33" s="61" t="str">
        <f>IFERROR(sterncalib!F33/GAMSsternCa!F33,"")</f>
        <v/>
      </c>
      <c r="H33" s="61" t="str">
        <f>IFERROR(sterncalib!G33/GAMSsternCa!G33,"")</f>
        <v/>
      </c>
      <c r="I33" s="61" t="str">
        <f>IFERROR(sterncalib!H33/GAMSsternCa!H33,"")</f>
        <v/>
      </c>
      <c r="J33" s="61" t="str">
        <f>IFERROR(sterncalib!I33/GAMSsternCa!I33,"")</f>
        <v/>
      </c>
      <c r="K33" s="61" t="str">
        <f>IFERROR(sterncalib!J33/GAMSsternCa!J33,"")</f>
        <v/>
      </c>
      <c r="L33" s="61" t="str">
        <f>IFERROR(sterncalib!K33/GAMSsternCa!K33,"")</f>
        <v/>
      </c>
      <c r="M33" s="61" t="str">
        <f>IFERROR(sterncalib!L33/GAMSsternCa!L33,"")</f>
        <v/>
      </c>
      <c r="N33" s="61" t="str">
        <f>IFERROR(sterncalib!M33/GAMSsternCa!M33,"")</f>
        <v/>
      </c>
      <c r="O33" s="61" t="str">
        <f>IFERROR(sterncalib!N33/GAMSsternCa!N33,"")</f>
        <v/>
      </c>
      <c r="P33" s="61" t="str">
        <f>IFERROR(sterncalib!O33/GAMSsternCa!O33,"")</f>
        <v/>
      </c>
      <c r="Q33" s="61" t="str">
        <f>IFERROR(sterncalib!P33/GAMSsternCa!P33,"")</f>
        <v/>
      </c>
      <c r="R33" s="61" t="str">
        <f>IFERROR(sterncalib!Q33/GAMSsternCa!Q33,"")</f>
        <v/>
      </c>
      <c r="S33" s="61" t="str">
        <f>IFERROR(sterncalib!R33/GAMSsternCa!R33,"")</f>
        <v/>
      </c>
      <c r="T33" s="61" t="str">
        <f>IFERROR(sterncalib!S33/GAMSsternCa!S33,"")</f>
        <v/>
      </c>
      <c r="U33" s="61" t="str">
        <f>IFERROR(sterncalib!T33/GAMSsternCa!T33,"")</f>
        <v/>
      </c>
      <c r="V33" s="61" t="str">
        <f>IFERROR(sterncalib!U33/GAMSsternCa!U33,"")</f>
        <v/>
      </c>
      <c r="W33" s="61" t="str">
        <f>IFERROR(sterncalib!V33/GAMSsternCa!V33,"")</f>
        <v/>
      </c>
      <c r="X33" s="61" t="str">
        <f>IFERROR(sterncalib!W33/GAMSsternCa!W33,"")</f>
        <v/>
      </c>
      <c r="Y33" s="61" t="str">
        <f>IFERROR(sterncalib!X33/GAMSsternCa!X33,"")</f>
        <v/>
      </c>
      <c r="Z33" s="61" t="str">
        <f>IFERROR(sterncalib!Y33/GAMSsternCa!Y33,"")</f>
        <v/>
      </c>
      <c r="AA33" s="61" t="str">
        <f>IFERROR(sterncalib!Z33/GAMSsternCa!Z33,"")</f>
        <v/>
      </c>
      <c r="AB33" s="61" t="str">
        <f>IFERROR(sterncalib!AA33/GAMSsternCa!AA33,"")</f>
        <v/>
      </c>
      <c r="AC33" s="61" t="str">
        <f>IFERROR(sterncalib!AB33/GAMSsternCa!AB33,"")</f>
        <v/>
      </c>
      <c r="AD33" s="61" t="str">
        <f>IFERROR(sterncalib!AC33/GAMSsternCa!AC33,"")</f>
        <v/>
      </c>
      <c r="AE33" s="61" t="str">
        <f>IFERROR(sterncalib!AD33/GAMSsternCa!AD33,"")</f>
        <v/>
      </c>
      <c r="AF33" s="61" t="str">
        <f>IFERROR(sterncalib!AE33/GAMSsternCa!AE33,"")</f>
        <v/>
      </c>
      <c r="AG33" s="61" t="str">
        <f>IFERROR(sterncalib!AF33/GAMSsternCa!AF33,"")</f>
        <v/>
      </c>
      <c r="AH33" s="61" t="str">
        <f>IFERROR(sterncalib!AG33/GAMSsternCa!AG33,"")</f>
        <v/>
      </c>
      <c r="AI33" s="61" t="str">
        <f>IFERROR(sterncalib!AH33/GAMSsternCa!AH33,"")</f>
        <v/>
      </c>
      <c r="AJ33" s="61" t="str">
        <f>IFERROR(sterncalib!AI33/GAMSsternCa!AI33,"")</f>
        <v/>
      </c>
      <c r="AK33" s="61" t="str">
        <f>IFERROR(sterncalib!AJ33/GAMSsternCa!AJ33,"")</f>
        <v/>
      </c>
      <c r="AL33" s="61" t="str">
        <f>IFERROR(sterncalib!AK33/GAMSsternCa!AK33,"")</f>
        <v/>
      </c>
      <c r="AM33" s="61" t="str">
        <f>IFERROR(sterncalib!AL33/GAMSsternCa!AL33,"")</f>
        <v/>
      </c>
      <c r="AN33" s="61" t="str">
        <f>IFERROR(sterncalib!AM33/GAMSsternCa!AM33,"")</f>
        <v/>
      </c>
      <c r="AO33" s="61" t="str">
        <f>IFERROR(sterncalib!AN33/GAMSsternCa!AN33,"")</f>
        <v/>
      </c>
      <c r="AP33" s="61" t="str">
        <f>IFERROR(sterncalib!AO33/GAMSsternCa!AO33,"")</f>
        <v/>
      </c>
      <c r="AQ33" s="61" t="str">
        <f>IFERROR(sterncalib!AP33/GAMSsternCa!AP33,"")</f>
        <v/>
      </c>
      <c r="AR33" s="61" t="str">
        <f>IFERROR(sterncalib!AQ33/GAMSsternCa!AQ33,"")</f>
        <v/>
      </c>
      <c r="AS33" s="61" t="str">
        <f>IFERROR(sterncalib!AR33/GAMSsternCa!AR33,"")</f>
        <v/>
      </c>
      <c r="AT33" s="61" t="str">
        <f>IFERROR(sterncalib!AS33/GAMSsternCa!AS33,"")</f>
        <v/>
      </c>
      <c r="AU33" s="61" t="str">
        <f>IFERROR(sterncalib!AT33/GAMSsternCa!AT33,"")</f>
        <v/>
      </c>
      <c r="AV33" s="61" t="str">
        <f>IFERROR(sterncalib!AU33/GAMSsternCa!AU33,"")</f>
        <v/>
      </c>
      <c r="AW33" s="61" t="str">
        <f>IFERROR(sterncalib!AV33/GAMSsternCa!AV33,"")</f>
        <v/>
      </c>
      <c r="AX33" s="61" t="str">
        <f>IFERROR(sterncalib!AW33/GAMSsternCa!AW33,"")</f>
        <v/>
      </c>
      <c r="AY33" s="61" t="str">
        <f>IFERROR(sterncalib!AX33/GAMSsternCa!AX33,"")</f>
        <v/>
      </c>
      <c r="AZ33" s="61" t="str">
        <f>IFERROR(sterncalib!AY33/GAMSsternCa!AY33,"")</f>
        <v/>
      </c>
      <c r="BA33" s="61" t="str">
        <f>IFERROR(sterncalib!AZ33/GAMSsternCa!AZ33,"")</f>
        <v/>
      </c>
      <c r="BB33" s="61" t="str">
        <f>IFERROR(sterncalib!BA33/GAMSsternCa!BA33,"")</f>
        <v/>
      </c>
      <c r="BC33" s="61" t="str">
        <f>IFERROR(sterncalib!BB33/GAMSsternCa!BB33,"")</f>
        <v/>
      </c>
      <c r="BD33" s="61" t="str">
        <f>IFERROR(sterncalib!BC33/GAMSsternCa!BC33,"")</f>
        <v/>
      </c>
      <c r="BE33" s="61" t="str">
        <f>IFERROR(sterncalib!BD33/GAMSsternCa!BD33,"")</f>
        <v/>
      </c>
      <c r="BF33" s="61" t="str">
        <f>IFERROR(sterncalib!BE33/GAMSsternCa!BE33,"")</f>
        <v/>
      </c>
      <c r="BG33" s="61" t="str">
        <f>IFERROR(sterncalib!BF33/GAMSsternCa!BF33,"")</f>
        <v/>
      </c>
      <c r="BH33" s="61" t="str">
        <f>IFERROR(sterncalib!BG33/GAMSsternCa!BG33,"")</f>
        <v/>
      </c>
      <c r="BI33" s="61" t="str">
        <f>IFERROR(sterncalib!BH33/GAMSsternCa!BH33,"")</f>
        <v/>
      </c>
      <c r="BJ33" s="61" t="str">
        <f>IFERROR(sterncalib!BI33/GAMSsternCa!BI33,"")</f>
        <v/>
      </c>
    </row>
    <row r="34" spans="1:62" x14ac:dyDescent="0.25">
      <c r="A34" t="str">
        <f>sterncalib!A34</f>
        <v>Backstop price (1000$ per ton CO2)</v>
      </c>
      <c r="B34" t="str">
        <f>GAMSbase!A34</f>
        <v xml:space="preserve"> Backstop Price (1000 USD per ton CO2)</v>
      </c>
      <c r="C34" s="61">
        <f>IFERROR(sterncalib!B34/GAMSsternCa!B34,"")</f>
        <v>1</v>
      </c>
      <c r="D34" s="61">
        <f>IFERROR(sterncalib!C34/GAMSsternCa!C34,"")</f>
        <v>1</v>
      </c>
      <c r="E34" s="61">
        <f>IFERROR(sterncalib!D34/GAMSsternCa!D34,"")</f>
        <v>1</v>
      </c>
      <c r="F34" s="61">
        <f>IFERROR(sterncalib!E34/GAMSsternCa!E34,"")</f>
        <v>0.99999999999999978</v>
      </c>
      <c r="G34" s="61">
        <f>IFERROR(sterncalib!F34/GAMSsternCa!F34,"")</f>
        <v>0.99999999999999978</v>
      </c>
      <c r="H34" s="61">
        <f>IFERROR(sterncalib!G34/GAMSsternCa!G34,"")</f>
        <v>1.0000000000000824</v>
      </c>
      <c r="I34" s="61">
        <f>IFERROR(sterncalib!H34/GAMSsternCa!H34,"")</f>
        <v>1.0000000000001161</v>
      </c>
      <c r="J34" s="61">
        <f>IFERROR(sterncalib!I34/GAMSsternCa!I34,"")</f>
        <v>1.0000000000000555</v>
      </c>
      <c r="K34" s="61">
        <f>IFERROR(sterncalib!J34/GAMSsternCa!J34,"")</f>
        <v>1.0000000000000642</v>
      </c>
      <c r="L34" s="61">
        <f>IFERROR(sterncalib!K34/GAMSsternCa!K34,"")</f>
        <v>1.0000000000000824</v>
      </c>
      <c r="M34" s="61">
        <f>IFERROR(sterncalib!L34/GAMSsternCa!L34,"")</f>
        <v>1.0000000000000542</v>
      </c>
      <c r="N34" s="61">
        <f>IFERROR(sterncalib!M34/GAMSsternCa!M34,"")</f>
        <v>1.0000000000001885</v>
      </c>
      <c r="O34" s="61">
        <f>IFERROR(sterncalib!N34/GAMSsternCa!N34,"")</f>
        <v>0.99999999999987355</v>
      </c>
      <c r="P34" s="61">
        <f>IFERROR(sterncalib!O34/GAMSsternCa!O34,"")</f>
        <v>0.99999999999983302</v>
      </c>
      <c r="Q34" s="61">
        <f>IFERROR(sterncalib!P34/GAMSsternCa!P34,"")</f>
        <v>1.0000000000000091</v>
      </c>
      <c r="R34" s="61">
        <f>IFERROR(sterncalib!Q34/GAMSsternCa!Q34,"")</f>
        <v>0.99999999999995592</v>
      </c>
      <c r="S34" s="61">
        <f>IFERROR(sterncalib!R34/GAMSsternCa!R34,"")</f>
        <v>1.0000000000001739</v>
      </c>
      <c r="T34" s="61">
        <f>IFERROR(sterncalib!S34/GAMSsternCa!S34,"")</f>
        <v>0.99999999999993916</v>
      </c>
      <c r="U34" s="61">
        <f>IFERROR(sterncalib!T34/GAMSsternCa!T34,"")</f>
        <v>1.0000000000002027</v>
      </c>
      <c r="V34" s="61">
        <f>IFERROR(sterncalib!U34/GAMSsternCa!U34,"")</f>
        <v>1.0000000000000382</v>
      </c>
      <c r="W34" s="61">
        <f>IFERROR(sterncalib!V34/GAMSsternCa!V34,"")</f>
        <v>0.99999999999985734</v>
      </c>
      <c r="X34" s="61">
        <f>IFERROR(sterncalib!W34/GAMSsternCa!W34,"")</f>
        <v>0.99999999999993139</v>
      </c>
      <c r="Y34" s="61">
        <f>IFERROR(sterncalib!X34/GAMSsternCa!X34,"")</f>
        <v>1.0000000000002487</v>
      </c>
      <c r="Z34" s="61">
        <f>IFERROR(sterncalib!Y34/GAMSsternCa!Y34,"")</f>
        <v>0.9999999999998842</v>
      </c>
      <c r="AA34" s="61">
        <f>IFERROR(sterncalib!Z34/GAMSsternCa!Z34,"")</f>
        <v>1.0000000000002578</v>
      </c>
      <c r="AB34" s="61">
        <f>IFERROR(sterncalib!AA34/GAMSsternCa!AA34,"")</f>
        <v>1.0000000000002167</v>
      </c>
      <c r="AC34" s="61">
        <f>IFERROR(sterncalib!AB34/GAMSsternCa!AB34,"")</f>
        <v>0.99999999999997813</v>
      </c>
      <c r="AD34" s="61">
        <f>IFERROR(sterncalib!AC34/GAMSsternCa!AC34,"")</f>
        <v>1.0000000000002371</v>
      </c>
      <c r="AE34" s="61">
        <f>IFERROR(sterncalib!AD34/GAMSsternCa!AD34,"")</f>
        <v>1.0000000000000451</v>
      </c>
      <c r="AF34" s="61">
        <f>IFERROR(sterncalib!AE34/GAMSsternCa!AE34,"")</f>
        <v>0.99999999999989364</v>
      </c>
      <c r="AG34" s="61">
        <f>IFERROR(sterncalib!AF34/GAMSsternCa!AF34,"")</f>
        <v>0.9999999999999557</v>
      </c>
      <c r="AH34" s="61">
        <f>IFERROR(sterncalib!AG34/GAMSsternCa!AG34,"")</f>
        <v>0.99999999999993971</v>
      </c>
      <c r="AI34" s="61">
        <f>IFERROR(sterncalib!AH34/GAMSsternCa!AH34,"")</f>
        <v>1.0000000000001195</v>
      </c>
      <c r="AJ34" s="61">
        <f>IFERROR(sterncalib!AI34/GAMSsternCa!AI34,"")</f>
        <v>0.9999999999998177</v>
      </c>
      <c r="AK34" s="61">
        <f>IFERROR(sterncalib!AJ34/GAMSsternCa!AJ34,"")</f>
        <v>1.0000000000000238</v>
      </c>
      <c r="AL34" s="61">
        <f>IFERROR(sterncalib!AK34/GAMSsternCa!AK34,"")</f>
        <v>1.0000000000000944</v>
      </c>
      <c r="AM34" s="61">
        <f>IFERROR(sterncalib!AL34/GAMSsternCa!AL34,"")</f>
        <v>0.99999999999967848</v>
      </c>
      <c r="AN34" s="61">
        <f>IFERROR(sterncalib!AM34/GAMSsternCa!AM34,"")</f>
        <v>1.0000000000003089</v>
      </c>
      <c r="AO34" s="61">
        <f>IFERROR(sterncalib!AN34/GAMSsternCa!AN34,"")</f>
        <v>1.0000000000000426</v>
      </c>
      <c r="AP34" s="61">
        <f>IFERROR(sterncalib!AO34/GAMSsternCa!AO34,"")</f>
        <v>0.99999999999990596</v>
      </c>
      <c r="AQ34" s="61">
        <f>IFERROR(sterncalib!AP34/GAMSsternCa!AP34,"")</f>
        <v>1.000000000000246</v>
      </c>
      <c r="AR34" s="61">
        <f>IFERROR(sterncalib!AQ34/GAMSsternCa!AQ34,"")</f>
        <v>0.99999999999995881</v>
      </c>
      <c r="AS34" s="61">
        <f>IFERROR(sterncalib!AR34/GAMSsternCa!AR34,"")</f>
        <v>1.0000000000002955</v>
      </c>
      <c r="AT34" s="61">
        <f>IFERROR(sterncalib!AS34/GAMSsternCa!AS34,"")</f>
        <v>0.99999999999988531</v>
      </c>
      <c r="AU34" s="61">
        <f>IFERROR(sterncalib!AT34/GAMSsternCa!AT34,"")</f>
        <v>1.0000000000003944</v>
      </c>
      <c r="AV34" s="61">
        <f>IFERROR(sterncalib!AU34/GAMSsternCa!AU34,"")</f>
        <v>1.0000000000002582</v>
      </c>
      <c r="AW34" s="61">
        <f>IFERROR(sterncalib!AV34/GAMSsternCa!AV34,"")</f>
        <v>0.99999999999958267</v>
      </c>
      <c r="AX34" s="61">
        <f>IFERROR(sterncalib!AW34/GAMSsternCa!AW34,"")</f>
        <v>0.9999999999995588</v>
      </c>
      <c r="AY34" s="61">
        <f>IFERROR(sterncalib!AX34/GAMSsternCa!AX34,"")</f>
        <v>0.99999999999980382</v>
      </c>
      <c r="AZ34" s="61">
        <f>IFERROR(sterncalib!AY34/GAMSsternCa!AY34,"")</f>
        <v>1.0000000000000551</v>
      </c>
      <c r="BA34" s="61">
        <f>IFERROR(sterncalib!AZ34/GAMSsternCa!AZ34,"")</f>
        <v>0.99999999999974587</v>
      </c>
      <c r="BB34" s="61">
        <f>IFERROR(sterncalib!BA34/GAMSsternCa!BA34,"")</f>
        <v>1.0000000000004594</v>
      </c>
      <c r="BC34" s="61">
        <f>IFERROR(sterncalib!BB34/GAMSsternCa!BB34,"")</f>
        <v>1.0000000000001612</v>
      </c>
      <c r="BD34" s="61">
        <f>IFERROR(sterncalib!BC34/GAMSsternCa!BC34,"")</f>
        <v>1.0000000000004392</v>
      </c>
      <c r="BE34" s="61">
        <f>IFERROR(sterncalib!BD34/GAMSsternCa!BD34,"")</f>
        <v>1.0000000000002112</v>
      </c>
      <c r="BF34" s="61">
        <f>IFERROR(sterncalib!BE34/GAMSsternCa!BE34,"")</f>
        <v>1.0000000000000062</v>
      </c>
      <c r="BG34" s="61">
        <f>IFERROR(sterncalib!BF34/GAMSsternCa!BF34,"")</f>
        <v>0.99999999999952627</v>
      </c>
      <c r="BH34" s="61">
        <f>IFERROR(sterncalib!BG34/GAMSsternCa!BG34,"")</f>
        <v>0.99999999999961853</v>
      </c>
      <c r="BI34" s="61">
        <f>IFERROR(sterncalib!BH34/GAMSsternCa!BH34,"")</f>
        <v>0.99999999999968159</v>
      </c>
      <c r="BJ34" s="61">
        <f>IFERROR(sterncalib!BI34/GAMSsternCa!BI34,"")</f>
        <v>1.0000000000004907</v>
      </c>
    </row>
    <row r="35" spans="1:62" x14ac:dyDescent="0.25">
      <c r="A35" t="str">
        <f>sterncalib!A35</f>
        <v xml:space="preserve">   Ratio of asymptotic to initial backstop price</v>
      </c>
      <c r="B35" t="str">
        <f>GAMSbase!A35</f>
        <v>Ratio of Asymptotic to Initial Backstop Price</v>
      </c>
      <c r="C35" s="61" t="str">
        <f>IFERROR(sterncalib!B35/GAMSsternCa!B35,"")</f>
        <v/>
      </c>
      <c r="D35" s="61" t="str">
        <f>IFERROR(sterncalib!C35/GAMSsternCa!C35,"")</f>
        <v/>
      </c>
      <c r="E35" s="61" t="str">
        <f>IFERROR(sterncalib!D35/GAMSsternCa!D35,"")</f>
        <v/>
      </c>
      <c r="F35" s="61" t="str">
        <f>IFERROR(sterncalib!E35/GAMSsternCa!E35,"")</f>
        <v/>
      </c>
      <c r="G35" s="61" t="str">
        <f>IFERROR(sterncalib!F35/GAMSsternCa!F35,"")</f>
        <v/>
      </c>
      <c r="H35" s="61" t="str">
        <f>IFERROR(sterncalib!G35/GAMSsternCa!G35,"")</f>
        <v/>
      </c>
      <c r="I35" s="61" t="str">
        <f>IFERROR(sterncalib!H35/GAMSsternCa!H35,"")</f>
        <v/>
      </c>
      <c r="J35" s="61" t="str">
        <f>IFERROR(sterncalib!I35/GAMSsternCa!I35,"")</f>
        <v/>
      </c>
      <c r="K35" s="61" t="str">
        <f>IFERROR(sterncalib!J35/GAMSsternCa!J35,"")</f>
        <v/>
      </c>
      <c r="L35" s="61" t="str">
        <f>IFERROR(sterncalib!K35/GAMSsternCa!K35,"")</f>
        <v/>
      </c>
      <c r="M35" s="61" t="str">
        <f>IFERROR(sterncalib!L35/GAMSsternCa!L35,"")</f>
        <v/>
      </c>
      <c r="N35" s="61" t="str">
        <f>IFERROR(sterncalib!M35/GAMSsternCa!M35,"")</f>
        <v/>
      </c>
      <c r="O35" s="61" t="str">
        <f>IFERROR(sterncalib!N35/GAMSsternCa!N35,"")</f>
        <v/>
      </c>
      <c r="P35" s="61" t="str">
        <f>IFERROR(sterncalib!O35/GAMSsternCa!O35,"")</f>
        <v/>
      </c>
      <c r="Q35" s="61" t="str">
        <f>IFERROR(sterncalib!P35/GAMSsternCa!P35,"")</f>
        <v/>
      </c>
      <c r="R35" s="61" t="str">
        <f>IFERROR(sterncalib!Q35/GAMSsternCa!Q35,"")</f>
        <v/>
      </c>
      <c r="S35" s="61" t="str">
        <f>IFERROR(sterncalib!R35/GAMSsternCa!R35,"")</f>
        <v/>
      </c>
      <c r="T35" s="61" t="str">
        <f>IFERROR(sterncalib!S35/GAMSsternCa!S35,"")</f>
        <v/>
      </c>
      <c r="U35" s="61" t="str">
        <f>IFERROR(sterncalib!T35/GAMSsternCa!T35,"")</f>
        <v/>
      </c>
      <c r="V35" s="61" t="str">
        <f>IFERROR(sterncalib!U35/GAMSsternCa!U35,"")</f>
        <v/>
      </c>
      <c r="W35" s="61" t="str">
        <f>IFERROR(sterncalib!V35/GAMSsternCa!V35,"")</f>
        <v/>
      </c>
      <c r="X35" s="61" t="str">
        <f>IFERROR(sterncalib!W35/GAMSsternCa!W35,"")</f>
        <v/>
      </c>
      <c r="Y35" s="61" t="str">
        <f>IFERROR(sterncalib!X35/GAMSsternCa!X35,"")</f>
        <v/>
      </c>
      <c r="Z35" s="61" t="str">
        <f>IFERROR(sterncalib!Y35/GAMSsternCa!Y35,"")</f>
        <v/>
      </c>
      <c r="AA35" s="61" t="str">
        <f>IFERROR(sterncalib!Z35/GAMSsternCa!Z35,"")</f>
        <v/>
      </c>
      <c r="AB35" s="61" t="str">
        <f>IFERROR(sterncalib!AA35/GAMSsternCa!AA35,"")</f>
        <v/>
      </c>
      <c r="AC35" s="61" t="str">
        <f>IFERROR(sterncalib!AB35/GAMSsternCa!AB35,"")</f>
        <v/>
      </c>
      <c r="AD35" s="61" t="str">
        <f>IFERROR(sterncalib!AC35/GAMSsternCa!AC35,"")</f>
        <v/>
      </c>
      <c r="AE35" s="61" t="str">
        <f>IFERROR(sterncalib!AD35/GAMSsternCa!AD35,"")</f>
        <v/>
      </c>
      <c r="AF35" s="61" t="str">
        <f>IFERROR(sterncalib!AE35/GAMSsternCa!AE35,"")</f>
        <v/>
      </c>
      <c r="AG35" s="61" t="str">
        <f>IFERROR(sterncalib!AF35/GAMSsternCa!AF35,"")</f>
        <v/>
      </c>
      <c r="AH35" s="61" t="str">
        <f>IFERROR(sterncalib!AG35/GAMSsternCa!AG35,"")</f>
        <v/>
      </c>
      <c r="AI35" s="61" t="str">
        <f>IFERROR(sterncalib!AH35/GAMSsternCa!AH35,"")</f>
        <v/>
      </c>
      <c r="AJ35" s="61" t="str">
        <f>IFERROR(sterncalib!AI35/GAMSsternCa!AI35,"")</f>
        <v/>
      </c>
      <c r="AK35" s="61" t="str">
        <f>IFERROR(sterncalib!AJ35/GAMSsternCa!AJ35,"")</f>
        <v/>
      </c>
      <c r="AL35" s="61" t="str">
        <f>IFERROR(sterncalib!AK35/GAMSsternCa!AK35,"")</f>
        <v/>
      </c>
      <c r="AM35" s="61" t="str">
        <f>IFERROR(sterncalib!AL35/GAMSsternCa!AL35,"")</f>
        <v/>
      </c>
      <c r="AN35" s="61" t="str">
        <f>IFERROR(sterncalib!AM35/GAMSsternCa!AM35,"")</f>
        <v/>
      </c>
      <c r="AO35" s="61" t="str">
        <f>IFERROR(sterncalib!AN35/GAMSsternCa!AN35,"")</f>
        <v/>
      </c>
      <c r="AP35" s="61" t="str">
        <f>IFERROR(sterncalib!AO35/GAMSsternCa!AO35,"")</f>
        <v/>
      </c>
      <c r="AQ35" s="61" t="str">
        <f>IFERROR(sterncalib!AP35/GAMSsternCa!AP35,"")</f>
        <v/>
      </c>
      <c r="AR35" s="61" t="str">
        <f>IFERROR(sterncalib!AQ35/GAMSsternCa!AQ35,"")</f>
        <v/>
      </c>
      <c r="AS35" s="61" t="str">
        <f>IFERROR(sterncalib!AR35/GAMSsternCa!AR35,"")</f>
        <v/>
      </c>
      <c r="AT35" s="61" t="str">
        <f>IFERROR(sterncalib!AS35/GAMSsternCa!AS35,"")</f>
        <v/>
      </c>
      <c r="AU35" s="61" t="str">
        <f>IFERROR(sterncalib!AT35/GAMSsternCa!AT35,"")</f>
        <v/>
      </c>
      <c r="AV35" s="61" t="str">
        <f>IFERROR(sterncalib!AU35/GAMSsternCa!AU35,"")</f>
        <v/>
      </c>
      <c r="AW35" s="61" t="str">
        <f>IFERROR(sterncalib!AV35/GAMSsternCa!AV35,"")</f>
        <v/>
      </c>
      <c r="AX35" s="61" t="str">
        <f>IFERROR(sterncalib!AW35/GAMSsternCa!AW35,"")</f>
        <v/>
      </c>
      <c r="AY35" s="61" t="str">
        <f>IFERROR(sterncalib!AX35/GAMSsternCa!AX35,"")</f>
        <v/>
      </c>
      <c r="AZ35" s="61" t="str">
        <f>IFERROR(sterncalib!AY35/GAMSsternCa!AY35,"")</f>
        <v/>
      </c>
      <c r="BA35" s="61" t="str">
        <f>IFERROR(sterncalib!AZ35/GAMSsternCa!AZ35,"")</f>
        <v/>
      </c>
      <c r="BB35" s="61" t="str">
        <f>IFERROR(sterncalib!BA35/GAMSsternCa!BA35,"")</f>
        <v/>
      </c>
      <c r="BC35" s="61" t="str">
        <f>IFERROR(sterncalib!BB35/GAMSsternCa!BB35,"")</f>
        <v/>
      </c>
      <c r="BD35" s="61" t="str">
        <f>IFERROR(sterncalib!BC35/GAMSsternCa!BC35,"")</f>
        <v/>
      </c>
      <c r="BE35" s="61" t="str">
        <f>IFERROR(sterncalib!BD35/GAMSsternCa!BD35,"")</f>
        <v/>
      </c>
      <c r="BF35" s="61" t="str">
        <f>IFERROR(sterncalib!BE35/GAMSsternCa!BE35,"")</f>
        <v/>
      </c>
      <c r="BG35" s="61" t="str">
        <f>IFERROR(sterncalib!BF35/GAMSsternCa!BF35,"")</f>
        <v/>
      </c>
      <c r="BH35" s="61" t="str">
        <f>IFERROR(sterncalib!BG35/GAMSsternCa!BG35,"")</f>
        <v/>
      </c>
      <c r="BI35" s="61" t="str">
        <f>IFERROR(sterncalib!BH35/GAMSsternCa!BH35,"")</f>
        <v/>
      </c>
      <c r="BJ35" s="61" t="str">
        <f>IFERROR(sterncalib!BI35/GAMSsternCa!BI35,"")</f>
        <v/>
      </c>
    </row>
    <row r="36" spans="1:62" x14ac:dyDescent="0.25">
      <c r="A36" t="str">
        <f>sterncalib!A36</f>
        <v xml:space="preserve">   Decline rate of backstop price (per half-decade)</v>
      </c>
      <c r="B36" t="str">
        <f>GAMSbase!A36</f>
        <v>Decline Rate of Backstop Price (per period)</v>
      </c>
      <c r="C36" s="61" t="str">
        <f>IFERROR(sterncalib!B36/GAMSsternCa!B36,"")</f>
        <v/>
      </c>
      <c r="D36" s="61" t="str">
        <f>IFERROR(sterncalib!C36/GAMSsternCa!C36,"")</f>
        <v/>
      </c>
      <c r="E36" s="61" t="str">
        <f>IFERROR(sterncalib!D36/GAMSsternCa!D36,"")</f>
        <v/>
      </c>
      <c r="F36" s="61" t="str">
        <f>IFERROR(sterncalib!E36/GAMSsternCa!E36,"")</f>
        <v/>
      </c>
      <c r="G36" s="61" t="str">
        <f>IFERROR(sterncalib!F36/GAMSsternCa!F36,"")</f>
        <v/>
      </c>
      <c r="H36" s="61" t="str">
        <f>IFERROR(sterncalib!G36/GAMSsternCa!G36,"")</f>
        <v/>
      </c>
      <c r="I36" s="61" t="str">
        <f>IFERROR(sterncalib!H36/GAMSsternCa!H36,"")</f>
        <v/>
      </c>
      <c r="J36" s="61" t="str">
        <f>IFERROR(sterncalib!I36/GAMSsternCa!I36,"")</f>
        <v/>
      </c>
      <c r="K36" s="61" t="str">
        <f>IFERROR(sterncalib!J36/GAMSsternCa!J36,"")</f>
        <v/>
      </c>
      <c r="L36" s="61" t="str">
        <f>IFERROR(sterncalib!K36/GAMSsternCa!K36,"")</f>
        <v/>
      </c>
      <c r="M36" s="61" t="str">
        <f>IFERROR(sterncalib!L36/GAMSsternCa!L36,"")</f>
        <v/>
      </c>
      <c r="N36" s="61" t="str">
        <f>IFERROR(sterncalib!M36/GAMSsternCa!M36,"")</f>
        <v/>
      </c>
      <c r="O36" s="61" t="str">
        <f>IFERROR(sterncalib!N36/GAMSsternCa!N36,"")</f>
        <v/>
      </c>
      <c r="P36" s="61" t="str">
        <f>IFERROR(sterncalib!O36/GAMSsternCa!O36,"")</f>
        <v/>
      </c>
      <c r="Q36" s="61" t="str">
        <f>IFERROR(sterncalib!P36/GAMSsternCa!P36,"")</f>
        <v/>
      </c>
      <c r="R36" s="61" t="str">
        <f>IFERROR(sterncalib!Q36/GAMSsternCa!Q36,"")</f>
        <v/>
      </c>
      <c r="S36" s="61" t="str">
        <f>IFERROR(sterncalib!R36/GAMSsternCa!R36,"")</f>
        <v/>
      </c>
      <c r="T36" s="61" t="str">
        <f>IFERROR(sterncalib!S36/GAMSsternCa!S36,"")</f>
        <v/>
      </c>
      <c r="U36" s="61" t="str">
        <f>IFERROR(sterncalib!T36/GAMSsternCa!T36,"")</f>
        <v/>
      </c>
      <c r="V36" s="61" t="str">
        <f>IFERROR(sterncalib!U36/GAMSsternCa!U36,"")</f>
        <v/>
      </c>
      <c r="W36" s="61" t="str">
        <f>IFERROR(sterncalib!V36/GAMSsternCa!V36,"")</f>
        <v/>
      </c>
      <c r="X36" s="61" t="str">
        <f>IFERROR(sterncalib!W36/GAMSsternCa!W36,"")</f>
        <v/>
      </c>
      <c r="Y36" s="61" t="str">
        <f>IFERROR(sterncalib!X36/GAMSsternCa!X36,"")</f>
        <v/>
      </c>
      <c r="Z36" s="61" t="str">
        <f>IFERROR(sterncalib!Y36/GAMSsternCa!Y36,"")</f>
        <v/>
      </c>
      <c r="AA36" s="61" t="str">
        <f>IFERROR(sterncalib!Z36/GAMSsternCa!Z36,"")</f>
        <v/>
      </c>
      <c r="AB36" s="61" t="str">
        <f>IFERROR(sterncalib!AA36/GAMSsternCa!AA36,"")</f>
        <v/>
      </c>
      <c r="AC36" s="61" t="str">
        <f>IFERROR(sterncalib!AB36/GAMSsternCa!AB36,"")</f>
        <v/>
      </c>
      <c r="AD36" s="61" t="str">
        <f>IFERROR(sterncalib!AC36/GAMSsternCa!AC36,"")</f>
        <v/>
      </c>
      <c r="AE36" s="61" t="str">
        <f>IFERROR(sterncalib!AD36/GAMSsternCa!AD36,"")</f>
        <v/>
      </c>
      <c r="AF36" s="61" t="str">
        <f>IFERROR(sterncalib!AE36/GAMSsternCa!AE36,"")</f>
        <v/>
      </c>
      <c r="AG36" s="61" t="str">
        <f>IFERROR(sterncalib!AF36/GAMSsternCa!AF36,"")</f>
        <v/>
      </c>
      <c r="AH36" s="61" t="str">
        <f>IFERROR(sterncalib!AG36/GAMSsternCa!AG36,"")</f>
        <v/>
      </c>
      <c r="AI36" s="61" t="str">
        <f>IFERROR(sterncalib!AH36/GAMSsternCa!AH36,"")</f>
        <v/>
      </c>
      <c r="AJ36" s="61" t="str">
        <f>IFERROR(sterncalib!AI36/GAMSsternCa!AI36,"")</f>
        <v/>
      </c>
      <c r="AK36" s="61" t="str">
        <f>IFERROR(sterncalib!AJ36/GAMSsternCa!AJ36,"")</f>
        <v/>
      </c>
      <c r="AL36" s="61" t="str">
        <f>IFERROR(sterncalib!AK36/GAMSsternCa!AK36,"")</f>
        <v/>
      </c>
      <c r="AM36" s="61" t="str">
        <f>IFERROR(sterncalib!AL36/GAMSsternCa!AL36,"")</f>
        <v/>
      </c>
      <c r="AN36" s="61" t="str">
        <f>IFERROR(sterncalib!AM36/GAMSsternCa!AM36,"")</f>
        <v/>
      </c>
      <c r="AO36" s="61" t="str">
        <f>IFERROR(sterncalib!AN36/GAMSsternCa!AN36,"")</f>
        <v/>
      </c>
      <c r="AP36" s="61" t="str">
        <f>IFERROR(sterncalib!AO36/GAMSsternCa!AO36,"")</f>
        <v/>
      </c>
      <c r="AQ36" s="61" t="str">
        <f>IFERROR(sterncalib!AP36/GAMSsternCa!AP36,"")</f>
        <v/>
      </c>
      <c r="AR36" s="61" t="str">
        <f>IFERROR(sterncalib!AQ36/GAMSsternCa!AQ36,"")</f>
        <v/>
      </c>
      <c r="AS36" s="61" t="str">
        <f>IFERROR(sterncalib!AR36/GAMSsternCa!AR36,"")</f>
        <v/>
      </c>
      <c r="AT36" s="61" t="str">
        <f>IFERROR(sterncalib!AS36/GAMSsternCa!AS36,"")</f>
        <v/>
      </c>
      <c r="AU36" s="61" t="str">
        <f>IFERROR(sterncalib!AT36/GAMSsternCa!AT36,"")</f>
        <v/>
      </c>
      <c r="AV36" s="61" t="str">
        <f>IFERROR(sterncalib!AU36/GAMSsternCa!AU36,"")</f>
        <v/>
      </c>
      <c r="AW36" s="61" t="str">
        <f>IFERROR(sterncalib!AV36/GAMSsternCa!AV36,"")</f>
        <v/>
      </c>
      <c r="AX36" s="61" t="str">
        <f>IFERROR(sterncalib!AW36/GAMSsternCa!AW36,"")</f>
        <v/>
      </c>
      <c r="AY36" s="61" t="str">
        <f>IFERROR(sterncalib!AX36/GAMSsternCa!AX36,"")</f>
        <v/>
      </c>
      <c r="AZ36" s="61" t="str">
        <f>IFERROR(sterncalib!AY36/GAMSsternCa!AY36,"")</f>
        <v/>
      </c>
      <c r="BA36" s="61" t="str">
        <f>IFERROR(sterncalib!AZ36/GAMSsternCa!AZ36,"")</f>
        <v/>
      </c>
      <c r="BB36" s="61" t="str">
        <f>IFERROR(sterncalib!BA36/GAMSsternCa!BA36,"")</f>
        <v/>
      </c>
      <c r="BC36" s="61" t="str">
        <f>IFERROR(sterncalib!BB36/GAMSsternCa!BB36,"")</f>
        <v/>
      </c>
      <c r="BD36" s="61" t="str">
        <f>IFERROR(sterncalib!BC36/GAMSsternCa!BC36,"")</f>
        <v/>
      </c>
      <c r="BE36" s="61" t="str">
        <f>IFERROR(sterncalib!BD36/GAMSsternCa!BD36,"")</f>
        <v/>
      </c>
      <c r="BF36" s="61" t="str">
        <f>IFERROR(sterncalib!BE36/GAMSsternCa!BE36,"")</f>
        <v/>
      </c>
      <c r="BG36" s="61" t="str">
        <f>IFERROR(sterncalib!BF36/GAMSsternCa!BF36,"")</f>
        <v/>
      </c>
      <c r="BH36" s="61" t="str">
        <f>IFERROR(sterncalib!BG36/GAMSsternCa!BG36,"")</f>
        <v/>
      </c>
      <c r="BI36" s="61" t="str">
        <f>IFERROR(sterncalib!BH36/GAMSsternCa!BH36,"")</f>
        <v/>
      </c>
      <c r="BJ36" s="61" t="str">
        <f>IFERROR(sterncalib!BI36/GAMSsternCa!BI36,"")</f>
        <v/>
      </c>
    </row>
    <row r="37" spans="1:62" x14ac:dyDescent="0.25">
      <c r="A37" t="str">
        <f>sterncalib!A37</f>
        <v xml:space="preserve">   Upper limit of control rate after 2150</v>
      </c>
      <c r="B37" t="str">
        <f>GAMSbase!A37</f>
        <v>Upper limit of Control Rate</v>
      </c>
      <c r="C37" s="61">
        <f>IFERROR(sterncalib!B37/GAMSsternCa!B37,"")</f>
        <v>1</v>
      </c>
      <c r="D37" s="61" t="str">
        <f>IFERROR(sterncalib!C37/GAMSsternCa!C37,"")</f>
        <v/>
      </c>
      <c r="E37" s="61" t="str">
        <f>IFERROR(sterncalib!D37/GAMSsternCa!D37,"")</f>
        <v/>
      </c>
      <c r="F37" s="61" t="str">
        <f>IFERROR(sterncalib!E37/GAMSsternCa!E37,"")</f>
        <v/>
      </c>
      <c r="G37" s="61" t="str">
        <f>IFERROR(sterncalib!F37/GAMSsternCa!F37,"")</f>
        <v/>
      </c>
      <c r="H37" s="61" t="str">
        <f>IFERROR(sterncalib!G37/GAMSsternCa!G37,"")</f>
        <v/>
      </c>
      <c r="I37" s="61" t="str">
        <f>IFERROR(sterncalib!H37/GAMSsternCa!H37,"")</f>
        <v/>
      </c>
      <c r="J37" s="61" t="str">
        <f>IFERROR(sterncalib!I37/GAMSsternCa!I37,"")</f>
        <v/>
      </c>
      <c r="K37" s="61" t="str">
        <f>IFERROR(sterncalib!J37/GAMSsternCa!J37,"")</f>
        <v/>
      </c>
      <c r="L37" s="61" t="str">
        <f>IFERROR(sterncalib!K37/GAMSsternCa!K37,"")</f>
        <v/>
      </c>
      <c r="M37" s="61" t="str">
        <f>IFERROR(sterncalib!L37/GAMSsternCa!L37,"")</f>
        <v/>
      </c>
      <c r="N37" s="61" t="str">
        <f>IFERROR(sterncalib!M37/GAMSsternCa!M37,"")</f>
        <v/>
      </c>
      <c r="O37" s="61" t="str">
        <f>IFERROR(sterncalib!N37/GAMSsternCa!N37,"")</f>
        <v/>
      </c>
      <c r="P37" s="61" t="str">
        <f>IFERROR(sterncalib!O37/GAMSsternCa!O37,"")</f>
        <v/>
      </c>
      <c r="Q37" s="61" t="str">
        <f>IFERROR(sterncalib!P37/GAMSsternCa!P37,"")</f>
        <v/>
      </c>
      <c r="R37" s="61" t="str">
        <f>IFERROR(sterncalib!Q37/GAMSsternCa!Q37,"")</f>
        <v/>
      </c>
      <c r="S37" s="61" t="str">
        <f>IFERROR(sterncalib!R37/GAMSsternCa!R37,"")</f>
        <v/>
      </c>
      <c r="T37" s="61" t="str">
        <f>IFERROR(sterncalib!S37/GAMSsternCa!S37,"")</f>
        <v/>
      </c>
      <c r="U37" s="61" t="str">
        <f>IFERROR(sterncalib!T37/GAMSsternCa!T37,"")</f>
        <v/>
      </c>
      <c r="V37" s="61" t="str">
        <f>IFERROR(sterncalib!U37/GAMSsternCa!U37,"")</f>
        <v/>
      </c>
      <c r="W37" s="61" t="str">
        <f>IFERROR(sterncalib!V37/GAMSsternCa!V37,"")</f>
        <v/>
      </c>
      <c r="X37" s="61" t="str">
        <f>IFERROR(sterncalib!W37/GAMSsternCa!W37,"")</f>
        <v/>
      </c>
      <c r="Y37" s="61" t="str">
        <f>IFERROR(sterncalib!X37/GAMSsternCa!X37,"")</f>
        <v/>
      </c>
      <c r="Z37" s="61" t="str">
        <f>IFERROR(sterncalib!Y37/GAMSsternCa!Y37,"")</f>
        <v/>
      </c>
      <c r="AA37" s="61" t="str">
        <f>IFERROR(sterncalib!Z37/GAMSsternCa!Z37,"")</f>
        <v/>
      </c>
      <c r="AB37" s="61" t="str">
        <f>IFERROR(sterncalib!AA37/GAMSsternCa!AA37,"")</f>
        <v/>
      </c>
      <c r="AC37" s="61" t="str">
        <f>IFERROR(sterncalib!AB37/GAMSsternCa!AB37,"")</f>
        <v/>
      </c>
      <c r="AD37" s="61" t="str">
        <f>IFERROR(sterncalib!AC37/GAMSsternCa!AC37,"")</f>
        <v/>
      </c>
      <c r="AE37" s="61" t="str">
        <f>IFERROR(sterncalib!AD37/GAMSsternCa!AD37,"")</f>
        <v/>
      </c>
      <c r="AF37" s="61" t="str">
        <f>IFERROR(sterncalib!AE37/GAMSsternCa!AE37,"")</f>
        <v/>
      </c>
      <c r="AG37" s="61" t="str">
        <f>IFERROR(sterncalib!AF37/GAMSsternCa!AF37,"")</f>
        <v/>
      </c>
      <c r="AH37" s="61" t="str">
        <f>IFERROR(sterncalib!AG37/GAMSsternCa!AG37,"")</f>
        <v/>
      </c>
      <c r="AI37" s="61" t="str">
        <f>IFERROR(sterncalib!AH37/GAMSsternCa!AH37,"")</f>
        <v/>
      </c>
      <c r="AJ37" s="61" t="str">
        <f>IFERROR(sterncalib!AI37/GAMSsternCa!AI37,"")</f>
        <v/>
      </c>
      <c r="AK37" s="61" t="str">
        <f>IFERROR(sterncalib!AJ37/GAMSsternCa!AJ37,"")</f>
        <v/>
      </c>
      <c r="AL37" s="61" t="str">
        <f>IFERROR(sterncalib!AK37/GAMSsternCa!AK37,"")</f>
        <v/>
      </c>
      <c r="AM37" s="61" t="str">
        <f>IFERROR(sterncalib!AL37/GAMSsternCa!AL37,"")</f>
        <v/>
      </c>
      <c r="AN37" s="61" t="str">
        <f>IFERROR(sterncalib!AM37/GAMSsternCa!AM37,"")</f>
        <v/>
      </c>
      <c r="AO37" s="61" t="str">
        <f>IFERROR(sterncalib!AN37/GAMSsternCa!AN37,"")</f>
        <v/>
      </c>
      <c r="AP37" s="61" t="str">
        <f>IFERROR(sterncalib!AO37/GAMSsternCa!AO37,"")</f>
        <v/>
      </c>
      <c r="AQ37" s="61" t="str">
        <f>IFERROR(sterncalib!AP37/GAMSsternCa!AP37,"")</f>
        <v/>
      </c>
      <c r="AR37" s="61" t="str">
        <f>IFERROR(sterncalib!AQ37/GAMSsternCa!AQ37,"")</f>
        <v/>
      </c>
      <c r="AS37" s="61" t="str">
        <f>IFERROR(sterncalib!AR37/GAMSsternCa!AR37,"")</f>
        <v/>
      </c>
      <c r="AT37" s="61" t="str">
        <f>IFERROR(sterncalib!AS37/GAMSsternCa!AS37,"")</f>
        <v/>
      </c>
      <c r="AU37" s="61" t="str">
        <f>IFERROR(sterncalib!AT37/GAMSsternCa!AT37,"")</f>
        <v/>
      </c>
      <c r="AV37" s="61" t="str">
        <f>IFERROR(sterncalib!AU37/GAMSsternCa!AU37,"")</f>
        <v/>
      </c>
      <c r="AW37" s="61" t="str">
        <f>IFERROR(sterncalib!AV37/GAMSsternCa!AV37,"")</f>
        <v/>
      </c>
      <c r="AX37" s="61" t="str">
        <f>IFERROR(sterncalib!AW37/GAMSsternCa!AW37,"")</f>
        <v/>
      </c>
      <c r="AY37" s="61" t="str">
        <f>IFERROR(sterncalib!AX37/GAMSsternCa!AX37,"")</f>
        <v/>
      </c>
      <c r="AZ37" s="61" t="str">
        <f>IFERROR(sterncalib!AY37/GAMSsternCa!AY37,"")</f>
        <v/>
      </c>
      <c r="BA37" s="61" t="str">
        <f>IFERROR(sterncalib!AZ37/GAMSsternCa!AZ37,"")</f>
        <v/>
      </c>
      <c r="BB37" s="61" t="str">
        <f>IFERROR(sterncalib!BA37/GAMSsternCa!BA37,"")</f>
        <v/>
      </c>
      <c r="BC37" s="61" t="str">
        <f>IFERROR(sterncalib!BB37/GAMSsternCa!BB37,"")</f>
        <v/>
      </c>
      <c r="BD37" s="61" t="str">
        <f>IFERROR(sterncalib!BC37/GAMSsternCa!BC37,"")</f>
        <v/>
      </c>
      <c r="BE37" s="61" t="str">
        <f>IFERROR(sterncalib!BD37/GAMSsternCa!BD37,"")</f>
        <v/>
      </c>
      <c r="BF37" s="61" t="str">
        <f>IFERROR(sterncalib!BE37/GAMSsternCa!BE37,"")</f>
        <v/>
      </c>
      <c r="BG37" s="61" t="str">
        <f>IFERROR(sterncalib!BF37/GAMSsternCa!BF37,"")</f>
        <v/>
      </c>
      <c r="BH37" s="61" t="str">
        <f>IFERROR(sterncalib!BG37/GAMSsternCa!BG37,"")</f>
        <v/>
      </c>
      <c r="BI37" s="61" t="str">
        <f>IFERROR(sterncalib!BH37/GAMSsternCa!BH37,"")</f>
        <v/>
      </c>
      <c r="BJ37" s="61" t="str">
        <f>IFERROR(sterncalib!BI37/GAMSsternCa!BI37,"")</f>
        <v/>
      </c>
    </row>
    <row r="38" spans="1:62" x14ac:dyDescent="0.25">
      <c r="A38" t="str">
        <f>sterncalib!A38</f>
        <v>Backstop competitive year (pback declines rapidly for periods beyond)</v>
      </c>
      <c r="B38" t="str">
        <f>GAMSbase!A38</f>
        <v>Backstop Competitive Year (Henceforth pBack declines rapidly)</v>
      </c>
      <c r="C38" s="61" t="str">
        <f>IFERROR(sterncalib!B38/GAMSsternCa!B38,"")</f>
        <v/>
      </c>
      <c r="D38" s="61" t="str">
        <f>IFERROR(sterncalib!C38/GAMSsternCa!C38,"")</f>
        <v/>
      </c>
      <c r="E38" s="61" t="str">
        <f>IFERROR(sterncalib!D38/GAMSsternCa!D38,"")</f>
        <v/>
      </c>
      <c r="F38" s="61" t="str">
        <f>IFERROR(sterncalib!E38/GAMSsternCa!E38,"")</f>
        <v/>
      </c>
      <c r="G38" s="61" t="str">
        <f>IFERROR(sterncalib!F38/GAMSsternCa!F38,"")</f>
        <v/>
      </c>
      <c r="H38" s="61" t="str">
        <f>IFERROR(sterncalib!G38/GAMSsternCa!G38,"")</f>
        <v/>
      </c>
      <c r="I38" s="61" t="str">
        <f>IFERROR(sterncalib!H38/GAMSsternCa!H38,"")</f>
        <v/>
      </c>
      <c r="J38" s="61" t="str">
        <f>IFERROR(sterncalib!I38/GAMSsternCa!I38,"")</f>
        <v/>
      </c>
      <c r="K38" s="61" t="str">
        <f>IFERROR(sterncalib!J38/GAMSsternCa!J38,"")</f>
        <v/>
      </c>
      <c r="L38" s="61" t="str">
        <f>IFERROR(sterncalib!K38/GAMSsternCa!K38,"")</f>
        <v/>
      </c>
      <c r="M38" s="61" t="str">
        <f>IFERROR(sterncalib!L38/GAMSsternCa!L38,"")</f>
        <v/>
      </c>
      <c r="N38" s="61" t="str">
        <f>IFERROR(sterncalib!M38/GAMSsternCa!M38,"")</f>
        <v/>
      </c>
      <c r="O38" s="61" t="str">
        <f>IFERROR(sterncalib!N38/GAMSsternCa!N38,"")</f>
        <v/>
      </c>
      <c r="P38" s="61" t="str">
        <f>IFERROR(sterncalib!O38/GAMSsternCa!O38,"")</f>
        <v/>
      </c>
      <c r="Q38" s="61" t="str">
        <f>IFERROR(sterncalib!P38/GAMSsternCa!P38,"")</f>
        <v/>
      </c>
      <c r="R38" s="61" t="str">
        <f>IFERROR(sterncalib!Q38/GAMSsternCa!Q38,"")</f>
        <v/>
      </c>
      <c r="S38" s="61" t="str">
        <f>IFERROR(sterncalib!R38/GAMSsternCa!R38,"")</f>
        <v/>
      </c>
      <c r="T38" s="61" t="str">
        <f>IFERROR(sterncalib!S38/GAMSsternCa!S38,"")</f>
        <v/>
      </c>
      <c r="U38" s="61" t="str">
        <f>IFERROR(sterncalib!T38/GAMSsternCa!T38,"")</f>
        <v/>
      </c>
      <c r="V38" s="61" t="str">
        <f>IFERROR(sterncalib!U38/GAMSsternCa!U38,"")</f>
        <v/>
      </c>
      <c r="W38" s="61" t="str">
        <f>IFERROR(sterncalib!V38/GAMSsternCa!V38,"")</f>
        <v/>
      </c>
      <c r="X38" s="61" t="str">
        <f>IFERROR(sterncalib!W38/GAMSsternCa!W38,"")</f>
        <v/>
      </c>
      <c r="Y38" s="61" t="str">
        <f>IFERROR(sterncalib!X38/GAMSsternCa!X38,"")</f>
        <v/>
      </c>
      <c r="Z38" s="61" t="str">
        <f>IFERROR(sterncalib!Y38/GAMSsternCa!Y38,"")</f>
        <v/>
      </c>
      <c r="AA38" s="61" t="str">
        <f>IFERROR(sterncalib!Z38/GAMSsternCa!Z38,"")</f>
        <v/>
      </c>
      <c r="AB38" s="61" t="str">
        <f>IFERROR(sterncalib!AA38/GAMSsternCa!AA38,"")</f>
        <v/>
      </c>
      <c r="AC38" s="61" t="str">
        <f>IFERROR(sterncalib!AB38/GAMSsternCa!AB38,"")</f>
        <v/>
      </c>
      <c r="AD38" s="61" t="str">
        <f>IFERROR(sterncalib!AC38/GAMSsternCa!AC38,"")</f>
        <v/>
      </c>
      <c r="AE38" s="61" t="str">
        <f>IFERROR(sterncalib!AD38/GAMSsternCa!AD38,"")</f>
        <v/>
      </c>
      <c r="AF38" s="61" t="str">
        <f>IFERROR(sterncalib!AE38/GAMSsternCa!AE38,"")</f>
        <v/>
      </c>
      <c r="AG38" s="61" t="str">
        <f>IFERROR(sterncalib!AF38/GAMSsternCa!AF38,"")</f>
        <v/>
      </c>
      <c r="AH38" s="61" t="str">
        <f>IFERROR(sterncalib!AG38/GAMSsternCa!AG38,"")</f>
        <v/>
      </c>
      <c r="AI38" s="61" t="str">
        <f>IFERROR(sterncalib!AH38/GAMSsternCa!AH38,"")</f>
        <v/>
      </c>
      <c r="AJ38" s="61" t="str">
        <f>IFERROR(sterncalib!AI38/GAMSsternCa!AI38,"")</f>
        <v/>
      </c>
      <c r="AK38" s="61" t="str">
        <f>IFERROR(sterncalib!AJ38/GAMSsternCa!AJ38,"")</f>
        <v/>
      </c>
      <c r="AL38" s="61" t="str">
        <f>IFERROR(sterncalib!AK38/GAMSsternCa!AK38,"")</f>
        <v/>
      </c>
      <c r="AM38" s="61" t="str">
        <f>IFERROR(sterncalib!AL38/GAMSsternCa!AL38,"")</f>
        <v/>
      </c>
      <c r="AN38" s="61" t="str">
        <f>IFERROR(sterncalib!AM38/GAMSsternCa!AM38,"")</f>
        <v/>
      </c>
      <c r="AO38" s="61" t="str">
        <f>IFERROR(sterncalib!AN38/GAMSsternCa!AN38,"")</f>
        <v/>
      </c>
      <c r="AP38" s="61" t="str">
        <f>IFERROR(sterncalib!AO38/GAMSsternCa!AO38,"")</f>
        <v/>
      </c>
      <c r="AQ38" s="61" t="str">
        <f>IFERROR(sterncalib!AP38/GAMSsternCa!AP38,"")</f>
        <v/>
      </c>
      <c r="AR38" s="61" t="str">
        <f>IFERROR(sterncalib!AQ38/GAMSsternCa!AQ38,"")</f>
        <v/>
      </c>
      <c r="AS38" s="61" t="str">
        <f>IFERROR(sterncalib!AR38/GAMSsternCa!AR38,"")</f>
        <v/>
      </c>
      <c r="AT38" s="61" t="str">
        <f>IFERROR(sterncalib!AS38/GAMSsternCa!AS38,"")</f>
        <v/>
      </c>
      <c r="AU38" s="61" t="str">
        <f>IFERROR(sterncalib!AT38/GAMSsternCa!AT38,"")</f>
        <v/>
      </c>
      <c r="AV38" s="61" t="str">
        <f>IFERROR(sterncalib!AU38/GAMSsternCa!AU38,"")</f>
        <v/>
      </c>
      <c r="AW38" s="61" t="str">
        <f>IFERROR(sterncalib!AV38/GAMSsternCa!AV38,"")</f>
        <v/>
      </c>
      <c r="AX38" s="61" t="str">
        <f>IFERROR(sterncalib!AW38/GAMSsternCa!AW38,"")</f>
        <v/>
      </c>
      <c r="AY38" s="61" t="str">
        <f>IFERROR(sterncalib!AX38/GAMSsternCa!AX38,"")</f>
        <v/>
      </c>
      <c r="AZ38" s="61" t="str">
        <f>IFERROR(sterncalib!AY38/GAMSsternCa!AY38,"")</f>
        <v/>
      </c>
      <c r="BA38" s="61" t="str">
        <f>IFERROR(sterncalib!AZ38/GAMSsternCa!AZ38,"")</f>
        <v/>
      </c>
      <c r="BB38" s="61" t="str">
        <f>IFERROR(sterncalib!BA38/GAMSsternCa!BA38,"")</f>
        <v/>
      </c>
      <c r="BC38" s="61" t="str">
        <f>IFERROR(sterncalib!BB38/GAMSsternCa!BB38,"")</f>
        <v/>
      </c>
      <c r="BD38" s="61" t="str">
        <f>IFERROR(sterncalib!BC38/GAMSsternCa!BC38,"")</f>
        <v/>
      </c>
      <c r="BE38" s="61" t="str">
        <f>IFERROR(sterncalib!BD38/GAMSsternCa!BD38,"")</f>
        <v/>
      </c>
      <c r="BF38" s="61" t="str">
        <f>IFERROR(sterncalib!BE38/GAMSsternCa!BE38,"")</f>
        <v/>
      </c>
      <c r="BG38" s="61" t="str">
        <f>IFERROR(sterncalib!BF38/GAMSsternCa!BF38,"")</f>
        <v/>
      </c>
      <c r="BH38" s="61" t="str">
        <f>IFERROR(sterncalib!BG38/GAMSsternCa!BG38,"")</f>
        <v/>
      </c>
      <c r="BI38" s="61" t="str">
        <f>IFERROR(sterncalib!BH38/GAMSsternCa!BH38,"")</f>
        <v/>
      </c>
      <c r="BJ38" s="61" t="str">
        <f>IFERROR(sterncalib!BI38/GAMSsternCa!BI38,"")</f>
        <v/>
      </c>
    </row>
    <row r="39" spans="1:62" x14ac:dyDescent="0.25">
      <c r="A39" t="str">
        <f>sterncalib!A39</f>
        <v>Exponent of control cost function</v>
      </c>
      <c r="B39" t="str">
        <f>GAMSbase!A39</f>
        <v>Exponent of control cost function</v>
      </c>
      <c r="C39" s="61">
        <f>IFERROR(sterncalib!B39/GAMSsternCa!B39,"")</f>
        <v>1</v>
      </c>
      <c r="D39" s="61" t="str">
        <f>IFERROR(sterncalib!C39/GAMSsternCa!C39,"")</f>
        <v/>
      </c>
      <c r="E39" s="61" t="str">
        <f>IFERROR(sterncalib!D39/GAMSsternCa!D39,"")</f>
        <v/>
      </c>
      <c r="F39" s="61" t="str">
        <f>IFERROR(sterncalib!E39/GAMSsternCa!E39,"")</f>
        <v/>
      </c>
      <c r="G39" s="61" t="str">
        <f>IFERROR(sterncalib!F39/GAMSsternCa!F39,"")</f>
        <v/>
      </c>
      <c r="H39" s="61" t="str">
        <f>IFERROR(sterncalib!G39/GAMSsternCa!G39,"")</f>
        <v/>
      </c>
      <c r="I39" s="61" t="str">
        <f>IFERROR(sterncalib!H39/GAMSsternCa!H39,"")</f>
        <v/>
      </c>
      <c r="J39" s="61" t="str">
        <f>IFERROR(sterncalib!I39/GAMSsternCa!I39,"")</f>
        <v/>
      </c>
      <c r="K39" s="61" t="str">
        <f>IFERROR(sterncalib!J39/GAMSsternCa!J39,"")</f>
        <v/>
      </c>
      <c r="L39" s="61" t="str">
        <f>IFERROR(sterncalib!K39/GAMSsternCa!K39,"")</f>
        <v/>
      </c>
      <c r="M39" s="61" t="str">
        <f>IFERROR(sterncalib!L39/GAMSsternCa!L39,"")</f>
        <v/>
      </c>
      <c r="N39" s="61" t="str">
        <f>IFERROR(sterncalib!M39/GAMSsternCa!M39,"")</f>
        <v/>
      </c>
      <c r="O39" s="61" t="str">
        <f>IFERROR(sterncalib!N39/GAMSsternCa!N39,"")</f>
        <v/>
      </c>
      <c r="P39" s="61" t="str">
        <f>IFERROR(sterncalib!O39/GAMSsternCa!O39,"")</f>
        <v/>
      </c>
      <c r="Q39" s="61" t="str">
        <f>IFERROR(sterncalib!P39/GAMSsternCa!P39,"")</f>
        <v/>
      </c>
      <c r="R39" s="61" t="str">
        <f>IFERROR(sterncalib!Q39/GAMSsternCa!Q39,"")</f>
        <v/>
      </c>
      <c r="S39" s="61" t="str">
        <f>IFERROR(sterncalib!R39/GAMSsternCa!R39,"")</f>
        <v/>
      </c>
      <c r="T39" s="61" t="str">
        <f>IFERROR(sterncalib!S39/GAMSsternCa!S39,"")</f>
        <v/>
      </c>
      <c r="U39" s="61" t="str">
        <f>IFERROR(sterncalib!T39/GAMSsternCa!T39,"")</f>
        <v/>
      </c>
      <c r="V39" s="61" t="str">
        <f>IFERROR(sterncalib!U39/GAMSsternCa!U39,"")</f>
        <v/>
      </c>
      <c r="W39" s="61" t="str">
        <f>IFERROR(sterncalib!V39/GAMSsternCa!V39,"")</f>
        <v/>
      </c>
      <c r="X39" s="61" t="str">
        <f>IFERROR(sterncalib!W39/GAMSsternCa!W39,"")</f>
        <v/>
      </c>
      <c r="Y39" s="61" t="str">
        <f>IFERROR(sterncalib!X39/GAMSsternCa!X39,"")</f>
        <v/>
      </c>
      <c r="Z39" s="61" t="str">
        <f>IFERROR(sterncalib!Y39/GAMSsternCa!Y39,"")</f>
        <v/>
      </c>
      <c r="AA39" s="61" t="str">
        <f>IFERROR(sterncalib!Z39/GAMSsternCa!Z39,"")</f>
        <v/>
      </c>
      <c r="AB39" s="61" t="str">
        <f>IFERROR(sterncalib!AA39/GAMSsternCa!AA39,"")</f>
        <v/>
      </c>
      <c r="AC39" s="61" t="str">
        <f>IFERROR(sterncalib!AB39/GAMSsternCa!AB39,"")</f>
        <v/>
      </c>
      <c r="AD39" s="61" t="str">
        <f>IFERROR(sterncalib!AC39/GAMSsternCa!AC39,"")</f>
        <v/>
      </c>
      <c r="AE39" s="61" t="str">
        <f>IFERROR(sterncalib!AD39/GAMSsternCa!AD39,"")</f>
        <v/>
      </c>
      <c r="AF39" s="61" t="str">
        <f>IFERROR(sterncalib!AE39/GAMSsternCa!AE39,"")</f>
        <v/>
      </c>
      <c r="AG39" s="61" t="str">
        <f>IFERROR(sterncalib!AF39/GAMSsternCa!AF39,"")</f>
        <v/>
      </c>
      <c r="AH39" s="61" t="str">
        <f>IFERROR(sterncalib!AG39/GAMSsternCa!AG39,"")</f>
        <v/>
      </c>
      <c r="AI39" s="61" t="str">
        <f>IFERROR(sterncalib!AH39/GAMSsternCa!AH39,"")</f>
        <v/>
      </c>
      <c r="AJ39" s="61" t="str">
        <f>IFERROR(sterncalib!AI39/GAMSsternCa!AI39,"")</f>
        <v/>
      </c>
      <c r="AK39" s="61" t="str">
        <f>IFERROR(sterncalib!AJ39/GAMSsternCa!AJ39,"")</f>
        <v/>
      </c>
      <c r="AL39" s="61" t="str">
        <f>IFERROR(sterncalib!AK39/GAMSsternCa!AK39,"")</f>
        <v/>
      </c>
      <c r="AM39" s="61" t="str">
        <f>IFERROR(sterncalib!AL39/GAMSsternCa!AL39,"")</f>
        <v/>
      </c>
      <c r="AN39" s="61" t="str">
        <f>IFERROR(sterncalib!AM39/GAMSsternCa!AM39,"")</f>
        <v/>
      </c>
      <c r="AO39" s="61" t="str">
        <f>IFERROR(sterncalib!AN39/GAMSsternCa!AN39,"")</f>
        <v/>
      </c>
      <c r="AP39" s="61" t="str">
        <f>IFERROR(sterncalib!AO39/GAMSsternCa!AO39,"")</f>
        <v/>
      </c>
      <c r="AQ39" s="61" t="str">
        <f>IFERROR(sterncalib!AP39/GAMSsternCa!AP39,"")</f>
        <v/>
      </c>
      <c r="AR39" s="61" t="str">
        <f>IFERROR(sterncalib!AQ39/GAMSsternCa!AQ39,"")</f>
        <v/>
      </c>
      <c r="AS39" s="61" t="str">
        <f>IFERROR(sterncalib!AR39/GAMSsternCa!AR39,"")</f>
        <v/>
      </c>
      <c r="AT39" s="61" t="str">
        <f>IFERROR(sterncalib!AS39/GAMSsternCa!AS39,"")</f>
        <v/>
      </c>
      <c r="AU39" s="61" t="str">
        <f>IFERROR(sterncalib!AT39/GAMSsternCa!AT39,"")</f>
        <v/>
      </c>
      <c r="AV39" s="61" t="str">
        <f>IFERROR(sterncalib!AU39/GAMSsternCa!AU39,"")</f>
        <v/>
      </c>
      <c r="AW39" s="61" t="str">
        <f>IFERROR(sterncalib!AV39/GAMSsternCa!AV39,"")</f>
        <v/>
      </c>
      <c r="AX39" s="61" t="str">
        <f>IFERROR(sterncalib!AW39/GAMSsternCa!AW39,"")</f>
        <v/>
      </c>
      <c r="AY39" s="61" t="str">
        <f>IFERROR(sterncalib!AX39/GAMSsternCa!AX39,"")</f>
        <v/>
      </c>
      <c r="AZ39" s="61" t="str">
        <f>IFERROR(sterncalib!AY39/GAMSsternCa!AY39,"")</f>
        <v/>
      </c>
      <c r="BA39" s="61" t="str">
        <f>IFERROR(sterncalib!AZ39/GAMSsternCa!AZ39,"")</f>
        <v/>
      </c>
      <c r="BB39" s="61" t="str">
        <f>IFERROR(sterncalib!BA39/GAMSsternCa!BA39,"")</f>
        <v/>
      </c>
      <c r="BC39" s="61" t="str">
        <f>IFERROR(sterncalib!BB39/GAMSsternCa!BB39,"")</f>
        <v/>
      </c>
      <c r="BD39" s="61" t="str">
        <f>IFERROR(sterncalib!BC39/GAMSsternCa!BC39,"")</f>
        <v/>
      </c>
      <c r="BE39" s="61" t="str">
        <f>IFERROR(sterncalib!BD39/GAMSsternCa!BD39,"")</f>
        <v/>
      </c>
      <c r="BF39" s="61" t="str">
        <f>IFERROR(sterncalib!BE39/GAMSsternCa!BE39,"")</f>
        <v/>
      </c>
      <c r="BG39" s="61" t="str">
        <f>IFERROR(sterncalib!BF39/GAMSsternCa!BF39,"")</f>
        <v/>
      </c>
      <c r="BH39" s="61" t="str">
        <f>IFERROR(sterncalib!BG39/GAMSsternCa!BG39,"")</f>
        <v/>
      </c>
      <c r="BI39" s="61" t="str">
        <f>IFERROR(sterncalib!BH39/GAMSsternCa!BH39,"")</f>
        <v/>
      </c>
      <c r="BJ39" s="61" t="str">
        <f>IFERROR(sterncalib!BI39/GAMSsternCa!BI39,"")</f>
        <v/>
      </c>
    </row>
    <row r="40" spans="1:62" x14ac:dyDescent="0.25">
      <c r="A40" t="str">
        <f>sterncalib!A40</f>
        <v>EMISSIONS</v>
      </c>
      <c r="B40" t="str">
        <f>GAMSbase!A40</f>
        <v>* EMISSIONS</v>
      </c>
      <c r="C40" s="61" t="str">
        <f>IFERROR(sterncalib!B40/GAMSsternCa!B40,"")</f>
        <v/>
      </c>
      <c r="D40" s="61" t="str">
        <f>IFERROR(sterncalib!C40/GAMSsternCa!C40,"")</f>
        <v/>
      </c>
      <c r="E40" s="61" t="str">
        <f>IFERROR(sterncalib!D40/GAMSsternCa!D40,"")</f>
        <v/>
      </c>
      <c r="F40" s="61" t="str">
        <f>IFERROR(sterncalib!E40/GAMSsternCa!E40,"")</f>
        <v/>
      </c>
      <c r="G40" s="61" t="str">
        <f>IFERROR(sterncalib!F40/GAMSsternCa!F40,"")</f>
        <v/>
      </c>
      <c r="H40" s="61" t="str">
        <f>IFERROR(sterncalib!G40/GAMSsternCa!G40,"")</f>
        <v/>
      </c>
      <c r="I40" s="61" t="str">
        <f>IFERROR(sterncalib!H40/GAMSsternCa!H40,"")</f>
        <v/>
      </c>
      <c r="J40" s="61" t="str">
        <f>IFERROR(sterncalib!I40/GAMSsternCa!I40,"")</f>
        <v/>
      </c>
      <c r="K40" s="61" t="str">
        <f>IFERROR(sterncalib!J40/GAMSsternCa!J40,"")</f>
        <v/>
      </c>
      <c r="L40" s="61" t="str">
        <f>IFERROR(sterncalib!K40/GAMSsternCa!K40,"")</f>
        <v/>
      </c>
      <c r="M40" s="61" t="str">
        <f>IFERROR(sterncalib!L40/GAMSsternCa!L40,"")</f>
        <v/>
      </c>
      <c r="N40" s="61" t="str">
        <f>IFERROR(sterncalib!M40/GAMSsternCa!M40,"")</f>
        <v/>
      </c>
      <c r="O40" s="61" t="str">
        <f>IFERROR(sterncalib!N40/GAMSsternCa!N40,"")</f>
        <v/>
      </c>
      <c r="P40" s="61" t="str">
        <f>IFERROR(sterncalib!O40/GAMSsternCa!O40,"")</f>
        <v/>
      </c>
      <c r="Q40" s="61" t="str">
        <f>IFERROR(sterncalib!P40/GAMSsternCa!P40,"")</f>
        <v/>
      </c>
      <c r="R40" s="61" t="str">
        <f>IFERROR(sterncalib!Q40/GAMSsternCa!Q40,"")</f>
        <v/>
      </c>
      <c r="S40" s="61" t="str">
        <f>IFERROR(sterncalib!R40/GAMSsternCa!R40,"")</f>
        <v/>
      </c>
      <c r="T40" s="61" t="str">
        <f>IFERROR(sterncalib!S40/GAMSsternCa!S40,"")</f>
        <v/>
      </c>
      <c r="U40" s="61" t="str">
        <f>IFERROR(sterncalib!T40/GAMSsternCa!T40,"")</f>
        <v/>
      </c>
      <c r="V40" s="61" t="str">
        <f>IFERROR(sterncalib!U40/GAMSsternCa!U40,"")</f>
        <v/>
      </c>
      <c r="W40" s="61" t="str">
        <f>IFERROR(sterncalib!V40/GAMSsternCa!V40,"")</f>
        <v/>
      </c>
      <c r="X40" s="61" t="str">
        <f>IFERROR(sterncalib!W40/GAMSsternCa!W40,"")</f>
        <v/>
      </c>
      <c r="Y40" s="61" t="str">
        <f>IFERROR(sterncalib!X40/GAMSsternCa!X40,"")</f>
        <v/>
      </c>
      <c r="Z40" s="61" t="str">
        <f>IFERROR(sterncalib!Y40/GAMSsternCa!Y40,"")</f>
        <v/>
      </c>
      <c r="AA40" s="61" t="str">
        <f>IFERROR(sterncalib!Z40/GAMSsternCa!Z40,"")</f>
        <v/>
      </c>
      <c r="AB40" s="61" t="str">
        <f>IFERROR(sterncalib!AA40/GAMSsternCa!AA40,"")</f>
        <v/>
      </c>
      <c r="AC40" s="61" t="str">
        <f>IFERROR(sterncalib!AB40/GAMSsternCa!AB40,"")</f>
        <v/>
      </c>
      <c r="AD40" s="61" t="str">
        <f>IFERROR(sterncalib!AC40/GAMSsternCa!AC40,"")</f>
        <v/>
      </c>
      <c r="AE40" s="61" t="str">
        <f>IFERROR(sterncalib!AD40/GAMSsternCa!AD40,"")</f>
        <v/>
      </c>
      <c r="AF40" s="61" t="str">
        <f>IFERROR(sterncalib!AE40/GAMSsternCa!AE40,"")</f>
        <v/>
      </c>
      <c r="AG40" s="61" t="str">
        <f>IFERROR(sterncalib!AF40/GAMSsternCa!AF40,"")</f>
        <v/>
      </c>
      <c r="AH40" s="61" t="str">
        <f>IFERROR(sterncalib!AG40/GAMSsternCa!AG40,"")</f>
        <v/>
      </c>
      <c r="AI40" s="61" t="str">
        <f>IFERROR(sterncalib!AH40/GAMSsternCa!AH40,"")</f>
        <v/>
      </c>
      <c r="AJ40" s="61" t="str">
        <f>IFERROR(sterncalib!AI40/GAMSsternCa!AI40,"")</f>
        <v/>
      </c>
      <c r="AK40" s="61" t="str">
        <f>IFERROR(sterncalib!AJ40/GAMSsternCa!AJ40,"")</f>
        <v/>
      </c>
      <c r="AL40" s="61" t="str">
        <f>IFERROR(sterncalib!AK40/GAMSsternCa!AK40,"")</f>
        <v/>
      </c>
      <c r="AM40" s="61" t="str">
        <f>IFERROR(sterncalib!AL40/GAMSsternCa!AL40,"")</f>
        <v/>
      </c>
      <c r="AN40" s="61" t="str">
        <f>IFERROR(sterncalib!AM40/GAMSsternCa!AM40,"")</f>
        <v/>
      </c>
      <c r="AO40" s="61" t="str">
        <f>IFERROR(sterncalib!AN40/GAMSsternCa!AN40,"")</f>
        <v/>
      </c>
      <c r="AP40" s="61" t="str">
        <f>IFERROR(sterncalib!AO40/GAMSsternCa!AO40,"")</f>
        <v/>
      </c>
      <c r="AQ40" s="61" t="str">
        <f>IFERROR(sterncalib!AP40/GAMSsternCa!AP40,"")</f>
        <v/>
      </c>
      <c r="AR40" s="61" t="str">
        <f>IFERROR(sterncalib!AQ40/GAMSsternCa!AQ40,"")</f>
        <v/>
      </c>
      <c r="AS40" s="61" t="str">
        <f>IFERROR(sterncalib!AR40/GAMSsternCa!AR40,"")</f>
        <v/>
      </c>
      <c r="AT40" s="61" t="str">
        <f>IFERROR(sterncalib!AS40/GAMSsternCa!AS40,"")</f>
        <v/>
      </c>
      <c r="AU40" s="61" t="str">
        <f>IFERROR(sterncalib!AT40/GAMSsternCa!AT40,"")</f>
        <v/>
      </c>
      <c r="AV40" s="61" t="str">
        <f>IFERROR(sterncalib!AU40/GAMSsternCa!AU40,"")</f>
        <v/>
      </c>
      <c r="AW40" s="61" t="str">
        <f>IFERROR(sterncalib!AV40/GAMSsternCa!AV40,"")</f>
        <v/>
      </c>
      <c r="AX40" s="61" t="str">
        <f>IFERROR(sterncalib!AW40/GAMSsternCa!AW40,"")</f>
        <v/>
      </c>
      <c r="AY40" s="61" t="str">
        <f>IFERROR(sterncalib!AX40/GAMSsternCa!AX40,"")</f>
        <v/>
      </c>
      <c r="AZ40" s="61" t="str">
        <f>IFERROR(sterncalib!AY40/GAMSsternCa!AY40,"")</f>
        <v/>
      </c>
      <c r="BA40" s="61" t="str">
        <f>IFERROR(sterncalib!AZ40/GAMSsternCa!AZ40,"")</f>
        <v/>
      </c>
      <c r="BB40" s="61" t="str">
        <f>IFERROR(sterncalib!BA40/GAMSsternCa!BA40,"")</f>
        <v/>
      </c>
      <c r="BC40" s="61" t="str">
        <f>IFERROR(sterncalib!BB40/GAMSsternCa!BB40,"")</f>
        <v/>
      </c>
      <c r="BD40" s="61" t="str">
        <f>IFERROR(sterncalib!BC40/GAMSsternCa!BC40,"")</f>
        <v/>
      </c>
      <c r="BE40" s="61" t="str">
        <f>IFERROR(sterncalib!BD40/GAMSsternCa!BD40,"")</f>
        <v/>
      </c>
      <c r="BF40" s="61" t="str">
        <f>IFERROR(sterncalib!BE40/GAMSsternCa!BE40,"")</f>
        <v/>
      </c>
      <c r="BG40" s="61" t="str">
        <f>IFERROR(sterncalib!BF40/GAMSsternCa!BF40,"")</f>
        <v/>
      </c>
      <c r="BH40" s="61" t="str">
        <f>IFERROR(sterncalib!BG40/GAMSsternCa!BG40,"")</f>
        <v/>
      </c>
      <c r="BI40" s="61" t="str">
        <f>IFERROR(sterncalib!BH40/GAMSsternCa!BH40,"")</f>
        <v/>
      </c>
      <c r="BJ40" s="61" t="str">
        <f>IFERROR(sterncalib!BI40/GAMSsternCa!BI40,"")</f>
        <v/>
      </c>
    </row>
    <row r="41" spans="1:62" x14ac:dyDescent="0.25">
      <c r="A41" t="str">
        <f>sterncalib!A41</f>
        <v>Sigma (industrial, MTCO2/$1000 2000 US$)</v>
      </c>
      <c r="B41" t="str">
        <f>GAMSbase!A41</f>
        <v>Sigma (Industrial MTCO2 per 1000 USD [2000]</v>
      </c>
      <c r="C41" s="61">
        <f>IFERROR(sterncalib!B41/GAMSsternCa!B41,"")</f>
        <v>1</v>
      </c>
      <c r="D41" s="61">
        <f>IFERROR(sterncalib!C41/GAMSsternCa!C41,"")</f>
        <v>1.0000000000351992</v>
      </c>
      <c r="E41" s="61">
        <f>IFERROR(sterncalib!D41/GAMSsternCa!D41,"")</f>
        <v>1.0000000000164553</v>
      </c>
      <c r="F41" s="61">
        <f>IFERROR(sterncalib!E41/GAMSsternCa!E41,"")</f>
        <v>1.0000000000043765</v>
      </c>
      <c r="G41" s="61">
        <f>IFERROR(sterncalib!F41/GAMSsternCa!F41,"")</f>
        <v>0.99999999998713818</v>
      </c>
      <c r="H41" s="61">
        <f>IFERROR(sterncalib!G41/GAMSsternCa!G41,"")</f>
        <v>0.99999999995790234</v>
      </c>
      <c r="I41" s="61">
        <f>IFERROR(sterncalib!H41/GAMSsternCa!H41,"")</f>
        <v>1.0000000001313749</v>
      </c>
      <c r="J41" s="61">
        <f>IFERROR(sterncalib!I41/GAMSsternCa!I41,"")</f>
        <v>1.0000000000109492</v>
      </c>
      <c r="K41" s="61">
        <f>IFERROR(sterncalib!J41/GAMSsternCa!J41,"")</f>
        <v>0.99999999995140165</v>
      </c>
      <c r="L41" s="61">
        <f>IFERROR(sterncalib!K41/GAMSsternCa!K41,"")</f>
        <v>0.9999999999450252</v>
      </c>
      <c r="M41" s="61">
        <f>IFERROR(sterncalib!L41/GAMSsternCa!L41,"")</f>
        <v>0.99999999998636147</v>
      </c>
      <c r="N41" s="61">
        <f>IFERROR(sterncalib!M41/GAMSsternCa!M41,"")</f>
        <v>1.0000000001751563</v>
      </c>
      <c r="O41" s="61">
        <f>IFERROR(sterncalib!N41/GAMSsternCa!N41,"")</f>
        <v>1.0000000001227862</v>
      </c>
      <c r="P41" s="61">
        <f>IFERROR(sterncalib!O41/GAMSsternCa!O41,"")</f>
        <v>1.0000000000970806</v>
      </c>
      <c r="Q41" s="61">
        <f>IFERROR(sterncalib!P41/GAMSsternCa!P41,"")</f>
        <v>1.0000000000622766</v>
      </c>
      <c r="R41" s="61">
        <f>IFERROR(sterncalib!Q41/GAMSsternCa!Q41,"")</f>
        <v>1.0000000000773472</v>
      </c>
      <c r="S41" s="61">
        <f>IFERROR(sterncalib!R41/GAMSsternCa!R41,"")</f>
        <v>1.000000000155195</v>
      </c>
      <c r="T41" s="61">
        <f>IFERROR(sterncalib!S41/GAMSsternCa!S41,"")</f>
        <v>0.99999999999392797</v>
      </c>
      <c r="U41" s="61">
        <f>IFERROR(sterncalib!T41/GAMSsternCa!T41,"")</f>
        <v>0.9999999998532636</v>
      </c>
      <c r="V41" s="61">
        <f>IFERROR(sterncalib!U41/GAMSsternCa!U41,"")</f>
        <v>1.0000000000430098</v>
      </c>
      <c r="W41" s="61">
        <f>IFERROR(sterncalib!V41/GAMSsternCa!V41,"")</f>
        <v>0.99999999994358135</v>
      </c>
      <c r="X41" s="61">
        <f>IFERROR(sterncalib!W41/GAMSsternCa!W41,"")</f>
        <v>1.0000000001104716</v>
      </c>
      <c r="Y41" s="61">
        <f>IFERROR(sterncalib!X41/GAMSsternCa!X41,"")</f>
        <v>1.0000000001382767</v>
      </c>
      <c r="Z41" s="61">
        <f>IFERROR(sterncalib!Y41/GAMSsternCa!Y41,"")</f>
        <v>1.0000000001223723</v>
      </c>
      <c r="AA41" s="61">
        <f>IFERROR(sterncalib!Z41/GAMSsternCa!Z41,"")</f>
        <v>0.99999999992558353</v>
      </c>
      <c r="AB41" s="61">
        <f>IFERROR(sterncalib!AA41/GAMSsternCa!AA41,"")</f>
        <v>1.0000000001239604</v>
      </c>
      <c r="AC41" s="61">
        <f>IFERROR(sterncalib!AB41/GAMSsternCa!AB41,"")</f>
        <v>0.99999999972792275</v>
      </c>
      <c r="AD41" s="61">
        <f>IFERROR(sterncalib!AC41/GAMSsternCa!AC41,"")</f>
        <v>1.0000000002242626</v>
      </c>
      <c r="AE41" s="61">
        <f>IFERROR(sterncalib!AD41/GAMSsternCa!AD41,"")</f>
        <v>1.0000000002608429</v>
      </c>
      <c r="AF41" s="61">
        <f>IFERROR(sterncalib!AE41/GAMSsternCa!AE41,"")</f>
        <v>1.0000000003507692</v>
      </c>
      <c r="AG41" s="61">
        <f>IFERROR(sterncalib!AF41/GAMSsternCa!AF41,"")</f>
        <v>0.99999999970095466</v>
      </c>
      <c r="AH41" s="61">
        <f>IFERROR(sterncalib!AG41/GAMSsternCa!AG41,"")</f>
        <v>0.99999999965976805</v>
      </c>
      <c r="AI41" s="61">
        <f>IFERROR(sterncalib!AH41/GAMSsternCa!AH41,"")</f>
        <v>1.0000000003321425</v>
      </c>
      <c r="AJ41" s="61">
        <f>IFERROR(sterncalib!AI41/GAMSsternCa!AI41,"")</f>
        <v>1.0000000004015324</v>
      </c>
      <c r="AK41" s="61">
        <f>IFERROR(sterncalib!AJ41/GAMSsternCa!AJ41,"")</f>
        <v>1.0000000002748513</v>
      </c>
      <c r="AL41" s="61">
        <f>IFERROR(sterncalib!AK41/GAMSsternCa!AK41,"")</f>
        <v>1.0000000004380083</v>
      </c>
      <c r="AM41" s="61">
        <f>IFERROR(sterncalib!AL41/GAMSsternCa!AL41,"")</f>
        <v>1.0000000002076106</v>
      </c>
      <c r="AN41" s="61">
        <f>IFERROR(sterncalib!AM41/GAMSsternCa!AM41,"")</f>
        <v>1.0000000002942049</v>
      </c>
      <c r="AO41" s="61">
        <f>IFERROR(sterncalib!AN41/GAMSsternCa!AN41,"")</f>
        <v>1.0000000004252472</v>
      </c>
      <c r="AP41" s="61">
        <f>IFERROR(sterncalib!AO41/GAMSsternCa!AO41,"")</f>
        <v>0.99999999957793839</v>
      </c>
      <c r="AQ41" s="61">
        <f>IFERROR(sterncalib!AP41/GAMSsternCa!AP41,"")</f>
        <v>1.0000000003480989</v>
      </c>
      <c r="AR41" s="61">
        <f>IFERROR(sterncalib!AQ41/GAMSsternCa!AQ41,"")</f>
        <v>0.99999999959625352</v>
      </c>
      <c r="AS41" s="61">
        <f>IFERROR(sterncalib!AR41/GAMSsternCa!AR41,"")</f>
        <v>0.99999999982919796</v>
      </c>
      <c r="AT41" s="61">
        <f>IFERROR(sterncalib!AS41/GAMSsternCa!AS41,"")</f>
        <v>1.00000000066652</v>
      </c>
      <c r="AU41" s="61">
        <f>IFERROR(sterncalib!AT41/GAMSsternCa!AT41,"")</f>
        <v>0.9999999996820581</v>
      </c>
      <c r="AV41" s="61">
        <f>IFERROR(sterncalib!AU41/GAMSsternCa!AU41,"")</f>
        <v>1.0000000001740084</v>
      </c>
      <c r="AW41" s="61">
        <f>IFERROR(sterncalib!AV41/GAMSsternCa!AV41,"")</f>
        <v>1.0000000007495935</v>
      </c>
      <c r="AX41" s="61">
        <f>IFERROR(sterncalib!AW41/GAMSsternCa!AW41,"")</f>
        <v>1.0000000000869329</v>
      </c>
      <c r="AY41" s="61">
        <f>IFERROR(sterncalib!AX41/GAMSsternCa!AX41,"")</f>
        <v>1.0000000002172638</v>
      </c>
      <c r="AZ41" s="61">
        <f>IFERROR(sterncalib!AY41/GAMSsternCa!AY41,"")</f>
        <v>1.0000000000558031</v>
      </c>
      <c r="BA41" s="61">
        <f>IFERROR(sterncalib!AZ41/GAMSsternCa!AZ41,"")</f>
        <v>1.0000000002275473</v>
      </c>
      <c r="BB41" s="61">
        <f>IFERROR(sterncalib!BA41/GAMSsternCa!BA41,"")</f>
        <v>1.0000000005578913</v>
      </c>
      <c r="BC41" s="61">
        <f>IFERROR(sterncalib!BB41/GAMSsternCa!BB41,"")</f>
        <v>0.99999999953748309</v>
      </c>
      <c r="BD41" s="61">
        <f>IFERROR(sterncalib!BC41/GAMSsternCa!BC41,"")</f>
        <v>1.0000000009441323</v>
      </c>
      <c r="BE41" s="61">
        <f>IFERROR(sterncalib!BD41/GAMSsternCa!BD41,"")</f>
        <v>0.99999999925611682</v>
      </c>
      <c r="BF41" s="61">
        <f>IFERROR(sterncalib!BE41/GAMSsternCa!BE41,"")</f>
        <v>0.99999999966896491</v>
      </c>
      <c r="BG41" s="61">
        <f>IFERROR(sterncalib!BF41/GAMSsternCa!BF41,"")</f>
        <v>0.9999999994769011</v>
      </c>
      <c r="BH41" s="61">
        <f>IFERROR(sterncalib!BG41/GAMSsternCa!BG41,"")</f>
        <v>0.99999999962806563</v>
      </c>
      <c r="BI41" s="61">
        <f>IFERROR(sterncalib!BH41/GAMSsternCa!BH41,"")</f>
        <v>0.99999999977135223</v>
      </c>
      <c r="BJ41" s="61">
        <f>IFERROR(sterncalib!BI41/GAMSsternCa!BI41,"")</f>
        <v>0.99999999933756889</v>
      </c>
    </row>
    <row r="42" spans="1:62" x14ac:dyDescent="0.25">
      <c r="A42" t="str">
        <f>sterncalib!A42</f>
        <v xml:space="preserve">      Sigma, 2010</v>
      </c>
      <c r="B42" t="str">
        <f>GAMSbase!A42</f>
        <v>Initial Sigma</v>
      </c>
      <c r="C42" s="61">
        <f>IFERROR(sterncalib!B42/GAMSsternCa!B42,"")</f>
        <v>1</v>
      </c>
      <c r="D42" s="61" t="str">
        <f>IFERROR(sterncalib!C42/GAMSsternCa!C42,"")</f>
        <v/>
      </c>
      <c r="E42" s="61" t="str">
        <f>IFERROR(sterncalib!D42/GAMSsternCa!D42,"")</f>
        <v/>
      </c>
      <c r="F42" s="61" t="str">
        <f>IFERROR(sterncalib!E42/GAMSsternCa!E42,"")</f>
        <v/>
      </c>
      <c r="G42" s="61" t="str">
        <f>IFERROR(sterncalib!F42/GAMSsternCa!F42,"")</f>
        <v/>
      </c>
      <c r="H42" s="61" t="str">
        <f>IFERROR(sterncalib!G42/GAMSsternCa!G42,"")</f>
        <v/>
      </c>
      <c r="I42" s="61" t="str">
        <f>IFERROR(sterncalib!H42/GAMSsternCa!H42,"")</f>
        <v/>
      </c>
      <c r="J42" s="61" t="str">
        <f>IFERROR(sterncalib!I42/GAMSsternCa!I42,"")</f>
        <v/>
      </c>
      <c r="K42" s="61" t="str">
        <f>IFERROR(sterncalib!J42/GAMSsternCa!J42,"")</f>
        <v/>
      </c>
      <c r="L42" s="61" t="str">
        <f>IFERROR(sterncalib!K42/GAMSsternCa!K42,"")</f>
        <v/>
      </c>
      <c r="M42" s="61" t="str">
        <f>IFERROR(sterncalib!L42/GAMSsternCa!L42,"")</f>
        <v/>
      </c>
      <c r="N42" s="61" t="str">
        <f>IFERROR(sterncalib!M42/GAMSsternCa!M42,"")</f>
        <v/>
      </c>
      <c r="O42" s="61" t="str">
        <f>IFERROR(sterncalib!N42/GAMSsternCa!N42,"")</f>
        <v/>
      </c>
      <c r="P42" s="61" t="str">
        <f>IFERROR(sterncalib!O42/GAMSsternCa!O42,"")</f>
        <v/>
      </c>
      <c r="Q42" s="61" t="str">
        <f>IFERROR(sterncalib!P42/GAMSsternCa!P42,"")</f>
        <v/>
      </c>
      <c r="R42" s="61" t="str">
        <f>IFERROR(sterncalib!Q42/GAMSsternCa!Q42,"")</f>
        <v/>
      </c>
      <c r="S42" s="61" t="str">
        <f>IFERROR(sterncalib!R42/GAMSsternCa!R42,"")</f>
        <v/>
      </c>
      <c r="T42" s="61" t="str">
        <f>IFERROR(sterncalib!S42/GAMSsternCa!S42,"")</f>
        <v/>
      </c>
      <c r="U42" s="61" t="str">
        <f>IFERROR(sterncalib!T42/GAMSsternCa!T42,"")</f>
        <v/>
      </c>
      <c r="V42" s="61" t="str">
        <f>IFERROR(sterncalib!U42/GAMSsternCa!U42,"")</f>
        <v/>
      </c>
      <c r="W42" s="61" t="str">
        <f>IFERROR(sterncalib!V42/GAMSsternCa!V42,"")</f>
        <v/>
      </c>
      <c r="X42" s="61" t="str">
        <f>IFERROR(sterncalib!W42/GAMSsternCa!W42,"")</f>
        <v/>
      </c>
      <c r="Y42" s="61" t="str">
        <f>IFERROR(sterncalib!X42/GAMSsternCa!X42,"")</f>
        <v/>
      </c>
      <c r="Z42" s="61" t="str">
        <f>IFERROR(sterncalib!Y42/GAMSsternCa!Y42,"")</f>
        <v/>
      </c>
      <c r="AA42" s="61" t="str">
        <f>IFERROR(sterncalib!Z42/GAMSsternCa!Z42,"")</f>
        <v/>
      </c>
      <c r="AB42" s="61" t="str">
        <f>IFERROR(sterncalib!AA42/GAMSsternCa!AA42,"")</f>
        <v/>
      </c>
      <c r="AC42" s="61" t="str">
        <f>IFERROR(sterncalib!AB42/GAMSsternCa!AB42,"")</f>
        <v/>
      </c>
      <c r="AD42" s="61" t="str">
        <f>IFERROR(sterncalib!AC42/GAMSsternCa!AC42,"")</f>
        <v/>
      </c>
      <c r="AE42" s="61" t="str">
        <f>IFERROR(sterncalib!AD42/GAMSsternCa!AD42,"")</f>
        <v/>
      </c>
      <c r="AF42" s="61" t="str">
        <f>IFERROR(sterncalib!AE42/GAMSsternCa!AE42,"")</f>
        <v/>
      </c>
      <c r="AG42" s="61" t="str">
        <f>IFERROR(sterncalib!AF42/GAMSsternCa!AF42,"")</f>
        <v/>
      </c>
      <c r="AH42" s="61" t="str">
        <f>IFERROR(sterncalib!AG42/GAMSsternCa!AG42,"")</f>
        <v/>
      </c>
      <c r="AI42" s="61" t="str">
        <f>IFERROR(sterncalib!AH42/GAMSsternCa!AH42,"")</f>
        <v/>
      </c>
      <c r="AJ42" s="61" t="str">
        <f>IFERROR(sterncalib!AI42/GAMSsternCa!AI42,"")</f>
        <v/>
      </c>
      <c r="AK42" s="61" t="str">
        <f>IFERROR(sterncalib!AJ42/GAMSsternCa!AJ42,"")</f>
        <v/>
      </c>
      <c r="AL42" s="61" t="str">
        <f>IFERROR(sterncalib!AK42/GAMSsternCa!AK42,"")</f>
        <v/>
      </c>
      <c r="AM42" s="61" t="str">
        <f>IFERROR(sterncalib!AL42/GAMSsternCa!AL42,"")</f>
        <v/>
      </c>
      <c r="AN42" s="61" t="str">
        <f>IFERROR(sterncalib!AM42/GAMSsternCa!AM42,"")</f>
        <v/>
      </c>
      <c r="AO42" s="61" t="str">
        <f>IFERROR(sterncalib!AN42/GAMSsternCa!AN42,"")</f>
        <v/>
      </c>
      <c r="AP42" s="61" t="str">
        <f>IFERROR(sterncalib!AO42/GAMSsternCa!AO42,"")</f>
        <v/>
      </c>
      <c r="AQ42" s="61" t="str">
        <f>IFERROR(sterncalib!AP42/GAMSsternCa!AP42,"")</f>
        <v/>
      </c>
      <c r="AR42" s="61" t="str">
        <f>IFERROR(sterncalib!AQ42/GAMSsternCa!AQ42,"")</f>
        <v/>
      </c>
      <c r="AS42" s="61" t="str">
        <f>IFERROR(sterncalib!AR42/GAMSsternCa!AR42,"")</f>
        <v/>
      </c>
      <c r="AT42" s="61" t="str">
        <f>IFERROR(sterncalib!AS42/GAMSsternCa!AS42,"")</f>
        <v/>
      </c>
      <c r="AU42" s="61" t="str">
        <f>IFERROR(sterncalib!AT42/GAMSsternCa!AT42,"")</f>
        <v/>
      </c>
      <c r="AV42" s="61" t="str">
        <f>IFERROR(sterncalib!AU42/GAMSsternCa!AU42,"")</f>
        <v/>
      </c>
      <c r="AW42" s="61" t="str">
        <f>IFERROR(sterncalib!AV42/GAMSsternCa!AV42,"")</f>
        <v/>
      </c>
      <c r="AX42" s="61" t="str">
        <f>IFERROR(sterncalib!AW42/GAMSsternCa!AW42,"")</f>
        <v/>
      </c>
      <c r="AY42" s="61" t="str">
        <f>IFERROR(sterncalib!AX42/GAMSsternCa!AX42,"")</f>
        <v/>
      </c>
      <c r="AZ42" s="61" t="str">
        <f>IFERROR(sterncalib!AY42/GAMSsternCa!AY42,"")</f>
        <v/>
      </c>
      <c r="BA42" s="61" t="str">
        <f>IFERROR(sterncalib!AZ42/GAMSsternCa!AZ42,"")</f>
        <v/>
      </c>
      <c r="BB42" s="61" t="str">
        <f>IFERROR(sterncalib!BA42/GAMSsternCa!BA42,"")</f>
        <v/>
      </c>
      <c r="BC42" s="61" t="str">
        <f>IFERROR(sterncalib!BB42/GAMSsternCa!BB42,"")</f>
        <v/>
      </c>
      <c r="BD42" s="61" t="str">
        <f>IFERROR(sterncalib!BC42/GAMSsternCa!BC42,"")</f>
        <v/>
      </c>
      <c r="BE42" s="61" t="str">
        <f>IFERROR(sterncalib!BD42/GAMSsternCa!BD42,"")</f>
        <v/>
      </c>
      <c r="BF42" s="61" t="str">
        <f>IFERROR(sterncalib!BE42/GAMSsternCa!BE42,"")</f>
        <v/>
      </c>
      <c r="BG42" s="61" t="str">
        <f>IFERROR(sterncalib!BF42/GAMSsternCa!BF42,"")</f>
        <v/>
      </c>
      <c r="BH42" s="61" t="str">
        <f>IFERROR(sterncalib!BG42/GAMSsternCa!BG42,"")</f>
        <v/>
      </c>
      <c r="BI42" s="61" t="str">
        <f>IFERROR(sterncalib!BH42/GAMSsternCa!BH42,"")</f>
        <v/>
      </c>
      <c r="BJ42" s="61" t="str">
        <f>IFERROR(sterncalib!BI42/GAMSsternCa!BI42,"")</f>
        <v/>
      </c>
    </row>
    <row r="43" spans="1:62" x14ac:dyDescent="0.25">
      <c r="A43" t="str">
        <f>sterncalib!A43</f>
        <v xml:space="preserve">     Growth rate of sigma (per year, log)</v>
      </c>
      <c r="B43" t="str">
        <f>GAMSbase!A43</f>
        <v>Growth Rate of Sigma</v>
      </c>
      <c r="C43" s="61">
        <f>IFERROR(sterncalib!B43/GAMSsternCa!B43,"")</f>
        <v>1</v>
      </c>
      <c r="D43" s="61">
        <f>IFERROR(sterncalib!C43/GAMSsternCa!C43,"")</f>
        <v>1.000000000005024</v>
      </c>
      <c r="E43" s="61">
        <f>IFERROR(sterncalib!D43/GAMSsternCa!D43,"")</f>
        <v>1.0000000002118572</v>
      </c>
      <c r="F43" s="61">
        <f>IFERROR(sterncalib!E43/GAMSsternCa!E43,"")</f>
        <v>0.99999999630699299</v>
      </c>
      <c r="G43" s="61">
        <f>IFERROR(sterncalib!F43/GAMSsternCa!F43,"")</f>
        <v>1.0000000049271474</v>
      </c>
      <c r="H43" s="61">
        <f>IFERROR(sterncalib!G43/GAMSsternCa!G43,"")</f>
        <v>1.0000000026628246</v>
      </c>
      <c r="I43" s="61">
        <f>IFERROR(sterncalib!H43/GAMSsternCa!H43,"")</f>
        <v>0.99999999717969201</v>
      </c>
      <c r="J43" s="61">
        <f>IFERROR(sterncalib!I43/GAMSsternCa!I43,"")</f>
        <v>0.99999999693138908</v>
      </c>
      <c r="K43" s="61">
        <f>IFERROR(sterncalib!J43/GAMSsternCa!J43,"")</f>
        <v>1.0000000007658563</v>
      </c>
      <c r="L43" s="61">
        <f>IFERROR(sterncalib!K43/GAMSsternCa!K43,"")</f>
        <v>0.9999999976791687</v>
      </c>
      <c r="M43" s="61">
        <f>IFERROR(sterncalib!L43/GAMSsternCa!L43,"")</f>
        <v>0.99999999810454387</v>
      </c>
      <c r="N43" s="61">
        <f>IFERROR(sterncalib!M43/GAMSsternCa!M43,"")</f>
        <v>1.0000000027523928</v>
      </c>
      <c r="O43" s="61">
        <f>IFERROR(sterncalib!N43/GAMSsternCa!N43,"")</f>
        <v>1.0000000023607123</v>
      </c>
      <c r="P43" s="61">
        <f>IFERROR(sterncalib!O43/GAMSsternCa!O43,"")</f>
        <v>0.99999999878555468</v>
      </c>
      <c r="Q43" s="61">
        <f>IFERROR(sterncalib!P43/GAMSsternCa!P43,"")</f>
        <v>1.0000000052789766</v>
      </c>
      <c r="R43" s="61">
        <f>IFERROR(sterncalib!Q43/GAMSsternCa!Q43,"")</f>
        <v>1.0000000036541661</v>
      </c>
      <c r="S43" s="61">
        <f>IFERROR(sterncalib!R43/GAMSsternCa!R43,"")</f>
        <v>0.99999999765712067</v>
      </c>
      <c r="T43" s="61">
        <f>IFERROR(sterncalib!S43/GAMSsternCa!S43,"")</f>
        <v>1.0000000026303963</v>
      </c>
      <c r="U43" s="61">
        <f>IFERROR(sterncalib!T43/GAMSsternCa!T43,"")</f>
        <v>1.0000000020308266</v>
      </c>
      <c r="V43" s="61">
        <f>IFERROR(sterncalib!U43/GAMSsternCa!U43,"")</f>
        <v>1.0000000016085027</v>
      </c>
      <c r="W43" s="61">
        <f>IFERROR(sterncalib!V43/GAMSsternCa!V43,"")</f>
        <v>0.99999999680999585</v>
      </c>
      <c r="X43" s="61">
        <f>IFERROR(sterncalib!W43/GAMSsternCa!W43,"")</f>
        <v>0.9999999947307493</v>
      </c>
      <c r="Y43" s="61">
        <f>IFERROR(sterncalib!X43/GAMSsternCa!X43,"")</f>
        <v>1.0000000032417531</v>
      </c>
      <c r="Z43" s="61">
        <f>IFERROR(sterncalib!Y43/GAMSsternCa!Y43,"")</f>
        <v>0.99999999734589007</v>
      </c>
      <c r="AA43" s="61">
        <f>IFERROR(sterncalib!Z43/GAMSsternCa!Z43,"")</f>
        <v>0.99999999727813149</v>
      </c>
      <c r="AB43" s="61">
        <f>IFERROR(sterncalib!AA43/GAMSsternCa!AA43,"")</f>
        <v>1.0000000016497079</v>
      </c>
      <c r="AC43" s="61">
        <f>IFERROR(sterncalib!AB43/GAMSsternCa!AB43,"")</f>
        <v>0.99999999828663644</v>
      </c>
      <c r="AD43" s="61">
        <f>IFERROR(sterncalib!AC43/GAMSsternCa!AC43,"")</f>
        <v>0.99999999829488484</v>
      </c>
      <c r="AE43" s="61">
        <f>IFERROR(sterncalib!AD43/GAMSsternCa!AD43,"")</f>
        <v>1.0000000021333855</v>
      </c>
      <c r="AF43" s="61">
        <f>IFERROR(sterncalib!AE43/GAMSsternCa!AE43,"")</f>
        <v>0.99999999934108408</v>
      </c>
      <c r="AG43" s="61">
        <f>IFERROR(sterncalib!AF43/GAMSsternCa!AF43,"")</f>
        <v>1.0000000031174781</v>
      </c>
      <c r="AH43" s="61">
        <f>IFERROR(sterncalib!AG43/GAMSsternCa!AG43,"")</f>
        <v>1.0000000042054329</v>
      </c>
      <c r="AI43" s="61">
        <f>IFERROR(sterncalib!AH43/GAMSsternCa!AH43,"")</f>
        <v>1.0000000055297205</v>
      </c>
      <c r="AJ43" s="61">
        <f>IFERROR(sterncalib!AI43/GAMSsternCa!AI43,"")</f>
        <v>0.99999999891183988</v>
      </c>
      <c r="AK43" s="61">
        <f>IFERROR(sterncalib!AJ43/GAMSsternCa!AJ43,"")</f>
        <v>1.0000000003498566</v>
      </c>
      <c r="AL43" s="61">
        <f>IFERROR(sterncalib!AK43/GAMSsternCa!AK43,"")</f>
        <v>1.0000000029695015</v>
      </c>
      <c r="AM43" s="61">
        <f>IFERROR(sterncalib!AL43/GAMSsternCa!AL43,"")</f>
        <v>1.0000000003899372</v>
      </c>
      <c r="AN43" s="61">
        <f>IFERROR(sterncalib!AM43/GAMSsternCa!AM43,"")</f>
        <v>0.9999999987679995</v>
      </c>
      <c r="AO43" s="61">
        <f>IFERROR(sterncalib!AN43/GAMSsternCa!AN43,"")</f>
        <v>1.0000000050173674</v>
      </c>
      <c r="AP43" s="61">
        <f>IFERROR(sterncalib!AO43/GAMSsternCa!AO43,"")</f>
        <v>1.0000000025142246</v>
      </c>
      <c r="AQ43" s="61">
        <f>IFERROR(sterncalib!AP43/GAMSsternCa!AP43,"")</f>
        <v>0.99999999936314143</v>
      </c>
      <c r="AR43" s="61">
        <f>IFERROR(sterncalib!AQ43/GAMSsternCa!AQ43,"")</f>
        <v>1.0000000044651411</v>
      </c>
      <c r="AS43" s="61">
        <f>IFERROR(sterncalib!AR43/GAMSsternCa!AR43,"")</f>
        <v>1.0000000028562983</v>
      </c>
      <c r="AT43" s="61">
        <f>IFERROR(sterncalib!AS43/GAMSsternCa!AS43,"")</f>
        <v>1.0000000047037187</v>
      </c>
      <c r="AU43" s="61">
        <f>IFERROR(sterncalib!AT43/GAMSsternCa!AT43,"")</f>
        <v>0.9999999960877507</v>
      </c>
      <c r="AV43" s="61">
        <f>IFERROR(sterncalib!AU43/GAMSsternCa!AU43,"")</f>
        <v>1.0000000010154522</v>
      </c>
      <c r="AW43" s="61">
        <f>IFERROR(sterncalib!AV43/GAMSsternCa!AV43,"")</f>
        <v>0.9999999942598039</v>
      </c>
      <c r="AX43" s="61">
        <f>IFERROR(sterncalib!AW43/GAMSsternCa!AW43,"")</f>
        <v>1.0000000013205321</v>
      </c>
      <c r="AY43" s="61">
        <f>IFERROR(sterncalib!AX43/GAMSsternCa!AX43,"")</f>
        <v>0.99999999798713624</v>
      </c>
      <c r="AZ43" s="61">
        <f>IFERROR(sterncalib!AY43/GAMSsternCa!AY43,"")</f>
        <v>0.99999999852725019</v>
      </c>
      <c r="BA43" s="61">
        <f>IFERROR(sterncalib!AZ43/GAMSsternCa!AZ43,"")</f>
        <v>1.0000000052869822</v>
      </c>
      <c r="BB43" s="61">
        <f>IFERROR(sterncalib!BA43/GAMSsternCa!BA43,"")</f>
        <v>0.99999999547894403</v>
      </c>
      <c r="BC43" s="61">
        <f>IFERROR(sterncalib!BB43/GAMSsternCa!BB43,"")</f>
        <v>0.99999999837419429</v>
      </c>
      <c r="BD43" s="61">
        <f>IFERROR(sterncalib!BC43/GAMSsternCa!BC43,"")</f>
        <v>1.0000000053579143</v>
      </c>
      <c r="BE43" s="61">
        <f>IFERROR(sterncalib!BD43/GAMSsternCa!BD43,"")</f>
        <v>0.9999999951716857</v>
      </c>
      <c r="BF43" s="61">
        <f>IFERROR(sterncalib!BE43/GAMSsternCa!BE43,"")</f>
        <v>0.99999999943105333</v>
      </c>
      <c r="BG43" s="61">
        <f>IFERROR(sterncalib!BF43/GAMSsternCa!BF43,"")</f>
        <v>0.99999999808831241</v>
      </c>
      <c r="BH43" s="61">
        <f>IFERROR(sterncalib!BG43/GAMSsternCa!BG43,"")</f>
        <v>0.99999999792299799</v>
      </c>
      <c r="BI43" s="61">
        <f>IFERROR(sterncalib!BH43/GAMSsternCa!BH43,"")</f>
        <v>1.0000000064840429</v>
      </c>
      <c r="BJ43" s="61">
        <f>IFERROR(sterncalib!BI43/GAMSsternCa!BI43,"")</f>
        <v>0</v>
      </c>
    </row>
    <row r="44" spans="1:62" x14ac:dyDescent="0.25">
      <c r="A44" t="str">
        <f>sterncalib!A44</f>
        <v>Carbon emissions from land use change (GTCO2 per year)</v>
      </c>
      <c r="B44" t="str">
        <f>GAMSbase!A44</f>
        <v>Carbon Emissions from Land Use Change</v>
      </c>
      <c r="C44" s="61">
        <f>IFERROR(sterncalib!B44/GAMSsternCa!B44,"")</f>
        <v>1</v>
      </c>
      <c r="D44" s="61">
        <f>IFERROR(sterncalib!C44/GAMSsternCa!C44,"")</f>
        <v>1</v>
      </c>
      <c r="E44" s="61">
        <f>IFERROR(sterncalib!D44/GAMSsternCa!D44,"")</f>
        <v>1</v>
      </c>
      <c r="F44" s="61">
        <f>IFERROR(sterncalib!E44/GAMSsternCa!E44,"")</f>
        <v>1.0000000000000002</v>
      </c>
      <c r="G44" s="61">
        <f>IFERROR(sterncalib!F44/GAMSsternCa!F44,"")</f>
        <v>1.0000000000000002</v>
      </c>
      <c r="H44" s="61">
        <f>IFERROR(sterncalib!G44/GAMSsternCa!G44,"")</f>
        <v>1.0000000000000002</v>
      </c>
      <c r="I44" s="61">
        <f>IFERROR(sterncalib!H44/GAMSsternCa!H44,"")</f>
        <v>1.0000000000000002</v>
      </c>
      <c r="J44" s="61">
        <f>IFERROR(sterncalib!I44/GAMSsternCa!I44,"")</f>
        <v>1.0000000000000002</v>
      </c>
      <c r="K44" s="61">
        <f>IFERROR(sterncalib!J44/GAMSsternCa!J44,"")</f>
        <v>1.0000000000000004</v>
      </c>
      <c r="L44" s="61">
        <f>IFERROR(sterncalib!K44/GAMSsternCa!K44,"")</f>
        <v>1.0000000000000004</v>
      </c>
      <c r="M44" s="61">
        <f>IFERROR(sterncalib!L44/GAMSsternCa!L44,"")</f>
        <v>1.0000000000564442</v>
      </c>
      <c r="N44" s="61">
        <f>IFERROR(sterncalib!M44/GAMSsternCa!M44,"")</f>
        <v>1.0000000001269991</v>
      </c>
      <c r="O44" s="61">
        <f>IFERROR(sterncalib!N44/GAMSsternCa!N44,"")</f>
        <v>1.0000000001269991</v>
      </c>
      <c r="P44" s="61">
        <f>IFERROR(sterncalib!O44/GAMSsternCa!O44,"")</f>
        <v>0.99999999990651567</v>
      </c>
      <c r="Q44" s="61">
        <f>IFERROR(sterncalib!P44/GAMSsternCa!P44,"")</f>
        <v>0.99999999976871345</v>
      </c>
      <c r="R44" s="61">
        <f>IFERROR(sterncalib!Q44/GAMSsternCa!Q44,"")</f>
        <v>0.99999999994096622</v>
      </c>
      <c r="S44" s="61">
        <f>IFERROR(sterncalib!R44/GAMSsternCa!R44,"")</f>
        <v>1.0000000001562821</v>
      </c>
      <c r="T44" s="61">
        <f>IFERROR(sterncalib!S44/GAMSsternCa!S44,"")</f>
        <v>0.9999999993488472</v>
      </c>
      <c r="U44" s="61">
        <f>IFERROR(sterncalib!T44/GAMSsternCa!T44,"")</f>
        <v>0.99999999968527853</v>
      </c>
      <c r="V44" s="61">
        <f>IFERROR(sterncalib!U44/GAMSsternCa!U44,"")</f>
        <v>0.99999999926473959</v>
      </c>
      <c r="W44" s="61">
        <f>IFERROR(sterncalib!V44/GAMSsternCa!V44,"")</f>
        <v>0.99999999873906598</v>
      </c>
      <c r="X44" s="61">
        <f>IFERROR(sterncalib!W44/GAMSsternCa!W44,"")</f>
        <v>1.0000000007103427</v>
      </c>
      <c r="Y44" s="61">
        <f>IFERROR(sterncalib!X44/GAMSsternCa!X44,"")</f>
        <v>0.99999999906761217</v>
      </c>
      <c r="Z44" s="61">
        <f>IFERROR(sterncalib!Y44/GAMSsternCa!Y44,"")</f>
        <v>1.000000002147732</v>
      </c>
      <c r="AA44" s="61">
        <f>IFERROR(sterncalib!Z44/GAMSsternCa!Z44,"")</f>
        <v>0.99999999958096553</v>
      </c>
      <c r="AB44" s="61">
        <f>IFERROR(sterncalib!AA44/GAMSsternCa!AA44,"")</f>
        <v>1.0000000011851946</v>
      </c>
      <c r="AC44" s="61">
        <f>IFERROR(sterncalib!AB44/GAMSsternCa!AB44,"")</f>
        <v>1.0000000011851948</v>
      </c>
      <c r="AD44" s="61">
        <f>IFERROR(sterncalib!AC44/GAMSsternCa!AC44,"")</f>
        <v>1.0000000011851946</v>
      </c>
      <c r="AE44" s="61">
        <f>IFERROR(sterncalib!AD44/GAMSsternCa!AD44,"")</f>
        <v>1.0000000043184549</v>
      </c>
      <c r="AF44" s="61">
        <f>IFERROR(sterncalib!AE44/GAMSsternCa!AE44,"")</f>
        <v>0.99999999256873018</v>
      </c>
      <c r="AG44" s="61">
        <f>IFERROR(sterncalib!AF44/GAMSsternCa!AF44,"")</f>
        <v>1.0000000072558861</v>
      </c>
      <c r="AH44" s="61">
        <f>IFERROR(sterncalib!AG44/GAMSsternCa!AG44,"")</f>
        <v>1.0000000011362378</v>
      </c>
      <c r="AI44" s="61">
        <f>IFERROR(sterncalib!AH44/GAMSsternCa!AH44,"")</f>
        <v>0.99999998583711747</v>
      </c>
      <c r="AJ44" s="61">
        <f>IFERROR(sterncalib!AI44/GAMSsternCa!AI44,"")</f>
        <v>0.99999999539906759</v>
      </c>
      <c r="AK44" s="61">
        <f>IFERROR(sterncalib!AJ44/GAMSsternCa!AJ44,"")</f>
        <v>0.9999999953990677</v>
      </c>
      <c r="AL44" s="61">
        <f>IFERROR(sterncalib!AK44/GAMSsternCa!AK44,"")</f>
        <v>1.0000000252801633</v>
      </c>
      <c r="AM44" s="61">
        <f>IFERROR(sterncalib!AL44/GAMSsternCa!AL44,"")</f>
        <v>1.0000000252801633</v>
      </c>
      <c r="AN44" s="61">
        <f>IFERROR(sterncalib!AM44/GAMSsternCa!AM44,"")</f>
        <v>0.99999997859095224</v>
      </c>
      <c r="AO44" s="61">
        <f>IFERROR(sterncalib!AN44/GAMSsternCa!AN44,"")</f>
        <v>0.99999997859095235</v>
      </c>
      <c r="AP44" s="61">
        <f>IFERROR(sterncalib!AO44/GAMSsternCa!AO44,"")</f>
        <v>1.0000000880187974</v>
      </c>
      <c r="AQ44" s="61">
        <f>IFERROR(sterncalib!AP44/GAMSsternCa!AP44,"")</f>
        <v>1.0000000880187976</v>
      </c>
      <c r="AR44" s="61">
        <f>IFERROR(sterncalib!AQ44/GAMSsternCa!AQ44,"")</f>
        <v>0.99999997403145946</v>
      </c>
      <c r="AS44" s="61">
        <f>IFERROR(sterncalib!AR44/GAMSsternCa!AR44,"")</f>
        <v>0.99999983154732353</v>
      </c>
      <c r="AT44" s="61">
        <f>IFERROR(sterncalib!AS44/GAMSsternCa!AS44,"")</f>
        <v>0.99999983154732364</v>
      </c>
      <c r="AU44" s="61">
        <f>IFERROR(sterncalib!AT44/GAMSsternCa!AT44,"")</f>
        <v>0.99999994286305149</v>
      </c>
      <c r="AV44" s="61">
        <f>IFERROR(sterncalib!AU44/GAMSsternCa!AU44,"")</f>
        <v>0.99999980371839559</v>
      </c>
      <c r="AW44" s="61">
        <f>IFERROR(sterncalib!AV44/GAMSsternCa!AV44,"")</f>
        <v>1.000000151580108</v>
      </c>
      <c r="AX44" s="61">
        <f>IFERROR(sterncalib!AW44/GAMSsternCa!AW44,"")</f>
        <v>0.99999971675300536</v>
      </c>
      <c r="AY44" s="61">
        <f>IFERROR(sterncalib!AX44/GAMSsternCa!AX44,"")</f>
        <v>0.99999944498625837</v>
      </c>
      <c r="AZ44" s="61">
        <f>IFERROR(sterncalib!AY44/GAMSsternCa!AY44,"")</f>
        <v>0.99999944498625848</v>
      </c>
      <c r="BA44" s="61">
        <f>IFERROR(sterncalib!AZ44/GAMSsternCa!AZ44,"")</f>
        <v>0.99999944498625859</v>
      </c>
      <c r="BB44" s="61">
        <f>IFERROR(sterncalib!BA44/GAMSsternCa!BA44,"")</f>
        <v>1.0000010373716453</v>
      </c>
      <c r="BC44" s="61">
        <f>IFERROR(sterncalib!BB44/GAMSsternCa!BB44,"")</f>
        <v>0.9999990468907044</v>
      </c>
      <c r="BD44" s="61">
        <f>IFERROR(sterncalib!BC44/GAMSsternCa!BC44,"")</f>
        <v>0.9999990468907044</v>
      </c>
      <c r="BE44" s="61">
        <f>IFERROR(sterncalib!BD44/GAMSsternCa!BD44,"")</f>
        <v>1.0000011203085233</v>
      </c>
      <c r="BF44" s="61">
        <f>IFERROR(sterncalib!BE44/GAMSsternCa!BE44,"")</f>
        <v>0.99999723265716622</v>
      </c>
      <c r="BG44" s="61">
        <f>IFERROR(sterncalib!BF44/GAMSsternCa!BF44,"")</f>
        <v>0.99999723265716634</v>
      </c>
      <c r="BH44" s="61">
        <f>IFERROR(sterncalib!BG44/GAMSsternCa!BG44,"")</f>
        <v>1.0000012822946525</v>
      </c>
      <c r="BI44" s="61">
        <f>IFERROR(sterncalib!BH44/GAMSsternCa!BH44,"")</f>
        <v>1.0000038133347373</v>
      </c>
      <c r="BJ44" s="61">
        <f>IFERROR(sterncalib!BI44/GAMSsternCa!BI44,"")</f>
        <v>1.0000069771528606</v>
      </c>
    </row>
    <row r="45" spans="1:62" x14ac:dyDescent="0.25">
      <c r="A45" t="str">
        <f>sterncalib!A45</f>
        <v xml:space="preserve">      CO2 emissions, land use (GTCO2 per year, 2010)</v>
      </c>
      <c r="B45" t="str">
        <f>GAMSbase!A45</f>
        <v>Initial Carbon Emissions from Land</v>
      </c>
      <c r="C45" s="61">
        <f>IFERROR(sterncalib!B45/GAMSsternCa!B45,"")</f>
        <v>1</v>
      </c>
      <c r="D45" s="61" t="str">
        <f>IFERROR(sterncalib!C45/GAMSsternCa!C45,"")</f>
        <v/>
      </c>
      <c r="E45" s="61" t="str">
        <f>IFERROR(sterncalib!D45/GAMSsternCa!D45,"")</f>
        <v/>
      </c>
      <c r="F45" s="61" t="str">
        <f>IFERROR(sterncalib!E45/GAMSsternCa!E45,"")</f>
        <v/>
      </c>
      <c r="G45" s="61" t="str">
        <f>IFERROR(sterncalib!F45/GAMSsternCa!F45,"")</f>
        <v/>
      </c>
      <c r="H45" s="61" t="str">
        <f>IFERROR(sterncalib!G45/GAMSsternCa!G45,"")</f>
        <v/>
      </c>
      <c r="I45" s="61" t="str">
        <f>IFERROR(sterncalib!H45/GAMSsternCa!H45,"")</f>
        <v/>
      </c>
      <c r="J45" s="61" t="str">
        <f>IFERROR(sterncalib!I45/GAMSsternCa!I45,"")</f>
        <v/>
      </c>
      <c r="K45" s="61" t="str">
        <f>IFERROR(sterncalib!J45/GAMSsternCa!J45,"")</f>
        <v/>
      </c>
      <c r="L45" s="61" t="str">
        <f>IFERROR(sterncalib!K45/GAMSsternCa!K45,"")</f>
        <v/>
      </c>
      <c r="M45" s="61" t="str">
        <f>IFERROR(sterncalib!L45/GAMSsternCa!L45,"")</f>
        <v/>
      </c>
      <c r="N45" s="61" t="str">
        <f>IFERROR(sterncalib!M45/GAMSsternCa!M45,"")</f>
        <v/>
      </c>
      <c r="O45" s="61" t="str">
        <f>IFERROR(sterncalib!N45/GAMSsternCa!N45,"")</f>
        <v/>
      </c>
      <c r="P45" s="61" t="str">
        <f>IFERROR(sterncalib!O45/GAMSsternCa!O45,"")</f>
        <v/>
      </c>
      <c r="Q45" s="61" t="str">
        <f>IFERROR(sterncalib!P45/GAMSsternCa!P45,"")</f>
        <v/>
      </c>
      <c r="R45" s="61" t="str">
        <f>IFERROR(sterncalib!Q45/GAMSsternCa!Q45,"")</f>
        <v/>
      </c>
      <c r="S45" s="61" t="str">
        <f>IFERROR(sterncalib!R45/GAMSsternCa!R45,"")</f>
        <v/>
      </c>
      <c r="T45" s="61" t="str">
        <f>IFERROR(sterncalib!S45/GAMSsternCa!S45,"")</f>
        <v/>
      </c>
      <c r="U45" s="61" t="str">
        <f>IFERROR(sterncalib!T45/GAMSsternCa!T45,"")</f>
        <v/>
      </c>
      <c r="V45" s="61" t="str">
        <f>IFERROR(sterncalib!U45/GAMSsternCa!U45,"")</f>
        <v/>
      </c>
      <c r="W45" s="61" t="str">
        <f>IFERROR(sterncalib!V45/GAMSsternCa!V45,"")</f>
        <v/>
      </c>
      <c r="X45" s="61" t="str">
        <f>IFERROR(sterncalib!W45/GAMSsternCa!W45,"")</f>
        <v/>
      </c>
      <c r="Y45" s="61" t="str">
        <f>IFERROR(sterncalib!X45/GAMSsternCa!X45,"")</f>
        <v/>
      </c>
      <c r="Z45" s="61" t="str">
        <f>IFERROR(sterncalib!Y45/GAMSsternCa!Y45,"")</f>
        <v/>
      </c>
      <c r="AA45" s="61" t="str">
        <f>IFERROR(sterncalib!Z45/GAMSsternCa!Z45,"")</f>
        <v/>
      </c>
      <c r="AB45" s="61" t="str">
        <f>IFERROR(sterncalib!AA45/GAMSsternCa!AA45,"")</f>
        <v/>
      </c>
      <c r="AC45" s="61" t="str">
        <f>IFERROR(sterncalib!AB45/GAMSsternCa!AB45,"")</f>
        <v/>
      </c>
      <c r="AD45" s="61" t="str">
        <f>IFERROR(sterncalib!AC45/GAMSsternCa!AC45,"")</f>
        <v/>
      </c>
      <c r="AE45" s="61" t="str">
        <f>IFERROR(sterncalib!AD45/GAMSsternCa!AD45,"")</f>
        <v/>
      </c>
      <c r="AF45" s="61" t="str">
        <f>IFERROR(sterncalib!AE45/GAMSsternCa!AE45,"")</f>
        <v/>
      </c>
      <c r="AG45" s="61" t="str">
        <f>IFERROR(sterncalib!AF45/GAMSsternCa!AF45,"")</f>
        <v/>
      </c>
      <c r="AH45" s="61" t="str">
        <f>IFERROR(sterncalib!AG45/GAMSsternCa!AG45,"")</f>
        <v/>
      </c>
      <c r="AI45" s="61" t="str">
        <f>IFERROR(sterncalib!AH45/GAMSsternCa!AH45,"")</f>
        <v/>
      </c>
      <c r="AJ45" s="61" t="str">
        <f>IFERROR(sterncalib!AI45/GAMSsternCa!AI45,"")</f>
        <v/>
      </c>
      <c r="AK45" s="61" t="str">
        <f>IFERROR(sterncalib!AJ45/GAMSsternCa!AJ45,"")</f>
        <v/>
      </c>
      <c r="AL45" s="61" t="str">
        <f>IFERROR(sterncalib!AK45/GAMSsternCa!AK45,"")</f>
        <v/>
      </c>
      <c r="AM45" s="61" t="str">
        <f>IFERROR(sterncalib!AL45/GAMSsternCa!AL45,"")</f>
        <v/>
      </c>
      <c r="AN45" s="61" t="str">
        <f>IFERROR(sterncalib!AM45/GAMSsternCa!AM45,"")</f>
        <v/>
      </c>
      <c r="AO45" s="61" t="str">
        <f>IFERROR(sterncalib!AN45/GAMSsternCa!AN45,"")</f>
        <v/>
      </c>
      <c r="AP45" s="61" t="str">
        <f>IFERROR(sterncalib!AO45/GAMSsternCa!AO45,"")</f>
        <v/>
      </c>
      <c r="AQ45" s="61" t="str">
        <f>IFERROR(sterncalib!AP45/GAMSsternCa!AP45,"")</f>
        <v/>
      </c>
      <c r="AR45" s="61" t="str">
        <f>IFERROR(sterncalib!AQ45/GAMSsternCa!AQ45,"")</f>
        <v/>
      </c>
      <c r="AS45" s="61" t="str">
        <f>IFERROR(sterncalib!AR45/GAMSsternCa!AR45,"")</f>
        <v/>
      </c>
      <c r="AT45" s="61" t="str">
        <f>IFERROR(sterncalib!AS45/GAMSsternCa!AS45,"")</f>
        <v/>
      </c>
      <c r="AU45" s="61" t="str">
        <f>IFERROR(sterncalib!AT45/GAMSsternCa!AT45,"")</f>
        <v/>
      </c>
      <c r="AV45" s="61" t="str">
        <f>IFERROR(sterncalib!AU45/GAMSsternCa!AU45,"")</f>
        <v/>
      </c>
      <c r="AW45" s="61" t="str">
        <f>IFERROR(sterncalib!AV45/GAMSsternCa!AV45,"")</f>
        <v/>
      </c>
      <c r="AX45" s="61" t="str">
        <f>IFERROR(sterncalib!AW45/GAMSsternCa!AW45,"")</f>
        <v/>
      </c>
      <c r="AY45" s="61" t="str">
        <f>IFERROR(sterncalib!AX45/GAMSsternCa!AX45,"")</f>
        <v/>
      </c>
      <c r="AZ45" s="61" t="str">
        <f>IFERROR(sterncalib!AY45/GAMSsternCa!AY45,"")</f>
        <v/>
      </c>
      <c r="BA45" s="61" t="str">
        <f>IFERROR(sterncalib!AZ45/GAMSsternCa!AZ45,"")</f>
        <v/>
      </c>
      <c r="BB45" s="61" t="str">
        <f>IFERROR(sterncalib!BA45/GAMSsternCa!BA45,"")</f>
        <v/>
      </c>
      <c r="BC45" s="61" t="str">
        <f>IFERROR(sterncalib!BB45/GAMSsternCa!BB45,"")</f>
        <v/>
      </c>
      <c r="BD45" s="61" t="str">
        <f>IFERROR(sterncalib!BC45/GAMSsternCa!BC45,"")</f>
        <v/>
      </c>
      <c r="BE45" s="61" t="str">
        <f>IFERROR(sterncalib!BD45/GAMSsternCa!BD45,"")</f>
        <v/>
      </c>
      <c r="BF45" s="61" t="str">
        <f>IFERROR(sterncalib!BE45/GAMSsternCa!BE45,"")</f>
        <v/>
      </c>
      <c r="BG45" s="61" t="str">
        <f>IFERROR(sterncalib!BF45/GAMSsternCa!BF45,"")</f>
        <v/>
      </c>
      <c r="BH45" s="61" t="str">
        <f>IFERROR(sterncalib!BG45/GAMSsternCa!BG45,"")</f>
        <v/>
      </c>
      <c r="BI45" s="61" t="str">
        <f>IFERROR(sterncalib!BH45/GAMSsternCa!BH45,"")</f>
        <v/>
      </c>
      <c r="BJ45" s="61" t="str">
        <f>IFERROR(sterncalib!BI45/GAMSsternCa!BI45,"")</f>
        <v/>
      </c>
    </row>
    <row r="46" spans="1:62" x14ac:dyDescent="0.25">
      <c r="A46" t="str">
        <f>sterncalib!A46</f>
        <v>PARTICIPATION</v>
      </c>
      <c r="B46" t="str">
        <f>GAMSbase!A46</f>
        <v>* PARTICIPATION</v>
      </c>
      <c r="C46" s="61" t="str">
        <f>IFERROR(sterncalib!B46/GAMSsternCa!B46,"")</f>
        <v/>
      </c>
      <c r="D46" s="61" t="str">
        <f>IFERROR(sterncalib!C46/GAMSsternCa!C46,"")</f>
        <v/>
      </c>
      <c r="E46" s="61" t="str">
        <f>IFERROR(sterncalib!D46/GAMSsternCa!D46,"")</f>
        <v/>
      </c>
      <c r="F46" s="61" t="str">
        <f>IFERROR(sterncalib!E46/GAMSsternCa!E46,"")</f>
        <v/>
      </c>
      <c r="G46" s="61" t="str">
        <f>IFERROR(sterncalib!F46/GAMSsternCa!F46,"")</f>
        <v/>
      </c>
      <c r="H46" s="61" t="str">
        <f>IFERROR(sterncalib!G46/GAMSsternCa!G46,"")</f>
        <v/>
      </c>
      <c r="I46" s="61" t="str">
        <f>IFERROR(sterncalib!H46/GAMSsternCa!H46,"")</f>
        <v/>
      </c>
      <c r="J46" s="61" t="str">
        <f>IFERROR(sterncalib!I46/GAMSsternCa!I46,"")</f>
        <v/>
      </c>
      <c r="K46" s="61" t="str">
        <f>IFERROR(sterncalib!J46/GAMSsternCa!J46,"")</f>
        <v/>
      </c>
      <c r="L46" s="61" t="str">
        <f>IFERROR(sterncalib!K46/GAMSsternCa!K46,"")</f>
        <v/>
      </c>
      <c r="M46" s="61" t="str">
        <f>IFERROR(sterncalib!L46/GAMSsternCa!L46,"")</f>
        <v/>
      </c>
      <c r="N46" s="61" t="str">
        <f>IFERROR(sterncalib!M46/GAMSsternCa!M46,"")</f>
        <v/>
      </c>
      <c r="O46" s="61" t="str">
        <f>IFERROR(sterncalib!N46/GAMSsternCa!N46,"")</f>
        <v/>
      </c>
      <c r="P46" s="61" t="str">
        <f>IFERROR(sterncalib!O46/GAMSsternCa!O46,"")</f>
        <v/>
      </c>
      <c r="Q46" s="61" t="str">
        <f>IFERROR(sterncalib!P46/GAMSsternCa!P46,"")</f>
        <v/>
      </c>
      <c r="R46" s="61" t="str">
        <f>IFERROR(sterncalib!Q46/GAMSsternCa!Q46,"")</f>
        <v/>
      </c>
      <c r="S46" s="61" t="str">
        <f>IFERROR(sterncalib!R46/GAMSsternCa!R46,"")</f>
        <v/>
      </c>
      <c r="T46" s="61" t="str">
        <f>IFERROR(sterncalib!S46/GAMSsternCa!S46,"")</f>
        <v/>
      </c>
      <c r="U46" s="61" t="str">
        <f>IFERROR(sterncalib!T46/GAMSsternCa!T46,"")</f>
        <v/>
      </c>
      <c r="V46" s="61" t="str">
        <f>IFERROR(sterncalib!U46/GAMSsternCa!U46,"")</f>
        <v/>
      </c>
      <c r="W46" s="61" t="str">
        <f>IFERROR(sterncalib!V46/GAMSsternCa!V46,"")</f>
        <v/>
      </c>
      <c r="X46" s="61" t="str">
        <f>IFERROR(sterncalib!W46/GAMSsternCa!W46,"")</f>
        <v/>
      </c>
      <c r="Y46" s="61" t="str">
        <f>IFERROR(sterncalib!X46/GAMSsternCa!X46,"")</f>
        <v/>
      </c>
      <c r="Z46" s="61" t="str">
        <f>IFERROR(sterncalib!Y46/GAMSsternCa!Y46,"")</f>
        <v/>
      </c>
      <c r="AA46" s="61" t="str">
        <f>IFERROR(sterncalib!Z46/GAMSsternCa!Z46,"")</f>
        <v/>
      </c>
      <c r="AB46" s="61" t="str">
        <f>IFERROR(sterncalib!AA46/GAMSsternCa!AA46,"")</f>
        <v/>
      </c>
      <c r="AC46" s="61" t="str">
        <f>IFERROR(sterncalib!AB46/GAMSsternCa!AB46,"")</f>
        <v/>
      </c>
      <c r="AD46" s="61" t="str">
        <f>IFERROR(sterncalib!AC46/GAMSsternCa!AC46,"")</f>
        <v/>
      </c>
      <c r="AE46" s="61" t="str">
        <f>IFERROR(sterncalib!AD46/GAMSsternCa!AD46,"")</f>
        <v/>
      </c>
      <c r="AF46" s="61" t="str">
        <f>IFERROR(sterncalib!AE46/GAMSsternCa!AE46,"")</f>
        <v/>
      </c>
      <c r="AG46" s="61" t="str">
        <f>IFERROR(sterncalib!AF46/GAMSsternCa!AF46,"")</f>
        <v/>
      </c>
      <c r="AH46" s="61" t="str">
        <f>IFERROR(sterncalib!AG46/GAMSsternCa!AG46,"")</f>
        <v/>
      </c>
      <c r="AI46" s="61" t="str">
        <f>IFERROR(sterncalib!AH46/GAMSsternCa!AH46,"")</f>
        <v/>
      </c>
      <c r="AJ46" s="61" t="str">
        <f>IFERROR(sterncalib!AI46/GAMSsternCa!AI46,"")</f>
        <v/>
      </c>
      <c r="AK46" s="61" t="str">
        <f>IFERROR(sterncalib!AJ46/GAMSsternCa!AJ46,"")</f>
        <v/>
      </c>
      <c r="AL46" s="61" t="str">
        <f>IFERROR(sterncalib!AK46/GAMSsternCa!AK46,"")</f>
        <v/>
      </c>
      <c r="AM46" s="61" t="str">
        <f>IFERROR(sterncalib!AL46/GAMSsternCa!AL46,"")</f>
        <v/>
      </c>
      <c r="AN46" s="61" t="str">
        <f>IFERROR(sterncalib!AM46/GAMSsternCa!AM46,"")</f>
        <v/>
      </c>
      <c r="AO46" s="61" t="str">
        <f>IFERROR(sterncalib!AN46/GAMSsternCa!AN46,"")</f>
        <v/>
      </c>
      <c r="AP46" s="61" t="str">
        <f>IFERROR(sterncalib!AO46/GAMSsternCa!AO46,"")</f>
        <v/>
      </c>
      <c r="AQ46" s="61" t="str">
        <f>IFERROR(sterncalib!AP46/GAMSsternCa!AP46,"")</f>
        <v/>
      </c>
      <c r="AR46" s="61" t="str">
        <f>IFERROR(sterncalib!AQ46/GAMSsternCa!AQ46,"")</f>
        <v/>
      </c>
      <c r="AS46" s="61" t="str">
        <f>IFERROR(sterncalib!AR46/GAMSsternCa!AR46,"")</f>
        <v/>
      </c>
      <c r="AT46" s="61" t="str">
        <f>IFERROR(sterncalib!AS46/GAMSsternCa!AS46,"")</f>
        <v/>
      </c>
      <c r="AU46" s="61" t="str">
        <f>IFERROR(sterncalib!AT46/GAMSsternCa!AT46,"")</f>
        <v/>
      </c>
      <c r="AV46" s="61" t="str">
        <f>IFERROR(sterncalib!AU46/GAMSsternCa!AU46,"")</f>
        <v/>
      </c>
      <c r="AW46" s="61" t="str">
        <f>IFERROR(sterncalib!AV46/GAMSsternCa!AV46,"")</f>
        <v/>
      </c>
      <c r="AX46" s="61" t="str">
        <f>IFERROR(sterncalib!AW46/GAMSsternCa!AW46,"")</f>
        <v/>
      </c>
      <c r="AY46" s="61" t="str">
        <f>IFERROR(sterncalib!AX46/GAMSsternCa!AX46,"")</f>
        <v/>
      </c>
      <c r="AZ46" s="61" t="str">
        <f>IFERROR(sterncalib!AY46/GAMSsternCa!AY46,"")</f>
        <v/>
      </c>
      <c r="BA46" s="61" t="str">
        <f>IFERROR(sterncalib!AZ46/GAMSsternCa!AZ46,"")</f>
        <v/>
      </c>
      <c r="BB46" s="61" t="str">
        <f>IFERROR(sterncalib!BA46/GAMSsternCa!BA46,"")</f>
        <v/>
      </c>
      <c r="BC46" s="61" t="str">
        <f>IFERROR(sterncalib!BB46/GAMSsternCa!BB46,"")</f>
        <v/>
      </c>
      <c r="BD46" s="61" t="str">
        <f>IFERROR(sterncalib!BC46/GAMSsternCa!BC46,"")</f>
        <v/>
      </c>
      <c r="BE46" s="61" t="str">
        <f>IFERROR(sterncalib!BD46/GAMSsternCa!BD46,"")</f>
        <v/>
      </c>
      <c r="BF46" s="61" t="str">
        <f>IFERROR(sterncalib!BE46/GAMSsternCa!BE46,"")</f>
        <v/>
      </c>
      <c r="BG46" s="61" t="str">
        <f>IFERROR(sterncalib!BF46/GAMSsternCa!BF46,"")</f>
        <v/>
      </c>
      <c r="BH46" s="61" t="str">
        <f>IFERROR(sterncalib!BG46/GAMSsternCa!BG46,"")</f>
        <v/>
      </c>
      <c r="BI46" s="61" t="str">
        <f>IFERROR(sterncalib!BH46/GAMSsternCa!BH46,"")</f>
        <v/>
      </c>
      <c r="BJ46" s="61" t="str">
        <f>IFERROR(sterncalib!BI46/GAMSsternCa!BI46,"")</f>
        <v/>
      </c>
    </row>
    <row r="47" spans="1:62" x14ac:dyDescent="0.25">
      <c r="A47" t="str">
        <f>sterncalib!A47</f>
        <v>All immediate</v>
      </c>
      <c r="B47" t="str">
        <f>GAMSbase!A47</f>
        <v>Proportion of World in Participation</v>
      </c>
      <c r="C47" s="61">
        <f>IFERROR(sterncalib!B47/GAMSsternCa!B47,"")</f>
        <v>1</v>
      </c>
      <c r="D47" s="61">
        <f>IFERROR(sterncalib!C47/GAMSsternCa!C47,"")</f>
        <v>1</v>
      </c>
      <c r="E47" s="61">
        <f>IFERROR(sterncalib!D47/GAMSsternCa!D47,"")</f>
        <v>1</v>
      </c>
      <c r="F47" s="61">
        <f>IFERROR(sterncalib!E47/GAMSsternCa!E47,"")</f>
        <v>1</v>
      </c>
      <c r="G47" s="61">
        <f>IFERROR(sterncalib!F47/GAMSsternCa!F47,"")</f>
        <v>1</v>
      </c>
      <c r="H47" s="61">
        <f>IFERROR(sterncalib!G47/GAMSsternCa!G47,"")</f>
        <v>1</v>
      </c>
      <c r="I47" s="61">
        <f>IFERROR(sterncalib!H47/GAMSsternCa!H47,"")</f>
        <v>1</v>
      </c>
      <c r="J47" s="61">
        <f>IFERROR(sterncalib!I47/GAMSsternCa!I47,"")</f>
        <v>1</v>
      </c>
      <c r="K47" s="61">
        <f>IFERROR(sterncalib!J47/GAMSsternCa!J47,"")</f>
        <v>1</v>
      </c>
      <c r="L47" s="61">
        <f>IFERROR(sterncalib!K47/GAMSsternCa!K47,"")</f>
        <v>1</v>
      </c>
      <c r="M47" s="61">
        <f>IFERROR(sterncalib!L47/GAMSsternCa!L47,"")</f>
        <v>1</v>
      </c>
      <c r="N47" s="61">
        <f>IFERROR(sterncalib!M47/GAMSsternCa!M47,"")</f>
        <v>1</v>
      </c>
      <c r="O47" s="61">
        <f>IFERROR(sterncalib!N47/GAMSsternCa!N47,"")</f>
        <v>1</v>
      </c>
      <c r="P47" s="61">
        <f>IFERROR(sterncalib!O47/GAMSsternCa!O47,"")</f>
        <v>1</v>
      </c>
      <c r="Q47" s="61">
        <f>IFERROR(sterncalib!P47/GAMSsternCa!P47,"")</f>
        <v>1</v>
      </c>
      <c r="R47" s="61">
        <f>IFERROR(sterncalib!Q47/GAMSsternCa!Q47,"")</f>
        <v>1</v>
      </c>
      <c r="S47" s="61">
        <f>IFERROR(sterncalib!R47/GAMSsternCa!R47,"")</f>
        <v>1</v>
      </c>
      <c r="T47" s="61">
        <f>IFERROR(sterncalib!S47/GAMSsternCa!S47,"")</f>
        <v>1</v>
      </c>
      <c r="U47" s="61">
        <f>IFERROR(sterncalib!T47/GAMSsternCa!T47,"")</f>
        <v>1</v>
      </c>
      <c r="V47" s="61">
        <f>IFERROR(sterncalib!U47/GAMSsternCa!U47,"")</f>
        <v>1</v>
      </c>
      <c r="W47" s="61">
        <f>IFERROR(sterncalib!V47/GAMSsternCa!V47,"")</f>
        <v>1</v>
      </c>
      <c r="X47" s="61">
        <f>IFERROR(sterncalib!W47/GAMSsternCa!W47,"")</f>
        <v>1</v>
      </c>
      <c r="Y47" s="61">
        <f>IFERROR(sterncalib!X47/GAMSsternCa!X47,"")</f>
        <v>1</v>
      </c>
      <c r="Z47" s="61">
        <f>IFERROR(sterncalib!Y47/GAMSsternCa!Y47,"")</f>
        <v>1</v>
      </c>
      <c r="AA47" s="61">
        <f>IFERROR(sterncalib!Z47/GAMSsternCa!Z47,"")</f>
        <v>1</v>
      </c>
      <c r="AB47" s="61">
        <f>IFERROR(sterncalib!AA47/GAMSsternCa!AA47,"")</f>
        <v>1</v>
      </c>
      <c r="AC47" s="61">
        <f>IFERROR(sterncalib!AB47/GAMSsternCa!AB47,"")</f>
        <v>1</v>
      </c>
      <c r="AD47" s="61">
        <f>IFERROR(sterncalib!AC47/GAMSsternCa!AC47,"")</f>
        <v>1</v>
      </c>
      <c r="AE47" s="61">
        <f>IFERROR(sterncalib!AD47/GAMSsternCa!AD47,"")</f>
        <v>1</v>
      </c>
      <c r="AF47" s="61">
        <f>IFERROR(sterncalib!AE47/GAMSsternCa!AE47,"")</f>
        <v>1</v>
      </c>
      <c r="AG47" s="61">
        <f>IFERROR(sterncalib!AF47/GAMSsternCa!AF47,"")</f>
        <v>1</v>
      </c>
      <c r="AH47" s="61">
        <f>IFERROR(sterncalib!AG47/GAMSsternCa!AG47,"")</f>
        <v>1</v>
      </c>
      <c r="AI47" s="61">
        <f>IFERROR(sterncalib!AH47/GAMSsternCa!AH47,"")</f>
        <v>1</v>
      </c>
      <c r="AJ47" s="61">
        <f>IFERROR(sterncalib!AI47/GAMSsternCa!AI47,"")</f>
        <v>1</v>
      </c>
      <c r="AK47" s="61">
        <f>IFERROR(sterncalib!AJ47/GAMSsternCa!AJ47,"")</f>
        <v>1</v>
      </c>
      <c r="AL47" s="61">
        <f>IFERROR(sterncalib!AK47/GAMSsternCa!AK47,"")</f>
        <v>1</v>
      </c>
      <c r="AM47" s="61">
        <f>IFERROR(sterncalib!AL47/GAMSsternCa!AL47,"")</f>
        <v>1</v>
      </c>
      <c r="AN47" s="61">
        <f>IFERROR(sterncalib!AM47/GAMSsternCa!AM47,"")</f>
        <v>1</v>
      </c>
      <c r="AO47" s="61">
        <f>IFERROR(sterncalib!AN47/GAMSsternCa!AN47,"")</f>
        <v>1</v>
      </c>
      <c r="AP47" s="61">
        <f>IFERROR(sterncalib!AO47/GAMSsternCa!AO47,"")</f>
        <v>1</v>
      </c>
      <c r="AQ47" s="61">
        <f>IFERROR(sterncalib!AP47/GAMSsternCa!AP47,"")</f>
        <v>1</v>
      </c>
      <c r="AR47" s="61">
        <f>IFERROR(sterncalib!AQ47/GAMSsternCa!AQ47,"")</f>
        <v>1</v>
      </c>
      <c r="AS47" s="61">
        <f>IFERROR(sterncalib!AR47/GAMSsternCa!AR47,"")</f>
        <v>1</v>
      </c>
      <c r="AT47" s="61">
        <f>IFERROR(sterncalib!AS47/GAMSsternCa!AS47,"")</f>
        <v>1</v>
      </c>
      <c r="AU47" s="61">
        <f>IFERROR(sterncalib!AT47/GAMSsternCa!AT47,"")</f>
        <v>1</v>
      </c>
      <c r="AV47" s="61">
        <f>IFERROR(sterncalib!AU47/GAMSsternCa!AU47,"")</f>
        <v>1</v>
      </c>
      <c r="AW47" s="61">
        <f>IFERROR(sterncalib!AV47/GAMSsternCa!AV47,"")</f>
        <v>1</v>
      </c>
      <c r="AX47" s="61">
        <f>IFERROR(sterncalib!AW47/GAMSsternCa!AW47,"")</f>
        <v>1</v>
      </c>
      <c r="AY47" s="61">
        <f>IFERROR(sterncalib!AX47/GAMSsternCa!AX47,"")</f>
        <v>1</v>
      </c>
      <c r="AZ47" s="61">
        <f>IFERROR(sterncalib!AY47/GAMSsternCa!AY47,"")</f>
        <v>1</v>
      </c>
      <c r="BA47" s="61">
        <f>IFERROR(sterncalib!AZ47/GAMSsternCa!AZ47,"")</f>
        <v>1</v>
      </c>
      <c r="BB47" s="61">
        <f>IFERROR(sterncalib!BA47/GAMSsternCa!BA47,"")</f>
        <v>1</v>
      </c>
      <c r="BC47" s="61">
        <f>IFERROR(sterncalib!BB47/GAMSsternCa!BB47,"")</f>
        <v>1</v>
      </c>
      <c r="BD47" s="61">
        <f>IFERROR(sterncalib!BC47/GAMSsternCa!BC47,"")</f>
        <v>1</v>
      </c>
      <c r="BE47" s="61">
        <f>IFERROR(sterncalib!BD47/GAMSsternCa!BD47,"")</f>
        <v>1</v>
      </c>
      <c r="BF47" s="61">
        <f>IFERROR(sterncalib!BE47/GAMSsternCa!BE47,"")</f>
        <v>1</v>
      </c>
      <c r="BG47" s="61">
        <f>IFERROR(sterncalib!BF47/GAMSsternCa!BF47,"")</f>
        <v>1</v>
      </c>
      <c r="BH47" s="61">
        <f>IFERROR(sterncalib!BG47/GAMSsternCa!BG47,"")</f>
        <v>1</v>
      </c>
      <c r="BI47" s="61">
        <f>IFERROR(sterncalib!BH47/GAMSsternCa!BH47,"")</f>
        <v>1</v>
      </c>
      <c r="BJ47" s="61">
        <f>IFERROR(sterncalib!BI47/GAMSsternCa!BI47,"")</f>
        <v>1</v>
      </c>
    </row>
    <row r="48" spans="1:62" x14ac:dyDescent="0.25">
      <c r="A48" t="str">
        <f>sterncalib!A48</f>
        <v>SCALING</v>
      </c>
      <c r="B48" t="str">
        <f>GAMSbase!A48</f>
        <v>* SCALING</v>
      </c>
      <c r="C48" s="61" t="str">
        <f>IFERROR(sterncalib!B48/GAMSsternCa!B48,"")</f>
        <v/>
      </c>
      <c r="D48" s="61" t="str">
        <f>IFERROR(sterncalib!C48/GAMSsternCa!C48,"")</f>
        <v/>
      </c>
      <c r="E48" s="61" t="str">
        <f>IFERROR(sterncalib!D48/GAMSsternCa!D48,"")</f>
        <v/>
      </c>
      <c r="F48" s="61" t="str">
        <f>IFERROR(sterncalib!E48/GAMSsternCa!E48,"")</f>
        <v/>
      </c>
      <c r="G48" s="61" t="str">
        <f>IFERROR(sterncalib!F48/GAMSsternCa!F48,"")</f>
        <v/>
      </c>
      <c r="H48" s="61" t="str">
        <f>IFERROR(sterncalib!G48/GAMSsternCa!G48,"")</f>
        <v/>
      </c>
      <c r="I48" s="61" t="str">
        <f>IFERROR(sterncalib!H48/GAMSsternCa!H48,"")</f>
        <v/>
      </c>
      <c r="J48" s="61" t="str">
        <f>IFERROR(sterncalib!I48/GAMSsternCa!I48,"")</f>
        <v/>
      </c>
      <c r="K48" s="61" t="str">
        <f>IFERROR(sterncalib!J48/GAMSsternCa!J48,"")</f>
        <v/>
      </c>
      <c r="L48" s="61" t="str">
        <f>IFERROR(sterncalib!K48/GAMSsternCa!K48,"")</f>
        <v/>
      </c>
      <c r="M48" s="61" t="str">
        <f>IFERROR(sterncalib!L48/GAMSsternCa!L48,"")</f>
        <v/>
      </c>
      <c r="N48" s="61" t="str">
        <f>IFERROR(sterncalib!M48/GAMSsternCa!M48,"")</f>
        <v/>
      </c>
      <c r="O48" s="61" t="str">
        <f>IFERROR(sterncalib!N48/GAMSsternCa!N48,"")</f>
        <v/>
      </c>
      <c r="P48" s="61" t="str">
        <f>IFERROR(sterncalib!O48/GAMSsternCa!O48,"")</f>
        <v/>
      </c>
      <c r="Q48" s="61" t="str">
        <f>IFERROR(sterncalib!P48/GAMSsternCa!P48,"")</f>
        <v/>
      </c>
      <c r="R48" s="61" t="str">
        <f>IFERROR(sterncalib!Q48/GAMSsternCa!Q48,"")</f>
        <v/>
      </c>
      <c r="S48" s="61" t="str">
        <f>IFERROR(sterncalib!R48/GAMSsternCa!R48,"")</f>
        <v/>
      </c>
      <c r="T48" s="61" t="str">
        <f>IFERROR(sterncalib!S48/GAMSsternCa!S48,"")</f>
        <v/>
      </c>
      <c r="U48" s="61" t="str">
        <f>IFERROR(sterncalib!T48/GAMSsternCa!T48,"")</f>
        <v/>
      </c>
      <c r="V48" s="61" t="str">
        <f>IFERROR(sterncalib!U48/GAMSsternCa!U48,"")</f>
        <v/>
      </c>
      <c r="W48" s="61" t="str">
        <f>IFERROR(sterncalib!V48/GAMSsternCa!V48,"")</f>
        <v/>
      </c>
      <c r="X48" s="61" t="str">
        <f>IFERROR(sterncalib!W48/GAMSsternCa!W48,"")</f>
        <v/>
      </c>
      <c r="Y48" s="61" t="str">
        <f>IFERROR(sterncalib!X48/GAMSsternCa!X48,"")</f>
        <v/>
      </c>
      <c r="Z48" s="61" t="str">
        <f>IFERROR(sterncalib!Y48/GAMSsternCa!Y48,"")</f>
        <v/>
      </c>
      <c r="AA48" s="61" t="str">
        <f>IFERROR(sterncalib!Z48/GAMSsternCa!Z48,"")</f>
        <v/>
      </c>
      <c r="AB48" s="61" t="str">
        <f>IFERROR(sterncalib!AA48/GAMSsternCa!AA48,"")</f>
        <v/>
      </c>
      <c r="AC48" s="61" t="str">
        <f>IFERROR(sterncalib!AB48/GAMSsternCa!AB48,"")</f>
        <v/>
      </c>
      <c r="AD48" s="61" t="str">
        <f>IFERROR(sterncalib!AC48/GAMSsternCa!AC48,"")</f>
        <v/>
      </c>
      <c r="AE48" s="61" t="str">
        <f>IFERROR(sterncalib!AD48/GAMSsternCa!AD48,"")</f>
        <v/>
      </c>
      <c r="AF48" s="61" t="str">
        <f>IFERROR(sterncalib!AE48/GAMSsternCa!AE48,"")</f>
        <v/>
      </c>
      <c r="AG48" s="61" t="str">
        <f>IFERROR(sterncalib!AF48/GAMSsternCa!AF48,"")</f>
        <v/>
      </c>
      <c r="AH48" s="61" t="str">
        <f>IFERROR(sterncalib!AG48/GAMSsternCa!AG48,"")</f>
        <v/>
      </c>
      <c r="AI48" s="61" t="str">
        <f>IFERROR(sterncalib!AH48/GAMSsternCa!AH48,"")</f>
        <v/>
      </c>
      <c r="AJ48" s="61" t="str">
        <f>IFERROR(sterncalib!AI48/GAMSsternCa!AI48,"")</f>
        <v/>
      </c>
      <c r="AK48" s="61" t="str">
        <f>IFERROR(sterncalib!AJ48/GAMSsternCa!AJ48,"")</f>
        <v/>
      </c>
      <c r="AL48" s="61" t="str">
        <f>IFERROR(sterncalib!AK48/GAMSsternCa!AK48,"")</f>
        <v/>
      </c>
      <c r="AM48" s="61" t="str">
        <f>IFERROR(sterncalib!AL48/GAMSsternCa!AL48,"")</f>
        <v/>
      </c>
      <c r="AN48" s="61" t="str">
        <f>IFERROR(sterncalib!AM48/GAMSsternCa!AM48,"")</f>
        <v/>
      </c>
      <c r="AO48" s="61" t="str">
        <f>IFERROR(sterncalib!AN48/GAMSsternCa!AN48,"")</f>
        <v/>
      </c>
      <c r="AP48" s="61" t="str">
        <f>IFERROR(sterncalib!AO48/GAMSsternCa!AO48,"")</f>
        <v/>
      </c>
      <c r="AQ48" s="61" t="str">
        <f>IFERROR(sterncalib!AP48/GAMSsternCa!AP48,"")</f>
        <v/>
      </c>
      <c r="AR48" s="61" t="str">
        <f>IFERROR(sterncalib!AQ48/GAMSsternCa!AQ48,"")</f>
        <v/>
      </c>
      <c r="AS48" s="61" t="str">
        <f>IFERROR(sterncalib!AR48/GAMSsternCa!AR48,"")</f>
        <v/>
      </c>
      <c r="AT48" s="61" t="str">
        <f>IFERROR(sterncalib!AS48/GAMSsternCa!AS48,"")</f>
        <v/>
      </c>
      <c r="AU48" s="61" t="str">
        <f>IFERROR(sterncalib!AT48/GAMSsternCa!AT48,"")</f>
        <v/>
      </c>
      <c r="AV48" s="61" t="str">
        <f>IFERROR(sterncalib!AU48/GAMSsternCa!AU48,"")</f>
        <v/>
      </c>
      <c r="AW48" s="61" t="str">
        <f>IFERROR(sterncalib!AV48/GAMSsternCa!AV48,"")</f>
        <v/>
      </c>
      <c r="AX48" s="61" t="str">
        <f>IFERROR(sterncalib!AW48/GAMSsternCa!AW48,"")</f>
        <v/>
      </c>
      <c r="AY48" s="61" t="str">
        <f>IFERROR(sterncalib!AX48/GAMSsternCa!AX48,"")</f>
        <v/>
      </c>
      <c r="AZ48" s="61" t="str">
        <f>IFERROR(sterncalib!AY48/GAMSsternCa!AY48,"")</f>
        <v/>
      </c>
      <c r="BA48" s="61" t="str">
        <f>IFERROR(sterncalib!AZ48/GAMSsternCa!AZ48,"")</f>
        <v/>
      </c>
      <c r="BB48" s="61" t="str">
        <f>IFERROR(sterncalib!BA48/GAMSsternCa!BA48,"")</f>
        <v/>
      </c>
      <c r="BC48" s="61" t="str">
        <f>IFERROR(sterncalib!BB48/GAMSsternCa!BB48,"")</f>
        <v/>
      </c>
      <c r="BD48" s="61" t="str">
        <f>IFERROR(sterncalib!BC48/GAMSsternCa!BC48,"")</f>
        <v/>
      </c>
      <c r="BE48" s="61" t="str">
        <f>IFERROR(sterncalib!BD48/GAMSsternCa!BD48,"")</f>
        <v/>
      </c>
      <c r="BF48" s="61" t="str">
        <f>IFERROR(sterncalib!BE48/GAMSsternCa!BE48,"")</f>
        <v/>
      </c>
      <c r="BG48" s="61" t="str">
        <f>IFERROR(sterncalib!BF48/GAMSsternCa!BF48,"")</f>
        <v/>
      </c>
      <c r="BH48" s="61" t="str">
        <f>IFERROR(sterncalib!BG48/GAMSsternCa!BG48,"")</f>
        <v/>
      </c>
      <c r="BI48" s="61" t="str">
        <f>IFERROR(sterncalib!BH48/GAMSsternCa!BH48,"")</f>
        <v/>
      </c>
      <c r="BJ48" s="61" t="str">
        <f>IFERROR(sterncalib!BI48/GAMSsternCa!BI48,"")</f>
        <v/>
      </c>
    </row>
    <row r="49" spans="1:62" x14ac:dyDescent="0.25">
      <c r="A49" t="str">
        <f>sterncalib!A49</f>
        <v>Multiplicative scaling coefficient in utility function</v>
      </c>
      <c r="B49" t="str">
        <f>GAMSbase!A49</f>
        <v>Multiplicative Scaling Coefficient in Utility Function</v>
      </c>
      <c r="C49" s="61">
        <f>IFERROR(sterncalib!B49/GAMSsternCa!B49,"")</f>
        <v>1</v>
      </c>
      <c r="D49" s="61" t="str">
        <f>IFERROR(sterncalib!C49/GAMSsternCa!C49,"")</f>
        <v/>
      </c>
      <c r="E49" s="61" t="str">
        <f>IFERROR(sterncalib!D49/GAMSsternCa!D49,"")</f>
        <v/>
      </c>
      <c r="F49" s="61" t="str">
        <f>IFERROR(sterncalib!E49/GAMSsternCa!E49,"")</f>
        <v/>
      </c>
      <c r="G49" s="61" t="str">
        <f>IFERROR(sterncalib!F49/GAMSsternCa!F49,"")</f>
        <v/>
      </c>
      <c r="H49" s="61" t="str">
        <f>IFERROR(sterncalib!G49/GAMSsternCa!G49,"")</f>
        <v/>
      </c>
      <c r="I49" s="61" t="str">
        <f>IFERROR(sterncalib!H49/GAMSsternCa!H49,"")</f>
        <v/>
      </c>
      <c r="J49" s="61" t="str">
        <f>IFERROR(sterncalib!I49/GAMSsternCa!I49,"")</f>
        <v/>
      </c>
      <c r="K49" s="61" t="str">
        <f>IFERROR(sterncalib!J49/GAMSsternCa!J49,"")</f>
        <v/>
      </c>
      <c r="L49" s="61" t="str">
        <f>IFERROR(sterncalib!K49/GAMSsternCa!K49,"")</f>
        <v/>
      </c>
      <c r="M49" s="61" t="str">
        <f>IFERROR(sterncalib!L49/GAMSsternCa!L49,"")</f>
        <v/>
      </c>
      <c r="N49" s="61" t="str">
        <f>IFERROR(sterncalib!M49/GAMSsternCa!M49,"")</f>
        <v/>
      </c>
      <c r="O49" s="61" t="str">
        <f>IFERROR(sterncalib!N49/GAMSsternCa!N49,"")</f>
        <v/>
      </c>
      <c r="P49" s="61" t="str">
        <f>IFERROR(sterncalib!O49/GAMSsternCa!O49,"")</f>
        <v/>
      </c>
      <c r="Q49" s="61" t="str">
        <f>IFERROR(sterncalib!P49/GAMSsternCa!P49,"")</f>
        <v/>
      </c>
      <c r="R49" s="61" t="str">
        <f>IFERROR(sterncalib!Q49/GAMSsternCa!Q49,"")</f>
        <v/>
      </c>
      <c r="S49" s="61" t="str">
        <f>IFERROR(sterncalib!R49/GAMSsternCa!R49,"")</f>
        <v/>
      </c>
      <c r="T49" s="61" t="str">
        <f>IFERROR(sterncalib!S49/GAMSsternCa!S49,"")</f>
        <v/>
      </c>
      <c r="U49" s="61" t="str">
        <f>IFERROR(sterncalib!T49/GAMSsternCa!T49,"")</f>
        <v/>
      </c>
      <c r="V49" s="61" t="str">
        <f>IFERROR(sterncalib!U49/GAMSsternCa!U49,"")</f>
        <v/>
      </c>
      <c r="W49" s="61" t="str">
        <f>IFERROR(sterncalib!V49/GAMSsternCa!V49,"")</f>
        <v/>
      </c>
      <c r="X49" s="61" t="str">
        <f>IFERROR(sterncalib!W49/GAMSsternCa!W49,"")</f>
        <v/>
      </c>
      <c r="Y49" s="61" t="str">
        <f>IFERROR(sterncalib!X49/GAMSsternCa!X49,"")</f>
        <v/>
      </c>
      <c r="Z49" s="61" t="str">
        <f>IFERROR(sterncalib!Y49/GAMSsternCa!Y49,"")</f>
        <v/>
      </c>
      <c r="AA49" s="61" t="str">
        <f>IFERROR(sterncalib!Z49/GAMSsternCa!Z49,"")</f>
        <v/>
      </c>
      <c r="AB49" s="61" t="str">
        <f>IFERROR(sterncalib!AA49/GAMSsternCa!AA49,"")</f>
        <v/>
      </c>
      <c r="AC49" s="61" t="str">
        <f>IFERROR(sterncalib!AB49/GAMSsternCa!AB49,"")</f>
        <v/>
      </c>
      <c r="AD49" s="61" t="str">
        <f>IFERROR(sterncalib!AC49/GAMSsternCa!AC49,"")</f>
        <v/>
      </c>
      <c r="AE49" s="61" t="str">
        <f>IFERROR(sterncalib!AD49/GAMSsternCa!AD49,"")</f>
        <v/>
      </c>
      <c r="AF49" s="61" t="str">
        <f>IFERROR(sterncalib!AE49/GAMSsternCa!AE49,"")</f>
        <v/>
      </c>
      <c r="AG49" s="61" t="str">
        <f>IFERROR(sterncalib!AF49/GAMSsternCa!AF49,"")</f>
        <v/>
      </c>
      <c r="AH49" s="61" t="str">
        <f>IFERROR(sterncalib!AG49/GAMSsternCa!AG49,"")</f>
        <v/>
      </c>
      <c r="AI49" s="61" t="str">
        <f>IFERROR(sterncalib!AH49/GAMSsternCa!AH49,"")</f>
        <v/>
      </c>
      <c r="AJ49" s="61" t="str">
        <f>IFERROR(sterncalib!AI49/GAMSsternCa!AI49,"")</f>
        <v/>
      </c>
      <c r="AK49" s="61" t="str">
        <f>IFERROR(sterncalib!AJ49/GAMSsternCa!AJ49,"")</f>
        <v/>
      </c>
      <c r="AL49" s="61" t="str">
        <f>IFERROR(sterncalib!AK49/GAMSsternCa!AK49,"")</f>
        <v/>
      </c>
      <c r="AM49" s="61" t="str">
        <f>IFERROR(sterncalib!AL49/GAMSsternCa!AL49,"")</f>
        <v/>
      </c>
      <c r="AN49" s="61" t="str">
        <f>IFERROR(sterncalib!AM49/GAMSsternCa!AM49,"")</f>
        <v/>
      </c>
      <c r="AO49" s="61" t="str">
        <f>IFERROR(sterncalib!AN49/GAMSsternCa!AN49,"")</f>
        <v/>
      </c>
      <c r="AP49" s="61" t="str">
        <f>IFERROR(sterncalib!AO49/GAMSsternCa!AO49,"")</f>
        <v/>
      </c>
      <c r="AQ49" s="61" t="str">
        <f>IFERROR(sterncalib!AP49/GAMSsternCa!AP49,"")</f>
        <v/>
      </c>
      <c r="AR49" s="61" t="str">
        <f>IFERROR(sterncalib!AQ49/GAMSsternCa!AQ49,"")</f>
        <v/>
      </c>
      <c r="AS49" s="61" t="str">
        <f>IFERROR(sterncalib!AR49/GAMSsternCa!AR49,"")</f>
        <v/>
      </c>
      <c r="AT49" s="61" t="str">
        <f>IFERROR(sterncalib!AS49/GAMSsternCa!AS49,"")</f>
        <v/>
      </c>
      <c r="AU49" s="61" t="str">
        <f>IFERROR(sterncalib!AT49/GAMSsternCa!AT49,"")</f>
        <v/>
      </c>
      <c r="AV49" s="61" t="str">
        <f>IFERROR(sterncalib!AU49/GAMSsternCa!AU49,"")</f>
        <v/>
      </c>
      <c r="AW49" s="61" t="str">
        <f>IFERROR(sterncalib!AV49/GAMSsternCa!AV49,"")</f>
        <v/>
      </c>
      <c r="AX49" s="61" t="str">
        <f>IFERROR(sterncalib!AW49/GAMSsternCa!AW49,"")</f>
        <v/>
      </c>
      <c r="AY49" s="61" t="str">
        <f>IFERROR(sterncalib!AX49/GAMSsternCa!AX49,"")</f>
        <v/>
      </c>
      <c r="AZ49" s="61" t="str">
        <f>IFERROR(sterncalib!AY49/GAMSsternCa!AY49,"")</f>
        <v/>
      </c>
      <c r="BA49" s="61" t="str">
        <f>IFERROR(sterncalib!AZ49/GAMSsternCa!AZ49,"")</f>
        <v/>
      </c>
      <c r="BB49" s="61" t="str">
        <f>IFERROR(sterncalib!BA49/GAMSsternCa!BA49,"")</f>
        <v/>
      </c>
      <c r="BC49" s="61" t="str">
        <f>IFERROR(sterncalib!BB49/GAMSsternCa!BB49,"")</f>
        <v/>
      </c>
      <c r="BD49" s="61" t="str">
        <f>IFERROR(sterncalib!BC49/GAMSsternCa!BC49,"")</f>
        <v/>
      </c>
      <c r="BE49" s="61" t="str">
        <f>IFERROR(sterncalib!BD49/GAMSsternCa!BD49,"")</f>
        <v/>
      </c>
      <c r="BF49" s="61" t="str">
        <f>IFERROR(sterncalib!BE49/GAMSsternCa!BE49,"")</f>
        <v/>
      </c>
      <c r="BG49" s="61" t="str">
        <f>IFERROR(sterncalib!BF49/GAMSsternCa!BF49,"")</f>
        <v/>
      </c>
      <c r="BH49" s="61" t="str">
        <f>IFERROR(sterncalib!BG49/GAMSsternCa!BG49,"")</f>
        <v/>
      </c>
      <c r="BI49" s="61" t="str">
        <f>IFERROR(sterncalib!BH49/GAMSsternCa!BH49,"")</f>
        <v/>
      </c>
      <c r="BJ49" s="61" t="str">
        <f>IFERROR(sterncalib!BI49/GAMSsternCa!BI49,"")</f>
        <v/>
      </c>
    </row>
    <row r="50" spans="1:62" x14ac:dyDescent="0.25">
      <c r="A50" t="str">
        <f>sterncalib!A50</f>
        <v>Additive scaling coefficient in utility function</v>
      </c>
      <c r="B50" t="str">
        <f>GAMSbase!A50</f>
        <v>Additive Scaling Coefficient in Utility Function</v>
      </c>
      <c r="C50" s="61">
        <f>IFERROR(sterncalib!B50/GAMSsternCa!B50,"")</f>
        <v>1</v>
      </c>
      <c r="D50" s="61" t="str">
        <f>IFERROR(sterncalib!C50/GAMSsternCa!C50,"")</f>
        <v/>
      </c>
      <c r="E50" s="61" t="str">
        <f>IFERROR(sterncalib!D50/GAMSsternCa!D50,"")</f>
        <v/>
      </c>
      <c r="F50" s="61" t="str">
        <f>IFERROR(sterncalib!E50/GAMSsternCa!E50,"")</f>
        <v/>
      </c>
      <c r="G50" s="61" t="str">
        <f>IFERROR(sterncalib!F50/GAMSsternCa!F50,"")</f>
        <v/>
      </c>
      <c r="H50" s="61" t="str">
        <f>IFERROR(sterncalib!G50/GAMSsternCa!G50,"")</f>
        <v/>
      </c>
      <c r="I50" s="61" t="str">
        <f>IFERROR(sterncalib!H50/GAMSsternCa!H50,"")</f>
        <v/>
      </c>
      <c r="J50" s="61" t="str">
        <f>IFERROR(sterncalib!I50/GAMSsternCa!I50,"")</f>
        <v/>
      </c>
      <c r="K50" s="61" t="str">
        <f>IFERROR(sterncalib!J50/GAMSsternCa!J50,"")</f>
        <v/>
      </c>
      <c r="L50" s="61" t="str">
        <f>IFERROR(sterncalib!K50/GAMSsternCa!K50,"")</f>
        <v/>
      </c>
      <c r="M50" s="61" t="str">
        <f>IFERROR(sterncalib!L50/GAMSsternCa!L50,"")</f>
        <v/>
      </c>
      <c r="N50" s="61" t="str">
        <f>IFERROR(sterncalib!M50/GAMSsternCa!M50,"")</f>
        <v/>
      </c>
      <c r="O50" s="61" t="str">
        <f>IFERROR(sterncalib!N50/GAMSsternCa!N50,"")</f>
        <v/>
      </c>
      <c r="P50" s="61" t="str">
        <f>IFERROR(sterncalib!O50/GAMSsternCa!O50,"")</f>
        <v/>
      </c>
      <c r="Q50" s="61" t="str">
        <f>IFERROR(sterncalib!P50/GAMSsternCa!P50,"")</f>
        <v/>
      </c>
      <c r="R50" s="61" t="str">
        <f>IFERROR(sterncalib!Q50/GAMSsternCa!Q50,"")</f>
        <v/>
      </c>
      <c r="S50" s="61" t="str">
        <f>IFERROR(sterncalib!R50/GAMSsternCa!R50,"")</f>
        <v/>
      </c>
      <c r="T50" s="61" t="str">
        <f>IFERROR(sterncalib!S50/GAMSsternCa!S50,"")</f>
        <v/>
      </c>
      <c r="U50" s="61" t="str">
        <f>IFERROR(sterncalib!T50/GAMSsternCa!T50,"")</f>
        <v/>
      </c>
      <c r="V50" s="61" t="str">
        <f>IFERROR(sterncalib!U50/GAMSsternCa!U50,"")</f>
        <v/>
      </c>
      <c r="W50" s="61" t="str">
        <f>IFERROR(sterncalib!V50/GAMSsternCa!V50,"")</f>
        <v/>
      </c>
      <c r="X50" s="61" t="str">
        <f>IFERROR(sterncalib!W50/GAMSsternCa!W50,"")</f>
        <v/>
      </c>
      <c r="Y50" s="61" t="str">
        <f>IFERROR(sterncalib!X50/GAMSsternCa!X50,"")</f>
        <v/>
      </c>
      <c r="Z50" s="61" t="str">
        <f>IFERROR(sterncalib!Y50/GAMSsternCa!Y50,"")</f>
        <v/>
      </c>
      <c r="AA50" s="61" t="str">
        <f>IFERROR(sterncalib!Z50/GAMSsternCa!Z50,"")</f>
        <v/>
      </c>
      <c r="AB50" s="61" t="str">
        <f>IFERROR(sterncalib!AA50/GAMSsternCa!AA50,"")</f>
        <v/>
      </c>
      <c r="AC50" s="61" t="str">
        <f>IFERROR(sterncalib!AB50/GAMSsternCa!AB50,"")</f>
        <v/>
      </c>
      <c r="AD50" s="61" t="str">
        <f>IFERROR(sterncalib!AC50/GAMSsternCa!AC50,"")</f>
        <v/>
      </c>
      <c r="AE50" s="61" t="str">
        <f>IFERROR(sterncalib!AD50/GAMSsternCa!AD50,"")</f>
        <v/>
      </c>
      <c r="AF50" s="61" t="str">
        <f>IFERROR(sterncalib!AE50/GAMSsternCa!AE50,"")</f>
        <v/>
      </c>
      <c r="AG50" s="61" t="str">
        <f>IFERROR(sterncalib!AF50/GAMSsternCa!AF50,"")</f>
        <v/>
      </c>
      <c r="AH50" s="61" t="str">
        <f>IFERROR(sterncalib!AG50/GAMSsternCa!AG50,"")</f>
        <v/>
      </c>
      <c r="AI50" s="61" t="str">
        <f>IFERROR(sterncalib!AH50/GAMSsternCa!AH50,"")</f>
        <v/>
      </c>
      <c r="AJ50" s="61" t="str">
        <f>IFERROR(sterncalib!AI50/GAMSsternCa!AI50,"")</f>
        <v/>
      </c>
      <c r="AK50" s="61" t="str">
        <f>IFERROR(sterncalib!AJ50/GAMSsternCa!AJ50,"")</f>
        <v/>
      </c>
      <c r="AL50" s="61" t="str">
        <f>IFERROR(sterncalib!AK50/GAMSsternCa!AK50,"")</f>
        <v/>
      </c>
      <c r="AM50" s="61" t="str">
        <f>IFERROR(sterncalib!AL50/GAMSsternCa!AL50,"")</f>
        <v/>
      </c>
      <c r="AN50" s="61" t="str">
        <f>IFERROR(sterncalib!AM50/GAMSsternCa!AM50,"")</f>
        <v/>
      </c>
      <c r="AO50" s="61" t="str">
        <f>IFERROR(sterncalib!AN50/GAMSsternCa!AN50,"")</f>
        <v/>
      </c>
      <c r="AP50" s="61" t="str">
        <f>IFERROR(sterncalib!AO50/GAMSsternCa!AO50,"")</f>
        <v/>
      </c>
      <c r="AQ50" s="61" t="str">
        <f>IFERROR(sterncalib!AP50/GAMSsternCa!AP50,"")</f>
        <v/>
      </c>
      <c r="AR50" s="61" t="str">
        <f>IFERROR(sterncalib!AQ50/GAMSsternCa!AQ50,"")</f>
        <v/>
      </c>
      <c r="AS50" s="61" t="str">
        <f>IFERROR(sterncalib!AR50/GAMSsternCa!AR50,"")</f>
        <v/>
      </c>
      <c r="AT50" s="61" t="str">
        <f>IFERROR(sterncalib!AS50/GAMSsternCa!AS50,"")</f>
        <v/>
      </c>
      <c r="AU50" s="61" t="str">
        <f>IFERROR(sterncalib!AT50/GAMSsternCa!AT50,"")</f>
        <v/>
      </c>
      <c r="AV50" s="61" t="str">
        <f>IFERROR(sterncalib!AU50/GAMSsternCa!AU50,"")</f>
        <v/>
      </c>
      <c r="AW50" s="61" t="str">
        <f>IFERROR(sterncalib!AV50/GAMSsternCa!AV50,"")</f>
        <v/>
      </c>
      <c r="AX50" s="61" t="str">
        <f>IFERROR(sterncalib!AW50/GAMSsternCa!AW50,"")</f>
        <v/>
      </c>
      <c r="AY50" s="61" t="str">
        <f>IFERROR(sterncalib!AX50/GAMSsternCa!AX50,"")</f>
        <v/>
      </c>
      <c r="AZ50" s="61" t="str">
        <f>IFERROR(sterncalib!AY50/GAMSsternCa!AY50,"")</f>
        <v/>
      </c>
      <c r="BA50" s="61" t="str">
        <f>IFERROR(sterncalib!AZ50/GAMSsternCa!AZ50,"")</f>
        <v/>
      </c>
      <c r="BB50" s="61" t="str">
        <f>IFERROR(sterncalib!BA50/GAMSsternCa!BA50,"")</f>
        <v/>
      </c>
      <c r="BC50" s="61" t="str">
        <f>IFERROR(sterncalib!BB50/GAMSsternCa!BB50,"")</f>
        <v/>
      </c>
      <c r="BD50" s="61" t="str">
        <f>IFERROR(sterncalib!BC50/GAMSsternCa!BC50,"")</f>
        <v/>
      </c>
      <c r="BE50" s="61" t="str">
        <f>IFERROR(sterncalib!BD50/GAMSsternCa!BD50,"")</f>
        <v/>
      </c>
      <c r="BF50" s="61" t="str">
        <f>IFERROR(sterncalib!BE50/GAMSsternCa!BE50,"")</f>
        <v/>
      </c>
      <c r="BG50" s="61" t="str">
        <f>IFERROR(sterncalib!BF50/GAMSsternCa!BF50,"")</f>
        <v/>
      </c>
      <c r="BH50" s="61" t="str">
        <f>IFERROR(sterncalib!BG50/GAMSsternCa!BG50,"")</f>
        <v/>
      </c>
      <c r="BI50" s="61" t="str">
        <f>IFERROR(sterncalib!BH50/GAMSsternCa!BH50,"")</f>
        <v/>
      </c>
      <c r="BJ50" s="61" t="str">
        <f>IFERROR(sterncalib!BI50/GAMSsternCa!BI50,"")</f>
        <v/>
      </c>
    </row>
    <row r="51" spans="1:62" x14ac:dyDescent="0.25">
      <c r="A51" t="str">
        <f>sterncalib!A51</f>
        <v>Hotelling on (1) or off(0)</v>
      </c>
      <c r="B51" t="str">
        <f>GAMSbase!A51</f>
        <v>Hotelling</v>
      </c>
      <c r="C51" s="61" t="str">
        <f>IFERROR(sterncalib!B51/GAMSsternCa!B51,"")</f>
        <v/>
      </c>
      <c r="D51" s="61" t="str">
        <f>IFERROR(sterncalib!C51/GAMSsternCa!C51,"")</f>
        <v/>
      </c>
      <c r="E51" s="61" t="str">
        <f>IFERROR(sterncalib!D51/GAMSsternCa!D51,"")</f>
        <v/>
      </c>
      <c r="F51" s="61" t="str">
        <f>IFERROR(sterncalib!E51/GAMSsternCa!E51,"")</f>
        <v/>
      </c>
      <c r="G51" s="61" t="str">
        <f>IFERROR(sterncalib!F51/GAMSsternCa!F51,"")</f>
        <v/>
      </c>
      <c r="H51" s="61" t="str">
        <f>IFERROR(sterncalib!G51/GAMSsternCa!G51,"")</f>
        <v/>
      </c>
      <c r="I51" s="61" t="str">
        <f>IFERROR(sterncalib!H51/GAMSsternCa!H51,"")</f>
        <v/>
      </c>
      <c r="J51" s="61" t="str">
        <f>IFERROR(sterncalib!I51/GAMSsternCa!I51,"")</f>
        <v/>
      </c>
      <c r="K51" s="61" t="str">
        <f>IFERROR(sterncalib!J51/GAMSsternCa!J51,"")</f>
        <v/>
      </c>
      <c r="L51" s="61" t="str">
        <f>IFERROR(sterncalib!K51/GAMSsternCa!K51,"")</f>
        <v/>
      </c>
      <c r="M51" s="61" t="str">
        <f>IFERROR(sterncalib!L51/GAMSsternCa!L51,"")</f>
        <v/>
      </c>
      <c r="N51" s="61" t="str">
        <f>IFERROR(sterncalib!M51/GAMSsternCa!M51,"")</f>
        <v/>
      </c>
      <c r="O51" s="61" t="str">
        <f>IFERROR(sterncalib!N51/GAMSsternCa!N51,"")</f>
        <v/>
      </c>
      <c r="P51" s="61" t="str">
        <f>IFERROR(sterncalib!O51/GAMSsternCa!O51,"")</f>
        <v/>
      </c>
      <c r="Q51" s="61" t="str">
        <f>IFERROR(sterncalib!P51/GAMSsternCa!P51,"")</f>
        <v/>
      </c>
      <c r="R51" s="61" t="str">
        <f>IFERROR(sterncalib!Q51/GAMSsternCa!Q51,"")</f>
        <v/>
      </c>
      <c r="S51" s="61" t="str">
        <f>IFERROR(sterncalib!R51/GAMSsternCa!R51,"")</f>
        <v/>
      </c>
      <c r="T51" s="61" t="str">
        <f>IFERROR(sterncalib!S51/GAMSsternCa!S51,"")</f>
        <v/>
      </c>
      <c r="U51" s="61" t="str">
        <f>IFERROR(sterncalib!T51/GAMSsternCa!T51,"")</f>
        <v/>
      </c>
      <c r="V51" s="61" t="str">
        <f>IFERROR(sterncalib!U51/GAMSsternCa!U51,"")</f>
        <v/>
      </c>
      <c r="W51" s="61" t="str">
        <f>IFERROR(sterncalib!V51/GAMSsternCa!V51,"")</f>
        <v/>
      </c>
      <c r="X51" s="61" t="str">
        <f>IFERROR(sterncalib!W51/GAMSsternCa!W51,"")</f>
        <v/>
      </c>
      <c r="Y51" s="61" t="str">
        <f>IFERROR(sterncalib!X51/GAMSsternCa!X51,"")</f>
        <v/>
      </c>
      <c r="Z51" s="61" t="str">
        <f>IFERROR(sterncalib!Y51/GAMSsternCa!Y51,"")</f>
        <v/>
      </c>
      <c r="AA51" s="61" t="str">
        <f>IFERROR(sterncalib!Z51/GAMSsternCa!Z51,"")</f>
        <v/>
      </c>
      <c r="AB51" s="61" t="str">
        <f>IFERROR(sterncalib!AA51/GAMSsternCa!AA51,"")</f>
        <v/>
      </c>
      <c r="AC51" s="61" t="str">
        <f>IFERROR(sterncalib!AB51/GAMSsternCa!AB51,"")</f>
        <v/>
      </c>
      <c r="AD51" s="61" t="str">
        <f>IFERROR(sterncalib!AC51/GAMSsternCa!AC51,"")</f>
        <v/>
      </c>
      <c r="AE51" s="61" t="str">
        <f>IFERROR(sterncalib!AD51/GAMSsternCa!AD51,"")</f>
        <v/>
      </c>
      <c r="AF51" s="61" t="str">
        <f>IFERROR(sterncalib!AE51/GAMSsternCa!AE51,"")</f>
        <v/>
      </c>
      <c r="AG51" s="61" t="str">
        <f>IFERROR(sterncalib!AF51/GAMSsternCa!AF51,"")</f>
        <v/>
      </c>
      <c r="AH51" s="61" t="str">
        <f>IFERROR(sterncalib!AG51/GAMSsternCa!AG51,"")</f>
        <v/>
      </c>
      <c r="AI51" s="61" t="str">
        <f>IFERROR(sterncalib!AH51/GAMSsternCa!AH51,"")</f>
        <v/>
      </c>
      <c r="AJ51" s="61" t="str">
        <f>IFERROR(sterncalib!AI51/GAMSsternCa!AI51,"")</f>
        <v/>
      </c>
      <c r="AK51" s="61" t="str">
        <f>IFERROR(sterncalib!AJ51/GAMSsternCa!AJ51,"")</f>
        <v/>
      </c>
      <c r="AL51" s="61" t="str">
        <f>IFERROR(sterncalib!AK51/GAMSsternCa!AK51,"")</f>
        <v/>
      </c>
      <c r="AM51" s="61" t="str">
        <f>IFERROR(sterncalib!AL51/GAMSsternCa!AL51,"")</f>
        <v/>
      </c>
      <c r="AN51" s="61" t="str">
        <f>IFERROR(sterncalib!AM51/GAMSsternCa!AM51,"")</f>
        <v/>
      </c>
      <c r="AO51" s="61" t="str">
        <f>IFERROR(sterncalib!AN51/GAMSsternCa!AN51,"")</f>
        <v/>
      </c>
      <c r="AP51" s="61" t="str">
        <f>IFERROR(sterncalib!AO51/GAMSsternCa!AO51,"")</f>
        <v/>
      </c>
      <c r="AQ51" s="61" t="str">
        <f>IFERROR(sterncalib!AP51/GAMSsternCa!AP51,"")</f>
        <v/>
      </c>
      <c r="AR51" s="61" t="str">
        <f>IFERROR(sterncalib!AQ51/GAMSsternCa!AQ51,"")</f>
        <v/>
      </c>
      <c r="AS51" s="61" t="str">
        <f>IFERROR(sterncalib!AR51/GAMSsternCa!AR51,"")</f>
        <v/>
      </c>
      <c r="AT51" s="61" t="str">
        <f>IFERROR(sterncalib!AS51/GAMSsternCa!AS51,"")</f>
        <v/>
      </c>
      <c r="AU51" s="61" t="str">
        <f>IFERROR(sterncalib!AT51/GAMSsternCa!AT51,"")</f>
        <v/>
      </c>
      <c r="AV51" s="61" t="str">
        <f>IFERROR(sterncalib!AU51/GAMSsternCa!AU51,"")</f>
        <v/>
      </c>
      <c r="AW51" s="61" t="str">
        <f>IFERROR(sterncalib!AV51/GAMSsternCa!AV51,"")</f>
        <v/>
      </c>
      <c r="AX51" s="61" t="str">
        <f>IFERROR(sterncalib!AW51/GAMSsternCa!AW51,"")</f>
        <v/>
      </c>
      <c r="AY51" s="61" t="str">
        <f>IFERROR(sterncalib!AX51/GAMSsternCa!AX51,"")</f>
        <v/>
      </c>
      <c r="AZ51" s="61" t="str">
        <f>IFERROR(sterncalib!AY51/GAMSsternCa!AY51,"")</f>
        <v/>
      </c>
      <c r="BA51" s="61" t="str">
        <f>IFERROR(sterncalib!AZ51/GAMSsternCa!AZ51,"")</f>
        <v/>
      </c>
      <c r="BB51" s="61" t="str">
        <f>IFERROR(sterncalib!BA51/GAMSsternCa!BA51,"")</f>
        <v/>
      </c>
      <c r="BC51" s="61" t="str">
        <f>IFERROR(sterncalib!BB51/GAMSsternCa!BB51,"")</f>
        <v/>
      </c>
      <c r="BD51" s="61" t="str">
        <f>IFERROR(sterncalib!BC51/GAMSsternCa!BC51,"")</f>
        <v/>
      </c>
      <c r="BE51" s="61" t="str">
        <f>IFERROR(sterncalib!BD51/GAMSsternCa!BD51,"")</f>
        <v/>
      </c>
      <c r="BF51" s="61" t="str">
        <f>IFERROR(sterncalib!BE51/GAMSsternCa!BE51,"")</f>
        <v/>
      </c>
      <c r="BG51" s="61" t="str">
        <f>IFERROR(sterncalib!BF51/GAMSsternCa!BF51,"")</f>
        <v/>
      </c>
      <c r="BH51" s="61" t="str">
        <f>IFERROR(sterncalib!BG51/GAMSsternCa!BG51,"")</f>
        <v/>
      </c>
      <c r="BI51" s="61" t="str">
        <f>IFERROR(sterncalib!BH51/GAMSsternCa!BH51,"")</f>
        <v/>
      </c>
      <c r="BJ51" s="61" t="str">
        <f>IFERROR(sterncalib!BI51/GAMSsternCa!BI51,"")</f>
        <v/>
      </c>
    </row>
    <row r="52" spans="1:62" x14ac:dyDescent="0.25">
      <c r="A52" t="str">
        <f>sterncalib!A52</f>
        <v>POPULATION</v>
      </c>
      <c r="B52" t="str">
        <f>GAMSbase!A52</f>
        <v>* POPULATION</v>
      </c>
      <c r="C52" s="61" t="str">
        <f>IFERROR(sterncalib!B52/GAMSsternCa!B52,"")</f>
        <v/>
      </c>
      <c r="D52" s="61" t="str">
        <f>IFERROR(sterncalib!C52/GAMSsternCa!C52,"")</f>
        <v/>
      </c>
      <c r="E52" s="61" t="str">
        <f>IFERROR(sterncalib!D52/GAMSsternCa!D52,"")</f>
        <v/>
      </c>
      <c r="F52" s="61" t="str">
        <f>IFERROR(sterncalib!E52/GAMSsternCa!E52,"")</f>
        <v/>
      </c>
      <c r="G52" s="61" t="str">
        <f>IFERROR(sterncalib!F52/GAMSsternCa!F52,"")</f>
        <v/>
      </c>
      <c r="H52" s="61" t="str">
        <f>IFERROR(sterncalib!G52/GAMSsternCa!G52,"")</f>
        <v/>
      </c>
      <c r="I52" s="61" t="str">
        <f>IFERROR(sterncalib!H52/GAMSsternCa!H52,"")</f>
        <v/>
      </c>
      <c r="J52" s="61" t="str">
        <f>IFERROR(sterncalib!I52/GAMSsternCa!I52,"")</f>
        <v/>
      </c>
      <c r="K52" s="61" t="str">
        <f>IFERROR(sterncalib!J52/GAMSsternCa!J52,"")</f>
        <v/>
      </c>
      <c r="L52" s="61" t="str">
        <f>IFERROR(sterncalib!K52/GAMSsternCa!K52,"")</f>
        <v/>
      </c>
      <c r="M52" s="61" t="str">
        <f>IFERROR(sterncalib!L52/GAMSsternCa!L52,"")</f>
        <v/>
      </c>
      <c r="N52" s="61" t="str">
        <f>IFERROR(sterncalib!M52/GAMSsternCa!M52,"")</f>
        <v/>
      </c>
      <c r="O52" s="61" t="str">
        <f>IFERROR(sterncalib!N52/GAMSsternCa!N52,"")</f>
        <v/>
      </c>
      <c r="P52" s="61" t="str">
        <f>IFERROR(sterncalib!O52/GAMSsternCa!O52,"")</f>
        <v/>
      </c>
      <c r="Q52" s="61" t="str">
        <f>IFERROR(sterncalib!P52/GAMSsternCa!P52,"")</f>
        <v/>
      </c>
      <c r="R52" s="61" t="str">
        <f>IFERROR(sterncalib!Q52/GAMSsternCa!Q52,"")</f>
        <v/>
      </c>
      <c r="S52" s="61" t="str">
        <f>IFERROR(sterncalib!R52/GAMSsternCa!R52,"")</f>
        <v/>
      </c>
      <c r="T52" s="61" t="str">
        <f>IFERROR(sterncalib!S52/GAMSsternCa!S52,"")</f>
        <v/>
      </c>
      <c r="U52" s="61" t="str">
        <f>IFERROR(sterncalib!T52/GAMSsternCa!T52,"")</f>
        <v/>
      </c>
      <c r="V52" s="61" t="str">
        <f>IFERROR(sterncalib!U52/GAMSsternCa!U52,"")</f>
        <v/>
      </c>
      <c r="W52" s="61" t="str">
        <f>IFERROR(sterncalib!V52/GAMSsternCa!V52,"")</f>
        <v/>
      </c>
      <c r="X52" s="61" t="str">
        <f>IFERROR(sterncalib!W52/GAMSsternCa!W52,"")</f>
        <v/>
      </c>
      <c r="Y52" s="61" t="str">
        <f>IFERROR(sterncalib!X52/GAMSsternCa!X52,"")</f>
        <v/>
      </c>
      <c r="Z52" s="61" t="str">
        <f>IFERROR(sterncalib!Y52/GAMSsternCa!Y52,"")</f>
        <v/>
      </c>
      <c r="AA52" s="61" t="str">
        <f>IFERROR(sterncalib!Z52/GAMSsternCa!Z52,"")</f>
        <v/>
      </c>
      <c r="AB52" s="61" t="str">
        <f>IFERROR(sterncalib!AA52/GAMSsternCa!AA52,"")</f>
        <v/>
      </c>
      <c r="AC52" s="61" t="str">
        <f>IFERROR(sterncalib!AB52/GAMSsternCa!AB52,"")</f>
        <v/>
      </c>
      <c r="AD52" s="61" t="str">
        <f>IFERROR(sterncalib!AC52/GAMSsternCa!AC52,"")</f>
        <v/>
      </c>
      <c r="AE52" s="61" t="str">
        <f>IFERROR(sterncalib!AD52/GAMSsternCa!AD52,"")</f>
        <v/>
      </c>
      <c r="AF52" s="61" t="str">
        <f>IFERROR(sterncalib!AE52/GAMSsternCa!AE52,"")</f>
        <v/>
      </c>
      <c r="AG52" s="61" t="str">
        <f>IFERROR(sterncalib!AF52/GAMSsternCa!AF52,"")</f>
        <v/>
      </c>
      <c r="AH52" s="61" t="str">
        <f>IFERROR(sterncalib!AG52/GAMSsternCa!AG52,"")</f>
        <v/>
      </c>
      <c r="AI52" s="61" t="str">
        <f>IFERROR(sterncalib!AH52/GAMSsternCa!AH52,"")</f>
        <v/>
      </c>
      <c r="AJ52" s="61" t="str">
        <f>IFERROR(sterncalib!AI52/GAMSsternCa!AI52,"")</f>
        <v/>
      </c>
      <c r="AK52" s="61" t="str">
        <f>IFERROR(sterncalib!AJ52/GAMSsternCa!AJ52,"")</f>
        <v/>
      </c>
      <c r="AL52" s="61" t="str">
        <f>IFERROR(sterncalib!AK52/GAMSsternCa!AK52,"")</f>
        <v/>
      </c>
      <c r="AM52" s="61" t="str">
        <f>IFERROR(sterncalib!AL52/GAMSsternCa!AL52,"")</f>
        <v/>
      </c>
      <c r="AN52" s="61" t="str">
        <f>IFERROR(sterncalib!AM52/GAMSsternCa!AM52,"")</f>
        <v/>
      </c>
      <c r="AO52" s="61" t="str">
        <f>IFERROR(sterncalib!AN52/GAMSsternCa!AN52,"")</f>
        <v/>
      </c>
      <c r="AP52" s="61" t="str">
        <f>IFERROR(sterncalib!AO52/GAMSsternCa!AO52,"")</f>
        <v/>
      </c>
      <c r="AQ52" s="61" t="str">
        <f>IFERROR(sterncalib!AP52/GAMSsternCa!AP52,"")</f>
        <v/>
      </c>
      <c r="AR52" s="61" t="str">
        <f>IFERROR(sterncalib!AQ52/GAMSsternCa!AQ52,"")</f>
        <v/>
      </c>
      <c r="AS52" s="61" t="str">
        <f>IFERROR(sterncalib!AR52/GAMSsternCa!AR52,"")</f>
        <v/>
      </c>
      <c r="AT52" s="61" t="str">
        <f>IFERROR(sterncalib!AS52/GAMSsternCa!AS52,"")</f>
        <v/>
      </c>
      <c r="AU52" s="61" t="str">
        <f>IFERROR(sterncalib!AT52/GAMSsternCa!AT52,"")</f>
        <v/>
      </c>
      <c r="AV52" s="61" t="str">
        <f>IFERROR(sterncalib!AU52/GAMSsternCa!AU52,"")</f>
        <v/>
      </c>
      <c r="AW52" s="61" t="str">
        <f>IFERROR(sterncalib!AV52/GAMSsternCa!AV52,"")</f>
        <v/>
      </c>
      <c r="AX52" s="61" t="str">
        <f>IFERROR(sterncalib!AW52/GAMSsternCa!AW52,"")</f>
        <v/>
      </c>
      <c r="AY52" s="61" t="str">
        <f>IFERROR(sterncalib!AX52/GAMSsternCa!AX52,"")</f>
        <v/>
      </c>
      <c r="AZ52" s="61" t="str">
        <f>IFERROR(sterncalib!AY52/GAMSsternCa!AY52,"")</f>
        <v/>
      </c>
      <c r="BA52" s="61" t="str">
        <f>IFERROR(sterncalib!AZ52/GAMSsternCa!AZ52,"")</f>
        <v/>
      </c>
      <c r="BB52" s="61" t="str">
        <f>IFERROR(sterncalib!BA52/GAMSsternCa!BA52,"")</f>
        <v/>
      </c>
      <c r="BC52" s="61" t="str">
        <f>IFERROR(sterncalib!BB52/GAMSsternCa!BB52,"")</f>
        <v/>
      </c>
      <c r="BD52" s="61" t="str">
        <f>IFERROR(sterncalib!BC52/GAMSsternCa!BC52,"")</f>
        <v/>
      </c>
      <c r="BE52" s="61" t="str">
        <f>IFERROR(sterncalib!BD52/GAMSsternCa!BD52,"")</f>
        <v/>
      </c>
      <c r="BF52" s="61" t="str">
        <f>IFERROR(sterncalib!BE52/GAMSsternCa!BE52,"")</f>
        <v/>
      </c>
      <c r="BG52" s="61" t="str">
        <f>IFERROR(sterncalib!BF52/GAMSsternCa!BF52,"")</f>
        <v/>
      </c>
      <c r="BH52" s="61" t="str">
        <f>IFERROR(sterncalib!BG52/GAMSsternCa!BG52,"")</f>
        <v/>
      </c>
      <c r="BI52" s="61" t="str">
        <f>IFERROR(sterncalib!BH52/GAMSsternCa!BH52,"")</f>
        <v/>
      </c>
      <c r="BJ52" s="61" t="str">
        <f>IFERROR(sterncalib!BI52/GAMSsternCa!BI52,"")</f>
        <v/>
      </c>
    </row>
    <row r="53" spans="1:62" x14ac:dyDescent="0.25">
      <c r="A53" t="str">
        <f>sterncalib!A53</f>
        <v>Population (millions)</v>
      </c>
      <c r="B53" t="str">
        <f>GAMSbase!A53</f>
        <v>Population (millions)</v>
      </c>
      <c r="C53" s="61">
        <f>IFERROR(sterncalib!B53/GAMSsternCa!B53,"")</f>
        <v>1</v>
      </c>
      <c r="D53" s="61">
        <f>IFERROR(sterncalib!C53/GAMSsternCa!C53,"")</f>
        <v>1</v>
      </c>
      <c r="E53" s="61">
        <f>IFERROR(sterncalib!D53/GAMSsternCa!D53,"")</f>
        <v>0.98559748630363619</v>
      </c>
      <c r="F53" s="61">
        <f>IFERROR(sterncalib!E53/GAMSsternCa!E53,"")</f>
        <v>0.98410249214688739</v>
      </c>
      <c r="G53" s="61">
        <f>IFERROR(sterncalib!F53/GAMSsternCa!F53,"")</f>
        <v>0.9822227043724332</v>
      </c>
      <c r="H53" s="61">
        <f>IFERROR(sterncalib!G53/GAMSsternCa!G53,"")</f>
        <v>0.97988748926970959</v>
      </c>
      <c r="I53" s="61">
        <f>IFERROR(sterncalib!H53/GAMSsternCa!H53,"")</f>
        <v>0.97700850005757955</v>
      </c>
      <c r="J53" s="61">
        <f>IFERROR(sterncalib!I53/GAMSsternCa!I53,"")</f>
        <v>0.97347760970287689</v>
      </c>
      <c r="K53" s="61">
        <f>IFERROR(sterncalib!J53/GAMSsternCa!J53,"")</f>
        <v>0.96916457638656728</v>
      </c>
      <c r="L53" s="61">
        <f>IFERROR(sterncalib!K53/GAMSsternCa!K53,"")</f>
        <v>0.96391466449806995</v>
      </c>
      <c r="M53" s="61">
        <f>IFERROR(sterncalib!L53/GAMSsternCa!L53,"")</f>
        <v>0.95754649143615522</v>
      </c>
      <c r="N53" s="61">
        <f>IFERROR(sterncalib!M53/GAMSsternCa!M53,"")</f>
        <v>0.94985044321082934</v>
      </c>
      <c r="O53" s="61">
        <f>IFERROR(sterncalib!N53/GAMSsternCa!N53,"")</f>
        <v>0.94058809304611979</v>
      </c>
      <c r="P53" s="61">
        <f>IFERROR(sterncalib!O53/GAMSsternCa!O53,"")</f>
        <v>0.92949315845336222</v>
      </c>
      <c r="Q53" s="61">
        <f>IFERROR(sterncalib!P53/GAMSsternCa!P53,"")</f>
        <v>0.91627463107000873</v>
      </c>
      <c r="R53" s="61">
        <f>IFERROR(sterncalib!Q53/GAMSsternCa!Q53,"")</f>
        <v>0.90062279114128219</v>
      </c>
      <c r="S53" s="61">
        <f>IFERROR(sterncalib!R53/GAMSsternCa!R53,"")</f>
        <v>0.88221884794976435</v>
      </c>
      <c r="T53" s="61">
        <f>IFERROR(sterncalib!S53/GAMSsternCa!S53,"")</f>
        <v>0.86074889285439793</v>
      </c>
      <c r="U53" s="61">
        <f>IFERROR(sterncalib!T53/GAMSsternCa!T53,"")</f>
        <v>0.83592266908549751</v>
      </c>
      <c r="V53" s="61">
        <f>IFERROR(sterncalib!U53/GAMSsternCa!U53,"")</f>
        <v>0.80796835929624633</v>
      </c>
      <c r="W53" s="61">
        <f>IFERROR(sterncalib!V53/GAMSsternCa!V53,"")</f>
        <v>0.77687303476527847</v>
      </c>
      <c r="X53" s="61">
        <f>IFERROR(sterncalib!W53/GAMSsternCa!W53,"")</f>
        <v>0.74273996065716363</v>
      </c>
      <c r="Y53" s="61">
        <f>IFERROR(sterncalib!X53/GAMSsternCa!X53,"")</f>
        <v>0.70580881134745521</v>
      </c>
      <c r="Z53" s="61">
        <f>IFERROR(sterncalib!Y53/GAMSsternCa!Y53,"")</f>
        <v>0.66646958418772406</v>
      </c>
      <c r="AA53" s="61">
        <f>IFERROR(sterncalib!Z53/GAMSsternCa!Z53,"")</f>
        <v>0.62526678886616693</v>
      </c>
      <c r="AB53" s="61">
        <f>IFERROR(sterncalib!AA53/GAMSsternCa!AA53,"")</f>
        <v>0.58289082191286679</v>
      </c>
      <c r="AC53" s="61">
        <f>IFERROR(sterncalib!AB53/GAMSsternCa!AB53,"")</f>
        <v>0.54015447118715698</v>
      </c>
      <c r="AD53" s="61">
        <f>IFERROR(sterncalib!AC53/GAMSsternCa!AC53,"")</f>
        <v>0.49795426893579681</v>
      </c>
      <c r="AE53" s="61">
        <f>IFERROR(sterncalib!AD53/GAMSsternCa!AD53,"")</f>
        <v>0.45721876454885191</v>
      </c>
      <c r="AF53" s="61">
        <f>IFERROR(sterncalib!AE53/GAMSsternCa!AE53,"")</f>
        <v>0.4188483309470355</v>
      </c>
      <c r="AG53" s="61">
        <f>IFERROR(sterncalib!AF53/GAMSsternCa!AF53,"")</f>
        <v>0.38365327636152491</v>
      </c>
      <c r="AH53" s="61">
        <f>IFERROR(sterncalib!AG53/GAMSsternCa!AG53,"")</f>
        <v>0.35229817928898471</v>
      </c>
      <c r="AI53" s="61">
        <f>IFERROR(sterncalib!AH53/GAMSsternCa!AH53,"")</f>
        <v>1</v>
      </c>
      <c r="AJ53" s="61">
        <f>IFERROR(sterncalib!AI53/GAMSsternCa!AI53,"")</f>
        <v>1</v>
      </c>
      <c r="AK53" s="61">
        <f>IFERROR(sterncalib!AJ53/GAMSsternCa!AJ53,"")</f>
        <v>1</v>
      </c>
      <c r="AL53" s="61">
        <f>IFERROR(sterncalib!AK53/GAMSsternCa!AK53,"")</f>
        <v>1</v>
      </c>
      <c r="AM53" s="61">
        <f>IFERROR(sterncalib!AL53/GAMSsternCa!AL53,"")</f>
        <v>1</v>
      </c>
      <c r="AN53" s="61">
        <f>IFERROR(sterncalib!AM53/GAMSsternCa!AM53,"")</f>
        <v>1</v>
      </c>
      <c r="AO53" s="61">
        <f>IFERROR(sterncalib!AN53/GAMSsternCa!AN53,"")</f>
        <v>1</v>
      </c>
      <c r="AP53" s="61">
        <f>IFERROR(sterncalib!AO53/GAMSsternCa!AO53,"")</f>
        <v>1</v>
      </c>
      <c r="AQ53" s="61">
        <f>IFERROR(sterncalib!AP53/GAMSsternCa!AP53,"")</f>
        <v>1</v>
      </c>
      <c r="AR53" s="61">
        <f>IFERROR(sterncalib!AQ53/GAMSsternCa!AQ53,"")</f>
        <v>1</v>
      </c>
      <c r="AS53" s="61">
        <f>IFERROR(sterncalib!AR53/GAMSsternCa!AR53,"")</f>
        <v>1</v>
      </c>
      <c r="AT53" s="61">
        <f>IFERROR(sterncalib!AS53/GAMSsternCa!AS53,"")</f>
        <v>1</v>
      </c>
      <c r="AU53" s="61">
        <f>IFERROR(sterncalib!AT53/GAMSsternCa!AT53,"")</f>
        <v>1</v>
      </c>
      <c r="AV53" s="61">
        <f>IFERROR(sterncalib!AU53/GAMSsternCa!AU53,"")</f>
        <v>1</v>
      </c>
      <c r="AW53" s="61">
        <f>IFERROR(sterncalib!AV53/GAMSsternCa!AV53,"")</f>
        <v>1</v>
      </c>
      <c r="AX53" s="61">
        <f>IFERROR(sterncalib!AW53/GAMSsternCa!AW53,"")</f>
        <v>1</v>
      </c>
      <c r="AY53" s="61">
        <f>IFERROR(sterncalib!AX53/GAMSsternCa!AX53,"")</f>
        <v>1</v>
      </c>
      <c r="AZ53" s="61">
        <f>IFERROR(sterncalib!AY53/GAMSsternCa!AY53,"")</f>
        <v>1</v>
      </c>
      <c r="BA53" s="61">
        <f>IFERROR(sterncalib!AZ53/GAMSsternCa!AZ53,"")</f>
        <v>1</v>
      </c>
      <c r="BB53" s="61">
        <f>IFERROR(sterncalib!BA53/GAMSsternCa!BA53,"")</f>
        <v>1</v>
      </c>
      <c r="BC53" s="61">
        <f>IFERROR(sterncalib!BB53/GAMSsternCa!BB53,"")</f>
        <v>1</v>
      </c>
      <c r="BD53" s="61">
        <f>IFERROR(sterncalib!BC53/GAMSsternCa!BC53,"")</f>
        <v>1</v>
      </c>
      <c r="BE53" s="61">
        <f>IFERROR(sterncalib!BD53/GAMSsternCa!BD53,"")</f>
        <v>1</v>
      </c>
      <c r="BF53" s="61">
        <f>IFERROR(sterncalib!BE53/GAMSsternCa!BE53,"")</f>
        <v>1</v>
      </c>
      <c r="BG53" s="61">
        <f>IFERROR(sterncalib!BF53/GAMSsternCa!BF53,"")</f>
        <v>1</v>
      </c>
      <c r="BH53" s="61">
        <f>IFERROR(sterncalib!BG53/GAMSsternCa!BG53,"")</f>
        <v>1</v>
      </c>
      <c r="BI53" s="61">
        <f>IFERROR(sterncalib!BH53/GAMSsternCa!BH53,"")</f>
        <v>1</v>
      </c>
      <c r="BJ53" s="61">
        <f>IFERROR(sterncalib!BI53/GAMSsternCa!BI53,"")</f>
        <v>1</v>
      </c>
    </row>
    <row r="54" spans="1:62" x14ac:dyDescent="0.25">
      <c r="A54" t="str">
        <f>sterncalib!A54</f>
        <v xml:space="preserve">     Rate of pop growth (per half-decade)</v>
      </c>
      <c r="B54" t="str">
        <f>GAMSbase!A54</f>
        <v>Rate of Population Growth (per period)</v>
      </c>
      <c r="C54" s="61" t="str">
        <f>IFERROR(sterncalib!B54/GAMSsternCa!B54,"")</f>
        <v/>
      </c>
      <c r="D54" s="61" t="str">
        <f>IFERROR(sterncalib!C54/GAMSsternCa!C54,"")</f>
        <v/>
      </c>
      <c r="E54" s="61" t="str">
        <f>IFERROR(sterncalib!D54/GAMSsternCa!D54,"")</f>
        <v/>
      </c>
      <c r="F54" s="61" t="str">
        <f>IFERROR(sterncalib!E54/GAMSsternCa!E54,"")</f>
        <v/>
      </c>
      <c r="G54" s="61" t="str">
        <f>IFERROR(sterncalib!F54/GAMSsternCa!F54,"")</f>
        <v/>
      </c>
      <c r="H54" s="61" t="str">
        <f>IFERROR(sterncalib!G54/GAMSsternCa!G54,"")</f>
        <v/>
      </c>
      <c r="I54" s="61" t="str">
        <f>IFERROR(sterncalib!H54/GAMSsternCa!H54,"")</f>
        <v/>
      </c>
      <c r="J54" s="61" t="str">
        <f>IFERROR(sterncalib!I54/GAMSsternCa!I54,"")</f>
        <v/>
      </c>
      <c r="K54" s="61" t="str">
        <f>IFERROR(sterncalib!J54/GAMSsternCa!J54,"")</f>
        <v/>
      </c>
      <c r="L54" s="61" t="str">
        <f>IFERROR(sterncalib!K54/GAMSsternCa!K54,"")</f>
        <v/>
      </c>
      <c r="M54" s="61" t="str">
        <f>IFERROR(sterncalib!L54/GAMSsternCa!L54,"")</f>
        <v/>
      </c>
      <c r="N54" s="61" t="str">
        <f>IFERROR(sterncalib!M54/GAMSsternCa!M54,"")</f>
        <v/>
      </c>
      <c r="O54" s="61" t="str">
        <f>IFERROR(sterncalib!N54/GAMSsternCa!N54,"")</f>
        <v/>
      </c>
      <c r="P54" s="61" t="str">
        <f>IFERROR(sterncalib!O54/GAMSsternCa!O54,"")</f>
        <v/>
      </c>
      <c r="Q54" s="61" t="str">
        <f>IFERROR(sterncalib!P54/GAMSsternCa!P54,"")</f>
        <v/>
      </c>
      <c r="R54" s="61" t="str">
        <f>IFERROR(sterncalib!Q54/GAMSsternCa!Q54,"")</f>
        <v/>
      </c>
      <c r="S54" s="61" t="str">
        <f>IFERROR(sterncalib!R54/GAMSsternCa!R54,"")</f>
        <v/>
      </c>
      <c r="T54" s="61" t="str">
        <f>IFERROR(sterncalib!S54/GAMSsternCa!S54,"")</f>
        <v/>
      </c>
      <c r="U54" s="61" t="str">
        <f>IFERROR(sterncalib!T54/GAMSsternCa!T54,"")</f>
        <v/>
      </c>
      <c r="V54" s="61" t="str">
        <f>IFERROR(sterncalib!U54/GAMSsternCa!U54,"")</f>
        <v/>
      </c>
      <c r="W54" s="61" t="str">
        <f>IFERROR(sterncalib!V54/GAMSsternCa!V54,"")</f>
        <v/>
      </c>
      <c r="X54" s="61" t="str">
        <f>IFERROR(sterncalib!W54/GAMSsternCa!W54,"")</f>
        <v/>
      </c>
      <c r="Y54" s="61" t="str">
        <f>IFERROR(sterncalib!X54/GAMSsternCa!X54,"")</f>
        <v/>
      </c>
      <c r="Z54" s="61" t="str">
        <f>IFERROR(sterncalib!Y54/GAMSsternCa!Y54,"")</f>
        <v/>
      </c>
      <c r="AA54" s="61" t="str">
        <f>IFERROR(sterncalib!Z54/GAMSsternCa!Z54,"")</f>
        <v/>
      </c>
      <c r="AB54" s="61" t="str">
        <f>IFERROR(sterncalib!AA54/GAMSsternCa!AA54,"")</f>
        <v/>
      </c>
      <c r="AC54" s="61" t="str">
        <f>IFERROR(sterncalib!AB54/GAMSsternCa!AB54,"")</f>
        <v/>
      </c>
      <c r="AD54" s="61" t="str">
        <f>IFERROR(sterncalib!AC54/GAMSsternCa!AC54,"")</f>
        <v/>
      </c>
      <c r="AE54" s="61" t="str">
        <f>IFERROR(sterncalib!AD54/GAMSsternCa!AD54,"")</f>
        <v/>
      </c>
      <c r="AF54" s="61" t="str">
        <f>IFERROR(sterncalib!AE54/GAMSsternCa!AE54,"")</f>
        <v/>
      </c>
      <c r="AG54" s="61" t="str">
        <f>IFERROR(sterncalib!AF54/GAMSsternCa!AF54,"")</f>
        <v/>
      </c>
      <c r="AH54" s="61" t="str">
        <f>IFERROR(sterncalib!AG54/GAMSsternCa!AG54,"")</f>
        <v/>
      </c>
      <c r="AI54" s="61" t="str">
        <f>IFERROR(sterncalib!AH54/GAMSsternCa!AH54,"")</f>
        <v/>
      </c>
      <c r="AJ54" s="61" t="str">
        <f>IFERROR(sterncalib!AI54/GAMSsternCa!AI54,"")</f>
        <v/>
      </c>
      <c r="AK54" s="61" t="str">
        <f>IFERROR(sterncalib!AJ54/GAMSsternCa!AJ54,"")</f>
        <v/>
      </c>
      <c r="AL54" s="61" t="str">
        <f>IFERROR(sterncalib!AK54/GAMSsternCa!AK54,"")</f>
        <v/>
      </c>
      <c r="AM54" s="61" t="str">
        <f>IFERROR(sterncalib!AL54/GAMSsternCa!AL54,"")</f>
        <v/>
      </c>
      <c r="AN54" s="61" t="str">
        <f>IFERROR(sterncalib!AM54/GAMSsternCa!AM54,"")</f>
        <v/>
      </c>
      <c r="AO54" s="61" t="str">
        <f>IFERROR(sterncalib!AN54/GAMSsternCa!AN54,"")</f>
        <v/>
      </c>
      <c r="AP54" s="61" t="str">
        <f>IFERROR(sterncalib!AO54/GAMSsternCa!AO54,"")</f>
        <v/>
      </c>
      <c r="AQ54" s="61" t="str">
        <f>IFERROR(sterncalib!AP54/GAMSsternCa!AP54,"")</f>
        <v/>
      </c>
      <c r="AR54" s="61" t="str">
        <f>IFERROR(sterncalib!AQ54/GAMSsternCa!AQ54,"")</f>
        <v/>
      </c>
      <c r="AS54" s="61" t="str">
        <f>IFERROR(sterncalib!AR54/GAMSsternCa!AR54,"")</f>
        <v/>
      </c>
      <c r="AT54" s="61" t="str">
        <f>IFERROR(sterncalib!AS54/GAMSsternCa!AS54,"")</f>
        <v/>
      </c>
      <c r="AU54" s="61" t="str">
        <f>IFERROR(sterncalib!AT54/GAMSsternCa!AT54,"")</f>
        <v/>
      </c>
      <c r="AV54" s="61" t="str">
        <f>IFERROR(sterncalib!AU54/GAMSsternCa!AU54,"")</f>
        <v/>
      </c>
      <c r="AW54" s="61" t="str">
        <f>IFERROR(sterncalib!AV54/GAMSsternCa!AV54,"")</f>
        <v/>
      </c>
      <c r="AX54" s="61" t="str">
        <f>IFERROR(sterncalib!AW54/GAMSsternCa!AW54,"")</f>
        <v/>
      </c>
      <c r="AY54" s="61" t="str">
        <f>IFERROR(sterncalib!AX54/GAMSsternCa!AX54,"")</f>
        <v/>
      </c>
      <c r="AZ54" s="61" t="str">
        <f>IFERROR(sterncalib!AY54/GAMSsternCa!AY54,"")</f>
        <v/>
      </c>
      <c r="BA54" s="61" t="str">
        <f>IFERROR(sterncalib!AZ54/GAMSsternCa!AZ54,"")</f>
        <v/>
      </c>
      <c r="BB54" s="61" t="str">
        <f>IFERROR(sterncalib!BA54/GAMSsternCa!BA54,"")</f>
        <v/>
      </c>
      <c r="BC54" s="61" t="str">
        <f>IFERROR(sterncalib!BB54/GAMSsternCa!BB54,"")</f>
        <v/>
      </c>
      <c r="BD54" s="61" t="str">
        <f>IFERROR(sterncalib!BC54/GAMSsternCa!BC54,"")</f>
        <v/>
      </c>
      <c r="BE54" s="61" t="str">
        <f>IFERROR(sterncalib!BD54/GAMSsternCa!BD54,"")</f>
        <v/>
      </c>
      <c r="BF54" s="61" t="str">
        <f>IFERROR(sterncalib!BE54/GAMSsternCa!BE54,"")</f>
        <v/>
      </c>
      <c r="BG54" s="61" t="str">
        <f>IFERROR(sterncalib!BF54/GAMSsternCa!BF54,"")</f>
        <v/>
      </c>
      <c r="BH54" s="61" t="str">
        <f>IFERROR(sterncalib!BG54/GAMSsternCa!BG54,"")</f>
        <v/>
      </c>
      <c r="BI54" s="61" t="str">
        <f>IFERROR(sterncalib!BH54/GAMSsternCa!BH54,"")</f>
        <v/>
      </c>
      <c r="BJ54" s="61" t="str">
        <f>IFERROR(sterncalib!BI54/GAMSsternCa!BI54,"")</f>
        <v/>
      </c>
    </row>
    <row r="55" spans="1:62" x14ac:dyDescent="0.25">
      <c r="A55" t="str">
        <f>sterncalib!A55</f>
        <v>Global parameters</v>
      </c>
      <c r="B55" t="str">
        <f>GAMSbase!A55</f>
        <v>** Global Parameters</v>
      </c>
      <c r="C55" s="61" t="str">
        <f>IFERROR(sterncalib!B55/GAMSsternCa!B55,"")</f>
        <v/>
      </c>
      <c r="D55" s="61" t="str">
        <f>IFERROR(sterncalib!C55/GAMSsternCa!C55,"")</f>
        <v/>
      </c>
      <c r="E55" s="61" t="str">
        <f>IFERROR(sterncalib!D55/GAMSsternCa!D55,"")</f>
        <v/>
      </c>
      <c r="F55" s="61" t="str">
        <f>IFERROR(sterncalib!E55/GAMSsternCa!E55,"")</f>
        <v/>
      </c>
      <c r="G55" s="61" t="str">
        <f>IFERROR(sterncalib!F55/GAMSsternCa!F55,"")</f>
        <v/>
      </c>
      <c r="H55" s="61" t="str">
        <f>IFERROR(sterncalib!G55/GAMSsternCa!G55,"")</f>
        <v/>
      </c>
      <c r="I55" s="61" t="str">
        <f>IFERROR(sterncalib!H55/GAMSsternCa!H55,"")</f>
        <v/>
      </c>
      <c r="J55" s="61" t="str">
        <f>IFERROR(sterncalib!I55/GAMSsternCa!I55,"")</f>
        <v/>
      </c>
      <c r="K55" s="61" t="str">
        <f>IFERROR(sterncalib!J55/GAMSsternCa!J55,"")</f>
        <v/>
      </c>
      <c r="L55" s="61" t="str">
        <f>IFERROR(sterncalib!K55/GAMSsternCa!K55,"")</f>
        <v/>
      </c>
      <c r="M55" s="61" t="str">
        <f>IFERROR(sterncalib!L55/GAMSsternCa!L55,"")</f>
        <v/>
      </c>
      <c r="N55" s="61" t="str">
        <f>IFERROR(sterncalib!M55/GAMSsternCa!M55,"")</f>
        <v/>
      </c>
      <c r="O55" s="61" t="str">
        <f>IFERROR(sterncalib!N55/GAMSsternCa!N55,"")</f>
        <v/>
      </c>
      <c r="P55" s="61" t="str">
        <f>IFERROR(sterncalib!O55/GAMSsternCa!O55,"")</f>
        <v/>
      </c>
      <c r="Q55" s="61" t="str">
        <f>IFERROR(sterncalib!P55/GAMSsternCa!P55,"")</f>
        <v/>
      </c>
      <c r="R55" s="61" t="str">
        <f>IFERROR(sterncalib!Q55/GAMSsternCa!Q55,"")</f>
        <v/>
      </c>
      <c r="S55" s="61" t="str">
        <f>IFERROR(sterncalib!R55/GAMSsternCa!R55,"")</f>
        <v/>
      </c>
      <c r="T55" s="61" t="str">
        <f>IFERROR(sterncalib!S55/GAMSsternCa!S55,"")</f>
        <v/>
      </c>
      <c r="U55" s="61" t="str">
        <f>IFERROR(sterncalib!T55/GAMSsternCa!T55,"")</f>
        <v/>
      </c>
      <c r="V55" s="61" t="str">
        <f>IFERROR(sterncalib!U55/GAMSsternCa!U55,"")</f>
        <v/>
      </c>
      <c r="W55" s="61" t="str">
        <f>IFERROR(sterncalib!V55/GAMSsternCa!V55,"")</f>
        <v/>
      </c>
      <c r="X55" s="61" t="str">
        <f>IFERROR(sterncalib!W55/GAMSsternCa!W55,"")</f>
        <v/>
      </c>
      <c r="Y55" s="61" t="str">
        <f>IFERROR(sterncalib!X55/GAMSsternCa!X55,"")</f>
        <v/>
      </c>
      <c r="Z55" s="61" t="str">
        <f>IFERROR(sterncalib!Y55/GAMSsternCa!Y55,"")</f>
        <v/>
      </c>
      <c r="AA55" s="61" t="str">
        <f>IFERROR(sterncalib!Z55/GAMSsternCa!Z55,"")</f>
        <v/>
      </c>
      <c r="AB55" s="61" t="str">
        <f>IFERROR(sterncalib!AA55/GAMSsternCa!AA55,"")</f>
        <v/>
      </c>
      <c r="AC55" s="61" t="str">
        <f>IFERROR(sterncalib!AB55/GAMSsternCa!AB55,"")</f>
        <v/>
      </c>
      <c r="AD55" s="61" t="str">
        <f>IFERROR(sterncalib!AC55/GAMSsternCa!AC55,"")</f>
        <v/>
      </c>
      <c r="AE55" s="61" t="str">
        <f>IFERROR(sterncalib!AD55/GAMSsternCa!AD55,"")</f>
        <v/>
      </c>
      <c r="AF55" s="61" t="str">
        <f>IFERROR(sterncalib!AE55/GAMSsternCa!AE55,"")</f>
        <v/>
      </c>
      <c r="AG55" s="61" t="str">
        <f>IFERROR(sterncalib!AF55/GAMSsternCa!AF55,"")</f>
        <v/>
      </c>
      <c r="AH55" s="61" t="str">
        <f>IFERROR(sterncalib!AG55/GAMSsternCa!AG55,"")</f>
        <v/>
      </c>
      <c r="AI55" s="61" t="str">
        <f>IFERROR(sterncalib!AH55/GAMSsternCa!AH55,"")</f>
        <v/>
      </c>
      <c r="AJ55" s="61" t="str">
        <f>IFERROR(sterncalib!AI55/GAMSsternCa!AI55,"")</f>
        <v/>
      </c>
      <c r="AK55" s="61" t="str">
        <f>IFERROR(sterncalib!AJ55/GAMSsternCa!AJ55,"")</f>
        <v/>
      </c>
      <c r="AL55" s="61" t="str">
        <f>IFERROR(sterncalib!AK55/GAMSsternCa!AK55,"")</f>
        <v/>
      </c>
      <c r="AM55" s="61" t="str">
        <f>IFERROR(sterncalib!AL55/GAMSsternCa!AL55,"")</f>
        <v/>
      </c>
      <c r="AN55" s="61" t="str">
        <f>IFERROR(sterncalib!AM55/GAMSsternCa!AM55,"")</f>
        <v/>
      </c>
      <c r="AO55" s="61" t="str">
        <f>IFERROR(sterncalib!AN55/GAMSsternCa!AN55,"")</f>
        <v/>
      </c>
      <c r="AP55" s="61" t="str">
        <f>IFERROR(sterncalib!AO55/GAMSsternCa!AO55,"")</f>
        <v/>
      </c>
      <c r="AQ55" s="61" t="str">
        <f>IFERROR(sterncalib!AP55/GAMSsternCa!AP55,"")</f>
        <v/>
      </c>
      <c r="AR55" s="61" t="str">
        <f>IFERROR(sterncalib!AQ55/GAMSsternCa!AQ55,"")</f>
        <v/>
      </c>
      <c r="AS55" s="61" t="str">
        <f>IFERROR(sterncalib!AR55/GAMSsternCa!AR55,"")</f>
        <v/>
      </c>
      <c r="AT55" s="61" t="str">
        <f>IFERROR(sterncalib!AS55/GAMSsternCa!AS55,"")</f>
        <v/>
      </c>
      <c r="AU55" s="61" t="str">
        <f>IFERROR(sterncalib!AT55/GAMSsternCa!AT55,"")</f>
        <v/>
      </c>
      <c r="AV55" s="61" t="str">
        <f>IFERROR(sterncalib!AU55/GAMSsternCa!AU55,"")</f>
        <v/>
      </c>
      <c r="AW55" s="61" t="str">
        <f>IFERROR(sterncalib!AV55/GAMSsternCa!AV55,"")</f>
        <v/>
      </c>
      <c r="AX55" s="61" t="str">
        <f>IFERROR(sterncalib!AW55/GAMSsternCa!AW55,"")</f>
        <v/>
      </c>
      <c r="AY55" s="61" t="str">
        <f>IFERROR(sterncalib!AX55/GAMSsternCa!AX55,"")</f>
        <v/>
      </c>
      <c r="AZ55" s="61" t="str">
        <f>IFERROR(sterncalib!AY55/GAMSsternCa!AY55,"")</f>
        <v/>
      </c>
      <c r="BA55" s="61" t="str">
        <f>IFERROR(sterncalib!AZ55/GAMSsternCa!AZ55,"")</f>
        <v/>
      </c>
      <c r="BB55" s="61" t="str">
        <f>IFERROR(sterncalib!BA55/GAMSsternCa!BA55,"")</f>
        <v/>
      </c>
      <c r="BC55" s="61" t="str">
        <f>IFERROR(sterncalib!BB55/GAMSsternCa!BB55,"")</f>
        <v/>
      </c>
      <c r="BD55" s="61" t="str">
        <f>IFERROR(sterncalib!BC55/GAMSsternCa!BC55,"")</f>
        <v/>
      </c>
      <c r="BE55" s="61" t="str">
        <f>IFERROR(sterncalib!BD55/GAMSsternCa!BD55,"")</f>
        <v/>
      </c>
      <c r="BF55" s="61" t="str">
        <f>IFERROR(sterncalib!BE55/GAMSsternCa!BE55,"")</f>
        <v/>
      </c>
      <c r="BG55" s="61" t="str">
        <f>IFERROR(sterncalib!BF55/GAMSsternCa!BF55,"")</f>
        <v/>
      </c>
      <c r="BH55" s="61" t="str">
        <f>IFERROR(sterncalib!BG55/GAMSsternCa!BG55,"")</f>
        <v/>
      </c>
      <c r="BI55" s="61" t="str">
        <f>IFERROR(sterncalib!BH55/GAMSsternCa!BH55,"")</f>
        <v/>
      </c>
      <c r="BJ55" s="61" t="str">
        <f>IFERROR(sterncalib!BI55/GAMSsternCa!BI55,"")</f>
        <v/>
      </c>
    </row>
    <row r="56" spans="1:62" x14ac:dyDescent="0.25">
      <c r="A56" t="str">
        <f>sterncalib!A56</f>
        <v>CARBON LIMITS</v>
      </c>
      <c r="B56" t="str">
        <f>GAMSbase!A56</f>
        <v>* CARBON LIMITS</v>
      </c>
      <c r="C56" s="61" t="str">
        <f>IFERROR(sterncalib!B56/GAMSsternCa!B56,"")</f>
        <v/>
      </c>
      <c r="D56" s="61" t="str">
        <f>IFERROR(sterncalib!C56/GAMSsternCa!C56,"")</f>
        <v/>
      </c>
      <c r="E56" s="61" t="str">
        <f>IFERROR(sterncalib!D56/GAMSsternCa!D56,"")</f>
        <v/>
      </c>
      <c r="F56" s="61" t="str">
        <f>IFERROR(sterncalib!E56/GAMSsternCa!E56,"")</f>
        <v/>
      </c>
      <c r="G56" s="61" t="str">
        <f>IFERROR(sterncalib!F56/GAMSsternCa!F56,"")</f>
        <v/>
      </c>
      <c r="H56" s="61" t="str">
        <f>IFERROR(sterncalib!G56/GAMSsternCa!G56,"")</f>
        <v/>
      </c>
      <c r="I56" s="61" t="str">
        <f>IFERROR(sterncalib!H56/GAMSsternCa!H56,"")</f>
        <v/>
      </c>
      <c r="J56" s="61" t="str">
        <f>IFERROR(sterncalib!I56/GAMSsternCa!I56,"")</f>
        <v/>
      </c>
      <c r="K56" s="61" t="str">
        <f>IFERROR(sterncalib!J56/GAMSsternCa!J56,"")</f>
        <v/>
      </c>
      <c r="L56" s="61" t="str">
        <f>IFERROR(sterncalib!K56/GAMSsternCa!K56,"")</f>
        <v/>
      </c>
      <c r="M56" s="61" t="str">
        <f>IFERROR(sterncalib!L56/GAMSsternCa!L56,"")</f>
        <v/>
      </c>
      <c r="N56" s="61" t="str">
        <f>IFERROR(sterncalib!M56/GAMSsternCa!M56,"")</f>
        <v/>
      </c>
      <c r="O56" s="61" t="str">
        <f>IFERROR(sterncalib!N56/GAMSsternCa!N56,"")</f>
        <v/>
      </c>
      <c r="P56" s="61" t="str">
        <f>IFERROR(sterncalib!O56/GAMSsternCa!O56,"")</f>
        <v/>
      </c>
      <c r="Q56" s="61" t="str">
        <f>IFERROR(sterncalib!P56/GAMSsternCa!P56,"")</f>
        <v/>
      </c>
      <c r="R56" s="61" t="str">
        <f>IFERROR(sterncalib!Q56/GAMSsternCa!Q56,"")</f>
        <v/>
      </c>
      <c r="S56" s="61" t="str">
        <f>IFERROR(sterncalib!R56/GAMSsternCa!R56,"")</f>
        <v/>
      </c>
      <c r="T56" s="61" t="str">
        <f>IFERROR(sterncalib!S56/GAMSsternCa!S56,"")</f>
        <v/>
      </c>
      <c r="U56" s="61" t="str">
        <f>IFERROR(sterncalib!T56/GAMSsternCa!T56,"")</f>
        <v/>
      </c>
      <c r="V56" s="61" t="str">
        <f>IFERROR(sterncalib!U56/GAMSsternCa!U56,"")</f>
        <v/>
      </c>
      <c r="W56" s="61" t="str">
        <f>IFERROR(sterncalib!V56/GAMSsternCa!V56,"")</f>
        <v/>
      </c>
      <c r="X56" s="61" t="str">
        <f>IFERROR(sterncalib!W56/GAMSsternCa!W56,"")</f>
        <v/>
      </c>
      <c r="Y56" s="61" t="str">
        <f>IFERROR(sterncalib!X56/GAMSsternCa!X56,"")</f>
        <v/>
      </c>
      <c r="Z56" s="61" t="str">
        <f>IFERROR(sterncalib!Y56/GAMSsternCa!Y56,"")</f>
        <v/>
      </c>
      <c r="AA56" s="61" t="str">
        <f>IFERROR(sterncalib!Z56/GAMSsternCa!Z56,"")</f>
        <v/>
      </c>
      <c r="AB56" s="61" t="str">
        <f>IFERROR(sterncalib!AA56/GAMSsternCa!AA56,"")</f>
        <v/>
      </c>
      <c r="AC56" s="61" t="str">
        <f>IFERROR(sterncalib!AB56/GAMSsternCa!AB56,"")</f>
        <v/>
      </c>
      <c r="AD56" s="61" t="str">
        <f>IFERROR(sterncalib!AC56/GAMSsternCa!AC56,"")</f>
        <v/>
      </c>
      <c r="AE56" s="61" t="str">
        <f>IFERROR(sterncalib!AD56/GAMSsternCa!AD56,"")</f>
        <v/>
      </c>
      <c r="AF56" s="61" t="str">
        <f>IFERROR(sterncalib!AE56/GAMSsternCa!AE56,"")</f>
        <v/>
      </c>
      <c r="AG56" s="61" t="str">
        <f>IFERROR(sterncalib!AF56/GAMSsternCa!AF56,"")</f>
        <v/>
      </c>
      <c r="AH56" s="61" t="str">
        <f>IFERROR(sterncalib!AG56/GAMSsternCa!AG56,"")</f>
        <v/>
      </c>
      <c r="AI56" s="61" t="str">
        <f>IFERROR(sterncalib!AH56/GAMSsternCa!AH56,"")</f>
        <v/>
      </c>
      <c r="AJ56" s="61" t="str">
        <f>IFERROR(sterncalib!AI56/GAMSsternCa!AI56,"")</f>
        <v/>
      </c>
      <c r="AK56" s="61" t="str">
        <f>IFERROR(sterncalib!AJ56/GAMSsternCa!AJ56,"")</f>
        <v/>
      </c>
      <c r="AL56" s="61" t="str">
        <f>IFERROR(sterncalib!AK56/GAMSsternCa!AK56,"")</f>
        <v/>
      </c>
      <c r="AM56" s="61" t="str">
        <f>IFERROR(sterncalib!AL56/GAMSsternCa!AL56,"")</f>
        <v/>
      </c>
      <c r="AN56" s="61" t="str">
        <f>IFERROR(sterncalib!AM56/GAMSsternCa!AM56,"")</f>
        <v/>
      </c>
      <c r="AO56" s="61" t="str">
        <f>IFERROR(sterncalib!AN56/GAMSsternCa!AN56,"")</f>
        <v/>
      </c>
      <c r="AP56" s="61" t="str">
        <f>IFERROR(sterncalib!AO56/GAMSsternCa!AO56,"")</f>
        <v/>
      </c>
      <c r="AQ56" s="61" t="str">
        <f>IFERROR(sterncalib!AP56/GAMSsternCa!AP56,"")</f>
        <v/>
      </c>
      <c r="AR56" s="61" t="str">
        <f>IFERROR(sterncalib!AQ56/GAMSsternCa!AQ56,"")</f>
        <v/>
      </c>
      <c r="AS56" s="61" t="str">
        <f>IFERROR(sterncalib!AR56/GAMSsternCa!AR56,"")</f>
        <v/>
      </c>
      <c r="AT56" s="61" t="str">
        <f>IFERROR(sterncalib!AS56/GAMSsternCa!AS56,"")</f>
        <v/>
      </c>
      <c r="AU56" s="61" t="str">
        <f>IFERROR(sterncalib!AT56/GAMSsternCa!AT56,"")</f>
        <v/>
      </c>
      <c r="AV56" s="61" t="str">
        <f>IFERROR(sterncalib!AU56/GAMSsternCa!AU56,"")</f>
        <v/>
      </c>
      <c r="AW56" s="61" t="str">
        <f>IFERROR(sterncalib!AV56/GAMSsternCa!AV56,"")</f>
        <v/>
      </c>
      <c r="AX56" s="61" t="str">
        <f>IFERROR(sterncalib!AW56/GAMSsternCa!AW56,"")</f>
        <v/>
      </c>
      <c r="AY56" s="61" t="str">
        <f>IFERROR(sterncalib!AX56/GAMSsternCa!AX56,"")</f>
        <v/>
      </c>
      <c r="AZ56" s="61" t="str">
        <f>IFERROR(sterncalib!AY56/GAMSsternCa!AY56,"")</f>
        <v/>
      </c>
      <c r="BA56" s="61" t="str">
        <f>IFERROR(sterncalib!AZ56/GAMSsternCa!AZ56,"")</f>
        <v/>
      </c>
      <c r="BB56" s="61" t="str">
        <f>IFERROR(sterncalib!BA56/GAMSsternCa!BA56,"")</f>
        <v/>
      </c>
      <c r="BC56" s="61" t="str">
        <f>IFERROR(sterncalib!BB56/GAMSsternCa!BB56,"")</f>
        <v/>
      </c>
      <c r="BD56" s="61" t="str">
        <f>IFERROR(sterncalib!BC56/GAMSsternCa!BC56,"")</f>
        <v/>
      </c>
      <c r="BE56" s="61" t="str">
        <f>IFERROR(sterncalib!BD56/GAMSsternCa!BD56,"")</f>
        <v/>
      </c>
      <c r="BF56" s="61" t="str">
        <f>IFERROR(sterncalib!BE56/GAMSsternCa!BE56,"")</f>
        <v/>
      </c>
      <c r="BG56" s="61" t="str">
        <f>IFERROR(sterncalib!BF56/GAMSsternCa!BF56,"")</f>
        <v/>
      </c>
      <c r="BH56" s="61" t="str">
        <f>IFERROR(sterncalib!BG56/GAMSsternCa!BG56,"")</f>
        <v/>
      </c>
      <c r="BI56" s="61" t="str">
        <f>IFERROR(sterncalib!BH56/GAMSsternCa!BH56,"")</f>
        <v/>
      </c>
      <c r="BJ56" s="61" t="str">
        <f>IFERROR(sterncalib!BI56/GAMSsternCa!BI56,"")</f>
        <v/>
      </c>
    </row>
    <row r="57" spans="1:62" x14ac:dyDescent="0.25">
      <c r="A57" t="str">
        <f>sterncalib!A57</f>
        <v>Maximum carbon resources (GtC)</v>
      </c>
      <c r="B57" t="str">
        <f>GAMSbase!A57</f>
        <v>Maximum Carbon Resources (GtC)</v>
      </c>
      <c r="C57" s="61">
        <f>IFERROR(sterncalib!B57/GAMSsternCa!B57,"")</f>
        <v>1</v>
      </c>
      <c r="D57" s="61" t="str">
        <f>IFERROR(sterncalib!C57/GAMSsternCa!C57,"")</f>
        <v/>
      </c>
      <c r="E57" s="61" t="str">
        <f>IFERROR(sterncalib!D57/GAMSsternCa!D57,"")</f>
        <v/>
      </c>
      <c r="F57" s="61" t="str">
        <f>IFERROR(sterncalib!E57/GAMSsternCa!E57,"")</f>
        <v/>
      </c>
      <c r="G57" s="61" t="str">
        <f>IFERROR(sterncalib!F57/GAMSsternCa!F57,"")</f>
        <v/>
      </c>
      <c r="H57" s="61" t="str">
        <f>IFERROR(sterncalib!G57/GAMSsternCa!G57,"")</f>
        <v/>
      </c>
      <c r="I57" s="61" t="str">
        <f>IFERROR(sterncalib!H57/GAMSsternCa!H57,"")</f>
        <v/>
      </c>
      <c r="J57" s="61" t="str">
        <f>IFERROR(sterncalib!I57/GAMSsternCa!I57,"")</f>
        <v/>
      </c>
      <c r="K57" s="61" t="str">
        <f>IFERROR(sterncalib!J57/GAMSsternCa!J57,"")</f>
        <v/>
      </c>
      <c r="L57" s="61" t="str">
        <f>IFERROR(sterncalib!K57/GAMSsternCa!K57,"")</f>
        <v/>
      </c>
      <c r="M57" s="61" t="str">
        <f>IFERROR(sterncalib!L57/GAMSsternCa!L57,"")</f>
        <v/>
      </c>
      <c r="N57" s="61" t="str">
        <f>IFERROR(sterncalib!M57/GAMSsternCa!M57,"")</f>
        <v/>
      </c>
      <c r="O57" s="61" t="str">
        <f>IFERROR(sterncalib!N57/GAMSsternCa!N57,"")</f>
        <v/>
      </c>
      <c r="P57" s="61" t="str">
        <f>IFERROR(sterncalib!O57/GAMSsternCa!O57,"")</f>
        <v/>
      </c>
      <c r="Q57" s="61" t="str">
        <f>IFERROR(sterncalib!P57/GAMSsternCa!P57,"")</f>
        <v/>
      </c>
      <c r="R57" s="61" t="str">
        <f>IFERROR(sterncalib!Q57/GAMSsternCa!Q57,"")</f>
        <v/>
      </c>
      <c r="S57" s="61" t="str">
        <f>IFERROR(sterncalib!R57/GAMSsternCa!R57,"")</f>
        <v/>
      </c>
      <c r="T57" s="61" t="str">
        <f>IFERROR(sterncalib!S57/GAMSsternCa!S57,"")</f>
        <v/>
      </c>
      <c r="U57" s="61" t="str">
        <f>IFERROR(sterncalib!T57/GAMSsternCa!T57,"")</f>
        <v/>
      </c>
      <c r="V57" s="61" t="str">
        <f>IFERROR(sterncalib!U57/GAMSsternCa!U57,"")</f>
        <v/>
      </c>
      <c r="W57" s="61" t="str">
        <f>IFERROR(sterncalib!V57/GAMSsternCa!V57,"")</f>
        <v/>
      </c>
      <c r="X57" s="61" t="str">
        <f>IFERROR(sterncalib!W57/GAMSsternCa!W57,"")</f>
        <v/>
      </c>
      <c r="Y57" s="61" t="str">
        <f>IFERROR(sterncalib!X57/GAMSsternCa!X57,"")</f>
        <v/>
      </c>
      <c r="Z57" s="61" t="str">
        <f>IFERROR(sterncalib!Y57/GAMSsternCa!Y57,"")</f>
        <v/>
      </c>
      <c r="AA57" s="61" t="str">
        <f>IFERROR(sterncalib!Z57/GAMSsternCa!Z57,"")</f>
        <v/>
      </c>
      <c r="AB57" s="61" t="str">
        <f>IFERROR(sterncalib!AA57/GAMSsternCa!AA57,"")</f>
        <v/>
      </c>
      <c r="AC57" s="61" t="str">
        <f>IFERROR(sterncalib!AB57/GAMSsternCa!AB57,"")</f>
        <v/>
      </c>
      <c r="AD57" s="61" t="str">
        <f>IFERROR(sterncalib!AC57/GAMSsternCa!AC57,"")</f>
        <v/>
      </c>
      <c r="AE57" s="61" t="str">
        <f>IFERROR(sterncalib!AD57/GAMSsternCa!AD57,"")</f>
        <v/>
      </c>
      <c r="AF57" s="61" t="str">
        <f>IFERROR(sterncalib!AE57/GAMSsternCa!AE57,"")</f>
        <v/>
      </c>
      <c r="AG57" s="61" t="str">
        <f>IFERROR(sterncalib!AF57/GAMSsternCa!AF57,"")</f>
        <v/>
      </c>
      <c r="AH57" s="61" t="str">
        <f>IFERROR(sterncalib!AG57/GAMSsternCa!AG57,"")</f>
        <v/>
      </c>
      <c r="AI57" s="61" t="str">
        <f>IFERROR(sterncalib!AH57/GAMSsternCa!AH57,"")</f>
        <v/>
      </c>
      <c r="AJ57" s="61" t="str">
        <f>IFERROR(sterncalib!AI57/GAMSsternCa!AI57,"")</f>
        <v/>
      </c>
      <c r="AK57" s="61" t="str">
        <f>IFERROR(sterncalib!AJ57/GAMSsternCa!AJ57,"")</f>
        <v/>
      </c>
      <c r="AL57" s="61" t="str">
        <f>IFERROR(sterncalib!AK57/GAMSsternCa!AK57,"")</f>
        <v/>
      </c>
      <c r="AM57" s="61" t="str">
        <f>IFERROR(sterncalib!AL57/GAMSsternCa!AL57,"")</f>
        <v/>
      </c>
      <c r="AN57" s="61" t="str">
        <f>IFERROR(sterncalib!AM57/GAMSsternCa!AM57,"")</f>
        <v/>
      </c>
      <c r="AO57" s="61" t="str">
        <f>IFERROR(sterncalib!AN57/GAMSsternCa!AN57,"")</f>
        <v/>
      </c>
      <c r="AP57" s="61" t="str">
        <f>IFERROR(sterncalib!AO57/GAMSsternCa!AO57,"")</f>
        <v/>
      </c>
      <c r="AQ57" s="61" t="str">
        <f>IFERROR(sterncalib!AP57/GAMSsternCa!AP57,"")</f>
        <v/>
      </c>
      <c r="AR57" s="61" t="str">
        <f>IFERROR(sterncalib!AQ57/GAMSsternCa!AQ57,"")</f>
        <v/>
      </c>
      <c r="AS57" s="61" t="str">
        <f>IFERROR(sterncalib!AR57/GAMSsternCa!AR57,"")</f>
        <v/>
      </c>
      <c r="AT57" s="61" t="str">
        <f>IFERROR(sterncalib!AS57/GAMSsternCa!AS57,"")</f>
        <v/>
      </c>
      <c r="AU57" s="61" t="str">
        <f>IFERROR(sterncalib!AT57/GAMSsternCa!AT57,"")</f>
        <v/>
      </c>
      <c r="AV57" s="61" t="str">
        <f>IFERROR(sterncalib!AU57/GAMSsternCa!AU57,"")</f>
        <v/>
      </c>
      <c r="AW57" s="61" t="str">
        <f>IFERROR(sterncalib!AV57/GAMSsternCa!AV57,"")</f>
        <v/>
      </c>
      <c r="AX57" s="61" t="str">
        <f>IFERROR(sterncalib!AW57/GAMSsternCa!AW57,"")</f>
        <v/>
      </c>
      <c r="AY57" s="61" t="str">
        <f>IFERROR(sterncalib!AX57/GAMSsternCa!AX57,"")</f>
        <v/>
      </c>
      <c r="AZ57" s="61" t="str">
        <f>IFERROR(sterncalib!AY57/GAMSsternCa!AY57,"")</f>
        <v/>
      </c>
      <c r="BA57" s="61" t="str">
        <f>IFERROR(sterncalib!AZ57/GAMSsternCa!AZ57,"")</f>
        <v/>
      </c>
      <c r="BB57" s="61" t="str">
        <f>IFERROR(sterncalib!BA57/GAMSsternCa!BA57,"")</f>
        <v/>
      </c>
      <c r="BC57" s="61" t="str">
        <f>IFERROR(sterncalib!BB57/GAMSsternCa!BB57,"")</f>
        <v/>
      </c>
      <c r="BD57" s="61" t="str">
        <f>IFERROR(sterncalib!BC57/GAMSsternCa!BC57,"")</f>
        <v/>
      </c>
      <c r="BE57" s="61" t="str">
        <f>IFERROR(sterncalib!BD57/GAMSsternCa!BD57,"")</f>
        <v/>
      </c>
      <c r="BF57" s="61" t="str">
        <f>IFERROR(sterncalib!BE57/GAMSsternCa!BE57,"")</f>
        <v/>
      </c>
      <c r="BG57" s="61" t="str">
        <f>IFERROR(sterncalib!BF57/GAMSsternCa!BF57,"")</f>
        <v/>
      </c>
      <c r="BH57" s="61" t="str">
        <f>IFERROR(sterncalib!BG57/GAMSsternCa!BG57,"")</f>
        <v/>
      </c>
      <c r="BI57" s="61" t="str">
        <f>IFERROR(sterncalib!BH57/GAMSsternCa!BH57,"")</f>
        <v/>
      </c>
      <c r="BJ57" s="61" t="str">
        <f>IFERROR(sterncalib!BI57/GAMSsternCa!BI57,"")</f>
        <v/>
      </c>
    </row>
    <row r="58" spans="1:62" x14ac:dyDescent="0.25">
      <c r="A58" t="str">
        <f>sterncalib!A58</f>
        <v>CARBON CYCLE INITIAL CONDITIONS</v>
      </c>
      <c r="B58" t="str">
        <f>GAMSbase!A58</f>
        <v>* CARBON CYCLE INITIAL CONDITIONS</v>
      </c>
      <c r="C58" s="61" t="str">
        <f>IFERROR(sterncalib!B58/GAMSsternCa!B58,"")</f>
        <v/>
      </c>
      <c r="D58" s="61" t="str">
        <f>IFERROR(sterncalib!C58/GAMSsternCa!C58,"")</f>
        <v/>
      </c>
      <c r="E58" s="61" t="str">
        <f>IFERROR(sterncalib!D58/GAMSsternCa!D58,"")</f>
        <v/>
      </c>
      <c r="F58" s="61" t="str">
        <f>IFERROR(sterncalib!E58/GAMSsternCa!E58,"")</f>
        <v/>
      </c>
      <c r="G58" s="61" t="str">
        <f>IFERROR(sterncalib!F58/GAMSsternCa!F58,"")</f>
        <v/>
      </c>
      <c r="H58" s="61" t="str">
        <f>IFERROR(sterncalib!G58/GAMSsternCa!G58,"")</f>
        <v/>
      </c>
      <c r="I58" s="61" t="str">
        <f>IFERROR(sterncalib!H58/GAMSsternCa!H58,"")</f>
        <v/>
      </c>
      <c r="J58" s="61" t="str">
        <f>IFERROR(sterncalib!I58/GAMSsternCa!I58,"")</f>
        <v/>
      </c>
      <c r="K58" s="61" t="str">
        <f>IFERROR(sterncalib!J58/GAMSsternCa!J58,"")</f>
        <v/>
      </c>
      <c r="L58" s="61" t="str">
        <f>IFERROR(sterncalib!K58/GAMSsternCa!K58,"")</f>
        <v/>
      </c>
      <c r="M58" s="61" t="str">
        <f>IFERROR(sterncalib!L58/GAMSsternCa!L58,"")</f>
        <v/>
      </c>
      <c r="N58" s="61" t="str">
        <f>IFERROR(sterncalib!M58/GAMSsternCa!M58,"")</f>
        <v/>
      </c>
      <c r="O58" s="61" t="str">
        <f>IFERROR(sterncalib!N58/GAMSsternCa!N58,"")</f>
        <v/>
      </c>
      <c r="P58" s="61" t="str">
        <f>IFERROR(sterncalib!O58/GAMSsternCa!O58,"")</f>
        <v/>
      </c>
      <c r="Q58" s="61" t="str">
        <f>IFERROR(sterncalib!P58/GAMSsternCa!P58,"")</f>
        <v/>
      </c>
      <c r="R58" s="61" t="str">
        <f>IFERROR(sterncalib!Q58/GAMSsternCa!Q58,"")</f>
        <v/>
      </c>
      <c r="S58" s="61" t="str">
        <f>IFERROR(sterncalib!R58/GAMSsternCa!R58,"")</f>
        <v/>
      </c>
      <c r="T58" s="61" t="str">
        <f>IFERROR(sterncalib!S58/GAMSsternCa!S58,"")</f>
        <v/>
      </c>
      <c r="U58" s="61" t="str">
        <f>IFERROR(sterncalib!T58/GAMSsternCa!T58,"")</f>
        <v/>
      </c>
      <c r="V58" s="61" t="str">
        <f>IFERROR(sterncalib!U58/GAMSsternCa!U58,"")</f>
        <v/>
      </c>
      <c r="W58" s="61" t="str">
        <f>IFERROR(sterncalib!V58/GAMSsternCa!V58,"")</f>
        <v/>
      </c>
      <c r="X58" s="61" t="str">
        <f>IFERROR(sterncalib!W58/GAMSsternCa!W58,"")</f>
        <v/>
      </c>
      <c r="Y58" s="61" t="str">
        <f>IFERROR(sterncalib!X58/GAMSsternCa!X58,"")</f>
        <v/>
      </c>
      <c r="Z58" s="61" t="str">
        <f>IFERROR(sterncalib!Y58/GAMSsternCa!Y58,"")</f>
        <v/>
      </c>
      <c r="AA58" s="61" t="str">
        <f>IFERROR(sterncalib!Z58/GAMSsternCa!Z58,"")</f>
        <v/>
      </c>
      <c r="AB58" s="61" t="str">
        <f>IFERROR(sterncalib!AA58/GAMSsternCa!AA58,"")</f>
        <v/>
      </c>
      <c r="AC58" s="61" t="str">
        <f>IFERROR(sterncalib!AB58/GAMSsternCa!AB58,"")</f>
        <v/>
      </c>
      <c r="AD58" s="61" t="str">
        <f>IFERROR(sterncalib!AC58/GAMSsternCa!AC58,"")</f>
        <v/>
      </c>
      <c r="AE58" s="61" t="str">
        <f>IFERROR(sterncalib!AD58/GAMSsternCa!AD58,"")</f>
        <v/>
      </c>
      <c r="AF58" s="61" t="str">
        <f>IFERROR(sterncalib!AE58/GAMSsternCa!AE58,"")</f>
        <v/>
      </c>
      <c r="AG58" s="61" t="str">
        <f>IFERROR(sterncalib!AF58/GAMSsternCa!AF58,"")</f>
        <v/>
      </c>
      <c r="AH58" s="61" t="str">
        <f>IFERROR(sterncalib!AG58/GAMSsternCa!AG58,"")</f>
        <v/>
      </c>
      <c r="AI58" s="61" t="str">
        <f>IFERROR(sterncalib!AH58/GAMSsternCa!AH58,"")</f>
        <v/>
      </c>
      <c r="AJ58" s="61" t="str">
        <f>IFERROR(sterncalib!AI58/GAMSsternCa!AI58,"")</f>
        <v/>
      </c>
      <c r="AK58" s="61" t="str">
        <f>IFERROR(sterncalib!AJ58/GAMSsternCa!AJ58,"")</f>
        <v/>
      </c>
      <c r="AL58" s="61" t="str">
        <f>IFERROR(sterncalib!AK58/GAMSsternCa!AK58,"")</f>
        <v/>
      </c>
      <c r="AM58" s="61" t="str">
        <f>IFERROR(sterncalib!AL58/GAMSsternCa!AL58,"")</f>
        <v/>
      </c>
      <c r="AN58" s="61" t="str">
        <f>IFERROR(sterncalib!AM58/GAMSsternCa!AM58,"")</f>
        <v/>
      </c>
      <c r="AO58" s="61" t="str">
        <f>IFERROR(sterncalib!AN58/GAMSsternCa!AN58,"")</f>
        <v/>
      </c>
      <c r="AP58" s="61" t="str">
        <f>IFERROR(sterncalib!AO58/GAMSsternCa!AO58,"")</f>
        <v/>
      </c>
      <c r="AQ58" s="61" t="str">
        <f>IFERROR(sterncalib!AP58/GAMSsternCa!AP58,"")</f>
        <v/>
      </c>
      <c r="AR58" s="61" t="str">
        <f>IFERROR(sterncalib!AQ58/GAMSsternCa!AQ58,"")</f>
        <v/>
      </c>
      <c r="AS58" s="61" t="str">
        <f>IFERROR(sterncalib!AR58/GAMSsternCa!AR58,"")</f>
        <v/>
      </c>
      <c r="AT58" s="61" t="str">
        <f>IFERROR(sterncalib!AS58/GAMSsternCa!AS58,"")</f>
        <v/>
      </c>
      <c r="AU58" s="61" t="str">
        <f>IFERROR(sterncalib!AT58/GAMSsternCa!AT58,"")</f>
        <v/>
      </c>
      <c r="AV58" s="61" t="str">
        <f>IFERROR(sterncalib!AU58/GAMSsternCa!AU58,"")</f>
        <v/>
      </c>
      <c r="AW58" s="61" t="str">
        <f>IFERROR(sterncalib!AV58/GAMSsternCa!AV58,"")</f>
        <v/>
      </c>
      <c r="AX58" s="61" t="str">
        <f>IFERROR(sterncalib!AW58/GAMSsternCa!AW58,"")</f>
        <v/>
      </c>
      <c r="AY58" s="61" t="str">
        <f>IFERROR(sterncalib!AX58/GAMSsternCa!AX58,"")</f>
        <v/>
      </c>
      <c r="AZ58" s="61" t="str">
        <f>IFERROR(sterncalib!AY58/GAMSsternCa!AY58,"")</f>
        <v/>
      </c>
      <c r="BA58" s="61" t="str">
        <f>IFERROR(sterncalib!AZ58/GAMSsternCa!AZ58,"")</f>
        <v/>
      </c>
      <c r="BB58" s="61" t="str">
        <f>IFERROR(sterncalib!BA58/GAMSsternCa!BA58,"")</f>
        <v/>
      </c>
      <c r="BC58" s="61" t="str">
        <f>IFERROR(sterncalib!BB58/GAMSsternCa!BB58,"")</f>
        <v/>
      </c>
      <c r="BD58" s="61" t="str">
        <f>IFERROR(sterncalib!BC58/GAMSsternCa!BC58,"")</f>
        <v/>
      </c>
      <c r="BE58" s="61" t="str">
        <f>IFERROR(sterncalib!BD58/GAMSsternCa!BD58,"")</f>
        <v/>
      </c>
      <c r="BF58" s="61" t="str">
        <f>IFERROR(sterncalib!BE58/GAMSsternCa!BE58,"")</f>
        <v/>
      </c>
      <c r="BG58" s="61" t="str">
        <f>IFERROR(sterncalib!BF58/GAMSsternCa!BF58,"")</f>
        <v/>
      </c>
      <c r="BH58" s="61" t="str">
        <f>IFERROR(sterncalib!BG58/GAMSsternCa!BG58,"")</f>
        <v/>
      </c>
      <c r="BI58" s="61" t="str">
        <f>IFERROR(sterncalib!BH58/GAMSsternCa!BH58,"")</f>
        <v/>
      </c>
      <c r="BJ58" s="61" t="str">
        <f>IFERROR(sterncalib!BI58/GAMSsternCa!BI58,"")</f>
        <v/>
      </c>
    </row>
    <row r="59" spans="1:62" x14ac:dyDescent="0.25">
      <c r="A59" t="str">
        <f>sterncalib!A59</f>
        <v>Initial atmospheric concentration of CO2 (GTC), 2010</v>
      </c>
      <c r="B59" t="str">
        <f>GAMSbase!A59</f>
        <v>Initial Concentration of CO2 (GtC)..</v>
      </c>
      <c r="C59" s="61" t="str">
        <f>IFERROR(sterncalib!B59/GAMSsternCa!B59,"")</f>
        <v/>
      </c>
      <c r="D59" s="61" t="str">
        <f>IFERROR(sterncalib!C59/GAMSsternCa!C59,"")</f>
        <v/>
      </c>
      <c r="E59" s="61" t="str">
        <f>IFERROR(sterncalib!D59/GAMSsternCa!D59,"")</f>
        <v/>
      </c>
      <c r="F59" s="61" t="str">
        <f>IFERROR(sterncalib!E59/GAMSsternCa!E59,"")</f>
        <v/>
      </c>
      <c r="G59" s="61" t="str">
        <f>IFERROR(sterncalib!F59/GAMSsternCa!F59,"")</f>
        <v/>
      </c>
      <c r="H59" s="61" t="str">
        <f>IFERROR(sterncalib!G59/GAMSsternCa!G59,"")</f>
        <v/>
      </c>
      <c r="I59" s="61" t="str">
        <f>IFERROR(sterncalib!H59/GAMSsternCa!H59,"")</f>
        <v/>
      </c>
      <c r="J59" s="61" t="str">
        <f>IFERROR(sterncalib!I59/GAMSsternCa!I59,"")</f>
        <v/>
      </c>
      <c r="K59" s="61" t="str">
        <f>IFERROR(sterncalib!J59/GAMSsternCa!J59,"")</f>
        <v/>
      </c>
      <c r="L59" s="61" t="str">
        <f>IFERROR(sterncalib!K59/GAMSsternCa!K59,"")</f>
        <v/>
      </c>
      <c r="M59" s="61" t="str">
        <f>IFERROR(sterncalib!L59/GAMSsternCa!L59,"")</f>
        <v/>
      </c>
      <c r="N59" s="61" t="str">
        <f>IFERROR(sterncalib!M59/GAMSsternCa!M59,"")</f>
        <v/>
      </c>
      <c r="O59" s="61" t="str">
        <f>IFERROR(sterncalib!N59/GAMSsternCa!N59,"")</f>
        <v/>
      </c>
      <c r="P59" s="61" t="str">
        <f>IFERROR(sterncalib!O59/GAMSsternCa!O59,"")</f>
        <v/>
      </c>
      <c r="Q59" s="61" t="str">
        <f>IFERROR(sterncalib!P59/GAMSsternCa!P59,"")</f>
        <v/>
      </c>
      <c r="R59" s="61" t="str">
        <f>IFERROR(sterncalib!Q59/GAMSsternCa!Q59,"")</f>
        <v/>
      </c>
      <c r="S59" s="61" t="str">
        <f>IFERROR(sterncalib!R59/GAMSsternCa!R59,"")</f>
        <v/>
      </c>
      <c r="T59" s="61" t="str">
        <f>IFERROR(sterncalib!S59/GAMSsternCa!S59,"")</f>
        <v/>
      </c>
      <c r="U59" s="61" t="str">
        <f>IFERROR(sterncalib!T59/GAMSsternCa!T59,"")</f>
        <v/>
      </c>
      <c r="V59" s="61" t="str">
        <f>IFERROR(sterncalib!U59/GAMSsternCa!U59,"")</f>
        <v/>
      </c>
      <c r="W59" s="61" t="str">
        <f>IFERROR(sterncalib!V59/GAMSsternCa!V59,"")</f>
        <v/>
      </c>
      <c r="X59" s="61" t="str">
        <f>IFERROR(sterncalib!W59/GAMSsternCa!W59,"")</f>
        <v/>
      </c>
      <c r="Y59" s="61" t="str">
        <f>IFERROR(sterncalib!X59/GAMSsternCa!X59,"")</f>
        <v/>
      </c>
      <c r="Z59" s="61" t="str">
        <f>IFERROR(sterncalib!Y59/GAMSsternCa!Y59,"")</f>
        <v/>
      </c>
      <c r="AA59" s="61" t="str">
        <f>IFERROR(sterncalib!Z59/GAMSsternCa!Z59,"")</f>
        <v/>
      </c>
      <c r="AB59" s="61" t="str">
        <f>IFERROR(sterncalib!AA59/GAMSsternCa!AA59,"")</f>
        <v/>
      </c>
      <c r="AC59" s="61" t="str">
        <f>IFERROR(sterncalib!AB59/GAMSsternCa!AB59,"")</f>
        <v/>
      </c>
      <c r="AD59" s="61" t="str">
        <f>IFERROR(sterncalib!AC59/GAMSsternCa!AC59,"")</f>
        <v/>
      </c>
      <c r="AE59" s="61" t="str">
        <f>IFERROR(sterncalib!AD59/GAMSsternCa!AD59,"")</f>
        <v/>
      </c>
      <c r="AF59" s="61" t="str">
        <f>IFERROR(sterncalib!AE59/GAMSsternCa!AE59,"")</f>
        <v/>
      </c>
      <c r="AG59" s="61" t="str">
        <f>IFERROR(sterncalib!AF59/GAMSsternCa!AF59,"")</f>
        <v/>
      </c>
      <c r="AH59" s="61" t="str">
        <f>IFERROR(sterncalib!AG59/GAMSsternCa!AG59,"")</f>
        <v/>
      </c>
      <c r="AI59" s="61" t="str">
        <f>IFERROR(sterncalib!AH59/GAMSsternCa!AH59,"")</f>
        <v/>
      </c>
      <c r="AJ59" s="61" t="str">
        <f>IFERROR(sterncalib!AI59/GAMSsternCa!AI59,"")</f>
        <v/>
      </c>
      <c r="AK59" s="61" t="str">
        <f>IFERROR(sterncalib!AJ59/GAMSsternCa!AJ59,"")</f>
        <v/>
      </c>
      <c r="AL59" s="61" t="str">
        <f>IFERROR(sterncalib!AK59/GAMSsternCa!AK59,"")</f>
        <v/>
      </c>
      <c r="AM59" s="61" t="str">
        <f>IFERROR(sterncalib!AL59/GAMSsternCa!AL59,"")</f>
        <v/>
      </c>
      <c r="AN59" s="61" t="str">
        <f>IFERROR(sterncalib!AM59/GAMSsternCa!AM59,"")</f>
        <v/>
      </c>
      <c r="AO59" s="61" t="str">
        <f>IFERROR(sterncalib!AN59/GAMSsternCa!AN59,"")</f>
        <v/>
      </c>
      <c r="AP59" s="61" t="str">
        <f>IFERROR(sterncalib!AO59/GAMSsternCa!AO59,"")</f>
        <v/>
      </c>
      <c r="AQ59" s="61" t="str">
        <f>IFERROR(sterncalib!AP59/GAMSsternCa!AP59,"")</f>
        <v/>
      </c>
      <c r="AR59" s="61" t="str">
        <f>IFERROR(sterncalib!AQ59/GAMSsternCa!AQ59,"")</f>
        <v/>
      </c>
      <c r="AS59" s="61" t="str">
        <f>IFERROR(sterncalib!AR59/GAMSsternCa!AR59,"")</f>
        <v/>
      </c>
      <c r="AT59" s="61" t="str">
        <f>IFERROR(sterncalib!AS59/GAMSsternCa!AS59,"")</f>
        <v/>
      </c>
      <c r="AU59" s="61" t="str">
        <f>IFERROR(sterncalib!AT59/GAMSsternCa!AT59,"")</f>
        <v/>
      </c>
      <c r="AV59" s="61" t="str">
        <f>IFERROR(sterncalib!AU59/GAMSsternCa!AU59,"")</f>
        <v/>
      </c>
      <c r="AW59" s="61" t="str">
        <f>IFERROR(sterncalib!AV59/GAMSsternCa!AV59,"")</f>
        <v/>
      </c>
      <c r="AX59" s="61" t="str">
        <f>IFERROR(sterncalib!AW59/GAMSsternCa!AW59,"")</f>
        <v/>
      </c>
      <c r="AY59" s="61" t="str">
        <f>IFERROR(sterncalib!AX59/GAMSsternCa!AX59,"")</f>
        <v/>
      </c>
      <c r="AZ59" s="61" t="str">
        <f>IFERROR(sterncalib!AY59/GAMSsternCa!AY59,"")</f>
        <v/>
      </c>
      <c r="BA59" s="61" t="str">
        <f>IFERROR(sterncalib!AZ59/GAMSsternCa!AZ59,"")</f>
        <v/>
      </c>
      <c r="BB59" s="61" t="str">
        <f>IFERROR(sterncalib!BA59/GAMSsternCa!BA59,"")</f>
        <v/>
      </c>
      <c r="BC59" s="61" t="str">
        <f>IFERROR(sterncalib!BB59/GAMSsternCa!BB59,"")</f>
        <v/>
      </c>
      <c r="BD59" s="61" t="str">
        <f>IFERROR(sterncalib!BC59/GAMSsternCa!BC59,"")</f>
        <v/>
      </c>
      <c r="BE59" s="61" t="str">
        <f>IFERROR(sterncalib!BD59/GAMSsternCa!BD59,"")</f>
        <v/>
      </c>
      <c r="BF59" s="61" t="str">
        <f>IFERROR(sterncalib!BE59/GAMSsternCa!BE59,"")</f>
        <v/>
      </c>
      <c r="BG59" s="61" t="str">
        <f>IFERROR(sterncalib!BF59/GAMSsternCa!BF59,"")</f>
        <v/>
      </c>
      <c r="BH59" s="61" t="str">
        <f>IFERROR(sterncalib!BG59/GAMSsternCa!BG59,"")</f>
        <v/>
      </c>
      <c r="BI59" s="61" t="str">
        <f>IFERROR(sterncalib!BH59/GAMSsternCa!BH59,"")</f>
        <v/>
      </c>
      <c r="BJ59" s="61" t="str">
        <f>IFERROR(sterncalib!BI59/GAMSsternCa!BI59,"")</f>
        <v/>
      </c>
    </row>
    <row r="60" spans="1:62" x14ac:dyDescent="0.25">
      <c r="A60" t="str">
        <f>sterncalib!A60</f>
        <v xml:space="preserve">  At end 2010</v>
      </c>
      <c r="B60" t="str">
        <f>GAMSbase!A60</f>
        <v>...Atmospheric, Year 2007</v>
      </c>
      <c r="C60" s="61">
        <f>IFERROR(sterncalib!B60/GAMSsternCa!B60,"")</f>
        <v>1</v>
      </c>
      <c r="D60" s="61" t="str">
        <f>IFERROR(sterncalib!C60/GAMSsternCa!C60,"")</f>
        <v/>
      </c>
      <c r="E60" s="61" t="str">
        <f>IFERROR(sterncalib!D60/GAMSsternCa!D60,"")</f>
        <v/>
      </c>
      <c r="F60" s="61" t="str">
        <f>IFERROR(sterncalib!E60/GAMSsternCa!E60,"")</f>
        <v/>
      </c>
      <c r="G60" s="61" t="str">
        <f>IFERROR(sterncalib!F60/GAMSsternCa!F60,"")</f>
        <v/>
      </c>
      <c r="H60" s="61" t="str">
        <f>IFERROR(sterncalib!G60/GAMSsternCa!G60,"")</f>
        <v/>
      </c>
      <c r="I60" s="61" t="str">
        <f>IFERROR(sterncalib!H60/GAMSsternCa!H60,"")</f>
        <v/>
      </c>
      <c r="J60" s="61" t="str">
        <f>IFERROR(sterncalib!I60/GAMSsternCa!I60,"")</f>
        <v/>
      </c>
      <c r="K60" s="61" t="str">
        <f>IFERROR(sterncalib!J60/GAMSsternCa!J60,"")</f>
        <v/>
      </c>
      <c r="L60" s="61" t="str">
        <f>IFERROR(sterncalib!K60/GAMSsternCa!K60,"")</f>
        <v/>
      </c>
      <c r="M60" s="61" t="str">
        <f>IFERROR(sterncalib!L60/GAMSsternCa!L60,"")</f>
        <v/>
      </c>
      <c r="N60" s="61" t="str">
        <f>IFERROR(sterncalib!M60/GAMSsternCa!M60,"")</f>
        <v/>
      </c>
      <c r="O60" s="61" t="str">
        <f>IFERROR(sterncalib!N60/GAMSsternCa!N60,"")</f>
        <v/>
      </c>
      <c r="P60" s="61" t="str">
        <f>IFERROR(sterncalib!O60/GAMSsternCa!O60,"")</f>
        <v/>
      </c>
      <c r="Q60" s="61" t="str">
        <f>IFERROR(sterncalib!P60/GAMSsternCa!P60,"")</f>
        <v/>
      </c>
      <c r="R60" s="61" t="str">
        <f>IFERROR(sterncalib!Q60/GAMSsternCa!Q60,"")</f>
        <v/>
      </c>
      <c r="S60" s="61" t="str">
        <f>IFERROR(sterncalib!R60/GAMSsternCa!R60,"")</f>
        <v/>
      </c>
      <c r="T60" s="61" t="str">
        <f>IFERROR(sterncalib!S60/GAMSsternCa!S60,"")</f>
        <v/>
      </c>
      <c r="U60" s="61" t="str">
        <f>IFERROR(sterncalib!T60/GAMSsternCa!T60,"")</f>
        <v/>
      </c>
      <c r="V60" s="61" t="str">
        <f>IFERROR(sterncalib!U60/GAMSsternCa!U60,"")</f>
        <v/>
      </c>
      <c r="W60" s="61" t="str">
        <f>IFERROR(sterncalib!V60/GAMSsternCa!V60,"")</f>
        <v/>
      </c>
      <c r="X60" s="61" t="str">
        <f>IFERROR(sterncalib!W60/GAMSsternCa!W60,"")</f>
        <v/>
      </c>
      <c r="Y60" s="61" t="str">
        <f>IFERROR(sterncalib!X60/GAMSsternCa!X60,"")</f>
        <v/>
      </c>
      <c r="Z60" s="61" t="str">
        <f>IFERROR(sterncalib!Y60/GAMSsternCa!Y60,"")</f>
        <v/>
      </c>
      <c r="AA60" s="61" t="str">
        <f>IFERROR(sterncalib!Z60/GAMSsternCa!Z60,"")</f>
        <v/>
      </c>
      <c r="AB60" s="61" t="str">
        <f>IFERROR(sterncalib!AA60/GAMSsternCa!AA60,"")</f>
        <v/>
      </c>
      <c r="AC60" s="61" t="str">
        <f>IFERROR(sterncalib!AB60/GAMSsternCa!AB60,"")</f>
        <v/>
      </c>
      <c r="AD60" s="61" t="str">
        <f>IFERROR(sterncalib!AC60/GAMSsternCa!AC60,"")</f>
        <v/>
      </c>
      <c r="AE60" s="61" t="str">
        <f>IFERROR(sterncalib!AD60/GAMSsternCa!AD60,"")</f>
        <v/>
      </c>
      <c r="AF60" s="61" t="str">
        <f>IFERROR(sterncalib!AE60/GAMSsternCa!AE60,"")</f>
        <v/>
      </c>
      <c r="AG60" s="61" t="str">
        <f>IFERROR(sterncalib!AF60/GAMSsternCa!AF60,"")</f>
        <v/>
      </c>
      <c r="AH60" s="61" t="str">
        <f>IFERROR(sterncalib!AG60/GAMSsternCa!AG60,"")</f>
        <v/>
      </c>
      <c r="AI60" s="61" t="str">
        <f>IFERROR(sterncalib!AH60/GAMSsternCa!AH60,"")</f>
        <v/>
      </c>
      <c r="AJ60" s="61" t="str">
        <f>IFERROR(sterncalib!AI60/GAMSsternCa!AI60,"")</f>
        <v/>
      </c>
      <c r="AK60" s="61" t="str">
        <f>IFERROR(sterncalib!AJ60/GAMSsternCa!AJ60,"")</f>
        <v/>
      </c>
      <c r="AL60" s="61" t="str">
        <f>IFERROR(sterncalib!AK60/GAMSsternCa!AK60,"")</f>
        <v/>
      </c>
      <c r="AM60" s="61" t="str">
        <f>IFERROR(sterncalib!AL60/GAMSsternCa!AL60,"")</f>
        <v/>
      </c>
      <c r="AN60" s="61" t="str">
        <f>IFERROR(sterncalib!AM60/GAMSsternCa!AM60,"")</f>
        <v/>
      </c>
      <c r="AO60" s="61" t="str">
        <f>IFERROR(sterncalib!AN60/GAMSsternCa!AN60,"")</f>
        <v/>
      </c>
      <c r="AP60" s="61" t="str">
        <f>IFERROR(sterncalib!AO60/GAMSsternCa!AO60,"")</f>
        <v/>
      </c>
      <c r="AQ60" s="61" t="str">
        <f>IFERROR(sterncalib!AP60/GAMSsternCa!AP60,"")</f>
        <v/>
      </c>
      <c r="AR60" s="61" t="str">
        <f>IFERROR(sterncalib!AQ60/GAMSsternCa!AQ60,"")</f>
        <v/>
      </c>
      <c r="AS60" s="61" t="str">
        <f>IFERROR(sterncalib!AR60/GAMSsternCa!AR60,"")</f>
        <v/>
      </c>
      <c r="AT60" s="61" t="str">
        <f>IFERROR(sterncalib!AS60/GAMSsternCa!AS60,"")</f>
        <v/>
      </c>
      <c r="AU60" s="61" t="str">
        <f>IFERROR(sterncalib!AT60/GAMSsternCa!AT60,"")</f>
        <v/>
      </c>
      <c r="AV60" s="61" t="str">
        <f>IFERROR(sterncalib!AU60/GAMSsternCa!AU60,"")</f>
        <v/>
      </c>
      <c r="AW60" s="61" t="str">
        <f>IFERROR(sterncalib!AV60/GAMSsternCa!AV60,"")</f>
        <v/>
      </c>
      <c r="AX60" s="61" t="str">
        <f>IFERROR(sterncalib!AW60/GAMSsternCa!AW60,"")</f>
        <v/>
      </c>
      <c r="AY60" s="61" t="str">
        <f>IFERROR(sterncalib!AX60/GAMSsternCa!AX60,"")</f>
        <v/>
      </c>
      <c r="AZ60" s="61" t="str">
        <f>IFERROR(sterncalib!AY60/GAMSsternCa!AY60,"")</f>
        <v/>
      </c>
      <c r="BA60" s="61" t="str">
        <f>IFERROR(sterncalib!AZ60/GAMSsternCa!AZ60,"")</f>
        <v/>
      </c>
      <c r="BB60" s="61" t="str">
        <f>IFERROR(sterncalib!BA60/GAMSsternCa!BA60,"")</f>
        <v/>
      </c>
      <c r="BC60" s="61" t="str">
        <f>IFERROR(sterncalib!BB60/GAMSsternCa!BB60,"")</f>
        <v/>
      </c>
      <c r="BD60" s="61" t="str">
        <f>IFERROR(sterncalib!BC60/GAMSsternCa!BC60,"")</f>
        <v/>
      </c>
      <c r="BE60" s="61" t="str">
        <f>IFERROR(sterncalib!BD60/GAMSsternCa!BD60,"")</f>
        <v/>
      </c>
      <c r="BF60" s="61" t="str">
        <f>IFERROR(sterncalib!BE60/GAMSsternCa!BE60,"")</f>
        <v/>
      </c>
      <c r="BG60" s="61" t="str">
        <f>IFERROR(sterncalib!BF60/GAMSsternCa!BF60,"")</f>
        <v/>
      </c>
      <c r="BH60" s="61" t="str">
        <f>IFERROR(sterncalib!BG60/GAMSsternCa!BG60,"")</f>
        <v/>
      </c>
      <c r="BI60" s="61" t="str">
        <f>IFERROR(sterncalib!BH60/GAMSsternCa!BH60,"")</f>
        <v/>
      </c>
      <c r="BJ60" s="61" t="str">
        <f>IFERROR(sterncalib!BI60/GAMSsternCa!BI60,"")</f>
        <v/>
      </c>
    </row>
    <row r="61" spans="1:62" x14ac:dyDescent="0.25">
      <c r="A61">
        <f>sterncalib!A61</f>
        <v>0</v>
      </c>
      <c r="B61" t="str">
        <f>GAMSbase!A61</f>
        <v>...Atmospheric, Year 2012</v>
      </c>
      <c r="C61" s="61" t="str">
        <f>IFERROR(sterncalib!B61/GAMSsternCa!B61,"")</f>
        <v/>
      </c>
      <c r="D61" s="61" t="str">
        <f>IFERROR(sterncalib!C61/GAMSsternCa!C61,"")</f>
        <v/>
      </c>
      <c r="E61" s="61" t="str">
        <f>IFERROR(sterncalib!D61/GAMSsternCa!D61,"")</f>
        <v/>
      </c>
      <c r="F61" s="61" t="str">
        <f>IFERROR(sterncalib!E61/GAMSsternCa!E61,"")</f>
        <v/>
      </c>
      <c r="G61" s="61" t="str">
        <f>IFERROR(sterncalib!F61/GAMSsternCa!F61,"")</f>
        <v/>
      </c>
      <c r="H61" s="61" t="str">
        <f>IFERROR(sterncalib!G61/GAMSsternCa!G61,"")</f>
        <v/>
      </c>
      <c r="I61" s="61" t="str">
        <f>IFERROR(sterncalib!H61/GAMSsternCa!H61,"")</f>
        <v/>
      </c>
      <c r="J61" s="61" t="str">
        <f>IFERROR(sterncalib!I61/GAMSsternCa!I61,"")</f>
        <v/>
      </c>
      <c r="K61" s="61" t="str">
        <f>IFERROR(sterncalib!J61/GAMSsternCa!J61,"")</f>
        <v/>
      </c>
      <c r="L61" s="61" t="str">
        <f>IFERROR(sterncalib!K61/GAMSsternCa!K61,"")</f>
        <v/>
      </c>
      <c r="M61" s="61" t="str">
        <f>IFERROR(sterncalib!L61/GAMSsternCa!L61,"")</f>
        <v/>
      </c>
      <c r="N61" s="61" t="str">
        <f>IFERROR(sterncalib!M61/GAMSsternCa!M61,"")</f>
        <v/>
      </c>
      <c r="O61" s="61" t="str">
        <f>IFERROR(sterncalib!N61/GAMSsternCa!N61,"")</f>
        <v/>
      </c>
      <c r="P61" s="61" t="str">
        <f>IFERROR(sterncalib!O61/GAMSsternCa!O61,"")</f>
        <v/>
      </c>
      <c r="Q61" s="61" t="str">
        <f>IFERROR(sterncalib!P61/GAMSsternCa!P61,"")</f>
        <v/>
      </c>
      <c r="R61" s="61" t="str">
        <f>IFERROR(sterncalib!Q61/GAMSsternCa!Q61,"")</f>
        <v/>
      </c>
      <c r="S61" s="61" t="str">
        <f>IFERROR(sterncalib!R61/GAMSsternCa!R61,"")</f>
        <v/>
      </c>
      <c r="T61" s="61" t="str">
        <f>IFERROR(sterncalib!S61/GAMSsternCa!S61,"")</f>
        <v/>
      </c>
      <c r="U61" s="61" t="str">
        <f>IFERROR(sterncalib!T61/GAMSsternCa!T61,"")</f>
        <v/>
      </c>
      <c r="V61" s="61" t="str">
        <f>IFERROR(sterncalib!U61/GAMSsternCa!U61,"")</f>
        <v/>
      </c>
      <c r="W61" s="61" t="str">
        <f>IFERROR(sterncalib!V61/GAMSsternCa!V61,"")</f>
        <v/>
      </c>
      <c r="X61" s="61" t="str">
        <f>IFERROR(sterncalib!W61/GAMSsternCa!W61,"")</f>
        <v/>
      </c>
      <c r="Y61" s="61" t="str">
        <f>IFERROR(sterncalib!X61/GAMSsternCa!X61,"")</f>
        <v/>
      </c>
      <c r="Z61" s="61" t="str">
        <f>IFERROR(sterncalib!Y61/GAMSsternCa!Y61,"")</f>
        <v/>
      </c>
      <c r="AA61" s="61" t="str">
        <f>IFERROR(sterncalib!Z61/GAMSsternCa!Z61,"")</f>
        <v/>
      </c>
      <c r="AB61" s="61" t="str">
        <f>IFERROR(sterncalib!AA61/GAMSsternCa!AA61,"")</f>
        <v/>
      </c>
      <c r="AC61" s="61" t="str">
        <f>IFERROR(sterncalib!AB61/GAMSsternCa!AB61,"")</f>
        <v/>
      </c>
      <c r="AD61" s="61" t="str">
        <f>IFERROR(sterncalib!AC61/GAMSsternCa!AC61,"")</f>
        <v/>
      </c>
      <c r="AE61" s="61" t="str">
        <f>IFERROR(sterncalib!AD61/GAMSsternCa!AD61,"")</f>
        <v/>
      </c>
      <c r="AF61" s="61" t="str">
        <f>IFERROR(sterncalib!AE61/GAMSsternCa!AE61,"")</f>
        <v/>
      </c>
      <c r="AG61" s="61" t="str">
        <f>IFERROR(sterncalib!AF61/GAMSsternCa!AF61,"")</f>
        <v/>
      </c>
      <c r="AH61" s="61" t="str">
        <f>IFERROR(sterncalib!AG61/GAMSsternCa!AG61,"")</f>
        <v/>
      </c>
      <c r="AI61" s="61" t="str">
        <f>IFERROR(sterncalib!AH61/GAMSsternCa!AH61,"")</f>
        <v/>
      </c>
      <c r="AJ61" s="61" t="str">
        <f>IFERROR(sterncalib!AI61/GAMSsternCa!AI61,"")</f>
        <v/>
      </c>
      <c r="AK61" s="61" t="str">
        <f>IFERROR(sterncalib!AJ61/GAMSsternCa!AJ61,"")</f>
        <v/>
      </c>
      <c r="AL61" s="61" t="str">
        <f>IFERROR(sterncalib!AK61/GAMSsternCa!AK61,"")</f>
        <v/>
      </c>
      <c r="AM61" s="61" t="str">
        <f>IFERROR(sterncalib!AL61/GAMSsternCa!AL61,"")</f>
        <v/>
      </c>
      <c r="AN61" s="61" t="str">
        <f>IFERROR(sterncalib!AM61/GAMSsternCa!AM61,"")</f>
        <v/>
      </c>
      <c r="AO61" s="61" t="str">
        <f>IFERROR(sterncalib!AN61/GAMSsternCa!AN61,"")</f>
        <v/>
      </c>
      <c r="AP61" s="61" t="str">
        <f>IFERROR(sterncalib!AO61/GAMSsternCa!AO61,"")</f>
        <v/>
      </c>
      <c r="AQ61" s="61" t="str">
        <f>IFERROR(sterncalib!AP61/GAMSsternCa!AP61,"")</f>
        <v/>
      </c>
      <c r="AR61" s="61" t="str">
        <f>IFERROR(sterncalib!AQ61/GAMSsternCa!AQ61,"")</f>
        <v/>
      </c>
      <c r="AS61" s="61" t="str">
        <f>IFERROR(sterncalib!AR61/GAMSsternCa!AR61,"")</f>
        <v/>
      </c>
      <c r="AT61" s="61" t="str">
        <f>IFERROR(sterncalib!AS61/GAMSsternCa!AS61,"")</f>
        <v/>
      </c>
      <c r="AU61" s="61" t="str">
        <f>IFERROR(sterncalib!AT61/GAMSsternCa!AT61,"")</f>
        <v/>
      </c>
      <c r="AV61" s="61" t="str">
        <f>IFERROR(sterncalib!AU61/GAMSsternCa!AU61,"")</f>
        <v/>
      </c>
      <c r="AW61" s="61" t="str">
        <f>IFERROR(sterncalib!AV61/GAMSsternCa!AV61,"")</f>
        <v/>
      </c>
      <c r="AX61" s="61" t="str">
        <f>IFERROR(sterncalib!AW61/GAMSsternCa!AW61,"")</f>
        <v/>
      </c>
      <c r="AY61" s="61" t="str">
        <f>IFERROR(sterncalib!AX61/GAMSsternCa!AX61,"")</f>
        <v/>
      </c>
      <c r="AZ61" s="61" t="str">
        <f>IFERROR(sterncalib!AY61/GAMSsternCa!AY61,"")</f>
        <v/>
      </c>
      <c r="BA61" s="61" t="str">
        <f>IFERROR(sterncalib!AZ61/GAMSsternCa!AZ61,"")</f>
        <v/>
      </c>
      <c r="BB61" s="61" t="str">
        <f>IFERROR(sterncalib!BA61/GAMSsternCa!BA61,"")</f>
        <v/>
      </c>
      <c r="BC61" s="61" t="str">
        <f>IFERROR(sterncalib!BB61/GAMSsternCa!BB61,"")</f>
        <v/>
      </c>
      <c r="BD61" s="61" t="str">
        <f>IFERROR(sterncalib!BC61/GAMSsternCa!BC61,"")</f>
        <v/>
      </c>
      <c r="BE61" s="61" t="str">
        <f>IFERROR(sterncalib!BD61/GAMSsternCa!BD61,"")</f>
        <v/>
      </c>
      <c r="BF61" s="61" t="str">
        <f>IFERROR(sterncalib!BE61/GAMSsternCa!BE61,"")</f>
        <v/>
      </c>
      <c r="BG61" s="61" t="str">
        <f>IFERROR(sterncalib!BF61/GAMSsternCa!BF61,"")</f>
        <v/>
      </c>
      <c r="BH61" s="61" t="str">
        <f>IFERROR(sterncalib!BG61/GAMSsternCa!BG61,"")</f>
        <v/>
      </c>
      <c r="BI61" s="61" t="str">
        <f>IFERROR(sterncalib!BH61/GAMSsternCa!BH61,"")</f>
        <v/>
      </c>
      <c r="BJ61" s="61" t="str">
        <f>IFERROR(sterncalib!BI61/GAMSsternCa!BI61,"")</f>
        <v/>
      </c>
    </row>
    <row r="62" spans="1:62" x14ac:dyDescent="0.25">
      <c r="A62" t="str">
        <f>sterncalib!A62</f>
        <v>CO2 in biosphere/shallow oceans (GTC), 2010</v>
      </c>
      <c r="B62" t="str">
        <f>GAMSbase!A62</f>
        <v>...Biosphere and Shallow Oceans, Year 2008</v>
      </c>
      <c r="C62" s="61">
        <f>IFERROR(sterncalib!B62/GAMSsternCa!B62,"")</f>
        <v>1</v>
      </c>
      <c r="D62" s="61" t="str">
        <f>IFERROR(sterncalib!C62/GAMSsternCa!C62,"")</f>
        <v/>
      </c>
      <c r="E62" s="61" t="str">
        <f>IFERROR(sterncalib!D62/GAMSsternCa!D62,"")</f>
        <v/>
      </c>
      <c r="F62" s="61" t="str">
        <f>IFERROR(sterncalib!E62/GAMSsternCa!E62,"")</f>
        <v/>
      </c>
      <c r="G62" s="61" t="str">
        <f>IFERROR(sterncalib!F62/GAMSsternCa!F62,"")</f>
        <v/>
      </c>
      <c r="H62" s="61" t="str">
        <f>IFERROR(sterncalib!G62/GAMSsternCa!G62,"")</f>
        <v/>
      </c>
      <c r="I62" s="61" t="str">
        <f>IFERROR(sterncalib!H62/GAMSsternCa!H62,"")</f>
        <v/>
      </c>
      <c r="J62" s="61" t="str">
        <f>IFERROR(sterncalib!I62/GAMSsternCa!I62,"")</f>
        <v/>
      </c>
      <c r="K62" s="61" t="str">
        <f>IFERROR(sterncalib!J62/GAMSsternCa!J62,"")</f>
        <v/>
      </c>
      <c r="L62" s="61" t="str">
        <f>IFERROR(sterncalib!K62/GAMSsternCa!K62,"")</f>
        <v/>
      </c>
      <c r="M62" s="61" t="str">
        <f>IFERROR(sterncalib!L62/GAMSsternCa!L62,"")</f>
        <v/>
      </c>
      <c r="N62" s="61" t="str">
        <f>IFERROR(sterncalib!M62/GAMSsternCa!M62,"")</f>
        <v/>
      </c>
      <c r="O62" s="61" t="str">
        <f>IFERROR(sterncalib!N62/GAMSsternCa!N62,"")</f>
        <v/>
      </c>
      <c r="P62" s="61" t="str">
        <f>IFERROR(sterncalib!O62/GAMSsternCa!O62,"")</f>
        <v/>
      </c>
      <c r="Q62" s="61" t="str">
        <f>IFERROR(sterncalib!P62/GAMSsternCa!P62,"")</f>
        <v/>
      </c>
      <c r="R62" s="61" t="str">
        <f>IFERROR(sterncalib!Q62/GAMSsternCa!Q62,"")</f>
        <v/>
      </c>
      <c r="S62" s="61" t="str">
        <f>IFERROR(sterncalib!R62/GAMSsternCa!R62,"")</f>
        <v/>
      </c>
      <c r="T62" s="61" t="str">
        <f>IFERROR(sterncalib!S62/GAMSsternCa!S62,"")</f>
        <v/>
      </c>
      <c r="U62" s="61" t="str">
        <f>IFERROR(sterncalib!T62/GAMSsternCa!T62,"")</f>
        <v/>
      </c>
      <c r="V62" s="61" t="str">
        <f>IFERROR(sterncalib!U62/GAMSsternCa!U62,"")</f>
        <v/>
      </c>
      <c r="W62" s="61" t="str">
        <f>IFERROR(sterncalib!V62/GAMSsternCa!V62,"")</f>
        <v/>
      </c>
      <c r="X62" s="61" t="str">
        <f>IFERROR(sterncalib!W62/GAMSsternCa!W62,"")</f>
        <v/>
      </c>
      <c r="Y62" s="61" t="str">
        <f>IFERROR(sterncalib!X62/GAMSsternCa!X62,"")</f>
        <v/>
      </c>
      <c r="Z62" s="61" t="str">
        <f>IFERROR(sterncalib!Y62/GAMSsternCa!Y62,"")</f>
        <v/>
      </c>
      <c r="AA62" s="61" t="str">
        <f>IFERROR(sterncalib!Z62/GAMSsternCa!Z62,"")</f>
        <v/>
      </c>
      <c r="AB62" s="61" t="str">
        <f>IFERROR(sterncalib!AA62/GAMSsternCa!AA62,"")</f>
        <v/>
      </c>
      <c r="AC62" s="61" t="str">
        <f>IFERROR(sterncalib!AB62/GAMSsternCa!AB62,"")</f>
        <v/>
      </c>
      <c r="AD62" s="61" t="str">
        <f>IFERROR(sterncalib!AC62/GAMSsternCa!AC62,"")</f>
        <v/>
      </c>
      <c r="AE62" s="61" t="str">
        <f>IFERROR(sterncalib!AD62/GAMSsternCa!AD62,"")</f>
        <v/>
      </c>
      <c r="AF62" s="61" t="str">
        <f>IFERROR(sterncalib!AE62/GAMSsternCa!AE62,"")</f>
        <v/>
      </c>
      <c r="AG62" s="61" t="str">
        <f>IFERROR(sterncalib!AF62/GAMSsternCa!AF62,"")</f>
        <v/>
      </c>
      <c r="AH62" s="61" t="str">
        <f>IFERROR(sterncalib!AG62/GAMSsternCa!AG62,"")</f>
        <v/>
      </c>
      <c r="AI62" s="61" t="str">
        <f>IFERROR(sterncalib!AH62/GAMSsternCa!AH62,"")</f>
        <v/>
      </c>
      <c r="AJ62" s="61" t="str">
        <f>IFERROR(sterncalib!AI62/GAMSsternCa!AI62,"")</f>
        <v/>
      </c>
      <c r="AK62" s="61" t="str">
        <f>IFERROR(sterncalib!AJ62/GAMSsternCa!AJ62,"")</f>
        <v/>
      </c>
      <c r="AL62" s="61" t="str">
        <f>IFERROR(sterncalib!AK62/GAMSsternCa!AK62,"")</f>
        <v/>
      </c>
      <c r="AM62" s="61" t="str">
        <f>IFERROR(sterncalib!AL62/GAMSsternCa!AL62,"")</f>
        <v/>
      </c>
      <c r="AN62" s="61" t="str">
        <f>IFERROR(sterncalib!AM62/GAMSsternCa!AM62,"")</f>
        <v/>
      </c>
      <c r="AO62" s="61" t="str">
        <f>IFERROR(sterncalib!AN62/GAMSsternCa!AN62,"")</f>
        <v/>
      </c>
      <c r="AP62" s="61" t="str">
        <f>IFERROR(sterncalib!AO62/GAMSsternCa!AO62,"")</f>
        <v/>
      </c>
      <c r="AQ62" s="61" t="str">
        <f>IFERROR(sterncalib!AP62/GAMSsternCa!AP62,"")</f>
        <v/>
      </c>
      <c r="AR62" s="61" t="str">
        <f>IFERROR(sterncalib!AQ62/GAMSsternCa!AQ62,"")</f>
        <v/>
      </c>
      <c r="AS62" s="61" t="str">
        <f>IFERROR(sterncalib!AR62/GAMSsternCa!AR62,"")</f>
        <v/>
      </c>
      <c r="AT62" s="61" t="str">
        <f>IFERROR(sterncalib!AS62/GAMSsternCa!AS62,"")</f>
        <v/>
      </c>
      <c r="AU62" s="61" t="str">
        <f>IFERROR(sterncalib!AT62/GAMSsternCa!AT62,"")</f>
        <v/>
      </c>
      <c r="AV62" s="61" t="str">
        <f>IFERROR(sterncalib!AU62/GAMSsternCa!AU62,"")</f>
        <v/>
      </c>
      <c r="AW62" s="61" t="str">
        <f>IFERROR(sterncalib!AV62/GAMSsternCa!AV62,"")</f>
        <v/>
      </c>
      <c r="AX62" s="61" t="str">
        <f>IFERROR(sterncalib!AW62/GAMSsternCa!AW62,"")</f>
        <v/>
      </c>
      <c r="AY62" s="61" t="str">
        <f>IFERROR(sterncalib!AX62/GAMSsternCa!AX62,"")</f>
        <v/>
      </c>
      <c r="AZ62" s="61" t="str">
        <f>IFERROR(sterncalib!AY62/GAMSsternCa!AY62,"")</f>
        <v/>
      </c>
      <c r="BA62" s="61" t="str">
        <f>IFERROR(sterncalib!AZ62/GAMSsternCa!AZ62,"")</f>
        <v/>
      </c>
      <c r="BB62" s="61" t="str">
        <f>IFERROR(sterncalib!BA62/GAMSsternCa!BA62,"")</f>
        <v/>
      </c>
      <c r="BC62" s="61" t="str">
        <f>IFERROR(sterncalib!BB62/GAMSsternCa!BB62,"")</f>
        <v/>
      </c>
      <c r="BD62" s="61" t="str">
        <f>IFERROR(sterncalib!BC62/GAMSsternCa!BC62,"")</f>
        <v/>
      </c>
      <c r="BE62" s="61" t="str">
        <f>IFERROR(sterncalib!BD62/GAMSsternCa!BD62,"")</f>
        <v/>
      </c>
      <c r="BF62" s="61" t="str">
        <f>IFERROR(sterncalib!BE62/GAMSsternCa!BE62,"")</f>
        <v/>
      </c>
      <c r="BG62" s="61" t="str">
        <f>IFERROR(sterncalib!BF62/GAMSsternCa!BF62,"")</f>
        <v/>
      </c>
      <c r="BH62" s="61" t="str">
        <f>IFERROR(sterncalib!BG62/GAMSsternCa!BG62,"")</f>
        <v/>
      </c>
      <c r="BI62" s="61" t="str">
        <f>IFERROR(sterncalib!BH62/GAMSsternCa!BH62,"")</f>
        <v/>
      </c>
      <c r="BJ62" s="61" t="str">
        <f>IFERROR(sterncalib!BI62/GAMSsternCa!BI62,"")</f>
        <v/>
      </c>
    </row>
    <row r="63" spans="1:62" x14ac:dyDescent="0.25">
      <c r="A63" t="str">
        <f>sterncalib!A63</f>
        <v>Initial concentration of CO2 in deep oceans (GTC), 2010</v>
      </c>
      <c r="B63" t="str">
        <f>GAMSbase!A63</f>
        <v>...Deep Oceans, Year 2008</v>
      </c>
      <c r="C63" s="61">
        <f>IFERROR(sterncalib!B63/GAMSsternCa!B63,"")</f>
        <v>1</v>
      </c>
      <c r="D63" s="61" t="str">
        <f>IFERROR(sterncalib!C63/GAMSsternCa!C63,"")</f>
        <v/>
      </c>
      <c r="E63" s="61" t="str">
        <f>IFERROR(sterncalib!D63/GAMSsternCa!D63,"")</f>
        <v/>
      </c>
      <c r="F63" s="61" t="str">
        <f>IFERROR(sterncalib!E63/GAMSsternCa!E63,"")</f>
        <v/>
      </c>
      <c r="G63" s="61" t="str">
        <f>IFERROR(sterncalib!F63/GAMSsternCa!F63,"")</f>
        <v/>
      </c>
      <c r="H63" s="61" t="str">
        <f>IFERROR(sterncalib!G63/GAMSsternCa!G63,"")</f>
        <v/>
      </c>
      <c r="I63" s="61" t="str">
        <f>IFERROR(sterncalib!H63/GAMSsternCa!H63,"")</f>
        <v/>
      </c>
      <c r="J63" s="61" t="str">
        <f>IFERROR(sterncalib!I63/GAMSsternCa!I63,"")</f>
        <v/>
      </c>
      <c r="K63" s="61" t="str">
        <f>IFERROR(sterncalib!J63/GAMSsternCa!J63,"")</f>
        <v/>
      </c>
      <c r="L63" s="61" t="str">
        <f>IFERROR(sterncalib!K63/GAMSsternCa!K63,"")</f>
        <v/>
      </c>
      <c r="M63" s="61" t="str">
        <f>IFERROR(sterncalib!L63/GAMSsternCa!L63,"")</f>
        <v/>
      </c>
      <c r="N63" s="61" t="str">
        <f>IFERROR(sterncalib!M63/GAMSsternCa!M63,"")</f>
        <v/>
      </c>
      <c r="O63" s="61" t="str">
        <f>IFERROR(sterncalib!N63/GAMSsternCa!N63,"")</f>
        <v/>
      </c>
      <c r="P63" s="61" t="str">
        <f>IFERROR(sterncalib!O63/GAMSsternCa!O63,"")</f>
        <v/>
      </c>
      <c r="Q63" s="61" t="str">
        <f>IFERROR(sterncalib!P63/GAMSsternCa!P63,"")</f>
        <v/>
      </c>
      <c r="R63" s="61" t="str">
        <f>IFERROR(sterncalib!Q63/GAMSsternCa!Q63,"")</f>
        <v/>
      </c>
      <c r="S63" s="61" t="str">
        <f>IFERROR(sterncalib!R63/GAMSsternCa!R63,"")</f>
        <v/>
      </c>
      <c r="T63" s="61" t="str">
        <f>IFERROR(sterncalib!S63/GAMSsternCa!S63,"")</f>
        <v/>
      </c>
      <c r="U63" s="61" t="str">
        <f>IFERROR(sterncalib!T63/GAMSsternCa!T63,"")</f>
        <v/>
      </c>
      <c r="V63" s="61" t="str">
        <f>IFERROR(sterncalib!U63/GAMSsternCa!U63,"")</f>
        <v/>
      </c>
      <c r="W63" s="61" t="str">
        <f>IFERROR(sterncalib!V63/GAMSsternCa!V63,"")</f>
        <v/>
      </c>
      <c r="X63" s="61" t="str">
        <f>IFERROR(sterncalib!W63/GAMSsternCa!W63,"")</f>
        <v/>
      </c>
      <c r="Y63" s="61" t="str">
        <f>IFERROR(sterncalib!X63/GAMSsternCa!X63,"")</f>
        <v/>
      </c>
      <c r="Z63" s="61" t="str">
        <f>IFERROR(sterncalib!Y63/GAMSsternCa!Y63,"")</f>
        <v/>
      </c>
      <c r="AA63" s="61" t="str">
        <f>IFERROR(sterncalib!Z63/GAMSsternCa!Z63,"")</f>
        <v/>
      </c>
      <c r="AB63" s="61" t="str">
        <f>IFERROR(sterncalib!AA63/GAMSsternCa!AA63,"")</f>
        <v/>
      </c>
      <c r="AC63" s="61" t="str">
        <f>IFERROR(sterncalib!AB63/GAMSsternCa!AB63,"")</f>
        <v/>
      </c>
      <c r="AD63" s="61" t="str">
        <f>IFERROR(sterncalib!AC63/GAMSsternCa!AC63,"")</f>
        <v/>
      </c>
      <c r="AE63" s="61" t="str">
        <f>IFERROR(sterncalib!AD63/GAMSsternCa!AD63,"")</f>
        <v/>
      </c>
      <c r="AF63" s="61" t="str">
        <f>IFERROR(sterncalib!AE63/GAMSsternCa!AE63,"")</f>
        <v/>
      </c>
      <c r="AG63" s="61" t="str">
        <f>IFERROR(sterncalib!AF63/GAMSsternCa!AF63,"")</f>
        <v/>
      </c>
      <c r="AH63" s="61" t="str">
        <f>IFERROR(sterncalib!AG63/GAMSsternCa!AG63,"")</f>
        <v/>
      </c>
      <c r="AI63" s="61" t="str">
        <f>IFERROR(sterncalib!AH63/GAMSsternCa!AH63,"")</f>
        <v/>
      </c>
      <c r="AJ63" s="61" t="str">
        <f>IFERROR(sterncalib!AI63/GAMSsternCa!AI63,"")</f>
        <v/>
      </c>
      <c r="AK63" s="61" t="str">
        <f>IFERROR(sterncalib!AJ63/GAMSsternCa!AJ63,"")</f>
        <v/>
      </c>
      <c r="AL63" s="61" t="str">
        <f>IFERROR(sterncalib!AK63/GAMSsternCa!AK63,"")</f>
        <v/>
      </c>
      <c r="AM63" s="61" t="str">
        <f>IFERROR(sterncalib!AL63/GAMSsternCa!AL63,"")</f>
        <v/>
      </c>
      <c r="AN63" s="61" t="str">
        <f>IFERROR(sterncalib!AM63/GAMSsternCa!AM63,"")</f>
        <v/>
      </c>
      <c r="AO63" s="61" t="str">
        <f>IFERROR(sterncalib!AN63/GAMSsternCa!AN63,"")</f>
        <v/>
      </c>
      <c r="AP63" s="61" t="str">
        <f>IFERROR(sterncalib!AO63/GAMSsternCa!AO63,"")</f>
        <v/>
      </c>
      <c r="AQ63" s="61" t="str">
        <f>IFERROR(sterncalib!AP63/GAMSsternCa!AP63,"")</f>
        <v/>
      </c>
      <c r="AR63" s="61" t="str">
        <f>IFERROR(sterncalib!AQ63/GAMSsternCa!AQ63,"")</f>
        <v/>
      </c>
      <c r="AS63" s="61" t="str">
        <f>IFERROR(sterncalib!AR63/GAMSsternCa!AR63,"")</f>
        <v/>
      </c>
      <c r="AT63" s="61" t="str">
        <f>IFERROR(sterncalib!AS63/GAMSsternCa!AS63,"")</f>
        <v/>
      </c>
      <c r="AU63" s="61" t="str">
        <f>IFERROR(sterncalib!AT63/GAMSsternCa!AT63,"")</f>
        <v/>
      </c>
      <c r="AV63" s="61" t="str">
        <f>IFERROR(sterncalib!AU63/GAMSsternCa!AU63,"")</f>
        <v/>
      </c>
      <c r="AW63" s="61" t="str">
        <f>IFERROR(sterncalib!AV63/GAMSsternCa!AV63,"")</f>
        <v/>
      </c>
      <c r="AX63" s="61" t="str">
        <f>IFERROR(sterncalib!AW63/GAMSsternCa!AW63,"")</f>
        <v/>
      </c>
      <c r="AY63" s="61" t="str">
        <f>IFERROR(sterncalib!AX63/GAMSsternCa!AX63,"")</f>
        <v/>
      </c>
      <c r="AZ63" s="61" t="str">
        <f>IFERROR(sterncalib!AY63/GAMSsternCa!AY63,"")</f>
        <v/>
      </c>
      <c r="BA63" s="61" t="str">
        <f>IFERROR(sterncalib!AZ63/GAMSsternCa!AZ63,"")</f>
        <v/>
      </c>
      <c r="BB63" s="61" t="str">
        <f>IFERROR(sterncalib!BA63/GAMSsternCa!BA63,"")</f>
        <v/>
      </c>
      <c r="BC63" s="61" t="str">
        <f>IFERROR(sterncalib!BB63/GAMSsternCa!BB63,"")</f>
        <v/>
      </c>
      <c r="BD63" s="61" t="str">
        <f>IFERROR(sterncalib!BC63/GAMSsternCa!BC63,"")</f>
        <v/>
      </c>
      <c r="BE63" s="61" t="str">
        <f>IFERROR(sterncalib!BD63/GAMSsternCa!BD63,"")</f>
        <v/>
      </c>
      <c r="BF63" s="61" t="str">
        <f>IFERROR(sterncalib!BE63/GAMSsternCa!BE63,"")</f>
        <v/>
      </c>
      <c r="BG63" s="61" t="str">
        <f>IFERROR(sterncalib!BF63/GAMSsternCa!BF63,"")</f>
        <v/>
      </c>
      <c r="BH63" s="61" t="str">
        <f>IFERROR(sterncalib!BG63/GAMSsternCa!BG63,"")</f>
        <v/>
      </c>
      <c r="BI63" s="61" t="str">
        <f>IFERROR(sterncalib!BH63/GAMSsternCa!BH63,"")</f>
        <v/>
      </c>
      <c r="BJ63" s="61" t="str">
        <f>IFERROR(sterncalib!BI63/GAMSsternCa!BI63,"")</f>
        <v/>
      </c>
    </row>
    <row r="64" spans="1:62" x14ac:dyDescent="0.25">
      <c r="A64" t="str">
        <f>sterncalib!A64</f>
        <v>CARBON CYCLE PARAMETERS (per 5 year period)</v>
      </c>
      <c r="B64" t="str">
        <f>GAMSbase!A64</f>
        <v>* CARBON CYCLE PARAMETERS</v>
      </c>
      <c r="C64" s="61" t="str">
        <f>IFERROR(sterncalib!B64/GAMSsternCa!B64,"")</f>
        <v/>
      </c>
      <c r="D64" s="61" t="str">
        <f>IFERROR(sterncalib!C64/GAMSsternCa!C64,"")</f>
        <v/>
      </c>
      <c r="E64" s="61" t="str">
        <f>IFERROR(sterncalib!D64/GAMSsternCa!D64,"")</f>
        <v/>
      </c>
      <c r="F64" s="61" t="str">
        <f>IFERROR(sterncalib!E64/GAMSsternCa!E64,"")</f>
        <v/>
      </c>
      <c r="G64" s="61" t="str">
        <f>IFERROR(sterncalib!F64/GAMSsternCa!F64,"")</f>
        <v/>
      </c>
      <c r="H64" s="61" t="str">
        <f>IFERROR(sterncalib!G64/GAMSsternCa!G64,"")</f>
        <v/>
      </c>
      <c r="I64" s="61" t="str">
        <f>IFERROR(sterncalib!H64/GAMSsternCa!H64,"")</f>
        <v/>
      </c>
      <c r="J64" s="61" t="str">
        <f>IFERROR(sterncalib!I64/GAMSsternCa!I64,"")</f>
        <v/>
      </c>
      <c r="K64" s="61" t="str">
        <f>IFERROR(sterncalib!J64/GAMSsternCa!J64,"")</f>
        <v/>
      </c>
      <c r="L64" s="61" t="str">
        <f>IFERROR(sterncalib!K64/GAMSsternCa!K64,"")</f>
        <v/>
      </c>
      <c r="M64" s="61" t="str">
        <f>IFERROR(sterncalib!L64/GAMSsternCa!L64,"")</f>
        <v/>
      </c>
      <c r="N64" s="61" t="str">
        <f>IFERROR(sterncalib!M64/GAMSsternCa!M64,"")</f>
        <v/>
      </c>
      <c r="O64" s="61" t="str">
        <f>IFERROR(sterncalib!N64/GAMSsternCa!N64,"")</f>
        <v/>
      </c>
      <c r="P64" s="61" t="str">
        <f>IFERROR(sterncalib!O64/GAMSsternCa!O64,"")</f>
        <v/>
      </c>
      <c r="Q64" s="61" t="str">
        <f>IFERROR(sterncalib!P64/GAMSsternCa!P64,"")</f>
        <v/>
      </c>
      <c r="R64" s="61" t="str">
        <f>IFERROR(sterncalib!Q64/GAMSsternCa!Q64,"")</f>
        <v/>
      </c>
      <c r="S64" s="61" t="str">
        <f>IFERROR(sterncalib!R64/GAMSsternCa!R64,"")</f>
        <v/>
      </c>
      <c r="T64" s="61" t="str">
        <f>IFERROR(sterncalib!S64/GAMSsternCa!S64,"")</f>
        <v/>
      </c>
      <c r="U64" s="61" t="str">
        <f>IFERROR(sterncalib!T64/GAMSsternCa!T64,"")</f>
        <v/>
      </c>
      <c r="V64" s="61" t="str">
        <f>IFERROR(sterncalib!U64/GAMSsternCa!U64,"")</f>
        <v/>
      </c>
      <c r="W64" s="61" t="str">
        <f>IFERROR(sterncalib!V64/GAMSsternCa!V64,"")</f>
        <v/>
      </c>
      <c r="X64" s="61" t="str">
        <f>IFERROR(sterncalib!W64/GAMSsternCa!W64,"")</f>
        <v/>
      </c>
      <c r="Y64" s="61" t="str">
        <f>IFERROR(sterncalib!X64/GAMSsternCa!X64,"")</f>
        <v/>
      </c>
      <c r="Z64" s="61" t="str">
        <f>IFERROR(sterncalib!Y64/GAMSsternCa!Y64,"")</f>
        <v/>
      </c>
      <c r="AA64" s="61" t="str">
        <f>IFERROR(sterncalib!Z64/GAMSsternCa!Z64,"")</f>
        <v/>
      </c>
      <c r="AB64" s="61" t="str">
        <f>IFERROR(sterncalib!AA64/GAMSsternCa!AA64,"")</f>
        <v/>
      </c>
      <c r="AC64" s="61" t="str">
        <f>IFERROR(sterncalib!AB64/GAMSsternCa!AB64,"")</f>
        <v/>
      </c>
      <c r="AD64" s="61" t="str">
        <f>IFERROR(sterncalib!AC64/GAMSsternCa!AC64,"")</f>
        <v/>
      </c>
      <c r="AE64" s="61" t="str">
        <f>IFERROR(sterncalib!AD64/GAMSsternCa!AD64,"")</f>
        <v/>
      </c>
      <c r="AF64" s="61" t="str">
        <f>IFERROR(sterncalib!AE64/GAMSsternCa!AE64,"")</f>
        <v/>
      </c>
      <c r="AG64" s="61" t="str">
        <f>IFERROR(sterncalib!AF64/GAMSsternCa!AF64,"")</f>
        <v/>
      </c>
      <c r="AH64" s="61" t="str">
        <f>IFERROR(sterncalib!AG64/GAMSsternCa!AG64,"")</f>
        <v/>
      </c>
      <c r="AI64" s="61" t="str">
        <f>IFERROR(sterncalib!AH64/GAMSsternCa!AH64,"")</f>
        <v/>
      </c>
      <c r="AJ64" s="61" t="str">
        <f>IFERROR(sterncalib!AI64/GAMSsternCa!AI64,"")</f>
        <v/>
      </c>
      <c r="AK64" s="61" t="str">
        <f>IFERROR(sterncalib!AJ64/GAMSsternCa!AJ64,"")</f>
        <v/>
      </c>
      <c r="AL64" s="61" t="str">
        <f>IFERROR(sterncalib!AK64/GAMSsternCa!AK64,"")</f>
        <v/>
      </c>
      <c r="AM64" s="61" t="str">
        <f>IFERROR(sterncalib!AL64/GAMSsternCa!AL64,"")</f>
        <v/>
      </c>
      <c r="AN64" s="61" t="str">
        <f>IFERROR(sterncalib!AM64/GAMSsternCa!AM64,"")</f>
        <v/>
      </c>
      <c r="AO64" s="61" t="str">
        <f>IFERROR(sterncalib!AN64/GAMSsternCa!AN64,"")</f>
        <v/>
      </c>
      <c r="AP64" s="61" t="str">
        <f>IFERROR(sterncalib!AO64/GAMSsternCa!AO64,"")</f>
        <v/>
      </c>
      <c r="AQ64" s="61" t="str">
        <f>IFERROR(sterncalib!AP64/GAMSsternCa!AP64,"")</f>
        <v/>
      </c>
      <c r="AR64" s="61" t="str">
        <f>IFERROR(sterncalib!AQ64/GAMSsternCa!AQ64,"")</f>
        <v/>
      </c>
      <c r="AS64" s="61" t="str">
        <f>IFERROR(sterncalib!AR64/GAMSsternCa!AR64,"")</f>
        <v/>
      </c>
      <c r="AT64" s="61" t="str">
        <f>IFERROR(sterncalib!AS64/GAMSsternCa!AS64,"")</f>
        <v/>
      </c>
      <c r="AU64" s="61" t="str">
        <f>IFERROR(sterncalib!AT64/GAMSsternCa!AT64,"")</f>
        <v/>
      </c>
      <c r="AV64" s="61" t="str">
        <f>IFERROR(sterncalib!AU64/GAMSsternCa!AU64,"")</f>
        <v/>
      </c>
      <c r="AW64" s="61" t="str">
        <f>IFERROR(sterncalib!AV64/GAMSsternCa!AV64,"")</f>
        <v/>
      </c>
      <c r="AX64" s="61" t="str">
        <f>IFERROR(sterncalib!AW64/GAMSsternCa!AW64,"")</f>
        <v/>
      </c>
      <c r="AY64" s="61" t="str">
        <f>IFERROR(sterncalib!AX64/GAMSsternCa!AX64,"")</f>
        <v/>
      </c>
      <c r="AZ64" s="61" t="str">
        <f>IFERROR(sterncalib!AY64/GAMSsternCa!AY64,"")</f>
        <v/>
      </c>
      <c r="BA64" s="61" t="str">
        <f>IFERROR(sterncalib!AZ64/GAMSsternCa!AZ64,"")</f>
        <v/>
      </c>
      <c r="BB64" s="61" t="str">
        <f>IFERROR(sterncalib!BA64/GAMSsternCa!BA64,"")</f>
        <v/>
      </c>
      <c r="BC64" s="61" t="str">
        <f>IFERROR(sterncalib!BB64/GAMSsternCa!BB64,"")</f>
        <v/>
      </c>
      <c r="BD64" s="61" t="str">
        <f>IFERROR(sterncalib!BC64/GAMSsternCa!BC64,"")</f>
        <v/>
      </c>
      <c r="BE64" s="61" t="str">
        <f>IFERROR(sterncalib!BD64/GAMSsternCa!BD64,"")</f>
        <v/>
      </c>
      <c r="BF64" s="61" t="str">
        <f>IFERROR(sterncalib!BE64/GAMSsternCa!BE64,"")</f>
        <v/>
      </c>
      <c r="BG64" s="61" t="str">
        <f>IFERROR(sterncalib!BF64/GAMSsternCa!BF64,"")</f>
        <v/>
      </c>
      <c r="BH64" s="61" t="str">
        <f>IFERROR(sterncalib!BG64/GAMSsternCa!BG64,"")</f>
        <v/>
      </c>
      <c r="BI64" s="61" t="str">
        <f>IFERROR(sterncalib!BH64/GAMSsternCa!BH64,"")</f>
        <v/>
      </c>
      <c r="BJ64" s="61" t="str">
        <f>IFERROR(sterncalib!BI64/GAMSsternCa!BI64,"")</f>
        <v/>
      </c>
    </row>
    <row r="65" spans="1:62" x14ac:dyDescent="0.25">
      <c r="A65" t="str">
        <f>sterncalib!A65</f>
        <v xml:space="preserve">      Atmosphere to atmosphere (b11)</v>
      </c>
      <c r="B65" t="str">
        <f>GAMSbase!A65</f>
        <v>AtA b11</v>
      </c>
      <c r="C65" s="61">
        <f>IFERROR(sterncalib!B65/GAMSsternCa!B65,"")</f>
        <v>1</v>
      </c>
      <c r="D65" s="61" t="str">
        <f>IFERROR(sterncalib!C65/GAMSsternCa!C65,"")</f>
        <v/>
      </c>
      <c r="E65" s="61" t="str">
        <f>IFERROR(sterncalib!D65/GAMSsternCa!D65,"")</f>
        <v/>
      </c>
      <c r="F65" s="61" t="str">
        <f>IFERROR(sterncalib!E65/GAMSsternCa!E65,"")</f>
        <v/>
      </c>
      <c r="G65" s="61" t="str">
        <f>IFERROR(sterncalib!F65/GAMSsternCa!F65,"")</f>
        <v/>
      </c>
      <c r="H65" s="61" t="str">
        <f>IFERROR(sterncalib!G65/GAMSsternCa!G65,"")</f>
        <v/>
      </c>
      <c r="I65" s="61" t="str">
        <f>IFERROR(sterncalib!H65/GAMSsternCa!H65,"")</f>
        <v/>
      </c>
      <c r="J65" s="61" t="str">
        <f>IFERROR(sterncalib!I65/GAMSsternCa!I65,"")</f>
        <v/>
      </c>
      <c r="K65" s="61" t="str">
        <f>IFERROR(sterncalib!J65/GAMSsternCa!J65,"")</f>
        <v/>
      </c>
      <c r="L65" s="61" t="str">
        <f>IFERROR(sterncalib!K65/GAMSsternCa!K65,"")</f>
        <v/>
      </c>
      <c r="M65" s="61" t="str">
        <f>IFERROR(sterncalib!L65/GAMSsternCa!L65,"")</f>
        <v/>
      </c>
      <c r="N65" s="61" t="str">
        <f>IFERROR(sterncalib!M65/GAMSsternCa!M65,"")</f>
        <v/>
      </c>
      <c r="O65" s="61" t="str">
        <f>IFERROR(sterncalib!N65/GAMSsternCa!N65,"")</f>
        <v/>
      </c>
      <c r="P65" s="61" t="str">
        <f>IFERROR(sterncalib!O65/GAMSsternCa!O65,"")</f>
        <v/>
      </c>
      <c r="Q65" s="61" t="str">
        <f>IFERROR(sterncalib!P65/GAMSsternCa!P65,"")</f>
        <v/>
      </c>
      <c r="R65" s="61" t="str">
        <f>IFERROR(sterncalib!Q65/GAMSsternCa!Q65,"")</f>
        <v/>
      </c>
      <c r="S65" s="61" t="str">
        <f>IFERROR(sterncalib!R65/GAMSsternCa!R65,"")</f>
        <v/>
      </c>
      <c r="T65" s="61" t="str">
        <f>IFERROR(sterncalib!S65/GAMSsternCa!S65,"")</f>
        <v/>
      </c>
      <c r="U65" s="61" t="str">
        <f>IFERROR(sterncalib!T65/GAMSsternCa!T65,"")</f>
        <v/>
      </c>
      <c r="V65" s="61" t="str">
        <f>IFERROR(sterncalib!U65/GAMSsternCa!U65,"")</f>
        <v/>
      </c>
      <c r="W65" s="61" t="str">
        <f>IFERROR(sterncalib!V65/GAMSsternCa!V65,"")</f>
        <v/>
      </c>
      <c r="X65" s="61" t="str">
        <f>IFERROR(sterncalib!W65/GAMSsternCa!W65,"")</f>
        <v/>
      </c>
      <c r="Y65" s="61" t="str">
        <f>IFERROR(sterncalib!X65/GAMSsternCa!X65,"")</f>
        <v/>
      </c>
      <c r="Z65" s="61" t="str">
        <f>IFERROR(sterncalib!Y65/GAMSsternCa!Y65,"")</f>
        <v/>
      </c>
      <c r="AA65" s="61" t="str">
        <f>IFERROR(sterncalib!Z65/GAMSsternCa!Z65,"")</f>
        <v/>
      </c>
      <c r="AB65" s="61" t="str">
        <f>IFERROR(sterncalib!AA65/GAMSsternCa!AA65,"")</f>
        <v/>
      </c>
      <c r="AC65" s="61" t="str">
        <f>IFERROR(sterncalib!AB65/GAMSsternCa!AB65,"")</f>
        <v/>
      </c>
      <c r="AD65" s="61" t="str">
        <f>IFERROR(sterncalib!AC65/GAMSsternCa!AC65,"")</f>
        <v/>
      </c>
      <c r="AE65" s="61" t="str">
        <f>IFERROR(sterncalib!AD65/GAMSsternCa!AD65,"")</f>
        <v/>
      </c>
      <c r="AF65" s="61" t="str">
        <f>IFERROR(sterncalib!AE65/GAMSsternCa!AE65,"")</f>
        <v/>
      </c>
      <c r="AG65" s="61" t="str">
        <f>IFERROR(sterncalib!AF65/GAMSsternCa!AF65,"")</f>
        <v/>
      </c>
      <c r="AH65" s="61" t="str">
        <f>IFERROR(sterncalib!AG65/GAMSsternCa!AG65,"")</f>
        <v/>
      </c>
      <c r="AI65" s="61" t="str">
        <f>IFERROR(sterncalib!AH65/GAMSsternCa!AH65,"")</f>
        <v/>
      </c>
      <c r="AJ65" s="61" t="str">
        <f>IFERROR(sterncalib!AI65/GAMSsternCa!AI65,"")</f>
        <v/>
      </c>
      <c r="AK65" s="61" t="str">
        <f>IFERROR(sterncalib!AJ65/GAMSsternCa!AJ65,"")</f>
        <v/>
      </c>
      <c r="AL65" s="61" t="str">
        <f>IFERROR(sterncalib!AK65/GAMSsternCa!AK65,"")</f>
        <v/>
      </c>
      <c r="AM65" s="61" t="str">
        <f>IFERROR(sterncalib!AL65/GAMSsternCa!AL65,"")</f>
        <v/>
      </c>
      <c r="AN65" s="61" t="str">
        <f>IFERROR(sterncalib!AM65/GAMSsternCa!AM65,"")</f>
        <v/>
      </c>
      <c r="AO65" s="61" t="str">
        <f>IFERROR(sterncalib!AN65/GAMSsternCa!AN65,"")</f>
        <v/>
      </c>
      <c r="AP65" s="61" t="str">
        <f>IFERROR(sterncalib!AO65/GAMSsternCa!AO65,"")</f>
        <v/>
      </c>
      <c r="AQ65" s="61" t="str">
        <f>IFERROR(sterncalib!AP65/GAMSsternCa!AP65,"")</f>
        <v/>
      </c>
      <c r="AR65" s="61" t="str">
        <f>IFERROR(sterncalib!AQ65/GAMSsternCa!AQ65,"")</f>
        <v/>
      </c>
      <c r="AS65" s="61" t="str">
        <f>IFERROR(sterncalib!AR65/GAMSsternCa!AR65,"")</f>
        <v/>
      </c>
      <c r="AT65" s="61" t="str">
        <f>IFERROR(sterncalib!AS65/GAMSsternCa!AS65,"")</f>
        <v/>
      </c>
      <c r="AU65" s="61" t="str">
        <f>IFERROR(sterncalib!AT65/GAMSsternCa!AT65,"")</f>
        <v/>
      </c>
      <c r="AV65" s="61" t="str">
        <f>IFERROR(sterncalib!AU65/GAMSsternCa!AU65,"")</f>
        <v/>
      </c>
      <c r="AW65" s="61" t="str">
        <f>IFERROR(sterncalib!AV65/GAMSsternCa!AV65,"")</f>
        <v/>
      </c>
      <c r="AX65" s="61" t="str">
        <f>IFERROR(sterncalib!AW65/GAMSsternCa!AW65,"")</f>
        <v/>
      </c>
      <c r="AY65" s="61" t="str">
        <f>IFERROR(sterncalib!AX65/GAMSsternCa!AX65,"")</f>
        <v/>
      </c>
      <c r="AZ65" s="61" t="str">
        <f>IFERROR(sterncalib!AY65/GAMSsternCa!AY65,"")</f>
        <v/>
      </c>
      <c r="BA65" s="61" t="str">
        <f>IFERROR(sterncalib!AZ65/GAMSsternCa!AZ65,"")</f>
        <v/>
      </c>
      <c r="BB65" s="61" t="str">
        <f>IFERROR(sterncalib!BA65/GAMSsternCa!BA65,"")</f>
        <v/>
      </c>
      <c r="BC65" s="61" t="str">
        <f>IFERROR(sterncalib!BB65/GAMSsternCa!BB65,"")</f>
        <v/>
      </c>
      <c r="BD65" s="61" t="str">
        <f>IFERROR(sterncalib!BC65/GAMSsternCa!BC65,"")</f>
        <v/>
      </c>
      <c r="BE65" s="61" t="str">
        <f>IFERROR(sterncalib!BD65/GAMSsternCa!BD65,"")</f>
        <v/>
      </c>
      <c r="BF65" s="61" t="str">
        <f>IFERROR(sterncalib!BE65/GAMSsternCa!BE65,"")</f>
        <v/>
      </c>
      <c r="BG65" s="61" t="str">
        <f>IFERROR(sterncalib!BF65/GAMSsternCa!BF65,"")</f>
        <v/>
      </c>
      <c r="BH65" s="61" t="str">
        <f>IFERROR(sterncalib!BG65/GAMSsternCa!BG65,"")</f>
        <v/>
      </c>
      <c r="BI65" s="61" t="str">
        <f>IFERROR(sterncalib!BH65/GAMSsternCa!BH65,"")</f>
        <v/>
      </c>
      <c r="BJ65" s="61" t="str">
        <f>IFERROR(sterncalib!BI65/GAMSsternCa!BI65,"")</f>
        <v/>
      </c>
    </row>
    <row r="66" spans="1:62" x14ac:dyDescent="0.25">
      <c r="A66" t="str">
        <f>sterncalib!A66</f>
        <v xml:space="preserve">       Biosphere/shallow oceans to atmosphere (b21)</v>
      </c>
      <c r="B66" t="str">
        <f>GAMSbase!A66</f>
        <v>BtA b21</v>
      </c>
      <c r="C66" s="61">
        <f>IFERROR(sterncalib!B66/GAMSsternCa!B66,"")</f>
        <v>0.99999999971011144</v>
      </c>
      <c r="D66" s="61" t="str">
        <f>IFERROR(sterncalib!C66/GAMSsternCa!C66,"")</f>
        <v/>
      </c>
      <c r="E66" s="61" t="str">
        <f>IFERROR(sterncalib!D66/GAMSsternCa!D66,"")</f>
        <v/>
      </c>
      <c r="F66" s="61" t="str">
        <f>IFERROR(sterncalib!E66/GAMSsternCa!E66,"")</f>
        <v/>
      </c>
      <c r="G66" s="61" t="str">
        <f>IFERROR(sterncalib!F66/GAMSsternCa!F66,"")</f>
        <v/>
      </c>
      <c r="H66" s="61" t="str">
        <f>IFERROR(sterncalib!G66/GAMSsternCa!G66,"")</f>
        <v/>
      </c>
      <c r="I66" s="61" t="str">
        <f>IFERROR(sterncalib!H66/GAMSsternCa!H66,"")</f>
        <v/>
      </c>
      <c r="J66" s="61" t="str">
        <f>IFERROR(sterncalib!I66/GAMSsternCa!I66,"")</f>
        <v/>
      </c>
      <c r="K66" s="61" t="str">
        <f>IFERROR(sterncalib!J66/GAMSsternCa!J66,"")</f>
        <v/>
      </c>
      <c r="L66" s="61" t="str">
        <f>IFERROR(sterncalib!K66/GAMSsternCa!K66,"")</f>
        <v/>
      </c>
      <c r="M66" s="61" t="str">
        <f>IFERROR(sterncalib!L66/GAMSsternCa!L66,"")</f>
        <v/>
      </c>
      <c r="N66" s="61" t="str">
        <f>IFERROR(sterncalib!M66/GAMSsternCa!M66,"")</f>
        <v/>
      </c>
      <c r="O66" s="61" t="str">
        <f>IFERROR(sterncalib!N66/GAMSsternCa!N66,"")</f>
        <v/>
      </c>
      <c r="P66" s="61" t="str">
        <f>IFERROR(sterncalib!O66/GAMSsternCa!O66,"")</f>
        <v/>
      </c>
      <c r="Q66" s="61" t="str">
        <f>IFERROR(sterncalib!P66/GAMSsternCa!P66,"")</f>
        <v/>
      </c>
      <c r="R66" s="61" t="str">
        <f>IFERROR(sterncalib!Q66/GAMSsternCa!Q66,"")</f>
        <v/>
      </c>
      <c r="S66" s="61" t="str">
        <f>IFERROR(sterncalib!R66/GAMSsternCa!R66,"")</f>
        <v/>
      </c>
      <c r="T66" s="61" t="str">
        <f>IFERROR(sterncalib!S66/GAMSsternCa!S66,"")</f>
        <v/>
      </c>
      <c r="U66" s="61" t="str">
        <f>IFERROR(sterncalib!T66/GAMSsternCa!T66,"")</f>
        <v/>
      </c>
      <c r="V66" s="61" t="str">
        <f>IFERROR(sterncalib!U66/GAMSsternCa!U66,"")</f>
        <v/>
      </c>
      <c r="W66" s="61" t="str">
        <f>IFERROR(sterncalib!V66/GAMSsternCa!V66,"")</f>
        <v/>
      </c>
      <c r="X66" s="61" t="str">
        <f>IFERROR(sterncalib!W66/GAMSsternCa!W66,"")</f>
        <v/>
      </c>
      <c r="Y66" s="61" t="str">
        <f>IFERROR(sterncalib!X66/GAMSsternCa!X66,"")</f>
        <v/>
      </c>
      <c r="Z66" s="61" t="str">
        <f>IFERROR(sterncalib!Y66/GAMSsternCa!Y66,"")</f>
        <v/>
      </c>
      <c r="AA66" s="61" t="str">
        <f>IFERROR(sterncalib!Z66/GAMSsternCa!Z66,"")</f>
        <v/>
      </c>
      <c r="AB66" s="61" t="str">
        <f>IFERROR(sterncalib!AA66/GAMSsternCa!AA66,"")</f>
        <v/>
      </c>
      <c r="AC66" s="61" t="str">
        <f>IFERROR(sterncalib!AB66/GAMSsternCa!AB66,"")</f>
        <v/>
      </c>
      <c r="AD66" s="61" t="str">
        <f>IFERROR(sterncalib!AC66/GAMSsternCa!AC66,"")</f>
        <v/>
      </c>
      <c r="AE66" s="61" t="str">
        <f>IFERROR(sterncalib!AD66/GAMSsternCa!AD66,"")</f>
        <v/>
      </c>
      <c r="AF66" s="61" t="str">
        <f>IFERROR(sterncalib!AE66/GAMSsternCa!AE66,"")</f>
        <v/>
      </c>
      <c r="AG66" s="61" t="str">
        <f>IFERROR(sterncalib!AF66/GAMSsternCa!AF66,"")</f>
        <v/>
      </c>
      <c r="AH66" s="61" t="str">
        <f>IFERROR(sterncalib!AG66/GAMSsternCa!AG66,"")</f>
        <v/>
      </c>
      <c r="AI66" s="61" t="str">
        <f>IFERROR(sterncalib!AH66/GAMSsternCa!AH66,"")</f>
        <v/>
      </c>
      <c r="AJ66" s="61" t="str">
        <f>IFERROR(sterncalib!AI66/GAMSsternCa!AI66,"")</f>
        <v/>
      </c>
      <c r="AK66" s="61" t="str">
        <f>IFERROR(sterncalib!AJ66/GAMSsternCa!AJ66,"")</f>
        <v/>
      </c>
      <c r="AL66" s="61" t="str">
        <f>IFERROR(sterncalib!AK66/GAMSsternCa!AK66,"")</f>
        <v/>
      </c>
      <c r="AM66" s="61" t="str">
        <f>IFERROR(sterncalib!AL66/GAMSsternCa!AL66,"")</f>
        <v/>
      </c>
      <c r="AN66" s="61" t="str">
        <f>IFERROR(sterncalib!AM66/GAMSsternCa!AM66,"")</f>
        <v/>
      </c>
      <c r="AO66" s="61" t="str">
        <f>IFERROR(sterncalib!AN66/GAMSsternCa!AN66,"")</f>
        <v/>
      </c>
      <c r="AP66" s="61" t="str">
        <f>IFERROR(sterncalib!AO66/GAMSsternCa!AO66,"")</f>
        <v/>
      </c>
      <c r="AQ66" s="61" t="str">
        <f>IFERROR(sterncalib!AP66/GAMSsternCa!AP66,"")</f>
        <v/>
      </c>
      <c r="AR66" s="61" t="str">
        <f>IFERROR(sterncalib!AQ66/GAMSsternCa!AQ66,"")</f>
        <v/>
      </c>
      <c r="AS66" s="61" t="str">
        <f>IFERROR(sterncalib!AR66/GAMSsternCa!AR66,"")</f>
        <v/>
      </c>
      <c r="AT66" s="61" t="str">
        <f>IFERROR(sterncalib!AS66/GAMSsternCa!AS66,"")</f>
        <v/>
      </c>
      <c r="AU66" s="61" t="str">
        <f>IFERROR(sterncalib!AT66/GAMSsternCa!AT66,"")</f>
        <v/>
      </c>
      <c r="AV66" s="61" t="str">
        <f>IFERROR(sterncalib!AU66/GAMSsternCa!AU66,"")</f>
        <v/>
      </c>
      <c r="AW66" s="61" t="str">
        <f>IFERROR(sterncalib!AV66/GAMSsternCa!AV66,"")</f>
        <v/>
      </c>
      <c r="AX66" s="61" t="str">
        <f>IFERROR(sterncalib!AW66/GAMSsternCa!AW66,"")</f>
        <v/>
      </c>
      <c r="AY66" s="61" t="str">
        <f>IFERROR(sterncalib!AX66/GAMSsternCa!AX66,"")</f>
        <v/>
      </c>
      <c r="AZ66" s="61" t="str">
        <f>IFERROR(sterncalib!AY66/GAMSsternCa!AY66,"")</f>
        <v/>
      </c>
      <c r="BA66" s="61" t="str">
        <f>IFERROR(sterncalib!AZ66/GAMSsternCa!AZ66,"")</f>
        <v/>
      </c>
      <c r="BB66" s="61" t="str">
        <f>IFERROR(sterncalib!BA66/GAMSsternCa!BA66,"")</f>
        <v/>
      </c>
      <c r="BC66" s="61" t="str">
        <f>IFERROR(sterncalib!BB66/GAMSsternCa!BB66,"")</f>
        <v/>
      </c>
      <c r="BD66" s="61" t="str">
        <f>IFERROR(sterncalib!BC66/GAMSsternCa!BC66,"")</f>
        <v/>
      </c>
      <c r="BE66" s="61" t="str">
        <f>IFERROR(sterncalib!BD66/GAMSsternCa!BD66,"")</f>
        <v/>
      </c>
      <c r="BF66" s="61" t="str">
        <f>IFERROR(sterncalib!BE66/GAMSsternCa!BE66,"")</f>
        <v/>
      </c>
      <c r="BG66" s="61" t="str">
        <f>IFERROR(sterncalib!BF66/GAMSsternCa!BF66,"")</f>
        <v/>
      </c>
      <c r="BH66" s="61" t="str">
        <f>IFERROR(sterncalib!BG66/GAMSsternCa!BG66,"")</f>
        <v/>
      </c>
      <c r="BI66" s="61" t="str">
        <f>IFERROR(sterncalib!BH66/GAMSsternCa!BH66,"")</f>
        <v/>
      </c>
      <c r="BJ66" s="61" t="str">
        <f>IFERROR(sterncalib!BI66/GAMSsternCa!BI66,"")</f>
        <v/>
      </c>
    </row>
    <row r="67" spans="1:62" x14ac:dyDescent="0.25">
      <c r="A67" t="str">
        <f>sterncalib!A67</f>
        <v xml:space="preserve">      Atmosphere to biosphere/shallow oceans (b12)</v>
      </c>
      <c r="B67" t="str">
        <f>GAMSbase!A67</f>
        <v>AtB b12</v>
      </c>
      <c r="C67" s="61">
        <f>IFERROR(sterncalib!B67/GAMSsternCa!B67,"")</f>
        <v>1.0000000000000002</v>
      </c>
      <c r="D67" s="61" t="str">
        <f>IFERROR(sterncalib!C67/GAMSsternCa!C67,"")</f>
        <v/>
      </c>
      <c r="E67" s="61" t="str">
        <f>IFERROR(sterncalib!D67/GAMSsternCa!D67,"")</f>
        <v/>
      </c>
      <c r="F67" s="61" t="str">
        <f>IFERROR(sterncalib!E67/GAMSsternCa!E67,"")</f>
        <v/>
      </c>
      <c r="G67" s="61" t="str">
        <f>IFERROR(sterncalib!F67/GAMSsternCa!F67,"")</f>
        <v/>
      </c>
      <c r="H67" s="61" t="str">
        <f>IFERROR(sterncalib!G67/GAMSsternCa!G67,"")</f>
        <v/>
      </c>
      <c r="I67" s="61" t="str">
        <f>IFERROR(sterncalib!H67/GAMSsternCa!H67,"")</f>
        <v/>
      </c>
      <c r="J67" s="61" t="str">
        <f>IFERROR(sterncalib!I67/GAMSsternCa!I67,"")</f>
        <v/>
      </c>
      <c r="K67" s="61" t="str">
        <f>IFERROR(sterncalib!J67/GAMSsternCa!J67,"")</f>
        <v/>
      </c>
      <c r="L67" s="61" t="str">
        <f>IFERROR(sterncalib!K67/GAMSsternCa!K67,"")</f>
        <v/>
      </c>
      <c r="M67" s="61" t="str">
        <f>IFERROR(sterncalib!L67/GAMSsternCa!L67,"")</f>
        <v/>
      </c>
      <c r="N67" s="61" t="str">
        <f>IFERROR(sterncalib!M67/GAMSsternCa!M67,"")</f>
        <v/>
      </c>
      <c r="O67" s="61" t="str">
        <f>IFERROR(sterncalib!N67/GAMSsternCa!N67,"")</f>
        <v/>
      </c>
      <c r="P67" s="61" t="str">
        <f>IFERROR(sterncalib!O67/GAMSsternCa!O67,"")</f>
        <v/>
      </c>
      <c r="Q67" s="61" t="str">
        <f>IFERROR(sterncalib!P67/GAMSsternCa!P67,"")</f>
        <v/>
      </c>
      <c r="R67" s="61" t="str">
        <f>IFERROR(sterncalib!Q67/GAMSsternCa!Q67,"")</f>
        <v/>
      </c>
      <c r="S67" s="61" t="str">
        <f>IFERROR(sterncalib!R67/GAMSsternCa!R67,"")</f>
        <v/>
      </c>
      <c r="T67" s="61" t="str">
        <f>IFERROR(sterncalib!S67/GAMSsternCa!S67,"")</f>
        <v/>
      </c>
      <c r="U67" s="61" t="str">
        <f>IFERROR(sterncalib!T67/GAMSsternCa!T67,"")</f>
        <v/>
      </c>
      <c r="V67" s="61" t="str">
        <f>IFERROR(sterncalib!U67/GAMSsternCa!U67,"")</f>
        <v/>
      </c>
      <c r="W67" s="61" t="str">
        <f>IFERROR(sterncalib!V67/GAMSsternCa!V67,"")</f>
        <v/>
      </c>
      <c r="X67" s="61" t="str">
        <f>IFERROR(sterncalib!W67/GAMSsternCa!W67,"")</f>
        <v/>
      </c>
      <c r="Y67" s="61" t="str">
        <f>IFERROR(sterncalib!X67/GAMSsternCa!X67,"")</f>
        <v/>
      </c>
      <c r="Z67" s="61" t="str">
        <f>IFERROR(sterncalib!Y67/GAMSsternCa!Y67,"")</f>
        <v/>
      </c>
      <c r="AA67" s="61" t="str">
        <f>IFERROR(sterncalib!Z67/GAMSsternCa!Z67,"")</f>
        <v/>
      </c>
      <c r="AB67" s="61" t="str">
        <f>IFERROR(sterncalib!AA67/GAMSsternCa!AA67,"")</f>
        <v/>
      </c>
      <c r="AC67" s="61" t="str">
        <f>IFERROR(sterncalib!AB67/GAMSsternCa!AB67,"")</f>
        <v/>
      </c>
      <c r="AD67" s="61" t="str">
        <f>IFERROR(sterncalib!AC67/GAMSsternCa!AC67,"")</f>
        <v/>
      </c>
      <c r="AE67" s="61" t="str">
        <f>IFERROR(sterncalib!AD67/GAMSsternCa!AD67,"")</f>
        <v/>
      </c>
      <c r="AF67" s="61" t="str">
        <f>IFERROR(sterncalib!AE67/GAMSsternCa!AE67,"")</f>
        <v/>
      </c>
      <c r="AG67" s="61" t="str">
        <f>IFERROR(sterncalib!AF67/GAMSsternCa!AF67,"")</f>
        <v/>
      </c>
      <c r="AH67" s="61" t="str">
        <f>IFERROR(sterncalib!AG67/GAMSsternCa!AG67,"")</f>
        <v/>
      </c>
      <c r="AI67" s="61" t="str">
        <f>IFERROR(sterncalib!AH67/GAMSsternCa!AH67,"")</f>
        <v/>
      </c>
      <c r="AJ67" s="61" t="str">
        <f>IFERROR(sterncalib!AI67/GAMSsternCa!AI67,"")</f>
        <v/>
      </c>
      <c r="AK67" s="61" t="str">
        <f>IFERROR(sterncalib!AJ67/GAMSsternCa!AJ67,"")</f>
        <v/>
      </c>
      <c r="AL67" s="61" t="str">
        <f>IFERROR(sterncalib!AK67/GAMSsternCa!AK67,"")</f>
        <v/>
      </c>
      <c r="AM67" s="61" t="str">
        <f>IFERROR(sterncalib!AL67/GAMSsternCa!AL67,"")</f>
        <v/>
      </c>
      <c r="AN67" s="61" t="str">
        <f>IFERROR(sterncalib!AM67/GAMSsternCa!AM67,"")</f>
        <v/>
      </c>
      <c r="AO67" s="61" t="str">
        <f>IFERROR(sterncalib!AN67/GAMSsternCa!AN67,"")</f>
        <v/>
      </c>
      <c r="AP67" s="61" t="str">
        <f>IFERROR(sterncalib!AO67/GAMSsternCa!AO67,"")</f>
        <v/>
      </c>
      <c r="AQ67" s="61" t="str">
        <f>IFERROR(sterncalib!AP67/GAMSsternCa!AP67,"")</f>
        <v/>
      </c>
      <c r="AR67" s="61" t="str">
        <f>IFERROR(sterncalib!AQ67/GAMSsternCa!AQ67,"")</f>
        <v/>
      </c>
      <c r="AS67" s="61" t="str">
        <f>IFERROR(sterncalib!AR67/GAMSsternCa!AR67,"")</f>
        <v/>
      </c>
      <c r="AT67" s="61" t="str">
        <f>IFERROR(sterncalib!AS67/GAMSsternCa!AS67,"")</f>
        <v/>
      </c>
      <c r="AU67" s="61" t="str">
        <f>IFERROR(sterncalib!AT67/GAMSsternCa!AT67,"")</f>
        <v/>
      </c>
      <c r="AV67" s="61" t="str">
        <f>IFERROR(sterncalib!AU67/GAMSsternCa!AU67,"")</f>
        <v/>
      </c>
      <c r="AW67" s="61" t="str">
        <f>IFERROR(sterncalib!AV67/GAMSsternCa!AV67,"")</f>
        <v/>
      </c>
      <c r="AX67" s="61" t="str">
        <f>IFERROR(sterncalib!AW67/GAMSsternCa!AW67,"")</f>
        <v/>
      </c>
      <c r="AY67" s="61" t="str">
        <f>IFERROR(sterncalib!AX67/GAMSsternCa!AX67,"")</f>
        <v/>
      </c>
      <c r="AZ67" s="61" t="str">
        <f>IFERROR(sterncalib!AY67/GAMSsternCa!AY67,"")</f>
        <v/>
      </c>
      <c r="BA67" s="61" t="str">
        <f>IFERROR(sterncalib!AZ67/GAMSsternCa!AZ67,"")</f>
        <v/>
      </c>
      <c r="BB67" s="61" t="str">
        <f>IFERROR(sterncalib!BA67/GAMSsternCa!BA67,"")</f>
        <v/>
      </c>
      <c r="BC67" s="61" t="str">
        <f>IFERROR(sterncalib!BB67/GAMSsternCa!BB67,"")</f>
        <v/>
      </c>
      <c r="BD67" s="61" t="str">
        <f>IFERROR(sterncalib!BC67/GAMSsternCa!BC67,"")</f>
        <v/>
      </c>
      <c r="BE67" s="61" t="str">
        <f>IFERROR(sterncalib!BD67/GAMSsternCa!BD67,"")</f>
        <v/>
      </c>
      <c r="BF67" s="61" t="str">
        <f>IFERROR(sterncalib!BE67/GAMSsternCa!BE67,"")</f>
        <v/>
      </c>
      <c r="BG67" s="61" t="str">
        <f>IFERROR(sterncalib!BF67/GAMSsternCa!BF67,"")</f>
        <v/>
      </c>
      <c r="BH67" s="61" t="str">
        <f>IFERROR(sterncalib!BG67/GAMSsternCa!BG67,"")</f>
        <v/>
      </c>
      <c r="BI67" s="61" t="str">
        <f>IFERROR(sterncalib!BH67/GAMSsternCa!BH67,"")</f>
        <v/>
      </c>
      <c r="BJ67" s="61" t="str">
        <f>IFERROR(sterncalib!BI67/GAMSsternCa!BI67,"")</f>
        <v/>
      </c>
    </row>
    <row r="68" spans="1:62" x14ac:dyDescent="0.25">
      <c r="A68" t="str">
        <f>sterncalib!A68</f>
        <v xml:space="preserve">      Biosphere/shallow oceans to B/SO (b22)</v>
      </c>
      <c r="B68" t="str">
        <f>GAMSbase!A68</f>
        <v>BtB b22</v>
      </c>
      <c r="C68" s="61">
        <f>IFERROR(sterncalib!B68/GAMSsternCa!B68,"")</f>
        <v>1.0000000000115841</v>
      </c>
      <c r="D68" s="61" t="str">
        <f>IFERROR(sterncalib!C68/GAMSsternCa!C68,"")</f>
        <v/>
      </c>
      <c r="E68" s="61" t="str">
        <f>IFERROR(sterncalib!D68/GAMSsternCa!D68,"")</f>
        <v/>
      </c>
      <c r="F68" s="61" t="str">
        <f>IFERROR(sterncalib!E68/GAMSsternCa!E68,"")</f>
        <v/>
      </c>
      <c r="G68" s="61" t="str">
        <f>IFERROR(sterncalib!F68/GAMSsternCa!F68,"")</f>
        <v/>
      </c>
      <c r="H68" s="61" t="str">
        <f>IFERROR(sterncalib!G68/GAMSsternCa!G68,"")</f>
        <v/>
      </c>
      <c r="I68" s="61" t="str">
        <f>IFERROR(sterncalib!H68/GAMSsternCa!H68,"")</f>
        <v/>
      </c>
      <c r="J68" s="61" t="str">
        <f>IFERROR(sterncalib!I68/GAMSsternCa!I68,"")</f>
        <v/>
      </c>
      <c r="K68" s="61" t="str">
        <f>IFERROR(sterncalib!J68/GAMSsternCa!J68,"")</f>
        <v/>
      </c>
      <c r="L68" s="61" t="str">
        <f>IFERROR(sterncalib!K68/GAMSsternCa!K68,"")</f>
        <v/>
      </c>
      <c r="M68" s="61" t="str">
        <f>IFERROR(sterncalib!L68/GAMSsternCa!L68,"")</f>
        <v/>
      </c>
      <c r="N68" s="61" t="str">
        <f>IFERROR(sterncalib!M68/GAMSsternCa!M68,"")</f>
        <v/>
      </c>
      <c r="O68" s="61" t="str">
        <f>IFERROR(sterncalib!N68/GAMSsternCa!N68,"")</f>
        <v/>
      </c>
      <c r="P68" s="61" t="str">
        <f>IFERROR(sterncalib!O68/GAMSsternCa!O68,"")</f>
        <v/>
      </c>
      <c r="Q68" s="61" t="str">
        <f>IFERROR(sterncalib!P68/GAMSsternCa!P68,"")</f>
        <v/>
      </c>
      <c r="R68" s="61" t="str">
        <f>IFERROR(sterncalib!Q68/GAMSsternCa!Q68,"")</f>
        <v/>
      </c>
      <c r="S68" s="61" t="str">
        <f>IFERROR(sterncalib!R68/GAMSsternCa!R68,"")</f>
        <v/>
      </c>
      <c r="T68" s="61" t="str">
        <f>IFERROR(sterncalib!S68/GAMSsternCa!S68,"")</f>
        <v/>
      </c>
      <c r="U68" s="61" t="str">
        <f>IFERROR(sterncalib!T68/GAMSsternCa!T68,"")</f>
        <v/>
      </c>
      <c r="V68" s="61" t="str">
        <f>IFERROR(sterncalib!U68/GAMSsternCa!U68,"")</f>
        <v/>
      </c>
      <c r="W68" s="61" t="str">
        <f>IFERROR(sterncalib!V68/GAMSsternCa!V68,"")</f>
        <v/>
      </c>
      <c r="X68" s="61" t="str">
        <f>IFERROR(sterncalib!W68/GAMSsternCa!W68,"")</f>
        <v/>
      </c>
      <c r="Y68" s="61" t="str">
        <f>IFERROR(sterncalib!X68/GAMSsternCa!X68,"")</f>
        <v/>
      </c>
      <c r="Z68" s="61" t="str">
        <f>IFERROR(sterncalib!Y68/GAMSsternCa!Y68,"")</f>
        <v/>
      </c>
      <c r="AA68" s="61" t="str">
        <f>IFERROR(sterncalib!Z68/GAMSsternCa!Z68,"")</f>
        <v/>
      </c>
      <c r="AB68" s="61" t="str">
        <f>IFERROR(sterncalib!AA68/GAMSsternCa!AA68,"")</f>
        <v/>
      </c>
      <c r="AC68" s="61" t="str">
        <f>IFERROR(sterncalib!AB68/GAMSsternCa!AB68,"")</f>
        <v/>
      </c>
      <c r="AD68" s="61" t="str">
        <f>IFERROR(sterncalib!AC68/GAMSsternCa!AC68,"")</f>
        <v/>
      </c>
      <c r="AE68" s="61" t="str">
        <f>IFERROR(sterncalib!AD68/GAMSsternCa!AD68,"")</f>
        <v/>
      </c>
      <c r="AF68" s="61" t="str">
        <f>IFERROR(sterncalib!AE68/GAMSsternCa!AE68,"")</f>
        <v/>
      </c>
      <c r="AG68" s="61" t="str">
        <f>IFERROR(sterncalib!AF68/GAMSsternCa!AF68,"")</f>
        <v/>
      </c>
      <c r="AH68" s="61" t="str">
        <f>IFERROR(sterncalib!AG68/GAMSsternCa!AG68,"")</f>
        <v/>
      </c>
      <c r="AI68" s="61" t="str">
        <f>IFERROR(sterncalib!AH68/GAMSsternCa!AH68,"")</f>
        <v/>
      </c>
      <c r="AJ68" s="61" t="str">
        <f>IFERROR(sterncalib!AI68/GAMSsternCa!AI68,"")</f>
        <v/>
      </c>
      <c r="AK68" s="61" t="str">
        <f>IFERROR(sterncalib!AJ68/GAMSsternCa!AJ68,"")</f>
        <v/>
      </c>
      <c r="AL68" s="61" t="str">
        <f>IFERROR(sterncalib!AK68/GAMSsternCa!AK68,"")</f>
        <v/>
      </c>
      <c r="AM68" s="61" t="str">
        <f>IFERROR(sterncalib!AL68/GAMSsternCa!AL68,"")</f>
        <v/>
      </c>
      <c r="AN68" s="61" t="str">
        <f>IFERROR(sterncalib!AM68/GAMSsternCa!AM68,"")</f>
        <v/>
      </c>
      <c r="AO68" s="61" t="str">
        <f>IFERROR(sterncalib!AN68/GAMSsternCa!AN68,"")</f>
        <v/>
      </c>
      <c r="AP68" s="61" t="str">
        <f>IFERROR(sterncalib!AO68/GAMSsternCa!AO68,"")</f>
        <v/>
      </c>
      <c r="AQ68" s="61" t="str">
        <f>IFERROR(sterncalib!AP68/GAMSsternCa!AP68,"")</f>
        <v/>
      </c>
      <c r="AR68" s="61" t="str">
        <f>IFERROR(sterncalib!AQ68/GAMSsternCa!AQ68,"")</f>
        <v/>
      </c>
      <c r="AS68" s="61" t="str">
        <f>IFERROR(sterncalib!AR68/GAMSsternCa!AR68,"")</f>
        <v/>
      </c>
      <c r="AT68" s="61" t="str">
        <f>IFERROR(sterncalib!AS68/GAMSsternCa!AS68,"")</f>
        <v/>
      </c>
      <c r="AU68" s="61" t="str">
        <f>IFERROR(sterncalib!AT68/GAMSsternCa!AT68,"")</f>
        <v/>
      </c>
      <c r="AV68" s="61" t="str">
        <f>IFERROR(sterncalib!AU68/GAMSsternCa!AU68,"")</f>
        <v/>
      </c>
      <c r="AW68" s="61" t="str">
        <f>IFERROR(sterncalib!AV68/GAMSsternCa!AV68,"")</f>
        <v/>
      </c>
      <c r="AX68" s="61" t="str">
        <f>IFERROR(sterncalib!AW68/GAMSsternCa!AW68,"")</f>
        <v/>
      </c>
      <c r="AY68" s="61" t="str">
        <f>IFERROR(sterncalib!AX68/GAMSsternCa!AX68,"")</f>
        <v/>
      </c>
      <c r="AZ68" s="61" t="str">
        <f>IFERROR(sterncalib!AY68/GAMSsternCa!AY68,"")</f>
        <v/>
      </c>
      <c r="BA68" s="61" t="str">
        <f>IFERROR(sterncalib!AZ68/GAMSsternCa!AZ68,"")</f>
        <v/>
      </c>
      <c r="BB68" s="61" t="str">
        <f>IFERROR(sterncalib!BA68/GAMSsternCa!BA68,"")</f>
        <v/>
      </c>
      <c r="BC68" s="61" t="str">
        <f>IFERROR(sterncalib!BB68/GAMSsternCa!BB68,"")</f>
        <v/>
      </c>
      <c r="BD68" s="61" t="str">
        <f>IFERROR(sterncalib!BC68/GAMSsternCa!BC68,"")</f>
        <v/>
      </c>
      <c r="BE68" s="61" t="str">
        <f>IFERROR(sterncalib!BD68/GAMSsternCa!BD68,"")</f>
        <v/>
      </c>
      <c r="BF68" s="61" t="str">
        <f>IFERROR(sterncalib!BE68/GAMSsternCa!BE68,"")</f>
        <v/>
      </c>
      <c r="BG68" s="61" t="str">
        <f>IFERROR(sterncalib!BF68/GAMSsternCa!BF68,"")</f>
        <v/>
      </c>
      <c r="BH68" s="61" t="str">
        <f>IFERROR(sterncalib!BG68/GAMSsternCa!BG68,"")</f>
        <v/>
      </c>
      <c r="BI68" s="61" t="str">
        <f>IFERROR(sterncalib!BH68/GAMSsternCa!BH68,"")</f>
        <v/>
      </c>
      <c r="BJ68" s="61" t="str">
        <f>IFERROR(sterncalib!BI68/GAMSsternCa!BI68,"")</f>
        <v/>
      </c>
    </row>
    <row r="69" spans="1:62" x14ac:dyDescent="0.25">
      <c r="A69" t="str">
        <f>sterncalib!A69</f>
        <v xml:space="preserve">      Deep oceans to biosphere/shallow oceans (b32)</v>
      </c>
      <c r="B69" t="str">
        <f>GAMSbase!A69</f>
        <v>DtB b32</v>
      </c>
      <c r="C69" s="61">
        <f>IFERROR(sterncalib!B69/GAMSsternCa!B69,"")</f>
        <v>1</v>
      </c>
      <c r="D69" s="61" t="str">
        <f>IFERROR(sterncalib!C69/GAMSsternCa!C69,"")</f>
        <v/>
      </c>
      <c r="E69" s="61" t="str">
        <f>IFERROR(sterncalib!D69/GAMSsternCa!D69,"")</f>
        <v/>
      </c>
      <c r="F69" s="61" t="str">
        <f>IFERROR(sterncalib!E69/GAMSsternCa!E69,"")</f>
        <v/>
      </c>
      <c r="G69" s="61" t="str">
        <f>IFERROR(sterncalib!F69/GAMSsternCa!F69,"")</f>
        <v/>
      </c>
      <c r="H69" s="61" t="str">
        <f>IFERROR(sterncalib!G69/GAMSsternCa!G69,"")</f>
        <v/>
      </c>
      <c r="I69" s="61" t="str">
        <f>IFERROR(sterncalib!H69/GAMSsternCa!H69,"")</f>
        <v/>
      </c>
      <c r="J69" s="61" t="str">
        <f>IFERROR(sterncalib!I69/GAMSsternCa!I69,"")</f>
        <v/>
      </c>
      <c r="K69" s="61" t="str">
        <f>IFERROR(sterncalib!J69/GAMSsternCa!J69,"")</f>
        <v/>
      </c>
      <c r="L69" s="61" t="str">
        <f>IFERROR(sterncalib!K69/GAMSsternCa!K69,"")</f>
        <v/>
      </c>
      <c r="M69" s="61" t="str">
        <f>IFERROR(sterncalib!L69/GAMSsternCa!L69,"")</f>
        <v/>
      </c>
      <c r="N69" s="61" t="str">
        <f>IFERROR(sterncalib!M69/GAMSsternCa!M69,"")</f>
        <v/>
      </c>
      <c r="O69" s="61" t="str">
        <f>IFERROR(sterncalib!N69/GAMSsternCa!N69,"")</f>
        <v/>
      </c>
      <c r="P69" s="61" t="str">
        <f>IFERROR(sterncalib!O69/GAMSsternCa!O69,"")</f>
        <v/>
      </c>
      <c r="Q69" s="61" t="str">
        <f>IFERROR(sterncalib!P69/GAMSsternCa!P69,"")</f>
        <v/>
      </c>
      <c r="R69" s="61" t="str">
        <f>IFERROR(sterncalib!Q69/GAMSsternCa!Q69,"")</f>
        <v/>
      </c>
      <c r="S69" s="61" t="str">
        <f>IFERROR(sterncalib!R69/GAMSsternCa!R69,"")</f>
        <v/>
      </c>
      <c r="T69" s="61" t="str">
        <f>IFERROR(sterncalib!S69/GAMSsternCa!S69,"")</f>
        <v/>
      </c>
      <c r="U69" s="61" t="str">
        <f>IFERROR(sterncalib!T69/GAMSsternCa!T69,"")</f>
        <v/>
      </c>
      <c r="V69" s="61" t="str">
        <f>IFERROR(sterncalib!U69/GAMSsternCa!U69,"")</f>
        <v/>
      </c>
      <c r="W69" s="61" t="str">
        <f>IFERROR(sterncalib!V69/GAMSsternCa!V69,"")</f>
        <v/>
      </c>
      <c r="X69" s="61" t="str">
        <f>IFERROR(sterncalib!W69/GAMSsternCa!W69,"")</f>
        <v/>
      </c>
      <c r="Y69" s="61" t="str">
        <f>IFERROR(sterncalib!X69/GAMSsternCa!X69,"")</f>
        <v/>
      </c>
      <c r="Z69" s="61" t="str">
        <f>IFERROR(sterncalib!Y69/GAMSsternCa!Y69,"")</f>
        <v/>
      </c>
      <c r="AA69" s="61" t="str">
        <f>IFERROR(sterncalib!Z69/GAMSsternCa!Z69,"")</f>
        <v/>
      </c>
      <c r="AB69" s="61" t="str">
        <f>IFERROR(sterncalib!AA69/GAMSsternCa!AA69,"")</f>
        <v/>
      </c>
      <c r="AC69" s="61" t="str">
        <f>IFERROR(sterncalib!AB69/GAMSsternCa!AB69,"")</f>
        <v/>
      </c>
      <c r="AD69" s="61" t="str">
        <f>IFERROR(sterncalib!AC69/GAMSsternCa!AC69,"")</f>
        <v/>
      </c>
      <c r="AE69" s="61" t="str">
        <f>IFERROR(sterncalib!AD69/GAMSsternCa!AD69,"")</f>
        <v/>
      </c>
      <c r="AF69" s="61" t="str">
        <f>IFERROR(sterncalib!AE69/GAMSsternCa!AE69,"")</f>
        <v/>
      </c>
      <c r="AG69" s="61" t="str">
        <f>IFERROR(sterncalib!AF69/GAMSsternCa!AF69,"")</f>
        <v/>
      </c>
      <c r="AH69" s="61" t="str">
        <f>IFERROR(sterncalib!AG69/GAMSsternCa!AG69,"")</f>
        <v/>
      </c>
      <c r="AI69" s="61" t="str">
        <f>IFERROR(sterncalib!AH69/GAMSsternCa!AH69,"")</f>
        <v/>
      </c>
      <c r="AJ69" s="61" t="str">
        <f>IFERROR(sterncalib!AI69/GAMSsternCa!AI69,"")</f>
        <v/>
      </c>
      <c r="AK69" s="61" t="str">
        <f>IFERROR(sterncalib!AJ69/GAMSsternCa!AJ69,"")</f>
        <v/>
      </c>
      <c r="AL69" s="61" t="str">
        <f>IFERROR(sterncalib!AK69/GAMSsternCa!AK69,"")</f>
        <v/>
      </c>
      <c r="AM69" s="61" t="str">
        <f>IFERROR(sterncalib!AL69/GAMSsternCa!AL69,"")</f>
        <v/>
      </c>
      <c r="AN69" s="61" t="str">
        <f>IFERROR(sterncalib!AM69/GAMSsternCa!AM69,"")</f>
        <v/>
      </c>
      <c r="AO69" s="61" t="str">
        <f>IFERROR(sterncalib!AN69/GAMSsternCa!AN69,"")</f>
        <v/>
      </c>
      <c r="AP69" s="61" t="str">
        <f>IFERROR(sterncalib!AO69/GAMSsternCa!AO69,"")</f>
        <v/>
      </c>
      <c r="AQ69" s="61" t="str">
        <f>IFERROR(sterncalib!AP69/GAMSsternCa!AP69,"")</f>
        <v/>
      </c>
      <c r="AR69" s="61" t="str">
        <f>IFERROR(sterncalib!AQ69/GAMSsternCa!AQ69,"")</f>
        <v/>
      </c>
      <c r="AS69" s="61" t="str">
        <f>IFERROR(sterncalib!AR69/GAMSsternCa!AR69,"")</f>
        <v/>
      </c>
      <c r="AT69" s="61" t="str">
        <f>IFERROR(sterncalib!AS69/GAMSsternCa!AS69,"")</f>
        <v/>
      </c>
      <c r="AU69" s="61" t="str">
        <f>IFERROR(sterncalib!AT69/GAMSsternCa!AT69,"")</f>
        <v/>
      </c>
      <c r="AV69" s="61" t="str">
        <f>IFERROR(sterncalib!AU69/GAMSsternCa!AU69,"")</f>
        <v/>
      </c>
      <c r="AW69" s="61" t="str">
        <f>IFERROR(sterncalib!AV69/GAMSsternCa!AV69,"")</f>
        <v/>
      </c>
      <c r="AX69" s="61" t="str">
        <f>IFERROR(sterncalib!AW69/GAMSsternCa!AW69,"")</f>
        <v/>
      </c>
      <c r="AY69" s="61" t="str">
        <f>IFERROR(sterncalib!AX69/GAMSsternCa!AX69,"")</f>
        <v/>
      </c>
      <c r="AZ69" s="61" t="str">
        <f>IFERROR(sterncalib!AY69/GAMSsternCa!AY69,"")</f>
        <v/>
      </c>
      <c r="BA69" s="61" t="str">
        <f>IFERROR(sterncalib!AZ69/GAMSsternCa!AZ69,"")</f>
        <v/>
      </c>
      <c r="BB69" s="61" t="str">
        <f>IFERROR(sterncalib!BA69/GAMSsternCa!BA69,"")</f>
        <v/>
      </c>
      <c r="BC69" s="61" t="str">
        <f>IFERROR(sterncalib!BB69/GAMSsternCa!BB69,"")</f>
        <v/>
      </c>
      <c r="BD69" s="61" t="str">
        <f>IFERROR(sterncalib!BC69/GAMSsternCa!BC69,"")</f>
        <v/>
      </c>
      <c r="BE69" s="61" t="str">
        <f>IFERROR(sterncalib!BD69/GAMSsternCa!BD69,"")</f>
        <v/>
      </c>
      <c r="BF69" s="61" t="str">
        <f>IFERROR(sterncalib!BE69/GAMSsternCa!BE69,"")</f>
        <v/>
      </c>
      <c r="BG69" s="61" t="str">
        <f>IFERROR(sterncalib!BF69/GAMSsternCa!BF69,"")</f>
        <v/>
      </c>
      <c r="BH69" s="61" t="str">
        <f>IFERROR(sterncalib!BG69/GAMSsternCa!BG69,"")</f>
        <v/>
      </c>
      <c r="BI69" s="61" t="str">
        <f>IFERROR(sterncalib!BH69/GAMSsternCa!BH69,"")</f>
        <v/>
      </c>
      <c r="BJ69" s="61" t="str">
        <f>IFERROR(sterncalib!BI69/GAMSsternCa!BI69,"")</f>
        <v/>
      </c>
    </row>
    <row r="70" spans="1:62" x14ac:dyDescent="0.25">
      <c r="A70" t="str">
        <f>sterncalib!A70</f>
        <v xml:space="preserve">      Biosphere/shallow oceans to deep oceans (b23)</v>
      </c>
      <c r="B70" t="str">
        <f>GAMSbase!A70</f>
        <v>BtD b23</v>
      </c>
      <c r="C70" s="61">
        <f>IFERROR(sterncalib!B70/GAMSsternCa!B70,"")</f>
        <v>1</v>
      </c>
      <c r="D70" s="61" t="str">
        <f>IFERROR(sterncalib!C70/GAMSsternCa!C70,"")</f>
        <v/>
      </c>
      <c r="E70" s="61" t="str">
        <f>IFERROR(sterncalib!D70/GAMSsternCa!D70,"")</f>
        <v/>
      </c>
      <c r="F70" s="61" t="str">
        <f>IFERROR(sterncalib!E70/GAMSsternCa!E70,"")</f>
        <v/>
      </c>
      <c r="G70" s="61" t="str">
        <f>IFERROR(sterncalib!F70/GAMSsternCa!F70,"")</f>
        <v/>
      </c>
      <c r="H70" s="61" t="str">
        <f>IFERROR(sterncalib!G70/GAMSsternCa!G70,"")</f>
        <v/>
      </c>
      <c r="I70" s="61" t="str">
        <f>IFERROR(sterncalib!H70/GAMSsternCa!H70,"")</f>
        <v/>
      </c>
      <c r="J70" s="61" t="str">
        <f>IFERROR(sterncalib!I70/GAMSsternCa!I70,"")</f>
        <v/>
      </c>
      <c r="K70" s="61" t="str">
        <f>IFERROR(sterncalib!J70/GAMSsternCa!J70,"")</f>
        <v/>
      </c>
      <c r="L70" s="61" t="str">
        <f>IFERROR(sterncalib!K70/GAMSsternCa!K70,"")</f>
        <v/>
      </c>
      <c r="M70" s="61" t="str">
        <f>IFERROR(sterncalib!L70/GAMSsternCa!L70,"")</f>
        <v/>
      </c>
      <c r="N70" s="61" t="str">
        <f>IFERROR(sterncalib!M70/GAMSsternCa!M70,"")</f>
        <v/>
      </c>
      <c r="O70" s="61" t="str">
        <f>IFERROR(sterncalib!N70/GAMSsternCa!N70,"")</f>
        <v/>
      </c>
      <c r="P70" s="61" t="str">
        <f>IFERROR(sterncalib!O70/GAMSsternCa!O70,"")</f>
        <v/>
      </c>
      <c r="Q70" s="61" t="str">
        <f>IFERROR(sterncalib!P70/GAMSsternCa!P70,"")</f>
        <v/>
      </c>
      <c r="R70" s="61" t="str">
        <f>IFERROR(sterncalib!Q70/GAMSsternCa!Q70,"")</f>
        <v/>
      </c>
      <c r="S70" s="61" t="str">
        <f>IFERROR(sterncalib!R70/GAMSsternCa!R70,"")</f>
        <v/>
      </c>
      <c r="T70" s="61" t="str">
        <f>IFERROR(sterncalib!S70/GAMSsternCa!S70,"")</f>
        <v/>
      </c>
      <c r="U70" s="61" t="str">
        <f>IFERROR(sterncalib!T70/GAMSsternCa!T70,"")</f>
        <v/>
      </c>
      <c r="V70" s="61" t="str">
        <f>IFERROR(sterncalib!U70/GAMSsternCa!U70,"")</f>
        <v/>
      </c>
      <c r="W70" s="61" t="str">
        <f>IFERROR(sterncalib!V70/GAMSsternCa!V70,"")</f>
        <v/>
      </c>
      <c r="X70" s="61" t="str">
        <f>IFERROR(sterncalib!W70/GAMSsternCa!W70,"")</f>
        <v/>
      </c>
      <c r="Y70" s="61" t="str">
        <f>IFERROR(sterncalib!X70/GAMSsternCa!X70,"")</f>
        <v/>
      </c>
      <c r="Z70" s="61" t="str">
        <f>IFERROR(sterncalib!Y70/GAMSsternCa!Y70,"")</f>
        <v/>
      </c>
      <c r="AA70" s="61" t="str">
        <f>IFERROR(sterncalib!Z70/GAMSsternCa!Z70,"")</f>
        <v/>
      </c>
      <c r="AB70" s="61" t="str">
        <f>IFERROR(sterncalib!AA70/GAMSsternCa!AA70,"")</f>
        <v/>
      </c>
      <c r="AC70" s="61" t="str">
        <f>IFERROR(sterncalib!AB70/GAMSsternCa!AB70,"")</f>
        <v/>
      </c>
      <c r="AD70" s="61" t="str">
        <f>IFERROR(sterncalib!AC70/GAMSsternCa!AC70,"")</f>
        <v/>
      </c>
      <c r="AE70" s="61" t="str">
        <f>IFERROR(sterncalib!AD70/GAMSsternCa!AD70,"")</f>
        <v/>
      </c>
      <c r="AF70" s="61" t="str">
        <f>IFERROR(sterncalib!AE70/GAMSsternCa!AE70,"")</f>
        <v/>
      </c>
      <c r="AG70" s="61" t="str">
        <f>IFERROR(sterncalib!AF70/GAMSsternCa!AF70,"")</f>
        <v/>
      </c>
      <c r="AH70" s="61" t="str">
        <f>IFERROR(sterncalib!AG70/GAMSsternCa!AG70,"")</f>
        <v/>
      </c>
      <c r="AI70" s="61" t="str">
        <f>IFERROR(sterncalib!AH70/GAMSsternCa!AH70,"")</f>
        <v/>
      </c>
      <c r="AJ70" s="61" t="str">
        <f>IFERROR(sterncalib!AI70/GAMSsternCa!AI70,"")</f>
        <v/>
      </c>
      <c r="AK70" s="61" t="str">
        <f>IFERROR(sterncalib!AJ70/GAMSsternCa!AJ70,"")</f>
        <v/>
      </c>
      <c r="AL70" s="61" t="str">
        <f>IFERROR(sterncalib!AK70/GAMSsternCa!AK70,"")</f>
        <v/>
      </c>
      <c r="AM70" s="61" t="str">
        <f>IFERROR(sterncalib!AL70/GAMSsternCa!AL70,"")</f>
        <v/>
      </c>
      <c r="AN70" s="61" t="str">
        <f>IFERROR(sterncalib!AM70/GAMSsternCa!AM70,"")</f>
        <v/>
      </c>
      <c r="AO70" s="61" t="str">
        <f>IFERROR(sterncalib!AN70/GAMSsternCa!AN70,"")</f>
        <v/>
      </c>
      <c r="AP70" s="61" t="str">
        <f>IFERROR(sterncalib!AO70/GAMSsternCa!AO70,"")</f>
        <v/>
      </c>
      <c r="AQ70" s="61" t="str">
        <f>IFERROR(sterncalib!AP70/GAMSsternCa!AP70,"")</f>
        <v/>
      </c>
      <c r="AR70" s="61" t="str">
        <f>IFERROR(sterncalib!AQ70/GAMSsternCa!AQ70,"")</f>
        <v/>
      </c>
      <c r="AS70" s="61" t="str">
        <f>IFERROR(sterncalib!AR70/GAMSsternCa!AR70,"")</f>
        <v/>
      </c>
      <c r="AT70" s="61" t="str">
        <f>IFERROR(sterncalib!AS70/GAMSsternCa!AS70,"")</f>
        <v/>
      </c>
      <c r="AU70" s="61" t="str">
        <f>IFERROR(sterncalib!AT70/GAMSsternCa!AT70,"")</f>
        <v/>
      </c>
      <c r="AV70" s="61" t="str">
        <f>IFERROR(sterncalib!AU70/GAMSsternCa!AU70,"")</f>
        <v/>
      </c>
      <c r="AW70" s="61" t="str">
        <f>IFERROR(sterncalib!AV70/GAMSsternCa!AV70,"")</f>
        <v/>
      </c>
      <c r="AX70" s="61" t="str">
        <f>IFERROR(sterncalib!AW70/GAMSsternCa!AW70,"")</f>
        <v/>
      </c>
      <c r="AY70" s="61" t="str">
        <f>IFERROR(sterncalib!AX70/GAMSsternCa!AX70,"")</f>
        <v/>
      </c>
      <c r="AZ70" s="61" t="str">
        <f>IFERROR(sterncalib!AY70/GAMSsternCa!AY70,"")</f>
        <v/>
      </c>
      <c r="BA70" s="61" t="str">
        <f>IFERROR(sterncalib!AZ70/GAMSsternCa!AZ70,"")</f>
        <v/>
      </c>
      <c r="BB70" s="61" t="str">
        <f>IFERROR(sterncalib!BA70/GAMSsternCa!BA70,"")</f>
        <v/>
      </c>
      <c r="BC70" s="61" t="str">
        <f>IFERROR(sterncalib!BB70/GAMSsternCa!BB70,"")</f>
        <v/>
      </c>
      <c r="BD70" s="61" t="str">
        <f>IFERROR(sterncalib!BC70/GAMSsternCa!BC70,"")</f>
        <v/>
      </c>
      <c r="BE70" s="61" t="str">
        <f>IFERROR(sterncalib!BD70/GAMSsternCa!BD70,"")</f>
        <v/>
      </c>
      <c r="BF70" s="61" t="str">
        <f>IFERROR(sterncalib!BE70/GAMSsternCa!BE70,"")</f>
        <v/>
      </c>
      <c r="BG70" s="61" t="str">
        <f>IFERROR(sterncalib!BF70/GAMSsternCa!BF70,"")</f>
        <v/>
      </c>
      <c r="BH70" s="61" t="str">
        <f>IFERROR(sterncalib!BG70/GAMSsternCa!BG70,"")</f>
        <v/>
      </c>
      <c r="BI70" s="61" t="str">
        <f>IFERROR(sterncalib!BH70/GAMSsternCa!BH70,"")</f>
        <v/>
      </c>
      <c r="BJ70" s="61" t="str">
        <f>IFERROR(sterncalib!BI70/GAMSsternCa!BI70,"")</f>
        <v/>
      </c>
    </row>
    <row r="71" spans="1:62" x14ac:dyDescent="0.25">
      <c r="A71" t="str">
        <f>sterncalib!A71</f>
        <v xml:space="preserve">      Deep oceans to deep oceans (b33)</v>
      </c>
      <c r="B71" t="str">
        <f>GAMSbase!A71</f>
        <v>DtD b33</v>
      </c>
      <c r="C71" s="61">
        <f>IFERROR(sterncalib!B71/GAMSsternCa!B71,"")</f>
        <v>1</v>
      </c>
      <c r="D71" s="61" t="str">
        <f>IFERROR(sterncalib!C71/GAMSsternCa!C71,"")</f>
        <v/>
      </c>
      <c r="E71" s="61" t="str">
        <f>IFERROR(sterncalib!D71/GAMSsternCa!D71,"")</f>
        <v/>
      </c>
      <c r="F71" s="61" t="str">
        <f>IFERROR(sterncalib!E71/GAMSsternCa!E71,"")</f>
        <v/>
      </c>
      <c r="G71" s="61" t="str">
        <f>IFERROR(sterncalib!F71/GAMSsternCa!F71,"")</f>
        <v/>
      </c>
      <c r="H71" s="61" t="str">
        <f>IFERROR(sterncalib!G71/GAMSsternCa!G71,"")</f>
        <v/>
      </c>
      <c r="I71" s="61" t="str">
        <f>IFERROR(sterncalib!H71/GAMSsternCa!H71,"")</f>
        <v/>
      </c>
      <c r="J71" s="61" t="str">
        <f>IFERROR(sterncalib!I71/GAMSsternCa!I71,"")</f>
        <v/>
      </c>
      <c r="K71" s="61" t="str">
        <f>IFERROR(sterncalib!J71/GAMSsternCa!J71,"")</f>
        <v/>
      </c>
      <c r="L71" s="61" t="str">
        <f>IFERROR(sterncalib!K71/GAMSsternCa!K71,"")</f>
        <v/>
      </c>
      <c r="M71" s="61" t="str">
        <f>IFERROR(sterncalib!L71/GAMSsternCa!L71,"")</f>
        <v/>
      </c>
      <c r="N71" s="61" t="str">
        <f>IFERROR(sterncalib!M71/GAMSsternCa!M71,"")</f>
        <v/>
      </c>
      <c r="O71" s="61" t="str">
        <f>IFERROR(sterncalib!N71/GAMSsternCa!N71,"")</f>
        <v/>
      </c>
      <c r="P71" s="61" t="str">
        <f>IFERROR(sterncalib!O71/GAMSsternCa!O71,"")</f>
        <v/>
      </c>
      <c r="Q71" s="61" t="str">
        <f>IFERROR(sterncalib!P71/GAMSsternCa!P71,"")</f>
        <v/>
      </c>
      <c r="R71" s="61" t="str">
        <f>IFERROR(sterncalib!Q71/GAMSsternCa!Q71,"")</f>
        <v/>
      </c>
      <c r="S71" s="61" t="str">
        <f>IFERROR(sterncalib!R71/GAMSsternCa!R71,"")</f>
        <v/>
      </c>
      <c r="T71" s="61" t="str">
        <f>IFERROR(sterncalib!S71/GAMSsternCa!S71,"")</f>
        <v/>
      </c>
      <c r="U71" s="61" t="str">
        <f>IFERROR(sterncalib!T71/GAMSsternCa!T71,"")</f>
        <v/>
      </c>
      <c r="V71" s="61" t="str">
        <f>IFERROR(sterncalib!U71/GAMSsternCa!U71,"")</f>
        <v/>
      </c>
      <c r="W71" s="61" t="str">
        <f>IFERROR(sterncalib!V71/GAMSsternCa!V71,"")</f>
        <v/>
      </c>
      <c r="X71" s="61" t="str">
        <f>IFERROR(sterncalib!W71/GAMSsternCa!W71,"")</f>
        <v/>
      </c>
      <c r="Y71" s="61" t="str">
        <f>IFERROR(sterncalib!X71/GAMSsternCa!X71,"")</f>
        <v/>
      </c>
      <c r="Z71" s="61" t="str">
        <f>IFERROR(sterncalib!Y71/GAMSsternCa!Y71,"")</f>
        <v/>
      </c>
      <c r="AA71" s="61" t="str">
        <f>IFERROR(sterncalib!Z71/GAMSsternCa!Z71,"")</f>
        <v/>
      </c>
      <c r="AB71" s="61" t="str">
        <f>IFERROR(sterncalib!AA71/GAMSsternCa!AA71,"")</f>
        <v/>
      </c>
      <c r="AC71" s="61" t="str">
        <f>IFERROR(sterncalib!AB71/GAMSsternCa!AB71,"")</f>
        <v/>
      </c>
      <c r="AD71" s="61" t="str">
        <f>IFERROR(sterncalib!AC71/GAMSsternCa!AC71,"")</f>
        <v/>
      </c>
      <c r="AE71" s="61" t="str">
        <f>IFERROR(sterncalib!AD71/GAMSsternCa!AD71,"")</f>
        <v/>
      </c>
      <c r="AF71" s="61" t="str">
        <f>IFERROR(sterncalib!AE71/GAMSsternCa!AE71,"")</f>
        <v/>
      </c>
      <c r="AG71" s="61" t="str">
        <f>IFERROR(sterncalib!AF71/GAMSsternCa!AF71,"")</f>
        <v/>
      </c>
      <c r="AH71" s="61" t="str">
        <f>IFERROR(sterncalib!AG71/GAMSsternCa!AG71,"")</f>
        <v/>
      </c>
      <c r="AI71" s="61" t="str">
        <f>IFERROR(sterncalib!AH71/GAMSsternCa!AH71,"")</f>
        <v/>
      </c>
      <c r="AJ71" s="61" t="str">
        <f>IFERROR(sterncalib!AI71/GAMSsternCa!AI71,"")</f>
        <v/>
      </c>
      <c r="AK71" s="61" t="str">
        <f>IFERROR(sterncalib!AJ71/GAMSsternCa!AJ71,"")</f>
        <v/>
      </c>
      <c r="AL71" s="61" t="str">
        <f>IFERROR(sterncalib!AK71/GAMSsternCa!AK71,"")</f>
        <v/>
      </c>
      <c r="AM71" s="61" t="str">
        <f>IFERROR(sterncalib!AL71/GAMSsternCa!AL71,"")</f>
        <v/>
      </c>
      <c r="AN71" s="61" t="str">
        <f>IFERROR(sterncalib!AM71/GAMSsternCa!AM71,"")</f>
        <v/>
      </c>
      <c r="AO71" s="61" t="str">
        <f>IFERROR(sterncalib!AN71/GAMSsternCa!AN71,"")</f>
        <v/>
      </c>
      <c r="AP71" s="61" t="str">
        <f>IFERROR(sterncalib!AO71/GAMSsternCa!AO71,"")</f>
        <v/>
      </c>
      <c r="AQ71" s="61" t="str">
        <f>IFERROR(sterncalib!AP71/GAMSsternCa!AP71,"")</f>
        <v/>
      </c>
      <c r="AR71" s="61" t="str">
        <f>IFERROR(sterncalib!AQ71/GAMSsternCa!AQ71,"")</f>
        <v/>
      </c>
      <c r="AS71" s="61" t="str">
        <f>IFERROR(sterncalib!AR71/GAMSsternCa!AR71,"")</f>
        <v/>
      </c>
      <c r="AT71" s="61" t="str">
        <f>IFERROR(sterncalib!AS71/GAMSsternCa!AS71,"")</f>
        <v/>
      </c>
      <c r="AU71" s="61" t="str">
        <f>IFERROR(sterncalib!AT71/GAMSsternCa!AT71,"")</f>
        <v/>
      </c>
      <c r="AV71" s="61" t="str">
        <f>IFERROR(sterncalib!AU71/GAMSsternCa!AU71,"")</f>
        <v/>
      </c>
      <c r="AW71" s="61" t="str">
        <f>IFERROR(sterncalib!AV71/GAMSsternCa!AV71,"")</f>
        <v/>
      </c>
      <c r="AX71" s="61" t="str">
        <f>IFERROR(sterncalib!AW71/GAMSsternCa!AW71,"")</f>
        <v/>
      </c>
      <c r="AY71" s="61" t="str">
        <f>IFERROR(sterncalib!AX71/GAMSsternCa!AX71,"")</f>
        <v/>
      </c>
      <c r="AZ71" s="61" t="str">
        <f>IFERROR(sterncalib!AY71/GAMSsternCa!AY71,"")</f>
        <v/>
      </c>
      <c r="BA71" s="61" t="str">
        <f>IFERROR(sterncalib!AZ71/GAMSsternCa!AZ71,"")</f>
        <v/>
      </c>
      <c r="BB71" s="61" t="str">
        <f>IFERROR(sterncalib!BA71/GAMSsternCa!BA71,"")</f>
        <v/>
      </c>
      <c r="BC71" s="61" t="str">
        <f>IFERROR(sterncalib!BB71/GAMSsternCa!BB71,"")</f>
        <v/>
      </c>
      <c r="BD71" s="61" t="str">
        <f>IFERROR(sterncalib!BC71/GAMSsternCa!BC71,"")</f>
        <v/>
      </c>
      <c r="BE71" s="61" t="str">
        <f>IFERROR(sterncalib!BD71/GAMSsternCa!BD71,"")</f>
        <v/>
      </c>
      <c r="BF71" s="61" t="str">
        <f>IFERROR(sterncalib!BE71/GAMSsternCa!BE71,"")</f>
        <v/>
      </c>
      <c r="BG71" s="61" t="str">
        <f>IFERROR(sterncalib!BF71/GAMSsternCa!BF71,"")</f>
        <v/>
      </c>
      <c r="BH71" s="61" t="str">
        <f>IFERROR(sterncalib!BG71/GAMSsternCa!BG71,"")</f>
        <v/>
      </c>
      <c r="BI71" s="61" t="str">
        <f>IFERROR(sterncalib!BH71/GAMSsternCa!BH71,"")</f>
        <v/>
      </c>
      <c r="BJ71" s="61" t="str">
        <f>IFERROR(sterncalib!BI71/GAMSsternCa!BI71,"")</f>
        <v/>
      </c>
    </row>
    <row r="72" spans="1:62" x14ac:dyDescent="0.25">
      <c r="A72" t="str">
        <f>sterncalib!A72</f>
        <v>TEMPERATURE DATA</v>
      </c>
      <c r="B72" t="str">
        <f>GAMSbase!A72</f>
        <v>* TEMPERATURE DATA</v>
      </c>
      <c r="C72" s="61" t="str">
        <f>IFERROR(sterncalib!B72/GAMSsternCa!B72,"")</f>
        <v/>
      </c>
      <c r="D72" s="61" t="str">
        <f>IFERROR(sterncalib!C72/GAMSsternCa!C72,"")</f>
        <v/>
      </c>
      <c r="E72" s="61" t="str">
        <f>IFERROR(sterncalib!D72/GAMSsternCa!D72,"")</f>
        <v/>
      </c>
      <c r="F72" s="61" t="str">
        <f>IFERROR(sterncalib!E72/GAMSsternCa!E72,"")</f>
        <v/>
      </c>
      <c r="G72" s="61" t="str">
        <f>IFERROR(sterncalib!F72/GAMSsternCa!F72,"")</f>
        <v/>
      </c>
      <c r="H72" s="61" t="str">
        <f>IFERROR(sterncalib!G72/GAMSsternCa!G72,"")</f>
        <v/>
      </c>
      <c r="I72" s="61" t="str">
        <f>IFERROR(sterncalib!H72/GAMSsternCa!H72,"")</f>
        <v/>
      </c>
      <c r="J72" s="61" t="str">
        <f>IFERROR(sterncalib!I72/GAMSsternCa!I72,"")</f>
        <v/>
      </c>
      <c r="K72" s="61" t="str">
        <f>IFERROR(sterncalib!J72/GAMSsternCa!J72,"")</f>
        <v/>
      </c>
      <c r="L72" s="61" t="str">
        <f>IFERROR(sterncalib!K72/GAMSsternCa!K72,"")</f>
        <v/>
      </c>
      <c r="M72" s="61" t="str">
        <f>IFERROR(sterncalib!L72/GAMSsternCa!L72,"")</f>
        <v/>
      </c>
      <c r="N72" s="61" t="str">
        <f>IFERROR(sterncalib!M72/GAMSsternCa!M72,"")</f>
        <v/>
      </c>
      <c r="O72" s="61" t="str">
        <f>IFERROR(sterncalib!N72/GAMSsternCa!N72,"")</f>
        <v/>
      </c>
      <c r="P72" s="61" t="str">
        <f>IFERROR(sterncalib!O72/GAMSsternCa!O72,"")</f>
        <v/>
      </c>
      <c r="Q72" s="61" t="str">
        <f>IFERROR(sterncalib!P72/GAMSsternCa!P72,"")</f>
        <v/>
      </c>
      <c r="R72" s="61" t="str">
        <f>IFERROR(sterncalib!Q72/GAMSsternCa!Q72,"")</f>
        <v/>
      </c>
      <c r="S72" s="61" t="str">
        <f>IFERROR(sterncalib!R72/GAMSsternCa!R72,"")</f>
        <v/>
      </c>
      <c r="T72" s="61" t="str">
        <f>IFERROR(sterncalib!S72/GAMSsternCa!S72,"")</f>
        <v/>
      </c>
      <c r="U72" s="61" t="str">
        <f>IFERROR(sterncalib!T72/GAMSsternCa!T72,"")</f>
        <v/>
      </c>
      <c r="V72" s="61" t="str">
        <f>IFERROR(sterncalib!U72/GAMSsternCa!U72,"")</f>
        <v/>
      </c>
      <c r="W72" s="61" t="str">
        <f>IFERROR(sterncalib!V72/GAMSsternCa!V72,"")</f>
        <v/>
      </c>
      <c r="X72" s="61" t="str">
        <f>IFERROR(sterncalib!W72/GAMSsternCa!W72,"")</f>
        <v/>
      </c>
      <c r="Y72" s="61" t="str">
        <f>IFERROR(sterncalib!X72/GAMSsternCa!X72,"")</f>
        <v/>
      </c>
      <c r="Z72" s="61" t="str">
        <f>IFERROR(sterncalib!Y72/GAMSsternCa!Y72,"")</f>
        <v/>
      </c>
      <c r="AA72" s="61" t="str">
        <f>IFERROR(sterncalib!Z72/GAMSsternCa!Z72,"")</f>
        <v/>
      </c>
      <c r="AB72" s="61" t="str">
        <f>IFERROR(sterncalib!AA72/GAMSsternCa!AA72,"")</f>
        <v/>
      </c>
      <c r="AC72" s="61" t="str">
        <f>IFERROR(sterncalib!AB72/GAMSsternCa!AB72,"")</f>
        <v/>
      </c>
      <c r="AD72" s="61" t="str">
        <f>IFERROR(sterncalib!AC72/GAMSsternCa!AC72,"")</f>
        <v/>
      </c>
      <c r="AE72" s="61" t="str">
        <f>IFERROR(sterncalib!AD72/GAMSsternCa!AD72,"")</f>
        <v/>
      </c>
      <c r="AF72" s="61" t="str">
        <f>IFERROR(sterncalib!AE72/GAMSsternCa!AE72,"")</f>
        <v/>
      </c>
      <c r="AG72" s="61" t="str">
        <f>IFERROR(sterncalib!AF72/GAMSsternCa!AF72,"")</f>
        <v/>
      </c>
      <c r="AH72" s="61" t="str">
        <f>IFERROR(sterncalib!AG72/GAMSsternCa!AG72,"")</f>
        <v/>
      </c>
      <c r="AI72" s="61" t="str">
        <f>IFERROR(sterncalib!AH72/GAMSsternCa!AH72,"")</f>
        <v/>
      </c>
      <c r="AJ72" s="61" t="str">
        <f>IFERROR(sterncalib!AI72/GAMSsternCa!AI72,"")</f>
        <v/>
      </c>
      <c r="AK72" s="61" t="str">
        <f>IFERROR(sterncalib!AJ72/GAMSsternCa!AJ72,"")</f>
        <v/>
      </c>
      <c r="AL72" s="61" t="str">
        <f>IFERROR(sterncalib!AK72/GAMSsternCa!AK72,"")</f>
        <v/>
      </c>
      <c r="AM72" s="61" t="str">
        <f>IFERROR(sterncalib!AL72/GAMSsternCa!AL72,"")</f>
        <v/>
      </c>
      <c r="AN72" s="61" t="str">
        <f>IFERROR(sterncalib!AM72/GAMSsternCa!AM72,"")</f>
        <v/>
      </c>
      <c r="AO72" s="61" t="str">
        <f>IFERROR(sterncalib!AN72/GAMSsternCa!AN72,"")</f>
        <v/>
      </c>
      <c r="AP72" s="61" t="str">
        <f>IFERROR(sterncalib!AO72/GAMSsternCa!AO72,"")</f>
        <v/>
      </c>
      <c r="AQ72" s="61" t="str">
        <f>IFERROR(sterncalib!AP72/GAMSsternCa!AP72,"")</f>
        <v/>
      </c>
      <c r="AR72" s="61" t="str">
        <f>IFERROR(sterncalib!AQ72/GAMSsternCa!AQ72,"")</f>
        <v/>
      </c>
      <c r="AS72" s="61" t="str">
        <f>IFERROR(sterncalib!AR72/GAMSsternCa!AR72,"")</f>
        <v/>
      </c>
      <c r="AT72" s="61" t="str">
        <f>IFERROR(sterncalib!AS72/GAMSsternCa!AS72,"")</f>
        <v/>
      </c>
      <c r="AU72" s="61" t="str">
        <f>IFERROR(sterncalib!AT72/GAMSsternCa!AT72,"")</f>
        <v/>
      </c>
      <c r="AV72" s="61" t="str">
        <f>IFERROR(sterncalib!AU72/GAMSsternCa!AU72,"")</f>
        <v/>
      </c>
      <c r="AW72" s="61" t="str">
        <f>IFERROR(sterncalib!AV72/GAMSsternCa!AV72,"")</f>
        <v/>
      </c>
      <c r="AX72" s="61" t="str">
        <f>IFERROR(sterncalib!AW72/GAMSsternCa!AW72,"")</f>
        <v/>
      </c>
      <c r="AY72" s="61" t="str">
        <f>IFERROR(sterncalib!AX72/GAMSsternCa!AX72,"")</f>
        <v/>
      </c>
      <c r="AZ72" s="61" t="str">
        <f>IFERROR(sterncalib!AY72/GAMSsternCa!AY72,"")</f>
        <v/>
      </c>
      <c r="BA72" s="61" t="str">
        <f>IFERROR(sterncalib!AZ72/GAMSsternCa!AZ72,"")</f>
        <v/>
      </c>
      <c r="BB72" s="61" t="str">
        <f>IFERROR(sterncalib!BA72/GAMSsternCa!BA72,"")</f>
        <v/>
      </c>
      <c r="BC72" s="61" t="str">
        <f>IFERROR(sterncalib!BB72/GAMSsternCa!BB72,"")</f>
        <v/>
      </c>
      <c r="BD72" s="61" t="str">
        <f>IFERROR(sterncalib!BC72/GAMSsternCa!BC72,"")</f>
        <v/>
      </c>
      <c r="BE72" s="61" t="str">
        <f>IFERROR(sterncalib!BD72/GAMSsternCa!BD72,"")</f>
        <v/>
      </c>
      <c r="BF72" s="61" t="str">
        <f>IFERROR(sterncalib!BE72/GAMSsternCa!BE72,"")</f>
        <v/>
      </c>
      <c r="BG72" s="61" t="str">
        <f>IFERROR(sterncalib!BF72/GAMSsternCa!BF72,"")</f>
        <v/>
      </c>
      <c r="BH72" s="61" t="str">
        <f>IFERROR(sterncalib!BG72/GAMSsternCa!BG72,"")</f>
        <v/>
      </c>
      <c r="BI72" s="61" t="str">
        <f>IFERROR(sterncalib!BH72/GAMSsternCa!BH72,"")</f>
        <v/>
      </c>
      <c r="BJ72" s="61" t="str">
        <f>IFERROR(sterncalib!BI72/GAMSsternCa!BI72,"")</f>
        <v/>
      </c>
    </row>
    <row r="73" spans="1:62" x14ac:dyDescent="0.25">
      <c r="A73" t="str">
        <f>sterncalib!A73</f>
        <v>Exogenous forcing (Watts per square meter)</v>
      </c>
      <c r="B73" t="str">
        <f>GAMSbase!A73</f>
        <v>Exogenous Forcing (Watts per Square Meter)</v>
      </c>
      <c r="C73" s="61">
        <f>IFERROR(sterncalib!B73/GAMSsternCa!B73,"")</f>
        <v>1</v>
      </c>
      <c r="D73" s="61">
        <f>IFERROR(sterncalib!C73/GAMSsternCa!C73,"")</f>
        <v>1</v>
      </c>
      <c r="E73" s="61">
        <f>IFERROR(sterncalib!D73/GAMSsternCa!D73,"")</f>
        <v>1</v>
      </c>
      <c r="F73" s="61">
        <f>IFERROR(sterncalib!E73/GAMSsternCa!E73,"")</f>
        <v>0.99999999999999978</v>
      </c>
      <c r="G73" s="61">
        <f>IFERROR(sterncalib!F73/GAMSsternCa!F73,"")</f>
        <v>1</v>
      </c>
      <c r="H73" s="61">
        <f>IFERROR(sterncalib!G73/GAMSsternCa!G73,"")</f>
        <v>1</v>
      </c>
      <c r="I73" s="61">
        <f>IFERROR(sterncalib!H73/GAMSsternCa!H73,"")</f>
        <v>0.99999999999999989</v>
      </c>
      <c r="J73" s="61">
        <f>IFERROR(sterncalib!I73/GAMSsternCa!I73,"")</f>
        <v>0.99999999999999989</v>
      </c>
      <c r="K73" s="61">
        <f>IFERROR(sterncalib!J73/GAMSsternCa!J73,"")</f>
        <v>0.99999999999999989</v>
      </c>
      <c r="L73" s="61">
        <f>IFERROR(sterncalib!K73/GAMSsternCa!K73,"")</f>
        <v>1</v>
      </c>
      <c r="M73" s="61">
        <f>IFERROR(sterncalib!L73/GAMSsternCa!L73,"")</f>
        <v>0.99999999999999989</v>
      </c>
      <c r="N73" s="61">
        <f>IFERROR(sterncalib!M73/GAMSsternCa!M73,"")</f>
        <v>0.99999999999999978</v>
      </c>
      <c r="O73" s="61">
        <f>IFERROR(sterncalib!N73/GAMSsternCa!N73,"")</f>
        <v>0.99999999999999978</v>
      </c>
      <c r="P73" s="61">
        <f>IFERROR(sterncalib!O73/GAMSsternCa!O73,"")</f>
        <v>1</v>
      </c>
      <c r="Q73" s="61">
        <f>IFERROR(sterncalib!P73/GAMSsternCa!P73,"")</f>
        <v>0.99999999999999978</v>
      </c>
      <c r="R73" s="61">
        <f>IFERROR(sterncalib!Q73/GAMSsternCa!Q73,"")</f>
        <v>0.99999999999999978</v>
      </c>
      <c r="S73" s="61">
        <f>IFERROR(sterncalib!R73/GAMSsternCa!R73,"")</f>
        <v>0.99999999999999978</v>
      </c>
      <c r="T73" s="61">
        <f>IFERROR(sterncalib!S73/GAMSsternCa!S73,"")</f>
        <v>0.99999999999999989</v>
      </c>
      <c r="U73" s="61">
        <f>IFERROR(sterncalib!T73/GAMSsternCa!T73,"")</f>
        <v>1</v>
      </c>
      <c r="V73" s="61">
        <f>IFERROR(sterncalib!U73/GAMSsternCa!U73,"")</f>
        <v>1</v>
      </c>
      <c r="W73" s="61">
        <f>IFERROR(sterncalib!V73/GAMSsternCa!V73,"")</f>
        <v>1</v>
      </c>
      <c r="X73" s="61">
        <f>IFERROR(sterncalib!W73/GAMSsternCa!W73,"")</f>
        <v>1</v>
      </c>
      <c r="Y73" s="61">
        <f>IFERROR(sterncalib!X73/GAMSsternCa!X73,"")</f>
        <v>1</v>
      </c>
      <c r="Z73" s="61">
        <f>IFERROR(sterncalib!Y73/GAMSsternCa!Y73,"")</f>
        <v>1</v>
      </c>
      <c r="AA73" s="61">
        <f>IFERROR(sterncalib!Z73/GAMSsternCa!Z73,"")</f>
        <v>1</v>
      </c>
      <c r="AB73" s="61">
        <f>IFERROR(sterncalib!AA73/GAMSsternCa!AA73,"")</f>
        <v>1</v>
      </c>
      <c r="AC73" s="61">
        <f>IFERROR(sterncalib!AB73/GAMSsternCa!AB73,"")</f>
        <v>1</v>
      </c>
      <c r="AD73" s="61">
        <f>IFERROR(sterncalib!AC73/GAMSsternCa!AC73,"")</f>
        <v>1</v>
      </c>
      <c r="AE73" s="61">
        <f>IFERROR(sterncalib!AD73/GAMSsternCa!AD73,"")</f>
        <v>1</v>
      </c>
      <c r="AF73" s="61">
        <f>IFERROR(sterncalib!AE73/GAMSsternCa!AE73,"")</f>
        <v>1</v>
      </c>
      <c r="AG73" s="61">
        <f>IFERROR(sterncalib!AF73/GAMSsternCa!AF73,"")</f>
        <v>1</v>
      </c>
      <c r="AH73" s="61">
        <f>IFERROR(sterncalib!AG73/GAMSsternCa!AG73,"")</f>
        <v>1</v>
      </c>
      <c r="AI73" s="61">
        <f>IFERROR(sterncalib!AH73/GAMSsternCa!AH73,"")</f>
        <v>1</v>
      </c>
      <c r="AJ73" s="61">
        <f>IFERROR(sterncalib!AI73/GAMSsternCa!AI73,"")</f>
        <v>1</v>
      </c>
      <c r="AK73" s="61">
        <f>IFERROR(sterncalib!AJ73/GAMSsternCa!AJ73,"")</f>
        <v>1</v>
      </c>
      <c r="AL73" s="61">
        <f>IFERROR(sterncalib!AK73/GAMSsternCa!AK73,"")</f>
        <v>1</v>
      </c>
      <c r="AM73" s="61">
        <f>IFERROR(sterncalib!AL73/GAMSsternCa!AL73,"")</f>
        <v>1</v>
      </c>
      <c r="AN73" s="61">
        <f>IFERROR(sterncalib!AM73/GAMSsternCa!AM73,"")</f>
        <v>1</v>
      </c>
      <c r="AO73" s="61">
        <f>IFERROR(sterncalib!AN73/GAMSsternCa!AN73,"")</f>
        <v>1</v>
      </c>
      <c r="AP73" s="61">
        <f>IFERROR(sterncalib!AO73/GAMSsternCa!AO73,"")</f>
        <v>1</v>
      </c>
      <c r="AQ73" s="61">
        <f>IFERROR(sterncalib!AP73/GAMSsternCa!AP73,"")</f>
        <v>1</v>
      </c>
      <c r="AR73" s="61">
        <f>IFERROR(sterncalib!AQ73/GAMSsternCa!AQ73,"")</f>
        <v>1</v>
      </c>
      <c r="AS73" s="61">
        <f>IFERROR(sterncalib!AR73/GAMSsternCa!AR73,"")</f>
        <v>1</v>
      </c>
      <c r="AT73" s="61">
        <f>IFERROR(sterncalib!AS73/GAMSsternCa!AS73,"")</f>
        <v>1</v>
      </c>
      <c r="AU73" s="61">
        <f>IFERROR(sterncalib!AT73/GAMSsternCa!AT73,"")</f>
        <v>1</v>
      </c>
      <c r="AV73" s="61">
        <f>IFERROR(sterncalib!AU73/GAMSsternCa!AU73,"")</f>
        <v>1</v>
      </c>
      <c r="AW73" s="61">
        <f>IFERROR(sterncalib!AV73/GAMSsternCa!AV73,"")</f>
        <v>1</v>
      </c>
      <c r="AX73" s="61">
        <f>IFERROR(sterncalib!AW73/GAMSsternCa!AW73,"")</f>
        <v>1</v>
      </c>
      <c r="AY73" s="61">
        <f>IFERROR(sterncalib!AX73/GAMSsternCa!AX73,"")</f>
        <v>1</v>
      </c>
      <c r="AZ73" s="61">
        <f>IFERROR(sterncalib!AY73/GAMSsternCa!AY73,"")</f>
        <v>1</v>
      </c>
      <c r="BA73" s="61">
        <f>IFERROR(sterncalib!AZ73/GAMSsternCa!AZ73,"")</f>
        <v>1</v>
      </c>
      <c r="BB73" s="61">
        <f>IFERROR(sterncalib!BA73/GAMSsternCa!BA73,"")</f>
        <v>1</v>
      </c>
      <c r="BC73" s="61">
        <f>IFERROR(sterncalib!BB73/GAMSsternCa!BB73,"")</f>
        <v>1</v>
      </c>
      <c r="BD73" s="61">
        <f>IFERROR(sterncalib!BC73/GAMSsternCa!BC73,"")</f>
        <v>1</v>
      </c>
      <c r="BE73" s="61">
        <f>IFERROR(sterncalib!BD73/GAMSsternCa!BD73,"")</f>
        <v>1</v>
      </c>
      <c r="BF73" s="61">
        <f>IFERROR(sterncalib!BE73/GAMSsternCa!BE73,"")</f>
        <v>1</v>
      </c>
      <c r="BG73" s="61">
        <f>IFERROR(sterncalib!BF73/GAMSsternCa!BF73,"")</f>
        <v>1</v>
      </c>
      <c r="BH73" s="61">
        <f>IFERROR(sterncalib!BG73/GAMSsternCa!BG73,"")</f>
        <v>1</v>
      </c>
      <c r="BI73" s="61">
        <f>IFERROR(sterncalib!BH73/GAMSsternCa!BH73,"")</f>
        <v>1</v>
      </c>
      <c r="BJ73" s="61">
        <f>IFERROR(sterncalib!BI73/GAMSsternCa!BI73,"")</f>
        <v>1</v>
      </c>
    </row>
    <row r="74" spans="1:62" x14ac:dyDescent="0.25">
      <c r="A74" t="str">
        <f>sterncalib!A74</f>
        <v>2010 forcings, non-CO2 GHG and influences</v>
      </c>
      <c r="B74" t="str">
        <f>GAMSbase!A74</f>
        <v>2000 Forcings, non-CO2 GHG</v>
      </c>
      <c r="C74" s="61">
        <f>IFERROR(sterncalib!B74/GAMSsternCa!B74,"")</f>
        <v>1</v>
      </c>
      <c r="D74" s="61" t="str">
        <f>IFERROR(sterncalib!C74/GAMSsternCa!C74,"")</f>
        <v/>
      </c>
      <c r="E74" s="61" t="str">
        <f>IFERROR(sterncalib!D74/GAMSsternCa!D74,"")</f>
        <v/>
      </c>
      <c r="F74" s="61" t="str">
        <f>IFERROR(sterncalib!E74/GAMSsternCa!E74,"")</f>
        <v/>
      </c>
      <c r="G74" s="61" t="str">
        <f>IFERROR(sterncalib!F74/GAMSsternCa!F74,"")</f>
        <v/>
      </c>
      <c r="H74" s="61" t="str">
        <f>IFERROR(sterncalib!G74/GAMSsternCa!G74,"")</f>
        <v/>
      </c>
      <c r="I74" s="61" t="str">
        <f>IFERROR(sterncalib!H74/GAMSsternCa!H74,"")</f>
        <v/>
      </c>
      <c r="J74" s="61" t="str">
        <f>IFERROR(sterncalib!I74/GAMSsternCa!I74,"")</f>
        <v/>
      </c>
      <c r="K74" s="61" t="str">
        <f>IFERROR(sterncalib!J74/GAMSsternCa!J74,"")</f>
        <v/>
      </c>
      <c r="L74" s="61" t="str">
        <f>IFERROR(sterncalib!K74/GAMSsternCa!K74,"")</f>
        <v/>
      </c>
      <c r="M74" s="61" t="str">
        <f>IFERROR(sterncalib!L74/GAMSsternCa!L74,"")</f>
        <v/>
      </c>
      <c r="N74" s="61" t="str">
        <f>IFERROR(sterncalib!M74/GAMSsternCa!M74,"")</f>
        <v/>
      </c>
      <c r="O74" s="61" t="str">
        <f>IFERROR(sterncalib!N74/GAMSsternCa!N74,"")</f>
        <v/>
      </c>
      <c r="P74" s="61" t="str">
        <f>IFERROR(sterncalib!O74/GAMSsternCa!O74,"")</f>
        <v/>
      </c>
      <c r="Q74" s="61" t="str">
        <f>IFERROR(sterncalib!P74/GAMSsternCa!P74,"")</f>
        <v/>
      </c>
      <c r="R74" s="61" t="str">
        <f>IFERROR(sterncalib!Q74/GAMSsternCa!Q74,"")</f>
        <v/>
      </c>
      <c r="S74" s="61" t="str">
        <f>IFERROR(sterncalib!R74/GAMSsternCa!R74,"")</f>
        <v/>
      </c>
      <c r="T74" s="61" t="str">
        <f>IFERROR(sterncalib!S74/GAMSsternCa!S74,"")</f>
        <v/>
      </c>
      <c r="U74" s="61" t="str">
        <f>IFERROR(sterncalib!T74/GAMSsternCa!T74,"")</f>
        <v/>
      </c>
      <c r="V74" s="61" t="str">
        <f>IFERROR(sterncalib!U74/GAMSsternCa!U74,"")</f>
        <v/>
      </c>
      <c r="W74" s="61" t="str">
        <f>IFERROR(sterncalib!V74/GAMSsternCa!V74,"")</f>
        <v/>
      </c>
      <c r="X74" s="61" t="str">
        <f>IFERROR(sterncalib!W74/GAMSsternCa!W74,"")</f>
        <v/>
      </c>
      <c r="Y74" s="61" t="str">
        <f>IFERROR(sterncalib!X74/GAMSsternCa!X74,"")</f>
        <v/>
      </c>
      <c r="Z74" s="61" t="str">
        <f>IFERROR(sterncalib!Y74/GAMSsternCa!Y74,"")</f>
        <v/>
      </c>
      <c r="AA74" s="61" t="str">
        <f>IFERROR(sterncalib!Z74/GAMSsternCa!Z74,"")</f>
        <v/>
      </c>
      <c r="AB74" s="61" t="str">
        <f>IFERROR(sterncalib!AA74/GAMSsternCa!AA74,"")</f>
        <v/>
      </c>
      <c r="AC74" s="61" t="str">
        <f>IFERROR(sterncalib!AB74/GAMSsternCa!AB74,"")</f>
        <v/>
      </c>
      <c r="AD74" s="61" t="str">
        <f>IFERROR(sterncalib!AC74/GAMSsternCa!AC74,"")</f>
        <v/>
      </c>
      <c r="AE74" s="61" t="str">
        <f>IFERROR(sterncalib!AD74/GAMSsternCa!AD74,"")</f>
        <v/>
      </c>
      <c r="AF74" s="61" t="str">
        <f>IFERROR(sterncalib!AE74/GAMSsternCa!AE74,"")</f>
        <v/>
      </c>
      <c r="AG74" s="61" t="str">
        <f>IFERROR(sterncalib!AF74/GAMSsternCa!AF74,"")</f>
        <v/>
      </c>
      <c r="AH74" s="61" t="str">
        <f>IFERROR(sterncalib!AG74/GAMSsternCa!AG74,"")</f>
        <v/>
      </c>
      <c r="AI74" s="61" t="str">
        <f>IFERROR(sterncalib!AH74/GAMSsternCa!AH74,"")</f>
        <v/>
      </c>
      <c r="AJ74" s="61" t="str">
        <f>IFERROR(sterncalib!AI74/GAMSsternCa!AI74,"")</f>
        <v/>
      </c>
      <c r="AK74" s="61" t="str">
        <f>IFERROR(sterncalib!AJ74/GAMSsternCa!AJ74,"")</f>
        <v/>
      </c>
      <c r="AL74" s="61" t="str">
        <f>IFERROR(sterncalib!AK74/GAMSsternCa!AK74,"")</f>
        <v/>
      </c>
      <c r="AM74" s="61" t="str">
        <f>IFERROR(sterncalib!AL74/GAMSsternCa!AL74,"")</f>
        <v/>
      </c>
      <c r="AN74" s="61" t="str">
        <f>IFERROR(sterncalib!AM74/GAMSsternCa!AM74,"")</f>
        <v/>
      </c>
      <c r="AO74" s="61" t="str">
        <f>IFERROR(sterncalib!AN74/GAMSsternCa!AN74,"")</f>
        <v/>
      </c>
      <c r="AP74" s="61" t="str">
        <f>IFERROR(sterncalib!AO74/GAMSsternCa!AO74,"")</f>
        <v/>
      </c>
      <c r="AQ74" s="61" t="str">
        <f>IFERROR(sterncalib!AP74/GAMSsternCa!AP74,"")</f>
        <v/>
      </c>
      <c r="AR74" s="61" t="str">
        <f>IFERROR(sterncalib!AQ74/GAMSsternCa!AQ74,"")</f>
        <v/>
      </c>
      <c r="AS74" s="61" t="str">
        <f>IFERROR(sterncalib!AR74/GAMSsternCa!AR74,"")</f>
        <v/>
      </c>
      <c r="AT74" s="61" t="str">
        <f>IFERROR(sterncalib!AS74/GAMSsternCa!AS74,"")</f>
        <v/>
      </c>
      <c r="AU74" s="61" t="str">
        <f>IFERROR(sterncalib!AT74/GAMSsternCa!AT74,"")</f>
        <v/>
      </c>
      <c r="AV74" s="61" t="str">
        <f>IFERROR(sterncalib!AU74/GAMSsternCa!AU74,"")</f>
        <v/>
      </c>
      <c r="AW74" s="61" t="str">
        <f>IFERROR(sterncalib!AV74/GAMSsternCa!AV74,"")</f>
        <v/>
      </c>
      <c r="AX74" s="61" t="str">
        <f>IFERROR(sterncalib!AW74/GAMSsternCa!AW74,"")</f>
        <v/>
      </c>
      <c r="AY74" s="61" t="str">
        <f>IFERROR(sterncalib!AX74/GAMSsternCa!AX74,"")</f>
        <v/>
      </c>
      <c r="AZ74" s="61" t="str">
        <f>IFERROR(sterncalib!AY74/GAMSsternCa!AY74,"")</f>
        <v/>
      </c>
      <c r="BA74" s="61" t="str">
        <f>IFERROR(sterncalib!AZ74/GAMSsternCa!AZ74,"")</f>
        <v/>
      </c>
      <c r="BB74" s="61" t="str">
        <f>IFERROR(sterncalib!BA74/GAMSsternCa!BA74,"")</f>
        <v/>
      </c>
      <c r="BC74" s="61" t="str">
        <f>IFERROR(sterncalib!BB74/GAMSsternCa!BB74,"")</f>
        <v/>
      </c>
      <c r="BD74" s="61" t="str">
        <f>IFERROR(sterncalib!BC74/GAMSsternCa!BC74,"")</f>
        <v/>
      </c>
      <c r="BE74" s="61" t="str">
        <f>IFERROR(sterncalib!BD74/GAMSsternCa!BD74,"")</f>
        <v/>
      </c>
      <c r="BF74" s="61" t="str">
        <f>IFERROR(sterncalib!BE74/GAMSsternCa!BE74,"")</f>
        <v/>
      </c>
      <c r="BG74" s="61" t="str">
        <f>IFERROR(sterncalib!BF74/GAMSsternCa!BF74,"")</f>
        <v/>
      </c>
      <c r="BH74" s="61" t="str">
        <f>IFERROR(sterncalib!BG74/GAMSsternCa!BG74,"")</f>
        <v/>
      </c>
      <c r="BI74" s="61" t="str">
        <f>IFERROR(sterncalib!BH74/GAMSsternCa!BH74,"")</f>
        <v/>
      </c>
      <c r="BJ74" s="61" t="str">
        <f>IFERROR(sterncalib!BI74/GAMSsternCa!BI74,"")</f>
        <v/>
      </c>
    </row>
    <row r="75" spans="1:62" x14ac:dyDescent="0.25">
      <c r="A75" t="str">
        <f>sterncalib!A75</f>
        <v>2100 forcings, non-CO2 GHG and influences</v>
      </c>
      <c r="B75" t="str">
        <f>GAMSbase!A75</f>
        <v>2100 Forcings, non-CO2 GHG</v>
      </c>
      <c r="C75" s="61">
        <f>IFERROR(sterncalib!B75/GAMSsternCa!B75,"")</f>
        <v>1</v>
      </c>
      <c r="D75" s="61" t="str">
        <f>IFERROR(sterncalib!C75/GAMSsternCa!C75,"")</f>
        <v/>
      </c>
      <c r="E75" s="61" t="str">
        <f>IFERROR(sterncalib!D75/GAMSsternCa!D75,"")</f>
        <v/>
      </c>
      <c r="F75" s="61" t="str">
        <f>IFERROR(sterncalib!E75/GAMSsternCa!E75,"")</f>
        <v/>
      </c>
      <c r="G75" s="61" t="str">
        <f>IFERROR(sterncalib!F75/GAMSsternCa!F75,"")</f>
        <v/>
      </c>
      <c r="H75" s="61" t="str">
        <f>IFERROR(sterncalib!G75/GAMSsternCa!G75,"")</f>
        <v/>
      </c>
      <c r="I75" s="61" t="str">
        <f>IFERROR(sterncalib!H75/GAMSsternCa!H75,"")</f>
        <v/>
      </c>
      <c r="J75" s="61" t="str">
        <f>IFERROR(sterncalib!I75/GAMSsternCa!I75,"")</f>
        <v/>
      </c>
      <c r="K75" s="61" t="str">
        <f>IFERROR(sterncalib!J75/GAMSsternCa!J75,"")</f>
        <v/>
      </c>
      <c r="L75" s="61" t="str">
        <f>IFERROR(sterncalib!K75/GAMSsternCa!K75,"")</f>
        <v/>
      </c>
      <c r="M75" s="61" t="str">
        <f>IFERROR(sterncalib!L75/GAMSsternCa!L75,"")</f>
        <v/>
      </c>
      <c r="N75" s="61" t="str">
        <f>IFERROR(sterncalib!M75/GAMSsternCa!M75,"")</f>
        <v/>
      </c>
      <c r="O75" s="61" t="str">
        <f>IFERROR(sterncalib!N75/GAMSsternCa!N75,"")</f>
        <v/>
      </c>
      <c r="P75" s="61" t="str">
        <f>IFERROR(sterncalib!O75/GAMSsternCa!O75,"")</f>
        <v/>
      </c>
      <c r="Q75" s="61" t="str">
        <f>IFERROR(sterncalib!P75/GAMSsternCa!P75,"")</f>
        <v/>
      </c>
      <c r="R75" s="61" t="str">
        <f>IFERROR(sterncalib!Q75/GAMSsternCa!Q75,"")</f>
        <v/>
      </c>
      <c r="S75" s="61" t="str">
        <f>IFERROR(sterncalib!R75/GAMSsternCa!R75,"")</f>
        <v/>
      </c>
      <c r="T75" s="61" t="str">
        <f>IFERROR(sterncalib!S75/GAMSsternCa!S75,"")</f>
        <v/>
      </c>
      <c r="U75" s="61" t="str">
        <f>IFERROR(sterncalib!T75/GAMSsternCa!T75,"")</f>
        <v/>
      </c>
      <c r="V75" s="61" t="str">
        <f>IFERROR(sterncalib!U75/GAMSsternCa!U75,"")</f>
        <v/>
      </c>
      <c r="W75" s="61" t="str">
        <f>IFERROR(sterncalib!V75/GAMSsternCa!V75,"")</f>
        <v/>
      </c>
      <c r="X75" s="61" t="str">
        <f>IFERROR(sterncalib!W75/GAMSsternCa!W75,"")</f>
        <v/>
      </c>
      <c r="Y75" s="61" t="str">
        <f>IFERROR(sterncalib!X75/GAMSsternCa!X75,"")</f>
        <v/>
      </c>
      <c r="Z75" s="61" t="str">
        <f>IFERROR(sterncalib!Y75/GAMSsternCa!Y75,"")</f>
        <v/>
      </c>
      <c r="AA75" s="61" t="str">
        <f>IFERROR(sterncalib!Z75/GAMSsternCa!Z75,"")</f>
        <v/>
      </c>
      <c r="AB75" s="61" t="str">
        <f>IFERROR(sterncalib!AA75/GAMSsternCa!AA75,"")</f>
        <v/>
      </c>
      <c r="AC75" s="61" t="str">
        <f>IFERROR(sterncalib!AB75/GAMSsternCa!AB75,"")</f>
        <v/>
      </c>
      <c r="AD75" s="61" t="str">
        <f>IFERROR(sterncalib!AC75/GAMSsternCa!AC75,"")</f>
        <v/>
      </c>
      <c r="AE75" s="61" t="str">
        <f>IFERROR(sterncalib!AD75/GAMSsternCa!AD75,"")</f>
        <v/>
      </c>
      <c r="AF75" s="61" t="str">
        <f>IFERROR(sterncalib!AE75/GAMSsternCa!AE75,"")</f>
        <v/>
      </c>
      <c r="AG75" s="61" t="str">
        <f>IFERROR(sterncalib!AF75/GAMSsternCa!AF75,"")</f>
        <v/>
      </c>
      <c r="AH75" s="61" t="str">
        <f>IFERROR(sterncalib!AG75/GAMSsternCa!AG75,"")</f>
        <v/>
      </c>
      <c r="AI75" s="61" t="str">
        <f>IFERROR(sterncalib!AH75/GAMSsternCa!AH75,"")</f>
        <v/>
      </c>
      <c r="AJ75" s="61" t="str">
        <f>IFERROR(sterncalib!AI75/GAMSsternCa!AI75,"")</f>
        <v/>
      </c>
      <c r="AK75" s="61" t="str">
        <f>IFERROR(sterncalib!AJ75/GAMSsternCa!AJ75,"")</f>
        <v/>
      </c>
      <c r="AL75" s="61" t="str">
        <f>IFERROR(sterncalib!AK75/GAMSsternCa!AK75,"")</f>
        <v/>
      </c>
      <c r="AM75" s="61" t="str">
        <f>IFERROR(sterncalib!AL75/GAMSsternCa!AL75,"")</f>
        <v/>
      </c>
      <c r="AN75" s="61" t="str">
        <f>IFERROR(sterncalib!AM75/GAMSsternCa!AM75,"")</f>
        <v/>
      </c>
      <c r="AO75" s="61" t="str">
        <f>IFERROR(sterncalib!AN75/GAMSsternCa!AN75,"")</f>
        <v/>
      </c>
      <c r="AP75" s="61" t="str">
        <f>IFERROR(sterncalib!AO75/GAMSsternCa!AO75,"")</f>
        <v/>
      </c>
      <c r="AQ75" s="61" t="str">
        <f>IFERROR(sterncalib!AP75/GAMSsternCa!AP75,"")</f>
        <v/>
      </c>
      <c r="AR75" s="61" t="str">
        <f>IFERROR(sterncalib!AQ75/GAMSsternCa!AQ75,"")</f>
        <v/>
      </c>
      <c r="AS75" s="61" t="str">
        <f>IFERROR(sterncalib!AR75/GAMSsternCa!AR75,"")</f>
        <v/>
      </c>
      <c r="AT75" s="61" t="str">
        <f>IFERROR(sterncalib!AS75/GAMSsternCa!AS75,"")</f>
        <v/>
      </c>
      <c r="AU75" s="61" t="str">
        <f>IFERROR(sterncalib!AT75/GAMSsternCa!AT75,"")</f>
        <v/>
      </c>
      <c r="AV75" s="61" t="str">
        <f>IFERROR(sterncalib!AU75/GAMSsternCa!AU75,"")</f>
        <v/>
      </c>
      <c r="AW75" s="61" t="str">
        <f>IFERROR(sterncalib!AV75/GAMSsternCa!AV75,"")</f>
        <v/>
      </c>
      <c r="AX75" s="61" t="str">
        <f>IFERROR(sterncalib!AW75/GAMSsternCa!AW75,"")</f>
        <v/>
      </c>
      <c r="AY75" s="61" t="str">
        <f>IFERROR(sterncalib!AX75/GAMSsternCa!AX75,"")</f>
        <v/>
      </c>
      <c r="AZ75" s="61" t="str">
        <f>IFERROR(sterncalib!AY75/GAMSsternCa!AY75,"")</f>
        <v/>
      </c>
      <c r="BA75" s="61" t="str">
        <f>IFERROR(sterncalib!AZ75/GAMSsternCa!AZ75,"")</f>
        <v/>
      </c>
      <c r="BB75" s="61" t="str">
        <f>IFERROR(sterncalib!BA75/GAMSsternCa!BA75,"")</f>
        <v/>
      </c>
      <c r="BC75" s="61" t="str">
        <f>IFERROR(sterncalib!BB75/GAMSsternCa!BB75,"")</f>
        <v/>
      </c>
      <c r="BD75" s="61" t="str">
        <f>IFERROR(sterncalib!BC75/GAMSsternCa!BC75,"")</f>
        <v/>
      </c>
      <c r="BE75" s="61" t="str">
        <f>IFERROR(sterncalib!BD75/GAMSsternCa!BD75,"")</f>
        <v/>
      </c>
      <c r="BF75" s="61" t="str">
        <f>IFERROR(sterncalib!BE75/GAMSsternCa!BE75,"")</f>
        <v/>
      </c>
      <c r="BG75" s="61" t="str">
        <f>IFERROR(sterncalib!BF75/GAMSsternCa!BF75,"")</f>
        <v/>
      </c>
      <c r="BH75" s="61" t="str">
        <f>IFERROR(sterncalib!BG75/GAMSsternCa!BG75,"")</f>
        <v/>
      </c>
      <c r="BI75" s="61" t="str">
        <f>IFERROR(sterncalib!BH75/GAMSsternCa!BH75,"")</f>
        <v/>
      </c>
      <c r="BJ75" s="61" t="str">
        <f>IFERROR(sterncalib!BI75/GAMSsternCa!BI75,"")</f>
        <v/>
      </c>
    </row>
    <row r="76" spans="1:62" x14ac:dyDescent="0.25">
      <c r="A76" t="str">
        <f>sterncalib!A76</f>
        <v>Initial temperature (2008-2011)</v>
      </c>
      <c r="B76" t="str">
        <f>GAMSbase!A76</f>
        <v>Initial Temperature (2008-2011)</v>
      </c>
      <c r="C76" s="61">
        <f>IFERROR(sterncalib!B76/GAMSsternCa!B76,"")</f>
        <v>1</v>
      </c>
      <c r="D76" s="61" t="str">
        <f>IFERROR(sterncalib!C76/GAMSsternCa!C76,"")</f>
        <v/>
      </c>
      <c r="E76" s="61" t="str">
        <f>IFERROR(sterncalib!D76/GAMSsternCa!D76,"")</f>
        <v/>
      </c>
      <c r="F76" s="61" t="str">
        <f>IFERROR(sterncalib!E76/GAMSsternCa!E76,"")</f>
        <v/>
      </c>
      <c r="G76" s="61" t="str">
        <f>IFERROR(sterncalib!F76/GAMSsternCa!F76,"")</f>
        <v/>
      </c>
      <c r="H76" s="61" t="str">
        <f>IFERROR(sterncalib!G76/GAMSsternCa!G76,"")</f>
        <v/>
      </c>
      <c r="I76" s="61" t="str">
        <f>IFERROR(sterncalib!H76/GAMSsternCa!H76,"")</f>
        <v/>
      </c>
      <c r="J76" s="61" t="str">
        <f>IFERROR(sterncalib!I76/GAMSsternCa!I76,"")</f>
        <v/>
      </c>
      <c r="K76" s="61" t="str">
        <f>IFERROR(sterncalib!J76/GAMSsternCa!J76,"")</f>
        <v/>
      </c>
      <c r="L76" s="61" t="str">
        <f>IFERROR(sterncalib!K76/GAMSsternCa!K76,"")</f>
        <v/>
      </c>
      <c r="M76" s="61" t="str">
        <f>IFERROR(sterncalib!L76/GAMSsternCa!L76,"")</f>
        <v/>
      </c>
      <c r="N76" s="61" t="str">
        <f>IFERROR(sterncalib!M76/GAMSsternCa!M76,"")</f>
        <v/>
      </c>
      <c r="O76" s="61" t="str">
        <f>IFERROR(sterncalib!N76/GAMSsternCa!N76,"")</f>
        <v/>
      </c>
      <c r="P76" s="61" t="str">
        <f>IFERROR(sterncalib!O76/GAMSsternCa!O76,"")</f>
        <v/>
      </c>
      <c r="Q76" s="61" t="str">
        <f>IFERROR(sterncalib!P76/GAMSsternCa!P76,"")</f>
        <v/>
      </c>
      <c r="R76" s="61" t="str">
        <f>IFERROR(sterncalib!Q76/GAMSsternCa!Q76,"")</f>
        <v/>
      </c>
      <c r="S76" s="61" t="str">
        <f>IFERROR(sterncalib!R76/GAMSsternCa!R76,"")</f>
        <v/>
      </c>
      <c r="T76" s="61" t="str">
        <f>IFERROR(sterncalib!S76/GAMSsternCa!S76,"")</f>
        <v/>
      </c>
      <c r="U76" s="61" t="str">
        <f>IFERROR(sterncalib!T76/GAMSsternCa!T76,"")</f>
        <v/>
      </c>
      <c r="V76" s="61" t="str">
        <f>IFERROR(sterncalib!U76/GAMSsternCa!U76,"")</f>
        <v/>
      </c>
      <c r="W76" s="61" t="str">
        <f>IFERROR(sterncalib!V76/GAMSsternCa!V76,"")</f>
        <v/>
      </c>
      <c r="X76" s="61" t="str">
        <f>IFERROR(sterncalib!W76/GAMSsternCa!W76,"")</f>
        <v/>
      </c>
      <c r="Y76" s="61" t="str">
        <f>IFERROR(sterncalib!X76/GAMSsternCa!X76,"")</f>
        <v/>
      </c>
      <c r="Z76" s="61" t="str">
        <f>IFERROR(sterncalib!Y76/GAMSsternCa!Y76,"")</f>
        <v/>
      </c>
      <c r="AA76" s="61" t="str">
        <f>IFERROR(sterncalib!Z76/GAMSsternCa!Z76,"")</f>
        <v/>
      </c>
      <c r="AB76" s="61" t="str">
        <f>IFERROR(sterncalib!AA76/GAMSsternCa!AA76,"")</f>
        <v/>
      </c>
      <c r="AC76" s="61" t="str">
        <f>IFERROR(sterncalib!AB76/GAMSsternCa!AB76,"")</f>
        <v/>
      </c>
      <c r="AD76" s="61" t="str">
        <f>IFERROR(sterncalib!AC76/GAMSsternCa!AC76,"")</f>
        <v/>
      </c>
      <c r="AE76" s="61" t="str">
        <f>IFERROR(sterncalib!AD76/GAMSsternCa!AD76,"")</f>
        <v/>
      </c>
      <c r="AF76" s="61" t="str">
        <f>IFERROR(sterncalib!AE76/GAMSsternCa!AE76,"")</f>
        <v/>
      </c>
      <c r="AG76" s="61" t="str">
        <f>IFERROR(sterncalib!AF76/GAMSsternCa!AF76,"")</f>
        <v/>
      </c>
      <c r="AH76" s="61" t="str">
        <f>IFERROR(sterncalib!AG76/GAMSsternCa!AG76,"")</f>
        <v/>
      </c>
      <c r="AI76" s="61" t="str">
        <f>IFERROR(sterncalib!AH76/GAMSsternCa!AH76,"")</f>
        <v/>
      </c>
      <c r="AJ76" s="61" t="str">
        <f>IFERROR(sterncalib!AI76/GAMSsternCa!AI76,"")</f>
        <v/>
      </c>
      <c r="AK76" s="61" t="str">
        <f>IFERROR(sterncalib!AJ76/GAMSsternCa!AJ76,"")</f>
        <v/>
      </c>
      <c r="AL76" s="61" t="str">
        <f>IFERROR(sterncalib!AK76/GAMSsternCa!AK76,"")</f>
        <v/>
      </c>
      <c r="AM76" s="61" t="str">
        <f>IFERROR(sterncalib!AL76/GAMSsternCa!AL76,"")</f>
        <v/>
      </c>
      <c r="AN76" s="61" t="str">
        <f>IFERROR(sterncalib!AM76/GAMSsternCa!AM76,"")</f>
        <v/>
      </c>
      <c r="AO76" s="61" t="str">
        <f>IFERROR(sterncalib!AN76/GAMSsternCa!AN76,"")</f>
        <v/>
      </c>
      <c r="AP76" s="61" t="str">
        <f>IFERROR(sterncalib!AO76/GAMSsternCa!AO76,"")</f>
        <v/>
      </c>
      <c r="AQ76" s="61" t="str">
        <f>IFERROR(sterncalib!AP76/GAMSsternCa!AP76,"")</f>
        <v/>
      </c>
      <c r="AR76" s="61" t="str">
        <f>IFERROR(sterncalib!AQ76/GAMSsternCa!AQ76,"")</f>
        <v/>
      </c>
      <c r="AS76" s="61" t="str">
        <f>IFERROR(sterncalib!AR76/GAMSsternCa!AR76,"")</f>
        <v/>
      </c>
      <c r="AT76" s="61" t="str">
        <f>IFERROR(sterncalib!AS76/GAMSsternCa!AS76,"")</f>
        <v/>
      </c>
      <c r="AU76" s="61" t="str">
        <f>IFERROR(sterncalib!AT76/GAMSsternCa!AT76,"")</f>
        <v/>
      </c>
      <c r="AV76" s="61" t="str">
        <f>IFERROR(sterncalib!AU76/GAMSsternCa!AU76,"")</f>
        <v/>
      </c>
      <c r="AW76" s="61" t="str">
        <f>IFERROR(sterncalib!AV76/GAMSsternCa!AV76,"")</f>
        <v/>
      </c>
      <c r="AX76" s="61" t="str">
        <f>IFERROR(sterncalib!AW76/GAMSsternCa!AW76,"")</f>
        <v/>
      </c>
      <c r="AY76" s="61" t="str">
        <f>IFERROR(sterncalib!AX76/GAMSsternCa!AX76,"")</f>
        <v/>
      </c>
      <c r="AZ76" s="61" t="str">
        <f>IFERROR(sterncalib!AY76/GAMSsternCa!AY76,"")</f>
        <v/>
      </c>
      <c r="BA76" s="61" t="str">
        <f>IFERROR(sterncalib!AZ76/GAMSsternCa!AZ76,"")</f>
        <v/>
      </c>
      <c r="BB76" s="61" t="str">
        <f>IFERROR(sterncalib!BA76/GAMSsternCa!BA76,"")</f>
        <v/>
      </c>
      <c r="BC76" s="61" t="str">
        <f>IFERROR(sterncalib!BB76/GAMSsternCa!BB76,"")</f>
        <v/>
      </c>
      <c r="BD76" s="61" t="str">
        <f>IFERROR(sterncalib!BC76/GAMSsternCa!BC76,"")</f>
        <v/>
      </c>
      <c r="BE76" s="61" t="str">
        <f>IFERROR(sterncalib!BD76/GAMSsternCa!BD76,"")</f>
        <v/>
      </c>
      <c r="BF76" s="61" t="str">
        <f>IFERROR(sterncalib!BE76/GAMSsternCa!BE76,"")</f>
        <v/>
      </c>
      <c r="BG76" s="61" t="str">
        <f>IFERROR(sterncalib!BF76/GAMSsternCa!BF76,"")</f>
        <v/>
      </c>
      <c r="BH76" s="61" t="str">
        <f>IFERROR(sterncalib!BG76/GAMSsternCa!BG76,"")</f>
        <v/>
      </c>
      <c r="BI76" s="61" t="str">
        <f>IFERROR(sterncalib!BH76/GAMSsternCa!BH76,"")</f>
        <v/>
      </c>
      <c r="BJ76" s="61" t="str">
        <f>IFERROR(sterncalib!BI76/GAMSsternCa!BI76,"")</f>
        <v/>
      </c>
    </row>
    <row r="77" spans="1:62" x14ac:dyDescent="0.25">
      <c r="A77" t="str">
        <f>sterncalib!A77</f>
        <v>Initial temperature of deep oceans (deg. C above 1900)</v>
      </c>
      <c r="B77" t="str">
        <f>GAMSbase!A77</f>
        <v>Initial Temperature of Deep Oceans (deg C above 1900 level)</v>
      </c>
      <c r="C77" s="61">
        <f>IFERROR(sterncalib!B77/GAMSsternCa!B77,"")</f>
        <v>1</v>
      </c>
      <c r="D77" s="61" t="str">
        <f>IFERROR(sterncalib!C77/GAMSsternCa!C77,"")</f>
        <v/>
      </c>
      <c r="E77" s="61" t="str">
        <f>IFERROR(sterncalib!D77/GAMSsternCa!D77,"")</f>
        <v/>
      </c>
      <c r="F77" s="61" t="str">
        <f>IFERROR(sterncalib!E77/GAMSsternCa!E77,"")</f>
        <v/>
      </c>
      <c r="G77" s="61" t="str">
        <f>IFERROR(sterncalib!F77/GAMSsternCa!F77,"")</f>
        <v/>
      </c>
      <c r="H77" s="61" t="str">
        <f>IFERROR(sterncalib!G77/GAMSsternCa!G77,"")</f>
        <v/>
      </c>
      <c r="I77" s="61" t="str">
        <f>IFERROR(sterncalib!H77/GAMSsternCa!H77,"")</f>
        <v/>
      </c>
      <c r="J77" s="61" t="str">
        <f>IFERROR(sterncalib!I77/GAMSsternCa!I77,"")</f>
        <v/>
      </c>
      <c r="K77" s="61" t="str">
        <f>IFERROR(sterncalib!J77/GAMSsternCa!J77,"")</f>
        <v/>
      </c>
      <c r="L77" s="61" t="str">
        <f>IFERROR(sterncalib!K77/GAMSsternCa!K77,"")</f>
        <v/>
      </c>
      <c r="M77" s="61" t="str">
        <f>IFERROR(sterncalib!L77/GAMSsternCa!L77,"")</f>
        <v/>
      </c>
      <c r="N77" s="61" t="str">
        <f>IFERROR(sterncalib!M77/GAMSsternCa!M77,"")</f>
        <v/>
      </c>
      <c r="O77" s="61" t="str">
        <f>IFERROR(sterncalib!N77/GAMSsternCa!N77,"")</f>
        <v/>
      </c>
      <c r="P77" s="61" t="str">
        <f>IFERROR(sterncalib!O77/GAMSsternCa!O77,"")</f>
        <v/>
      </c>
      <c r="Q77" s="61" t="str">
        <f>IFERROR(sterncalib!P77/GAMSsternCa!P77,"")</f>
        <v/>
      </c>
      <c r="R77" s="61" t="str">
        <f>IFERROR(sterncalib!Q77/GAMSsternCa!Q77,"")</f>
        <v/>
      </c>
      <c r="S77" s="61" t="str">
        <f>IFERROR(sterncalib!R77/GAMSsternCa!R77,"")</f>
        <v/>
      </c>
      <c r="T77" s="61" t="str">
        <f>IFERROR(sterncalib!S77/GAMSsternCa!S77,"")</f>
        <v/>
      </c>
      <c r="U77" s="61" t="str">
        <f>IFERROR(sterncalib!T77/GAMSsternCa!T77,"")</f>
        <v/>
      </c>
      <c r="V77" s="61" t="str">
        <f>IFERROR(sterncalib!U77/GAMSsternCa!U77,"")</f>
        <v/>
      </c>
      <c r="W77" s="61" t="str">
        <f>IFERROR(sterncalib!V77/GAMSsternCa!V77,"")</f>
        <v/>
      </c>
      <c r="X77" s="61" t="str">
        <f>IFERROR(sterncalib!W77/GAMSsternCa!W77,"")</f>
        <v/>
      </c>
      <c r="Y77" s="61" t="str">
        <f>IFERROR(sterncalib!X77/GAMSsternCa!X77,"")</f>
        <v/>
      </c>
      <c r="Z77" s="61" t="str">
        <f>IFERROR(sterncalib!Y77/GAMSsternCa!Y77,"")</f>
        <v/>
      </c>
      <c r="AA77" s="61" t="str">
        <f>IFERROR(sterncalib!Z77/GAMSsternCa!Z77,"")</f>
        <v/>
      </c>
      <c r="AB77" s="61" t="str">
        <f>IFERROR(sterncalib!AA77/GAMSsternCa!AA77,"")</f>
        <v/>
      </c>
      <c r="AC77" s="61" t="str">
        <f>IFERROR(sterncalib!AB77/GAMSsternCa!AB77,"")</f>
        <v/>
      </c>
      <c r="AD77" s="61" t="str">
        <f>IFERROR(sterncalib!AC77/GAMSsternCa!AC77,"")</f>
        <v/>
      </c>
      <c r="AE77" s="61" t="str">
        <f>IFERROR(sterncalib!AD77/GAMSsternCa!AD77,"")</f>
        <v/>
      </c>
      <c r="AF77" s="61" t="str">
        <f>IFERROR(sterncalib!AE77/GAMSsternCa!AE77,"")</f>
        <v/>
      </c>
      <c r="AG77" s="61" t="str">
        <f>IFERROR(sterncalib!AF77/GAMSsternCa!AF77,"")</f>
        <v/>
      </c>
      <c r="AH77" s="61" t="str">
        <f>IFERROR(sterncalib!AG77/GAMSsternCa!AG77,"")</f>
        <v/>
      </c>
      <c r="AI77" s="61" t="str">
        <f>IFERROR(sterncalib!AH77/GAMSsternCa!AH77,"")</f>
        <v/>
      </c>
      <c r="AJ77" s="61" t="str">
        <f>IFERROR(sterncalib!AI77/GAMSsternCa!AI77,"")</f>
        <v/>
      </c>
      <c r="AK77" s="61" t="str">
        <f>IFERROR(sterncalib!AJ77/GAMSsternCa!AJ77,"")</f>
        <v/>
      </c>
      <c r="AL77" s="61" t="str">
        <f>IFERROR(sterncalib!AK77/GAMSsternCa!AK77,"")</f>
        <v/>
      </c>
      <c r="AM77" s="61" t="str">
        <f>IFERROR(sterncalib!AL77/GAMSsternCa!AL77,"")</f>
        <v/>
      </c>
      <c r="AN77" s="61" t="str">
        <f>IFERROR(sterncalib!AM77/GAMSsternCa!AM77,"")</f>
        <v/>
      </c>
      <c r="AO77" s="61" t="str">
        <f>IFERROR(sterncalib!AN77/GAMSsternCa!AN77,"")</f>
        <v/>
      </c>
      <c r="AP77" s="61" t="str">
        <f>IFERROR(sterncalib!AO77/GAMSsternCa!AO77,"")</f>
        <v/>
      </c>
      <c r="AQ77" s="61" t="str">
        <f>IFERROR(sterncalib!AP77/GAMSsternCa!AP77,"")</f>
        <v/>
      </c>
      <c r="AR77" s="61" t="str">
        <f>IFERROR(sterncalib!AQ77/GAMSsternCa!AQ77,"")</f>
        <v/>
      </c>
      <c r="AS77" s="61" t="str">
        <f>IFERROR(sterncalib!AR77/GAMSsternCa!AR77,"")</f>
        <v/>
      </c>
      <c r="AT77" s="61" t="str">
        <f>IFERROR(sterncalib!AS77/GAMSsternCa!AS77,"")</f>
        <v/>
      </c>
      <c r="AU77" s="61" t="str">
        <f>IFERROR(sterncalib!AT77/GAMSsternCa!AT77,"")</f>
        <v/>
      </c>
      <c r="AV77" s="61" t="str">
        <f>IFERROR(sterncalib!AU77/GAMSsternCa!AU77,"")</f>
        <v/>
      </c>
      <c r="AW77" s="61" t="str">
        <f>IFERROR(sterncalib!AV77/GAMSsternCa!AV77,"")</f>
        <v/>
      </c>
      <c r="AX77" s="61" t="str">
        <f>IFERROR(sterncalib!AW77/GAMSsternCa!AW77,"")</f>
        <v/>
      </c>
      <c r="AY77" s="61" t="str">
        <f>IFERROR(sterncalib!AX77/GAMSsternCa!AX77,"")</f>
        <v/>
      </c>
      <c r="AZ77" s="61" t="str">
        <f>IFERROR(sterncalib!AY77/GAMSsternCa!AY77,"")</f>
        <v/>
      </c>
      <c r="BA77" s="61" t="str">
        <f>IFERROR(sterncalib!AZ77/GAMSsternCa!AZ77,"")</f>
        <v/>
      </c>
      <c r="BB77" s="61" t="str">
        <f>IFERROR(sterncalib!BA77/GAMSsternCa!BA77,"")</f>
        <v/>
      </c>
      <c r="BC77" s="61" t="str">
        <f>IFERROR(sterncalib!BB77/GAMSsternCa!BB77,"")</f>
        <v/>
      </c>
      <c r="BD77" s="61" t="str">
        <f>IFERROR(sterncalib!BC77/GAMSsternCa!BC77,"")</f>
        <v/>
      </c>
      <c r="BE77" s="61" t="str">
        <f>IFERROR(sterncalib!BD77/GAMSsternCa!BD77,"")</f>
        <v/>
      </c>
      <c r="BF77" s="61" t="str">
        <f>IFERROR(sterncalib!BE77/GAMSsternCa!BE77,"")</f>
        <v/>
      </c>
      <c r="BG77" s="61" t="str">
        <f>IFERROR(sterncalib!BF77/GAMSsternCa!BF77,"")</f>
        <v/>
      </c>
      <c r="BH77" s="61" t="str">
        <f>IFERROR(sterncalib!BG77/GAMSsternCa!BG77,"")</f>
        <v/>
      </c>
      <c r="BI77" s="61" t="str">
        <f>IFERROR(sterncalib!BH77/GAMSsternCa!BH77,"")</f>
        <v/>
      </c>
      <c r="BJ77" s="61" t="str">
        <f>IFERROR(sterncalib!BI77/GAMSsternCa!BI77,"")</f>
        <v/>
      </c>
    </row>
    <row r="78" spans="1:62" x14ac:dyDescent="0.25">
      <c r="A78" t="str">
        <f>sterncalib!A78</f>
        <v>CLIMATE MODEL PARAMETERS</v>
      </c>
      <c r="B78" t="str">
        <f>GAMSbase!A78</f>
        <v>* CLIMATE MODEL PARAMETERS</v>
      </c>
      <c r="C78" s="61" t="str">
        <f>IFERROR(sterncalib!B78/GAMSsternCa!B78,"")</f>
        <v/>
      </c>
      <c r="D78" s="61" t="str">
        <f>IFERROR(sterncalib!C78/GAMSsternCa!C78,"")</f>
        <v/>
      </c>
      <c r="E78" s="61" t="str">
        <f>IFERROR(sterncalib!D78/GAMSsternCa!D78,"")</f>
        <v/>
      </c>
      <c r="F78" s="61" t="str">
        <f>IFERROR(sterncalib!E78/GAMSsternCa!E78,"")</f>
        <v/>
      </c>
      <c r="G78" s="61" t="str">
        <f>IFERROR(sterncalib!F78/GAMSsternCa!F78,"")</f>
        <v/>
      </c>
      <c r="H78" s="61" t="str">
        <f>IFERROR(sterncalib!G78/GAMSsternCa!G78,"")</f>
        <v/>
      </c>
      <c r="I78" s="61" t="str">
        <f>IFERROR(sterncalib!H78/GAMSsternCa!H78,"")</f>
        <v/>
      </c>
      <c r="J78" s="61" t="str">
        <f>IFERROR(sterncalib!I78/GAMSsternCa!I78,"")</f>
        <v/>
      </c>
      <c r="K78" s="61" t="str">
        <f>IFERROR(sterncalib!J78/GAMSsternCa!J78,"")</f>
        <v/>
      </c>
      <c r="L78" s="61" t="str">
        <f>IFERROR(sterncalib!K78/GAMSsternCa!K78,"")</f>
        <v/>
      </c>
      <c r="M78" s="61" t="str">
        <f>IFERROR(sterncalib!L78/GAMSsternCa!L78,"")</f>
        <v/>
      </c>
      <c r="N78" s="61" t="str">
        <f>IFERROR(sterncalib!M78/GAMSsternCa!M78,"")</f>
        <v/>
      </c>
      <c r="O78" s="61" t="str">
        <f>IFERROR(sterncalib!N78/GAMSsternCa!N78,"")</f>
        <v/>
      </c>
      <c r="P78" s="61" t="str">
        <f>IFERROR(sterncalib!O78/GAMSsternCa!O78,"")</f>
        <v/>
      </c>
      <c r="Q78" s="61" t="str">
        <f>IFERROR(sterncalib!P78/GAMSsternCa!P78,"")</f>
        <v/>
      </c>
      <c r="R78" s="61" t="str">
        <f>IFERROR(sterncalib!Q78/GAMSsternCa!Q78,"")</f>
        <v/>
      </c>
      <c r="S78" s="61" t="str">
        <f>IFERROR(sterncalib!R78/GAMSsternCa!R78,"")</f>
        <v/>
      </c>
      <c r="T78" s="61" t="str">
        <f>IFERROR(sterncalib!S78/GAMSsternCa!S78,"")</f>
        <v/>
      </c>
      <c r="U78" s="61" t="str">
        <f>IFERROR(sterncalib!T78/GAMSsternCa!T78,"")</f>
        <v/>
      </c>
      <c r="V78" s="61" t="str">
        <f>IFERROR(sterncalib!U78/GAMSsternCa!U78,"")</f>
        <v/>
      </c>
      <c r="W78" s="61" t="str">
        <f>IFERROR(sterncalib!V78/GAMSsternCa!V78,"")</f>
        <v/>
      </c>
      <c r="X78" s="61" t="str">
        <f>IFERROR(sterncalib!W78/GAMSsternCa!W78,"")</f>
        <v/>
      </c>
      <c r="Y78" s="61" t="str">
        <f>IFERROR(sterncalib!X78/GAMSsternCa!X78,"")</f>
        <v/>
      </c>
      <c r="Z78" s="61" t="str">
        <f>IFERROR(sterncalib!Y78/GAMSsternCa!Y78,"")</f>
        <v/>
      </c>
      <c r="AA78" s="61" t="str">
        <f>IFERROR(sterncalib!Z78/GAMSsternCa!Z78,"")</f>
        <v/>
      </c>
      <c r="AB78" s="61" t="str">
        <f>IFERROR(sterncalib!AA78/GAMSsternCa!AA78,"")</f>
        <v/>
      </c>
      <c r="AC78" s="61" t="str">
        <f>IFERROR(sterncalib!AB78/GAMSsternCa!AB78,"")</f>
        <v/>
      </c>
      <c r="AD78" s="61" t="str">
        <f>IFERROR(sterncalib!AC78/GAMSsternCa!AC78,"")</f>
        <v/>
      </c>
      <c r="AE78" s="61" t="str">
        <f>IFERROR(sterncalib!AD78/GAMSsternCa!AD78,"")</f>
        <v/>
      </c>
      <c r="AF78" s="61" t="str">
        <f>IFERROR(sterncalib!AE78/GAMSsternCa!AE78,"")</f>
        <v/>
      </c>
      <c r="AG78" s="61" t="str">
        <f>IFERROR(sterncalib!AF78/GAMSsternCa!AF78,"")</f>
        <v/>
      </c>
      <c r="AH78" s="61" t="str">
        <f>IFERROR(sterncalib!AG78/GAMSsternCa!AG78,"")</f>
        <v/>
      </c>
      <c r="AI78" s="61" t="str">
        <f>IFERROR(sterncalib!AH78/GAMSsternCa!AH78,"")</f>
        <v/>
      </c>
      <c r="AJ78" s="61" t="str">
        <f>IFERROR(sterncalib!AI78/GAMSsternCa!AI78,"")</f>
        <v/>
      </c>
      <c r="AK78" s="61" t="str">
        <f>IFERROR(sterncalib!AJ78/GAMSsternCa!AJ78,"")</f>
        <v/>
      </c>
      <c r="AL78" s="61" t="str">
        <f>IFERROR(sterncalib!AK78/GAMSsternCa!AK78,"")</f>
        <v/>
      </c>
      <c r="AM78" s="61" t="str">
        <f>IFERROR(sterncalib!AL78/GAMSsternCa!AL78,"")</f>
        <v/>
      </c>
      <c r="AN78" s="61" t="str">
        <f>IFERROR(sterncalib!AM78/GAMSsternCa!AM78,"")</f>
        <v/>
      </c>
      <c r="AO78" s="61" t="str">
        <f>IFERROR(sterncalib!AN78/GAMSsternCa!AN78,"")</f>
        <v/>
      </c>
      <c r="AP78" s="61" t="str">
        <f>IFERROR(sterncalib!AO78/GAMSsternCa!AO78,"")</f>
        <v/>
      </c>
      <c r="AQ78" s="61" t="str">
        <f>IFERROR(sterncalib!AP78/GAMSsternCa!AP78,"")</f>
        <v/>
      </c>
      <c r="AR78" s="61" t="str">
        <f>IFERROR(sterncalib!AQ78/GAMSsternCa!AQ78,"")</f>
        <v/>
      </c>
      <c r="AS78" s="61" t="str">
        <f>IFERROR(sterncalib!AR78/GAMSsternCa!AR78,"")</f>
        <v/>
      </c>
      <c r="AT78" s="61" t="str">
        <f>IFERROR(sterncalib!AS78/GAMSsternCa!AS78,"")</f>
        <v/>
      </c>
      <c r="AU78" s="61" t="str">
        <f>IFERROR(sterncalib!AT78/GAMSsternCa!AT78,"")</f>
        <v/>
      </c>
      <c r="AV78" s="61" t="str">
        <f>IFERROR(sterncalib!AU78/GAMSsternCa!AU78,"")</f>
        <v/>
      </c>
      <c r="AW78" s="61" t="str">
        <f>IFERROR(sterncalib!AV78/GAMSsternCa!AV78,"")</f>
        <v/>
      </c>
      <c r="AX78" s="61" t="str">
        <f>IFERROR(sterncalib!AW78/GAMSsternCa!AW78,"")</f>
        <v/>
      </c>
      <c r="AY78" s="61" t="str">
        <f>IFERROR(sterncalib!AX78/GAMSsternCa!AX78,"")</f>
        <v/>
      </c>
      <c r="AZ78" s="61" t="str">
        <f>IFERROR(sterncalib!AY78/GAMSsternCa!AY78,"")</f>
        <v/>
      </c>
      <c r="BA78" s="61" t="str">
        <f>IFERROR(sterncalib!AZ78/GAMSsternCa!AZ78,"")</f>
        <v/>
      </c>
      <c r="BB78" s="61" t="str">
        <f>IFERROR(sterncalib!BA78/GAMSsternCa!BA78,"")</f>
        <v/>
      </c>
      <c r="BC78" s="61" t="str">
        <f>IFERROR(sterncalib!BB78/GAMSsternCa!BB78,"")</f>
        <v/>
      </c>
      <c r="BD78" s="61" t="str">
        <f>IFERROR(sterncalib!BC78/GAMSsternCa!BC78,"")</f>
        <v/>
      </c>
      <c r="BE78" s="61" t="str">
        <f>IFERROR(sterncalib!BD78/GAMSsternCa!BD78,"")</f>
        <v/>
      </c>
      <c r="BF78" s="61" t="str">
        <f>IFERROR(sterncalib!BE78/GAMSsternCa!BE78,"")</f>
        <v/>
      </c>
      <c r="BG78" s="61" t="str">
        <f>IFERROR(sterncalib!BF78/GAMSsternCa!BF78,"")</f>
        <v/>
      </c>
      <c r="BH78" s="61" t="str">
        <f>IFERROR(sterncalib!BG78/GAMSsternCa!BG78,"")</f>
        <v/>
      </c>
      <c r="BI78" s="61" t="str">
        <f>IFERROR(sterncalib!BH78/GAMSsternCa!BH78,"")</f>
        <v/>
      </c>
      <c r="BJ78" s="61" t="str">
        <f>IFERROR(sterncalib!BI78/GAMSsternCa!BI78,"")</f>
        <v/>
      </c>
    </row>
    <row r="79" spans="1:62" x14ac:dyDescent="0.25">
      <c r="A79" t="str">
        <f>sterncalib!A79</f>
        <v>Equilibrium temperature increase for CO2 doubling</v>
      </c>
      <c r="B79" t="str">
        <f>GAMSbase!A79</f>
        <v>Temperature Sensitivity Coefficient (temp increase per doubling CO2)</v>
      </c>
      <c r="C79" s="61">
        <f>IFERROR(sterncalib!B79/GAMSsternCa!B79,"")</f>
        <v>1</v>
      </c>
      <c r="D79" s="61" t="str">
        <f>IFERROR(sterncalib!C79/GAMSsternCa!C79,"")</f>
        <v/>
      </c>
      <c r="E79" s="61" t="str">
        <f>IFERROR(sterncalib!D79/GAMSsternCa!D79,"")</f>
        <v/>
      </c>
      <c r="F79" s="61" t="str">
        <f>IFERROR(sterncalib!E79/GAMSsternCa!E79,"")</f>
        <v/>
      </c>
      <c r="G79" s="61" t="str">
        <f>IFERROR(sterncalib!F79/GAMSsternCa!F79,"")</f>
        <v/>
      </c>
      <c r="H79" s="61" t="str">
        <f>IFERROR(sterncalib!G79/GAMSsternCa!G79,"")</f>
        <v/>
      </c>
      <c r="I79" s="61" t="str">
        <f>IFERROR(sterncalib!H79/GAMSsternCa!H79,"")</f>
        <v/>
      </c>
      <c r="J79" s="61" t="str">
        <f>IFERROR(sterncalib!I79/GAMSsternCa!I79,"")</f>
        <v/>
      </c>
      <c r="K79" s="61" t="str">
        <f>IFERROR(sterncalib!J79/GAMSsternCa!J79,"")</f>
        <v/>
      </c>
      <c r="L79" s="61" t="str">
        <f>IFERROR(sterncalib!K79/GAMSsternCa!K79,"")</f>
        <v/>
      </c>
      <c r="M79" s="61" t="str">
        <f>IFERROR(sterncalib!L79/GAMSsternCa!L79,"")</f>
        <v/>
      </c>
      <c r="N79" s="61" t="str">
        <f>IFERROR(sterncalib!M79/GAMSsternCa!M79,"")</f>
        <v/>
      </c>
      <c r="O79" s="61" t="str">
        <f>IFERROR(sterncalib!N79/GAMSsternCa!N79,"")</f>
        <v/>
      </c>
      <c r="P79" s="61" t="str">
        <f>IFERROR(sterncalib!O79/GAMSsternCa!O79,"")</f>
        <v/>
      </c>
      <c r="Q79" s="61" t="str">
        <f>IFERROR(sterncalib!P79/GAMSsternCa!P79,"")</f>
        <v/>
      </c>
      <c r="R79" s="61" t="str">
        <f>IFERROR(sterncalib!Q79/GAMSsternCa!Q79,"")</f>
        <v/>
      </c>
      <c r="S79" s="61" t="str">
        <f>IFERROR(sterncalib!R79/GAMSsternCa!R79,"")</f>
        <v/>
      </c>
      <c r="T79" s="61" t="str">
        <f>IFERROR(sterncalib!S79/GAMSsternCa!S79,"")</f>
        <v/>
      </c>
      <c r="U79" s="61" t="str">
        <f>IFERROR(sterncalib!T79/GAMSsternCa!T79,"")</f>
        <v/>
      </c>
      <c r="V79" s="61" t="str">
        <f>IFERROR(sterncalib!U79/GAMSsternCa!U79,"")</f>
        <v/>
      </c>
      <c r="W79" s="61" t="str">
        <f>IFERROR(sterncalib!V79/GAMSsternCa!V79,"")</f>
        <v/>
      </c>
      <c r="X79" s="61" t="str">
        <f>IFERROR(sterncalib!W79/GAMSsternCa!W79,"")</f>
        <v/>
      </c>
      <c r="Y79" s="61" t="str">
        <f>IFERROR(sterncalib!X79/GAMSsternCa!X79,"")</f>
        <v/>
      </c>
      <c r="Z79" s="61" t="str">
        <f>IFERROR(sterncalib!Y79/GAMSsternCa!Y79,"")</f>
        <v/>
      </c>
      <c r="AA79" s="61" t="str">
        <f>IFERROR(sterncalib!Z79/GAMSsternCa!Z79,"")</f>
        <v/>
      </c>
      <c r="AB79" s="61" t="str">
        <f>IFERROR(sterncalib!AA79/GAMSsternCa!AA79,"")</f>
        <v/>
      </c>
      <c r="AC79" s="61" t="str">
        <f>IFERROR(sterncalib!AB79/GAMSsternCa!AB79,"")</f>
        <v/>
      </c>
      <c r="AD79" s="61" t="str">
        <f>IFERROR(sterncalib!AC79/GAMSsternCa!AC79,"")</f>
        <v/>
      </c>
      <c r="AE79" s="61" t="str">
        <f>IFERROR(sterncalib!AD79/GAMSsternCa!AD79,"")</f>
        <v/>
      </c>
      <c r="AF79" s="61" t="str">
        <f>IFERROR(sterncalib!AE79/GAMSsternCa!AE79,"")</f>
        <v/>
      </c>
      <c r="AG79" s="61" t="str">
        <f>IFERROR(sterncalib!AF79/GAMSsternCa!AF79,"")</f>
        <v/>
      </c>
      <c r="AH79" s="61" t="str">
        <f>IFERROR(sterncalib!AG79/GAMSsternCa!AG79,"")</f>
        <v/>
      </c>
      <c r="AI79" s="61" t="str">
        <f>IFERROR(sterncalib!AH79/GAMSsternCa!AH79,"")</f>
        <v/>
      </c>
      <c r="AJ79" s="61" t="str">
        <f>IFERROR(sterncalib!AI79/GAMSsternCa!AI79,"")</f>
        <v/>
      </c>
      <c r="AK79" s="61" t="str">
        <f>IFERROR(sterncalib!AJ79/GAMSsternCa!AJ79,"")</f>
        <v/>
      </c>
      <c r="AL79" s="61" t="str">
        <f>IFERROR(sterncalib!AK79/GAMSsternCa!AK79,"")</f>
        <v/>
      </c>
      <c r="AM79" s="61" t="str">
        <f>IFERROR(sterncalib!AL79/GAMSsternCa!AL79,"")</f>
        <v/>
      </c>
      <c r="AN79" s="61" t="str">
        <f>IFERROR(sterncalib!AM79/GAMSsternCa!AM79,"")</f>
        <v/>
      </c>
      <c r="AO79" s="61" t="str">
        <f>IFERROR(sterncalib!AN79/GAMSsternCa!AN79,"")</f>
        <v/>
      </c>
      <c r="AP79" s="61" t="str">
        <f>IFERROR(sterncalib!AO79/GAMSsternCa!AO79,"")</f>
        <v/>
      </c>
      <c r="AQ79" s="61" t="str">
        <f>IFERROR(sterncalib!AP79/GAMSsternCa!AP79,"")</f>
        <v/>
      </c>
      <c r="AR79" s="61" t="str">
        <f>IFERROR(sterncalib!AQ79/GAMSsternCa!AQ79,"")</f>
        <v/>
      </c>
      <c r="AS79" s="61" t="str">
        <f>IFERROR(sterncalib!AR79/GAMSsternCa!AR79,"")</f>
        <v/>
      </c>
      <c r="AT79" s="61" t="str">
        <f>IFERROR(sterncalib!AS79/GAMSsternCa!AS79,"")</f>
        <v/>
      </c>
      <c r="AU79" s="61" t="str">
        <f>IFERROR(sterncalib!AT79/GAMSsternCa!AT79,"")</f>
        <v/>
      </c>
      <c r="AV79" s="61" t="str">
        <f>IFERROR(sterncalib!AU79/GAMSsternCa!AU79,"")</f>
        <v/>
      </c>
      <c r="AW79" s="61" t="str">
        <f>IFERROR(sterncalib!AV79/GAMSsternCa!AV79,"")</f>
        <v/>
      </c>
      <c r="AX79" s="61" t="str">
        <f>IFERROR(sterncalib!AW79/GAMSsternCa!AW79,"")</f>
        <v/>
      </c>
      <c r="AY79" s="61" t="str">
        <f>IFERROR(sterncalib!AX79/GAMSsternCa!AX79,"")</f>
        <v/>
      </c>
      <c r="AZ79" s="61" t="str">
        <f>IFERROR(sterncalib!AY79/GAMSsternCa!AY79,"")</f>
        <v/>
      </c>
      <c r="BA79" s="61" t="str">
        <f>IFERROR(sterncalib!AZ79/GAMSsternCa!AZ79,"")</f>
        <v/>
      </c>
      <c r="BB79" s="61" t="str">
        <f>IFERROR(sterncalib!BA79/GAMSsternCa!BA79,"")</f>
        <v/>
      </c>
      <c r="BC79" s="61" t="str">
        <f>IFERROR(sterncalib!BB79/GAMSsternCa!BB79,"")</f>
        <v/>
      </c>
      <c r="BD79" s="61" t="str">
        <f>IFERROR(sterncalib!BC79/GAMSsternCa!BC79,"")</f>
        <v/>
      </c>
      <c r="BE79" s="61" t="str">
        <f>IFERROR(sterncalib!BD79/GAMSsternCa!BD79,"")</f>
        <v/>
      </c>
      <c r="BF79" s="61" t="str">
        <f>IFERROR(sterncalib!BE79/GAMSsternCa!BE79,"")</f>
        <v/>
      </c>
      <c r="BG79" s="61" t="str">
        <f>IFERROR(sterncalib!BF79/GAMSsternCa!BF79,"")</f>
        <v/>
      </c>
      <c r="BH79" s="61" t="str">
        <f>IFERROR(sterncalib!BG79/GAMSsternCa!BG79,"")</f>
        <v/>
      </c>
      <c r="BI79" s="61" t="str">
        <f>IFERROR(sterncalib!BH79/GAMSsternCa!BH79,"")</f>
        <v/>
      </c>
      <c r="BJ79" s="61" t="str">
        <f>IFERROR(sterncalib!BI79/GAMSsternCa!BI79,"")</f>
        <v/>
      </c>
    </row>
    <row r="80" spans="1:62" x14ac:dyDescent="0.25">
      <c r="A80" t="str">
        <f>sterncalib!A80</f>
        <v>Forcings at CO2 doubling (W/m2)</v>
      </c>
      <c r="B80" t="str">
        <f>GAMSbase!A80</f>
        <v>Forcings at CO2 doubling (Watts per Meter 2)</v>
      </c>
      <c r="C80" s="61">
        <f>IFERROR(sterncalib!B80/GAMSsternCa!B80,"")</f>
        <v>1</v>
      </c>
      <c r="D80" s="61" t="str">
        <f>IFERROR(sterncalib!C80/GAMSsternCa!C80,"")</f>
        <v/>
      </c>
      <c r="E80" s="61" t="str">
        <f>IFERROR(sterncalib!D80/GAMSsternCa!D80,"")</f>
        <v/>
      </c>
      <c r="F80" s="61" t="str">
        <f>IFERROR(sterncalib!E80/GAMSsternCa!E80,"")</f>
        <v/>
      </c>
      <c r="G80" s="61" t="str">
        <f>IFERROR(sterncalib!F80/GAMSsternCa!F80,"")</f>
        <v/>
      </c>
      <c r="H80" s="61" t="str">
        <f>IFERROR(sterncalib!G80/GAMSsternCa!G80,"")</f>
        <v/>
      </c>
      <c r="I80" s="61" t="str">
        <f>IFERROR(sterncalib!H80/GAMSsternCa!H80,"")</f>
        <v/>
      </c>
      <c r="J80" s="61" t="str">
        <f>IFERROR(sterncalib!I80/GAMSsternCa!I80,"")</f>
        <v/>
      </c>
      <c r="K80" s="61" t="str">
        <f>IFERROR(sterncalib!J80/GAMSsternCa!J80,"")</f>
        <v/>
      </c>
      <c r="L80" s="61" t="str">
        <f>IFERROR(sterncalib!K80/GAMSsternCa!K80,"")</f>
        <v/>
      </c>
      <c r="M80" s="61" t="str">
        <f>IFERROR(sterncalib!L80/GAMSsternCa!L80,"")</f>
        <v/>
      </c>
      <c r="N80" s="61" t="str">
        <f>IFERROR(sterncalib!M80/GAMSsternCa!M80,"")</f>
        <v/>
      </c>
      <c r="O80" s="61" t="str">
        <f>IFERROR(sterncalib!N80/GAMSsternCa!N80,"")</f>
        <v/>
      </c>
      <c r="P80" s="61" t="str">
        <f>IFERROR(sterncalib!O80/GAMSsternCa!O80,"")</f>
        <v/>
      </c>
      <c r="Q80" s="61" t="str">
        <f>IFERROR(sterncalib!P80/GAMSsternCa!P80,"")</f>
        <v/>
      </c>
      <c r="R80" s="61" t="str">
        <f>IFERROR(sterncalib!Q80/GAMSsternCa!Q80,"")</f>
        <v/>
      </c>
      <c r="S80" s="61" t="str">
        <f>IFERROR(sterncalib!R80/GAMSsternCa!R80,"")</f>
        <v/>
      </c>
      <c r="T80" s="61" t="str">
        <f>IFERROR(sterncalib!S80/GAMSsternCa!S80,"")</f>
        <v/>
      </c>
      <c r="U80" s="61" t="str">
        <f>IFERROR(sterncalib!T80/GAMSsternCa!T80,"")</f>
        <v/>
      </c>
      <c r="V80" s="61" t="str">
        <f>IFERROR(sterncalib!U80/GAMSsternCa!U80,"")</f>
        <v/>
      </c>
      <c r="W80" s="61" t="str">
        <f>IFERROR(sterncalib!V80/GAMSsternCa!V80,"")</f>
        <v/>
      </c>
      <c r="X80" s="61" t="str">
        <f>IFERROR(sterncalib!W80/GAMSsternCa!W80,"")</f>
        <v/>
      </c>
      <c r="Y80" s="61" t="str">
        <f>IFERROR(sterncalib!X80/GAMSsternCa!X80,"")</f>
        <v/>
      </c>
      <c r="Z80" s="61" t="str">
        <f>IFERROR(sterncalib!Y80/GAMSsternCa!Y80,"")</f>
        <v/>
      </c>
      <c r="AA80" s="61" t="str">
        <f>IFERROR(sterncalib!Z80/GAMSsternCa!Z80,"")</f>
        <v/>
      </c>
      <c r="AB80" s="61" t="str">
        <f>IFERROR(sterncalib!AA80/GAMSsternCa!AA80,"")</f>
        <v/>
      </c>
      <c r="AC80" s="61" t="str">
        <f>IFERROR(sterncalib!AB80/GAMSsternCa!AB80,"")</f>
        <v/>
      </c>
      <c r="AD80" s="61" t="str">
        <f>IFERROR(sterncalib!AC80/GAMSsternCa!AC80,"")</f>
        <v/>
      </c>
      <c r="AE80" s="61" t="str">
        <f>IFERROR(sterncalib!AD80/GAMSsternCa!AD80,"")</f>
        <v/>
      </c>
      <c r="AF80" s="61" t="str">
        <f>IFERROR(sterncalib!AE80/GAMSsternCa!AE80,"")</f>
        <v/>
      </c>
      <c r="AG80" s="61" t="str">
        <f>IFERROR(sterncalib!AF80/GAMSsternCa!AF80,"")</f>
        <v/>
      </c>
      <c r="AH80" s="61" t="str">
        <f>IFERROR(sterncalib!AG80/GAMSsternCa!AG80,"")</f>
        <v/>
      </c>
      <c r="AI80" s="61" t="str">
        <f>IFERROR(sterncalib!AH80/GAMSsternCa!AH80,"")</f>
        <v/>
      </c>
      <c r="AJ80" s="61" t="str">
        <f>IFERROR(sterncalib!AI80/GAMSsternCa!AI80,"")</f>
        <v/>
      </c>
      <c r="AK80" s="61" t="str">
        <f>IFERROR(sterncalib!AJ80/GAMSsternCa!AJ80,"")</f>
        <v/>
      </c>
      <c r="AL80" s="61" t="str">
        <f>IFERROR(sterncalib!AK80/GAMSsternCa!AK80,"")</f>
        <v/>
      </c>
      <c r="AM80" s="61" t="str">
        <f>IFERROR(sterncalib!AL80/GAMSsternCa!AL80,"")</f>
        <v/>
      </c>
      <c r="AN80" s="61" t="str">
        <f>IFERROR(sterncalib!AM80/GAMSsternCa!AM80,"")</f>
        <v/>
      </c>
      <c r="AO80" s="61" t="str">
        <f>IFERROR(sterncalib!AN80/GAMSsternCa!AN80,"")</f>
        <v/>
      </c>
      <c r="AP80" s="61" t="str">
        <f>IFERROR(sterncalib!AO80/GAMSsternCa!AO80,"")</f>
        <v/>
      </c>
      <c r="AQ80" s="61" t="str">
        <f>IFERROR(sterncalib!AP80/GAMSsternCa!AP80,"")</f>
        <v/>
      </c>
      <c r="AR80" s="61" t="str">
        <f>IFERROR(sterncalib!AQ80/GAMSsternCa!AQ80,"")</f>
        <v/>
      </c>
      <c r="AS80" s="61" t="str">
        <f>IFERROR(sterncalib!AR80/GAMSsternCa!AR80,"")</f>
        <v/>
      </c>
      <c r="AT80" s="61" t="str">
        <f>IFERROR(sterncalib!AS80/GAMSsternCa!AS80,"")</f>
        <v/>
      </c>
      <c r="AU80" s="61" t="str">
        <f>IFERROR(sterncalib!AT80/GAMSsternCa!AT80,"")</f>
        <v/>
      </c>
      <c r="AV80" s="61" t="str">
        <f>IFERROR(sterncalib!AU80/GAMSsternCa!AU80,"")</f>
        <v/>
      </c>
      <c r="AW80" s="61" t="str">
        <f>IFERROR(sterncalib!AV80/GAMSsternCa!AV80,"")</f>
        <v/>
      </c>
      <c r="AX80" s="61" t="str">
        <f>IFERROR(sterncalib!AW80/GAMSsternCa!AW80,"")</f>
        <v/>
      </c>
      <c r="AY80" s="61" t="str">
        <f>IFERROR(sterncalib!AX80/GAMSsternCa!AX80,"")</f>
        <v/>
      </c>
      <c r="AZ80" s="61" t="str">
        <f>IFERROR(sterncalib!AY80/GAMSsternCa!AY80,"")</f>
        <v/>
      </c>
      <c r="BA80" s="61" t="str">
        <f>IFERROR(sterncalib!AZ80/GAMSsternCa!AZ80,"")</f>
        <v/>
      </c>
      <c r="BB80" s="61" t="str">
        <f>IFERROR(sterncalib!BA80/GAMSsternCa!BA80,"")</f>
        <v/>
      </c>
      <c r="BC80" s="61" t="str">
        <f>IFERROR(sterncalib!BB80/GAMSsternCa!BB80,"")</f>
        <v/>
      </c>
      <c r="BD80" s="61" t="str">
        <f>IFERROR(sterncalib!BC80/GAMSsternCa!BC80,"")</f>
        <v/>
      </c>
      <c r="BE80" s="61" t="str">
        <f>IFERROR(sterncalib!BD80/GAMSsternCa!BD80,"")</f>
        <v/>
      </c>
      <c r="BF80" s="61" t="str">
        <f>IFERROR(sterncalib!BE80/GAMSsternCa!BE80,"")</f>
        <v/>
      </c>
      <c r="BG80" s="61" t="str">
        <f>IFERROR(sterncalib!BF80/GAMSsternCa!BF80,"")</f>
        <v/>
      </c>
      <c r="BH80" s="61" t="str">
        <f>IFERROR(sterncalib!BG80/GAMSsternCa!BG80,"")</f>
        <v/>
      </c>
      <c r="BI80" s="61" t="str">
        <f>IFERROR(sterncalib!BH80/GAMSsternCa!BH80,"")</f>
        <v/>
      </c>
      <c r="BJ80" s="61" t="str">
        <f>IFERROR(sterncalib!BI80/GAMSsternCa!BI80,"")</f>
        <v/>
      </c>
    </row>
    <row r="81" spans="1:62" x14ac:dyDescent="0.25">
      <c r="A81" t="str">
        <f>sterncalib!A81</f>
        <v>CLIMATE MODULE TRANSITION PARAMETERS (per 5 years)</v>
      </c>
      <c r="B81" t="str">
        <f>GAMSbase!A81</f>
        <v>* CLIMATE MODULE TRANSITION PARAMETERS</v>
      </c>
      <c r="C81" s="61" t="str">
        <f>IFERROR(sterncalib!B81/GAMSsternCa!B81,"")</f>
        <v/>
      </c>
      <c r="D81" s="61" t="str">
        <f>IFERROR(sterncalib!C81/GAMSsternCa!C81,"")</f>
        <v/>
      </c>
      <c r="E81" s="61" t="str">
        <f>IFERROR(sterncalib!D81/GAMSsternCa!D81,"")</f>
        <v/>
      </c>
      <c r="F81" s="61" t="str">
        <f>IFERROR(sterncalib!E81/GAMSsternCa!E81,"")</f>
        <v/>
      </c>
      <c r="G81" s="61" t="str">
        <f>IFERROR(sterncalib!F81/GAMSsternCa!F81,"")</f>
        <v/>
      </c>
      <c r="H81" s="61" t="str">
        <f>IFERROR(sterncalib!G81/GAMSsternCa!G81,"")</f>
        <v/>
      </c>
      <c r="I81" s="61" t="str">
        <f>IFERROR(sterncalib!H81/GAMSsternCa!H81,"")</f>
        <v/>
      </c>
      <c r="J81" s="61" t="str">
        <f>IFERROR(sterncalib!I81/GAMSsternCa!I81,"")</f>
        <v/>
      </c>
      <c r="K81" s="61" t="str">
        <f>IFERROR(sterncalib!J81/GAMSsternCa!J81,"")</f>
        <v/>
      </c>
      <c r="L81" s="61" t="str">
        <f>IFERROR(sterncalib!K81/GAMSsternCa!K81,"")</f>
        <v/>
      </c>
      <c r="M81" s="61" t="str">
        <f>IFERROR(sterncalib!L81/GAMSsternCa!L81,"")</f>
        <v/>
      </c>
      <c r="N81" s="61" t="str">
        <f>IFERROR(sterncalib!M81/GAMSsternCa!M81,"")</f>
        <v/>
      </c>
      <c r="O81" s="61" t="str">
        <f>IFERROR(sterncalib!N81/GAMSsternCa!N81,"")</f>
        <v/>
      </c>
      <c r="P81" s="61" t="str">
        <f>IFERROR(sterncalib!O81/GAMSsternCa!O81,"")</f>
        <v/>
      </c>
      <c r="Q81" s="61" t="str">
        <f>IFERROR(sterncalib!P81/GAMSsternCa!P81,"")</f>
        <v/>
      </c>
      <c r="R81" s="61" t="str">
        <f>IFERROR(sterncalib!Q81/GAMSsternCa!Q81,"")</f>
        <v/>
      </c>
      <c r="S81" s="61" t="str">
        <f>IFERROR(sterncalib!R81/GAMSsternCa!R81,"")</f>
        <v/>
      </c>
      <c r="T81" s="61" t="str">
        <f>IFERROR(sterncalib!S81/GAMSsternCa!S81,"")</f>
        <v/>
      </c>
      <c r="U81" s="61" t="str">
        <f>IFERROR(sterncalib!T81/GAMSsternCa!T81,"")</f>
        <v/>
      </c>
      <c r="V81" s="61" t="str">
        <f>IFERROR(sterncalib!U81/GAMSsternCa!U81,"")</f>
        <v/>
      </c>
      <c r="W81" s="61" t="str">
        <f>IFERROR(sterncalib!V81/GAMSsternCa!V81,"")</f>
        <v/>
      </c>
      <c r="X81" s="61" t="str">
        <f>IFERROR(sterncalib!W81/GAMSsternCa!W81,"")</f>
        <v/>
      </c>
      <c r="Y81" s="61" t="str">
        <f>IFERROR(sterncalib!X81/GAMSsternCa!X81,"")</f>
        <v/>
      </c>
      <c r="Z81" s="61" t="str">
        <f>IFERROR(sterncalib!Y81/GAMSsternCa!Y81,"")</f>
        <v/>
      </c>
      <c r="AA81" s="61" t="str">
        <f>IFERROR(sterncalib!Z81/GAMSsternCa!Z81,"")</f>
        <v/>
      </c>
      <c r="AB81" s="61" t="str">
        <f>IFERROR(sterncalib!AA81/GAMSsternCa!AA81,"")</f>
        <v/>
      </c>
      <c r="AC81" s="61" t="str">
        <f>IFERROR(sterncalib!AB81/GAMSsternCa!AB81,"")</f>
        <v/>
      </c>
      <c r="AD81" s="61" t="str">
        <f>IFERROR(sterncalib!AC81/GAMSsternCa!AC81,"")</f>
        <v/>
      </c>
      <c r="AE81" s="61" t="str">
        <f>IFERROR(sterncalib!AD81/GAMSsternCa!AD81,"")</f>
        <v/>
      </c>
      <c r="AF81" s="61" t="str">
        <f>IFERROR(sterncalib!AE81/GAMSsternCa!AE81,"")</f>
        <v/>
      </c>
      <c r="AG81" s="61" t="str">
        <f>IFERROR(sterncalib!AF81/GAMSsternCa!AF81,"")</f>
        <v/>
      </c>
      <c r="AH81" s="61" t="str">
        <f>IFERROR(sterncalib!AG81/GAMSsternCa!AG81,"")</f>
        <v/>
      </c>
      <c r="AI81" s="61" t="str">
        <f>IFERROR(sterncalib!AH81/GAMSsternCa!AH81,"")</f>
        <v/>
      </c>
      <c r="AJ81" s="61" t="str">
        <f>IFERROR(sterncalib!AI81/GAMSsternCa!AI81,"")</f>
        <v/>
      </c>
      <c r="AK81" s="61" t="str">
        <f>IFERROR(sterncalib!AJ81/GAMSsternCa!AJ81,"")</f>
        <v/>
      </c>
      <c r="AL81" s="61" t="str">
        <f>IFERROR(sterncalib!AK81/GAMSsternCa!AK81,"")</f>
        <v/>
      </c>
      <c r="AM81" s="61" t="str">
        <f>IFERROR(sterncalib!AL81/GAMSsternCa!AL81,"")</f>
        <v/>
      </c>
      <c r="AN81" s="61" t="str">
        <f>IFERROR(sterncalib!AM81/GAMSsternCa!AM81,"")</f>
        <v/>
      </c>
      <c r="AO81" s="61" t="str">
        <f>IFERROR(sterncalib!AN81/GAMSsternCa!AN81,"")</f>
        <v/>
      </c>
      <c r="AP81" s="61" t="str">
        <f>IFERROR(sterncalib!AO81/GAMSsternCa!AO81,"")</f>
        <v/>
      </c>
      <c r="AQ81" s="61" t="str">
        <f>IFERROR(sterncalib!AP81/GAMSsternCa!AP81,"")</f>
        <v/>
      </c>
      <c r="AR81" s="61" t="str">
        <f>IFERROR(sterncalib!AQ81/GAMSsternCa!AQ81,"")</f>
        <v/>
      </c>
      <c r="AS81" s="61" t="str">
        <f>IFERROR(sterncalib!AR81/GAMSsternCa!AR81,"")</f>
        <v/>
      </c>
      <c r="AT81" s="61" t="str">
        <f>IFERROR(sterncalib!AS81/GAMSsternCa!AS81,"")</f>
        <v/>
      </c>
      <c r="AU81" s="61" t="str">
        <f>IFERROR(sterncalib!AT81/GAMSsternCa!AT81,"")</f>
        <v/>
      </c>
      <c r="AV81" s="61" t="str">
        <f>IFERROR(sterncalib!AU81/GAMSsternCa!AU81,"")</f>
        <v/>
      </c>
      <c r="AW81" s="61" t="str">
        <f>IFERROR(sterncalib!AV81/GAMSsternCa!AV81,"")</f>
        <v/>
      </c>
      <c r="AX81" s="61" t="str">
        <f>IFERROR(sterncalib!AW81/GAMSsternCa!AW81,"")</f>
        <v/>
      </c>
      <c r="AY81" s="61" t="str">
        <f>IFERROR(sterncalib!AX81/GAMSsternCa!AX81,"")</f>
        <v/>
      </c>
      <c r="AZ81" s="61" t="str">
        <f>IFERROR(sterncalib!AY81/GAMSsternCa!AY81,"")</f>
        <v/>
      </c>
      <c r="BA81" s="61" t="str">
        <f>IFERROR(sterncalib!AZ81/GAMSsternCa!AZ81,"")</f>
        <v/>
      </c>
      <c r="BB81" s="61" t="str">
        <f>IFERROR(sterncalib!BA81/GAMSsternCa!BA81,"")</f>
        <v/>
      </c>
      <c r="BC81" s="61" t="str">
        <f>IFERROR(sterncalib!BB81/GAMSsternCa!BB81,"")</f>
        <v/>
      </c>
      <c r="BD81" s="61" t="str">
        <f>IFERROR(sterncalib!BC81/GAMSsternCa!BC81,"")</f>
        <v/>
      </c>
      <c r="BE81" s="61" t="str">
        <f>IFERROR(sterncalib!BD81/GAMSsternCa!BD81,"")</f>
        <v/>
      </c>
      <c r="BF81" s="61" t="str">
        <f>IFERROR(sterncalib!BE81/GAMSsternCa!BE81,"")</f>
        <v/>
      </c>
      <c r="BG81" s="61" t="str">
        <f>IFERROR(sterncalib!BF81/GAMSsternCa!BF81,"")</f>
        <v/>
      </c>
      <c r="BH81" s="61" t="str">
        <f>IFERROR(sterncalib!BG81/GAMSsternCa!BG81,"")</f>
        <v/>
      </c>
      <c r="BI81" s="61" t="str">
        <f>IFERROR(sterncalib!BH81/GAMSsternCa!BH81,"")</f>
        <v/>
      </c>
      <c r="BJ81" s="61" t="str">
        <f>IFERROR(sterncalib!BI81/GAMSsternCa!BI81,"")</f>
        <v/>
      </c>
    </row>
    <row r="82" spans="1:62" x14ac:dyDescent="0.25">
      <c r="A82" t="str">
        <f>sterncalib!A82</f>
        <v>Speed of adjustment parameter for atmospheric temperature (c1)</v>
      </c>
      <c r="B82" t="str">
        <f>GAMSbase!A82</f>
        <v>Speed of Adjustment Parameter for Atmospheric Temperature</v>
      </c>
      <c r="C82" s="61">
        <f>IFERROR(sterncalib!B82/GAMSsternCa!B82,"")</f>
        <v>1</v>
      </c>
      <c r="D82" s="61" t="str">
        <f>IFERROR(sterncalib!C82/GAMSsternCa!C82,"")</f>
        <v/>
      </c>
      <c r="E82" s="61" t="str">
        <f>IFERROR(sterncalib!D82/GAMSsternCa!D82,"")</f>
        <v/>
      </c>
      <c r="F82" s="61" t="str">
        <f>IFERROR(sterncalib!E82/GAMSsternCa!E82,"")</f>
        <v/>
      </c>
      <c r="G82" s="61" t="str">
        <f>IFERROR(sterncalib!F82/GAMSsternCa!F82,"")</f>
        <v/>
      </c>
      <c r="H82" s="61" t="str">
        <f>IFERROR(sterncalib!G82/GAMSsternCa!G82,"")</f>
        <v/>
      </c>
      <c r="I82" s="61" t="str">
        <f>IFERROR(sterncalib!H82/GAMSsternCa!H82,"")</f>
        <v/>
      </c>
      <c r="J82" s="61" t="str">
        <f>IFERROR(sterncalib!I82/GAMSsternCa!I82,"")</f>
        <v/>
      </c>
      <c r="K82" s="61" t="str">
        <f>IFERROR(sterncalib!J82/GAMSsternCa!J82,"")</f>
        <v/>
      </c>
      <c r="L82" s="61" t="str">
        <f>IFERROR(sterncalib!K82/GAMSsternCa!K82,"")</f>
        <v/>
      </c>
      <c r="M82" s="61" t="str">
        <f>IFERROR(sterncalib!L82/GAMSsternCa!L82,"")</f>
        <v/>
      </c>
      <c r="N82" s="61" t="str">
        <f>IFERROR(sterncalib!M82/GAMSsternCa!M82,"")</f>
        <v/>
      </c>
      <c r="O82" s="61" t="str">
        <f>IFERROR(sterncalib!N82/GAMSsternCa!N82,"")</f>
        <v/>
      </c>
      <c r="P82" s="61" t="str">
        <f>IFERROR(sterncalib!O82/GAMSsternCa!O82,"")</f>
        <v/>
      </c>
      <c r="Q82" s="61" t="str">
        <f>IFERROR(sterncalib!P82/GAMSsternCa!P82,"")</f>
        <v/>
      </c>
      <c r="R82" s="61" t="str">
        <f>IFERROR(sterncalib!Q82/GAMSsternCa!Q82,"")</f>
        <v/>
      </c>
      <c r="S82" s="61" t="str">
        <f>IFERROR(sterncalib!R82/GAMSsternCa!R82,"")</f>
        <v/>
      </c>
      <c r="T82" s="61" t="str">
        <f>IFERROR(sterncalib!S82/GAMSsternCa!S82,"")</f>
        <v/>
      </c>
      <c r="U82" s="61" t="str">
        <f>IFERROR(sterncalib!T82/GAMSsternCa!T82,"")</f>
        <v/>
      </c>
      <c r="V82" s="61" t="str">
        <f>IFERROR(sterncalib!U82/GAMSsternCa!U82,"")</f>
        <v/>
      </c>
      <c r="W82" s="61" t="str">
        <f>IFERROR(sterncalib!V82/GAMSsternCa!V82,"")</f>
        <v/>
      </c>
      <c r="X82" s="61" t="str">
        <f>IFERROR(sterncalib!W82/GAMSsternCa!W82,"")</f>
        <v/>
      </c>
      <c r="Y82" s="61" t="str">
        <f>IFERROR(sterncalib!X82/GAMSsternCa!X82,"")</f>
        <v/>
      </c>
      <c r="Z82" s="61" t="str">
        <f>IFERROR(sterncalib!Y82/GAMSsternCa!Y82,"")</f>
        <v/>
      </c>
      <c r="AA82" s="61" t="str">
        <f>IFERROR(sterncalib!Z82/GAMSsternCa!Z82,"")</f>
        <v/>
      </c>
      <c r="AB82" s="61" t="str">
        <f>IFERROR(sterncalib!AA82/GAMSsternCa!AA82,"")</f>
        <v/>
      </c>
      <c r="AC82" s="61" t="str">
        <f>IFERROR(sterncalib!AB82/GAMSsternCa!AB82,"")</f>
        <v/>
      </c>
      <c r="AD82" s="61" t="str">
        <f>IFERROR(sterncalib!AC82/GAMSsternCa!AC82,"")</f>
        <v/>
      </c>
      <c r="AE82" s="61" t="str">
        <f>IFERROR(sterncalib!AD82/GAMSsternCa!AD82,"")</f>
        <v/>
      </c>
      <c r="AF82" s="61" t="str">
        <f>IFERROR(sterncalib!AE82/GAMSsternCa!AE82,"")</f>
        <v/>
      </c>
      <c r="AG82" s="61" t="str">
        <f>IFERROR(sterncalib!AF82/GAMSsternCa!AF82,"")</f>
        <v/>
      </c>
      <c r="AH82" s="61" t="str">
        <f>IFERROR(sterncalib!AG82/GAMSsternCa!AG82,"")</f>
        <v/>
      </c>
      <c r="AI82" s="61" t="str">
        <f>IFERROR(sterncalib!AH82/GAMSsternCa!AH82,"")</f>
        <v/>
      </c>
      <c r="AJ82" s="61" t="str">
        <f>IFERROR(sterncalib!AI82/GAMSsternCa!AI82,"")</f>
        <v/>
      </c>
      <c r="AK82" s="61" t="str">
        <f>IFERROR(sterncalib!AJ82/GAMSsternCa!AJ82,"")</f>
        <v/>
      </c>
      <c r="AL82" s="61" t="str">
        <f>IFERROR(sterncalib!AK82/GAMSsternCa!AK82,"")</f>
        <v/>
      </c>
      <c r="AM82" s="61" t="str">
        <f>IFERROR(sterncalib!AL82/GAMSsternCa!AL82,"")</f>
        <v/>
      </c>
      <c r="AN82" s="61" t="str">
        <f>IFERROR(sterncalib!AM82/GAMSsternCa!AM82,"")</f>
        <v/>
      </c>
      <c r="AO82" s="61" t="str">
        <f>IFERROR(sterncalib!AN82/GAMSsternCa!AN82,"")</f>
        <v/>
      </c>
      <c r="AP82" s="61" t="str">
        <f>IFERROR(sterncalib!AO82/GAMSsternCa!AO82,"")</f>
        <v/>
      </c>
      <c r="AQ82" s="61" t="str">
        <f>IFERROR(sterncalib!AP82/GAMSsternCa!AP82,"")</f>
        <v/>
      </c>
      <c r="AR82" s="61" t="str">
        <f>IFERROR(sterncalib!AQ82/GAMSsternCa!AQ82,"")</f>
        <v/>
      </c>
      <c r="AS82" s="61" t="str">
        <f>IFERROR(sterncalib!AR82/GAMSsternCa!AR82,"")</f>
        <v/>
      </c>
      <c r="AT82" s="61" t="str">
        <f>IFERROR(sterncalib!AS82/GAMSsternCa!AS82,"")</f>
        <v/>
      </c>
      <c r="AU82" s="61" t="str">
        <f>IFERROR(sterncalib!AT82/GAMSsternCa!AT82,"")</f>
        <v/>
      </c>
      <c r="AV82" s="61" t="str">
        <f>IFERROR(sterncalib!AU82/GAMSsternCa!AU82,"")</f>
        <v/>
      </c>
      <c r="AW82" s="61" t="str">
        <f>IFERROR(sterncalib!AV82/GAMSsternCa!AV82,"")</f>
        <v/>
      </c>
      <c r="AX82" s="61" t="str">
        <f>IFERROR(sterncalib!AW82/GAMSsternCa!AW82,"")</f>
        <v/>
      </c>
      <c r="AY82" s="61" t="str">
        <f>IFERROR(sterncalib!AX82/GAMSsternCa!AX82,"")</f>
        <v/>
      </c>
      <c r="AZ82" s="61" t="str">
        <f>IFERROR(sterncalib!AY82/GAMSsternCa!AY82,"")</f>
        <v/>
      </c>
      <c r="BA82" s="61" t="str">
        <f>IFERROR(sterncalib!AZ82/GAMSsternCa!AZ82,"")</f>
        <v/>
      </c>
      <c r="BB82" s="61" t="str">
        <f>IFERROR(sterncalib!BA82/GAMSsternCa!BA82,"")</f>
        <v/>
      </c>
      <c r="BC82" s="61" t="str">
        <f>IFERROR(sterncalib!BB82/GAMSsternCa!BB82,"")</f>
        <v/>
      </c>
      <c r="BD82" s="61" t="str">
        <f>IFERROR(sterncalib!BC82/GAMSsternCa!BC82,"")</f>
        <v/>
      </c>
      <c r="BE82" s="61" t="str">
        <f>IFERROR(sterncalib!BD82/GAMSsternCa!BD82,"")</f>
        <v/>
      </c>
      <c r="BF82" s="61" t="str">
        <f>IFERROR(sterncalib!BE82/GAMSsternCa!BE82,"")</f>
        <v/>
      </c>
      <c r="BG82" s="61" t="str">
        <f>IFERROR(sterncalib!BF82/GAMSsternCa!BF82,"")</f>
        <v/>
      </c>
      <c r="BH82" s="61" t="str">
        <f>IFERROR(sterncalib!BG82/GAMSsternCa!BG82,"")</f>
        <v/>
      </c>
      <c r="BI82" s="61" t="str">
        <f>IFERROR(sterncalib!BH82/GAMSsternCa!BH82,"")</f>
        <v/>
      </c>
      <c r="BJ82" s="61" t="str">
        <f>IFERROR(sterncalib!BI82/GAMSsternCa!BI82,"")</f>
        <v/>
      </c>
    </row>
    <row r="83" spans="1:62" x14ac:dyDescent="0.25">
      <c r="A83" t="str">
        <f>sterncalib!A83</f>
        <v>Coefficient of heat loss from atmosphere to oceans (c3)</v>
      </c>
      <c r="B83" t="str">
        <f>GAMSbase!A83</f>
        <v>Coefficient of Heat Loss from Atmosphere to Oceans</v>
      </c>
      <c r="C83" s="61">
        <f>IFERROR(sterncalib!B83/GAMSsternCa!B83,"")</f>
        <v>1</v>
      </c>
      <c r="D83" s="61" t="str">
        <f>IFERROR(sterncalib!C83/GAMSsternCa!C83,"")</f>
        <v/>
      </c>
      <c r="E83" s="61" t="str">
        <f>IFERROR(sterncalib!D83/GAMSsternCa!D83,"")</f>
        <v/>
      </c>
      <c r="F83" s="61" t="str">
        <f>IFERROR(sterncalib!E83/GAMSsternCa!E83,"")</f>
        <v/>
      </c>
      <c r="G83" s="61" t="str">
        <f>IFERROR(sterncalib!F83/GAMSsternCa!F83,"")</f>
        <v/>
      </c>
      <c r="H83" s="61" t="str">
        <f>IFERROR(sterncalib!G83/GAMSsternCa!G83,"")</f>
        <v/>
      </c>
      <c r="I83" s="61" t="str">
        <f>IFERROR(sterncalib!H83/GAMSsternCa!H83,"")</f>
        <v/>
      </c>
      <c r="J83" s="61" t="str">
        <f>IFERROR(sterncalib!I83/GAMSsternCa!I83,"")</f>
        <v/>
      </c>
      <c r="K83" s="61" t="str">
        <f>IFERROR(sterncalib!J83/GAMSsternCa!J83,"")</f>
        <v/>
      </c>
      <c r="L83" s="61" t="str">
        <f>IFERROR(sterncalib!K83/GAMSsternCa!K83,"")</f>
        <v/>
      </c>
      <c r="M83" s="61" t="str">
        <f>IFERROR(sterncalib!L83/GAMSsternCa!L83,"")</f>
        <v/>
      </c>
      <c r="N83" s="61" t="str">
        <f>IFERROR(sterncalib!M83/GAMSsternCa!M83,"")</f>
        <v/>
      </c>
      <c r="O83" s="61" t="str">
        <f>IFERROR(sterncalib!N83/GAMSsternCa!N83,"")</f>
        <v/>
      </c>
      <c r="P83" s="61" t="str">
        <f>IFERROR(sterncalib!O83/GAMSsternCa!O83,"")</f>
        <v/>
      </c>
      <c r="Q83" s="61" t="str">
        <f>IFERROR(sterncalib!P83/GAMSsternCa!P83,"")</f>
        <v/>
      </c>
      <c r="R83" s="61" t="str">
        <f>IFERROR(sterncalib!Q83/GAMSsternCa!Q83,"")</f>
        <v/>
      </c>
      <c r="S83" s="61" t="str">
        <f>IFERROR(sterncalib!R83/GAMSsternCa!R83,"")</f>
        <v/>
      </c>
      <c r="T83" s="61" t="str">
        <f>IFERROR(sterncalib!S83/GAMSsternCa!S83,"")</f>
        <v/>
      </c>
      <c r="U83" s="61" t="str">
        <f>IFERROR(sterncalib!T83/GAMSsternCa!T83,"")</f>
        <v/>
      </c>
      <c r="V83" s="61" t="str">
        <f>IFERROR(sterncalib!U83/GAMSsternCa!U83,"")</f>
        <v/>
      </c>
      <c r="W83" s="61" t="str">
        <f>IFERROR(sterncalib!V83/GAMSsternCa!V83,"")</f>
        <v/>
      </c>
      <c r="X83" s="61" t="str">
        <f>IFERROR(sterncalib!W83/GAMSsternCa!W83,"")</f>
        <v/>
      </c>
      <c r="Y83" s="61" t="str">
        <f>IFERROR(sterncalib!X83/GAMSsternCa!X83,"")</f>
        <v/>
      </c>
      <c r="Z83" s="61" t="str">
        <f>IFERROR(sterncalib!Y83/GAMSsternCa!Y83,"")</f>
        <v/>
      </c>
      <c r="AA83" s="61" t="str">
        <f>IFERROR(sterncalib!Z83/GAMSsternCa!Z83,"")</f>
        <v/>
      </c>
      <c r="AB83" s="61" t="str">
        <f>IFERROR(sterncalib!AA83/GAMSsternCa!AA83,"")</f>
        <v/>
      </c>
      <c r="AC83" s="61" t="str">
        <f>IFERROR(sterncalib!AB83/GAMSsternCa!AB83,"")</f>
        <v/>
      </c>
      <c r="AD83" s="61" t="str">
        <f>IFERROR(sterncalib!AC83/GAMSsternCa!AC83,"")</f>
        <v/>
      </c>
      <c r="AE83" s="61" t="str">
        <f>IFERROR(sterncalib!AD83/GAMSsternCa!AD83,"")</f>
        <v/>
      </c>
      <c r="AF83" s="61" t="str">
        <f>IFERROR(sterncalib!AE83/GAMSsternCa!AE83,"")</f>
        <v/>
      </c>
      <c r="AG83" s="61" t="str">
        <f>IFERROR(sterncalib!AF83/GAMSsternCa!AF83,"")</f>
        <v/>
      </c>
      <c r="AH83" s="61" t="str">
        <f>IFERROR(sterncalib!AG83/GAMSsternCa!AG83,"")</f>
        <v/>
      </c>
      <c r="AI83" s="61" t="str">
        <f>IFERROR(sterncalib!AH83/GAMSsternCa!AH83,"")</f>
        <v/>
      </c>
      <c r="AJ83" s="61" t="str">
        <f>IFERROR(sterncalib!AI83/GAMSsternCa!AI83,"")</f>
        <v/>
      </c>
      <c r="AK83" s="61" t="str">
        <f>IFERROR(sterncalib!AJ83/GAMSsternCa!AJ83,"")</f>
        <v/>
      </c>
      <c r="AL83" s="61" t="str">
        <f>IFERROR(sterncalib!AK83/GAMSsternCa!AK83,"")</f>
        <v/>
      </c>
      <c r="AM83" s="61" t="str">
        <f>IFERROR(sterncalib!AL83/GAMSsternCa!AL83,"")</f>
        <v/>
      </c>
      <c r="AN83" s="61" t="str">
        <f>IFERROR(sterncalib!AM83/GAMSsternCa!AM83,"")</f>
        <v/>
      </c>
      <c r="AO83" s="61" t="str">
        <f>IFERROR(sterncalib!AN83/GAMSsternCa!AN83,"")</f>
        <v/>
      </c>
      <c r="AP83" s="61" t="str">
        <f>IFERROR(sterncalib!AO83/GAMSsternCa!AO83,"")</f>
        <v/>
      </c>
      <c r="AQ83" s="61" t="str">
        <f>IFERROR(sterncalib!AP83/GAMSsternCa!AP83,"")</f>
        <v/>
      </c>
      <c r="AR83" s="61" t="str">
        <f>IFERROR(sterncalib!AQ83/GAMSsternCa!AQ83,"")</f>
        <v/>
      </c>
      <c r="AS83" s="61" t="str">
        <f>IFERROR(sterncalib!AR83/GAMSsternCa!AR83,"")</f>
        <v/>
      </c>
      <c r="AT83" s="61" t="str">
        <f>IFERROR(sterncalib!AS83/GAMSsternCa!AS83,"")</f>
        <v/>
      </c>
      <c r="AU83" s="61" t="str">
        <f>IFERROR(sterncalib!AT83/GAMSsternCa!AT83,"")</f>
        <v/>
      </c>
      <c r="AV83" s="61" t="str">
        <f>IFERROR(sterncalib!AU83/GAMSsternCa!AU83,"")</f>
        <v/>
      </c>
      <c r="AW83" s="61" t="str">
        <f>IFERROR(sterncalib!AV83/GAMSsternCa!AV83,"")</f>
        <v/>
      </c>
      <c r="AX83" s="61" t="str">
        <f>IFERROR(sterncalib!AW83/GAMSsternCa!AW83,"")</f>
        <v/>
      </c>
      <c r="AY83" s="61" t="str">
        <f>IFERROR(sterncalib!AX83/GAMSsternCa!AX83,"")</f>
        <v/>
      </c>
      <c r="AZ83" s="61" t="str">
        <f>IFERROR(sterncalib!AY83/GAMSsternCa!AY83,"")</f>
        <v/>
      </c>
      <c r="BA83" s="61" t="str">
        <f>IFERROR(sterncalib!AZ83/GAMSsternCa!AZ83,"")</f>
        <v/>
      </c>
      <c r="BB83" s="61" t="str">
        <f>IFERROR(sterncalib!BA83/GAMSsternCa!BA83,"")</f>
        <v/>
      </c>
      <c r="BC83" s="61" t="str">
        <f>IFERROR(sterncalib!BB83/GAMSsternCa!BB83,"")</f>
        <v/>
      </c>
      <c r="BD83" s="61" t="str">
        <f>IFERROR(sterncalib!BC83/GAMSsternCa!BC83,"")</f>
        <v/>
      </c>
      <c r="BE83" s="61" t="str">
        <f>IFERROR(sterncalib!BD83/GAMSsternCa!BD83,"")</f>
        <v/>
      </c>
      <c r="BF83" s="61" t="str">
        <f>IFERROR(sterncalib!BE83/GAMSsternCa!BE83,"")</f>
        <v/>
      </c>
      <c r="BG83" s="61" t="str">
        <f>IFERROR(sterncalib!BF83/GAMSsternCa!BF83,"")</f>
        <v/>
      </c>
      <c r="BH83" s="61" t="str">
        <f>IFERROR(sterncalib!BG83/GAMSsternCa!BG83,"")</f>
        <v/>
      </c>
      <c r="BI83" s="61" t="str">
        <f>IFERROR(sterncalib!BH83/GAMSsternCa!BH83,"")</f>
        <v/>
      </c>
      <c r="BJ83" s="61" t="str">
        <f>IFERROR(sterncalib!BI83/GAMSsternCa!BI83,"")</f>
        <v/>
      </c>
    </row>
    <row r="84" spans="1:62" x14ac:dyDescent="0.25">
      <c r="A84" t="str">
        <f>sterncalib!A84</f>
        <v>Coefficient of heat gain by deep oceans (c4)</v>
      </c>
      <c r="B84" t="str">
        <f>GAMSbase!A84</f>
        <v>Coefficient of Heat Gain by Deep Oceans</v>
      </c>
      <c r="C84" s="61">
        <f>IFERROR(sterncalib!B84/GAMSsternCa!B84,"")</f>
        <v>1</v>
      </c>
      <c r="D84" s="61" t="str">
        <f>IFERROR(sterncalib!C84/GAMSsternCa!C84,"")</f>
        <v/>
      </c>
      <c r="E84" s="61" t="str">
        <f>IFERROR(sterncalib!D84/GAMSsternCa!D84,"")</f>
        <v/>
      </c>
      <c r="F84" s="61" t="str">
        <f>IFERROR(sterncalib!E84/GAMSsternCa!E84,"")</f>
        <v/>
      </c>
      <c r="G84" s="61" t="str">
        <f>IFERROR(sterncalib!F84/GAMSsternCa!F84,"")</f>
        <v/>
      </c>
      <c r="H84" s="61" t="str">
        <f>IFERROR(sterncalib!G84/GAMSsternCa!G84,"")</f>
        <v/>
      </c>
      <c r="I84" s="61" t="str">
        <f>IFERROR(sterncalib!H84/GAMSsternCa!H84,"")</f>
        <v/>
      </c>
      <c r="J84" s="61" t="str">
        <f>IFERROR(sterncalib!I84/GAMSsternCa!I84,"")</f>
        <v/>
      </c>
      <c r="K84" s="61" t="str">
        <f>IFERROR(sterncalib!J84/GAMSsternCa!J84,"")</f>
        <v/>
      </c>
      <c r="L84" s="61" t="str">
        <f>IFERROR(sterncalib!K84/GAMSsternCa!K84,"")</f>
        <v/>
      </c>
      <c r="M84" s="61" t="str">
        <f>IFERROR(sterncalib!L84/GAMSsternCa!L84,"")</f>
        <v/>
      </c>
      <c r="N84" s="61" t="str">
        <f>IFERROR(sterncalib!M84/GAMSsternCa!M84,"")</f>
        <v/>
      </c>
      <c r="O84" s="61" t="str">
        <f>IFERROR(sterncalib!N84/GAMSsternCa!N84,"")</f>
        <v/>
      </c>
      <c r="P84" s="61" t="str">
        <f>IFERROR(sterncalib!O84/GAMSsternCa!O84,"")</f>
        <v/>
      </c>
      <c r="Q84" s="61" t="str">
        <f>IFERROR(sterncalib!P84/GAMSsternCa!P84,"")</f>
        <v/>
      </c>
      <c r="R84" s="61" t="str">
        <f>IFERROR(sterncalib!Q84/GAMSsternCa!Q84,"")</f>
        <v/>
      </c>
      <c r="S84" s="61" t="str">
        <f>IFERROR(sterncalib!R84/GAMSsternCa!R84,"")</f>
        <v/>
      </c>
      <c r="T84" s="61" t="str">
        <f>IFERROR(sterncalib!S84/GAMSsternCa!S84,"")</f>
        <v/>
      </c>
      <c r="U84" s="61" t="str">
        <f>IFERROR(sterncalib!T84/GAMSsternCa!T84,"")</f>
        <v/>
      </c>
      <c r="V84" s="61" t="str">
        <f>IFERROR(sterncalib!U84/GAMSsternCa!U84,"")</f>
        <v/>
      </c>
      <c r="W84" s="61" t="str">
        <f>IFERROR(sterncalib!V84/GAMSsternCa!V84,"")</f>
        <v/>
      </c>
      <c r="X84" s="61" t="str">
        <f>IFERROR(sterncalib!W84/GAMSsternCa!W84,"")</f>
        <v/>
      </c>
      <c r="Y84" s="61" t="str">
        <f>IFERROR(sterncalib!X84/GAMSsternCa!X84,"")</f>
        <v/>
      </c>
      <c r="Z84" s="61" t="str">
        <f>IFERROR(sterncalib!Y84/GAMSsternCa!Y84,"")</f>
        <v/>
      </c>
      <c r="AA84" s="61" t="str">
        <f>IFERROR(sterncalib!Z84/GAMSsternCa!Z84,"")</f>
        <v/>
      </c>
      <c r="AB84" s="61" t="str">
        <f>IFERROR(sterncalib!AA84/GAMSsternCa!AA84,"")</f>
        <v/>
      </c>
      <c r="AC84" s="61" t="str">
        <f>IFERROR(sterncalib!AB84/GAMSsternCa!AB84,"")</f>
        <v/>
      </c>
      <c r="AD84" s="61" t="str">
        <f>IFERROR(sterncalib!AC84/GAMSsternCa!AC84,"")</f>
        <v/>
      </c>
      <c r="AE84" s="61" t="str">
        <f>IFERROR(sterncalib!AD84/GAMSsternCa!AD84,"")</f>
        <v/>
      </c>
      <c r="AF84" s="61" t="str">
        <f>IFERROR(sterncalib!AE84/GAMSsternCa!AE84,"")</f>
        <v/>
      </c>
      <c r="AG84" s="61" t="str">
        <f>IFERROR(sterncalib!AF84/GAMSsternCa!AF84,"")</f>
        <v/>
      </c>
      <c r="AH84" s="61" t="str">
        <f>IFERROR(sterncalib!AG84/GAMSsternCa!AG84,"")</f>
        <v/>
      </c>
      <c r="AI84" s="61" t="str">
        <f>IFERROR(sterncalib!AH84/GAMSsternCa!AH84,"")</f>
        <v/>
      </c>
      <c r="AJ84" s="61" t="str">
        <f>IFERROR(sterncalib!AI84/GAMSsternCa!AI84,"")</f>
        <v/>
      </c>
      <c r="AK84" s="61" t="str">
        <f>IFERROR(sterncalib!AJ84/GAMSsternCa!AJ84,"")</f>
        <v/>
      </c>
      <c r="AL84" s="61" t="str">
        <f>IFERROR(sterncalib!AK84/GAMSsternCa!AK84,"")</f>
        <v/>
      </c>
      <c r="AM84" s="61" t="str">
        <f>IFERROR(sterncalib!AL84/GAMSsternCa!AL84,"")</f>
        <v/>
      </c>
      <c r="AN84" s="61" t="str">
        <f>IFERROR(sterncalib!AM84/GAMSsternCa!AM84,"")</f>
        <v/>
      </c>
      <c r="AO84" s="61" t="str">
        <f>IFERROR(sterncalib!AN84/GAMSsternCa!AN84,"")</f>
        <v/>
      </c>
      <c r="AP84" s="61" t="str">
        <f>IFERROR(sterncalib!AO84/GAMSsternCa!AO84,"")</f>
        <v/>
      </c>
      <c r="AQ84" s="61" t="str">
        <f>IFERROR(sterncalib!AP84/GAMSsternCa!AP84,"")</f>
        <v/>
      </c>
      <c r="AR84" s="61" t="str">
        <f>IFERROR(sterncalib!AQ84/GAMSsternCa!AQ84,"")</f>
        <v/>
      </c>
      <c r="AS84" s="61" t="str">
        <f>IFERROR(sterncalib!AR84/GAMSsternCa!AR84,"")</f>
        <v/>
      </c>
      <c r="AT84" s="61" t="str">
        <f>IFERROR(sterncalib!AS84/GAMSsternCa!AS84,"")</f>
        <v/>
      </c>
      <c r="AU84" s="61" t="str">
        <f>IFERROR(sterncalib!AT84/GAMSsternCa!AT84,"")</f>
        <v/>
      </c>
      <c r="AV84" s="61" t="str">
        <f>IFERROR(sterncalib!AU84/GAMSsternCa!AU84,"")</f>
        <v/>
      </c>
      <c r="AW84" s="61" t="str">
        <f>IFERROR(sterncalib!AV84/GAMSsternCa!AV84,"")</f>
        <v/>
      </c>
      <c r="AX84" s="61" t="str">
        <f>IFERROR(sterncalib!AW84/GAMSsternCa!AW84,"")</f>
        <v/>
      </c>
      <c r="AY84" s="61" t="str">
        <f>IFERROR(sterncalib!AX84/GAMSsternCa!AX84,"")</f>
        <v/>
      </c>
      <c r="AZ84" s="61" t="str">
        <f>IFERROR(sterncalib!AY84/GAMSsternCa!AY84,"")</f>
        <v/>
      </c>
      <c r="BA84" s="61" t="str">
        <f>IFERROR(sterncalib!AZ84/GAMSsternCa!AZ84,"")</f>
        <v/>
      </c>
      <c r="BB84" s="61" t="str">
        <f>IFERROR(sterncalib!BA84/GAMSsternCa!BA84,"")</f>
        <v/>
      </c>
      <c r="BC84" s="61" t="str">
        <f>IFERROR(sterncalib!BB84/GAMSsternCa!BB84,"")</f>
        <v/>
      </c>
      <c r="BD84" s="61" t="str">
        <f>IFERROR(sterncalib!BC84/GAMSsternCa!BC84,"")</f>
        <v/>
      </c>
      <c r="BE84" s="61" t="str">
        <f>IFERROR(sterncalib!BD84/GAMSsternCa!BD84,"")</f>
        <v/>
      </c>
      <c r="BF84" s="61" t="str">
        <f>IFERROR(sterncalib!BE84/GAMSsternCa!BE84,"")</f>
        <v/>
      </c>
      <c r="BG84" s="61" t="str">
        <f>IFERROR(sterncalib!BF84/GAMSsternCa!BF84,"")</f>
        <v/>
      </c>
      <c r="BH84" s="61" t="str">
        <f>IFERROR(sterncalib!BG84/GAMSsternCa!BG84,"")</f>
        <v/>
      </c>
      <c r="BI84" s="61" t="str">
        <f>IFERROR(sterncalib!BH84/GAMSsternCa!BH84,"")</f>
        <v/>
      </c>
      <c r="BJ84" s="61" t="str">
        <f>IFERROR(sterncalib!BI84/GAMSsternCa!BI84,"")</f>
        <v/>
      </c>
    </row>
    <row r="85" spans="1:62" x14ac:dyDescent="0.25">
      <c r="A85" t="str">
        <f>sterncalib!A85</f>
        <v>Global Environmental Variables</v>
      </c>
      <c r="B85" t="str">
        <f>GAMSbase!A85</f>
        <v>** Global Environmental Variables</v>
      </c>
      <c r="C85" s="61" t="str">
        <f>IFERROR(sterncalib!B85/GAMSsternCa!B85,"")</f>
        <v/>
      </c>
      <c r="D85" s="61" t="str">
        <f>IFERROR(sterncalib!C85/GAMSsternCa!C85,"")</f>
        <v/>
      </c>
      <c r="E85" s="61" t="str">
        <f>IFERROR(sterncalib!D85/GAMSsternCa!D85,"")</f>
        <v/>
      </c>
      <c r="F85" s="61" t="str">
        <f>IFERROR(sterncalib!E85/GAMSsternCa!E85,"")</f>
        <v/>
      </c>
      <c r="G85" s="61" t="str">
        <f>IFERROR(sterncalib!F85/GAMSsternCa!F85,"")</f>
        <v/>
      </c>
      <c r="H85" s="61" t="str">
        <f>IFERROR(sterncalib!G85/GAMSsternCa!G85,"")</f>
        <v/>
      </c>
      <c r="I85" s="61" t="str">
        <f>IFERROR(sterncalib!H85/GAMSsternCa!H85,"")</f>
        <v/>
      </c>
      <c r="J85" s="61" t="str">
        <f>IFERROR(sterncalib!I85/GAMSsternCa!I85,"")</f>
        <v/>
      </c>
      <c r="K85" s="61" t="str">
        <f>IFERROR(sterncalib!J85/GAMSsternCa!J85,"")</f>
        <v/>
      </c>
      <c r="L85" s="61" t="str">
        <f>IFERROR(sterncalib!K85/GAMSsternCa!K85,"")</f>
        <v/>
      </c>
      <c r="M85" s="61" t="str">
        <f>IFERROR(sterncalib!L85/GAMSsternCa!L85,"")</f>
        <v/>
      </c>
      <c r="N85" s="61" t="str">
        <f>IFERROR(sterncalib!M85/GAMSsternCa!M85,"")</f>
        <v/>
      </c>
      <c r="O85" s="61" t="str">
        <f>IFERROR(sterncalib!N85/GAMSsternCa!N85,"")</f>
        <v/>
      </c>
      <c r="P85" s="61" t="str">
        <f>IFERROR(sterncalib!O85/GAMSsternCa!O85,"")</f>
        <v/>
      </c>
      <c r="Q85" s="61" t="str">
        <f>IFERROR(sterncalib!P85/GAMSsternCa!P85,"")</f>
        <v/>
      </c>
      <c r="R85" s="61" t="str">
        <f>IFERROR(sterncalib!Q85/GAMSsternCa!Q85,"")</f>
        <v/>
      </c>
      <c r="S85" s="61" t="str">
        <f>IFERROR(sterncalib!R85/GAMSsternCa!R85,"")</f>
        <v/>
      </c>
      <c r="T85" s="61" t="str">
        <f>IFERROR(sterncalib!S85/GAMSsternCa!S85,"")</f>
        <v/>
      </c>
      <c r="U85" s="61" t="str">
        <f>IFERROR(sterncalib!T85/GAMSsternCa!T85,"")</f>
        <v/>
      </c>
      <c r="V85" s="61" t="str">
        <f>IFERROR(sterncalib!U85/GAMSsternCa!U85,"")</f>
        <v/>
      </c>
      <c r="W85" s="61" t="str">
        <f>IFERROR(sterncalib!V85/GAMSsternCa!V85,"")</f>
        <v/>
      </c>
      <c r="X85" s="61" t="str">
        <f>IFERROR(sterncalib!W85/GAMSsternCa!W85,"")</f>
        <v/>
      </c>
      <c r="Y85" s="61" t="str">
        <f>IFERROR(sterncalib!X85/GAMSsternCa!X85,"")</f>
        <v/>
      </c>
      <c r="Z85" s="61" t="str">
        <f>IFERROR(sterncalib!Y85/GAMSsternCa!Y85,"")</f>
        <v/>
      </c>
      <c r="AA85" s="61" t="str">
        <f>IFERROR(sterncalib!Z85/GAMSsternCa!Z85,"")</f>
        <v/>
      </c>
      <c r="AB85" s="61" t="str">
        <f>IFERROR(sterncalib!AA85/GAMSsternCa!AA85,"")</f>
        <v/>
      </c>
      <c r="AC85" s="61" t="str">
        <f>IFERROR(sterncalib!AB85/GAMSsternCa!AB85,"")</f>
        <v/>
      </c>
      <c r="AD85" s="61" t="str">
        <f>IFERROR(sterncalib!AC85/GAMSsternCa!AC85,"")</f>
        <v/>
      </c>
      <c r="AE85" s="61" t="str">
        <f>IFERROR(sterncalib!AD85/GAMSsternCa!AD85,"")</f>
        <v/>
      </c>
      <c r="AF85" s="61" t="str">
        <f>IFERROR(sterncalib!AE85/GAMSsternCa!AE85,"")</f>
        <v/>
      </c>
      <c r="AG85" s="61" t="str">
        <f>IFERROR(sterncalib!AF85/GAMSsternCa!AF85,"")</f>
        <v/>
      </c>
      <c r="AH85" s="61" t="str">
        <f>IFERROR(sterncalib!AG85/GAMSsternCa!AG85,"")</f>
        <v/>
      </c>
      <c r="AI85" s="61" t="str">
        <f>IFERROR(sterncalib!AH85/GAMSsternCa!AH85,"")</f>
        <v/>
      </c>
      <c r="AJ85" s="61" t="str">
        <f>IFERROR(sterncalib!AI85/GAMSsternCa!AI85,"")</f>
        <v/>
      </c>
      <c r="AK85" s="61" t="str">
        <f>IFERROR(sterncalib!AJ85/GAMSsternCa!AJ85,"")</f>
        <v/>
      </c>
      <c r="AL85" s="61" t="str">
        <f>IFERROR(sterncalib!AK85/GAMSsternCa!AK85,"")</f>
        <v/>
      </c>
      <c r="AM85" s="61" t="str">
        <f>IFERROR(sterncalib!AL85/GAMSsternCa!AL85,"")</f>
        <v/>
      </c>
      <c r="AN85" s="61" t="str">
        <f>IFERROR(sterncalib!AM85/GAMSsternCa!AM85,"")</f>
        <v/>
      </c>
      <c r="AO85" s="61" t="str">
        <f>IFERROR(sterncalib!AN85/GAMSsternCa!AN85,"")</f>
        <v/>
      </c>
      <c r="AP85" s="61" t="str">
        <f>IFERROR(sterncalib!AO85/GAMSsternCa!AO85,"")</f>
        <v/>
      </c>
      <c r="AQ85" s="61" t="str">
        <f>IFERROR(sterncalib!AP85/GAMSsternCa!AP85,"")</f>
        <v/>
      </c>
      <c r="AR85" s="61" t="str">
        <f>IFERROR(sterncalib!AQ85/GAMSsternCa!AQ85,"")</f>
        <v/>
      </c>
      <c r="AS85" s="61" t="str">
        <f>IFERROR(sterncalib!AR85/GAMSsternCa!AR85,"")</f>
        <v/>
      </c>
      <c r="AT85" s="61" t="str">
        <f>IFERROR(sterncalib!AS85/GAMSsternCa!AS85,"")</f>
        <v/>
      </c>
      <c r="AU85" s="61" t="str">
        <f>IFERROR(sterncalib!AT85/GAMSsternCa!AT85,"")</f>
        <v/>
      </c>
      <c r="AV85" s="61" t="str">
        <f>IFERROR(sterncalib!AU85/GAMSsternCa!AU85,"")</f>
        <v/>
      </c>
      <c r="AW85" s="61" t="str">
        <f>IFERROR(sterncalib!AV85/GAMSsternCa!AV85,"")</f>
        <v/>
      </c>
      <c r="AX85" s="61" t="str">
        <f>IFERROR(sterncalib!AW85/GAMSsternCa!AW85,"")</f>
        <v/>
      </c>
      <c r="AY85" s="61" t="str">
        <f>IFERROR(sterncalib!AX85/GAMSsternCa!AX85,"")</f>
        <v/>
      </c>
      <c r="AZ85" s="61" t="str">
        <f>IFERROR(sterncalib!AY85/GAMSsternCa!AY85,"")</f>
        <v/>
      </c>
      <c r="BA85" s="61" t="str">
        <f>IFERROR(sterncalib!AZ85/GAMSsternCa!AZ85,"")</f>
        <v/>
      </c>
      <c r="BB85" s="61" t="str">
        <f>IFERROR(sterncalib!BA85/GAMSsternCa!BA85,"")</f>
        <v/>
      </c>
      <c r="BC85" s="61" t="str">
        <f>IFERROR(sterncalib!BB85/GAMSsternCa!BB85,"")</f>
        <v/>
      </c>
      <c r="BD85" s="61" t="str">
        <f>IFERROR(sterncalib!BC85/GAMSsternCa!BC85,"")</f>
        <v/>
      </c>
      <c r="BE85" s="61" t="str">
        <f>IFERROR(sterncalib!BD85/GAMSsternCa!BD85,"")</f>
        <v/>
      </c>
      <c r="BF85" s="61" t="str">
        <f>IFERROR(sterncalib!BE85/GAMSsternCa!BE85,"")</f>
        <v/>
      </c>
      <c r="BG85" s="61" t="str">
        <f>IFERROR(sterncalib!BF85/GAMSsternCa!BF85,"")</f>
        <v/>
      </c>
      <c r="BH85" s="61" t="str">
        <f>IFERROR(sterncalib!BG85/GAMSsternCa!BG85,"")</f>
        <v/>
      </c>
      <c r="BI85" s="61" t="str">
        <f>IFERROR(sterncalib!BH85/GAMSsternCa!BH85,"")</f>
        <v/>
      </c>
      <c r="BJ85" s="61" t="str">
        <f>IFERROR(sterncalib!BI85/GAMSsternCa!BI85,"")</f>
        <v/>
      </c>
    </row>
    <row r="86" spans="1:62" x14ac:dyDescent="0.25">
      <c r="A86" t="str">
        <f>sterncalib!A86</f>
        <v>CARBON CYCLE (beginning of period)</v>
      </c>
      <c r="B86" t="str">
        <f>GAMSbase!A86</f>
        <v>* CARBON CYCLE</v>
      </c>
      <c r="C86" s="61" t="str">
        <f>IFERROR(sterncalib!B86/GAMSsternCa!B86,"")</f>
        <v/>
      </c>
      <c r="D86" s="61" t="str">
        <f>IFERROR(sterncalib!C86/GAMSsternCa!C86,"")</f>
        <v/>
      </c>
      <c r="E86" s="61" t="str">
        <f>IFERROR(sterncalib!D86/GAMSsternCa!D86,"")</f>
        <v/>
      </c>
      <c r="F86" s="61" t="str">
        <f>IFERROR(sterncalib!E86/GAMSsternCa!E86,"")</f>
        <v/>
      </c>
      <c r="G86" s="61" t="str">
        <f>IFERROR(sterncalib!F86/GAMSsternCa!F86,"")</f>
        <v/>
      </c>
      <c r="H86" s="61" t="str">
        <f>IFERROR(sterncalib!G86/GAMSsternCa!G86,"")</f>
        <v/>
      </c>
      <c r="I86" s="61" t="str">
        <f>IFERROR(sterncalib!H86/GAMSsternCa!H86,"")</f>
        <v/>
      </c>
      <c r="J86" s="61" t="str">
        <f>IFERROR(sterncalib!I86/GAMSsternCa!I86,"")</f>
        <v/>
      </c>
      <c r="K86" s="61" t="str">
        <f>IFERROR(sterncalib!J86/GAMSsternCa!J86,"")</f>
        <v/>
      </c>
      <c r="L86" s="61" t="str">
        <f>IFERROR(sterncalib!K86/GAMSsternCa!K86,"")</f>
        <v/>
      </c>
      <c r="M86" s="61" t="str">
        <f>IFERROR(sterncalib!L86/GAMSsternCa!L86,"")</f>
        <v/>
      </c>
      <c r="N86" s="61" t="str">
        <f>IFERROR(sterncalib!M86/GAMSsternCa!M86,"")</f>
        <v/>
      </c>
      <c r="O86" s="61" t="str">
        <f>IFERROR(sterncalib!N86/GAMSsternCa!N86,"")</f>
        <v/>
      </c>
      <c r="P86" s="61" t="str">
        <f>IFERROR(sterncalib!O86/GAMSsternCa!O86,"")</f>
        <v/>
      </c>
      <c r="Q86" s="61" t="str">
        <f>IFERROR(sterncalib!P86/GAMSsternCa!P86,"")</f>
        <v/>
      </c>
      <c r="R86" s="61" t="str">
        <f>IFERROR(sterncalib!Q86/GAMSsternCa!Q86,"")</f>
        <v/>
      </c>
      <c r="S86" s="61" t="str">
        <f>IFERROR(sterncalib!R86/GAMSsternCa!R86,"")</f>
        <v/>
      </c>
      <c r="T86" s="61" t="str">
        <f>IFERROR(sterncalib!S86/GAMSsternCa!S86,"")</f>
        <v/>
      </c>
      <c r="U86" s="61" t="str">
        <f>IFERROR(sterncalib!T86/GAMSsternCa!T86,"")</f>
        <v/>
      </c>
      <c r="V86" s="61" t="str">
        <f>IFERROR(sterncalib!U86/GAMSsternCa!U86,"")</f>
        <v/>
      </c>
      <c r="W86" s="61" t="str">
        <f>IFERROR(sterncalib!V86/GAMSsternCa!V86,"")</f>
        <v/>
      </c>
      <c r="X86" s="61" t="str">
        <f>IFERROR(sterncalib!W86/GAMSsternCa!W86,"")</f>
        <v/>
      </c>
      <c r="Y86" s="61" t="str">
        <f>IFERROR(sterncalib!X86/GAMSsternCa!X86,"")</f>
        <v/>
      </c>
      <c r="Z86" s="61" t="str">
        <f>IFERROR(sterncalib!Y86/GAMSsternCa!Y86,"")</f>
        <v/>
      </c>
      <c r="AA86" s="61" t="str">
        <f>IFERROR(sterncalib!Z86/GAMSsternCa!Z86,"")</f>
        <v/>
      </c>
      <c r="AB86" s="61" t="str">
        <f>IFERROR(sterncalib!AA86/GAMSsternCa!AA86,"")</f>
        <v/>
      </c>
      <c r="AC86" s="61" t="str">
        <f>IFERROR(sterncalib!AB86/GAMSsternCa!AB86,"")</f>
        <v/>
      </c>
      <c r="AD86" s="61" t="str">
        <f>IFERROR(sterncalib!AC86/GAMSsternCa!AC86,"")</f>
        <v/>
      </c>
      <c r="AE86" s="61" t="str">
        <f>IFERROR(sterncalib!AD86/GAMSsternCa!AD86,"")</f>
        <v/>
      </c>
      <c r="AF86" s="61" t="str">
        <f>IFERROR(sterncalib!AE86/GAMSsternCa!AE86,"")</f>
        <v/>
      </c>
      <c r="AG86" s="61" t="str">
        <f>IFERROR(sterncalib!AF86/GAMSsternCa!AF86,"")</f>
        <v/>
      </c>
      <c r="AH86" s="61" t="str">
        <f>IFERROR(sterncalib!AG86/GAMSsternCa!AG86,"")</f>
        <v/>
      </c>
      <c r="AI86" s="61" t="str">
        <f>IFERROR(sterncalib!AH86/GAMSsternCa!AH86,"")</f>
        <v/>
      </c>
      <c r="AJ86" s="61" t="str">
        <f>IFERROR(sterncalib!AI86/GAMSsternCa!AI86,"")</f>
        <v/>
      </c>
      <c r="AK86" s="61" t="str">
        <f>IFERROR(sterncalib!AJ86/GAMSsternCa!AJ86,"")</f>
        <v/>
      </c>
      <c r="AL86" s="61" t="str">
        <f>IFERROR(sterncalib!AK86/GAMSsternCa!AK86,"")</f>
        <v/>
      </c>
      <c r="AM86" s="61" t="str">
        <f>IFERROR(sterncalib!AL86/GAMSsternCa!AL86,"")</f>
        <v/>
      </c>
      <c r="AN86" s="61" t="str">
        <f>IFERROR(sterncalib!AM86/GAMSsternCa!AM86,"")</f>
        <v/>
      </c>
      <c r="AO86" s="61" t="str">
        <f>IFERROR(sterncalib!AN86/GAMSsternCa!AN86,"")</f>
        <v/>
      </c>
      <c r="AP86" s="61" t="str">
        <f>IFERROR(sterncalib!AO86/GAMSsternCa!AO86,"")</f>
        <v/>
      </c>
      <c r="AQ86" s="61" t="str">
        <f>IFERROR(sterncalib!AP86/GAMSsternCa!AP86,"")</f>
        <v/>
      </c>
      <c r="AR86" s="61" t="str">
        <f>IFERROR(sterncalib!AQ86/GAMSsternCa!AQ86,"")</f>
        <v/>
      </c>
      <c r="AS86" s="61" t="str">
        <f>IFERROR(sterncalib!AR86/GAMSsternCa!AR86,"")</f>
        <v/>
      </c>
      <c r="AT86" s="61" t="str">
        <f>IFERROR(sterncalib!AS86/GAMSsternCa!AS86,"")</f>
        <v/>
      </c>
      <c r="AU86" s="61" t="str">
        <f>IFERROR(sterncalib!AT86/GAMSsternCa!AT86,"")</f>
        <v/>
      </c>
      <c r="AV86" s="61" t="str">
        <f>IFERROR(sterncalib!AU86/GAMSsternCa!AU86,"")</f>
        <v/>
      </c>
      <c r="AW86" s="61" t="str">
        <f>IFERROR(sterncalib!AV86/GAMSsternCa!AV86,"")</f>
        <v/>
      </c>
      <c r="AX86" s="61" t="str">
        <f>IFERROR(sterncalib!AW86/GAMSsternCa!AW86,"")</f>
        <v/>
      </c>
      <c r="AY86" s="61" t="str">
        <f>IFERROR(sterncalib!AX86/GAMSsternCa!AX86,"")</f>
        <v/>
      </c>
      <c r="AZ86" s="61" t="str">
        <f>IFERROR(sterncalib!AY86/GAMSsternCa!AY86,"")</f>
        <v/>
      </c>
      <c r="BA86" s="61" t="str">
        <f>IFERROR(sterncalib!AZ86/GAMSsternCa!AZ86,"")</f>
        <v/>
      </c>
      <c r="BB86" s="61" t="str">
        <f>IFERROR(sterncalib!BA86/GAMSsternCa!BA86,"")</f>
        <v/>
      </c>
      <c r="BC86" s="61" t="str">
        <f>IFERROR(sterncalib!BB86/GAMSsternCa!BB86,"")</f>
        <v/>
      </c>
      <c r="BD86" s="61" t="str">
        <f>IFERROR(sterncalib!BC86/GAMSsternCa!BC86,"")</f>
        <v/>
      </c>
      <c r="BE86" s="61" t="str">
        <f>IFERROR(sterncalib!BD86/GAMSsternCa!BD86,"")</f>
        <v/>
      </c>
      <c r="BF86" s="61" t="str">
        <f>IFERROR(sterncalib!BE86/GAMSsternCa!BE86,"")</f>
        <v/>
      </c>
      <c r="BG86" s="61" t="str">
        <f>IFERROR(sterncalib!BF86/GAMSsternCa!BF86,"")</f>
        <v/>
      </c>
      <c r="BH86" s="61" t="str">
        <f>IFERROR(sterncalib!BG86/GAMSsternCa!BG86,"")</f>
        <v/>
      </c>
      <c r="BI86" s="61" t="str">
        <f>IFERROR(sterncalib!BH86/GAMSsternCa!BH86,"")</f>
        <v/>
      </c>
      <c r="BJ86" s="61" t="str">
        <f>IFERROR(sterncalib!BI86/GAMSsternCa!BI86,"")</f>
        <v/>
      </c>
    </row>
    <row r="87" spans="1:62" x14ac:dyDescent="0.25">
      <c r="A87" t="str">
        <f>sterncalib!A87</f>
        <v>Atmospheric concentration of carbon (GTC)</v>
      </c>
      <c r="B87" t="str">
        <f>GAMSbase!A87</f>
        <v>Atmospheric concentration of carbon (GTC)</v>
      </c>
      <c r="C87" s="61">
        <f>IFERROR(sterncalib!B87/GAMSsternCa!B87,"")</f>
        <v>1</v>
      </c>
      <c r="D87" s="61">
        <f>IFERROR(sterncalib!C87/GAMSsternCa!C87,"")</f>
        <v>1.0000000000018674</v>
      </c>
      <c r="E87" s="61">
        <f>IFERROR(sterncalib!D87/GAMSsternCa!D87,"")</f>
        <v>1.0000000000014451</v>
      </c>
      <c r="F87" s="61">
        <f>IFERROR(sterncalib!E87/GAMSsternCa!E87,"")</f>
        <v>0.99949680994857082</v>
      </c>
      <c r="G87" s="61">
        <f>IFERROR(sterncalib!F87/GAMSsternCa!F87,"")</f>
        <v>0.99890291454874303</v>
      </c>
      <c r="H87" s="61">
        <f>IFERROR(sterncalib!G87/GAMSsternCa!G87,"")</f>
        <v>0.99823231108911314</v>
      </c>
      <c r="I87" s="61">
        <f>IFERROR(sterncalib!H87/GAMSsternCa!H87,"")</f>
        <v>0.99748969423009781</v>
      </c>
      <c r="J87" s="61">
        <f>IFERROR(sterncalib!I87/GAMSsternCa!I87,"")</f>
        <v>0.99667316226843439</v>
      </c>
      <c r="K87" s="61">
        <f>IFERROR(sterncalib!J87/GAMSsternCa!J87,"")</f>
        <v>0.99577653513269038</v>
      </c>
      <c r="L87" s="61">
        <f>IFERROR(sterncalib!K87/GAMSsternCa!K87,"")</f>
        <v>0.99479148560811559</v>
      </c>
      <c r="M87" s="61">
        <f>IFERROR(sterncalib!L87/GAMSsternCa!L87,"")</f>
        <v>0.99370972511305788</v>
      </c>
      <c r="N87" s="61">
        <f>IFERROR(sterncalib!M87/GAMSsternCa!M87,"")</f>
        <v>0.99252552176161202</v>
      </c>
      <c r="O87" s="61">
        <f>IFERROR(sterncalib!N87/GAMSsternCa!N87,"")</f>
        <v>0.99123887166178948</v>
      </c>
      <c r="P87" s="61">
        <f>IFERROR(sterncalib!O87/GAMSsternCa!O87,"")</f>
        <v>0.98985970278144542</v>
      </c>
      <c r="Q87" s="61">
        <f>IFERROR(sterncalib!P87/GAMSsternCa!P87,"")</f>
        <v>0.98841357166975674</v>
      </c>
      <c r="R87" s="61">
        <f>IFERROR(sterncalib!Q87/GAMSsternCa!Q87,"")</f>
        <v>0.98694942585948631</v>
      </c>
      <c r="S87" s="61">
        <f>IFERROR(sterncalib!R87/GAMSsternCa!R87,"")</f>
        <v>0.98555016255770567</v>
      </c>
      <c r="T87" s="61">
        <f>IFERROR(sterncalib!S87/GAMSsternCa!S87,"")</f>
        <v>0.98434693769450299</v>
      </c>
      <c r="U87" s="61">
        <f>IFERROR(sterncalib!T87/GAMSsternCa!T87,"")</f>
        <v>0.98353850546217503</v>
      </c>
      <c r="V87" s="61">
        <f>IFERROR(sterncalib!U87/GAMSsternCa!U87,"")</f>
        <v>0.98341735522504758</v>
      </c>
      <c r="W87" s="61">
        <f>IFERROR(sterncalib!V87/GAMSsternCa!V87,"")</f>
        <v>0.98419187754798565</v>
      </c>
      <c r="X87" s="61">
        <f>IFERROR(sterncalib!W87/GAMSsternCa!W87,"")</f>
        <v>0.98489639805032536</v>
      </c>
      <c r="Y87" s="61">
        <f>IFERROR(sterncalib!X87/GAMSsternCa!X87,"")</f>
        <v>0.9855346349166666</v>
      </c>
      <c r="Z87" s="61">
        <f>IFERROR(sterncalib!Y87/GAMSsternCa!Y87,"")</f>
        <v>0.98611071725494048</v>
      </c>
      <c r="AA87" s="61">
        <f>IFERROR(sterncalib!Z87/GAMSsternCa!Z87,"")</f>
        <v>0.98662901444400619</v>
      </c>
      <c r="AB87" s="61">
        <f>IFERROR(sterncalib!AA87/GAMSsternCa!AA87,"")</f>
        <v>0.98709399273029785</v>
      </c>
      <c r="AC87" s="61">
        <f>IFERROR(sterncalib!AB87/GAMSsternCa!AB87,"")</f>
        <v>0.9875100991911171</v>
      </c>
      <c r="AD87" s="61">
        <f>IFERROR(sterncalib!AC87/GAMSsternCa!AC87,"")</f>
        <v>0.98788167152173101</v>
      </c>
      <c r="AE87" s="61">
        <f>IFERROR(sterncalib!AD87/GAMSsternCa!AD87,"")</f>
        <v>0.98821287106199862</v>
      </c>
      <c r="AF87" s="61">
        <f>IFERROR(sterncalib!AE87/GAMSsternCa!AE87,"")</f>
        <v>0.98850763593506175</v>
      </c>
      <c r="AG87" s="61">
        <f>IFERROR(sterncalib!AF87/GAMSsternCa!AF87,"")</f>
        <v>1.0115541825700443</v>
      </c>
      <c r="AH87" s="61">
        <f>IFERROR(sterncalib!AG87/GAMSsternCa!AG87,"")</f>
        <v>1.0364877387514273</v>
      </c>
      <c r="AI87" s="61">
        <f>IFERROR(sterncalib!AH87/GAMSsternCa!AH87,"")</f>
        <v>1.0632445949449663</v>
      </c>
      <c r="AJ87" s="61">
        <f>IFERROR(sterncalib!AI87/GAMSsternCa!AI87,"")</f>
        <v>1.0707651002642602</v>
      </c>
      <c r="AK87" s="61">
        <f>IFERROR(sterncalib!AJ87/GAMSsternCa!AJ87,"")</f>
        <v>1.0747205422341</v>
      </c>
      <c r="AL87" s="61">
        <f>IFERROR(sterncalib!AK87/GAMSsternCa!AK87,"")</f>
        <v>1.0763626207138199</v>
      </c>
      <c r="AM87" s="61">
        <f>IFERROR(sterncalib!AL87/GAMSsternCa!AL87,"")</f>
        <v>1.0765153961873235</v>
      </c>
      <c r="AN87" s="61">
        <f>IFERROR(sterncalib!AM87/GAMSsternCa!AM87,"")</f>
        <v>1.0757359730579688</v>
      </c>
      <c r="AO87" s="61">
        <f>IFERROR(sterncalib!AN87/GAMSsternCa!AN87,"")</f>
        <v>1.0744055338892409</v>
      </c>
      <c r="AP87" s="61">
        <f>IFERROR(sterncalib!AO87/GAMSsternCa!AO87,"")</f>
        <v>1.0727853727891192</v>
      </c>
      <c r="AQ87" s="61">
        <f>IFERROR(sterncalib!AP87/GAMSsternCa!AP87,"")</f>
        <v>1.0710534657281341</v>
      </c>
      <c r="AR87" s="61">
        <f>IFERROR(sterncalib!AQ87/GAMSsternCa!AQ87,"")</f>
        <v>1.069329288758933</v>
      </c>
      <c r="AS87" s="61">
        <f>IFERROR(sterncalib!AR87/GAMSsternCa!AR87,"")</f>
        <v>1.0676910853694797</v>
      </c>
      <c r="AT87" s="61">
        <f>IFERROR(sterncalib!AS87/GAMSsternCa!AS87,"")</f>
        <v>1.0661880614138075</v>
      </c>
      <c r="AU87" s="61">
        <f>IFERROR(sterncalib!AT87/GAMSsternCa!AT87,"")</f>
        <v>1.0648490665879324</v>
      </c>
      <c r="AV87" s="61">
        <f>IFERROR(sterncalib!AU87/GAMSsternCa!AU87,"")</f>
        <v>1.0636887920050841</v>
      </c>
      <c r="AW87" s="61">
        <f>IFERROR(sterncalib!AV87/GAMSsternCa!AV87,"")</f>
        <v>1.0627121875618155</v>
      </c>
      <c r="AX87" s="61">
        <f>IFERROR(sterncalib!AW87/GAMSsternCa!AW87,"")</f>
        <v>1.0619175904125202</v>
      </c>
      <c r="AY87" s="61">
        <f>IFERROR(sterncalib!AX87/GAMSsternCa!AX87,"")</f>
        <v>1.0612989108539332</v>
      </c>
      <c r="AZ87" s="61">
        <f>IFERROR(sterncalib!AY87/GAMSsternCa!AY87,"")</f>
        <v>1.0608471183119266</v>
      </c>
      <c r="BA87" s="61">
        <f>IFERROR(sterncalib!AZ87/GAMSsternCa!AZ87,"")</f>
        <v>1.0605511925648168</v>
      </c>
      <c r="BB87" s="61">
        <f>IFERROR(sterncalib!BA87/GAMSsternCa!BA87,"")</f>
        <v>1.0603986427270762</v>
      </c>
      <c r="BC87" s="61">
        <f>IFERROR(sterncalib!BB87/GAMSsternCa!BB87,"")</f>
        <v>1.0584962765453758</v>
      </c>
      <c r="BD87" s="61">
        <f>IFERROR(sterncalib!BC87/GAMSsternCa!BC87,"")</f>
        <v>1.0552405573663617</v>
      </c>
      <c r="BE87" s="61">
        <f>IFERROR(sterncalib!BD87/GAMSsternCa!BD87,"")</f>
        <v>1.0510777026185558</v>
      </c>
      <c r="BF87" s="61">
        <f>IFERROR(sterncalib!BE87/GAMSsternCa!BE87,"")</f>
        <v>1.0463562356577056</v>
      </c>
      <c r="BG87" s="61">
        <f>IFERROR(sterncalib!BF87/GAMSsternCa!BF87,"")</f>
        <v>1.0413519221179444</v>
      </c>
      <c r="BH87" s="61">
        <f>IFERROR(sterncalib!BG87/GAMSsternCa!BG87,"")</f>
        <v>1.036310361452317</v>
      </c>
      <c r="BI87" s="61">
        <f>IFERROR(sterncalib!BH87/GAMSsternCa!BH87,"")</f>
        <v>1.0314533017933998</v>
      </c>
      <c r="BJ87" s="61">
        <f>IFERROR(sterncalib!BI87/GAMSsternCa!BI87,"")</f>
        <v>1.0269488160146429</v>
      </c>
    </row>
    <row r="88" spans="1:62" x14ac:dyDescent="0.25">
      <c r="A88" t="str">
        <f>sterncalib!A88</f>
        <v>Atmospheric concentration of carbon (ppm)</v>
      </c>
      <c r="B88" t="str">
        <f>GAMSbase!A88</f>
        <v>Atmospheric concentration of carbon (ppm)</v>
      </c>
      <c r="C88" s="61">
        <f>IFERROR(sterncalib!B88/GAMSsternCa!B88,"")</f>
        <v>0.99999999999994227</v>
      </c>
      <c r="D88" s="61">
        <f>IFERROR(sterncalib!C88/GAMSsternCa!C88,"")</f>
        <v>1.0000000000019353</v>
      </c>
      <c r="E88" s="61">
        <f>IFERROR(sterncalib!D88/GAMSsternCa!D88,"")</f>
        <v>1.0000000000014586</v>
      </c>
      <c r="F88" s="61">
        <f>IFERROR(sterncalib!E88/GAMSsternCa!E88,"")</f>
        <v>0.99949680994846923</v>
      </c>
      <c r="G88" s="61">
        <f>IFERROR(sterncalib!F88/GAMSsternCa!F88,"")</f>
        <v>0.99890291454879221</v>
      </c>
      <c r="H88" s="61">
        <f>IFERROR(sterncalib!G88/GAMSsternCa!G88,"")</f>
        <v>0.99823231108917487</v>
      </c>
      <c r="I88" s="61">
        <f>IFERROR(sterncalib!H88/GAMSsternCa!H88,"")</f>
        <v>0.99748969423017819</v>
      </c>
      <c r="J88" s="61">
        <f>IFERROR(sterncalib!I88/GAMSsternCa!I88,"")</f>
        <v>0.99667316226849911</v>
      </c>
      <c r="K88" s="61">
        <f>IFERROR(sterncalib!J88/GAMSsternCa!J88,"")</f>
        <v>0.99577653513269693</v>
      </c>
      <c r="L88" s="61">
        <f>IFERROR(sterncalib!K88/GAMSsternCa!K88,"")</f>
        <v>0.99479148560816166</v>
      </c>
      <c r="M88" s="61">
        <f>IFERROR(sterncalib!L88/GAMSsternCa!L88,"")</f>
        <v>0.99370972511309752</v>
      </c>
      <c r="N88" s="61">
        <f>IFERROR(sterncalib!M88/GAMSsternCa!M88,"")</f>
        <v>0.99252552176161224</v>
      </c>
      <c r="O88" s="61">
        <f>IFERROR(sterncalib!N88/GAMSsternCa!N88,"")</f>
        <v>0.99123887166189351</v>
      </c>
      <c r="P88" s="61">
        <f>IFERROR(sterncalib!O88/GAMSsternCa!O88,"")</f>
        <v>0.98985970278133373</v>
      </c>
      <c r="Q88" s="61">
        <f>IFERROR(sterncalib!P88/GAMSsternCa!P88,"")</f>
        <v>0.98841357166973853</v>
      </c>
      <c r="R88" s="61">
        <f>IFERROR(sterncalib!Q88/GAMSsternCa!Q88,"")</f>
        <v>0.98694942585956758</v>
      </c>
      <c r="S88" s="61">
        <f>IFERROR(sterncalib!R88/GAMSsternCa!R88,"")</f>
        <v>0.98555016255770245</v>
      </c>
      <c r="T88" s="61">
        <f>IFERROR(sterncalib!S88/GAMSsternCa!S88,"")</f>
        <v>0.98434693769445869</v>
      </c>
      <c r="U88" s="61">
        <f>IFERROR(sterncalib!T88/GAMSsternCa!T88,"")</f>
        <v>0.98353850546207544</v>
      </c>
      <c r="V88" s="61">
        <f>IFERROR(sterncalib!U88/GAMSsternCa!U88,"")</f>
        <v>0.98341735522499707</v>
      </c>
      <c r="W88" s="61">
        <f>IFERROR(sterncalib!V88/GAMSsternCa!V88,"")</f>
        <v>0.98419187754797799</v>
      </c>
      <c r="X88" s="61">
        <f>IFERROR(sterncalib!W88/GAMSsternCa!W88,"")</f>
        <v>0.98489639805039597</v>
      </c>
      <c r="Y88" s="61">
        <f>IFERROR(sterncalib!X88/GAMSsternCa!X88,"")</f>
        <v>0.98553463491675819</v>
      </c>
      <c r="Z88" s="61">
        <f>IFERROR(sterncalib!Y88/GAMSsternCa!Y88,"")</f>
        <v>0.986110717254988</v>
      </c>
      <c r="AA88" s="61">
        <f>IFERROR(sterncalib!Z88/GAMSsternCa!Z88,"")</f>
        <v>0.98662901444397677</v>
      </c>
      <c r="AB88" s="61">
        <f>IFERROR(sterncalib!AA88/GAMSsternCa!AA88,"")</f>
        <v>0.98709399273032505</v>
      </c>
      <c r="AC88" s="61">
        <f>IFERROR(sterncalib!AB88/GAMSsternCa!AB88,"")</f>
        <v>0.9875100991910698</v>
      </c>
      <c r="AD88" s="61">
        <f>IFERROR(sterncalib!AC88/GAMSsternCa!AC88,"")</f>
        <v>0.9878816715217521</v>
      </c>
      <c r="AE88" s="61">
        <f>IFERROR(sterncalib!AD88/GAMSsternCa!AD88,"")</f>
        <v>0.98821287106193112</v>
      </c>
      <c r="AF88" s="61">
        <f>IFERROR(sterncalib!AE88/GAMSsternCa!AE88,"")</f>
        <v>0.98850763593502478</v>
      </c>
      <c r="AG88" s="61">
        <f>IFERROR(sterncalib!AF88/GAMSsternCa!AF88,"")</f>
        <v>1.0115541825700745</v>
      </c>
      <c r="AH88" s="61">
        <f>IFERROR(sterncalib!AG88/GAMSsternCa!AG88,"")</f>
        <v>1.036487738751473</v>
      </c>
      <c r="AI88" s="61">
        <f>IFERROR(sterncalib!AH88/GAMSsternCa!AH88,"")</f>
        <v>1.0632445949449807</v>
      </c>
      <c r="AJ88" s="61">
        <f>IFERROR(sterncalib!AI88/GAMSsternCa!AI88,"")</f>
        <v>1.0707651002643475</v>
      </c>
      <c r="AK88" s="61">
        <f>IFERROR(sterncalib!AJ88/GAMSsternCa!AJ88,"")</f>
        <v>1.0747205422340234</v>
      </c>
      <c r="AL88" s="61">
        <f>IFERROR(sterncalib!AK88/GAMSsternCa!AK88,"")</f>
        <v>1.0763626207139672</v>
      </c>
      <c r="AM88" s="61">
        <f>IFERROR(sterncalib!AL88/GAMSsternCa!AL88,"")</f>
        <v>1.0765153961873863</v>
      </c>
      <c r="AN88" s="61">
        <f>IFERROR(sterncalib!AM88/GAMSsternCa!AM88,"")</f>
        <v>1.0757359730580267</v>
      </c>
      <c r="AO88" s="61">
        <f>IFERROR(sterncalib!AN88/GAMSsternCa!AN88,"")</f>
        <v>1.0744055338892824</v>
      </c>
      <c r="AP88" s="61">
        <f>IFERROR(sterncalib!AO88/GAMSsternCa!AO88,"")</f>
        <v>1.0727853727890877</v>
      </c>
      <c r="AQ88" s="61">
        <f>IFERROR(sterncalib!AP88/GAMSsternCa!AP88,"")</f>
        <v>1.0710534657280355</v>
      </c>
      <c r="AR88" s="61">
        <f>IFERROR(sterncalib!AQ88/GAMSsternCa!AQ88,"")</f>
        <v>1.0693292887587038</v>
      </c>
      <c r="AS88" s="61">
        <f>IFERROR(sterncalib!AR88/GAMSsternCa!AR88,"")</f>
        <v>1.0676910853693624</v>
      </c>
      <c r="AT88" s="61">
        <f>IFERROR(sterncalib!AS88/GAMSsternCa!AS88,"")</f>
        <v>1.0661880614136396</v>
      </c>
      <c r="AU88" s="61">
        <f>IFERROR(sterncalib!AT88/GAMSsternCa!AT88,"")</f>
        <v>1.0648490665877779</v>
      </c>
      <c r="AV88" s="61">
        <f>IFERROR(sterncalib!AU88/GAMSsternCa!AU88,"")</f>
        <v>1.0636887920049498</v>
      </c>
      <c r="AW88" s="61">
        <f>IFERROR(sterncalib!AV88/GAMSsternCa!AV88,"")</f>
        <v>1.0627121875620409</v>
      </c>
      <c r="AX88" s="61">
        <f>IFERROR(sterncalib!AW88/GAMSsternCa!AW88,"")</f>
        <v>1.0619175904126505</v>
      </c>
      <c r="AY88" s="61">
        <f>IFERROR(sterncalib!AX88/GAMSsternCa!AX88,"")</f>
        <v>1.0612989108540465</v>
      </c>
      <c r="AZ88" s="61">
        <f>IFERROR(sterncalib!AY88/GAMSsternCa!AY88,"")</f>
        <v>1.0608471183117931</v>
      </c>
      <c r="BA88" s="61">
        <f>IFERROR(sterncalib!AZ88/GAMSsternCa!AZ88,"")</f>
        <v>1.0605511925651003</v>
      </c>
      <c r="BB88" s="61">
        <f>IFERROR(sterncalib!BA88/GAMSsternCa!BA88,"")</f>
        <v>1.0603986427269601</v>
      </c>
      <c r="BC88" s="61">
        <f>IFERROR(sterncalib!BB88/GAMSsternCa!BB88,"")</f>
        <v>1.0584962765454982</v>
      </c>
      <c r="BD88" s="61">
        <f>IFERROR(sterncalib!BC88/GAMSsternCa!BC88,"")</f>
        <v>1.0552405573662658</v>
      </c>
      <c r="BE88" s="61">
        <f>IFERROR(sterncalib!BD88/GAMSsternCa!BD88,"")</f>
        <v>1.0510777026185496</v>
      </c>
      <c r="BF88" s="61">
        <f>IFERROR(sterncalib!BE88/GAMSsternCa!BE88,"")</f>
        <v>1.0463562356574927</v>
      </c>
      <c r="BG88" s="61">
        <f>IFERROR(sterncalib!BF88/GAMSsternCa!BF88,"")</f>
        <v>1.0413519221178016</v>
      </c>
      <c r="BH88" s="61">
        <f>IFERROR(sterncalib!BG88/GAMSsternCa!BG88,"")</f>
        <v>1.0363103614522606</v>
      </c>
      <c r="BI88" s="61">
        <f>IFERROR(sterncalib!BH88/GAMSsternCa!BH88,"")</f>
        <v>1.0314533017932483</v>
      </c>
      <c r="BJ88" s="61">
        <f>IFERROR(sterncalib!BI88/GAMSsternCa!BI88,"")</f>
        <v>1.0269488160146312</v>
      </c>
    </row>
    <row r="89" spans="1:62" x14ac:dyDescent="0.25">
      <c r="A89" t="str">
        <f>sterncalib!A89</f>
        <v>Concentration in biosphere and upper oceans (GTC)</v>
      </c>
      <c r="B89" t="str">
        <f>GAMSbase!A89</f>
        <v>Concentration in biosphere and upper oceans (GTC)</v>
      </c>
      <c r="C89" s="61">
        <f>IFERROR(sterncalib!B89/GAMSsternCa!B89,"")</f>
        <v>1</v>
      </c>
      <c r="D89" s="61">
        <f>IFERROR(sterncalib!C89/GAMSsternCa!C89,"")</f>
        <v>0.99999999999997835</v>
      </c>
      <c r="E89" s="61">
        <f>IFERROR(sterncalib!D89/GAMSsternCa!D89,"")</f>
        <v>1.0000000000000917</v>
      </c>
      <c r="F89" s="61">
        <f>IFERROR(sterncalib!E89/GAMSsternCa!E89,"")</f>
        <v>1.0000000000001925</v>
      </c>
      <c r="G89" s="61">
        <f>IFERROR(sterncalib!F89/GAMSsternCa!F89,"")</f>
        <v>0.99997434949890829</v>
      </c>
      <c r="H89" s="61">
        <f>IFERROR(sterncalib!G89/GAMSsternCa!G89,"")</f>
        <v>0.99991875358222526</v>
      </c>
      <c r="I89" s="61">
        <f>IFERROR(sterncalib!H89/GAMSsternCa!H89,"")</f>
        <v>0.99982980977550073</v>
      </c>
      <c r="J89" s="61">
        <f>IFERROR(sterncalib!I89/GAMSsternCa!I89,"")</f>
        <v>0.99970459190503147</v>
      </c>
      <c r="K89" s="61">
        <f>IFERROR(sterncalib!J89/GAMSsternCa!J89,"")</f>
        <v>0.99954036431052729</v>
      </c>
      <c r="L89" s="61">
        <f>IFERROR(sterncalib!K89/GAMSsternCa!K89,"")</f>
        <v>0.99933441516860544</v>
      </c>
      <c r="M89" s="61">
        <f>IFERROR(sterncalib!L89/GAMSsternCa!L89,"")</f>
        <v>0.99908400620682025</v>
      </c>
      <c r="N89" s="61">
        <f>IFERROR(sterncalib!M89/GAMSsternCa!M89,"")</f>
        <v>0.99878644578497755</v>
      </c>
      <c r="O89" s="61">
        <f>IFERROR(sterncalib!N89/GAMSsternCa!N89,"")</f>
        <v>0.99843930226486799</v>
      </c>
      <c r="P89" s="61">
        <f>IFERROR(sterncalib!O89/GAMSsternCa!O89,"")</f>
        <v>0.9980407844135426</v>
      </c>
      <c r="Q89" s="61">
        <f>IFERROR(sterncalib!P89/GAMSsternCa!P89,"")</f>
        <v>0.99759032507139334</v>
      </c>
      <c r="R89" s="61">
        <f>IFERROR(sterncalib!Q89/GAMSsternCa!Q89,"")</f>
        <v>0.99708941315595778</v>
      </c>
      <c r="S89" s="61">
        <f>IFERROR(sterncalib!R89/GAMSsternCa!R89,"")</f>
        <v>0.996542726753466</v>
      </c>
      <c r="T89" s="61">
        <f>IFERROR(sterncalib!S89/GAMSsternCa!S89,"")</f>
        <v>0.99595962580003683</v>
      </c>
      <c r="U89" s="61">
        <f>IFERROR(sterncalib!T89/GAMSsternCa!T89,"")</f>
        <v>0.9953560654955429</v>
      </c>
      <c r="V89" s="61">
        <f>IFERROR(sterncalib!U89/GAMSsternCa!U89,"")</f>
        <v>0.99475698956344949</v>
      </c>
      <c r="W89" s="61">
        <f>IFERROR(sterncalib!V89/GAMSsternCa!V89,"")</f>
        <v>0.99419925344251669</v>
      </c>
      <c r="X89" s="61">
        <f>IFERROR(sterncalib!W89/GAMSsternCa!W89,"")</f>
        <v>0.99372416701441113</v>
      </c>
      <c r="Y89" s="61">
        <f>IFERROR(sterncalib!X89/GAMSsternCa!X89,"")</f>
        <v>0.99331844106873923</v>
      </c>
      <c r="Z89" s="61">
        <f>IFERROR(sterncalib!Y89/GAMSsternCa!Y89,"")</f>
        <v>0.99297123081958694</v>
      </c>
      <c r="AA89" s="61">
        <f>IFERROR(sterncalib!Z89/GAMSsternCa!Z89,"")</f>
        <v>0.99267361248242081</v>
      </c>
      <c r="AB89" s="61">
        <f>IFERROR(sterncalib!AA89/GAMSsternCa!AA89,"")</f>
        <v>0.99241818918816826</v>
      </c>
      <c r="AC89" s="61">
        <f>IFERROR(sterncalib!AB89/GAMSsternCa!AB89,"")</f>
        <v>0.99219879021521662</v>
      </c>
      <c r="AD89" s="61">
        <f>IFERROR(sterncalib!AC89/GAMSsternCa!AC89,"")</f>
        <v>0.99201023856683512</v>
      </c>
      <c r="AE89" s="61">
        <f>IFERROR(sterncalib!AD89/GAMSsternCa!AD89,"")</f>
        <v>0.99184816929968156</v>
      </c>
      <c r="AF89" s="61">
        <f>IFERROR(sterncalib!AE89/GAMSsternCa!AE89,"")</f>
        <v>0.99170888602066831</v>
      </c>
      <c r="AG89" s="61">
        <f>IFERROR(sterncalib!AF89/GAMSsternCa!AF89,"")</f>
        <v>0.99158924643317048</v>
      </c>
      <c r="AH89" s="61">
        <f>IFERROR(sterncalib!AG89/GAMSsternCa!AG89,"")</f>
        <v>0.99238987948994517</v>
      </c>
      <c r="AI89" s="61">
        <f>IFERROR(sterncalib!AH89/GAMSsternCa!AH89,"")</f>
        <v>0.99406500667948083</v>
      </c>
      <c r="AJ89" s="61">
        <f>IFERROR(sterncalib!AI89/GAMSsternCa!AI89,"")</f>
        <v>0.99657772095085506</v>
      </c>
      <c r="AK89" s="61">
        <f>IFERROR(sterncalib!AJ89/GAMSsternCa!AJ89,"")</f>
        <v>0.99916675245491227</v>
      </c>
      <c r="AL89" s="61">
        <f>IFERROR(sterncalib!AK89/GAMSsternCa!AK89,"")</f>
        <v>1.0017073747634004</v>
      </c>
      <c r="AM89" s="61">
        <f>IFERROR(sterncalib!AL89/GAMSsternCa!AL89,"")</f>
        <v>1.0041322081856094</v>
      </c>
      <c r="AN89" s="61">
        <f>IFERROR(sterncalib!AM89/GAMSsternCa!AM89,"")</f>
        <v>1.0064079648298476</v>
      </c>
      <c r="AO89" s="61">
        <f>IFERROR(sterncalib!AN89/GAMSsternCa!AN89,"")</f>
        <v>1.0085218505855804</v>
      </c>
      <c r="AP89" s="61">
        <f>IFERROR(sterncalib!AO89/GAMSsternCa!AO89,"")</f>
        <v>1.0104733022213019</v>
      </c>
      <c r="AQ89" s="61">
        <f>IFERROR(sterncalib!AP89/GAMSsternCa!AP89,"")</f>
        <v>1.0122688545541396</v>
      </c>
      <c r="AR89" s="61">
        <f>IFERROR(sterncalib!AQ89/GAMSsternCa!AQ89,"")</f>
        <v>1.0139189205158146</v>
      </c>
      <c r="AS89" s="61">
        <f>IFERROR(sterncalib!AR89/GAMSsternCa!AR89,"")</f>
        <v>1.015435771891406</v>
      </c>
      <c r="AT89" s="61">
        <f>IFERROR(sterncalib!AS89/GAMSsternCa!AS89,"")</f>
        <v>1.0168322862054135</v>
      </c>
      <c r="AU89" s="61">
        <f>IFERROR(sterncalib!AT89/GAMSsternCa!AT89,"")</f>
        <v>1.0181211867325175</v>
      </c>
      <c r="AV89" s="61">
        <f>IFERROR(sterncalib!AU89/GAMSsternCa!AU89,"")</f>
        <v>1.0193146005680014</v>
      </c>
      <c r="AW89" s="61">
        <f>IFERROR(sterncalib!AV89/GAMSsternCa!AV89,"")</f>
        <v>1.0204238209795631</v>
      </c>
      <c r="AX89" s="61">
        <f>IFERROR(sterncalib!AW89/GAMSsternCa!AW89,"")</f>
        <v>1.0214591994817848</v>
      </c>
      <c r="AY89" s="61">
        <f>IFERROR(sterncalib!AX89/GAMSsternCa!AX89,"")</f>
        <v>1.0224301185579927</v>
      </c>
      <c r="AZ89" s="61">
        <f>IFERROR(sterncalib!AY89/GAMSsternCa!AY89,"")</f>
        <v>1.0233450126762769</v>
      </c>
      <c r="BA89" s="61">
        <f>IFERROR(sterncalib!AZ89/GAMSsternCa!AZ89,"")</f>
        <v>1.0242114162421558</v>
      </c>
      <c r="BB89" s="61">
        <f>IFERROR(sterncalib!BA89/GAMSsternCa!BA89,"")</f>
        <v>1.0250360243194998</v>
      </c>
      <c r="BC89" s="61">
        <f>IFERROR(sterncalib!BB89/GAMSsternCa!BB89,"")</f>
        <v>1.02582475652979</v>
      </c>
      <c r="BD89" s="61">
        <f>IFERROR(sterncalib!BC89/GAMSsternCa!BC89,"")</f>
        <v>1.0265625410920236</v>
      </c>
      <c r="BE89" s="61">
        <f>IFERROR(sterncalib!BD89/GAMSsternCa!BD89,"")</f>
        <v>1.0272340696578213</v>
      </c>
      <c r="BF89" s="61">
        <f>IFERROR(sterncalib!BE89/GAMSsternCa!BE89,"")</f>
        <v>1.027823241529862</v>
      </c>
      <c r="BG89" s="61">
        <f>IFERROR(sterncalib!BF89/GAMSsternCa!BF89,"")</f>
        <v>1.0283117379099354</v>
      </c>
      <c r="BH89" s="61">
        <f>IFERROR(sterncalib!BG89/GAMSsternCa!BG89,"")</f>
        <v>1.0286780246537661</v>
      </c>
      <c r="BI89" s="61">
        <f>IFERROR(sterncalib!BH89/GAMSsternCa!BH89,"")</f>
        <v>1.0288973911839334</v>
      </c>
      <c r="BJ89" s="61">
        <f>IFERROR(sterncalib!BI89/GAMSsternCa!BI89,"")</f>
        <v>1.0289433084450899</v>
      </c>
    </row>
    <row r="90" spans="1:62" x14ac:dyDescent="0.25">
      <c r="A90" t="str">
        <f>sterncalib!A90</f>
        <v>Concentration in deep oceans (GTC)</v>
      </c>
      <c r="B90" t="str">
        <f>GAMSbase!A90</f>
        <v>Concentration in deep oceans (GTC)</v>
      </c>
      <c r="C90" s="61">
        <f>IFERROR(sterncalib!B90/GAMSsternCa!B90,"")</f>
        <v>1</v>
      </c>
      <c r="D90" s="61">
        <f>IFERROR(sterncalib!C90/GAMSsternCa!C90,"")</f>
        <v>0.99999999999999978</v>
      </c>
      <c r="E90" s="61">
        <f>IFERROR(sterncalib!D90/GAMSsternCa!D90,"")</f>
        <v>0.99999999999999778</v>
      </c>
      <c r="F90" s="61">
        <f>IFERROR(sterncalib!E90/GAMSsternCa!E90,"")</f>
        <v>0.99999999999999944</v>
      </c>
      <c r="G90" s="61">
        <f>IFERROR(sterncalib!F90/GAMSsternCa!F90,"")</f>
        <v>0.999999999999996</v>
      </c>
      <c r="H90" s="61">
        <f>IFERROR(sterncalib!G90/GAMSsternCa!G90,"")</f>
        <v>0.99999998977360505</v>
      </c>
      <c r="I90" s="61">
        <f>IFERROR(sterncalib!H90/GAMSsternCa!H90,"")</f>
        <v>0.99999995693654486</v>
      </c>
      <c r="J90" s="61">
        <f>IFERROR(sterncalib!I90/GAMSsternCa!I90,"")</f>
        <v>0.99999988714152954</v>
      </c>
      <c r="K90" s="61">
        <f>IFERROR(sterncalib!J90/GAMSsternCa!J90,"")</f>
        <v>0.99999976411484437</v>
      </c>
      <c r="L90" s="61">
        <f>IFERROR(sterncalib!K90/GAMSsternCa!K90,"")</f>
        <v>0.99999956958480773</v>
      </c>
      <c r="M90" s="61">
        <f>IFERROR(sterncalib!L90/GAMSsternCa!L90,"")</f>
        <v>0.99999928315141551</v>
      </c>
      <c r="N90" s="61">
        <f>IFERROR(sterncalib!M90/GAMSsternCa!M90,"")</f>
        <v>0.99999888215042199</v>
      </c>
      <c r="O90" s="61">
        <f>IFERROR(sterncalib!N90/GAMSsternCa!N90,"")</f>
        <v>0.99999834157388434</v>
      </c>
      <c r="P90" s="61">
        <f>IFERROR(sterncalib!O90/GAMSsternCa!O90,"")</f>
        <v>0.99999763412417308</v>
      </c>
      <c r="Q90" s="61">
        <f>IFERROR(sterncalib!P90/GAMSsternCa!P90,"")</f>
        <v>0.99999673049891624</v>
      </c>
      <c r="R90" s="61">
        <f>IFERROR(sterncalib!Q90/GAMSsternCa!Q90,"")</f>
        <v>0.99999560003046817</v>
      </c>
      <c r="S90" s="61">
        <f>IFERROR(sterncalib!R90/GAMSsternCa!R90,"")</f>
        <v>0.99999421183392068</v>
      </c>
      <c r="T90" s="61">
        <f>IFERROR(sterncalib!S90/GAMSsternCa!S90,"")</f>
        <v>0.99999253665087651</v>
      </c>
      <c r="U90" s="61">
        <f>IFERROR(sterncalib!T90/GAMSsternCa!T90,"")</f>
        <v>0.99999054960856149</v>
      </c>
      <c r="V90" s="61">
        <f>IFERROR(sterncalib!U90/GAMSsternCa!U90,"")</f>
        <v>0.99998823414135452</v>
      </c>
      <c r="W90" s="61">
        <f>IFERROR(sterncalib!V90/GAMSsternCa!V90,"")</f>
        <v>0.99998558733693776</v>
      </c>
      <c r="X90" s="61">
        <f>IFERROR(sterncalib!W90/GAMSsternCa!W90,"")</f>
        <v>0.99998262696423557</v>
      </c>
      <c r="Y90" s="61">
        <f>IFERROR(sterncalib!X90/GAMSsternCa!X90,"")</f>
        <v>0.99997939453985973</v>
      </c>
      <c r="Z90" s="61">
        <f>IFERROR(sterncalib!Y90/GAMSsternCa!Y90,"")</f>
        <v>0.99997592629854259</v>
      </c>
      <c r="AA90" s="61">
        <f>IFERROR(sterncalib!Z90/GAMSsternCa!Z90,"")</f>
        <v>0.9999722538632938</v>
      </c>
      <c r="AB90" s="61">
        <f>IFERROR(sterncalib!AA90/GAMSsternCa!AA90,"")</f>
        <v>0.99996840483080329</v>
      </c>
      <c r="AC90" s="61">
        <f>IFERROR(sterncalib!AB90/GAMSsternCa!AB90,"")</f>
        <v>0.99996440328282199</v>
      </c>
      <c r="AD90" s="61">
        <f>IFERROR(sterncalib!AC90/GAMSsternCa!AC90,"")</f>
        <v>0.99996027023266121</v>
      </c>
      <c r="AE90" s="61">
        <f>IFERROR(sterncalib!AD90/GAMSsternCa!AD90,"")</f>
        <v>0.99995602401526607</v>
      </c>
      <c r="AF90" s="61">
        <f>IFERROR(sterncalib!AE90/GAMSsternCa!AE90,"")</f>
        <v>0.99995168062764062</v>
      </c>
      <c r="AG90" s="61">
        <f>IFERROR(sterncalib!AF90/GAMSsternCa!AF90,"")</f>
        <v>0.99994725402621909</v>
      </c>
      <c r="AH90" s="61">
        <f>IFERROR(sterncalib!AG90/GAMSsternCa!AG90,"")</f>
        <v>0.99994275638637364</v>
      </c>
      <c r="AI90" s="61">
        <f>IFERROR(sterncalib!AH90/GAMSsternCa!AH90,"")</f>
        <v>0.99993869204110675</v>
      </c>
      <c r="AJ90" s="61">
        <f>IFERROR(sterncalib!AI90/GAMSsternCa!AI90,"")</f>
        <v>0.99993553700076043</v>
      </c>
      <c r="AK90" s="61">
        <f>IFERROR(sterncalib!AJ90/GAMSsternCa!AJ90,"")</f>
        <v>0.99993373945738084</v>
      </c>
      <c r="AL90" s="61">
        <f>IFERROR(sterncalib!AK90/GAMSsternCa!AK90,"")</f>
        <v>0.99993333082815217</v>
      </c>
      <c r="AM90" s="61">
        <f>IFERROR(sterncalib!AL90/GAMSsternCa!AL90,"")</f>
        <v>0.99993427029740645</v>
      </c>
      <c r="AN90" s="61">
        <f>IFERROR(sterncalib!AM90/GAMSsternCa!AM90,"")</f>
        <v>0.99993647752194581</v>
      </c>
      <c r="AO90" s="61">
        <f>IFERROR(sterncalib!AN90/GAMSsternCa!AN90,"")</f>
        <v>0.99993985251055328</v>
      </c>
      <c r="AP90" s="61">
        <f>IFERROR(sterncalib!AO90/GAMSsternCa!AO90,"")</f>
        <v>0.99994428781085043</v>
      </c>
      <c r="AQ90" s="61">
        <f>IFERROR(sterncalib!AP90/GAMSsternCa!AP90,"")</f>
        <v>0.99994967590625483</v>
      </c>
      <c r="AR90" s="61">
        <f>IFERROR(sterncalib!AQ90/GAMSsternCa!AQ90,"")</f>
        <v>0.99995591356991653</v>
      </c>
      <c r="AS90" s="61">
        <f>IFERROR(sterncalib!AR90/GAMSsternCa!AR90,"")</f>
        <v>0.99996290427114831</v>
      </c>
      <c r="AT90" s="61">
        <f>IFERROR(sterncalib!AS90/GAMSsternCa!AS90,"")</f>
        <v>0.99997055933865353</v>
      </c>
      <c r="AU90" s="61">
        <f>IFERROR(sterncalib!AT90/GAMSsternCa!AT90,"")</f>
        <v>0.99997879834011938</v>
      </c>
      <c r="AV90" s="61">
        <f>IFERROR(sterncalib!AU90/GAMSsternCa!AU90,"")</f>
        <v>0.99998754897971254</v>
      </c>
      <c r="AW90" s="61">
        <f>IFERROR(sterncalib!AV90/GAMSsternCa!AV90,"")</f>
        <v>0.99999674671191263</v>
      </c>
      <c r="AX90" s="61">
        <f>IFERROR(sterncalib!AW90/GAMSsternCa!AW90,"")</f>
        <v>1.0000063342009464</v>
      </c>
      <c r="AY90" s="61">
        <f>IFERROR(sterncalib!AX90/GAMSsternCa!AX90,"")</f>
        <v>1.0000162607092495</v>
      </c>
      <c r="AZ90" s="61">
        <f>IFERROR(sterncalib!AY90/GAMSsternCa!AY90,"")</f>
        <v>1.0000264814680691</v>
      </c>
      <c r="BA90" s="61">
        <f>IFERROR(sterncalib!AZ90/GAMSsternCa!AZ90,"")</f>
        <v>1.0000369570622392</v>
      </c>
      <c r="BB90" s="61">
        <f>IFERROR(sterncalib!BA90/GAMSsternCa!BA90,"")</f>
        <v>1.0000476528483446</v>
      </c>
      <c r="BC90" s="61">
        <f>IFERROR(sterncalib!BB90/GAMSsternCa!BB90,"")</f>
        <v>1.0000585384159084</v>
      </c>
      <c r="BD90" s="61">
        <f>IFERROR(sterncalib!BC90/GAMSsternCa!BC90,"")</f>
        <v>1.0000695870960572</v>
      </c>
      <c r="BE90" s="61">
        <f>IFERROR(sterncalib!BD90/GAMSsternCa!BD90,"")</f>
        <v>1.0000807752764536</v>
      </c>
      <c r="BF90" s="61">
        <f>IFERROR(sterncalib!BE90/GAMSsternCa!BE90,"")</f>
        <v>1.0000920820992771</v>
      </c>
      <c r="BG90" s="61">
        <f>IFERROR(sterncalib!BF90/GAMSsternCa!BF90,"")</f>
        <v>1.0001034891644873</v>
      </c>
      <c r="BH90" s="61">
        <f>IFERROR(sterncalib!BG90/GAMSsternCa!BG90,"")</f>
        <v>1.0001149802391611</v>
      </c>
      <c r="BI90" s="61">
        <f>IFERROR(sterncalib!BH90/GAMSsternCa!BH90,"")</f>
        <v>1.0001265409786908</v>
      </c>
      <c r="BJ90" s="61">
        <f>IFERROR(sterncalib!BI90/GAMSsternCa!BI90,"")</f>
        <v>1.0001381586593463</v>
      </c>
    </row>
    <row r="91" spans="1:62" x14ac:dyDescent="0.25">
      <c r="A91" t="str">
        <f>sterncalib!A91</f>
        <v>CUMULATIVE EMISSIONS/HOTELLING RENTS</v>
      </c>
      <c r="B91" t="str">
        <f>GAMSbase!A91</f>
        <v>* CUMULATIVE EMISSIONS</v>
      </c>
      <c r="C91" s="61" t="str">
        <f>IFERROR(sterncalib!B91/GAMSsternCa!B91,"")</f>
        <v/>
      </c>
      <c r="D91" s="61" t="str">
        <f>IFERROR(sterncalib!C91/GAMSsternCa!C91,"")</f>
        <v/>
      </c>
      <c r="E91" s="61" t="str">
        <f>IFERROR(sterncalib!D91/GAMSsternCa!D91,"")</f>
        <v/>
      </c>
      <c r="F91" s="61" t="str">
        <f>IFERROR(sterncalib!E91/GAMSsternCa!E91,"")</f>
        <v/>
      </c>
      <c r="G91" s="61" t="str">
        <f>IFERROR(sterncalib!F91/GAMSsternCa!F91,"")</f>
        <v/>
      </c>
      <c r="H91" s="61" t="str">
        <f>IFERROR(sterncalib!G91/GAMSsternCa!G91,"")</f>
        <v/>
      </c>
      <c r="I91" s="61" t="str">
        <f>IFERROR(sterncalib!H91/GAMSsternCa!H91,"")</f>
        <v/>
      </c>
      <c r="J91" s="61" t="str">
        <f>IFERROR(sterncalib!I91/GAMSsternCa!I91,"")</f>
        <v/>
      </c>
      <c r="K91" s="61" t="str">
        <f>IFERROR(sterncalib!J91/GAMSsternCa!J91,"")</f>
        <v/>
      </c>
      <c r="L91" s="61" t="str">
        <f>IFERROR(sterncalib!K91/GAMSsternCa!K91,"")</f>
        <v/>
      </c>
      <c r="M91" s="61" t="str">
        <f>IFERROR(sterncalib!L91/GAMSsternCa!L91,"")</f>
        <v/>
      </c>
      <c r="N91" s="61" t="str">
        <f>IFERROR(sterncalib!M91/GAMSsternCa!M91,"")</f>
        <v/>
      </c>
      <c r="O91" s="61" t="str">
        <f>IFERROR(sterncalib!N91/GAMSsternCa!N91,"")</f>
        <v/>
      </c>
      <c r="P91" s="61" t="str">
        <f>IFERROR(sterncalib!O91/GAMSsternCa!O91,"")</f>
        <v/>
      </c>
      <c r="Q91" s="61" t="str">
        <f>IFERROR(sterncalib!P91/GAMSsternCa!P91,"")</f>
        <v/>
      </c>
      <c r="R91" s="61" t="str">
        <f>IFERROR(sterncalib!Q91/GAMSsternCa!Q91,"")</f>
        <v/>
      </c>
      <c r="S91" s="61" t="str">
        <f>IFERROR(sterncalib!R91/GAMSsternCa!R91,"")</f>
        <v/>
      </c>
      <c r="T91" s="61" t="str">
        <f>IFERROR(sterncalib!S91/GAMSsternCa!S91,"")</f>
        <v/>
      </c>
      <c r="U91" s="61" t="str">
        <f>IFERROR(sterncalib!T91/GAMSsternCa!T91,"")</f>
        <v/>
      </c>
      <c r="V91" s="61" t="str">
        <f>IFERROR(sterncalib!U91/GAMSsternCa!U91,"")</f>
        <v/>
      </c>
      <c r="W91" s="61" t="str">
        <f>IFERROR(sterncalib!V91/GAMSsternCa!V91,"")</f>
        <v/>
      </c>
      <c r="X91" s="61" t="str">
        <f>IFERROR(sterncalib!W91/GAMSsternCa!W91,"")</f>
        <v/>
      </c>
      <c r="Y91" s="61" t="str">
        <f>IFERROR(sterncalib!X91/GAMSsternCa!X91,"")</f>
        <v/>
      </c>
      <c r="Z91" s="61" t="str">
        <f>IFERROR(sterncalib!Y91/GAMSsternCa!Y91,"")</f>
        <v/>
      </c>
      <c r="AA91" s="61" t="str">
        <f>IFERROR(sterncalib!Z91/GAMSsternCa!Z91,"")</f>
        <v/>
      </c>
      <c r="AB91" s="61" t="str">
        <f>IFERROR(sterncalib!AA91/GAMSsternCa!AA91,"")</f>
        <v/>
      </c>
      <c r="AC91" s="61" t="str">
        <f>IFERROR(sterncalib!AB91/GAMSsternCa!AB91,"")</f>
        <v/>
      </c>
      <c r="AD91" s="61" t="str">
        <f>IFERROR(sterncalib!AC91/GAMSsternCa!AC91,"")</f>
        <v/>
      </c>
      <c r="AE91" s="61" t="str">
        <f>IFERROR(sterncalib!AD91/GAMSsternCa!AD91,"")</f>
        <v/>
      </c>
      <c r="AF91" s="61" t="str">
        <f>IFERROR(sterncalib!AE91/GAMSsternCa!AE91,"")</f>
        <v/>
      </c>
      <c r="AG91" s="61" t="str">
        <f>IFERROR(sterncalib!AF91/GAMSsternCa!AF91,"")</f>
        <v/>
      </c>
      <c r="AH91" s="61" t="str">
        <f>IFERROR(sterncalib!AG91/GAMSsternCa!AG91,"")</f>
        <v/>
      </c>
      <c r="AI91" s="61" t="str">
        <f>IFERROR(sterncalib!AH91/GAMSsternCa!AH91,"")</f>
        <v/>
      </c>
      <c r="AJ91" s="61" t="str">
        <f>IFERROR(sterncalib!AI91/GAMSsternCa!AI91,"")</f>
        <v/>
      </c>
      <c r="AK91" s="61" t="str">
        <f>IFERROR(sterncalib!AJ91/GAMSsternCa!AJ91,"")</f>
        <v/>
      </c>
      <c r="AL91" s="61" t="str">
        <f>IFERROR(sterncalib!AK91/GAMSsternCa!AK91,"")</f>
        <v/>
      </c>
      <c r="AM91" s="61" t="str">
        <f>IFERROR(sterncalib!AL91/GAMSsternCa!AL91,"")</f>
        <v/>
      </c>
      <c r="AN91" s="61" t="str">
        <f>IFERROR(sterncalib!AM91/GAMSsternCa!AM91,"")</f>
        <v/>
      </c>
      <c r="AO91" s="61" t="str">
        <f>IFERROR(sterncalib!AN91/GAMSsternCa!AN91,"")</f>
        <v/>
      </c>
      <c r="AP91" s="61" t="str">
        <f>IFERROR(sterncalib!AO91/GAMSsternCa!AO91,"")</f>
        <v/>
      </c>
      <c r="AQ91" s="61" t="str">
        <f>IFERROR(sterncalib!AP91/GAMSsternCa!AP91,"")</f>
        <v/>
      </c>
      <c r="AR91" s="61" t="str">
        <f>IFERROR(sterncalib!AQ91/GAMSsternCa!AQ91,"")</f>
        <v/>
      </c>
      <c r="AS91" s="61" t="str">
        <f>IFERROR(sterncalib!AR91/GAMSsternCa!AR91,"")</f>
        <v/>
      </c>
      <c r="AT91" s="61" t="str">
        <f>IFERROR(sterncalib!AS91/GAMSsternCa!AS91,"")</f>
        <v/>
      </c>
      <c r="AU91" s="61" t="str">
        <f>IFERROR(sterncalib!AT91/GAMSsternCa!AT91,"")</f>
        <v/>
      </c>
      <c r="AV91" s="61" t="str">
        <f>IFERROR(sterncalib!AU91/GAMSsternCa!AU91,"")</f>
        <v/>
      </c>
      <c r="AW91" s="61" t="str">
        <f>IFERROR(sterncalib!AV91/GAMSsternCa!AV91,"")</f>
        <v/>
      </c>
      <c r="AX91" s="61" t="str">
        <f>IFERROR(sterncalib!AW91/GAMSsternCa!AW91,"")</f>
        <v/>
      </c>
      <c r="AY91" s="61" t="str">
        <f>IFERROR(sterncalib!AX91/GAMSsternCa!AX91,"")</f>
        <v/>
      </c>
      <c r="AZ91" s="61" t="str">
        <f>IFERROR(sterncalib!AY91/GAMSsternCa!AY91,"")</f>
        <v/>
      </c>
      <c r="BA91" s="61" t="str">
        <f>IFERROR(sterncalib!AZ91/GAMSsternCa!AZ91,"")</f>
        <v/>
      </c>
      <c r="BB91" s="61" t="str">
        <f>IFERROR(sterncalib!BA91/GAMSsternCa!BA91,"")</f>
        <v/>
      </c>
      <c r="BC91" s="61" t="str">
        <f>IFERROR(sterncalib!BB91/GAMSsternCa!BB91,"")</f>
        <v/>
      </c>
      <c r="BD91" s="61" t="str">
        <f>IFERROR(sterncalib!BC91/GAMSsternCa!BC91,"")</f>
        <v/>
      </c>
      <c r="BE91" s="61" t="str">
        <f>IFERROR(sterncalib!BD91/GAMSsternCa!BD91,"")</f>
        <v/>
      </c>
      <c r="BF91" s="61" t="str">
        <f>IFERROR(sterncalib!BE91/GAMSsternCa!BE91,"")</f>
        <v/>
      </c>
      <c r="BG91" s="61" t="str">
        <f>IFERROR(sterncalib!BF91/GAMSsternCa!BF91,"")</f>
        <v/>
      </c>
      <c r="BH91" s="61" t="str">
        <f>IFERROR(sterncalib!BG91/GAMSsternCa!BG91,"")</f>
        <v/>
      </c>
      <c r="BI91" s="61" t="str">
        <f>IFERROR(sterncalib!BH91/GAMSsternCa!BH91,"")</f>
        <v/>
      </c>
      <c r="BJ91" s="61" t="str">
        <f>IFERROR(sterncalib!BI91/GAMSsternCa!BI91,"")</f>
        <v/>
      </c>
    </row>
    <row r="92" spans="1:62" x14ac:dyDescent="0.25">
      <c r="A92" t="str">
        <f>sterncalib!A92</f>
        <v>Cumulative Emissions to date</v>
      </c>
      <c r="B92" t="str">
        <f>GAMSbase!A92</f>
        <v xml:space="preserve"> Cumulative Emissions to date</v>
      </c>
      <c r="C92" s="61">
        <f>IFERROR(sterncalib!B92/GAMSsternCa!B92,"")</f>
        <v>1</v>
      </c>
      <c r="D92" s="61">
        <f>IFERROR(sterncalib!C92/GAMSsternCa!C92,"")</f>
        <v>1.0000000000123628</v>
      </c>
      <c r="E92" s="61">
        <f>IFERROR(sterncalib!D92/GAMSsternCa!D92,"")</f>
        <v>1.0000000000079976</v>
      </c>
      <c r="F92" s="61">
        <f>IFERROR(sterncalib!E92/GAMSsternCa!E92,"")</f>
        <v>0.99792512984200665</v>
      </c>
      <c r="G92" s="61">
        <f>IFERROR(sterncalib!F92/GAMSsternCa!F92,"")</f>
        <v>0.99601884530047491</v>
      </c>
      <c r="H92" s="61">
        <f>IFERROR(sterncalib!G92/GAMSsternCa!G92,"")</f>
        <v>0.99424106317086247</v>
      </c>
      <c r="I92" s="61">
        <f>IFERROR(sterncalib!H92/GAMSsternCa!H92,"")</f>
        <v>0.99254046206880064</v>
      </c>
      <c r="J92" s="61">
        <f>IFERROR(sterncalib!I92/GAMSsternCa!I92,"")</f>
        <v>0.99086659579398051</v>
      </c>
      <c r="K92" s="61">
        <f>IFERROR(sterncalib!J92/GAMSsternCa!J92,"")</f>
        <v>0.98917398117158417</v>
      </c>
      <c r="L92" s="61">
        <f>IFERROR(sterncalib!K92/GAMSsternCa!K92,"")</f>
        <v>0.98742349516885075</v>
      </c>
      <c r="M92" s="61">
        <f>IFERROR(sterncalib!L92/GAMSsternCa!L92,"")</f>
        <v>0.98558320316337489</v>
      </c>
      <c r="N92" s="61">
        <f>IFERROR(sterncalib!M92/GAMSsternCa!M92,"")</f>
        <v>0.98362959152408547</v>
      </c>
      <c r="O92" s="61">
        <f>IFERROR(sterncalib!N92/GAMSsternCa!N92,"")</f>
        <v>0.98154976803077187</v>
      </c>
      <c r="P92" s="61">
        <f>IFERROR(sterncalib!O92/GAMSsternCa!O92,"")</f>
        <v>0.97934508929596631</v>
      </c>
      <c r="Q92" s="61">
        <f>IFERROR(sterncalib!P92/GAMSsternCa!P92,"")</f>
        <v>0.97703672184961066</v>
      </c>
      <c r="R92" s="61">
        <f>IFERROR(sterncalib!Q92/GAMSsternCa!Q92,"")</f>
        <v>0.97467379594558756</v>
      </c>
      <c r="S92" s="61">
        <f>IFERROR(sterncalib!R92/GAMSsternCa!R92,"")</f>
        <v>0.97234507425523542</v>
      </c>
      <c r="T92" s="61">
        <f>IFERROR(sterncalib!S92/GAMSsternCa!S92,"")</f>
        <v>0.97019547711231779</v>
      </c>
      <c r="U92" s="61">
        <f>IFERROR(sterncalib!T92/GAMSsternCa!T92,"")</f>
        <v>0.96844948462930247</v>
      </c>
      <c r="V92" s="61">
        <f>IFERROR(sterncalib!U92/GAMSsternCa!U92,"")</f>
        <v>0.96744456578136584</v>
      </c>
      <c r="W92" s="61">
        <f>IFERROR(sterncalib!V92/GAMSsternCa!V92,"")</f>
        <v>0.96744456578136584</v>
      </c>
      <c r="X92" s="61">
        <f>IFERROR(sterncalib!W92/GAMSsternCa!W92,"")</f>
        <v>0.96744456578136584</v>
      </c>
      <c r="Y92" s="61">
        <f>IFERROR(sterncalib!X92/GAMSsternCa!X92,"")</f>
        <v>0.96744456578136584</v>
      </c>
      <c r="Z92" s="61">
        <f>IFERROR(sterncalib!Y92/GAMSsternCa!Y92,"")</f>
        <v>0.96744456578136584</v>
      </c>
      <c r="AA92" s="61">
        <f>IFERROR(sterncalib!Z92/GAMSsternCa!Z92,"")</f>
        <v>0.96744456578136584</v>
      </c>
      <c r="AB92" s="61">
        <f>IFERROR(sterncalib!AA92/GAMSsternCa!AA92,"")</f>
        <v>0.96744456578136584</v>
      </c>
      <c r="AC92" s="61">
        <f>IFERROR(sterncalib!AB92/GAMSsternCa!AB92,"")</f>
        <v>0.96744456578136584</v>
      </c>
      <c r="AD92" s="61">
        <f>IFERROR(sterncalib!AC92/GAMSsternCa!AC92,"")</f>
        <v>0.96744456578136584</v>
      </c>
      <c r="AE92" s="61">
        <f>IFERROR(sterncalib!AD92/GAMSsternCa!AD92,"")</f>
        <v>0.96744456578136584</v>
      </c>
      <c r="AF92" s="61">
        <f>IFERROR(sterncalib!AE92/GAMSsternCa!AE92,"")</f>
        <v>0.96744456578136584</v>
      </c>
      <c r="AG92" s="61">
        <f>IFERROR(sterncalib!AF92/GAMSsternCa!AF92,"")</f>
        <v>0.99148245649254041</v>
      </c>
      <c r="AH92" s="61">
        <f>IFERROR(sterncalib!AG92/GAMSsternCa!AG92,"")</f>
        <v>1.0199034772661688</v>
      </c>
      <c r="AI92" s="61">
        <f>IFERROR(sterncalib!AH92/GAMSsternCa!AH92,"")</f>
        <v>1.053251966542089</v>
      </c>
      <c r="AJ92" s="61">
        <f>IFERROR(sterncalib!AI92/GAMSsternCa!AI92,"")</f>
        <v>1.0686857682998885</v>
      </c>
      <c r="AK92" s="61">
        <f>IFERROR(sterncalib!AJ92/GAMSsternCa!AJ92,"")</f>
        <v>1.0816300166936827</v>
      </c>
      <c r="AL92" s="61">
        <f>IFERROR(sterncalib!AK92/GAMSsternCa!AK92,"")</f>
        <v>1.0932056119287181</v>
      </c>
      <c r="AM92" s="61">
        <f>IFERROR(sterncalib!AL92/GAMSsternCa!AL92,"")</f>
        <v>1.1042055501329191</v>
      </c>
      <c r="AN92" s="61">
        <f>IFERROR(sterncalib!AM92/GAMSsternCa!AM92,"")</f>
        <v>1.115249653915527</v>
      </c>
      <c r="AO92" s="61">
        <f>IFERROR(sterncalib!AN92/GAMSsternCa!AN92,"")</f>
        <v>1.126878475948172</v>
      </c>
      <c r="AP92" s="61">
        <f>IFERROR(sterncalib!AO92/GAMSsternCa!AO92,"")</f>
        <v>1.1396227029507395</v>
      </c>
      <c r="AQ92" s="61">
        <f>IFERROR(sterncalib!AP92/GAMSsternCa!AP92,"")</f>
        <v>1.1540677620497051</v>
      </c>
      <c r="AR92" s="61">
        <f>IFERROR(sterncalib!AQ92/GAMSsternCa!AQ92,"")</f>
        <v>1.1709295061737357</v>
      </c>
      <c r="AS92" s="61">
        <f>IFERROR(sterncalib!AR92/GAMSsternCa!AR92,"")</f>
        <v>1.1911609539292691</v>
      </c>
      <c r="AT92" s="61">
        <f>IFERROR(sterncalib!AS92/GAMSsternCa!AS92,"")</f>
        <v>1.2161241619198586</v>
      </c>
      <c r="AU92" s="61">
        <f>IFERROR(sterncalib!AT92/GAMSsternCa!AT92,"")</f>
        <v>1.2478959665165053</v>
      </c>
      <c r="AV92" s="61">
        <f>IFERROR(sterncalib!AU92/GAMSsternCa!AU92,"")</f>
        <v>1.2898631548686339</v>
      </c>
      <c r="AW92" s="61">
        <f>IFERROR(sterncalib!AV92/GAMSsternCa!AV92,"")</f>
        <v>1.3480014679564638</v>
      </c>
      <c r="AX92" s="61">
        <f>IFERROR(sterncalib!AW92/GAMSsternCa!AW92,"")</f>
        <v>1.4339871646014037</v>
      </c>
      <c r="AY92" s="61">
        <f>IFERROR(sterncalib!AX92/GAMSsternCa!AX92,"")</f>
        <v>1.5741823254098524</v>
      </c>
      <c r="AZ92" s="61">
        <f>IFERROR(sterncalib!AY92/GAMSsternCa!AY92,"")</f>
        <v>1.8433910328887462</v>
      </c>
      <c r="BA92" s="61">
        <f>IFERROR(sterncalib!AZ92/GAMSsternCa!AZ92,"")</f>
        <v>2.5708286443096848</v>
      </c>
      <c r="BB92" s="61">
        <f>IFERROR(sterncalib!BA92/GAMSsternCa!BA92,"")</f>
        <v>11.565648390624764</v>
      </c>
      <c r="BC92" s="61">
        <f>IFERROR(sterncalib!BB92/GAMSsternCa!BB92,"")</f>
        <v>-3.1389031201733859</v>
      </c>
      <c r="BD92" s="61">
        <f>IFERROR(sterncalib!BC92/GAMSsternCa!BC92,"")</f>
        <v>-1.6307827730750875</v>
      </c>
      <c r="BE92" s="61">
        <f>IFERROR(sterncalib!BD92/GAMSsternCa!BD92,"")</f>
        <v>-2.1430098589218924</v>
      </c>
      <c r="BF92" s="61">
        <f>IFERROR(sterncalib!BE92/GAMSsternCa!BE92,"")</f>
        <v>-28.474214164549039</v>
      </c>
      <c r="BG92" s="61">
        <f>IFERROR(sterncalib!BF92/GAMSsternCa!BF92,"")</f>
        <v>2.9550333745588726</v>
      </c>
      <c r="BH92" s="61">
        <f>IFERROR(sterncalib!BG92/GAMSsternCa!BG92,"")</f>
        <v>1.7303512638167065</v>
      </c>
      <c r="BI92" s="61">
        <f>IFERROR(sterncalib!BH92/GAMSsternCa!BH92,"")</f>
        <v>1.3849925405864862</v>
      </c>
      <c r="BJ92" s="61">
        <f>IFERROR(sterncalib!BI92/GAMSsternCa!BI92,"")</f>
        <v>1.2346457754964231</v>
      </c>
    </row>
    <row r="93" spans="1:62" x14ac:dyDescent="0.25">
      <c r="A93" t="str">
        <f>sterncalib!A93</f>
        <v>Ratio to Max</v>
      </c>
      <c r="B93" t="str">
        <f>GAMSbase!A93</f>
        <v>Ratio To Max</v>
      </c>
      <c r="C93" s="61">
        <f>IFERROR(sterncalib!B93/GAMSsternCa!B93,"")</f>
        <v>1</v>
      </c>
      <c r="D93" s="61">
        <f>IFERROR(sterncalib!C93/GAMSsternCa!C93,"")</f>
        <v>0.99999999829614372</v>
      </c>
      <c r="E93" s="61">
        <f>IFERROR(sterncalib!D93/GAMSsternCa!D93,"")</f>
        <v>0.99999999951374552</v>
      </c>
      <c r="F93" s="61">
        <f>IFERROR(sterncalib!E93/GAMSsternCa!E93,"")</f>
        <v>0.99792513094352742</v>
      </c>
      <c r="G93" s="61">
        <f>IFERROR(sterncalib!F93/GAMSsternCa!F93,"")</f>
        <v>0.99601884471366964</v>
      </c>
      <c r="H93" s="61">
        <f>IFERROR(sterncalib!G93/GAMSsternCa!G93,"")</f>
        <v>0.99424106318429417</v>
      </c>
      <c r="I93" s="61">
        <f>IFERROR(sterncalib!H93/GAMSsternCa!H93,"")</f>
        <v>0.99254046202779278</v>
      </c>
      <c r="J93" s="61">
        <f>IFERROR(sterncalib!I93/GAMSsternCa!I93,"")</f>
        <v>0.9908665958840025</v>
      </c>
      <c r="K93" s="61">
        <f>IFERROR(sterncalib!J93/GAMSsternCa!J93,"")</f>
        <v>0.98917398064105644</v>
      </c>
      <c r="L93" s="61">
        <f>IFERROR(sterncalib!K93/GAMSsternCa!K93,"")</f>
        <v>0.98742349505076799</v>
      </c>
      <c r="M93" s="61">
        <f>IFERROR(sterncalib!L93/GAMSsternCa!L93,"")</f>
        <v>0.98558320271209565</v>
      </c>
      <c r="N93" s="61">
        <f>IFERROR(sterncalib!M93/GAMSsternCa!M93,"")</f>
        <v>0.98362959144372386</v>
      </c>
      <c r="O93" s="61">
        <f>IFERROR(sterncalib!N93/GAMSsternCa!N93,"")</f>
        <v>0.9815497681694173</v>
      </c>
      <c r="P93" s="61">
        <f>IFERROR(sterncalib!O93/GAMSsternCa!O93,"")</f>
        <v>0.97934508967094824</v>
      </c>
      <c r="Q93" s="61">
        <f>IFERROR(sterncalib!P93/GAMSsternCa!P93,"")</f>
        <v>0.97703672170078493</v>
      </c>
      <c r="R93" s="61">
        <f>IFERROR(sterncalib!Q93/GAMSsternCa!Q93,"")</f>
        <v>0.97467379570411294</v>
      </c>
      <c r="S93" s="61">
        <f>IFERROR(sterncalib!R93/GAMSsternCa!R93,"")</f>
        <v>0.97234507448605256</v>
      </c>
      <c r="T93" s="61">
        <f>IFERROR(sterncalib!S93/GAMSsternCa!S93,"")</f>
        <v>0.97019547691419405</v>
      </c>
      <c r="U93" s="61">
        <f>IFERROR(sterncalib!T93/GAMSsternCa!T93,"")</f>
        <v>0.96844948485312632</v>
      </c>
      <c r="V93" s="61">
        <f>IFERROR(sterncalib!U93/GAMSsternCa!U93,"")</f>
        <v>0.96744456580764437</v>
      </c>
      <c r="W93" s="61">
        <f>IFERROR(sterncalib!V93/GAMSsternCa!V93,"")</f>
        <v>0.96744456580764437</v>
      </c>
      <c r="X93" s="61">
        <f>IFERROR(sterncalib!W93/GAMSsternCa!W93,"")</f>
        <v>0.96744456580764437</v>
      </c>
      <c r="Y93" s="61">
        <f>IFERROR(sterncalib!X93/GAMSsternCa!X93,"")</f>
        <v>0.96744456580764437</v>
      </c>
      <c r="Z93" s="61">
        <f>IFERROR(sterncalib!Y93/GAMSsternCa!Y93,"")</f>
        <v>0.96744456580764437</v>
      </c>
      <c r="AA93" s="61">
        <f>IFERROR(sterncalib!Z93/GAMSsternCa!Z93,"")</f>
        <v>0.96744456580764437</v>
      </c>
      <c r="AB93" s="61">
        <f>IFERROR(sterncalib!AA93/GAMSsternCa!AA93,"")</f>
        <v>0.96744456580764437</v>
      </c>
      <c r="AC93" s="61">
        <f>IFERROR(sterncalib!AB93/GAMSsternCa!AB93,"")</f>
        <v>0.96744456580764437</v>
      </c>
      <c r="AD93" s="61">
        <f>IFERROR(sterncalib!AC93/GAMSsternCa!AC93,"")</f>
        <v>0.96744456580764437</v>
      </c>
      <c r="AE93" s="61">
        <f>IFERROR(sterncalib!AD93/GAMSsternCa!AD93,"")</f>
        <v>0.96744456580764437</v>
      </c>
      <c r="AF93" s="61">
        <f>IFERROR(sterncalib!AE93/GAMSsternCa!AE93,"")</f>
        <v>0.96744456580764437</v>
      </c>
      <c r="AG93" s="61">
        <f>IFERROR(sterncalib!AF93/GAMSsternCa!AF93,"")</f>
        <v>0.99148245632396759</v>
      </c>
      <c r="AH93" s="61">
        <f>IFERROR(sterncalib!AG93/GAMSsternCa!AG93,"")</f>
        <v>1.0199034770919571</v>
      </c>
      <c r="AI93" s="61">
        <f>IFERROR(sterncalib!AH93/GAMSsternCa!AH93,"")</f>
        <v>1.0532519662879427</v>
      </c>
      <c r="AJ93" s="61">
        <f>IFERROR(sterncalib!AI93/GAMSsternCa!AI93,"")</f>
        <v>1.0686857684596258</v>
      </c>
      <c r="AK93" s="61">
        <f>IFERROR(sterncalib!AJ93/GAMSsternCa!AJ93,"")</f>
        <v>1.0816300166759845</v>
      </c>
      <c r="AL93" s="61">
        <f>IFERROR(sterncalib!AK93/GAMSsternCa!AK93,"")</f>
        <v>1.0932056121234364</v>
      </c>
      <c r="AM93" s="61">
        <f>IFERROR(sterncalib!AL93/GAMSsternCa!AL93,"")</f>
        <v>1.1042055506187463</v>
      </c>
      <c r="AN93" s="61">
        <f>IFERROR(sterncalib!AM93/GAMSsternCa!AM93,"")</f>
        <v>1.1152496536763021</v>
      </c>
      <c r="AO93" s="61">
        <f>IFERROR(sterncalib!AN93/GAMSsternCa!AN93,"")</f>
        <v>1.126878476007334</v>
      </c>
      <c r="AP93" s="61">
        <f>IFERROR(sterncalib!AO93/GAMSsternCa!AO93,"")</f>
        <v>1.1396227032696149</v>
      </c>
      <c r="AQ93" s="61">
        <f>IFERROR(sterncalib!AP93/GAMSsternCa!AP93,"")</f>
        <v>1.1540677617267678</v>
      </c>
      <c r="AR93" s="61">
        <f>IFERROR(sterncalib!AQ93/GAMSsternCa!AQ93,"")</f>
        <v>1.1709295066141789</v>
      </c>
      <c r="AS93" s="61">
        <f>IFERROR(sterncalib!AR93/GAMSsternCa!AR93,"")</f>
        <v>1.1911609538228083</v>
      </c>
      <c r="AT93" s="61">
        <f>IFERROR(sterncalib!AS93/GAMSsternCa!AS93,"")</f>
        <v>1.2161241622656425</v>
      </c>
      <c r="AU93" s="61">
        <f>IFERROR(sterncalib!AT93/GAMSsternCa!AT93,"")</f>
        <v>1.2478959672004797</v>
      </c>
      <c r="AV93" s="61">
        <f>IFERROR(sterncalib!AU93/GAMSsternCa!AU93,"")</f>
        <v>1.2898631536336187</v>
      </c>
      <c r="AW93" s="61">
        <f>IFERROR(sterncalib!AV93/GAMSsternCa!AV93,"")</f>
        <v>1.3480014693993521</v>
      </c>
      <c r="AX93" s="61">
        <f>IFERROR(sterncalib!AW93/GAMSsternCa!AW93,"")</f>
        <v>1.4339871633510626</v>
      </c>
      <c r="AY93" s="61">
        <f>IFERROR(sterncalib!AX93/GAMSsternCa!AX93,"")</f>
        <v>1.5741823250320115</v>
      </c>
      <c r="AZ93" s="61">
        <f>IFERROR(sterncalib!AY93/GAMSsternCa!AY93,"")</f>
        <v>1.8433910329723389</v>
      </c>
      <c r="BA93" s="61">
        <f>IFERROR(sterncalib!AZ93/GAMSsternCa!AZ93,"")</f>
        <v>2.570828636096687</v>
      </c>
      <c r="BB93" s="61">
        <f>IFERROR(sterncalib!BA93/GAMSsternCa!BA93,"")</f>
        <v>11.565648446499969</v>
      </c>
      <c r="BC93" s="61">
        <f>IFERROR(sterncalib!BB93/GAMSsternCa!BB93,"")</f>
        <v>-3.1389030875088628</v>
      </c>
      <c r="BD93" s="61">
        <f>IFERROR(sterncalib!BC93/GAMSsternCa!BC93,"")</f>
        <v>-1.6307827681073976</v>
      </c>
      <c r="BE93" s="61">
        <f>IFERROR(sterncalib!BD93/GAMSsternCa!BD93,"")</f>
        <v>-2.1430098339288599</v>
      </c>
      <c r="BF93" s="61">
        <f>IFERROR(sterncalib!BE93/GAMSsternCa!BE93,"")</f>
        <v>-28.474215522459346</v>
      </c>
      <c r="BG93" s="61">
        <f>IFERROR(sterncalib!BF93/GAMSsternCa!BF93,"")</f>
        <v>2.9550333538793532</v>
      </c>
      <c r="BH93" s="61">
        <f>IFERROR(sterncalib!BG93/GAMSsternCa!BG93,"")</f>
        <v>1.7303512639612064</v>
      </c>
      <c r="BI93" s="61">
        <f>IFERROR(sterncalib!BH93/GAMSsternCa!BH93,"")</f>
        <v>1.3849925416247408</v>
      </c>
      <c r="BJ93" s="61">
        <f>IFERROR(sterncalib!BI93/GAMSsternCa!BI93,"")</f>
        <v>1.2346457754093556</v>
      </c>
    </row>
    <row r="94" spans="1:62" x14ac:dyDescent="0.25">
      <c r="A94" t="str">
        <f>sterncalib!A94</f>
        <v>Maximum ratio</v>
      </c>
      <c r="B94" t="str">
        <f>GAMSbase!A94</f>
        <v>Max Ratio</v>
      </c>
      <c r="C94" s="61" t="str">
        <f>IFERROR(sterncalib!B94/GAMSsternCa!B94,"")</f>
        <v/>
      </c>
      <c r="D94" s="61" t="str">
        <f>IFERROR(sterncalib!C94/GAMSsternCa!C94,"")</f>
        <v/>
      </c>
      <c r="E94" s="61" t="str">
        <f>IFERROR(sterncalib!D94/GAMSsternCa!D94,"")</f>
        <v/>
      </c>
      <c r="F94" s="61" t="str">
        <f>IFERROR(sterncalib!E94/GAMSsternCa!E94,"")</f>
        <v/>
      </c>
      <c r="G94" s="61" t="str">
        <f>IFERROR(sterncalib!F94/GAMSsternCa!F94,"")</f>
        <v/>
      </c>
      <c r="H94" s="61" t="str">
        <f>IFERROR(sterncalib!G94/GAMSsternCa!G94,"")</f>
        <v/>
      </c>
      <c r="I94" s="61" t="str">
        <f>IFERROR(sterncalib!H94/GAMSsternCa!H94,"")</f>
        <v/>
      </c>
      <c r="J94" s="61" t="str">
        <f>IFERROR(sterncalib!I94/GAMSsternCa!I94,"")</f>
        <v/>
      </c>
      <c r="K94" s="61" t="str">
        <f>IFERROR(sterncalib!J94/GAMSsternCa!J94,"")</f>
        <v/>
      </c>
      <c r="L94" s="61" t="str">
        <f>IFERROR(sterncalib!K94/GAMSsternCa!K94,"")</f>
        <v/>
      </c>
      <c r="M94" s="61" t="str">
        <f>IFERROR(sterncalib!L94/GAMSsternCa!L94,"")</f>
        <v/>
      </c>
      <c r="N94" s="61" t="str">
        <f>IFERROR(sterncalib!M94/GAMSsternCa!M94,"")</f>
        <v/>
      </c>
      <c r="O94" s="61" t="str">
        <f>IFERROR(sterncalib!N94/GAMSsternCa!N94,"")</f>
        <v/>
      </c>
      <c r="P94" s="61" t="str">
        <f>IFERROR(sterncalib!O94/GAMSsternCa!O94,"")</f>
        <v/>
      </c>
      <c r="Q94" s="61" t="str">
        <f>IFERROR(sterncalib!P94/GAMSsternCa!P94,"")</f>
        <v/>
      </c>
      <c r="R94" s="61" t="str">
        <f>IFERROR(sterncalib!Q94/GAMSsternCa!Q94,"")</f>
        <v/>
      </c>
      <c r="S94" s="61" t="str">
        <f>IFERROR(sterncalib!R94/GAMSsternCa!R94,"")</f>
        <v/>
      </c>
      <c r="T94" s="61" t="str">
        <f>IFERROR(sterncalib!S94/GAMSsternCa!S94,"")</f>
        <v/>
      </c>
      <c r="U94" s="61" t="str">
        <f>IFERROR(sterncalib!T94/GAMSsternCa!T94,"")</f>
        <v/>
      </c>
      <c r="V94" s="61" t="str">
        <f>IFERROR(sterncalib!U94/GAMSsternCa!U94,"")</f>
        <v/>
      </c>
      <c r="W94" s="61" t="str">
        <f>IFERROR(sterncalib!V94/GAMSsternCa!V94,"")</f>
        <v/>
      </c>
      <c r="X94" s="61" t="str">
        <f>IFERROR(sterncalib!W94/GAMSsternCa!W94,"")</f>
        <v/>
      </c>
      <c r="Y94" s="61" t="str">
        <f>IFERROR(sterncalib!X94/GAMSsternCa!X94,"")</f>
        <v/>
      </c>
      <c r="Z94" s="61" t="str">
        <f>IFERROR(sterncalib!Y94/GAMSsternCa!Y94,"")</f>
        <v/>
      </c>
      <c r="AA94" s="61" t="str">
        <f>IFERROR(sterncalib!Z94/GAMSsternCa!Z94,"")</f>
        <v/>
      </c>
      <c r="AB94" s="61" t="str">
        <f>IFERROR(sterncalib!AA94/GAMSsternCa!AA94,"")</f>
        <v/>
      </c>
      <c r="AC94" s="61" t="str">
        <f>IFERROR(sterncalib!AB94/GAMSsternCa!AB94,"")</f>
        <v/>
      </c>
      <c r="AD94" s="61" t="str">
        <f>IFERROR(sterncalib!AC94/GAMSsternCa!AC94,"")</f>
        <v/>
      </c>
      <c r="AE94" s="61" t="str">
        <f>IFERROR(sterncalib!AD94/GAMSsternCa!AD94,"")</f>
        <v/>
      </c>
      <c r="AF94" s="61" t="str">
        <f>IFERROR(sterncalib!AE94/GAMSsternCa!AE94,"")</f>
        <v/>
      </c>
      <c r="AG94" s="61" t="str">
        <f>IFERROR(sterncalib!AF94/GAMSsternCa!AF94,"")</f>
        <v/>
      </c>
      <c r="AH94" s="61" t="str">
        <f>IFERROR(sterncalib!AG94/GAMSsternCa!AG94,"")</f>
        <v/>
      </c>
      <c r="AI94" s="61" t="str">
        <f>IFERROR(sterncalib!AH94/GAMSsternCa!AH94,"")</f>
        <v/>
      </c>
      <c r="AJ94" s="61" t="str">
        <f>IFERROR(sterncalib!AI94/GAMSsternCa!AI94,"")</f>
        <v/>
      </c>
      <c r="AK94" s="61" t="str">
        <f>IFERROR(sterncalib!AJ94/GAMSsternCa!AJ94,"")</f>
        <v/>
      </c>
      <c r="AL94" s="61" t="str">
        <f>IFERROR(sterncalib!AK94/GAMSsternCa!AK94,"")</f>
        <v/>
      </c>
      <c r="AM94" s="61" t="str">
        <f>IFERROR(sterncalib!AL94/GAMSsternCa!AL94,"")</f>
        <v/>
      </c>
      <c r="AN94" s="61" t="str">
        <f>IFERROR(sterncalib!AM94/GAMSsternCa!AM94,"")</f>
        <v/>
      </c>
      <c r="AO94" s="61" t="str">
        <f>IFERROR(sterncalib!AN94/GAMSsternCa!AN94,"")</f>
        <v/>
      </c>
      <c r="AP94" s="61" t="str">
        <f>IFERROR(sterncalib!AO94/GAMSsternCa!AO94,"")</f>
        <v/>
      </c>
      <c r="AQ94" s="61" t="str">
        <f>IFERROR(sterncalib!AP94/GAMSsternCa!AP94,"")</f>
        <v/>
      </c>
      <c r="AR94" s="61" t="str">
        <f>IFERROR(sterncalib!AQ94/GAMSsternCa!AQ94,"")</f>
        <v/>
      </c>
      <c r="AS94" s="61" t="str">
        <f>IFERROR(sterncalib!AR94/GAMSsternCa!AR94,"")</f>
        <v/>
      </c>
      <c r="AT94" s="61" t="str">
        <f>IFERROR(sterncalib!AS94/GAMSsternCa!AS94,"")</f>
        <v/>
      </c>
      <c r="AU94" s="61" t="str">
        <f>IFERROR(sterncalib!AT94/GAMSsternCa!AT94,"")</f>
        <v/>
      </c>
      <c r="AV94" s="61" t="str">
        <f>IFERROR(sterncalib!AU94/GAMSsternCa!AU94,"")</f>
        <v/>
      </c>
      <c r="AW94" s="61" t="str">
        <f>IFERROR(sterncalib!AV94/GAMSsternCa!AV94,"")</f>
        <v/>
      </c>
      <c r="AX94" s="61" t="str">
        <f>IFERROR(sterncalib!AW94/GAMSsternCa!AW94,"")</f>
        <v/>
      </c>
      <c r="AY94" s="61" t="str">
        <f>IFERROR(sterncalib!AX94/GAMSsternCa!AX94,"")</f>
        <v/>
      </c>
      <c r="AZ94" s="61" t="str">
        <f>IFERROR(sterncalib!AY94/GAMSsternCa!AY94,"")</f>
        <v/>
      </c>
      <c r="BA94" s="61" t="str">
        <f>IFERROR(sterncalib!AZ94/GAMSsternCa!AZ94,"")</f>
        <v/>
      </c>
      <c r="BB94" s="61" t="str">
        <f>IFERROR(sterncalib!BA94/GAMSsternCa!BA94,"")</f>
        <v/>
      </c>
      <c r="BC94" s="61" t="str">
        <f>IFERROR(sterncalib!BB94/GAMSsternCa!BB94,"")</f>
        <v/>
      </c>
      <c r="BD94" s="61" t="str">
        <f>IFERROR(sterncalib!BC94/GAMSsternCa!BC94,"")</f>
        <v/>
      </c>
      <c r="BE94" s="61" t="str">
        <f>IFERROR(sterncalib!BD94/GAMSsternCa!BD94,"")</f>
        <v/>
      </c>
      <c r="BF94" s="61" t="str">
        <f>IFERROR(sterncalib!BE94/GAMSsternCa!BE94,"")</f>
        <v/>
      </c>
      <c r="BG94" s="61" t="str">
        <f>IFERROR(sterncalib!BF94/GAMSsternCa!BF94,"")</f>
        <v/>
      </c>
      <c r="BH94" s="61" t="str">
        <f>IFERROR(sterncalib!BG94/GAMSsternCa!BG94,"")</f>
        <v/>
      </c>
      <c r="BI94" s="61" t="str">
        <f>IFERROR(sterncalib!BH94/GAMSsternCa!BH94,"")</f>
        <v/>
      </c>
      <c r="BJ94" s="61" t="str">
        <f>IFERROR(sterncalib!BI94/GAMSsternCa!BI94,"")</f>
        <v/>
      </c>
    </row>
    <row r="95" spans="1:62" x14ac:dyDescent="0.25">
      <c r="A95" t="str">
        <f>sterncalib!A95</f>
        <v>Coefficient of Hotelling rent on ratio</v>
      </c>
      <c r="B95" t="str">
        <f>GAMSbase!A95</f>
        <v>Coefficient of Hotelling rent on ratio</v>
      </c>
      <c r="C95" s="61" t="str">
        <f>IFERROR(sterncalib!B95/GAMSsternCa!B95,"")</f>
        <v/>
      </c>
      <c r="D95" s="61" t="str">
        <f>IFERROR(sterncalib!C95/GAMSsternCa!C95,"")</f>
        <v/>
      </c>
      <c r="E95" s="61" t="str">
        <f>IFERROR(sterncalib!D95/GAMSsternCa!D95,"")</f>
        <v/>
      </c>
      <c r="F95" s="61" t="str">
        <f>IFERROR(sterncalib!E95/GAMSsternCa!E95,"")</f>
        <v/>
      </c>
      <c r="G95" s="61" t="str">
        <f>IFERROR(sterncalib!F95/GAMSsternCa!F95,"")</f>
        <v/>
      </c>
      <c r="H95" s="61" t="str">
        <f>IFERROR(sterncalib!G95/GAMSsternCa!G95,"")</f>
        <v/>
      </c>
      <c r="I95" s="61" t="str">
        <f>IFERROR(sterncalib!H95/GAMSsternCa!H95,"")</f>
        <v/>
      </c>
      <c r="J95" s="61" t="str">
        <f>IFERROR(sterncalib!I95/GAMSsternCa!I95,"")</f>
        <v/>
      </c>
      <c r="K95" s="61" t="str">
        <f>IFERROR(sterncalib!J95/GAMSsternCa!J95,"")</f>
        <v/>
      </c>
      <c r="L95" s="61" t="str">
        <f>IFERROR(sterncalib!K95/GAMSsternCa!K95,"")</f>
        <v/>
      </c>
      <c r="M95" s="61" t="str">
        <f>IFERROR(sterncalib!L95/GAMSsternCa!L95,"")</f>
        <v/>
      </c>
      <c r="N95" s="61" t="str">
        <f>IFERROR(sterncalib!M95/GAMSsternCa!M95,"")</f>
        <v/>
      </c>
      <c r="O95" s="61" t="str">
        <f>IFERROR(sterncalib!N95/GAMSsternCa!N95,"")</f>
        <v/>
      </c>
      <c r="P95" s="61" t="str">
        <f>IFERROR(sterncalib!O95/GAMSsternCa!O95,"")</f>
        <v/>
      </c>
      <c r="Q95" s="61" t="str">
        <f>IFERROR(sterncalib!P95/GAMSsternCa!P95,"")</f>
        <v/>
      </c>
      <c r="R95" s="61" t="str">
        <f>IFERROR(sterncalib!Q95/GAMSsternCa!Q95,"")</f>
        <v/>
      </c>
      <c r="S95" s="61" t="str">
        <f>IFERROR(sterncalib!R95/GAMSsternCa!R95,"")</f>
        <v/>
      </c>
      <c r="T95" s="61" t="str">
        <f>IFERROR(sterncalib!S95/GAMSsternCa!S95,"")</f>
        <v/>
      </c>
      <c r="U95" s="61" t="str">
        <f>IFERROR(sterncalib!T95/GAMSsternCa!T95,"")</f>
        <v/>
      </c>
      <c r="V95" s="61" t="str">
        <f>IFERROR(sterncalib!U95/GAMSsternCa!U95,"")</f>
        <v/>
      </c>
      <c r="W95" s="61" t="str">
        <f>IFERROR(sterncalib!V95/GAMSsternCa!V95,"")</f>
        <v/>
      </c>
      <c r="X95" s="61" t="str">
        <f>IFERROR(sterncalib!W95/GAMSsternCa!W95,"")</f>
        <v/>
      </c>
      <c r="Y95" s="61" t="str">
        <f>IFERROR(sterncalib!X95/GAMSsternCa!X95,"")</f>
        <v/>
      </c>
      <c r="Z95" s="61" t="str">
        <f>IFERROR(sterncalib!Y95/GAMSsternCa!Y95,"")</f>
        <v/>
      </c>
      <c r="AA95" s="61" t="str">
        <f>IFERROR(sterncalib!Z95/GAMSsternCa!Z95,"")</f>
        <v/>
      </c>
      <c r="AB95" s="61" t="str">
        <f>IFERROR(sterncalib!AA95/GAMSsternCa!AA95,"")</f>
        <v/>
      </c>
      <c r="AC95" s="61" t="str">
        <f>IFERROR(sterncalib!AB95/GAMSsternCa!AB95,"")</f>
        <v/>
      </c>
      <c r="AD95" s="61" t="str">
        <f>IFERROR(sterncalib!AC95/GAMSsternCa!AC95,"")</f>
        <v/>
      </c>
      <c r="AE95" s="61" t="str">
        <f>IFERROR(sterncalib!AD95/GAMSsternCa!AD95,"")</f>
        <v/>
      </c>
      <c r="AF95" s="61" t="str">
        <f>IFERROR(sterncalib!AE95/GAMSsternCa!AE95,"")</f>
        <v/>
      </c>
      <c r="AG95" s="61" t="str">
        <f>IFERROR(sterncalib!AF95/GAMSsternCa!AF95,"")</f>
        <v/>
      </c>
      <c r="AH95" s="61" t="str">
        <f>IFERROR(sterncalib!AG95/GAMSsternCa!AG95,"")</f>
        <v/>
      </c>
      <c r="AI95" s="61" t="str">
        <f>IFERROR(sterncalib!AH95/GAMSsternCa!AH95,"")</f>
        <v/>
      </c>
      <c r="AJ95" s="61" t="str">
        <f>IFERROR(sterncalib!AI95/GAMSsternCa!AI95,"")</f>
        <v/>
      </c>
      <c r="AK95" s="61" t="str">
        <f>IFERROR(sterncalib!AJ95/GAMSsternCa!AJ95,"")</f>
        <v/>
      </c>
      <c r="AL95" s="61" t="str">
        <f>IFERROR(sterncalib!AK95/GAMSsternCa!AK95,"")</f>
        <v/>
      </c>
      <c r="AM95" s="61" t="str">
        <f>IFERROR(sterncalib!AL95/GAMSsternCa!AL95,"")</f>
        <v/>
      </c>
      <c r="AN95" s="61" t="str">
        <f>IFERROR(sterncalib!AM95/GAMSsternCa!AM95,"")</f>
        <v/>
      </c>
      <c r="AO95" s="61" t="str">
        <f>IFERROR(sterncalib!AN95/GAMSsternCa!AN95,"")</f>
        <v/>
      </c>
      <c r="AP95" s="61" t="str">
        <f>IFERROR(sterncalib!AO95/GAMSsternCa!AO95,"")</f>
        <v/>
      </c>
      <c r="AQ95" s="61" t="str">
        <f>IFERROR(sterncalib!AP95/GAMSsternCa!AP95,"")</f>
        <v/>
      </c>
      <c r="AR95" s="61" t="str">
        <f>IFERROR(sterncalib!AQ95/GAMSsternCa!AQ95,"")</f>
        <v/>
      </c>
      <c r="AS95" s="61" t="str">
        <f>IFERROR(sterncalib!AR95/GAMSsternCa!AR95,"")</f>
        <v/>
      </c>
      <c r="AT95" s="61" t="str">
        <f>IFERROR(sterncalib!AS95/GAMSsternCa!AS95,"")</f>
        <v/>
      </c>
      <c r="AU95" s="61" t="str">
        <f>IFERROR(sterncalib!AT95/GAMSsternCa!AT95,"")</f>
        <v/>
      </c>
      <c r="AV95" s="61" t="str">
        <f>IFERROR(sterncalib!AU95/GAMSsternCa!AU95,"")</f>
        <v/>
      </c>
      <c r="AW95" s="61" t="str">
        <f>IFERROR(sterncalib!AV95/GAMSsternCa!AV95,"")</f>
        <v/>
      </c>
      <c r="AX95" s="61" t="str">
        <f>IFERROR(sterncalib!AW95/GAMSsternCa!AW95,"")</f>
        <v/>
      </c>
      <c r="AY95" s="61" t="str">
        <f>IFERROR(sterncalib!AX95/GAMSsternCa!AX95,"")</f>
        <v/>
      </c>
      <c r="AZ95" s="61" t="str">
        <f>IFERROR(sterncalib!AY95/GAMSsternCa!AY95,"")</f>
        <v/>
      </c>
      <c r="BA95" s="61" t="str">
        <f>IFERROR(sterncalib!AZ95/GAMSsternCa!AZ95,"")</f>
        <v/>
      </c>
      <c r="BB95" s="61" t="str">
        <f>IFERROR(sterncalib!BA95/GAMSsternCa!BA95,"")</f>
        <v/>
      </c>
      <c r="BC95" s="61" t="str">
        <f>IFERROR(sterncalib!BB95/GAMSsternCa!BB95,"")</f>
        <v/>
      </c>
      <c r="BD95" s="61" t="str">
        <f>IFERROR(sterncalib!BC95/GAMSsternCa!BC95,"")</f>
        <v/>
      </c>
      <c r="BE95" s="61" t="str">
        <f>IFERROR(sterncalib!BD95/GAMSsternCa!BD95,"")</f>
        <v/>
      </c>
      <c r="BF95" s="61" t="str">
        <f>IFERROR(sterncalib!BE95/GAMSsternCa!BE95,"")</f>
        <v/>
      </c>
      <c r="BG95" s="61" t="str">
        <f>IFERROR(sterncalib!BF95/GAMSsternCa!BF95,"")</f>
        <v/>
      </c>
      <c r="BH95" s="61" t="str">
        <f>IFERROR(sterncalib!BG95/GAMSsternCa!BG95,"")</f>
        <v/>
      </c>
      <c r="BI95" s="61" t="str">
        <f>IFERROR(sterncalib!BH95/GAMSsternCa!BH95,"")</f>
        <v/>
      </c>
      <c r="BJ95" s="61" t="str">
        <f>IFERROR(sterncalib!BI95/GAMSsternCa!BI95,"")</f>
        <v/>
      </c>
    </row>
    <row r="96" spans="1:62" x14ac:dyDescent="0.25">
      <c r="A96" t="str">
        <f>sterncalib!A96</f>
        <v>Exponent on Hotelling</v>
      </c>
      <c r="B96" t="str">
        <f>GAMSbase!A96</f>
        <v>Exponent on Hotelling</v>
      </c>
      <c r="C96" s="61" t="str">
        <f>IFERROR(sterncalib!B96/GAMSsternCa!B96,"")</f>
        <v/>
      </c>
      <c r="D96" s="61" t="str">
        <f>IFERROR(sterncalib!C96/GAMSsternCa!C96,"")</f>
        <v/>
      </c>
      <c r="E96" s="61" t="str">
        <f>IFERROR(sterncalib!D96/GAMSsternCa!D96,"")</f>
        <v/>
      </c>
      <c r="F96" s="61" t="str">
        <f>IFERROR(sterncalib!E96/GAMSsternCa!E96,"")</f>
        <v/>
      </c>
      <c r="G96" s="61" t="str">
        <f>IFERROR(sterncalib!F96/GAMSsternCa!F96,"")</f>
        <v/>
      </c>
      <c r="H96" s="61" t="str">
        <f>IFERROR(sterncalib!G96/GAMSsternCa!G96,"")</f>
        <v/>
      </c>
      <c r="I96" s="61" t="str">
        <f>IFERROR(sterncalib!H96/GAMSsternCa!H96,"")</f>
        <v/>
      </c>
      <c r="J96" s="61" t="str">
        <f>IFERROR(sterncalib!I96/GAMSsternCa!I96,"")</f>
        <v/>
      </c>
      <c r="K96" s="61" t="str">
        <f>IFERROR(sterncalib!J96/GAMSsternCa!J96,"")</f>
        <v/>
      </c>
      <c r="L96" s="61" t="str">
        <f>IFERROR(sterncalib!K96/GAMSsternCa!K96,"")</f>
        <v/>
      </c>
      <c r="M96" s="61" t="str">
        <f>IFERROR(sterncalib!L96/GAMSsternCa!L96,"")</f>
        <v/>
      </c>
      <c r="N96" s="61" t="str">
        <f>IFERROR(sterncalib!M96/GAMSsternCa!M96,"")</f>
        <v/>
      </c>
      <c r="O96" s="61" t="str">
        <f>IFERROR(sterncalib!N96/GAMSsternCa!N96,"")</f>
        <v/>
      </c>
      <c r="P96" s="61" t="str">
        <f>IFERROR(sterncalib!O96/GAMSsternCa!O96,"")</f>
        <v/>
      </c>
      <c r="Q96" s="61" t="str">
        <f>IFERROR(sterncalib!P96/GAMSsternCa!P96,"")</f>
        <v/>
      </c>
      <c r="R96" s="61" t="str">
        <f>IFERROR(sterncalib!Q96/GAMSsternCa!Q96,"")</f>
        <v/>
      </c>
      <c r="S96" s="61" t="str">
        <f>IFERROR(sterncalib!R96/GAMSsternCa!R96,"")</f>
        <v/>
      </c>
      <c r="T96" s="61" t="str">
        <f>IFERROR(sterncalib!S96/GAMSsternCa!S96,"")</f>
        <v/>
      </c>
      <c r="U96" s="61" t="str">
        <f>IFERROR(sterncalib!T96/GAMSsternCa!T96,"")</f>
        <v/>
      </c>
      <c r="V96" s="61" t="str">
        <f>IFERROR(sterncalib!U96/GAMSsternCa!U96,"")</f>
        <v/>
      </c>
      <c r="W96" s="61" t="str">
        <f>IFERROR(sterncalib!V96/GAMSsternCa!V96,"")</f>
        <v/>
      </c>
      <c r="X96" s="61" t="str">
        <f>IFERROR(sterncalib!W96/GAMSsternCa!W96,"")</f>
        <v/>
      </c>
      <c r="Y96" s="61" t="str">
        <f>IFERROR(sterncalib!X96/GAMSsternCa!X96,"")</f>
        <v/>
      </c>
      <c r="Z96" s="61" t="str">
        <f>IFERROR(sterncalib!Y96/GAMSsternCa!Y96,"")</f>
        <v/>
      </c>
      <c r="AA96" s="61" t="str">
        <f>IFERROR(sterncalib!Z96/GAMSsternCa!Z96,"")</f>
        <v/>
      </c>
      <c r="AB96" s="61" t="str">
        <f>IFERROR(sterncalib!AA96/GAMSsternCa!AA96,"")</f>
        <v/>
      </c>
      <c r="AC96" s="61" t="str">
        <f>IFERROR(sterncalib!AB96/GAMSsternCa!AB96,"")</f>
        <v/>
      </c>
      <c r="AD96" s="61" t="str">
        <f>IFERROR(sterncalib!AC96/GAMSsternCa!AC96,"")</f>
        <v/>
      </c>
      <c r="AE96" s="61" t="str">
        <f>IFERROR(sterncalib!AD96/GAMSsternCa!AD96,"")</f>
        <v/>
      </c>
      <c r="AF96" s="61" t="str">
        <f>IFERROR(sterncalib!AE96/GAMSsternCa!AE96,"")</f>
        <v/>
      </c>
      <c r="AG96" s="61" t="str">
        <f>IFERROR(sterncalib!AF96/GAMSsternCa!AF96,"")</f>
        <v/>
      </c>
      <c r="AH96" s="61" t="str">
        <f>IFERROR(sterncalib!AG96/GAMSsternCa!AG96,"")</f>
        <v/>
      </c>
      <c r="AI96" s="61" t="str">
        <f>IFERROR(sterncalib!AH96/GAMSsternCa!AH96,"")</f>
        <v/>
      </c>
      <c r="AJ96" s="61" t="str">
        <f>IFERROR(sterncalib!AI96/GAMSsternCa!AI96,"")</f>
        <v/>
      </c>
      <c r="AK96" s="61" t="str">
        <f>IFERROR(sterncalib!AJ96/GAMSsternCa!AJ96,"")</f>
        <v/>
      </c>
      <c r="AL96" s="61" t="str">
        <f>IFERROR(sterncalib!AK96/GAMSsternCa!AK96,"")</f>
        <v/>
      </c>
      <c r="AM96" s="61" t="str">
        <f>IFERROR(sterncalib!AL96/GAMSsternCa!AL96,"")</f>
        <v/>
      </c>
      <c r="AN96" s="61" t="str">
        <f>IFERROR(sterncalib!AM96/GAMSsternCa!AM96,"")</f>
        <v/>
      </c>
      <c r="AO96" s="61" t="str">
        <f>IFERROR(sterncalib!AN96/GAMSsternCa!AN96,"")</f>
        <v/>
      </c>
      <c r="AP96" s="61" t="str">
        <f>IFERROR(sterncalib!AO96/GAMSsternCa!AO96,"")</f>
        <v/>
      </c>
      <c r="AQ96" s="61" t="str">
        <f>IFERROR(sterncalib!AP96/GAMSsternCa!AP96,"")</f>
        <v/>
      </c>
      <c r="AR96" s="61" t="str">
        <f>IFERROR(sterncalib!AQ96/GAMSsternCa!AQ96,"")</f>
        <v/>
      </c>
      <c r="AS96" s="61" t="str">
        <f>IFERROR(sterncalib!AR96/GAMSsternCa!AR96,"")</f>
        <v/>
      </c>
      <c r="AT96" s="61" t="str">
        <f>IFERROR(sterncalib!AS96/GAMSsternCa!AS96,"")</f>
        <v/>
      </c>
      <c r="AU96" s="61" t="str">
        <f>IFERROR(sterncalib!AT96/GAMSsternCa!AT96,"")</f>
        <v/>
      </c>
      <c r="AV96" s="61" t="str">
        <f>IFERROR(sterncalib!AU96/GAMSsternCa!AU96,"")</f>
        <v/>
      </c>
      <c r="AW96" s="61" t="str">
        <f>IFERROR(sterncalib!AV96/GAMSsternCa!AV96,"")</f>
        <v/>
      </c>
      <c r="AX96" s="61" t="str">
        <f>IFERROR(sterncalib!AW96/GAMSsternCa!AW96,"")</f>
        <v/>
      </c>
      <c r="AY96" s="61" t="str">
        <f>IFERROR(sterncalib!AX96/GAMSsternCa!AX96,"")</f>
        <v/>
      </c>
      <c r="AZ96" s="61" t="str">
        <f>IFERROR(sterncalib!AY96/GAMSsternCa!AY96,"")</f>
        <v/>
      </c>
      <c r="BA96" s="61" t="str">
        <f>IFERROR(sterncalib!AZ96/GAMSsternCa!AZ96,"")</f>
        <v/>
      </c>
      <c r="BB96" s="61" t="str">
        <f>IFERROR(sterncalib!BA96/GAMSsternCa!BA96,"")</f>
        <v/>
      </c>
      <c r="BC96" s="61" t="str">
        <f>IFERROR(sterncalib!BB96/GAMSsternCa!BB96,"")</f>
        <v/>
      </c>
      <c r="BD96" s="61" t="str">
        <f>IFERROR(sterncalib!BC96/GAMSsternCa!BC96,"")</f>
        <v/>
      </c>
      <c r="BE96" s="61" t="str">
        <f>IFERROR(sterncalib!BD96/GAMSsternCa!BD96,"")</f>
        <v/>
      </c>
      <c r="BF96" s="61" t="str">
        <f>IFERROR(sterncalib!BE96/GAMSsternCa!BE96,"")</f>
        <v/>
      </c>
      <c r="BG96" s="61" t="str">
        <f>IFERROR(sterncalib!BF96/GAMSsternCa!BF96,"")</f>
        <v/>
      </c>
      <c r="BH96" s="61" t="str">
        <f>IFERROR(sterncalib!BG96/GAMSsternCa!BG96,"")</f>
        <v/>
      </c>
      <c r="BI96" s="61" t="str">
        <f>IFERROR(sterncalib!BH96/GAMSsternCa!BH96,"")</f>
        <v/>
      </c>
      <c r="BJ96" s="61" t="str">
        <f>IFERROR(sterncalib!BI96/GAMSsternCa!BI96,"")</f>
        <v/>
      </c>
    </row>
    <row r="97" spans="1:62" x14ac:dyDescent="0.25">
      <c r="A97" t="str">
        <f>sterncalib!A97</f>
        <v>Hotelling rent on carbon fuels (2005$/t CO2)</v>
      </c>
      <c r="B97" t="str">
        <f>GAMSbase!A97</f>
        <v>Hotelling Rent on Carbon Fuels (2005 USD / tCO2)</v>
      </c>
      <c r="C97" s="61" t="str">
        <f>IFERROR(sterncalib!B97/GAMSsternCa!B97,"")</f>
        <v/>
      </c>
      <c r="D97" s="61" t="str">
        <f>IFERROR(sterncalib!C97/GAMSsternCa!C97,"")</f>
        <v/>
      </c>
      <c r="E97" s="61" t="str">
        <f>IFERROR(sterncalib!D97/GAMSsternCa!D97,"")</f>
        <v/>
      </c>
      <c r="F97" s="61" t="str">
        <f>IFERROR(sterncalib!E97/GAMSsternCa!E97,"")</f>
        <v/>
      </c>
      <c r="G97" s="61" t="str">
        <f>IFERROR(sterncalib!F97/GAMSsternCa!F97,"")</f>
        <v/>
      </c>
      <c r="H97" s="61" t="str">
        <f>IFERROR(sterncalib!G97/GAMSsternCa!G97,"")</f>
        <v/>
      </c>
      <c r="I97" s="61" t="str">
        <f>IFERROR(sterncalib!H97/GAMSsternCa!H97,"")</f>
        <v/>
      </c>
      <c r="J97" s="61" t="str">
        <f>IFERROR(sterncalib!I97/GAMSsternCa!I97,"")</f>
        <v/>
      </c>
      <c r="K97" s="61" t="str">
        <f>IFERROR(sterncalib!J97/GAMSsternCa!J97,"")</f>
        <v/>
      </c>
      <c r="L97" s="61" t="str">
        <f>IFERROR(sterncalib!K97/GAMSsternCa!K97,"")</f>
        <v/>
      </c>
      <c r="M97" s="61" t="str">
        <f>IFERROR(sterncalib!L97/GAMSsternCa!L97,"")</f>
        <v/>
      </c>
      <c r="N97" s="61" t="str">
        <f>IFERROR(sterncalib!M97/GAMSsternCa!M97,"")</f>
        <v/>
      </c>
      <c r="O97" s="61" t="str">
        <f>IFERROR(sterncalib!N97/GAMSsternCa!N97,"")</f>
        <v/>
      </c>
      <c r="P97" s="61" t="str">
        <f>IFERROR(sterncalib!O97/GAMSsternCa!O97,"")</f>
        <v/>
      </c>
      <c r="Q97" s="61" t="str">
        <f>IFERROR(sterncalib!P97/GAMSsternCa!P97,"")</f>
        <v/>
      </c>
      <c r="R97" s="61" t="str">
        <f>IFERROR(sterncalib!Q97/GAMSsternCa!Q97,"")</f>
        <v/>
      </c>
      <c r="S97" s="61" t="str">
        <f>IFERROR(sterncalib!R97/GAMSsternCa!R97,"")</f>
        <v/>
      </c>
      <c r="T97" s="61" t="str">
        <f>IFERROR(sterncalib!S97/GAMSsternCa!S97,"")</f>
        <v/>
      </c>
      <c r="U97" s="61" t="str">
        <f>IFERROR(sterncalib!T97/GAMSsternCa!T97,"")</f>
        <v/>
      </c>
      <c r="V97" s="61" t="str">
        <f>IFERROR(sterncalib!U97/GAMSsternCa!U97,"")</f>
        <v/>
      </c>
      <c r="W97" s="61" t="str">
        <f>IFERROR(sterncalib!V97/GAMSsternCa!V97,"")</f>
        <v/>
      </c>
      <c r="X97" s="61" t="str">
        <f>IFERROR(sterncalib!W97/GAMSsternCa!W97,"")</f>
        <v/>
      </c>
      <c r="Y97" s="61" t="str">
        <f>IFERROR(sterncalib!X97/GAMSsternCa!X97,"")</f>
        <v/>
      </c>
      <c r="Z97" s="61" t="str">
        <f>IFERROR(sterncalib!Y97/GAMSsternCa!Y97,"")</f>
        <v/>
      </c>
      <c r="AA97" s="61" t="str">
        <f>IFERROR(sterncalib!Z97/GAMSsternCa!Z97,"")</f>
        <v/>
      </c>
      <c r="AB97" s="61" t="str">
        <f>IFERROR(sterncalib!AA97/GAMSsternCa!AA97,"")</f>
        <v/>
      </c>
      <c r="AC97" s="61" t="str">
        <f>IFERROR(sterncalib!AB97/GAMSsternCa!AB97,"")</f>
        <v/>
      </c>
      <c r="AD97" s="61" t="str">
        <f>IFERROR(sterncalib!AC97/GAMSsternCa!AC97,"")</f>
        <v/>
      </c>
      <c r="AE97" s="61" t="str">
        <f>IFERROR(sterncalib!AD97/GAMSsternCa!AD97,"")</f>
        <v/>
      </c>
      <c r="AF97" s="61" t="str">
        <f>IFERROR(sterncalib!AE97/GAMSsternCa!AE97,"")</f>
        <v/>
      </c>
      <c r="AG97" s="61" t="str">
        <f>IFERROR(sterncalib!AF97/GAMSsternCa!AF97,"")</f>
        <v/>
      </c>
      <c r="AH97" s="61" t="str">
        <f>IFERROR(sterncalib!AG97/GAMSsternCa!AG97,"")</f>
        <v/>
      </c>
      <c r="AI97" s="61" t="str">
        <f>IFERROR(sterncalib!AH97/GAMSsternCa!AH97,"")</f>
        <v/>
      </c>
      <c r="AJ97" s="61" t="str">
        <f>IFERROR(sterncalib!AI97/GAMSsternCa!AI97,"")</f>
        <v/>
      </c>
      <c r="AK97" s="61" t="str">
        <f>IFERROR(sterncalib!AJ97/GAMSsternCa!AJ97,"")</f>
        <v/>
      </c>
      <c r="AL97" s="61" t="str">
        <f>IFERROR(sterncalib!AK97/GAMSsternCa!AK97,"")</f>
        <v/>
      </c>
      <c r="AM97" s="61" t="str">
        <f>IFERROR(sterncalib!AL97/GAMSsternCa!AL97,"")</f>
        <v/>
      </c>
      <c r="AN97" s="61" t="str">
        <f>IFERROR(sterncalib!AM97/GAMSsternCa!AM97,"")</f>
        <v/>
      </c>
      <c r="AO97" s="61" t="str">
        <f>IFERROR(sterncalib!AN97/GAMSsternCa!AN97,"")</f>
        <v/>
      </c>
      <c r="AP97" s="61" t="str">
        <f>IFERROR(sterncalib!AO97/GAMSsternCa!AO97,"")</f>
        <v/>
      </c>
      <c r="AQ97" s="61" t="str">
        <f>IFERROR(sterncalib!AP97/GAMSsternCa!AP97,"")</f>
        <v/>
      </c>
      <c r="AR97" s="61" t="str">
        <f>IFERROR(sterncalib!AQ97/GAMSsternCa!AQ97,"")</f>
        <v/>
      </c>
      <c r="AS97" s="61" t="str">
        <f>IFERROR(sterncalib!AR97/GAMSsternCa!AR97,"")</f>
        <v/>
      </c>
      <c r="AT97" s="61" t="str">
        <f>IFERROR(sterncalib!AS97/GAMSsternCa!AS97,"")</f>
        <v/>
      </c>
      <c r="AU97" s="61" t="str">
        <f>IFERROR(sterncalib!AT97/GAMSsternCa!AT97,"")</f>
        <v/>
      </c>
      <c r="AV97" s="61" t="str">
        <f>IFERROR(sterncalib!AU97/GAMSsternCa!AU97,"")</f>
        <v/>
      </c>
      <c r="AW97" s="61" t="str">
        <f>IFERROR(sterncalib!AV97/GAMSsternCa!AV97,"")</f>
        <v/>
      </c>
      <c r="AX97" s="61" t="str">
        <f>IFERROR(sterncalib!AW97/GAMSsternCa!AW97,"")</f>
        <v/>
      </c>
      <c r="AY97" s="61" t="str">
        <f>IFERROR(sterncalib!AX97/GAMSsternCa!AX97,"")</f>
        <v/>
      </c>
      <c r="AZ97" s="61" t="str">
        <f>IFERROR(sterncalib!AY97/GAMSsternCa!AY97,"")</f>
        <v/>
      </c>
      <c r="BA97" s="61" t="str">
        <f>IFERROR(sterncalib!AZ97/GAMSsternCa!AZ97,"")</f>
        <v/>
      </c>
      <c r="BB97" s="61" t="str">
        <f>IFERROR(sterncalib!BA97/GAMSsternCa!BA97,"")</f>
        <v/>
      </c>
      <c r="BC97" s="61" t="str">
        <f>IFERROR(sterncalib!BB97/GAMSsternCa!BB97,"")</f>
        <v/>
      </c>
      <c r="BD97" s="61" t="str">
        <f>IFERROR(sterncalib!BC97/GAMSsternCa!BC97,"")</f>
        <v/>
      </c>
      <c r="BE97" s="61" t="str">
        <f>IFERROR(sterncalib!BD97/GAMSsternCa!BD97,"")</f>
        <v/>
      </c>
      <c r="BF97" s="61" t="str">
        <f>IFERROR(sterncalib!BE97/GAMSsternCa!BE97,"")</f>
        <v/>
      </c>
      <c r="BG97" s="61" t="str">
        <f>IFERROR(sterncalib!BF97/GAMSsternCa!BF97,"")</f>
        <v/>
      </c>
      <c r="BH97" s="61" t="str">
        <f>IFERROR(sterncalib!BG97/GAMSsternCa!BG97,"")</f>
        <v/>
      </c>
      <c r="BI97" s="61" t="str">
        <f>IFERROR(sterncalib!BH97/GAMSsternCa!BH97,"")</f>
        <v/>
      </c>
      <c r="BJ97" s="61" t="str">
        <f>IFERROR(sterncalib!BI97/GAMSsternCa!BI97,"")</f>
        <v/>
      </c>
    </row>
    <row r="98" spans="1:62" x14ac:dyDescent="0.25">
      <c r="A98" t="str">
        <f>sterncalib!A98</f>
        <v>CLIMATE MODULE</v>
      </c>
      <c r="B98" t="str">
        <f>GAMSbase!A98</f>
        <v>* CLIMATE MODULE</v>
      </c>
      <c r="C98" s="61" t="str">
        <f>IFERROR(sterncalib!B98/GAMSsternCa!B98,"")</f>
        <v/>
      </c>
      <c r="D98" s="61" t="str">
        <f>IFERROR(sterncalib!C98/GAMSsternCa!C98,"")</f>
        <v/>
      </c>
      <c r="E98" s="61" t="str">
        <f>IFERROR(sterncalib!D98/GAMSsternCa!D98,"")</f>
        <v/>
      </c>
      <c r="F98" s="61" t="str">
        <f>IFERROR(sterncalib!E98/GAMSsternCa!E98,"")</f>
        <v/>
      </c>
      <c r="G98" s="61" t="str">
        <f>IFERROR(sterncalib!F98/GAMSsternCa!F98,"")</f>
        <v/>
      </c>
      <c r="H98" s="61" t="str">
        <f>IFERROR(sterncalib!G98/GAMSsternCa!G98,"")</f>
        <v/>
      </c>
      <c r="I98" s="61" t="str">
        <f>IFERROR(sterncalib!H98/GAMSsternCa!H98,"")</f>
        <v/>
      </c>
      <c r="J98" s="61" t="str">
        <f>IFERROR(sterncalib!I98/GAMSsternCa!I98,"")</f>
        <v/>
      </c>
      <c r="K98" s="61" t="str">
        <f>IFERROR(sterncalib!J98/GAMSsternCa!J98,"")</f>
        <v/>
      </c>
      <c r="L98" s="61" t="str">
        <f>IFERROR(sterncalib!K98/GAMSsternCa!K98,"")</f>
        <v/>
      </c>
      <c r="M98" s="61" t="str">
        <f>IFERROR(sterncalib!L98/GAMSsternCa!L98,"")</f>
        <v/>
      </c>
      <c r="N98" s="61" t="str">
        <f>IFERROR(sterncalib!M98/GAMSsternCa!M98,"")</f>
        <v/>
      </c>
      <c r="O98" s="61" t="str">
        <f>IFERROR(sterncalib!N98/GAMSsternCa!N98,"")</f>
        <v/>
      </c>
      <c r="P98" s="61" t="str">
        <f>IFERROR(sterncalib!O98/GAMSsternCa!O98,"")</f>
        <v/>
      </c>
      <c r="Q98" s="61" t="str">
        <f>IFERROR(sterncalib!P98/GAMSsternCa!P98,"")</f>
        <v/>
      </c>
      <c r="R98" s="61" t="str">
        <f>IFERROR(sterncalib!Q98/GAMSsternCa!Q98,"")</f>
        <v/>
      </c>
      <c r="S98" s="61" t="str">
        <f>IFERROR(sterncalib!R98/GAMSsternCa!R98,"")</f>
        <v/>
      </c>
      <c r="T98" s="61" t="str">
        <f>IFERROR(sterncalib!S98/GAMSsternCa!S98,"")</f>
        <v/>
      </c>
      <c r="U98" s="61" t="str">
        <f>IFERROR(sterncalib!T98/GAMSsternCa!T98,"")</f>
        <v/>
      </c>
      <c r="V98" s="61" t="str">
        <f>IFERROR(sterncalib!U98/GAMSsternCa!U98,"")</f>
        <v/>
      </c>
      <c r="W98" s="61" t="str">
        <f>IFERROR(sterncalib!V98/GAMSsternCa!V98,"")</f>
        <v/>
      </c>
      <c r="X98" s="61" t="str">
        <f>IFERROR(sterncalib!W98/GAMSsternCa!W98,"")</f>
        <v/>
      </c>
      <c r="Y98" s="61" t="str">
        <f>IFERROR(sterncalib!X98/GAMSsternCa!X98,"")</f>
        <v/>
      </c>
      <c r="Z98" s="61" t="str">
        <f>IFERROR(sterncalib!Y98/GAMSsternCa!Y98,"")</f>
        <v/>
      </c>
      <c r="AA98" s="61" t="str">
        <f>IFERROR(sterncalib!Z98/GAMSsternCa!Z98,"")</f>
        <v/>
      </c>
      <c r="AB98" s="61" t="str">
        <f>IFERROR(sterncalib!AA98/GAMSsternCa!AA98,"")</f>
        <v/>
      </c>
      <c r="AC98" s="61" t="str">
        <f>IFERROR(sterncalib!AB98/GAMSsternCa!AB98,"")</f>
        <v/>
      </c>
      <c r="AD98" s="61" t="str">
        <f>IFERROR(sterncalib!AC98/GAMSsternCa!AC98,"")</f>
        <v/>
      </c>
      <c r="AE98" s="61" t="str">
        <f>IFERROR(sterncalib!AD98/GAMSsternCa!AD98,"")</f>
        <v/>
      </c>
      <c r="AF98" s="61" t="str">
        <f>IFERROR(sterncalib!AE98/GAMSsternCa!AE98,"")</f>
        <v/>
      </c>
      <c r="AG98" s="61" t="str">
        <f>IFERROR(sterncalib!AF98/GAMSsternCa!AF98,"")</f>
        <v/>
      </c>
      <c r="AH98" s="61" t="str">
        <f>IFERROR(sterncalib!AG98/GAMSsternCa!AG98,"")</f>
        <v/>
      </c>
      <c r="AI98" s="61" t="str">
        <f>IFERROR(sterncalib!AH98/GAMSsternCa!AH98,"")</f>
        <v/>
      </c>
      <c r="AJ98" s="61" t="str">
        <f>IFERROR(sterncalib!AI98/GAMSsternCa!AI98,"")</f>
        <v/>
      </c>
      <c r="AK98" s="61" t="str">
        <f>IFERROR(sterncalib!AJ98/GAMSsternCa!AJ98,"")</f>
        <v/>
      </c>
      <c r="AL98" s="61" t="str">
        <f>IFERROR(sterncalib!AK98/GAMSsternCa!AK98,"")</f>
        <v/>
      </c>
      <c r="AM98" s="61" t="str">
        <f>IFERROR(sterncalib!AL98/GAMSsternCa!AL98,"")</f>
        <v/>
      </c>
      <c r="AN98" s="61" t="str">
        <f>IFERROR(sterncalib!AM98/GAMSsternCa!AM98,"")</f>
        <v/>
      </c>
      <c r="AO98" s="61" t="str">
        <f>IFERROR(sterncalib!AN98/GAMSsternCa!AN98,"")</f>
        <v/>
      </c>
      <c r="AP98" s="61" t="str">
        <f>IFERROR(sterncalib!AO98/GAMSsternCa!AO98,"")</f>
        <v/>
      </c>
      <c r="AQ98" s="61" t="str">
        <f>IFERROR(sterncalib!AP98/GAMSsternCa!AP98,"")</f>
        <v/>
      </c>
      <c r="AR98" s="61" t="str">
        <f>IFERROR(sterncalib!AQ98/GAMSsternCa!AQ98,"")</f>
        <v/>
      </c>
      <c r="AS98" s="61" t="str">
        <f>IFERROR(sterncalib!AR98/GAMSsternCa!AR98,"")</f>
        <v/>
      </c>
      <c r="AT98" s="61" t="str">
        <f>IFERROR(sterncalib!AS98/GAMSsternCa!AS98,"")</f>
        <v/>
      </c>
      <c r="AU98" s="61" t="str">
        <f>IFERROR(sterncalib!AT98/GAMSsternCa!AT98,"")</f>
        <v/>
      </c>
      <c r="AV98" s="61" t="str">
        <f>IFERROR(sterncalib!AU98/GAMSsternCa!AU98,"")</f>
        <v/>
      </c>
      <c r="AW98" s="61" t="str">
        <f>IFERROR(sterncalib!AV98/GAMSsternCa!AV98,"")</f>
        <v/>
      </c>
      <c r="AX98" s="61" t="str">
        <f>IFERROR(sterncalib!AW98/GAMSsternCa!AW98,"")</f>
        <v/>
      </c>
      <c r="AY98" s="61" t="str">
        <f>IFERROR(sterncalib!AX98/GAMSsternCa!AX98,"")</f>
        <v/>
      </c>
      <c r="AZ98" s="61" t="str">
        <f>IFERROR(sterncalib!AY98/GAMSsternCa!AY98,"")</f>
        <v/>
      </c>
      <c r="BA98" s="61" t="str">
        <f>IFERROR(sterncalib!AZ98/GAMSsternCa!AZ98,"")</f>
        <v/>
      </c>
      <c r="BB98" s="61" t="str">
        <f>IFERROR(sterncalib!BA98/GAMSsternCa!BA98,"")</f>
        <v/>
      </c>
      <c r="BC98" s="61" t="str">
        <f>IFERROR(sterncalib!BB98/GAMSsternCa!BB98,"")</f>
        <v/>
      </c>
      <c r="BD98" s="61" t="str">
        <f>IFERROR(sterncalib!BC98/GAMSsternCa!BC98,"")</f>
        <v/>
      </c>
      <c r="BE98" s="61" t="str">
        <f>IFERROR(sterncalib!BD98/GAMSsternCa!BD98,"")</f>
        <v/>
      </c>
      <c r="BF98" s="61" t="str">
        <f>IFERROR(sterncalib!BE98/GAMSsternCa!BE98,"")</f>
        <v/>
      </c>
      <c r="BG98" s="61" t="str">
        <f>IFERROR(sterncalib!BF98/GAMSsternCa!BF98,"")</f>
        <v/>
      </c>
      <c r="BH98" s="61" t="str">
        <f>IFERROR(sterncalib!BG98/GAMSsternCa!BG98,"")</f>
        <v/>
      </c>
      <c r="BI98" s="61" t="str">
        <f>IFERROR(sterncalib!BH98/GAMSsternCa!BH98,"")</f>
        <v/>
      </c>
      <c r="BJ98" s="61" t="str">
        <f>IFERROR(sterncalib!BI98/GAMSsternCa!BI98,"")</f>
        <v/>
      </c>
    </row>
    <row r="99" spans="1:62" x14ac:dyDescent="0.25">
      <c r="A99" t="str">
        <f>sterncalib!A99</f>
        <v>Atmospheric temperature (degrees Celsius above preindustrial)</v>
      </c>
      <c r="B99" t="str">
        <f>GAMSbase!A99</f>
        <v>Atmospheric Temperature (deg C above preindustrial)</v>
      </c>
      <c r="C99" s="61">
        <f>IFERROR(sterncalib!B99/GAMSsternCa!B99,"")</f>
        <v>1</v>
      </c>
      <c r="D99" s="61">
        <f>IFERROR(sterncalib!C99/GAMSsternCa!C99,"")</f>
        <v>1.0000000000141138</v>
      </c>
      <c r="E99" s="61">
        <f>IFERROR(sterncalib!D99/GAMSsternCa!D99,"")</f>
        <v>1.0000000000178015</v>
      </c>
      <c r="F99" s="61">
        <f>IFERROR(sterncalib!E99/GAMSsternCa!E99,"")</f>
        <v>0.99977550075817134</v>
      </c>
      <c r="G99" s="61">
        <f>IFERROR(sterncalib!F99/GAMSsternCa!F99,"")</f>
        <v>0.99938357969618019</v>
      </c>
      <c r="H99" s="61">
        <f>IFERROR(sterncalib!G99/GAMSsternCa!G99,"")</f>
        <v>0.99886859655409421</v>
      </c>
      <c r="I99" s="61">
        <f>IFERROR(sterncalib!H99/GAMSsternCa!H99,"")</f>
        <v>0.99826209703316104</v>
      </c>
      <c r="J99" s="61">
        <f>IFERROR(sterncalib!I99/GAMSsternCa!I99,"")</f>
        <v>0.99758448401683764</v>
      </c>
      <c r="K99" s="61">
        <f>IFERROR(sterncalib!J99/GAMSsternCa!J99,"")</f>
        <v>0.99684719991917592</v>
      </c>
      <c r="L99" s="61">
        <f>IFERROR(sterncalib!K99/GAMSsternCa!K99,"")</f>
        <v>0.99605490553440901</v>
      </c>
      <c r="M99" s="61">
        <f>IFERROR(sterncalib!L99/GAMSsternCa!L99,"")</f>
        <v>0.99520748999529074</v>
      </c>
      <c r="N99" s="61">
        <f>IFERROR(sterncalib!M99/GAMSsternCa!M99,"")</f>
        <v>0.9943019279523142</v>
      </c>
      <c r="O99" s="61">
        <f>IFERROR(sterncalib!N99/GAMSsternCa!N99,"")</f>
        <v>0.99333409778973181</v>
      </c>
      <c r="P99" s="61">
        <f>IFERROR(sterncalib!O99/GAMSsternCa!O99,"")</f>
        <v>0.9923007425766619</v>
      </c>
      <c r="Q99" s="61">
        <f>IFERROR(sterncalib!P99/GAMSsternCa!P99,"")</f>
        <v>0.99120181798973805</v>
      </c>
      <c r="R99" s="61">
        <f>IFERROR(sterncalib!Q99/GAMSsternCa!Q99,"")</f>
        <v>0.99004354868608047</v>
      </c>
      <c r="S99" s="61">
        <f>IFERROR(sterncalib!R99/GAMSsternCa!R99,"")</f>
        <v>0.98884262628892006</v>
      </c>
      <c r="T99" s="61">
        <f>IFERROR(sterncalib!S99/GAMSsternCa!S99,"")</f>
        <v>0.98763215253455394</v>
      </c>
      <c r="U99" s="61">
        <f>IFERROR(sterncalib!T99/GAMSsternCa!T99,"")</f>
        <v>0.98647019719258466</v>
      </c>
      <c r="V99" s="61">
        <f>IFERROR(sterncalib!U99/GAMSsternCa!U99,"")</f>
        <v>0.98544017284389229</v>
      </c>
      <c r="W99" s="61">
        <f>IFERROR(sterncalib!V99/GAMSsternCa!V99,"")</f>
        <v>0.98465822607902542</v>
      </c>
      <c r="X99" s="61">
        <f>IFERROR(sterncalib!W99/GAMSsternCa!W99,"")</f>
        <v>0.98406810094047537</v>
      </c>
      <c r="Y99" s="61">
        <f>IFERROR(sterncalib!X99/GAMSsternCa!X99,"")</f>
        <v>0.98362866203578492</v>
      </c>
      <c r="Z99" s="61">
        <f>IFERROR(sterncalib!Y99/GAMSsternCa!Y99,"")</f>
        <v>0.98330891016705091</v>
      </c>
      <c r="AA99" s="61">
        <f>IFERROR(sterncalib!Z99/GAMSsternCa!Z99,"")</f>
        <v>0.98308487946068401</v>
      </c>
      <c r="AB99" s="61">
        <f>IFERROR(sterncalib!AA99/GAMSsternCa!AA99,"")</f>
        <v>0.98293764222853142</v>
      </c>
      <c r="AC99" s="61">
        <f>IFERROR(sterncalib!AB99/GAMSsternCa!AB99,"")</f>
        <v>0.98285198858930767</v>
      </c>
      <c r="AD99" s="61">
        <f>IFERROR(sterncalib!AC99/GAMSsternCa!AC99,"")</f>
        <v>0.98281552952007789</v>
      </c>
      <c r="AE99" s="61">
        <f>IFERROR(sterncalib!AD99/GAMSsternCa!AD99,"")</f>
        <v>0.98281807266286136</v>
      </c>
      <c r="AF99" s="61">
        <f>IFERROR(sterncalib!AE99/GAMSsternCa!AE99,"")</f>
        <v>0.98285117646067532</v>
      </c>
      <c r="AG99" s="61">
        <f>IFERROR(sterncalib!AF99/GAMSsternCa!AF99,"")</f>
        <v>0.98709819991084002</v>
      </c>
      <c r="AH99" s="61">
        <f>IFERROR(sterncalib!AG99/GAMSsternCa!AG99,"")</f>
        <v>0.99552078983033732</v>
      </c>
      <c r="AI99" s="61">
        <f>IFERROR(sterncalib!AH99/GAMSsternCa!AH99,"")</f>
        <v>1.0082299467003217</v>
      </c>
      <c r="AJ99" s="61">
        <f>IFERROR(sterncalib!AI99/GAMSsternCa!AI99,"")</f>
        <v>1.0214443636545538</v>
      </c>
      <c r="AK99" s="61">
        <f>IFERROR(sterncalib!AJ99/GAMSsternCa!AJ99,"")</f>
        <v>1.0347060257242149</v>
      </c>
      <c r="AL99" s="61">
        <f>IFERROR(sterncalib!AK99/GAMSsternCa!AK99,"")</f>
        <v>1.0478054342697287</v>
      </c>
      <c r="AM99" s="61">
        <f>IFERROR(sterncalib!AL99/GAMSsternCa!AL99,"")</f>
        <v>1.0606847821037213</v>
      </c>
      <c r="AN99" s="61">
        <f>IFERROR(sterncalib!AM99/GAMSsternCa!AM99,"")</f>
        <v>1.073386092041128</v>
      </c>
      <c r="AO99" s="61">
        <f>IFERROR(sterncalib!AN99/GAMSsternCa!AN99,"")</f>
        <v>1.0860235240079092</v>
      </c>
      <c r="AP99" s="61">
        <f>IFERROR(sterncalib!AO99/GAMSsternCa!AO99,"")</f>
        <v>1.0987703003690772</v>
      </c>
      <c r="AQ99" s="61">
        <f>IFERROR(sterncalib!AP99/GAMSsternCa!AP99,"")</f>
        <v>1.1118559332377573</v>
      </c>
      <c r="AR99" s="61">
        <f>IFERROR(sterncalib!AQ99/GAMSsternCa!AQ99,"")</f>
        <v>1.1255723391316461</v>
      </c>
      <c r="AS99" s="61">
        <f>IFERROR(sterncalib!AR99/GAMSsternCa!AR99,"")</f>
        <v>1.1402895652683478</v>
      </c>
      <c r="AT99" s="61">
        <f>IFERROR(sterncalib!AS99/GAMSsternCa!AS99,"")</f>
        <v>1.1564841473990901</v>
      </c>
      <c r="AU99" s="61">
        <f>IFERROR(sterncalib!AT99/GAMSsternCa!AT99,"")</f>
        <v>1.1747865047685631</v>
      </c>
      <c r="AV99" s="61">
        <f>IFERROR(sterncalib!AU99/GAMSsternCa!AU99,"")</f>
        <v>1.1960597951724705</v>
      </c>
      <c r="AW99" s="61">
        <f>IFERROR(sterncalib!AV99/GAMSsternCa!AV99,"")</f>
        <v>1.2215345720307935</v>
      </c>
      <c r="AX99" s="61">
        <f>IFERROR(sterncalib!AW99/GAMSsternCa!AW99,"")</f>
        <v>1.2530491956337706</v>
      </c>
      <c r="AY99" s="61">
        <f>IFERROR(sterncalib!AX99/GAMSsternCa!AX99,"")</f>
        <v>1.2935057320080499</v>
      </c>
      <c r="AZ99" s="61">
        <f>IFERROR(sterncalib!AY99/GAMSsternCa!AY99,"")</f>
        <v>1.3478048708775918</v>
      </c>
      <c r="BA99" s="61">
        <f>IFERROR(sterncalib!AZ99/GAMSsternCa!AZ99,"")</f>
        <v>1.4249705853062558</v>
      </c>
      <c r="BB99" s="61">
        <f>IFERROR(sterncalib!BA99/GAMSsternCa!BA99,"")</f>
        <v>1.5437052763678984</v>
      </c>
      <c r="BC99" s="61">
        <f>IFERROR(sterncalib!BB99/GAMSsternCa!BB99,"")</f>
        <v>1.7086713291061595</v>
      </c>
      <c r="BD99" s="61">
        <f>IFERROR(sterncalib!BC99/GAMSsternCa!BC99,"")</f>
        <v>1.8925683373880071</v>
      </c>
      <c r="BE99" s="61">
        <f>IFERROR(sterncalib!BD99/GAMSsternCa!BD99,"")</f>
        <v>1.9966987811121457</v>
      </c>
      <c r="BF99" s="61">
        <f>IFERROR(sterncalib!BE99/GAMSsternCa!BE99,"")</f>
        <v>1.914629541357439</v>
      </c>
      <c r="BG99" s="61">
        <f>IFERROR(sterncalib!BF99/GAMSsternCa!BF99,"")</f>
        <v>1.6997487522827566</v>
      </c>
      <c r="BH99" s="61">
        <f>IFERROR(sterncalib!BG99/GAMSsternCa!BG99,"")</f>
        <v>1.4858384885082847</v>
      </c>
      <c r="BI99" s="61">
        <f>IFERROR(sterncalib!BH99/GAMSsternCa!BH99,"")</f>
        <v>1.329057908712548</v>
      </c>
      <c r="BJ99" s="61">
        <f>IFERROR(sterncalib!BI99/GAMSsternCa!BI99,"")</f>
        <v>1.2252101972800926</v>
      </c>
    </row>
    <row r="100" spans="1:62" x14ac:dyDescent="0.25">
      <c r="A100" t="str">
        <f>sterncalib!A100</f>
        <v>Total increase in radiative forcing since preindustrial (Watts per square meter)</v>
      </c>
      <c r="B100" t="str">
        <f>GAMSbase!A100</f>
        <v>Total Increase in Forcing (Watts per Meter2, preindustrial)</v>
      </c>
      <c r="C100" s="61">
        <f>IFERROR(sterncalib!B100/GAMSsternCa!B100,"")</f>
        <v>1.0000000000045677</v>
      </c>
      <c r="D100" s="61">
        <f>IFERROR(sterncalib!C100/GAMSsternCa!C100,"")</f>
        <v>1.0000000000080387</v>
      </c>
      <c r="E100" s="61">
        <f>IFERROR(sterncalib!D100/GAMSsternCa!D100,"")</f>
        <v>1.0000000000018938</v>
      </c>
      <c r="F100" s="61">
        <f>IFERROR(sterncalib!E100/GAMSsternCa!E100,"")</f>
        <v>0.99901751069483791</v>
      </c>
      <c r="G100" s="61">
        <f>IFERROR(sterncalib!F100/GAMSsternCa!F100,"")</f>
        <v>0.99800211560452945</v>
      </c>
      <c r="H100" s="61">
        <f>IFERROR(sterncalib!G100/GAMSsternCa!G100,"")</f>
        <v>0.99698052178575602</v>
      </c>
      <c r="I100" s="61">
        <f>IFERROR(sterncalib!H100/GAMSsternCa!H100,"")</f>
        <v>0.9959555214809277</v>
      </c>
      <c r="J100" s="61">
        <f>IFERROR(sterncalib!I100/GAMSsternCa!I100,"")</f>
        <v>0.99491653226555621</v>
      </c>
      <c r="K100" s="61">
        <f>IFERROR(sterncalib!J100/GAMSsternCa!J100,"")</f>
        <v>0.99384614989148345</v>
      </c>
      <c r="L100" s="61">
        <f>IFERROR(sterncalib!K100/GAMSsternCa!K100,"")</f>
        <v>0.99272430457237337</v>
      </c>
      <c r="M100" s="61">
        <f>IFERROR(sterncalib!L100/GAMSsternCa!L100,"")</f>
        <v>0.99153115095213695</v>
      </c>
      <c r="N100" s="61">
        <f>IFERROR(sterncalib!M100/GAMSsternCa!M100,"")</f>
        <v>0.99024953843311569</v>
      </c>
      <c r="O100" s="61">
        <f>IFERROR(sterncalib!N100/GAMSsternCa!N100,"")</f>
        <v>0.98886776167587553</v>
      </c>
      <c r="P100" s="61">
        <f>IFERROR(sterncalib!O100/GAMSsternCa!O100,"")</f>
        <v>0.98738326774679974</v>
      </c>
      <c r="Q100" s="61">
        <f>IFERROR(sterncalib!P100/GAMSsternCa!P100,"")</f>
        <v>0.98580810054563683</v>
      </c>
      <c r="R100" s="61">
        <f>IFERROR(sterncalib!Q100/GAMSsternCa!Q100,"")</f>
        <v>0.98417712251941336</v>
      </c>
      <c r="S100" s="61">
        <f>IFERROR(sterncalib!R100/GAMSsternCa!R100,"")</f>
        <v>0.98256053637282958</v>
      </c>
      <c r="T100" s="61">
        <f>IFERROR(sterncalib!S100/GAMSsternCa!S100,"")</f>
        <v>0.98108306578070203</v>
      </c>
      <c r="U100" s="61">
        <f>IFERROR(sterncalib!T100/GAMSsternCa!T100,"")</f>
        <v>0.97995361289755167</v>
      </c>
      <c r="V100" s="61">
        <f>IFERROR(sterncalib!U100/GAMSsternCa!U100,"")</f>
        <v>0.97939669362259041</v>
      </c>
      <c r="W100" s="61">
        <f>IFERROR(sterncalib!V100/GAMSsternCa!V100,"")</f>
        <v>0.97983509831714277</v>
      </c>
      <c r="X100" s="61">
        <f>IFERROR(sterncalib!W100/GAMSsternCa!W100,"")</f>
        <v>0.98026250912256296</v>
      </c>
      <c r="Y100" s="61">
        <f>IFERROR(sterncalib!X100/GAMSsternCa!X100,"")</f>
        <v>0.98067410739008098</v>
      </c>
      <c r="Z100" s="61">
        <f>IFERROR(sterncalib!Y100/GAMSsternCa!Y100,"")</f>
        <v>0.98106616685782744</v>
      </c>
      <c r="AA100" s="61">
        <f>IFERROR(sterncalib!Z100/GAMSsternCa!Z100,"")</f>
        <v>0.98143599474803178</v>
      </c>
      <c r="AB100" s="61">
        <f>IFERROR(sterncalib!AA100/GAMSsternCa!AA100,"")</f>
        <v>0.98178183547841802</v>
      </c>
      <c r="AC100" s="61">
        <f>IFERROR(sterncalib!AB100/GAMSsternCa!AB100,"")</f>
        <v>0.98210275128491142</v>
      </c>
      <c r="AD100" s="61">
        <f>IFERROR(sterncalib!AC100/GAMSsternCa!AC100,"")</f>
        <v>0.98239849223191689</v>
      </c>
      <c r="AE100" s="61">
        <f>IFERROR(sterncalib!AD100/GAMSsternCa!AD100,"")</f>
        <v>0.9826693656623201</v>
      </c>
      <c r="AF100" s="61">
        <f>IFERROR(sterncalib!AE100/GAMSsternCa!AE100,"")</f>
        <v>0.98291611254146016</v>
      </c>
      <c r="AG100" s="61">
        <f>IFERROR(sterncalib!AF100/GAMSsternCa!AF100,"")</f>
        <v>1.0182861080013905</v>
      </c>
      <c r="AH100" s="61">
        <f>IFERROR(sterncalib!AG100/GAMSsternCa!AG100,"")</f>
        <v>1.0615951966043944</v>
      </c>
      <c r="AI100" s="61">
        <f>IFERROR(sterncalib!AH100/GAMSsternCa!AH100,"")</f>
        <v>1.1141502032877082</v>
      </c>
      <c r="AJ100" s="61">
        <f>IFERROR(sterncalib!AI100/GAMSsternCa!AI100,"")</f>
        <v>1.138323114543295</v>
      </c>
      <c r="AK100" s="61">
        <f>IFERROR(sterncalib!AJ100/GAMSsternCa!AJ100,"")</f>
        <v>1.1591083850584378</v>
      </c>
      <c r="AL100" s="61">
        <f>IFERROR(sterncalib!AK100/GAMSsternCa!AK100,"")</f>
        <v>1.1782177488556111</v>
      </c>
      <c r="AM100" s="61">
        <f>IFERROR(sterncalib!AL100/GAMSsternCa!AL100,"")</f>
        <v>1.1970332859081922</v>
      </c>
      <c r="AN100" s="61">
        <f>IFERROR(sterncalib!AM100/GAMSsternCa!AM100,"")</f>
        <v>1.2168479901176679</v>
      </c>
      <c r="AO100" s="61">
        <f>IFERROR(sterncalib!AN100/GAMSsternCa!AN100,"")</f>
        <v>1.2390577455716827</v>
      </c>
      <c r="AP100" s="61">
        <f>IFERROR(sterncalib!AO100/GAMSsternCa!AO100,"")</f>
        <v>1.2653831071703916</v>
      </c>
      <c r="AQ100" s="61">
        <f>IFERROR(sterncalib!AP100/GAMSsternCa!AP100,"")</f>
        <v>1.2982081558967278</v>
      </c>
      <c r="AR100" s="61">
        <f>IFERROR(sterncalib!AQ100/GAMSsternCa!AQ100,"")</f>
        <v>1.3411988834561093</v>
      </c>
      <c r="AS100" s="61">
        <f>IFERROR(sterncalib!AR100/GAMSsternCa!AR100,"")</f>
        <v>1.4005906702958537</v>
      </c>
      <c r="AT100" s="61">
        <f>IFERROR(sterncalib!AS100/GAMSsternCa!AS100,"")</f>
        <v>1.4882500021229916</v>
      </c>
      <c r="AU100" s="61">
        <f>IFERROR(sterncalib!AT100/GAMSsternCa!AT100,"")</f>
        <v>1.6302951988615273</v>
      </c>
      <c r="AV100" s="61">
        <f>IFERROR(sterncalib!AU100/GAMSsternCa!AU100,"")</f>
        <v>1.8982732676754224</v>
      </c>
      <c r="AW100" s="61">
        <f>IFERROR(sterncalib!AV100/GAMSsternCa!AV100,"")</f>
        <v>2.5852350405879005</v>
      </c>
      <c r="AX100" s="61">
        <f>IFERROR(sterncalib!AW100/GAMSsternCa!AW100,"")</f>
        <v>8.0157663096271463</v>
      </c>
      <c r="AY100" s="61">
        <f>IFERROR(sterncalib!AX100/GAMSsternCa!AX100,"")</f>
        <v>-1.8735604063905522</v>
      </c>
      <c r="AZ100" s="61">
        <f>IFERROR(sterncalib!AY100/GAMSsternCa!AY100,"")</f>
        <v>-0.19467846416990187</v>
      </c>
      <c r="BA100" s="61">
        <f>IFERROR(sterncalib!AZ100/GAMSsternCa!AZ100,"")</f>
        <v>0.24292925032014415</v>
      </c>
      <c r="BB100" s="61">
        <f>IFERROR(sterncalib!BA100/GAMSsternCa!BA100,"")</f>
        <v>0.44317916391863726</v>
      </c>
      <c r="BC100" s="61">
        <f>IFERROR(sterncalib!BB100/GAMSsternCa!BB100,"")</f>
        <v>0.43798036890587133</v>
      </c>
      <c r="BD100" s="61">
        <f>IFERROR(sterncalib!BC100/GAMSsternCa!BC100,"")</f>
        <v>0.22535920969654846</v>
      </c>
      <c r="BE100" s="61">
        <f>IFERROR(sterncalib!BD100/GAMSsternCa!BD100,"")</f>
        <v>-2.4663342446828178</v>
      </c>
      <c r="BF100" s="61">
        <f>IFERROR(sterncalib!BE100/GAMSsternCa!BE100,"")</f>
        <v>1.7380988866244629</v>
      </c>
      <c r="BG100" s="61">
        <f>IFERROR(sterncalib!BF100/GAMSsternCa!BF100,"")</f>
        <v>1.259205668492503</v>
      </c>
      <c r="BH100" s="61">
        <f>IFERROR(sterncalib!BG100/GAMSsternCa!BG100,"")</f>
        <v>1.1327023225969226</v>
      </c>
      <c r="BI100" s="61">
        <f>IFERROR(sterncalib!BH100/GAMSsternCa!BH100,"")</f>
        <v>1.0781380908058804</v>
      </c>
      <c r="BJ100" s="61">
        <f>IFERROR(sterncalib!BI100/GAMSsternCa!BI100,"")</f>
        <v>1.0495996414021169</v>
      </c>
    </row>
    <row r="101" spans="1:62" x14ac:dyDescent="0.25">
      <c r="A101" t="str">
        <f>sterncalib!A101</f>
        <v>Lower ocean temperature (degrees Celsius above preindustrial)</v>
      </c>
      <c r="B101" t="str">
        <f>GAMSbase!A101</f>
        <v>Lower Ocean Temperature (deg C above preindustrial)</v>
      </c>
      <c r="C101" s="61">
        <f>IFERROR(sterncalib!B101/GAMSsternCa!B101,"")</f>
        <v>1</v>
      </c>
      <c r="D101" s="61">
        <f>IFERROR(sterncalib!C101/GAMSsternCa!C101,"")</f>
        <v>1</v>
      </c>
      <c r="E101" s="61">
        <f>IFERROR(sterncalib!D101/GAMSsternCa!D101,"")</f>
        <v>0.99999999965997188</v>
      </c>
      <c r="F101" s="61">
        <f>IFERROR(sterncalib!E101/GAMSsternCa!E101,"")</f>
        <v>0.99999999942521156</v>
      </c>
      <c r="G101" s="61">
        <f>IFERROR(sterncalib!F101/GAMSsternCa!F101,"")</f>
        <v>0.99993520608332775</v>
      </c>
      <c r="H101" s="61">
        <f>IFERROR(sterncalib!G101/GAMSsternCa!G101,"")</f>
        <v>0.99979891288613931</v>
      </c>
      <c r="I101" s="61">
        <f>IFERROR(sterncalib!H101/GAMSsternCa!H101,"")</f>
        <v>0.9995962023420496</v>
      </c>
      <c r="J101" s="61">
        <f>IFERROR(sterncalib!I101/GAMSsternCa!I101,"")</f>
        <v>0.99933464904628388</v>
      </c>
      <c r="K101" s="61">
        <f>IFERROR(sterncalib!J101/GAMSsternCa!J101,"")</f>
        <v>0.99902150115098076</v>
      </c>
      <c r="L101" s="61">
        <f>IFERROR(sterncalib!K101/GAMSsternCa!K101,"")</f>
        <v>0.99866273193458666</v>
      </c>
      <c r="M101" s="61">
        <f>IFERROR(sterncalib!L101/GAMSsternCa!L101,"")</f>
        <v>0.99826278906033039</v>
      </c>
      <c r="N101" s="61">
        <f>IFERROR(sterncalib!M101/GAMSsternCa!M101,"")</f>
        <v>0.9978246710476375</v>
      </c>
      <c r="O101" s="61">
        <f>IFERROR(sterncalib!N101/GAMSsternCa!N101,"")</f>
        <v>0.99735016905530061</v>
      </c>
      <c r="P101" s="61">
        <f>IFERROR(sterncalib!O101/GAMSsternCa!O101,"")</f>
        <v>0.99684021733910877</v>
      </c>
      <c r="Q101" s="61">
        <f>IFERROR(sterncalib!P101/GAMSsternCa!P101,"")</f>
        <v>0.99629533538826365</v>
      </c>
      <c r="R101" s="61">
        <f>IFERROR(sterncalib!Q101/GAMSsternCa!Q101,"")</f>
        <v>0.99571617691884573</v>
      </c>
      <c r="S101" s="61">
        <f>IFERROR(sterncalib!R101/GAMSsternCa!R101,"")</f>
        <v>0.99510421772537716</v>
      </c>
      <c r="T101" s="61">
        <f>IFERROR(sterncalib!S101/GAMSsternCa!S101,"")</f>
        <v>0.99446263924503431</v>
      </c>
      <c r="U101" s="61">
        <f>IFERROR(sterncalib!T101/GAMSsternCa!T101,"")</f>
        <v>0.99379748412082669</v>
      </c>
      <c r="V101" s="61">
        <f>IFERROR(sterncalib!U101/GAMSsternCa!U101,"")</f>
        <v>0.99311919048374775</v>
      </c>
      <c r="W101" s="61">
        <f>IFERROR(sterncalib!V101/GAMSsternCa!V101,"")</f>
        <v>0.9924440942743511</v>
      </c>
      <c r="X101" s="61">
        <f>IFERROR(sterncalib!W101/GAMSsternCa!W101,"")</f>
        <v>0.99179469615865035</v>
      </c>
      <c r="Y101" s="61">
        <f>IFERROR(sterncalib!X101/GAMSsternCa!X101,"")</f>
        <v>0.99118324966814586</v>
      </c>
      <c r="Z101" s="61">
        <f>IFERROR(sterncalib!Y101/GAMSsternCa!Y101,"")</f>
        <v>0.99061559339106353</v>
      </c>
      <c r="AA101" s="61">
        <f>IFERROR(sterncalib!Z101/GAMSsternCa!Z101,"")</f>
        <v>0.9900936168621649</v>
      </c>
      <c r="AB101" s="61">
        <f>IFERROR(sterncalib!AA101/GAMSsternCa!AA101,"")</f>
        <v>0.98961683344807527</v>
      </c>
      <c r="AC101" s="61">
        <f>IFERROR(sterncalib!AB101/GAMSsternCa!AB101,"")</f>
        <v>0.98918337857937844</v>
      </c>
      <c r="AD101" s="61">
        <f>IFERROR(sterncalib!AC101/GAMSsternCa!AC101,"")</f>
        <v>0.98879064082883261</v>
      </c>
      <c r="AE101" s="61">
        <f>IFERROR(sterncalib!AD101/GAMSsternCa!AD101,"")</f>
        <v>0.98843565643527431</v>
      </c>
      <c r="AF101" s="61">
        <f>IFERROR(sterncalib!AE101/GAMSsternCa!AE101,"")</f>
        <v>0.98811535385811433</v>
      </c>
      <c r="AG101" s="61">
        <f>IFERROR(sterncalib!AF101/GAMSsternCa!AF101,"")</f>
        <v>0.98782670191550659</v>
      </c>
      <c r="AH101" s="61">
        <f>IFERROR(sterncalib!AG101/GAMSsternCa!AG101,"")</f>
        <v>0.98778849506786626</v>
      </c>
      <c r="AI101" s="61">
        <f>IFERROR(sterncalib!AH101/GAMSsternCa!AH101,"")</f>
        <v>0.98817472378770832</v>
      </c>
      <c r="AJ101" s="61">
        <f>IFERROR(sterncalib!AI101/GAMSsternCa!AI101,"")</f>
        <v>0.98912558670218342</v>
      </c>
      <c r="AK101" s="61">
        <f>IFERROR(sterncalib!AJ101/GAMSsternCa!AJ101,"")</f>
        <v>0.99057597223556604</v>
      </c>
      <c r="AL101" s="61">
        <f>IFERROR(sterncalib!AK101/GAMSsternCa!AK101,"")</f>
        <v>0.99244601623142858</v>
      </c>
      <c r="AM101" s="61">
        <f>IFERROR(sterncalib!AL101/GAMSsternCa!AL101,"")</f>
        <v>0.99465628661377881</v>
      </c>
      <c r="AN101" s="61">
        <f>IFERROR(sterncalib!AM101/GAMSsternCa!AM101,"")</f>
        <v>0.99713489916873588</v>
      </c>
      <c r="AO101" s="61">
        <f>IFERROR(sterncalib!AN101/GAMSsternCa!AN101,"")</f>
        <v>0.99982038454527655</v>
      </c>
      <c r="AP101" s="61">
        <f>IFERROR(sterncalib!AO101/GAMSsternCa!AO101,"")</f>
        <v>1.002662330709845</v>
      </c>
      <c r="AQ101" s="61">
        <f>IFERROR(sterncalib!AP101/GAMSsternCa!AP101,"")</f>
        <v>1.0056209056895729</v>
      </c>
      <c r="AR101" s="61">
        <f>IFERROR(sterncalib!AQ101/GAMSsternCa!AQ101,"")</f>
        <v>1.008665872958098</v>
      </c>
      <c r="AS101" s="61">
        <f>IFERROR(sterncalib!AR101/GAMSsternCa!AR101,"")</f>
        <v>1.0117754344536039</v>
      </c>
      <c r="AT101" s="61">
        <f>IFERROR(sterncalib!AS101/GAMSsternCa!AS101,"")</f>
        <v>1.0149350817063023</v>
      </c>
      <c r="AU101" s="61">
        <f>IFERROR(sterncalib!AT101/GAMSsternCa!AT101,"")</f>
        <v>1.0181365463400749</v>
      </c>
      <c r="AV101" s="61">
        <f>IFERROR(sterncalib!AU101/GAMSsternCa!AU101,"")</f>
        <v>1.0213768909939835</v>
      </c>
      <c r="AW101" s="61">
        <f>IFERROR(sterncalib!AV101/GAMSsternCa!AV101,"")</f>
        <v>1.024657753879032</v>
      </c>
      <c r="AX101" s="61">
        <f>IFERROR(sterncalib!AW101/GAMSsternCa!AW101,"")</f>
        <v>1.0279847459670282</v>
      </c>
      <c r="AY101" s="61">
        <f>IFERROR(sterncalib!AX101/GAMSsternCa!AX101,"")</f>
        <v>1.0313669935838143</v>
      </c>
      <c r="AZ101" s="61">
        <f>IFERROR(sterncalib!AY101/GAMSsternCa!AY101,"")</f>
        <v>1.0348168156672555</v>
      </c>
      <c r="BA101" s="61">
        <f>IFERROR(sterncalib!AZ101/GAMSsternCa!AZ101,"")</f>
        <v>1.0383495251775778</v>
      </c>
      <c r="BB101" s="61">
        <f>IFERROR(sterncalib!BA101/GAMSsternCa!BA101,"")</f>
        <v>1.0419833461004557</v>
      </c>
      <c r="BC101" s="61">
        <f>IFERROR(sterncalib!BB101/GAMSsternCa!BB101,"")</f>
        <v>1.0457394378628311</v>
      </c>
      <c r="BD101" s="61">
        <f>IFERROR(sterncalib!BC101/GAMSsternCa!BC101,"")</f>
        <v>1.0496100402939577</v>
      </c>
      <c r="BE101" s="61">
        <f>IFERROR(sterncalib!BD101/GAMSsternCa!BD101,"")</f>
        <v>1.0535606206834762</v>
      </c>
      <c r="BF101" s="61">
        <f>IFERROR(sterncalib!BE101/GAMSsternCa!BE101,"")</f>
        <v>1.057532432698747</v>
      </c>
      <c r="BG101" s="61">
        <f>IFERROR(sterncalib!BF101/GAMSsternCa!BF101,"")</f>
        <v>1.0614438148031768</v>
      </c>
      <c r="BH101" s="61">
        <f>IFERROR(sterncalib!BG101/GAMSsternCa!BG101,"")</f>
        <v>1.065191454978669</v>
      </c>
      <c r="BI101" s="61">
        <f>IFERROR(sterncalib!BH101/GAMSsternCa!BH101,"")</f>
        <v>1.0686536171370129</v>
      </c>
      <c r="BJ101" s="61">
        <f>IFERROR(sterncalib!BI101/GAMSsternCa!BI101,"")</f>
        <v>1.0716968813165735</v>
      </c>
    </row>
    <row r="102" spans="1:62" x14ac:dyDescent="0.25">
      <c r="A102" t="str">
        <f>sterncalib!A102</f>
        <v>Economic Endogenous Variables</v>
      </c>
      <c r="B102" t="str">
        <f>GAMSbase!A102</f>
        <v>** Economic Endogenous Variables</v>
      </c>
      <c r="C102" s="61" t="str">
        <f>IFERROR(sterncalib!B102/GAMSsternCa!B102,"")</f>
        <v/>
      </c>
      <c r="D102" s="61" t="str">
        <f>IFERROR(sterncalib!C102/GAMSsternCa!C102,"")</f>
        <v/>
      </c>
      <c r="E102" s="61" t="str">
        <f>IFERROR(sterncalib!D102/GAMSsternCa!D102,"")</f>
        <v/>
      </c>
      <c r="F102" s="61" t="str">
        <f>IFERROR(sterncalib!E102/GAMSsternCa!E102,"")</f>
        <v/>
      </c>
      <c r="G102" s="61" t="str">
        <f>IFERROR(sterncalib!F102/GAMSsternCa!F102,"")</f>
        <v/>
      </c>
      <c r="H102" s="61" t="str">
        <f>IFERROR(sterncalib!G102/GAMSsternCa!G102,"")</f>
        <v/>
      </c>
      <c r="I102" s="61" t="str">
        <f>IFERROR(sterncalib!H102/GAMSsternCa!H102,"")</f>
        <v/>
      </c>
      <c r="J102" s="61" t="str">
        <f>IFERROR(sterncalib!I102/GAMSsternCa!I102,"")</f>
        <v/>
      </c>
      <c r="K102" s="61" t="str">
        <f>IFERROR(sterncalib!J102/GAMSsternCa!J102,"")</f>
        <v/>
      </c>
      <c r="L102" s="61" t="str">
        <f>IFERROR(sterncalib!K102/GAMSsternCa!K102,"")</f>
        <v/>
      </c>
      <c r="M102" s="61" t="str">
        <f>IFERROR(sterncalib!L102/GAMSsternCa!L102,"")</f>
        <v/>
      </c>
      <c r="N102" s="61" t="str">
        <f>IFERROR(sterncalib!M102/GAMSsternCa!M102,"")</f>
        <v/>
      </c>
      <c r="O102" s="61" t="str">
        <f>IFERROR(sterncalib!N102/GAMSsternCa!N102,"")</f>
        <v/>
      </c>
      <c r="P102" s="61" t="str">
        <f>IFERROR(sterncalib!O102/GAMSsternCa!O102,"")</f>
        <v/>
      </c>
      <c r="Q102" s="61" t="str">
        <f>IFERROR(sterncalib!P102/GAMSsternCa!P102,"")</f>
        <v/>
      </c>
      <c r="R102" s="61" t="str">
        <f>IFERROR(sterncalib!Q102/GAMSsternCa!Q102,"")</f>
        <v/>
      </c>
      <c r="S102" s="61" t="str">
        <f>IFERROR(sterncalib!R102/GAMSsternCa!R102,"")</f>
        <v/>
      </c>
      <c r="T102" s="61" t="str">
        <f>IFERROR(sterncalib!S102/GAMSsternCa!S102,"")</f>
        <v/>
      </c>
      <c r="U102" s="61" t="str">
        <f>IFERROR(sterncalib!T102/GAMSsternCa!T102,"")</f>
        <v/>
      </c>
      <c r="V102" s="61" t="str">
        <f>IFERROR(sterncalib!U102/GAMSsternCa!U102,"")</f>
        <v/>
      </c>
      <c r="W102" s="61" t="str">
        <f>IFERROR(sterncalib!V102/GAMSsternCa!V102,"")</f>
        <v/>
      </c>
      <c r="X102" s="61" t="str">
        <f>IFERROR(sterncalib!W102/GAMSsternCa!W102,"")</f>
        <v/>
      </c>
      <c r="Y102" s="61" t="str">
        <f>IFERROR(sterncalib!X102/GAMSsternCa!X102,"")</f>
        <v/>
      </c>
      <c r="Z102" s="61" t="str">
        <f>IFERROR(sterncalib!Y102/GAMSsternCa!Y102,"")</f>
        <v/>
      </c>
      <c r="AA102" s="61" t="str">
        <f>IFERROR(sterncalib!Z102/GAMSsternCa!Z102,"")</f>
        <v/>
      </c>
      <c r="AB102" s="61" t="str">
        <f>IFERROR(sterncalib!AA102/GAMSsternCa!AA102,"")</f>
        <v/>
      </c>
      <c r="AC102" s="61" t="str">
        <f>IFERROR(sterncalib!AB102/GAMSsternCa!AB102,"")</f>
        <v/>
      </c>
      <c r="AD102" s="61" t="str">
        <f>IFERROR(sterncalib!AC102/GAMSsternCa!AC102,"")</f>
        <v/>
      </c>
      <c r="AE102" s="61" t="str">
        <f>IFERROR(sterncalib!AD102/GAMSsternCa!AD102,"")</f>
        <v/>
      </c>
      <c r="AF102" s="61" t="str">
        <f>IFERROR(sterncalib!AE102/GAMSsternCa!AE102,"")</f>
        <v/>
      </c>
      <c r="AG102" s="61" t="str">
        <f>IFERROR(sterncalib!AF102/GAMSsternCa!AF102,"")</f>
        <v/>
      </c>
      <c r="AH102" s="61" t="str">
        <f>IFERROR(sterncalib!AG102/GAMSsternCa!AG102,"")</f>
        <v/>
      </c>
      <c r="AI102" s="61" t="str">
        <f>IFERROR(sterncalib!AH102/GAMSsternCa!AH102,"")</f>
        <v/>
      </c>
      <c r="AJ102" s="61" t="str">
        <f>IFERROR(sterncalib!AI102/GAMSsternCa!AI102,"")</f>
        <v/>
      </c>
      <c r="AK102" s="61" t="str">
        <f>IFERROR(sterncalib!AJ102/GAMSsternCa!AJ102,"")</f>
        <v/>
      </c>
      <c r="AL102" s="61" t="str">
        <f>IFERROR(sterncalib!AK102/GAMSsternCa!AK102,"")</f>
        <v/>
      </c>
      <c r="AM102" s="61" t="str">
        <f>IFERROR(sterncalib!AL102/GAMSsternCa!AL102,"")</f>
        <v/>
      </c>
      <c r="AN102" s="61" t="str">
        <f>IFERROR(sterncalib!AM102/GAMSsternCa!AM102,"")</f>
        <v/>
      </c>
      <c r="AO102" s="61" t="str">
        <f>IFERROR(sterncalib!AN102/GAMSsternCa!AN102,"")</f>
        <v/>
      </c>
      <c r="AP102" s="61" t="str">
        <f>IFERROR(sterncalib!AO102/GAMSsternCa!AO102,"")</f>
        <v/>
      </c>
      <c r="AQ102" s="61" t="str">
        <f>IFERROR(sterncalib!AP102/GAMSsternCa!AP102,"")</f>
        <v/>
      </c>
      <c r="AR102" s="61" t="str">
        <f>IFERROR(sterncalib!AQ102/GAMSsternCa!AQ102,"")</f>
        <v/>
      </c>
      <c r="AS102" s="61" t="str">
        <f>IFERROR(sterncalib!AR102/GAMSsternCa!AR102,"")</f>
        <v/>
      </c>
      <c r="AT102" s="61" t="str">
        <f>IFERROR(sterncalib!AS102/GAMSsternCa!AS102,"")</f>
        <v/>
      </c>
      <c r="AU102" s="61" t="str">
        <f>IFERROR(sterncalib!AT102/GAMSsternCa!AT102,"")</f>
        <v/>
      </c>
      <c r="AV102" s="61" t="str">
        <f>IFERROR(sterncalib!AU102/GAMSsternCa!AU102,"")</f>
        <v/>
      </c>
      <c r="AW102" s="61" t="str">
        <f>IFERROR(sterncalib!AV102/GAMSsternCa!AV102,"")</f>
        <v/>
      </c>
      <c r="AX102" s="61" t="str">
        <f>IFERROR(sterncalib!AW102/GAMSsternCa!AW102,"")</f>
        <v/>
      </c>
      <c r="AY102" s="61" t="str">
        <f>IFERROR(sterncalib!AX102/GAMSsternCa!AX102,"")</f>
        <v/>
      </c>
      <c r="AZ102" s="61" t="str">
        <f>IFERROR(sterncalib!AY102/GAMSsternCa!AY102,"")</f>
        <v/>
      </c>
      <c r="BA102" s="61" t="str">
        <f>IFERROR(sterncalib!AZ102/GAMSsternCa!AZ102,"")</f>
        <v/>
      </c>
      <c r="BB102" s="61" t="str">
        <f>IFERROR(sterncalib!BA102/GAMSsternCa!BA102,"")</f>
        <v/>
      </c>
      <c r="BC102" s="61" t="str">
        <f>IFERROR(sterncalib!BB102/GAMSsternCa!BB102,"")</f>
        <v/>
      </c>
      <c r="BD102" s="61" t="str">
        <f>IFERROR(sterncalib!BC102/GAMSsternCa!BC102,"")</f>
        <v/>
      </c>
      <c r="BE102" s="61" t="str">
        <f>IFERROR(sterncalib!BD102/GAMSsternCa!BD102,"")</f>
        <v/>
      </c>
      <c r="BF102" s="61" t="str">
        <f>IFERROR(sterncalib!BE102/GAMSsternCa!BE102,"")</f>
        <v/>
      </c>
      <c r="BG102" s="61" t="str">
        <f>IFERROR(sterncalib!BF102/GAMSsternCa!BF102,"")</f>
        <v/>
      </c>
      <c r="BH102" s="61" t="str">
        <f>IFERROR(sterncalib!BG102/GAMSsternCa!BG102,"")</f>
        <v/>
      </c>
      <c r="BI102" s="61" t="str">
        <f>IFERROR(sterncalib!BH102/GAMSsternCa!BH102,"")</f>
        <v/>
      </c>
      <c r="BJ102" s="61" t="str">
        <f>IFERROR(sterncalib!BI102/GAMSsternCa!BI102,"")</f>
        <v/>
      </c>
    </row>
    <row r="103" spans="1:62" x14ac:dyDescent="0.25">
      <c r="A103" t="str">
        <f>sterncalib!A103</f>
        <v xml:space="preserve">OUTPUT  </v>
      </c>
      <c r="B103" t="str">
        <f>GAMSbase!A103</f>
        <v>* OUTPUT</v>
      </c>
      <c r="C103" s="61" t="str">
        <f>IFERROR(sterncalib!B103/GAMSsternCa!B103,"")</f>
        <v/>
      </c>
      <c r="D103" s="61" t="str">
        <f>IFERROR(sterncalib!C103/GAMSsternCa!C103,"")</f>
        <v/>
      </c>
      <c r="E103" s="61" t="str">
        <f>IFERROR(sterncalib!D103/GAMSsternCa!D103,"")</f>
        <v/>
      </c>
      <c r="F103" s="61" t="str">
        <f>IFERROR(sterncalib!E103/GAMSsternCa!E103,"")</f>
        <v/>
      </c>
      <c r="G103" s="61" t="str">
        <f>IFERROR(sterncalib!F103/GAMSsternCa!F103,"")</f>
        <v/>
      </c>
      <c r="H103" s="61" t="str">
        <f>IFERROR(sterncalib!G103/GAMSsternCa!G103,"")</f>
        <v/>
      </c>
      <c r="I103" s="61" t="str">
        <f>IFERROR(sterncalib!H103/GAMSsternCa!H103,"")</f>
        <v/>
      </c>
      <c r="J103" s="61" t="str">
        <f>IFERROR(sterncalib!I103/GAMSsternCa!I103,"")</f>
        <v/>
      </c>
      <c r="K103" s="61" t="str">
        <f>IFERROR(sterncalib!J103/GAMSsternCa!J103,"")</f>
        <v/>
      </c>
      <c r="L103" s="61" t="str">
        <f>IFERROR(sterncalib!K103/GAMSsternCa!K103,"")</f>
        <v/>
      </c>
      <c r="M103" s="61" t="str">
        <f>IFERROR(sterncalib!L103/GAMSsternCa!L103,"")</f>
        <v/>
      </c>
      <c r="N103" s="61" t="str">
        <f>IFERROR(sterncalib!M103/GAMSsternCa!M103,"")</f>
        <v/>
      </c>
      <c r="O103" s="61" t="str">
        <f>IFERROR(sterncalib!N103/GAMSsternCa!N103,"")</f>
        <v/>
      </c>
      <c r="P103" s="61" t="str">
        <f>IFERROR(sterncalib!O103/GAMSsternCa!O103,"")</f>
        <v/>
      </c>
      <c r="Q103" s="61" t="str">
        <f>IFERROR(sterncalib!P103/GAMSsternCa!P103,"")</f>
        <v/>
      </c>
      <c r="R103" s="61" t="str">
        <f>IFERROR(sterncalib!Q103/GAMSsternCa!Q103,"")</f>
        <v/>
      </c>
      <c r="S103" s="61" t="str">
        <f>IFERROR(sterncalib!R103/GAMSsternCa!R103,"")</f>
        <v/>
      </c>
      <c r="T103" s="61" t="str">
        <f>IFERROR(sterncalib!S103/GAMSsternCa!S103,"")</f>
        <v/>
      </c>
      <c r="U103" s="61" t="str">
        <f>IFERROR(sterncalib!T103/GAMSsternCa!T103,"")</f>
        <v/>
      </c>
      <c r="V103" s="61" t="str">
        <f>IFERROR(sterncalib!U103/GAMSsternCa!U103,"")</f>
        <v/>
      </c>
      <c r="W103" s="61" t="str">
        <f>IFERROR(sterncalib!V103/GAMSsternCa!V103,"")</f>
        <v/>
      </c>
      <c r="X103" s="61" t="str">
        <f>IFERROR(sterncalib!W103/GAMSsternCa!W103,"")</f>
        <v/>
      </c>
      <c r="Y103" s="61" t="str">
        <f>IFERROR(sterncalib!X103/GAMSsternCa!X103,"")</f>
        <v/>
      </c>
      <c r="Z103" s="61" t="str">
        <f>IFERROR(sterncalib!Y103/GAMSsternCa!Y103,"")</f>
        <v/>
      </c>
      <c r="AA103" s="61" t="str">
        <f>IFERROR(sterncalib!Z103/GAMSsternCa!Z103,"")</f>
        <v/>
      </c>
      <c r="AB103" s="61" t="str">
        <f>IFERROR(sterncalib!AA103/GAMSsternCa!AA103,"")</f>
        <v/>
      </c>
      <c r="AC103" s="61" t="str">
        <f>IFERROR(sterncalib!AB103/GAMSsternCa!AB103,"")</f>
        <v/>
      </c>
      <c r="AD103" s="61" t="str">
        <f>IFERROR(sterncalib!AC103/GAMSsternCa!AC103,"")</f>
        <v/>
      </c>
      <c r="AE103" s="61" t="str">
        <f>IFERROR(sterncalib!AD103/GAMSsternCa!AD103,"")</f>
        <v/>
      </c>
      <c r="AF103" s="61" t="str">
        <f>IFERROR(sterncalib!AE103/GAMSsternCa!AE103,"")</f>
        <v/>
      </c>
      <c r="AG103" s="61" t="str">
        <f>IFERROR(sterncalib!AF103/GAMSsternCa!AF103,"")</f>
        <v/>
      </c>
      <c r="AH103" s="61" t="str">
        <f>IFERROR(sterncalib!AG103/GAMSsternCa!AG103,"")</f>
        <v/>
      </c>
      <c r="AI103" s="61" t="str">
        <f>IFERROR(sterncalib!AH103/GAMSsternCa!AH103,"")</f>
        <v/>
      </c>
      <c r="AJ103" s="61" t="str">
        <f>IFERROR(sterncalib!AI103/GAMSsternCa!AI103,"")</f>
        <v/>
      </c>
      <c r="AK103" s="61" t="str">
        <f>IFERROR(sterncalib!AJ103/GAMSsternCa!AJ103,"")</f>
        <v/>
      </c>
      <c r="AL103" s="61" t="str">
        <f>IFERROR(sterncalib!AK103/GAMSsternCa!AK103,"")</f>
        <v/>
      </c>
      <c r="AM103" s="61" t="str">
        <f>IFERROR(sterncalib!AL103/GAMSsternCa!AL103,"")</f>
        <v/>
      </c>
      <c r="AN103" s="61" t="str">
        <f>IFERROR(sterncalib!AM103/GAMSsternCa!AM103,"")</f>
        <v/>
      </c>
      <c r="AO103" s="61" t="str">
        <f>IFERROR(sterncalib!AN103/GAMSsternCa!AN103,"")</f>
        <v/>
      </c>
      <c r="AP103" s="61" t="str">
        <f>IFERROR(sterncalib!AO103/GAMSsternCa!AO103,"")</f>
        <v/>
      </c>
      <c r="AQ103" s="61" t="str">
        <f>IFERROR(sterncalib!AP103/GAMSsternCa!AP103,"")</f>
        <v/>
      </c>
      <c r="AR103" s="61" t="str">
        <f>IFERROR(sterncalib!AQ103/GAMSsternCa!AQ103,"")</f>
        <v/>
      </c>
      <c r="AS103" s="61" t="str">
        <f>IFERROR(sterncalib!AR103/GAMSsternCa!AR103,"")</f>
        <v/>
      </c>
      <c r="AT103" s="61" t="str">
        <f>IFERROR(sterncalib!AS103/GAMSsternCa!AS103,"")</f>
        <v/>
      </c>
      <c r="AU103" s="61" t="str">
        <f>IFERROR(sterncalib!AT103/GAMSsternCa!AT103,"")</f>
        <v/>
      </c>
      <c r="AV103" s="61" t="str">
        <f>IFERROR(sterncalib!AU103/GAMSsternCa!AU103,"")</f>
        <v/>
      </c>
      <c r="AW103" s="61" t="str">
        <f>IFERROR(sterncalib!AV103/GAMSsternCa!AV103,"")</f>
        <v/>
      </c>
      <c r="AX103" s="61" t="str">
        <f>IFERROR(sterncalib!AW103/GAMSsternCa!AW103,"")</f>
        <v/>
      </c>
      <c r="AY103" s="61" t="str">
        <f>IFERROR(sterncalib!AX103/GAMSsternCa!AX103,"")</f>
        <v/>
      </c>
      <c r="AZ103" s="61" t="str">
        <f>IFERROR(sterncalib!AY103/GAMSsternCa!AY103,"")</f>
        <v/>
      </c>
      <c r="BA103" s="61" t="str">
        <f>IFERROR(sterncalib!AZ103/GAMSsternCa!AZ103,"")</f>
        <v/>
      </c>
      <c r="BB103" s="61" t="str">
        <f>IFERROR(sterncalib!BA103/GAMSsternCa!BA103,"")</f>
        <v/>
      </c>
      <c r="BC103" s="61" t="str">
        <f>IFERROR(sterncalib!BB103/GAMSsternCa!BB103,"")</f>
        <v/>
      </c>
      <c r="BD103" s="61" t="str">
        <f>IFERROR(sterncalib!BC103/GAMSsternCa!BC103,"")</f>
        <v/>
      </c>
      <c r="BE103" s="61" t="str">
        <f>IFERROR(sterncalib!BD103/GAMSsternCa!BD103,"")</f>
        <v/>
      </c>
      <c r="BF103" s="61" t="str">
        <f>IFERROR(sterncalib!BE103/GAMSsternCa!BE103,"")</f>
        <v/>
      </c>
      <c r="BG103" s="61" t="str">
        <f>IFERROR(sterncalib!BF103/GAMSsternCa!BF103,"")</f>
        <v/>
      </c>
      <c r="BH103" s="61" t="str">
        <f>IFERROR(sterncalib!BG103/GAMSsternCa!BG103,"")</f>
        <v/>
      </c>
      <c r="BI103" s="61" t="str">
        <f>IFERROR(sterncalib!BH103/GAMSsternCa!BH103,"")</f>
        <v/>
      </c>
      <c r="BJ103" s="61" t="str">
        <f>IFERROR(sterncalib!BI103/GAMSsternCa!BI103,"")</f>
        <v/>
      </c>
    </row>
    <row r="104" spans="1:62" x14ac:dyDescent="0.25">
      <c r="A104" t="str">
        <f>sterncalib!A104</f>
        <v>Output gross of abatement cost and climate damage ($trill)</v>
      </c>
      <c r="B104" t="str">
        <f>GAMSbase!A104</f>
        <v>Gross Output (trillion USD)</v>
      </c>
      <c r="C104" s="61">
        <f>IFERROR(sterncalib!B104/GAMSsternCa!B104,"")</f>
        <v>1.0000000000006397</v>
      </c>
      <c r="D104" s="61">
        <f>IFERROR(sterncalib!C104/GAMSsternCa!C104,"")</f>
        <v>0.99999999997117706</v>
      </c>
      <c r="E104" s="61">
        <f>IFERROR(sterncalib!D104/GAMSsternCa!D104,"")</f>
        <v>0.98989632292595509</v>
      </c>
      <c r="F104" s="61">
        <f>IFERROR(sterncalib!E104/GAMSsternCa!E104,"")</f>
        <v>0.9873453764427147</v>
      </c>
      <c r="G104" s="61">
        <f>IFERROR(sterncalib!F104/GAMSsternCa!F104,"")</f>
        <v>0.98490113014004943</v>
      </c>
      <c r="H104" s="61">
        <f>IFERROR(sterncalib!G104/GAMSsternCa!G104,"")</f>
        <v>0.9823406587199256</v>
      </c>
      <c r="I104" s="61">
        <f>IFERROR(sterncalib!H104/GAMSsternCa!H104,"")</f>
        <v>0.97948347563902527</v>
      </c>
      <c r="J104" s="61">
        <f>IFERROR(sterncalib!I104/GAMSsternCa!I104,"")</f>
        <v>0.97616869246539073</v>
      </c>
      <c r="K104" s="61">
        <f>IFERROR(sterncalib!J104/GAMSsternCa!J104,"")</f>
        <v>0.97223923340101048</v>
      </c>
      <c r="L104" s="61">
        <f>IFERROR(sterncalib!K104/GAMSsternCa!K104,"")</f>
        <v>0.9675308278379402</v>
      </c>
      <c r="M104" s="61">
        <f>IFERROR(sterncalib!L104/GAMSsternCa!L104,"")</f>
        <v>0.96186426079275411</v>
      </c>
      <c r="N104" s="61">
        <f>IFERROR(sterncalib!M104/GAMSsternCa!M104,"")</f>
        <v>0.95504000721463711</v>
      </c>
      <c r="O104" s="61">
        <f>IFERROR(sterncalib!N104/GAMSsternCa!N104,"")</f>
        <v>0.94683486706036479</v>
      </c>
      <c r="P104" s="61">
        <f>IFERROR(sterncalib!O104/GAMSsternCa!O104,"")</f>
        <v>0.9370005847118249</v>
      </c>
      <c r="Q104" s="61">
        <f>IFERROR(sterncalib!P104/GAMSsternCa!P104,"")</f>
        <v>0.92526470952727613</v>
      </c>
      <c r="R104" s="61">
        <f>IFERROR(sterncalib!Q104/GAMSsternCa!Q104,"")</f>
        <v>0.91133415815911389</v>
      </c>
      <c r="S104" s="61">
        <f>IFERROR(sterncalib!R104/GAMSsternCa!R104,"")</f>
        <v>0.89490207679659284</v>
      </c>
      <c r="T104" s="61">
        <f>IFERROR(sterncalib!S104/GAMSsternCa!S104,"")</f>
        <v>0.87565866405012316</v>
      </c>
      <c r="U104" s="61">
        <f>IFERROR(sterncalib!T104/GAMSsternCa!T104,"")</f>
        <v>0.85330658144601568</v>
      </c>
      <c r="V104" s="61">
        <f>IFERROR(sterncalib!U104/GAMSsternCa!U104,"")</f>
        <v>0.82791933430985676</v>
      </c>
      <c r="W104" s="61">
        <f>IFERROR(sterncalib!V104/GAMSsternCa!V104,"")</f>
        <v>0.79944346638210784</v>
      </c>
      <c r="X104" s="61">
        <f>IFERROR(sterncalib!W104/GAMSsternCa!W104,"")</f>
        <v>0.76789196269898019</v>
      </c>
      <c r="Y104" s="61">
        <f>IFERROR(sterncalib!X104/GAMSsternCa!X104,"")</f>
        <v>0.73342949657227852</v>
      </c>
      <c r="Z104" s="61">
        <f>IFERROR(sterncalib!Y104/GAMSsternCa!Y104,"")</f>
        <v>0.69635332787967097</v>
      </c>
      <c r="AA104" s="61">
        <f>IFERROR(sterncalib!Z104/GAMSsternCa!Z104,"")</f>
        <v>0.65710466244628718</v>
      </c>
      <c r="AB104" s="61">
        <f>IFERROR(sterncalib!AA104/GAMSsternCa!AA104,"")</f>
        <v>0.61626894178115155</v>
      </c>
      <c r="AC104" s="61">
        <f>IFERROR(sterncalib!AB104/GAMSsternCa!AB104,"")</f>
        <v>0.57456255134372614</v>
      </c>
      <c r="AD104" s="61">
        <f>IFERROR(sterncalib!AC104/GAMSsternCa!AC104,"")</f>
        <v>0.53280461835758697</v>
      </c>
      <c r="AE104" s="61">
        <f>IFERROR(sterncalib!AD104/GAMSsternCa!AD104,"")</f>
        <v>0.49187443908145567</v>
      </c>
      <c r="AF104" s="61">
        <f>IFERROR(sterncalib!AE104/GAMSsternCa!AE104,"")</f>
        <v>0.45265743372724471</v>
      </c>
      <c r="AG104" s="61">
        <f>IFERROR(sterncalib!AF104/GAMSsternCa!AF104,"")</f>
        <v>0.41611972896076255</v>
      </c>
      <c r="AH104" s="61">
        <f>IFERROR(sterncalib!AG104/GAMSsternCa!AG104,"")</f>
        <v>0.38281777034580922</v>
      </c>
      <c r="AI104" s="61">
        <f>IFERROR(sterncalib!AH104/GAMSsternCa!AH104,"")</f>
        <v>0.77556595278665641</v>
      </c>
      <c r="AJ104" s="61">
        <f>IFERROR(sterncalib!AI104/GAMSsternCa!AI104,"")</f>
        <v>0.84984643568215279</v>
      </c>
      <c r="AK104" s="61">
        <f>IFERROR(sterncalib!AJ104/GAMSsternCa!AJ104,"")</f>
        <v>0.89822581097132403</v>
      </c>
      <c r="AL104" s="61">
        <f>IFERROR(sterncalib!AK104/GAMSsternCa!AK104,"")</f>
        <v>0.9303760262765669</v>
      </c>
      <c r="AM104" s="61">
        <f>IFERROR(sterncalib!AL104/GAMSsternCa!AL104,"")</f>
        <v>0.95201771015310488</v>
      </c>
      <c r="AN104" s="61">
        <f>IFERROR(sterncalib!AM104/GAMSsternCa!AM104,"")</f>
        <v>0.96671108448297405</v>
      </c>
      <c r="AO104" s="61">
        <f>IFERROR(sterncalib!AN104/GAMSsternCa!AN104,"")</f>
        <v>0.97674752627088524</v>
      </c>
      <c r="AP104" s="61">
        <f>IFERROR(sterncalib!AO104/GAMSsternCa!AO104,"")</f>
        <v>0.98363481931367591</v>
      </c>
      <c r="AQ104" s="61">
        <f>IFERROR(sterncalib!AP104/GAMSsternCa!AP104,"")</f>
        <v>0.98837985844766307</v>
      </c>
      <c r="AR104" s="61">
        <f>IFERROR(sterncalib!AQ104/GAMSsternCa!AQ104,"")</f>
        <v>0.9916617217209055</v>
      </c>
      <c r="AS104" s="61">
        <f>IFERROR(sterncalib!AR104/GAMSsternCa!AR104,"")</f>
        <v>0.99394145068189532</v>
      </c>
      <c r="AT104" s="61">
        <f>IFERROR(sterncalib!AS104/GAMSsternCa!AS104,"")</f>
        <v>0.99553345578747221</v>
      </c>
      <c r="AU104" s="61">
        <f>IFERROR(sterncalib!AT104/GAMSsternCa!AT104,"")</f>
        <v>0.99665278949992986</v>
      </c>
      <c r="AV104" s="61">
        <f>IFERROR(sterncalib!AU104/GAMSsternCa!AU104,"")</f>
        <v>0.99744683214011254</v>
      </c>
      <c r="AW104" s="61">
        <f>IFERROR(sterncalib!AV104/GAMSsternCa!AV104,"")</f>
        <v>0.9980167145815475</v>
      </c>
      <c r="AX104" s="61">
        <f>IFERROR(sterncalib!AW104/GAMSsternCa!AW104,"")</f>
        <v>0.99843188783073511</v>
      </c>
      <c r="AY104" s="61">
        <f>IFERROR(sterncalib!AX104/GAMSsternCa!AX104,"")</f>
        <v>0.99874007234971851</v>
      </c>
      <c r="AZ104" s="61">
        <f>IFERROR(sterncalib!AY104/GAMSsternCa!AY104,"")</f>
        <v>0.99897407005252115</v>
      </c>
      <c r="BA104" s="61">
        <f>IFERROR(sterncalib!AZ104/GAMSsternCa!AZ104,"")</f>
        <v>0.99915643501330687</v>
      </c>
      <c r="BB104" s="61">
        <f>IFERROR(sterncalib!BA104/GAMSsternCa!BA104,"")</f>
        <v>0.9992979275235504</v>
      </c>
      <c r="BC104" s="61">
        <f>IFERROR(sterncalib!BB104/GAMSsternCa!BB104,"")</f>
        <v>0.99941803980441735</v>
      </c>
      <c r="BD104" s="61">
        <f>IFERROR(sterncalib!BC104/GAMSsternCa!BC104,"")</f>
        <v>0.99951974932305798</v>
      </c>
      <c r="BE104" s="61">
        <f>IFERROR(sterncalib!BD104/GAMSsternCa!BD104,"")</f>
        <v>0.99960363726176915</v>
      </c>
      <c r="BF104" s="61">
        <f>IFERROR(sterncalib!BE104/GAMSsternCa!BE104,"")</f>
        <v>0.9996690504583271</v>
      </c>
      <c r="BG104" s="61">
        <f>IFERROR(sterncalib!BF104/GAMSsternCa!BF104,"")</f>
        <v>0.99971499795329555</v>
      </c>
      <c r="BH104" s="61">
        <f>IFERROR(sterncalib!BG104/GAMSsternCa!BG104,"")</f>
        <v>0.99974078744190298</v>
      </c>
      <c r="BI104" s="61">
        <f>IFERROR(sterncalib!BH104/GAMSsternCa!BH104,"")</f>
        <v>0.9997464633439519</v>
      </c>
      <c r="BJ104" s="61">
        <f>IFERROR(sterncalib!BI104/GAMSsternCa!BI104,"")</f>
        <v>0.99973306399760231</v>
      </c>
    </row>
    <row r="105" spans="1:62" x14ac:dyDescent="0.25">
      <c r="A105" t="str">
        <f>sterncalib!A105</f>
        <v xml:space="preserve">     Total damage (fraction of gross output)</v>
      </c>
      <c r="B105" t="str">
        <f>GAMSbase!A105</f>
        <v>Climate Damages (fraction of gross output)</v>
      </c>
      <c r="C105" s="61">
        <f>IFERROR(sterncalib!B105/GAMSsternCa!B105,"")</f>
        <v>0.99999999999999989</v>
      </c>
      <c r="D105" s="61">
        <f>IFERROR(sterncalib!C105/GAMSsternCa!C105,"")</f>
        <v>0.99999998622287967</v>
      </c>
      <c r="E105" s="61">
        <f>IFERROR(sterncalib!D105/GAMSsternCa!D105,"")</f>
        <v>1.0000000148242407</v>
      </c>
      <c r="F105" s="61">
        <f>IFERROR(sterncalib!E105/GAMSsternCa!E105,"")</f>
        <v>0.99955105381636089</v>
      </c>
      <c r="G105" s="61">
        <f>IFERROR(sterncalib!F105/GAMSsternCa!F105,"")</f>
        <v>0.99876753650555528</v>
      </c>
      <c r="H105" s="61">
        <f>IFERROR(sterncalib!G105/GAMSsternCa!G105,"")</f>
        <v>0.99773847411301675</v>
      </c>
      <c r="I105" s="61">
        <f>IFERROR(sterncalib!H105/GAMSsternCa!H105,"")</f>
        <v>0.99652721719361792</v>
      </c>
      <c r="J105" s="61">
        <f>IFERROR(sterncalib!I105/GAMSsternCa!I105,"")</f>
        <v>0.99517480050701546</v>
      </c>
      <c r="K105" s="61">
        <f>IFERROR(sterncalib!J105/GAMSsternCa!J105,"")</f>
        <v>0.99370433905054034</v>
      </c>
      <c r="L105" s="61">
        <f>IFERROR(sterncalib!K105/GAMSsternCa!K105,"")</f>
        <v>0.99212537506907161</v>
      </c>
      <c r="M105" s="61">
        <f>IFERROR(sterncalib!L105/GAMSsternCa!L105,"")</f>
        <v>0.99043794838432397</v>
      </c>
      <c r="N105" s="61">
        <f>IFERROR(sterncalib!M105/GAMSsternCa!M105,"")</f>
        <v>0.98863632575938654</v>
      </c>
      <c r="O105" s="61">
        <f>IFERROR(sterncalib!N105/GAMSsternCa!N105,"")</f>
        <v>0.98671263148332633</v>
      </c>
      <c r="P105" s="61">
        <f>IFERROR(sterncalib!O105/GAMSsternCa!O105,"")</f>
        <v>0.98466076546988501</v>
      </c>
      <c r="Q105" s="61">
        <f>IFERROR(sterncalib!P105/GAMSsternCa!P105,"")</f>
        <v>0.98248104231214684</v>
      </c>
      <c r="R105" s="61">
        <f>IFERROR(sterncalib!Q105/GAMSsternCa!Q105,"")</f>
        <v>0.9801862284729701</v>
      </c>
      <c r="S105" s="61">
        <f>IFERROR(sterncalib!R105/GAMSsternCa!R105,"")</f>
        <v>0.97780973744480681</v>
      </c>
      <c r="T105" s="61">
        <f>IFERROR(sterncalib!S105/GAMSsternCa!S105,"")</f>
        <v>0.97541726665310624</v>
      </c>
      <c r="U105" s="61">
        <f>IFERROR(sterncalib!T105/GAMSsternCa!T105,"")</f>
        <v>0.9731234515220516</v>
      </c>
      <c r="V105" s="61">
        <f>IFERROR(sterncalib!U105/GAMSsternCa!U105,"")</f>
        <v>0.9710923334939906</v>
      </c>
      <c r="W105" s="61">
        <f>IFERROR(sterncalib!V105/GAMSsternCa!V105,"")</f>
        <v>0.96955182387953331</v>
      </c>
      <c r="X105" s="61">
        <f>IFERROR(sterncalib!W105/GAMSsternCa!W105,"")</f>
        <v>0.96839002878176583</v>
      </c>
      <c r="Y105" s="61">
        <f>IFERROR(sterncalib!X105/GAMSsternCa!X105,"")</f>
        <v>0.96752534356389108</v>
      </c>
      <c r="Z105" s="61">
        <f>IFERROR(sterncalib!Y105/GAMSsternCa!Y105,"")</f>
        <v>0.96689641443043961</v>
      </c>
      <c r="AA105" s="61">
        <f>IFERROR(sterncalib!Z105/GAMSsternCa!Z105,"")</f>
        <v>0.96645587929201882</v>
      </c>
      <c r="AB105" s="61">
        <f>IFERROR(sterncalib!AA105/GAMSsternCa!AA105,"")</f>
        <v>0.96616640857757508</v>
      </c>
      <c r="AC105" s="61">
        <f>IFERROR(sterncalib!AB105/GAMSsternCa!AB105,"")</f>
        <v>0.96599803335209466</v>
      </c>
      <c r="AD105" s="61">
        <f>IFERROR(sterncalib!AC105/GAMSsternCa!AC105,"")</f>
        <v>0.96592636514849761</v>
      </c>
      <c r="AE105" s="61">
        <f>IFERROR(sterncalib!AD105/GAMSsternCa!AD105,"")</f>
        <v>0.96593136407436553</v>
      </c>
      <c r="AF105" s="61">
        <f>IFERROR(sterncalib!AE105/GAMSsternCa!AE105,"")</f>
        <v>0.96599643583278816</v>
      </c>
      <c r="AG105" s="61">
        <f>IFERROR(sterncalib!AF105/GAMSsternCa!AF105,"")</f>
        <v>0.97436285612423179</v>
      </c>
      <c r="AH105" s="61">
        <f>IFERROR(sterncalib!AG105/GAMSsternCa!AG105,"")</f>
        <v>0.99106164108875205</v>
      </c>
      <c r="AI105" s="61">
        <f>IFERROR(sterncalib!AH105/GAMSsternCa!AH105,"")</f>
        <v>1.0165276265911443</v>
      </c>
      <c r="AJ105" s="61">
        <f>IFERROR(sterncalib!AI105/GAMSsternCa!AI105,"")</f>
        <v>1.0433485886875542</v>
      </c>
      <c r="AK105" s="61">
        <f>IFERROR(sterncalib!AJ105/GAMSsternCa!AJ105,"")</f>
        <v>1.070616561054424</v>
      </c>
      <c r="AL105" s="61">
        <f>IFERROR(sterncalib!AK105/GAMSsternCa!AK105,"")</f>
        <v>1.0978962250039714</v>
      </c>
      <c r="AM105" s="61">
        <f>IFERROR(sterncalib!AL105/GAMSsternCa!AL105,"")</f>
        <v>1.1250522035121915</v>
      </c>
      <c r="AN105" s="61">
        <f>IFERROR(sterncalib!AM105/GAMSsternCa!AM105,"")</f>
        <v>1.1521577042176563</v>
      </c>
      <c r="AO105" s="61">
        <f>IFERROR(sterncalib!AN105/GAMSsternCa!AN105,"")</f>
        <v>1.1794470910605284</v>
      </c>
      <c r="AP105" s="61">
        <f>IFERROR(sterncalib!AO105/GAMSsternCa!AO105,"")</f>
        <v>1.2072961701715754</v>
      </c>
      <c r="AQ105" s="61">
        <f>IFERROR(sterncalib!AP105/GAMSsternCa!AP105,"")</f>
        <v>1.2362236180501134</v>
      </c>
      <c r="AR105" s="61">
        <f>IFERROR(sterncalib!AQ105/GAMSsternCa!AQ105,"")</f>
        <v>1.2669130982231656</v>
      </c>
      <c r="AS105" s="61">
        <f>IFERROR(sterncalib!AR105/GAMSsternCa!AR105,"")</f>
        <v>1.3002602851311418</v>
      </c>
      <c r="AT105" s="61">
        <f>IFERROR(sterncalib!AS105/GAMSsternCa!AS105,"")</f>
        <v>1.3374555766911931</v>
      </c>
      <c r="AU105" s="61">
        <f>IFERROR(sterncalib!AT105/GAMSsternCa!AT105,"")</f>
        <v>1.3801233274918516</v>
      </c>
      <c r="AV105" s="61">
        <f>IFERROR(sterncalib!AU105/GAMSsternCa!AU105,"")</f>
        <v>1.430559022731275</v>
      </c>
      <c r="AW105" s="61">
        <f>IFERROR(sterncalib!AV105/GAMSsternCa!AV105,"")</f>
        <v>1.4921466859081065</v>
      </c>
      <c r="AX105" s="61">
        <f>IFERROR(sterncalib!AW105/GAMSsternCa!AW105,"")</f>
        <v>1.5701322883327309</v>
      </c>
      <c r="AY105" s="61">
        <f>IFERROR(sterncalib!AX105/GAMSsternCa!AX105,"")</f>
        <v>1.6731570496966224</v>
      </c>
      <c r="AZ105" s="61">
        <f>IFERROR(sterncalib!AY105/GAMSsternCa!AY105,"")</f>
        <v>1.816578035111029</v>
      </c>
      <c r="BA105" s="61">
        <f>IFERROR(sterncalib!AZ105/GAMSsternCa!AZ105,"")</f>
        <v>2.0305412846867408</v>
      </c>
      <c r="BB105" s="61">
        <f>IFERROR(sterncalib!BA105/GAMSsternCa!BA105,"")</f>
        <v>2.3830262124904449</v>
      </c>
      <c r="BC105" s="61">
        <f>IFERROR(sterncalib!BB105/GAMSsternCa!BB105,"")</f>
        <v>2.9195575095828796</v>
      </c>
      <c r="BD105" s="61">
        <f>IFERROR(sterncalib!BC105/GAMSsternCa!BC105,"")</f>
        <v>3.5818140070241928</v>
      </c>
      <c r="BE105" s="61">
        <f>IFERROR(sterncalib!BD105/GAMSsternCa!BD105,"")</f>
        <v>3.9868068146922391</v>
      </c>
      <c r="BF105" s="61">
        <f>IFERROR(sterncalib!BE105/GAMSsternCa!BE105,"")</f>
        <v>3.665806077144198</v>
      </c>
      <c r="BG105" s="61">
        <f>IFERROR(sterncalib!BF105/GAMSsternCa!BF105,"")</f>
        <v>2.889146363656832</v>
      </c>
      <c r="BH105" s="61">
        <f>IFERROR(sterncalib!BG105/GAMSsternCa!BG105,"")</f>
        <v>2.2077161559642793</v>
      </c>
      <c r="BI105" s="61">
        <f>IFERROR(sterncalib!BH105/GAMSsternCa!BH105,"")</f>
        <v>1.7663949028369332</v>
      </c>
      <c r="BJ105" s="61">
        <f>IFERROR(sterncalib!BI105/GAMSsternCa!BI105,"")</f>
        <v>1.5011400464835412</v>
      </c>
    </row>
    <row r="106" spans="1:62" x14ac:dyDescent="0.25">
      <c r="A106" t="str">
        <f>sterncalib!A106</f>
        <v xml:space="preserve">     Climate damages (trillion $)</v>
      </c>
      <c r="B106" t="str">
        <f>GAMSbase!A106</f>
        <v>Climate damages (trillion USD)</v>
      </c>
      <c r="C106" s="61">
        <f>IFERROR(sterncalib!B106/GAMSsternCa!B106,"")</f>
        <v>1.0000000001848222</v>
      </c>
      <c r="D106" s="61">
        <f>IFERROR(sterncalib!C106/GAMSsternCa!C106,"")</f>
        <v>0.99999999984264687</v>
      </c>
      <c r="E106" s="61">
        <f>IFERROR(sterncalib!D106/GAMSsternCa!D106,"")</f>
        <v>0.98989632275931883</v>
      </c>
      <c r="F106" s="61">
        <f>IFERROR(sterncalib!E106/GAMSsternCa!E106,"")</f>
        <v>0.98690210974285619</v>
      </c>
      <c r="G106" s="61">
        <f>IFERROR(sterncalib!F106/GAMSsternCa!F106,"")</f>
        <v>0.98368727837820513</v>
      </c>
      <c r="H106" s="61">
        <f>IFERROR(sterncalib!G106/GAMSsternCa!G106,"")</f>
        <v>0.98011906902883883</v>
      </c>
      <c r="I106" s="61">
        <f>IFERROR(sterncalib!H106/GAMSsternCa!H106,"")</f>
        <v>0.97608193951395017</v>
      </c>
      <c r="J106" s="61">
        <f>IFERROR(sterncalib!I106/GAMSsternCa!I106,"")</f>
        <v>0.9714584859445714</v>
      </c>
      <c r="K106" s="61">
        <f>IFERROR(sterncalib!J106/GAMSsternCa!J106,"")</f>
        <v>0.96611834578641009</v>
      </c>
      <c r="L106" s="61">
        <f>IFERROR(sterncalib!K106/GAMSsternCa!K106,"")</f>
        <v>0.95991188525287152</v>
      </c>
      <c r="M106" s="61">
        <f>IFERROR(sterncalib!L106/GAMSsternCa!L106,"")</f>
        <v>0.95266686483721486</v>
      </c>
      <c r="N106" s="61">
        <f>IFERROR(sterncalib!M106/GAMSsternCa!M106,"")</f>
        <v>0.94418724194582049</v>
      </c>
      <c r="O106" s="61">
        <f>IFERROR(sterncalib!N106/GAMSsternCa!N106,"")</f>
        <v>0.9342539217019451</v>
      </c>
      <c r="P106" s="61">
        <f>IFERROR(sterncalib!O106/GAMSsternCa!O106,"")</f>
        <v>0.92262771132392252</v>
      </c>
      <c r="Q106" s="61">
        <f>IFERROR(sterncalib!P106/GAMSsternCa!P106,"")</f>
        <v>0.90905503774224672</v>
      </c>
      <c r="R106" s="61">
        <f>IFERROR(sterncalib!Q106/GAMSsternCa!Q106,"")</f>
        <v>0.89327719122729932</v>
      </c>
      <c r="S106" s="61">
        <f>IFERROR(sterncalib!R106/GAMSsternCa!R106,"")</f>
        <v>0.87504396665533291</v>
      </c>
      <c r="T106" s="61">
        <f>IFERROR(sterncalib!S106/GAMSsternCa!S106,"")</f>
        <v>0.8541325824178414</v>
      </c>
      <c r="U106" s="61">
        <f>IFERROR(sterncalib!T106/GAMSsternCa!T106,"")</f>
        <v>0.83037264441531655</v>
      </c>
      <c r="V106" s="61">
        <f>IFERROR(sterncalib!U106/GAMSsternCa!U106,"")</f>
        <v>0.80398611894552352</v>
      </c>
      <c r="W106" s="61">
        <f>IFERROR(sterncalib!V106/GAMSsternCa!V106,"")</f>
        <v>0.77510186958744653</v>
      </c>
      <c r="X106" s="61">
        <f>IFERROR(sterncalib!W106/GAMSsternCa!W106,"")</f>
        <v>0.74361891869296914</v>
      </c>
      <c r="Y106" s="61">
        <f>IFERROR(sterncalib!X106/GAMSsternCa!X106,"")</f>
        <v>0.70961162656005805</v>
      </c>
      <c r="Z106" s="61">
        <f>IFERROR(sterncalib!Y106/GAMSsternCa!Y106,"")</f>
        <v>0.67330153478889021</v>
      </c>
      <c r="AA106" s="61">
        <f>IFERROR(sterncalib!Z106/GAMSsternCa!Z106,"")</f>
        <v>0.63506266495748442</v>
      </c>
      <c r="AB106" s="61">
        <f>IFERROR(sterncalib!AA106/GAMSsternCa!AA106,"")</f>
        <v>0.59541835017750544</v>
      </c>
      <c r="AC106" s="61">
        <f>IFERROR(sterncalib!AB106/GAMSsternCa!AB106,"")</f>
        <v>0.55502629353803712</v>
      </c>
      <c r="AD106" s="61">
        <f>IFERROR(sterncalib!AC106/GAMSsternCa!AC106,"")</f>
        <v>0.51465002828971707</v>
      </c>
      <c r="AE106" s="61">
        <f>IFERROR(sterncalib!AD106/GAMSsternCa!AD106,"")</f>
        <v>0.47511694783810643</v>
      </c>
      <c r="AF106" s="61">
        <f>IFERROR(sterncalib!AE106/GAMSsternCa!AE106,"")</f>
        <v>0.43726546728441046</v>
      </c>
      <c r="AG106" s="61">
        <f>IFERROR(sterncalib!AF106/GAMSsternCa!AF106,"")</f>
        <v>0.40545160764874338</v>
      </c>
      <c r="AH106" s="61">
        <f>IFERROR(sterncalib!AG106/GAMSsternCa!AG106,"")</f>
        <v>0.3793960084502333</v>
      </c>
      <c r="AI106" s="61">
        <f>IFERROR(sterncalib!AH106/GAMSsternCa!AH106,"")</f>
        <v>0.78838421635754952</v>
      </c>
      <c r="AJ106" s="61">
        <f>IFERROR(sterncalib!AI106/GAMSsternCa!AI106,"")</f>
        <v>0.88668607874596383</v>
      </c>
      <c r="AK106" s="61">
        <f>IFERROR(sterncalib!AJ106/GAMSsternCa!AJ106,"")</f>
        <v>0.96165542757978584</v>
      </c>
      <c r="AL106" s="61">
        <f>IFERROR(sterncalib!AK106/GAMSsternCa!AK106,"")</f>
        <v>1.0214563299606678</v>
      </c>
      <c r="AM106" s="61">
        <f>IFERROR(sterncalib!AL106/GAMSsternCa!AL106,"")</f>
        <v>1.0710696258726491</v>
      </c>
      <c r="AN106" s="61">
        <f>IFERROR(sterncalib!AM106/GAMSsternCa!AM106,"")</f>
        <v>1.1138036222023522</v>
      </c>
      <c r="AO106" s="61">
        <f>IFERROR(sterncalib!AN106/GAMSsternCa!AN106,"")</f>
        <v>1.1520220321495163</v>
      </c>
      <c r="AP106" s="61">
        <f>IFERROR(sterncalib!AO106/GAMSsternCa!AO106,"")</f>
        <v>1.1875385529075126</v>
      </c>
      <c r="AQ106" s="61">
        <f>IFERROR(sterncalib!AP106/GAMSsternCa!AP106,"")</f>
        <v>1.2218585228126464</v>
      </c>
      <c r="AR106" s="61">
        <f>IFERROR(sterncalib!AQ106/GAMSsternCa!AQ106,"")</f>
        <v>1.2563492167372599</v>
      </c>
      <c r="AS106" s="61">
        <f>IFERROR(sterncalib!AR106/GAMSsternCa!AR106,"")</f>
        <v>1.2923826015287692</v>
      </c>
      <c r="AT106" s="61">
        <f>IFERROR(sterncalib!AS106/GAMSsternCa!AS106,"")</f>
        <v>1.3314817786777231</v>
      </c>
      <c r="AU106" s="61">
        <f>IFERROR(sterncalib!AT106/GAMSsternCa!AT106,"")</f>
        <v>1.375503768532244</v>
      </c>
      <c r="AV106" s="61">
        <f>IFERROR(sterncalib!AU106/GAMSsternCa!AU106,"")</f>
        <v>1.4269065763198843</v>
      </c>
      <c r="AW106" s="61">
        <f>IFERROR(sterncalib!AV106/GAMSsternCa!AV106,"")</f>
        <v>1.4891873578626711</v>
      </c>
      <c r="AX106" s="61">
        <f>IFERROR(sterncalib!AW106/GAMSsternCa!AW106,"")</f>
        <v>1.5676701432398921</v>
      </c>
      <c r="AY106" s="61">
        <f>IFERROR(sterncalib!AX106/GAMSsternCa!AX106,"")</f>
        <v>1.6710490220298986</v>
      </c>
      <c r="AZ106" s="61">
        <f>IFERROR(sterncalib!AY106/GAMSsternCa!AY106,"")</f>
        <v>1.8147142881756384</v>
      </c>
      <c r="BA106" s="61">
        <f>IFERROR(sterncalib!AZ106/GAMSsternCa!AZ106,"")</f>
        <v>2.0288282756844054</v>
      </c>
      <c r="BB106" s="61">
        <f>IFERROR(sterncalib!BA106/GAMSsternCa!BA106,"")</f>
        <v>2.3813529232821451</v>
      </c>
      <c r="BC106" s="61">
        <f>IFERROR(sterncalib!BB106/GAMSsternCa!BB106,"")</f>
        <v>2.9178586455308166</v>
      </c>
      <c r="BD106" s="61">
        <f>IFERROR(sterncalib!BC106/GAMSsternCa!BC106,"")</f>
        <v>3.5800947417139324</v>
      </c>
      <c r="BE106" s="61">
        <f>IFERROR(sterncalib!BD106/GAMSsternCa!BD106,"")</f>
        <v>3.985225799851297</v>
      </c>
      <c r="BF106" s="61">
        <f>IFERROR(sterncalib!BE106/GAMSsternCa!BE106,"")</f>
        <v>3.664593082822075</v>
      </c>
      <c r="BG106" s="61">
        <f>IFERROR(sterncalib!BF106/GAMSsternCa!BF106,"")</f>
        <v>2.8883224080024852</v>
      </c>
      <c r="BH106" s="61">
        <f>IFERROR(sterncalib!BG106/GAMSsternCa!BG106,"")</f>
        <v>2.2071437462863046</v>
      </c>
      <c r="BI106" s="61">
        <f>IFERROR(sterncalib!BH106/GAMSsternCa!BH106,"")</f>
        <v>1.7659470786700631</v>
      </c>
      <c r="BJ106" s="61">
        <f>IFERROR(sterncalib!BI106/GAMSsternCa!BI106,"")</f>
        <v>1.500739319191194</v>
      </c>
    </row>
    <row r="107" spans="1:62" x14ac:dyDescent="0.25">
      <c r="A107" t="str">
        <f>sterncalib!A107</f>
        <v>Output after damages before abatement</v>
      </c>
      <c r="B107" t="str">
        <f>GAMSbase!A107</f>
        <v>Output post-damages yet pre-abatement</v>
      </c>
      <c r="C107" s="61">
        <f>IFERROR(sterncalib!B107/GAMSsternCa!B107,"")</f>
        <v>1.0000000000003002</v>
      </c>
      <c r="D107" s="61">
        <f>IFERROR(sterncalib!C107/GAMSsternCa!C107,"")</f>
        <v>0.99999999997148825</v>
      </c>
      <c r="E107" s="61">
        <f>IFERROR(sterncalib!D107/GAMSsternCa!D107,"")</f>
        <v>0.98989632292647212</v>
      </c>
      <c r="F107" s="61">
        <f>IFERROR(sterncalib!E107/GAMSsternCa!E107,"")</f>
        <v>0.9873471002288402</v>
      </c>
      <c r="G107" s="61">
        <f>IFERROR(sterncalib!F107/GAMSsternCa!F107,"")</f>
        <v>0.98490693643429472</v>
      </c>
      <c r="H107" s="61">
        <f>IFERROR(sterncalib!G107/GAMSsternCa!G107,"")</f>
        <v>0.98235351567615004</v>
      </c>
      <c r="I107" s="61">
        <f>IFERROR(sterncalib!H107/GAMSsternCa!H107,"")</f>
        <v>0.97950694135902761</v>
      </c>
      <c r="J107" s="61">
        <f>IFERROR(sterncalib!I107/GAMSsternCa!I107,"")</f>
        <v>0.97620690131705778</v>
      </c>
      <c r="K107" s="61">
        <f>IFERROR(sterncalib!J107/GAMSsternCa!J107,"")</f>
        <v>0.97229688249085178</v>
      </c>
      <c r="L107" s="61">
        <f>IFERROR(sterncalib!K107/GAMSsternCa!K107,"")</f>
        <v>0.96761315261667391</v>
      </c>
      <c r="M107" s="61">
        <f>IFERROR(sterncalib!L107/GAMSsternCa!L107,"")</f>
        <v>0.96197698285583633</v>
      </c>
      <c r="N107" s="61">
        <f>IFERROR(sterncalib!M107/GAMSsternCa!M107,"")</f>
        <v>0.95518923061245309</v>
      </c>
      <c r="O107" s="61">
        <f>IFERROR(sterncalib!N107/GAMSsternCa!N107,"")</f>
        <v>0.94702689204059598</v>
      </c>
      <c r="P107" s="61">
        <f>IFERROR(sterncalib!O107/GAMSsternCa!O107,"")</f>
        <v>0.93724160034014969</v>
      </c>
      <c r="Q107" s="61">
        <f>IFERROR(sterncalib!P107/GAMSsternCa!P107,"")</f>
        <v>0.92556032050414216</v>
      </c>
      <c r="R107" s="61">
        <f>IFERROR(sterncalib!Q107/GAMSsternCa!Q107,"")</f>
        <v>0.91168869871233349</v>
      </c>
      <c r="S107" s="61">
        <f>IFERROR(sterncalib!R107/GAMSsternCa!R107,"")</f>
        <v>0.89531766924793943</v>
      </c>
      <c r="T107" s="61">
        <f>IFERROR(sterncalib!S107/GAMSsternCa!S107,"")</f>
        <v>0.87613399627886979</v>
      </c>
      <c r="U107" s="61">
        <f>IFERROR(sterncalib!T107/GAMSsternCa!T107,"")</f>
        <v>0.85383541148730946</v>
      </c>
      <c r="V107" s="61">
        <f>IFERROR(sterncalib!U107/GAMSsternCa!U107,"")</f>
        <v>0.82848852088217373</v>
      </c>
      <c r="W107" s="61">
        <f>IFERROR(sterncalib!V107/GAMSsternCa!V107,"")</f>
        <v>0.80003331096524888</v>
      </c>
      <c r="X107" s="61">
        <f>IFERROR(sterncalib!W107/GAMSsternCa!W107,"")</f>
        <v>0.76848565225598076</v>
      </c>
      <c r="Y107" s="61">
        <f>IFERROR(sterncalib!X107/GAMSsternCa!X107,"")</f>
        <v>0.73401324503121612</v>
      </c>
      <c r="Z107" s="61">
        <f>IFERROR(sterncalib!Y107/GAMSsternCa!Y107,"")</f>
        <v>0.69691630455866904</v>
      </c>
      <c r="AA107" s="61">
        <f>IFERROR(sterncalib!Z107/GAMSsternCa!Z107,"")</f>
        <v>0.65763880906900618</v>
      </c>
      <c r="AB107" s="61">
        <f>IFERROR(sterncalib!AA107/GAMSsternCa!AA107,"")</f>
        <v>0.61676872665281746</v>
      </c>
      <c r="AC107" s="61">
        <f>IFERROR(sterncalib!AB107/GAMSsternCa!AB107,"")</f>
        <v>0.57502468921467309</v>
      </c>
      <c r="AD107" s="61">
        <f>IFERROR(sterncalib!AC107/GAMSsternCa!AC107,"")</f>
        <v>0.53322777170252156</v>
      </c>
      <c r="AE107" s="61">
        <f>IFERROR(sterncalib!AD107/GAMSsternCa!AD107,"")</f>
        <v>0.4922589093813074</v>
      </c>
      <c r="AF107" s="61">
        <f>IFERROR(sterncalib!AE107/GAMSsternCa!AE107,"")</f>
        <v>0.45300484846343336</v>
      </c>
      <c r="AG107" s="61">
        <f>IFERROR(sterncalib!AF107/GAMSsternCa!AF107,"")</f>
        <v>0.41635278954061744</v>
      </c>
      <c r="AH107" s="61">
        <f>IFERROR(sterncalib!AG107/GAMSsternCa!AG107,"")</f>
        <v>0.38288911717806634</v>
      </c>
      <c r="AI107" s="61">
        <f>IFERROR(sterncalib!AH107/GAMSsternCa!AH107,"")</f>
        <v>0.77531397987787765</v>
      </c>
      <c r="AJ107" s="61">
        <f>IFERROR(sterncalib!AI107/GAMSsternCa!AI107,"")</f>
        <v>0.8491712223823894</v>
      </c>
      <c r="AK107" s="61">
        <f>IFERROR(sterncalib!AJ107/GAMSsternCa!AJ107,"")</f>
        <v>0.89715278099842299</v>
      </c>
      <c r="AL107" s="61">
        <f>IFERROR(sterncalib!AK107/GAMSsternCa!AK107,"")</f>
        <v>0.92896739671420692</v>
      </c>
      <c r="AM107" s="61">
        <f>IFERROR(sterncalib!AL107/GAMSsternCa!AL107,"")</f>
        <v>0.95034979143466225</v>
      </c>
      <c r="AN107" s="61">
        <f>IFERROR(sterncalib!AM107/GAMSsternCa!AM107,"")</f>
        <v>0.96486111565967714</v>
      </c>
      <c r="AO107" s="61">
        <f>IFERROR(sterncalib!AN107/GAMSsternCa!AN107,"")</f>
        <v>0.97478661917198639</v>
      </c>
      <c r="AP107" s="61">
        <f>IFERROR(sterncalib!AO107/GAMSsternCa!AO107,"")</f>
        <v>0.98162470443189453</v>
      </c>
      <c r="AQ107" s="61">
        <f>IFERROR(sterncalib!AP107/GAMSsternCa!AP107,"")</f>
        <v>0.98637190350945514</v>
      </c>
      <c r="AR107" s="61">
        <f>IFERROR(sterncalib!AQ107/GAMSsternCa!AQ107,"")</f>
        <v>0.98969723372710761</v>
      </c>
      <c r="AS107" s="61">
        <f>IFERROR(sterncalib!AR107/GAMSsternCa!AR107,"")</f>
        <v>0.99205263894785356</v>
      </c>
      <c r="AT107" s="61">
        <f>IFERROR(sterncalib!AS107/GAMSsternCa!AS107,"")</f>
        <v>0.99374467655908816</v>
      </c>
      <c r="AU107" s="61">
        <f>IFERROR(sterncalib!AT107/GAMSsternCa!AT107,"")</f>
        <v>0.99498184995170125</v>
      </c>
      <c r="AV107" s="61">
        <f>IFERROR(sterncalib!AU107/GAMSsternCa!AU107,"")</f>
        <v>0.99590623094249264</v>
      </c>
      <c r="AW107" s="61">
        <f>IFERROR(sterncalib!AV107/GAMSsternCa!AV107,"")</f>
        <v>0.99661475752368378</v>
      </c>
      <c r="AX107" s="61">
        <f>IFERROR(sterncalib!AW107/GAMSsternCa!AW107,"")</f>
        <v>0.99717365371427247</v>
      </c>
      <c r="AY107" s="61">
        <f>IFERROR(sterncalib!AX107/GAMSsternCa!AX107,"")</f>
        <v>0.99762822547488972</v>
      </c>
      <c r="AZ107" s="61">
        <f>IFERROR(sterncalib!AY107/GAMSsternCa!AY107,"")</f>
        <v>0.99800952691249722</v>
      </c>
      <c r="BA107" s="61">
        <f>IFERROR(sterncalib!AZ107/GAMSsternCa!AZ107,"")</f>
        <v>0.99833889797079978</v>
      </c>
      <c r="BB107" s="61">
        <f>IFERROR(sterncalib!BA107/GAMSsternCa!BA107,"")</f>
        <v>0.99862630270854591</v>
      </c>
      <c r="BC107" s="61">
        <f>IFERROR(sterncalib!BB107/GAMSsternCa!BB107,"")</f>
        <v>0.99887274579834118</v>
      </c>
      <c r="BD107" s="61">
        <f>IFERROR(sterncalib!BC107/GAMSsternCa!BC107,"")</f>
        <v>0.99906629706742212</v>
      </c>
      <c r="BE107" s="61">
        <f>IFERROR(sterncalib!BD107/GAMSsternCa!BD107,"")</f>
        <v>0.99919754510193448</v>
      </c>
      <c r="BF107" s="61">
        <f>IFERROR(sterncalib!BE107/GAMSsternCa!BE107,"")</f>
        <v>0.99926069543888985</v>
      </c>
      <c r="BG107" s="61">
        <f>IFERROR(sterncalib!BF107/GAMSsternCa!BF107,"")</f>
        <v>0.99925419311214558</v>
      </c>
      <c r="BH107" s="61">
        <f>IFERROR(sterncalib!BG107/GAMSsternCa!BG107,"")</f>
        <v>0.99918114521822843</v>
      </c>
      <c r="BI107" s="61">
        <f>IFERROR(sterncalib!BH107/GAMSsternCa!BH107,"")</f>
        <v>0.99904929398503761</v>
      </c>
      <c r="BJ107" s="61">
        <f>IFERROR(sterncalib!BI107/GAMSsternCa!BI107,"")</f>
        <v>0.99887010534385856</v>
      </c>
    </row>
    <row r="108" spans="1:62" x14ac:dyDescent="0.25">
      <c r="A108" t="str">
        <f>sterncalib!A108</f>
        <v xml:space="preserve">    Abatement cost (fraction of output)</v>
      </c>
      <c r="B108" t="str">
        <f>GAMSbase!A108</f>
        <v>Abatement cost (fraction of gross output)</v>
      </c>
      <c r="C108" s="61" t="str">
        <f>IFERROR(sterncalib!B108/GAMSsternCa!B108,"")</f>
        <v/>
      </c>
      <c r="D108" s="61" t="str">
        <f>IFERROR(sterncalib!C108/GAMSsternCa!C108,"")</f>
        <v/>
      </c>
      <c r="E108" s="61" t="str">
        <f>IFERROR(sterncalib!D108/GAMSsternCa!D108,"")</f>
        <v/>
      </c>
      <c r="F108" s="61" t="str">
        <f>IFERROR(sterncalib!E108/GAMSsternCa!E108,"")</f>
        <v/>
      </c>
      <c r="G108" s="61" t="str">
        <f>IFERROR(sterncalib!F108/GAMSsternCa!F108,"")</f>
        <v/>
      </c>
      <c r="H108" s="61" t="str">
        <f>IFERROR(sterncalib!G108/GAMSsternCa!G108,"")</f>
        <v/>
      </c>
      <c r="I108" s="61" t="str">
        <f>IFERROR(sterncalib!H108/GAMSsternCa!H108,"")</f>
        <v/>
      </c>
      <c r="J108" s="61" t="str">
        <f>IFERROR(sterncalib!I108/GAMSsternCa!I108,"")</f>
        <v/>
      </c>
      <c r="K108" s="61" t="str">
        <f>IFERROR(sterncalib!J108/GAMSsternCa!J108,"")</f>
        <v/>
      </c>
      <c r="L108" s="61" t="str">
        <f>IFERROR(sterncalib!K108/GAMSsternCa!K108,"")</f>
        <v/>
      </c>
      <c r="M108" s="61" t="str">
        <f>IFERROR(sterncalib!L108/GAMSsternCa!L108,"")</f>
        <v/>
      </c>
      <c r="N108" s="61" t="str">
        <f>IFERROR(sterncalib!M108/GAMSsternCa!M108,"")</f>
        <v/>
      </c>
      <c r="O108" s="61" t="str">
        <f>IFERROR(sterncalib!N108/GAMSsternCa!N108,"")</f>
        <v/>
      </c>
      <c r="P108" s="61" t="str">
        <f>IFERROR(sterncalib!O108/GAMSsternCa!O108,"")</f>
        <v/>
      </c>
      <c r="Q108" s="61" t="str">
        <f>IFERROR(sterncalib!P108/GAMSsternCa!P108,"")</f>
        <v/>
      </c>
      <c r="R108" s="61" t="str">
        <f>IFERROR(sterncalib!Q108/GAMSsternCa!Q108,"")</f>
        <v/>
      </c>
      <c r="S108" s="61" t="str">
        <f>IFERROR(sterncalib!R108/GAMSsternCa!R108,"")</f>
        <v/>
      </c>
      <c r="T108" s="61" t="str">
        <f>IFERROR(sterncalib!S108/GAMSsternCa!S108,"")</f>
        <v/>
      </c>
      <c r="U108" s="61" t="str">
        <f>IFERROR(sterncalib!T108/GAMSsternCa!T108,"")</f>
        <v/>
      </c>
      <c r="V108" s="61" t="str">
        <f>IFERROR(sterncalib!U108/GAMSsternCa!U108,"")</f>
        <v/>
      </c>
      <c r="W108" s="61" t="str">
        <f>IFERROR(sterncalib!V108/GAMSsternCa!V108,"")</f>
        <v/>
      </c>
      <c r="X108" s="61" t="str">
        <f>IFERROR(sterncalib!W108/GAMSsternCa!W108,"")</f>
        <v/>
      </c>
      <c r="Y108" s="61" t="str">
        <f>IFERROR(sterncalib!X108/GAMSsternCa!X108,"")</f>
        <v/>
      </c>
      <c r="Z108" s="61" t="str">
        <f>IFERROR(sterncalib!Y108/GAMSsternCa!Y108,"")</f>
        <v/>
      </c>
      <c r="AA108" s="61" t="str">
        <f>IFERROR(sterncalib!Z108/GAMSsternCa!Z108,"")</f>
        <v/>
      </c>
      <c r="AB108" s="61" t="str">
        <f>IFERROR(sterncalib!AA108/GAMSsternCa!AA108,"")</f>
        <v/>
      </c>
      <c r="AC108" s="61" t="str">
        <f>IFERROR(sterncalib!AB108/GAMSsternCa!AB108,"")</f>
        <v/>
      </c>
      <c r="AD108" s="61" t="str">
        <f>IFERROR(sterncalib!AC108/GAMSsternCa!AC108,"")</f>
        <v/>
      </c>
      <c r="AE108" s="61" t="str">
        <f>IFERROR(sterncalib!AD108/GAMSsternCa!AD108,"")</f>
        <v/>
      </c>
      <c r="AF108" s="61" t="str">
        <f>IFERROR(sterncalib!AE108/GAMSsternCa!AE108,"")</f>
        <v/>
      </c>
      <c r="AG108" s="61" t="str">
        <f>IFERROR(sterncalib!AF108/GAMSsternCa!AF108,"")</f>
        <v/>
      </c>
      <c r="AH108" s="61" t="str">
        <f>IFERROR(sterncalib!AG108/GAMSsternCa!AG108,"")</f>
        <v/>
      </c>
      <c r="AI108" s="61" t="str">
        <f>IFERROR(sterncalib!AH108/GAMSsternCa!AH108,"")</f>
        <v/>
      </c>
      <c r="AJ108" s="61" t="str">
        <f>IFERROR(sterncalib!AI108/GAMSsternCa!AI108,"")</f>
        <v/>
      </c>
      <c r="AK108" s="61" t="str">
        <f>IFERROR(sterncalib!AJ108/GAMSsternCa!AJ108,"")</f>
        <v/>
      </c>
      <c r="AL108" s="61" t="str">
        <f>IFERROR(sterncalib!AK108/GAMSsternCa!AK108,"")</f>
        <v/>
      </c>
      <c r="AM108" s="61" t="str">
        <f>IFERROR(sterncalib!AL108/GAMSsternCa!AL108,"")</f>
        <v/>
      </c>
      <c r="AN108" s="61" t="str">
        <f>IFERROR(sterncalib!AM108/GAMSsternCa!AM108,"")</f>
        <v/>
      </c>
      <c r="AO108" s="61" t="str">
        <f>IFERROR(sterncalib!AN108/GAMSsternCa!AN108,"")</f>
        <v/>
      </c>
      <c r="AP108" s="61" t="str">
        <f>IFERROR(sterncalib!AO108/GAMSsternCa!AO108,"")</f>
        <v/>
      </c>
      <c r="AQ108" s="61" t="str">
        <f>IFERROR(sterncalib!AP108/GAMSsternCa!AP108,"")</f>
        <v/>
      </c>
      <c r="AR108" s="61" t="str">
        <f>IFERROR(sterncalib!AQ108/GAMSsternCa!AQ108,"")</f>
        <v/>
      </c>
      <c r="AS108" s="61" t="str">
        <f>IFERROR(sterncalib!AR108/GAMSsternCa!AR108,"")</f>
        <v/>
      </c>
      <c r="AT108" s="61" t="str">
        <f>IFERROR(sterncalib!AS108/GAMSsternCa!AS108,"")</f>
        <v/>
      </c>
      <c r="AU108" s="61" t="str">
        <f>IFERROR(sterncalib!AT108/GAMSsternCa!AT108,"")</f>
        <v/>
      </c>
      <c r="AV108" s="61" t="str">
        <f>IFERROR(sterncalib!AU108/GAMSsternCa!AU108,"")</f>
        <v/>
      </c>
      <c r="AW108" s="61" t="str">
        <f>IFERROR(sterncalib!AV108/GAMSsternCa!AV108,"")</f>
        <v/>
      </c>
      <c r="AX108" s="61" t="str">
        <f>IFERROR(sterncalib!AW108/GAMSsternCa!AW108,"")</f>
        <v/>
      </c>
      <c r="AY108" s="61" t="str">
        <f>IFERROR(sterncalib!AX108/GAMSsternCa!AX108,"")</f>
        <v/>
      </c>
      <c r="AZ108" s="61" t="str">
        <f>IFERROR(sterncalib!AY108/GAMSsternCa!AY108,"")</f>
        <v/>
      </c>
      <c r="BA108" s="61" t="str">
        <f>IFERROR(sterncalib!AZ108/GAMSsternCa!AZ108,"")</f>
        <v/>
      </c>
      <c r="BB108" s="61" t="str">
        <f>IFERROR(sterncalib!BA108/GAMSsternCa!BA108,"")</f>
        <v/>
      </c>
      <c r="BC108" s="61" t="str">
        <f>IFERROR(sterncalib!BB108/GAMSsternCa!BB108,"")</f>
        <v/>
      </c>
      <c r="BD108" s="61" t="str">
        <f>IFERROR(sterncalib!BC108/GAMSsternCa!BC108,"")</f>
        <v/>
      </c>
      <c r="BE108" s="61" t="str">
        <f>IFERROR(sterncalib!BD108/GAMSsternCa!BD108,"")</f>
        <v/>
      </c>
      <c r="BF108" s="61" t="str">
        <f>IFERROR(sterncalib!BE108/GAMSsternCa!BE108,"")</f>
        <v/>
      </c>
      <c r="BG108" s="61" t="str">
        <f>IFERROR(sterncalib!BF108/GAMSsternCa!BF108,"")</f>
        <v/>
      </c>
      <c r="BH108" s="61" t="str">
        <f>IFERROR(sterncalib!BG108/GAMSsternCa!BG108,"")</f>
        <v/>
      </c>
      <c r="BI108" s="61" t="str">
        <f>IFERROR(sterncalib!BH108/GAMSsternCa!BH108,"")</f>
        <v/>
      </c>
      <c r="BJ108" s="61" t="str">
        <f>IFERROR(sterncalib!BI108/GAMSsternCa!BI108,"")</f>
        <v/>
      </c>
    </row>
    <row r="109" spans="1:62" x14ac:dyDescent="0.25">
      <c r="A109" t="str">
        <f>sterncalib!A109</f>
        <v xml:space="preserve">    Abatement cost ($ trillion)</v>
      </c>
      <c r="B109" t="str">
        <f>GAMSbase!A109</f>
        <v>Abatement cost (trillion USD)</v>
      </c>
      <c r="C109" s="61">
        <f>IFERROR(sterncalib!B109/GAMSsternCa!B109,"")</f>
        <v>0.9999999794732205</v>
      </c>
      <c r="D109" s="61">
        <f>IFERROR(sterncalib!C109/GAMSsternCa!C109,"")</f>
        <v>0.99999999998696742</v>
      </c>
      <c r="E109" s="61">
        <f>IFERROR(sterncalib!D109/GAMSsternCa!D109,"")</f>
        <v>0.98989632346651624</v>
      </c>
      <c r="F109" s="61">
        <f>IFERROR(sterncalib!E109/GAMSsternCa!E109,"")</f>
        <v>0.98734537606382899</v>
      </c>
      <c r="G109" s="61">
        <f>IFERROR(sterncalib!F109/GAMSsternCa!F109,"")</f>
        <v>0.9849011302692392</v>
      </c>
      <c r="H109" s="61">
        <f>IFERROR(sterncalib!G109/GAMSsternCa!G109,"")</f>
        <v>0.98234065909150314</v>
      </c>
      <c r="I109" s="61">
        <f>IFERROR(sterncalib!H109/GAMSsternCa!H109,"")</f>
        <v>0.97948347567731786</v>
      </c>
      <c r="J109" s="61">
        <f>IFERROR(sterncalib!I109/GAMSsternCa!I109,"")</f>
        <v>0.97616869250766158</v>
      </c>
      <c r="K109" s="61">
        <f>IFERROR(sterncalib!J109/GAMSsternCa!J109,"")</f>
        <v>0.97223923332037754</v>
      </c>
      <c r="L109" s="61">
        <f>IFERROR(sterncalib!K109/GAMSsternCa!K109,"")</f>
        <v>0.96753082791721723</v>
      </c>
      <c r="M109" s="61">
        <f>IFERROR(sterncalib!L109/GAMSsternCa!L109,"")</f>
        <v>0.96186426087074206</v>
      </c>
      <c r="N109" s="61">
        <f>IFERROR(sterncalib!M109/GAMSsternCa!M109,"")</f>
        <v>0.95504000739559303</v>
      </c>
      <c r="O109" s="61">
        <f>IFERROR(sterncalib!N109/GAMSsternCa!N109,"")</f>
        <v>0.94683486723694343</v>
      </c>
      <c r="P109" s="61">
        <f>IFERROR(sterncalib!O109/GAMSsternCa!O109,"")</f>
        <v>0.9370005846580064</v>
      </c>
      <c r="Q109" s="61">
        <f>IFERROR(sterncalib!P109/GAMSsternCa!P109,"")</f>
        <v>0.92526470953408857</v>
      </c>
      <c r="R109" s="61">
        <f>IFERROR(sterncalib!Q109/GAMSsternCa!Q109,"")</f>
        <v>0.91133415832025344</v>
      </c>
      <c r="S109" s="61">
        <f>IFERROR(sterncalib!R109/GAMSsternCa!R109,"")</f>
        <v>0.894902076852368</v>
      </c>
      <c r="T109" s="61">
        <f>IFERROR(sterncalib!S109/GAMSsternCa!S109,"")</f>
        <v>0.87565866410350857</v>
      </c>
      <c r="U109" s="61">
        <f>IFERROR(sterncalib!T109/GAMSsternCa!T109,"")</f>
        <v>0.8533065815127292</v>
      </c>
      <c r="V109" s="61">
        <f>IFERROR(sterncalib!U109/GAMSsternCa!U109,"")</f>
        <v>0.82791933434220111</v>
      </c>
      <c r="W109" s="61">
        <f>IFERROR(sterncalib!V109/GAMSsternCa!V109,"")</f>
        <v>0.79944346641307007</v>
      </c>
      <c r="X109" s="61">
        <f>IFERROR(sterncalib!W109/GAMSsternCa!W109,"")</f>
        <v>0.7678919627282349</v>
      </c>
      <c r="Y109" s="61">
        <f>IFERROR(sterncalib!X109/GAMSsternCa!X109,"")</f>
        <v>0.73342949659595658</v>
      </c>
      <c r="Z109" s="61">
        <f>IFERROR(sterncalib!Y109/GAMSsternCa!Y109,"")</f>
        <v>0.69635332790202953</v>
      </c>
      <c r="AA109" s="61">
        <f>IFERROR(sterncalib!Z109/GAMSsternCa!Z109,"")</f>
        <v>0.6571046624707606</v>
      </c>
      <c r="AB109" s="61">
        <f>IFERROR(sterncalib!AA109/GAMSsternCa!AA109,"")</f>
        <v>0.61626894180460545</v>
      </c>
      <c r="AC109" s="61">
        <f>IFERROR(sterncalib!AB109/GAMSsternCa!AB109,"")</f>
        <v>0.57456255136537293</v>
      </c>
      <c r="AD109" s="61">
        <f>IFERROR(sterncalib!AC109/GAMSsternCa!AC109,"")</f>
        <v>0.53280461837908411</v>
      </c>
      <c r="AE109" s="61">
        <f>IFERROR(sterncalib!AD109/GAMSsternCa!AD109,"")</f>
        <v>0.49187443909703843</v>
      </c>
      <c r="AF109" s="61">
        <f>IFERROR(sterncalib!AE109/GAMSsternCa!AE109,"")</f>
        <v>0.45265743374394302</v>
      </c>
      <c r="AG109" s="61">
        <f>IFERROR(sterncalib!AF109/GAMSsternCa!AF109,"")</f>
        <v>0.41611972897570831</v>
      </c>
      <c r="AH109" s="61">
        <f>IFERROR(sterncalib!AG109/GAMSsternCa!AG109,"")</f>
        <v>0.38281777035925491</v>
      </c>
      <c r="AI109" s="61">
        <f>IFERROR(sterncalib!AH109/GAMSsternCa!AH109,"")</f>
        <v>0.77556595281371066</v>
      </c>
      <c r="AJ109" s="61">
        <f>IFERROR(sterncalib!AI109/GAMSsternCa!AI109,"")</f>
        <v>0.8498464357108988</v>
      </c>
      <c r="AK109" s="61">
        <f>IFERROR(sterncalib!AJ109/GAMSsternCa!AJ109,"")</f>
        <v>0.89822581100339538</v>
      </c>
      <c r="AL109" s="61">
        <f>IFERROR(sterncalib!AK109/GAMSsternCa!AK109,"")</f>
        <v>0.93037602630746252</v>
      </c>
      <c r="AM109" s="61">
        <f>IFERROR(sterncalib!AL109/GAMSsternCa!AL109,"")</f>
        <v>0.95201771018755144</v>
      </c>
      <c r="AN109" s="61">
        <f>IFERROR(sterncalib!AM109/GAMSsternCa!AM109,"")</f>
        <v>0.9667110845203899</v>
      </c>
      <c r="AO109" s="61">
        <f>IFERROR(sterncalib!AN109/GAMSsternCa!AN109,"")</f>
        <v>0.97674752630948414</v>
      </c>
      <c r="AP109" s="61">
        <f>IFERROR(sterncalib!AO109/GAMSsternCa!AO109,"")</f>
        <v>0.98363481934613872</v>
      </c>
      <c r="AQ109" s="61">
        <f>IFERROR(sterncalib!AP109/GAMSsternCa!AP109,"")</f>
        <v>0.98837985848380472</v>
      </c>
      <c r="AR109" s="61">
        <f>IFERROR(sterncalib!AQ109/GAMSsternCa!AQ109,"")</f>
        <v>0.99166172175495515</v>
      </c>
      <c r="AS109" s="61">
        <f>IFERROR(sterncalib!AR109/GAMSsternCa!AR109,"")</f>
        <v>0.99394145071447049</v>
      </c>
      <c r="AT109" s="61">
        <f>IFERROR(sterncalib!AS109/GAMSsternCa!AS109,"")</f>
        <v>0.99553345582740527</v>
      </c>
      <c r="AU109" s="61">
        <f>IFERROR(sterncalib!AT109/GAMSsternCa!AT109,"")</f>
        <v>0.99665278953211689</v>
      </c>
      <c r="AV109" s="61">
        <f>IFERROR(sterncalib!AU109/GAMSsternCa!AU109,"")</f>
        <v>0.99744683217393681</v>
      </c>
      <c r="AW109" s="61">
        <f>IFERROR(sterncalib!AV109/GAMSsternCa!AV109,"")</f>
        <v>0.99801671461736874</v>
      </c>
      <c r="AX109" s="61">
        <f>IFERROR(sterncalib!AW109/GAMSsternCa!AW109,"")</f>
        <v>0.99843188787166715</v>
      </c>
      <c r="AY109" s="61">
        <f>IFERROR(sterncalib!AX109/GAMSsternCa!AX109,"")</f>
        <v>0.99874007238607931</v>
      </c>
      <c r="AZ109" s="61">
        <f>IFERROR(sterncalib!AY109/GAMSsternCa!AY109,"")</f>
        <v>0.99897407009304384</v>
      </c>
      <c r="BA109" s="61">
        <f>IFERROR(sterncalib!AZ109/GAMSsternCa!AZ109,"")</f>
        <v>0.99915643504995877</v>
      </c>
      <c r="BB109" s="61">
        <f>IFERROR(sterncalib!BA109/GAMSsternCa!BA109,"")</f>
        <v>0.99929792757460301</v>
      </c>
      <c r="BC109" s="61">
        <f>IFERROR(sterncalib!BB109/GAMSsternCa!BB109,"")</f>
        <v>0.99941803984773481</v>
      </c>
      <c r="BD109" s="61">
        <f>IFERROR(sterncalib!BC109/GAMSsternCa!BC109,"")</f>
        <v>0.99951974940838662</v>
      </c>
      <c r="BE109" s="61">
        <f>IFERROR(sterncalib!BD109/GAMSsternCa!BD109,"")</f>
        <v>0.99960363724096968</v>
      </c>
      <c r="BF109" s="61">
        <f>IFERROR(sterncalib!BE109/GAMSsternCa!BE109,"")</f>
        <v>0.99966905062619649</v>
      </c>
      <c r="BG109" s="61">
        <f>IFERROR(sterncalib!BF109/GAMSsternCa!BF109,"")</f>
        <v>0.9997149981402742</v>
      </c>
      <c r="BH109" s="61">
        <f>IFERROR(sterncalib!BG109/GAMSsternCa!BG109,"")</f>
        <v>0.99974078751433748</v>
      </c>
      <c r="BI109" s="61">
        <f>IFERROR(sterncalib!BH109/GAMSsternCa!BH109,"")</f>
        <v>0.99974646283175095</v>
      </c>
      <c r="BJ109" s="61">
        <f>IFERROR(sterncalib!BI109/GAMSsternCa!BI109,"")</f>
        <v>0.99973715376067462</v>
      </c>
    </row>
    <row r="110" spans="1:62" x14ac:dyDescent="0.25">
      <c r="A110" t="str">
        <f>sterncalib!A110</f>
        <v>Net output (net of damages and abatement, $trill p.a.)</v>
      </c>
      <c r="B110" t="str">
        <f>GAMSbase!A110</f>
        <v xml:space="preserve">Output (Net of Damages and Abatement, trillion USD pa) </v>
      </c>
      <c r="C110" s="61">
        <f>IFERROR(sterncalib!B110/GAMSsternCa!B110,"")</f>
        <v>1.0000000000004574</v>
      </c>
      <c r="D110" s="61">
        <f>IFERROR(sterncalib!C110/GAMSsternCa!C110,"")</f>
        <v>0.99999999997147559</v>
      </c>
      <c r="E110" s="61">
        <f>IFERROR(sterncalib!D110/GAMSsternCa!D110,"")</f>
        <v>0.9898963229258948</v>
      </c>
      <c r="F110" s="61">
        <f>IFERROR(sterncalib!E110/GAMSsternCa!E110,"")</f>
        <v>0.98734710259998248</v>
      </c>
      <c r="G110" s="61">
        <f>IFERROR(sterncalib!F110/GAMSsternCa!F110,"")</f>
        <v>0.98490694658325839</v>
      </c>
      <c r="H110" s="61">
        <f>IFERROR(sterncalib!G110/GAMSsternCa!G110,"")</f>
        <v>0.98235354389077534</v>
      </c>
      <c r="I110" s="61">
        <f>IFERROR(sterncalib!H110/GAMSsternCa!H110,"")</f>
        <v>0.97950700523180712</v>
      </c>
      <c r="J110" s="61">
        <f>IFERROR(sterncalib!I110/GAMSsternCa!I110,"")</f>
        <v>0.97620702879839116</v>
      </c>
      <c r="K110" s="61">
        <f>IFERROR(sterncalib!J110/GAMSsternCa!J110,"")</f>
        <v>0.97229711558806187</v>
      </c>
      <c r="L110" s="61">
        <f>IFERROR(sterncalib!K110/GAMSsternCa!K110,"")</f>
        <v>0.96761355164778007</v>
      </c>
      <c r="M110" s="61">
        <f>IFERROR(sterncalib!L110/GAMSsternCa!L110,"")</f>
        <v>0.96197763104193212</v>
      </c>
      <c r="N110" s="61">
        <f>IFERROR(sterncalib!M110/GAMSsternCa!M110,"")</f>
        <v>0.95519023854054563</v>
      </c>
      <c r="O110" s="61">
        <f>IFERROR(sterncalib!N110/GAMSsternCa!N110,"")</f>
        <v>0.94702840119220311</v>
      </c>
      <c r="P110" s="61">
        <f>IFERROR(sterncalib!O110/GAMSsternCa!O110,"")</f>
        <v>0.93724378440038092</v>
      </c>
      <c r="Q110" s="61">
        <f>IFERROR(sterncalib!P110/GAMSsternCa!P110,"")</f>
        <v>0.92556338256961646</v>
      </c>
      <c r="R110" s="61">
        <f>IFERROR(sterncalib!Q110/GAMSsternCa!Q110,"")</f>
        <v>0.91169286188505871</v>
      </c>
      <c r="S110" s="61">
        <f>IFERROR(sterncalib!R110/GAMSsternCa!R110,"")</f>
        <v>0.89532315748717262</v>
      </c>
      <c r="T110" s="61">
        <f>IFERROR(sterncalib!S110/GAMSsternCa!S110,"")</f>
        <v>0.87614100209421186</v>
      </c>
      <c r="U110" s="61">
        <f>IFERROR(sterncalib!T110/GAMSsternCa!T110,"")</f>
        <v>0.85384404743288145</v>
      </c>
      <c r="V110" s="61">
        <f>IFERROR(sterncalib!U110/GAMSsternCa!U110,"")</f>
        <v>0.82849848868690501</v>
      </c>
      <c r="W110" s="61">
        <f>IFERROR(sterncalib!V110/GAMSsternCa!V110,"")</f>
        <v>0.80004292743410788</v>
      </c>
      <c r="X110" s="61">
        <f>IFERROR(sterncalib!W110/GAMSsternCa!W110,"")</f>
        <v>0.76849466403003519</v>
      </c>
      <c r="Y110" s="61">
        <f>IFERROR(sterncalib!X110/GAMSsternCa!X110,"")</f>
        <v>0.73402149602008882</v>
      </c>
      <c r="Z110" s="61">
        <f>IFERROR(sterncalib!Y110/GAMSsternCa!Y110,"")</f>
        <v>0.69692371545854992</v>
      </c>
      <c r="AA110" s="61">
        <f>IFERROR(sterncalib!Z110/GAMSsternCa!Z110,"")</f>
        <v>0.65764535880974095</v>
      </c>
      <c r="AB110" s="61">
        <f>IFERROR(sterncalib!AA110/GAMSsternCa!AA110,"")</f>
        <v>0.61677443646905006</v>
      </c>
      <c r="AC110" s="61">
        <f>IFERROR(sterncalib!AB110/GAMSsternCa!AB110,"")</f>
        <v>0.57502960944811254</v>
      </c>
      <c r="AD110" s="61">
        <f>IFERROR(sterncalib!AC110/GAMSsternCa!AC110,"")</f>
        <v>0.53323197115172238</v>
      </c>
      <c r="AE110" s="61">
        <f>IFERROR(sterncalib!AD110/GAMSsternCa!AD110,"")</f>
        <v>0.49226246689883729</v>
      </c>
      <c r="AF110" s="61">
        <f>IFERROR(sterncalib!AE110/GAMSsternCa!AE110,"")</f>
        <v>0.45300987241381685</v>
      </c>
      <c r="AG110" s="61">
        <f>IFERROR(sterncalib!AF110/GAMSsternCa!AF110,"")</f>
        <v>0.4163559312075289</v>
      </c>
      <c r="AH110" s="61">
        <f>IFERROR(sterncalib!AG110/GAMSsternCa!AG110,"")</f>
        <v>0.38289001371191983</v>
      </c>
      <c r="AI110" s="61">
        <f>IFERROR(sterncalib!AH110/GAMSsternCa!AH110,"")</f>
        <v>0.77531102811213015</v>
      </c>
      <c r="AJ110" s="61">
        <f>IFERROR(sterncalib!AI110/GAMSsternCa!AI110,"")</f>
        <v>0.84916384734018147</v>
      </c>
      <c r="AK110" s="61">
        <f>IFERROR(sterncalib!AJ110/GAMSsternCa!AJ110,"")</f>
        <v>0.89714185123605339</v>
      </c>
      <c r="AL110" s="61">
        <f>IFERROR(sterncalib!AK110/GAMSsternCa!AK110,"")</f>
        <v>0.92895401329109717</v>
      </c>
      <c r="AM110" s="61">
        <f>IFERROR(sterncalib!AL110/GAMSsternCa!AL110,"")</f>
        <v>0.95033500627854839</v>
      </c>
      <c r="AN110" s="61">
        <f>IFERROR(sterncalib!AM110/GAMSsternCa!AM110,"")</f>
        <v>0.9648458113048376</v>
      </c>
      <c r="AO110" s="61">
        <f>IFERROR(sterncalib!AN110/GAMSsternCa!AN110,"")</f>
        <v>0.97477147541904174</v>
      </c>
      <c r="AP110" s="61">
        <f>IFERROR(sterncalib!AO110/GAMSsternCa!AO110,"")</f>
        <v>0.9816102082118594</v>
      </c>
      <c r="AQ110" s="61">
        <f>IFERROR(sterncalib!AP110/GAMSsternCa!AP110,"")</f>
        <v>0.98635837717034625</v>
      </c>
      <c r="AR110" s="61">
        <f>IFERROR(sterncalib!AQ110/GAMSsternCa!AQ110,"")</f>
        <v>0.98968486841071357</v>
      </c>
      <c r="AS110" s="61">
        <f>IFERROR(sterncalib!AR110/GAMSsternCa!AR110,"")</f>
        <v>0.9920415264363327</v>
      </c>
      <c r="AT110" s="61">
        <f>IFERROR(sterncalib!AS110/GAMSsternCa!AS110,"")</f>
        <v>0.99373483675811269</v>
      </c>
      <c r="AU110" s="61">
        <f>IFERROR(sterncalib!AT110/GAMSsternCa!AT110,"")</f>
        <v>0.99497325320425678</v>
      </c>
      <c r="AV110" s="61">
        <f>IFERROR(sterncalib!AU110/GAMSsternCa!AU110,"")</f>
        <v>0.99589881537506331</v>
      </c>
      <c r="AW110" s="61">
        <f>IFERROR(sterncalib!AV110/GAMSsternCa!AV110,"")</f>
        <v>0.99660844206156274</v>
      </c>
      <c r="AX110" s="61">
        <f>IFERROR(sterncalib!AW110/GAMSsternCa!AW110,"")</f>
        <v>0.99716834753276096</v>
      </c>
      <c r="AY110" s="61">
        <f>IFERROR(sterncalib!AX110/GAMSsternCa!AX110,"")</f>
        <v>0.99762383463057325</v>
      </c>
      <c r="AZ110" s="61">
        <f>IFERROR(sterncalib!AY110/GAMSsternCa!AY110,"")</f>
        <v>0.99800595880895304</v>
      </c>
      <c r="BA110" s="61">
        <f>IFERROR(sterncalib!AZ110/GAMSsternCa!AZ110,"")</f>
        <v>0.99833606420243592</v>
      </c>
      <c r="BB110" s="61">
        <f>IFERROR(sterncalib!BA110/GAMSsternCa!BA110,"")</f>
        <v>0.99862447458806958</v>
      </c>
      <c r="BC110" s="61">
        <f>IFERROR(sterncalib!BB110/GAMSsternCa!BB110,"")</f>
        <v>0.99887159429130457</v>
      </c>
      <c r="BD110" s="61">
        <f>IFERROR(sterncalib!BC110/GAMSsternCa!BC110,"")</f>
        <v>0.99906557206300373</v>
      </c>
      <c r="BE110" s="61">
        <f>IFERROR(sterncalib!BD110/GAMSsternCa!BD110,"")</f>
        <v>0.99919707884490783</v>
      </c>
      <c r="BF110" s="61">
        <f>IFERROR(sterncalib!BE110/GAMSsternCa!BE110,"")</f>
        <v>0.99926038892540003</v>
      </c>
      <c r="BG110" s="61">
        <f>IFERROR(sterncalib!BF110/GAMSsternCa!BF110,"")</f>
        <v>0.99925399980962615</v>
      </c>
      <c r="BH110" s="61">
        <f>IFERROR(sterncalib!BG110/GAMSsternCa!BG110,"")</f>
        <v>0.99918104576243638</v>
      </c>
      <c r="BI110" s="61">
        <f>IFERROR(sterncalib!BH110/GAMSsternCa!BH110,"")</f>
        <v>0.99904926564238239</v>
      </c>
      <c r="BJ110" s="61">
        <f>IFERROR(sterncalib!BI110/GAMSsternCa!BI110,"")</f>
        <v>0.99887010534134046</v>
      </c>
    </row>
    <row r="111" spans="1:62" x14ac:dyDescent="0.25">
      <c r="A111" t="str">
        <f>sterncalib!A111</f>
        <v>EMISSIONS</v>
      </c>
      <c r="B111" t="str">
        <f>GAMSbase!A111</f>
        <v>* EMISSIONS</v>
      </c>
      <c r="C111" s="61" t="str">
        <f>IFERROR(sterncalib!B111/GAMSsternCa!B111,"")</f>
        <v/>
      </c>
      <c r="D111" s="61" t="str">
        <f>IFERROR(sterncalib!C111/GAMSsternCa!C111,"")</f>
        <v/>
      </c>
      <c r="E111" s="61" t="str">
        <f>IFERROR(sterncalib!D111/GAMSsternCa!D111,"")</f>
        <v/>
      </c>
      <c r="F111" s="61" t="str">
        <f>IFERROR(sterncalib!E111/GAMSsternCa!E111,"")</f>
        <v/>
      </c>
      <c r="G111" s="61" t="str">
        <f>IFERROR(sterncalib!F111/GAMSsternCa!F111,"")</f>
        <v/>
      </c>
      <c r="H111" s="61" t="str">
        <f>IFERROR(sterncalib!G111/GAMSsternCa!G111,"")</f>
        <v/>
      </c>
      <c r="I111" s="61" t="str">
        <f>IFERROR(sterncalib!H111/GAMSsternCa!H111,"")</f>
        <v/>
      </c>
      <c r="J111" s="61" t="str">
        <f>IFERROR(sterncalib!I111/GAMSsternCa!I111,"")</f>
        <v/>
      </c>
      <c r="K111" s="61" t="str">
        <f>IFERROR(sterncalib!J111/GAMSsternCa!J111,"")</f>
        <v/>
      </c>
      <c r="L111" s="61" t="str">
        <f>IFERROR(sterncalib!K111/GAMSsternCa!K111,"")</f>
        <v/>
      </c>
      <c r="M111" s="61" t="str">
        <f>IFERROR(sterncalib!L111/GAMSsternCa!L111,"")</f>
        <v/>
      </c>
      <c r="N111" s="61" t="str">
        <f>IFERROR(sterncalib!M111/GAMSsternCa!M111,"")</f>
        <v/>
      </c>
      <c r="O111" s="61" t="str">
        <f>IFERROR(sterncalib!N111/GAMSsternCa!N111,"")</f>
        <v/>
      </c>
      <c r="P111" s="61" t="str">
        <f>IFERROR(sterncalib!O111/GAMSsternCa!O111,"")</f>
        <v/>
      </c>
      <c r="Q111" s="61" t="str">
        <f>IFERROR(sterncalib!P111/GAMSsternCa!P111,"")</f>
        <v/>
      </c>
      <c r="R111" s="61" t="str">
        <f>IFERROR(sterncalib!Q111/GAMSsternCa!Q111,"")</f>
        <v/>
      </c>
      <c r="S111" s="61" t="str">
        <f>IFERROR(sterncalib!R111/GAMSsternCa!R111,"")</f>
        <v/>
      </c>
      <c r="T111" s="61" t="str">
        <f>IFERROR(sterncalib!S111/GAMSsternCa!S111,"")</f>
        <v/>
      </c>
      <c r="U111" s="61" t="str">
        <f>IFERROR(sterncalib!T111/GAMSsternCa!T111,"")</f>
        <v/>
      </c>
      <c r="V111" s="61" t="str">
        <f>IFERROR(sterncalib!U111/GAMSsternCa!U111,"")</f>
        <v/>
      </c>
      <c r="W111" s="61" t="str">
        <f>IFERROR(sterncalib!V111/GAMSsternCa!V111,"")</f>
        <v/>
      </c>
      <c r="X111" s="61" t="str">
        <f>IFERROR(sterncalib!W111/GAMSsternCa!W111,"")</f>
        <v/>
      </c>
      <c r="Y111" s="61" t="str">
        <f>IFERROR(sterncalib!X111/GAMSsternCa!X111,"")</f>
        <v/>
      </c>
      <c r="Z111" s="61" t="str">
        <f>IFERROR(sterncalib!Y111/GAMSsternCa!Y111,"")</f>
        <v/>
      </c>
      <c r="AA111" s="61" t="str">
        <f>IFERROR(sterncalib!Z111/GAMSsternCa!Z111,"")</f>
        <v/>
      </c>
      <c r="AB111" s="61" t="str">
        <f>IFERROR(sterncalib!AA111/GAMSsternCa!AA111,"")</f>
        <v/>
      </c>
      <c r="AC111" s="61" t="str">
        <f>IFERROR(sterncalib!AB111/GAMSsternCa!AB111,"")</f>
        <v/>
      </c>
      <c r="AD111" s="61" t="str">
        <f>IFERROR(sterncalib!AC111/GAMSsternCa!AC111,"")</f>
        <v/>
      </c>
      <c r="AE111" s="61" t="str">
        <f>IFERROR(sterncalib!AD111/GAMSsternCa!AD111,"")</f>
        <v/>
      </c>
      <c r="AF111" s="61" t="str">
        <f>IFERROR(sterncalib!AE111/GAMSsternCa!AE111,"")</f>
        <v/>
      </c>
      <c r="AG111" s="61" t="str">
        <f>IFERROR(sterncalib!AF111/GAMSsternCa!AF111,"")</f>
        <v/>
      </c>
      <c r="AH111" s="61" t="str">
        <f>IFERROR(sterncalib!AG111/GAMSsternCa!AG111,"")</f>
        <v/>
      </c>
      <c r="AI111" s="61" t="str">
        <f>IFERROR(sterncalib!AH111/GAMSsternCa!AH111,"")</f>
        <v/>
      </c>
      <c r="AJ111" s="61" t="str">
        <f>IFERROR(sterncalib!AI111/GAMSsternCa!AI111,"")</f>
        <v/>
      </c>
      <c r="AK111" s="61" t="str">
        <f>IFERROR(sterncalib!AJ111/GAMSsternCa!AJ111,"")</f>
        <v/>
      </c>
      <c r="AL111" s="61" t="str">
        <f>IFERROR(sterncalib!AK111/GAMSsternCa!AK111,"")</f>
        <v/>
      </c>
      <c r="AM111" s="61" t="str">
        <f>IFERROR(sterncalib!AL111/GAMSsternCa!AL111,"")</f>
        <v/>
      </c>
      <c r="AN111" s="61" t="str">
        <f>IFERROR(sterncalib!AM111/GAMSsternCa!AM111,"")</f>
        <v/>
      </c>
      <c r="AO111" s="61" t="str">
        <f>IFERROR(sterncalib!AN111/GAMSsternCa!AN111,"")</f>
        <v/>
      </c>
      <c r="AP111" s="61" t="str">
        <f>IFERROR(sterncalib!AO111/GAMSsternCa!AO111,"")</f>
        <v/>
      </c>
      <c r="AQ111" s="61" t="str">
        <f>IFERROR(sterncalib!AP111/GAMSsternCa!AP111,"")</f>
        <v/>
      </c>
      <c r="AR111" s="61" t="str">
        <f>IFERROR(sterncalib!AQ111/GAMSsternCa!AQ111,"")</f>
        <v/>
      </c>
      <c r="AS111" s="61" t="str">
        <f>IFERROR(sterncalib!AR111/GAMSsternCa!AR111,"")</f>
        <v/>
      </c>
      <c r="AT111" s="61" t="str">
        <f>IFERROR(sterncalib!AS111/GAMSsternCa!AS111,"")</f>
        <v/>
      </c>
      <c r="AU111" s="61" t="str">
        <f>IFERROR(sterncalib!AT111/GAMSsternCa!AT111,"")</f>
        <v/>
      </c>
      <c r="AV111" s="61" t="str">
        <f>IFERROR(sterncalib!AU111/GAMSsternCa!AU111,"")</f>
        <v/>
      </c>
      <c r="AW111" s="61" t="str">
        <f>IFERROR(sterncalib!AV111/GAMSsternCa!AV111,"")</f>
        <v/>
      </c>
      <c r="AX111" s="61" t="str">
        <f>IFERROR(sterncalib!AW111/GAMSsternCa!AW111,"")</f>
        <v/>
      </c>
      <c r="AY111" s="61" t="str">
        <f>IFERROR(sterncalib!AX111/GAMSsternCa!AX111,"")</f>
        <v/>
      </c>
      <c r="AZ111" s="61" t="str">
        <f>IFERROR(sterncalib!AY111/GAMSsternCa!AY111,"")</f>
        <v/>
      </c>
      <c r="BA111" s="61" t="str">
        <f>IFERROR(sterncalib!AZ111/GAMSsternCa!AZ111,"")</f>
        <v/>
      </c>
      <c r="BB111" s="61" t="str">
        <f>IFERROR(sterncalib!BA111/GAMSsternCa!BA111,"")</f>
        <v/>
      </c>
      <c r="BC111" s="61" t="str">
        <f>IFERROR(sterncalib!BB111/GAMSsternCa!BB111,"")</f>
        <v/>
      </c>
      <c r="BD111" s="61" t="str">
        <f>IFERROR(sterncalib!BC111/GAMSsternCa!BC111,"")</f>
        <v/>
      </c>
      <c r="BE111" s="61" t="str">
        <f>IFERROR(sterncalib!BD111/GAMSsternCa!BD111,"")</f>
        <v/>
      </c>
      <c r="BF111" s="61" t="str">
        <f>IFERROR(sterncalib!BE111/GAMSsternCa!BE111,"")</f>
        <v/>
      </c>
      <c r="BG111" s="61" t="str">
        <f>IFERROR(sterncalib!BF111/GAMSsternCa!BF111,"")</f>
        <v/>
      </c>
      <c r="BH111" s="61" t="str">
        <f>IFERROR(sterncalib!BG111/GAMSsternCa!BG111,"")</f>
        <v/>
      </c>
      <c r="BI111" s="61" t="str">
        <f>IFERROR(sterncalib!BH111/GAMSsternCa!BH111,"")</f>
        <v/>
      </c>
      <c r="BJ111" s="61" t="str">
        <f>IFERROR(sterncalib!BI111/GAMSsternCa!BI111,"")</f>
        <v/>
      </c>
    </row>
    <row r="112" spans="1:62" x14ac:dyDescent="0.25">
      <c r="A112" t="str">
        <f>sterncalib!A112</f>
        <v>Total carbon emissions (GTCO2 per year)</v>
      </c>
      <c r="B112" t="str">
        <f>GAMSbase!A112</f>
        <v>Total Carbon Emissions (GTCO2 per year)</v>
      </c>
      <c r="C112" s="61">
        <f>IFERROR(sterncalib!B112/GAMSsternCa!B112,"")</f>
        <v>1.0000000000329687</v>
      </c>
      <c r="D112" s="61">
        <f>IFERROR(sterncalib!C112/GAMSsternCa!C112,"")</f>
        <v>0.99999999999749223</v>
      </c>
      <c r="E112" s="61">
        <f>IFERROR(sterncalib!D112/GAMSsternCa!D112,"")</f>
        <v>0.99049094547937722</v>
      </c>
      <c r="F112" s="61">
        <f>IFERROR(sterncalib!E112/GAMSsternCa!E112,"")</f>
        <v>0.98791046959101936</v>
      </c>
      <c r="G112" s="61">
        <f>IFERROR(sterncalib!F112/GAMSsternCa!F112,"")</f>
        <v>0.98541732674529758</v>
      </c>
      <c r="H112" s="61">
        <f>IFERROR(sterncalib!G112/GAMSsternCa!G112,"")</f>
        <v>0.98280759426461639</v>
      </c>
      <c r="I112" s="61">
        <f>IFERROR(sterncalib!H112/GAMSsternCa!H112,"")</f>
        <v>0.97990772454893948</v>
      </c>
      <c r="J112" s="61">
        <f>IFERROR(sterncalib!I112/GAMSsternCa!I112,"")</f>
        <v>0.97655872652828446</v>
      </c>
      <c r="K112" s="61">
        <f>IFERROR(sterncalib!J112/GAMSsternCa!J112,"")</f>
        <v>0.97260352055668464</v>
      </c>
      <c r="L112" s="61">
        <f>IFERROR(sterncalib!K112/GAMSsternCa!K112,"")</f>
        <v>0.96787730809247807</v>
      </c>
      <c r="M112" s="61">
        <f>IFERROR(sterncalib!L112/GAMSsternCa!L112,"")</f>
        <v>0.96220043477305861</v>
      </c>
      <c r="N112" s="61">
        <f>IFERROR(sterncalib!M112/GAMSsternCa!M112,"")</f>
        <v>0.95537334441322852</v>
      </c>
      <c r="O112" s="61">
        <f>IFERROR(sterncalib!N112/GAMSsternCa!N112,"")</f>
        <v>0.94717349635836467</v>
      </c>
      <c r="P112" s="61">
        <f>IFERROR(sterncalib!O112/GAMSsternCa!O112,"")</f>
        <v>0.93735444330235485</v>
      </c>
      <c r="Q112" s="61">
        <f>IFERROR(sterncalib!P112/GAMSsternCa!P112,"")</f>
        <v>0.92564770038753463</v>
      </c>
      <c r="R112" s="61">
        <f>IFERROR(sterncalib!Q112/GAMSsternCa!Q112,"")</f>
        <v>0.91176891898910961</v>
      </c>
      <c r="S112" s="61">
        <f>IFERROR(sterncalib!R112/GAMSsternCa!R112,"")</f>
        <v>0.89543290720204127</v>
      </c>
      <c r="T112" s="61">
        <f>IFERROR(sterncalib!S112/GAMSsternCa!S112,"")</f>
        <v>0.87639913800768376</v>
      </c>
      <c r="U112" s="61">
        <f>IFERROR(sterncalib!T112/GAMSsternCa!T112,"")</f>
        <v>0.8547666898631292</v>
      </c>
      <c r="V112" s="61">
        <f>IFERROR(sterncalib!U112/GAMSsternCa!U112,"")</f>
        <v>0.99999999926473959</v>
      </c>
      <c r="W112" s="61">
        <f>IFERROR(sterncalib!V112/GAMSsternCa!V112,"")</f>
        <v>0.99999999873906598</v>
      </c>
      <c r="X112" s="61">
        <f>IFERROR(sterncalib!W112/GAMSsternCa!W112,"")</f>
        <v>1.0000000007103427</v>
      </c>
      <c r="Y112" s="61">
        <f>IFERROR(sterncalib!X112/GAMSsternCa!X112,"")</f>
        <v>0.99999999906761217</v>
      </c>
      <c r="Z112" s="61">
        <f>IFERROR(sterncalib!Y112/GAMSsternCa!Y112,"")</f>
        <v>1.000000002147732</v>
      </c>
      <c r="AA112" s="61">
        <f>IFERROR(sterncalib!Z112/GAMSsternCa!Z112,"")</f>
        <v>0.99999999958096553</v>
      </c>
      <c r="AB112" s="61">
        <f>IFERROR(sterncalib!AA112/GAMSsternCa!AA112,"")</f>
        <v>1.0000000011851946</v>
      </c>
      <c r="AC112" s="61">
        <f>IFERROR(sterncalib!AB112/GAMSsternCa!AB112,"")</f>
        <v>1.0000000011851948</v>
      </c>
      <c r="AD112" s="61">
        <f>IFERROR(sterncalib!AC112/GAMSsternCa!AC112,"")</f>
        <v>1.0000000011851946</v>
      </c>
      <c r="AE112" s="61">
        <f>IFERROR(sterncalib!AD112/GAMSsternCa!AD112,"")</f>
        <v>1.0000000043184549</v>
      </c>
      <c r="AF112" s="61">
        <f>IFERROR(sterncalib!AE112/GAMSsternCa!AE112,"")</f>
        <v>0.45256494548396498</v>
      </c>
      <c r="AG112" s="61">
        <f>IFERROR(sterncalib!AF112/GAMSsternCa!AF112,"")</f>
        <v>0.41604143353990358</v>
      </c>
      <c r="AH112" s="61">
        <f>IFERROR(sterncalib!AG112/GAMSsternCa!AG112,"")</f>
        <v>0.38275202244107986</v>
      </c>
      <c r="AI112" s="61">
        <f>IFERROR(sterncalib!AH112/GAMSsternCa!AH112,"")</f>
        <v>0.77554693816021991</v>
      </c>
      <c r="AJ112" s="61">
        <f>IFERROR(sterncalib!AI112/GAMSsternCa!AI112,"")</f>
        <v>0.8498363072721945</v>
      </c>
      <c r="AK112" s="61">
        <f>IFERROR(sterncalib!AJ112/GAMSsternCa!AJ112,"")</f>
        <v>0.89822033925172173</v>
      </c>
      <c r="AL112" s="61">
        <f>IFERROR(sterncalib!AK112/GAMSsternCa!AK112,"")</f>
        <v>0.93037303955068384</v>
      </c>
      <c r="AM112" s="61">
        <f>IFERROR(sterncalib!AL112/GAMSsternCa!AL112,"")</f>
        <v>0.95201606604154221</v>
      </c>
      <c r="AN112" s="61">
        <f>IFERROR(sterncalib!AM112/GAMSsternCa!AM112,"")</f>
        <v>0.96671017243311075</v>
      </c>
      <c r="AO112" s="61">
        <f>IFERROR(sterncalib!AN112/GAMSsternCa!AN112,"")</f>
        <v>0.97674701635237515</v>
      </c>
      <c r="AP112" s="61">
        <f>IFERROR(sterncalib!AO112/GAMSsternCa!AO112,"")</f>
        <v>0.98363453177810667</v>
      </c>
      <c r="AQ112" s="61">
        <f>IFERROR(sterncalib!AP112/GAMSsternCa!AP112,"")</f>
        <v>0.98837969471521914</v>
      </c>
      <c r="AR112" s="61">
        <f>IFERROR(sterncalib!AQ112/GAMSsternCa!AQ112,"")</f>
        <v>0.9916616274139739</v>
      </c>
      <c r="AS112" s="61">
        <f>IFERROR(sterncalib!AR112/GAMSsternCa!AR112,"")</f>
        <v>0.99394139563259698</v>
      </c>
      <c r="AT112" s="61">
        <f>IFERROR(sterncalib!AS112/GAMSsternCa!AS112,"")</f>
        <v>0.995533423160058</v>
      </c>
      <c r="AU112" s="61">
        <f>IFERROR(sterncalib!AT112/GAMSsternCa!AT112,"")</f>
        <v>0.99665276983221895</v>
      </c>
      <c r="AV112" s="61">
        <f>IFERROR(sterncalib!AU112/GAMSsternCa!AU112,"")</f>
        <v>0.99744682006585528</v>
      </c>
      <c r="AW112" s="61">
        <f>IFERROR(sterncalib!AV112/GAMSsternCa!AV112,"")</f>
        <v>0.99801670703229728</v>
      </c>
      <c r="AX112" s="61">
        <f>IFERROR(sterncalib!AW112/GAMSsternCa!AW112,"")</f>
        <v>0.99843188302562924</v>
      </c>
      <c r="AY112" s="61">
        <f>IFERROR(sterncalib!AX112/GAMSsternCa!AX112,"")</f>
        <v>0.99874006924266356</v>
      </c>
      <c r="AZ112" s="61">
        <f>IFERROR(sterncalib!AY112/GAMSsternCa!AY112,"")</f>
        <v>0.99897406801809407</v>
      </c>
      <c r="BA112" s="61">
        <f>IFERROR(sterncalib!AZ112/GAMSsternCa!AZ112,"")</f>
        <v>0.99915643367284057</v>
      </c>
      <c r="BB112" s="61">
        <f>IFERROR(sterncalib!BA112/GAMSsternCa!BA112,"")</f>
        <v>0.99929792612310386</v>
      </c>
      <c r="BC112" s="61">
        <f>IFERROR(sterncalib!BB112/GAMSsternCa!BB112,"")</f>
        <v>0.99941803755632108</v>
      </c>
      <c r="BD112" s="61">
        <f>IFERROR(sterncalib!BC112/GAMSsternCa!BC112,"")</f>
        <v>0.99951975221830891</v>
      </c>
      <c r="BE112" s="61">
        <f>IFERROR(sterncalib!BD112/GAMSsternCa!BD112,"")</f>
        <v>0.99960363797806417</v>
      </c>
      <c r="BF112" s="61">
        <f>IFERROR(sterncalib!BE112/GAMSsternCa!BE112,"")</f>
        <v>0.99966905051849719</v>
      </c>
      <c r="BG112" s="61">
        <f>IFERROR(sterncalib!BF112/GAMSsternCa!BF112,"")</f>
        <v>0.99971499798212538</v>
      </c>
      <c r="BH112" s="61">
        <f>IFERROR(sterncalib!BG112/GAMSsternCa!BG112,"")</f>
        <v>0.99974078748871187</v>
      </c>
      <c r="BI112" s="61">
        <f>IFERROR(sterncalib!BH112/GAMSsternCa!BH112,"")</f>
        <v>0.99974646346861284</v>
      </c>
      <c r="BJ112" s="61">
        <f>IFERROR(sterncalib!BI112/GAMSsternCa!BI112,"")</f>
        <v>0.99973306404755691</v>
      </c>
    </row>
    <row r="113" spans="1:62" x14ac:dyDescent="0.25">
      <c r="A113" t="str">
        <f>sterncalib!A113</f>
        <v>Industrial emissions (GTCO2 per year)</v>
      </c>
      <c r="B113" t="str">
        <f>GAMSbase!A113</f>
        <v>Industrial Emissions (GTCO2 per year)</v>
      </c>
      <c r="C113" s="61">
        <f>IFERROR(sterncalib!B113/GAMSsternCa!B113,"")</f>
        <v>1.000000000036211</v>
      </c>
      <c r="D113" s="61">
        <f>IFERROR(sterncalib!C113/GAMSsternCa!C113,"")</f>
        <v>0.99999999999727973</v>
      </c>
      <c r="E113" s="61">
        <f>IFERROR(sterncalib!D113/GAMSsternCa!D113,"")</f>
        <v>0.98989632295090402</v>
      </c>
      <c r="F113" s="61">
        <f>IFERROR(sterncalib!E113/GAMSsternCa!E113,"")</f>
        <v>0.98734537648956633</v>
      </c>
      <c r="G113" s="61">
        <f>IFERROR(sterncalib!F113/GAMSsternCa!F113,"")</f>
        <v>0.98490113017717085</v>
      </c>
      <c r="H113" s="61">
        <f>IFERROR(sterncalib!G113/GAMSsternCa!G113,"")</f>
        <v>0.98234065871014209</v>
      </c>
      <c r="I113" s="61">
        <f>IFERROR(sterncalib!H113/GAMSsternCa!H113,"")</f>
        <v>0.97948347567678395</v>
      </c>
      <c r="J113" s="61">
        <f>IFERROR(sterncalib!I113/GAMSsternCa!I113,"")</f>
        <v>0.97616869251958327</v>
      </c>
      <c r="K113" s="61">
        <f>IFERROR(sterncalib!J113/GAMSsternCa!J113,"")</f>
        <v>0.97223923348329577</v>
      </c>
      <c r="L113" s="61">
        <f>IFERROR(sterncalib!K113/GAMSsternCa!K113,"")</f>
        <v>0.96753082787108158</v>
      </c>
      <c r="M113" s="61">
        <f>IFERROR(sterncalib!L113/GAMSsternCa!L113,"")</f>
        <v>0.961864260817198</v>
      </c>
      <c r="N113" s="61">
        <f>IFERROR(sterncalib!M113/GAMSsternCa!M113,"")</f>
        <v>0.9550400071768812</v>
      </c>
      <c r="O113" s="61">
        <f>IFERROR(sterncalib!N113/GAMSsternCa!N113,"")</f>
        <v>0.9468348670000194</v>
      </c>
      <c r="P113" s="61">
        <f>IFERROR(sterncalib!O113/GAMSsternCa!O113,"")</f>
        <v>0.93700058482085058</v>
      </c>
      <c r="Q113" s="61">
        <f>IFERROR(sterncalib!P113/GAMSsternCa!P113,"")</f>
        <v>0.92526470959433049</v>
      </c>
      <c r="R113" s="61">
        <f>IFERROR(sterncalib!Q113/GAMSsternCa!Q113,"")</f>
        <v>0.91133415803445028</v>
      </c>
      <c r="S113" s="61">
        <f>IFERROR(sterncalib!R113/GAMSsternCa!R113,"")</f>
        <v>0.89490207678824152</v>
      </c>
      <c r="T113" s="61">
        <f>IFERROR(sterncalib!S113/GAMSsternCa!S113,"")</f>
        <v>0.8756586639975984</v>
      </c>
      <c r="U113" s="61">
        <f>IFERROR(sterncalib!T113/GAMSsternCa!T113,"")</f>
        <v>0.85330658123279146</v>
      </c>
      <c r="V113" s="61" t="str">
        <f>IFERROR(sterncalib!U113/GAMSsternCa!U113,"")</f>
        <v/>
      </c>
      <c r="W113" s="61" t="str">
        <f>IFERROR(sterncalib!V113/GAMSsternCa!V113,"")</f>
        <v/>
      </c>
      <c r="X113" s="61" t="str">
        <f>IFERROR(sterncalib!W113/GAMSsternCa!W113,"")</f>
        <v/>
      </c>
      <c r="Y113" s="61" t="str">
        <f>IFERROR(sterncalib!X113/GAMSsternCa!X113,"")</f>
        <v/>
      </c>
      <c r="Z113" s="61" t="str">
        <f>IFERROR(sterncalib!Y113/GAMSsternCa!Y113,"")</f>
        <v/>
      </c>
      <c r="AA113" s="61" t="str">
        <f>IFERROR(sterncalib!Z113/GAMSsternCa!Z113,"")</f>
        <v/>
      </c>
      <c r="AB113" s="61" t="str">
        <f>IFERROR(sterncalib!AA113/GAMSsternCa!AA113,"")</f>
        <v/>
      </c>
      <c r="AC113" s="61" t="str">
        <f>IFERROR(sterncalib!AB113/GAMSsternCa!AB113,"")</f>
        <v/>
      </c>
      <c r="AD113" s="61" t="str">
        <f>IFERROR(sterncalib!AC113/GAMSsternCa!AC113,"")</f>
        <v/>
      </c>
      <c r="AE113" s="61" t="str">
        <f>IFERROR(sterncalib!AD113/GAMSsternCa!AD113,"")</f>
        <v/>
      </c>
      <c r="AF113" s="61">
        <f>IFERROR(sterncalib!AE113/GAMSsternCa!AE113,"")</f>
        <v>0.45265743374389011</v>
      </c>
      <c r="AG113" s="61">
        <f>IFERROR(sterncalib!AF113/GAMSsternCa!AF113,"")</f>
        <v>0.41611972897550925</v>
      </c>
      <c r="AH113" s="61">
        <f>IFERROR(sterncalib!AG113/GAMSsternCa!AG113,"")</f>
        <v>0.38281777036021275</v>
      </c>
      <c r="AI113" s="61">
        <f>IFERROR(sterncalib!AH113/GAMSsternCa!AH113,"")</f>
        <v>0.77556595281555252</v>
      </c>
      <c r="AJ113" s="61">
        <f>IFERROR(sterncalib!AI113/GAMSsternCa!AI113,"")</f>
        <v>0.84984643571183205</v>
      </c>
      <c r="AK113" s="61">
        <f>IFERROR(sterncalib!AJ113/GAMSsternCa!AJ113,"")</f>
        <v>0.89822581100278631</v>
      </c>
      <c r="AL113" s="61">
        <f>IFERROR(sterncalib!AK113/GAMSsternCa!AK113,"")</f>
        <v>0.93037602631020722</v>
      </c>
      <c r="AM113" s="61">
        <f>IFERROR(sterncalib!AL113/GAMSsternCa!AL113,"")</f>
        <v>0.95201771018735259</v>
      </c>
      <c r="AN113" s="61">
        <f>IFERROR(sterncalib!AM113/GAMSsternCa!AM113,"")</f>
        <v>0.96671108451625254</v>
      </c>
      <c r="AO113" s="61">
        <f>IFERROR(sterncalib!AN113/GAMSsternCa!AN113,"")</f>
        <v>0.97674752630752948</v>
      </c>
      <c r="AP113" s="61">
        <f>IFERROR(sterncalib!AO113/GAMSsternCa!AO113,"")</f>
        <v>0.98363481934870034</v>
      </c>
      <c r="AQ113" s="61">
        <f>IFERROR(sterncalib!AP113/GAMSsternCa!AP113,"")</f>
        <v>0.98837985848275678</v>
      </c>
      <c r="AR113" s="61">
        <f>IFERROR(sterncalib!AQ113/GAMSsternCa!AQ113,"")</f>
        <v>0.99166172175733669</v>
      </c>
      <c r="AS113" s="61">
        <f>IFERROR(sterncalib!AR113/GAMSsternCa!AR113,"")</f>
        <v>0.993941450718685</v>
      </c>
      <c r="AT113" s="61">
        <f>IFERROR(sterncalib!AS113/GAMSsternCa!AS113,"")</f>
        <v>0.99553345582169472</v>
      </c>
      <c r="AU113" s="61">
        <f>IFERROR(sterncalib!AT113/GAMSsternCa!AT113,"")</f>
        <v>0.99665278953700542</v>
      </c>
      <c r="AV113" s="61">
        <f>IFERROR(sterncalib!AU113/GAMSsternCa!AU113,"")</f>
        <v>0.99744683217575469</v>
      </c>
      <c r="AW113" s="61">
        <f>IFERROR(sterncalib!AV113/GAMSsternCa!AV113,"")</f>
        <v>0.99801671461639585</v>
      </c>
      <c r="AX113" s="61">
        <f>IFERROR(sterncalib!AW113/GAMSsternCa!AW113,"")</f>
        <v>0.99843188786671211</v>
      </c>
      <c r="AY113" s="61">
        <f>IFERROR(sterncalib!AX113/GAMSsternCa!AX113,"")</f>
        <v>0.9987400723843719</v>
      </c>
      <c r="AZ113" s="61">
        <f>IFERROR(sterncalib!AY113/GAMSsternCa!AY113,"")</f>
        <v>0.99897407009017214</v>
      </c>
      <c r="BA113" s="61">
        <f>IFERROR(sterncalib!AZ113/GAMSsternCa!AZ113,"")</f>
        <v>0.99915643504974894</v>
      </c>
      <c r="BB113" s="61">
        <f>IFERROR(sterncalib!BA113/GAMSsternCa!BA113,"")</f>
        <v>0.99929792760280933</v>
      </c>
      <c r="BC113" s="61">
        <f>IFERROR(sterncalib!BB113/GAMSsternCa!BB113,"")</f>
        <v>0.99941803994400114</v>
      </c>
      <c r="BD113" s="61">
        <f>IFERROR(sterncalib!BC113/GAMSsternCa!BC113,"")</f>
        <v>0.99951974871528582</v>
      </c>
      <c r="BE113" s="61">
        <f>IFERROR(sterncalib!BD113/GAMSsternCa!BD113,"")</f>
        <v>0.99960363747145886</v>
      </c>
      <c r="BF113" s="61">
        <f>IFERROR(sterncalib!BE113/GAMSsternCa!BE113,"")</f>
        <v>0.99966905034062004</v>
      </c>
      <c r="BG113" s="61">
        <f>IFERROR(sterncalib!BF113/GAMSsternCa!BF113,"")</f>
        <v>0.99971499790577822</v>
      </c>
      <c r="BH113" s="61">
        <f>IFERROR(sterncalib!BG113/GAMSsternCa!BG113,"")</f>
        <v>0.99974078744932526</v>
      </c>
      <c r="BI113" s="61">
        <f>IFERROR(sterncalib!BH113/GAMSsternCa!BH113,"")</f>
        <v>0.99974646344675322</v>
      </c>
      <c r="BJ113" s="61">
        <f>IFERROR(sterncalib!BI113/GAMSsternCa!BI113,"")</f>
        <v>0.99973306403336415</v>
      </c>
    </row>
    <row r="114" spans="1:62" x14ac:dyDescent="0.25">
      <c r="A114" t="str">
        <f>sterncalib!A114</f>
        <v>World emissions intensity (sigma)</v>
      </c>
      <c r="B114" t="str">
        <f>GAMSbase!A114</f>
        <v>World Emissions Intensity (sigma)</v>
      </c>
      <c r="C114" s="61">
        <f>IFERROR(sterncalib!B114/GAMSsternCa!B114,"")</f>
        <v>1.0000000000523181</v>
      </c>
      <c r="D114" s="61">
        <f>IFERROR(sterncalib!C114/GAMSsternCa!C114,"")</f>
        <v>0.99999999991032029</v>
      </c>
      <c r="E114" s="61">
        <f>IFERROR(sterncalib!D114/GAMSsternCa!D114,"")</f>
        <v>0.99999999997837807</v>
      </c>
      <c r="F114" s="61">
        <f>IFERROR(sterncalib!E114/GAMSsternCa!E114,"")</f>
        <v>0.99999999997124212</v>
      </c>
      <c r="G114" s="61">
        <f>IFERROR(sterncalib!F114/GAMSsternCa!F114,"")</f>
        <v>1.0000000001503597</v>
      </c>
      <c r="H114" s="61">
        <f>IFERROR(sterncalib!G114/GAMSsternCa!G114,"")</f>
        <v>1.0000000001591196</v>
      </c>
      <c r="I114" s="61">
        <f>IFERROR(sterncalib!H114/GAMSsternCa!H114,"")</f>
        <v>1.0000000001363529</v>
      </c>
      <c r="J114" s="61">
        <f>IFERROR(sterncalib!I114/GAMSsternCa!I114,"")</f>
        <v>1.0000000000541143</v>
      </c>
      <c r="K114" s="61">
        <f>IFERROR(sterncalib!J114/GAMSsternCa!J114,"")</f>
        <v>0.99999999990597166</v>
      </c>
      <c r="L114" s="61">
        <f>IFERROR(sterncalib!K114/GAMSsternCa!K114,"")</f>
        <v>1.0000000001736236</v>
      </c>
      <c r="M114" s="61">
        <f>IFERROR(sterncalib!L114/GAMSsternCa!L114,"")</f>
        <v>0.99999999986885668</v>
      </c>
      <c r="N114" s="61">
        <f>IFERROR(sterncalib!M114/GAMSsternCa!M114,"")</f>
        <v>0.99999999995545819</v>
      </c>
      <c r="O114" s="61">
        <f>IFERROR(sterncalib!N114/GAMSsternCa!N114,"")</f>
        <v>1.0000000000126177</v>
      </c>
      <c r="P114" s="61">
        <f>IFERROR(sterncalib!O114/GAMSsternCa!O114,"")</f>
        <v>1.0000000000406573</v>
      </c>
      <c r="Q114" s="61">
        <f>IFERROR(sterncalib!P114/GAMSsternCa!P114,"")</f>
        <v>0.99999999949239293</v>
      </c>
      <c r="R114" s="61">
        <f>IFERROR(sterncalib!Q114/GAMSsternCa!Q114,"")</f>
        <v>1.0000000001618568</v>
      </c>
      <c r="S114" s="61">
        <f>IFERROR(sterncalib!R114/GAMSsternCa!R114,"")</f>
        <v>1.0000000000504696</v>
      </c>
      <c r="T114" s="61">
        <f>IFERROR(sterncalib!S114/GAMSsternCa!S114,"")</f>
        <v>0.99999999943943785</v>
      </c>
      <c r="U114" s="61">
        <f>IFERROR(sterncalib!T114/GAMSsternCa!T114,"")</f>
        <v>1.0000000036089505</v>
      </c>
      <c r="V114" s="61" t="str">
        <f>IFERROR(sterncalib!U114/GAMSsternCa!U114,"")</f>
        <v/>
      </c>
      <c r="W114" s="61" t="str">
        <f>IFERROR(sterncalib!V114/GAMSsternCa!V114,"")</f>
        <v/>
      </c>
      <c r="X114" s="61" t="str">
        <f>IFERROR(sterncalib!W114/GAMSsternCa!W114,"")</f>
        <v/>
      </c>
      <c r="Y114" s="61" t="str">
        <f>IFERROR(sterncalib!X114/GAMSsternCa!X114,"")</f>
        <v/>
      </c>
      <c r="Z114" s="61" t="str">
        <f>IFERROR(sterncalib!Y114/GAMSsternCa!Y114,"")</f>
        <v/>
      </c>
      <c r="AA114" s="61" t="str">
        <f>IFERROR(sterncalib!Z114/GAMSsternCa!Z114,"")</f>
        <v/>
      </c>
      <c r="AB114" s="61" t="str">
        <f>IFERROR(sterncalib!AA114/GAMSsternCa!AA114,"")</f>
        <v/>
      </c>
      <c r="AC114" s="61" t="str">
        <f>IFERROR(sterncalib!AB114/GAMSsternCa!AB114,"")</f>
        <v/>
      </c>
      <c r="AD114" s="61" t="str">
        <f>IFERROR(sterncalib!AC114/GAMSsternCa!AC114,"")</f>
        <v/>
      </c>
      <c r="AE114" s="61" t="str">
        <f>IFERROR(sterncalib!AD114/GAMSsternCa!AD114,"")</f>
        <v/>
      </c>
      <c r="AF114" s="61">
        <f>IFERROR(sterncalib!AE114/GAMSsternCa!AE114,"")</f>
        <v>1.0000000010554191</v>
      </c>
      <c r="AG114" s="61">
        <f>IFERROR(sterncalib!AF114/GAMSsternCa!AF114,"")</f>
        <v>0.9999999989651609</v>
      </c>
      <c r="AH114" s="61">
        <f>IFERROR(sterncalib!AG114/GAMSsternCa!AG114,"")</f>
        <v>0.99999999889162039</v>
      </c>
      <c r="AI114" s="61">
        <f>IFERROR(sterncalib!AH114/GAMSsternCa!AH114,"")</f>
        <v>1.0000000019356456</v>
      </c>
      <c r="AJ114" s="61">
        <f>IFERROR(sterncalib!AI114/GAMSsternCa!AI114,"")</f>
        <v>0.99999999872823753</v>
      </c>
      <c r="AK114" s="61">
        <f>IFERROR(sterncalib!AJ114/GAMSsternCa!AJ114,"")</f>
        <v>1.0000000020206039</v>
      </c>
      <c r="AL114" s="61">
        <f>IFERROR(sterncalib!AK114/GAMSsternCa!AK114,"")</f>
        <v>1.0000000004380083</v>
      </c>
      <c r="AM114" s="61">
        <f>IFERROR(sterncalib!AL114/GAMSsternCa!AL114,"")</f>
        <v>1.0000000011571171</v>
      </c>
      <c r="AN114" s="61">
        <f>IFERROR(sterncalib!AM114/GAMSsternCa!AM114,"")</f>
        <v>1.0000000002942044</v>
      </c>
      <c r="AO114" s="61">
        <f>IFERROR(sterncalib!AN114/GAMSsternCa!AN114,"")</f>
        <v>1.0000000004252469</v>
      </c>
      <c r="AP114" s="61">
        <f>IFERROR(sterncalib!AO114/GAMSsternCa!AO114,"")</f>
        <v>0.99999999742681556</v>
      </c>
      <c r="AQ114" s="61">
        <f>IFERROR(sterncalib!AP114/GAMSsternCa!AP114,"")</f>
        <v>0.99999999810663864</v>
      </c>
      <c r="AR114" s="61">
        <f>IFERROR(sterncalib!AQ114/GAMSsternCa!AQ114,"")</f>
        <v>1.0000000007638095</v>
      </c>
      <c r="AS114" s="61">
        <f>IFERROR(sterncalib!AR114/GAMSsternCa!AR114,"")</f>
        <v>0.99999999861310751</v>
      </c>
      <c r="AT114" s="61">
        <f>IFERROR(sterncalib!AS114/GAMSsternCa!AS114,"")</f>
        <v>0.99999999940013518</v>
      </c>
      <c r="AU114" s="61">
        <f>IFERROR(sterncalib!AT114/GAMSsternCa!AT114,"")</f>
        <v>0.99999999836356568</v>
      </c>
      <c r="AV114" s="61">
        <f>IFERROR(sterncalib!AU114/GAMSsternCa!AU114,"")</f>
        <v>0.99999999880154078</v>
      </c>
      <c r="AW114" s="61">
        <f>IFERROR(sterncalib!AV114/GAMSsternCa!AV114,"")</f>
        <v>1.0000000007495931</v>
      </c>
      <c r="AX114" s="61">
        <f>IFERROR(sterncalib!AW114/GAMSsternCa!AW114,"")</f>
        <v>0.99999999860068656</v>
      </c>
      <c r="AY114" s="61">
        <f>IFERROR(sterncalib!AX114/GAMSsternCa!AX114,"")</f>
        <v>0.99999999712493426</v>
      </c>
      <c r="AZ114" s="61">
        <f>IFERROR(sterncalib!AY114/GAMSsternCa!AY114,"")</f>
        <v>1.0000000016639843</v>
      </c>
      <c r="BA114" s="61">
        <f>IFERROR(sterncalib!AZ114/GAMSsternCa!AZ114,"")</f>
        <v>0.99999999855518917</v>
      </c>
      <c r="BB114" s="61">
        <f>IFERROR(sterncalib!BA114/GAMSsternCa!BA114,"")</f>
        <v>0.99999999932639749</v>
      </c>
      <c r="BC114" s="61">
        <f>IFERROR(sterncalib!BB114/GAMSsternCa!BB114,"")</f>
        <v>1.0000000106602402</v>
      </c>
      <c r="BD114" s="61">
        <f>IFERROR(sterncalib!BC114/GAMSsternCa!BC114,"")</f>
        <v>0.99999997791338946</v>
      </c>
      <c r="BE114" s="61">
        <f>IFERROR(sterncalib!BD114/GAMSsternCa!BD114,"")</f>
        <v>1.0000000062105547</v>
      </c>
      <c r="BF114" s="61">
        <f>IFERROR(sterncalib!BE114/GAMSsternCa!BE114,"")</f>
        <v>1.0000000035282739</v>
      </c>
      <c r="BG114" s="61">
        <f>IFERROR(sterncalib!BF114/GAMSsternCa!BF114,"")</f>
        <v>0.99999999843460841</v>
      </c>
      <c r="BH114" s="61">
        <f>IFERROR(sterncalib!BG114/GAMSsternCa!BG114,"")</f>
        <v>1.0000000005771321</v>
      </c>
      <c r="BI114" s="61">
        <f>IFERROR(sterncalib!BH114/GAMSsternCa!BH114,"")</f>
        <v>1.0000000014804431</v>
      </c>
      <c r="BJ114" s="61">
        <f>IFERROR(sterncalib!BI114/GAMSsternCa!BI114,"")</f>
        <v>1.0000000010523473</v>
      </c>
    </row>
    <row r="115" spans="1:62" x14ac:dyDescent="0.25">
      <c r="A115" t="str">
        <f>sterncalib!A115</f>
        <v>CAPITAL ACCUMULATION</v>
      </c>
      <c r="B115" t="str">
        <f>GAMSbase!A115</f>
        <v>* CAPITAL ACCUMULATION</v>
      </c>
      <c r="C115" s="61" t="str">
        <f>IFERROR(sterncalib!B115/GAMSsternCa!B115,"")</f>
        <v/>
      </c>
      <c r="D115" s="61" t="str">
        <f>IFERROR(sterncalib!C115/GAMSsternCa!C115,"")</f>
        <v/>
      </c>
      <c r="E115" s="61" t="str">
        <f>IFERROR(sterncalib!D115/GAMSsternCa!D115,"")</f>
        <v/>
      </c>
      <c r="F115" s="61" t="str">
        <f>IFERROR(sterncalib!E115/GAMSsternCa!E115,"")</f>
        <v/>
      </c>
      <c r="G115" s="61" t="str">
        <f>IFERROR(sterncalib!F115/GAMSsternCa!F115,"")</f>
        <v/>
      </c>
      <c r="H115" s="61" t="str">
        <f>IFERROR(sterncalib!G115/GAMSsternCa!G115,"")</f>
        <v/>
      </c>
      <c r="I115" s="61" t="str">
        <f>IFERROR(sterncalib!H115/GAMSsternCa!H115,"")</f>
        <v/>
      </c>
      <c r="J115" s="61" t="str">
        <f>IFERROR(sterncalib!I115/GAMSsternCa!I115,"")</f>
        <v/>
      </c>
      <c r="K115" s="61" t="str">
        <f>IFERROR(sterncalib!J115/GAMSsternCa!J115,"")</f>
        <v/>
      </c>
      <c r="L115" s="61" t="str">
        <f>IFERROR(sterncalib!K115/GAMSsternCa!K115,"")</f>
        <v/>
      </c>
      <c r="M115" s="61" t="str">
        <f>IFERROR(sterncalib!L115/GAMSsternCa!L115,"")</f>
        <v/>
      </c>
      <c r="N115" s="61" t="str">
        <f>IFERROR(sterncalib!M115/GAMSsternCa!M115,"")</f>
        <v/>
      </c>
      <c r="O115" s="61" t="str">
        <f>IFERROR(sterncalib!N115/GAMSsternCa!N115,"")</f>
        <v/>
      </c>
      <c r="P115" s="61" t="str">
        <f>IFERROR(sterncalib!O115/GAMSsternCa!O115,"")</f>
        <v/>
      </c>
      <c r="Q115" s="61" t="str">
        <f>IFERROR(sterncalib!P115/GAMSsternCa!P115,"")</f>
        <v/>
      </c>
      <c r="R115" s="61" t="str">
        <f>IFERROR(sterncalib!Q115/GAMSsternCa!Q115,"")</f>
        <v/>
      </c>
      <c r="S115" s="61" t="str">
        <f>IFERROR(sterncalib!R115/GAMSsternCa!R115,"")</f>
        <v/>
      </c>
      <c r="T115" s="61" t="str">
        <f>IFERROR(sterncalib!S115/GAMSsternCa!S115,"")</f>
        <v/>
      </c>
      <c r="U115" s="61" t="str">
        <f>IFERROR(sterncalib!T115/GAMSsternCa!T115,"")</f>
        <v/>
      </c>
      <c r="V115" s="61" t="str">
        <f>IFERROR(sterncalib!U115/GAMSsternCa!U115,"")</f>
        <v/>
      </c>
      <c r="W115" s="61" t="str">
        <f>IFERROR(sterncalib!V115/GAMSsternCa!V115,"")</f>
        <v/>
      </c>
      <c r="X115" s="61" t="str">
        <f>IFERROR(sterncalib!W115/GAMSsternCa!W115,"")</f>
        <v/>
      </c>
      <c r="Y115" s="61" t="str">
        <f>IFERROR(sterncalib!X115/GAMSsternCa!X115,"")</f>
        <v/>
      </c>
      <c r="Z115" s="61" t="str">
        <f>IFERROR(sterncalib!Y115/GAMSsternCa!Y115,"")</f>
        <v/>
      </c>
      <c r="AA115" s="61" t="str">
        <f>IFERROR(sterncalib!Z115/GAMSsternCa!Z115,"")</f>
        <v/>
      </c>
      <c r="AB115" s="61" t="str">
        <f>IFERROR(sterncalib!AA115/GAMSsternCa!AA115,"")</f>
        <v/>
      </c>
      <c r="AC115" s="61" t="str">
        <f>IFERROR(sterncalib!AB115/GAMSsternCa!AB115,"")</f>
        <v/>
      </c>
      <c r="AD115" s="61" t="str">
        <f>IFERROR(sterncalib!AC115/GAMSsternCa!AC115,"")</f>
        <v/>
      </c>
      <c r="AE115" s="61" t="str">
        <f>IFERROR(sterncalib!AD115/GAMSsternCa!AD115,"")</f>
        <v/>
      </c>
      <c r="AF115" s="61" t="str">
        <f>IFERROR(sterncalib!AE115/GAMSsternCa!AE115,"")</f>
        <v/>
      </c>
      <c r="AG115" s="61" t="str">
        <f>IFERROR(sterncalib!AF115/GAMSsternCa!AF115,"")</f>
        <v/>
      </c>
      <c r="AH115" s="61" t="str">
        <f>IFERROR(sterncalib!AG115/GAMSsternCa!AG115,"")</f>
        <v/>
      </c>
      <c r="AI115" s="61" t="str">
        <f>IFERROR(sterncalib!AH115/GAMSsternCa!AH115,"")</f>
        <v/>
      </c>
      <c r="AJ115" s="61" t="str">
        <f>IFERROR(sterncalib!AI115/GAMSsternCa!AI115,"")</f>
        <v/>
      </c>
      <c r="AK115" s="61" t="str">
        <f>IFERROR(sterncalib!AJ115/GAMSsternCa!AJ115,"")</f>
        <v/>
      </c>
      <c r="AL115" s="61" t="str">
        <f>IFERROR(sterncalib!AK115/GAMSsternCa!AK115,"")</f>
        <v/>
      </c>
      <c r="AM115" s="61" t="str">
        <f>IFERROR(sterncalib!AL115/GAMSsternCa!AL115,"")</f>
        <v/>
      </c>
      <c r="AN115" s="61" t="str">
        <f>IFERROR(sterncalib!AM115/GAMSsternCa!AM115,"")</f>
        <v/>
      </c>
      <c r="AO115" s="61" t="str">
        <f>IFERROR(sterncalib!AN115/GAMSsternCa!AN115,"")</f>
        <v/>
      </c>
      <c r="AP115" s="61" t="str">
        <f>IFERROR(sterncalib!AO115/GAMSsternCa!AO115,"")</f>
        <v/>
      </c>
      <c r="AQ115" s="61" t="str">
        <f>IFERROR(sterncalib!AP115/GAMSsternCa!AP115,"")</f>
        <v/>
      </c>
      <c r="AR115" s="61" t="str">
        <f>IFERROR(sterncalib!AQ115/GAMSsternCa!AQ115,"")</f>
        <v/>
      </c>
      <c r="AS115" s="61" t="str">
        <f>IFERROR(sterncalib!AR115/GAMSsternCa!AR115,"")</f>
        <v/>
      </c>
      <c r="AT115" s="61" t="str">
        <f>IFERROR(sterncalib!AS115/GAMSsternCa!AS115,"")</f>
        <v/>
      </c>
      <c r="AU115" s="61" t="str">
        <f>IFERROR(sterncalib!AT115/GAMSsternCa!AT115,"")</f>
        <v/>
      </c>
      <c r="AV115" s="61" t="str">
        <f>IFERROR(sterncalib!AU115/GAMSsternCa!AU115,"")</f>
        <v/>
      </c>
      <c r="AW115" s="61" t="str">
        <f>IFERROR(sterncalib!AV115/GAMSsternCa!AV115,"")</f>
        <v/>
      </c>
      <c r="AX115" s="61" t="str">
        <f>IFERROR(sterncalib!AW115/GAMSsternCa!AW115,"")</f>
        <v/>
      </c>
      <c r="AY115" s="61" t="str">
        <f>IFERROR(sterncalib!AX115/GAMSsternCa!AX115,"")</f>
        <v/>
      </c>
      <c r="AZ115" s="61" t="str">
        <f>IFERROR(sterncalib!AY115/GAMSsternCa!AY115,"")</f>
        <v/>
      </c>
      <c r="BA115" s="61" t="str">
        <f>IFERROR(sterncalib!AZ115/GAMSsternCa!AZ115,"")</f>
        <v/>
      </c>
      <c r="BB115" s="61" t="str">
        <f>IFERROR(sterncalib!BA115/GAMSsternCa!BA115,"")</f>
        <v/>
      </c>
      <c r="BC115" s="61" t="str">
        <f>IFERROR(sterncalib!BB115/GAMSsternCa!BB115,"")</f>
        <v/>
      </c>
      <c r="BD115" s="61" t="str">
        <f>IFERROR(sterncalib!BC115/GAMSsternCa!BC115,"")</f>
        <v/>
      </c>
      <c r="BE115" s="61" t="str">
        <f>IFERROR(sterncalib!BD115/GAMSsternCa!BD115,"")</f>
        <v/>
      </c>
      <c r="BF115" s="61" t="str">
        <f>IFERROR(sterncalib!BE115/GAMSsternCa!BE115,"")</f>
        <v/>
      </c>
      <c r="BG115" s="61" t="str">
        <f>IFERROR(sterncalib!BF115/GAMSsternCa!BF115,"")</f>
        <v/>
      </c>
      <c r="BH115" s="61" t="str">
        <f>IFERROR(sterncalib!BG115/GAMSsternCa!BG115,"")</f>
        <v/>
      </c>
      <c r="BI115" s="61" t="str">
        <f>IFERROR(sterncalib!BH115/GAMSsternCa!BH115,"")</f>
        <v/>
      </c>
      <c r="BJ115" s="61" t="str">
        <f>IFERROR(sterncalib!BI115/GAMSsternCa!BI115,"")</f>
        <v/>
      </c>
    </row>
    <row r="116" spans="1:62" x14ac:dyDescent="0.25">
      <c r="A116" t="str">
        <f>sterncalib!A116</f>
        <v>Gross investment ($trill per year, 2005$)</v>
      </c>
      <c r="B116" t="str">
        <f>GAMSbase!A116</f>
        <v>Gross Investment (trillion 2005USD per year)</v>
      </c>
      <c r="C116" s="61">
        <f>IFERROR(sterncalib!B116/GAMSsternCa!B116,"")</f>
        <v>0.99999999981001708</v>
      </c>
      <c r="D116" s="61">
        <f>IFERROR(sterncalib!C116/GAMSsternCa!C116,"")</f>
        <v>0.99999999999976308</v>
      </c>
      <c r="E116" s="61">
        <f>IFERROR(sterncalib!D116/GAMSsternCa!D116,"")</f>
        <v>0.98989632280051143</v>
      </c>
      <c r="F116" s="61">
        <f>IFERROR(sterncalib!E116/GAMSsternCa!E116,"")</f>
        <v>0.98734710277259119</v>
      </c>
      <c r="G116" s="61">
        <f>IFERROR(sterncalib!F116/GAMSsternCa!F116,"")</f>
        <v>0.98490694662654854</v>
      </c>
      <c r="H116" s="61">
        <f>IFERROR(sterncalib!G116/GAMSsternCa!G116,"")</f>
        <v>0.98235354408195819</v>
      </c>
      <c r="I116" s="61">
        <f>IFERROR(sterncalib!H116/GAMSsternCa!H116,"")</f>
        <v>0.97950700530818702</v>
      </c>
      <c r="J116" s="61">
        <f>IFERROR(sterncalib!I116/GAMSsternCa!I116,"")</f>
        <v>0.97620702875833099</v>
      </c>
      <c r="K116" s="61">
        <f>IFERROR(sterncalib!J116/GAMSsternCa!J116,"")</f>
        <v>0.97229711562364374</v>
      </c>
      <c r="L116" s="61">
        <f>IFERROR(sterncalib!K116/GAMSsternCa!K116,"")</f>
        <v>0.96761355159962725</v>
      </c>
      <c r="M116" s="61">
        <f>IFERROR(sterncalib!L116/GAMSsternCa!L116,"")</f>
        <v>0.96197763111130763</v>
      </c>
      <c r="N116" s="61">
        <f>IFERROR(sterncalib!M116/GAMSsternCa!M116,"")</f>
        <v>0.95519023859359131</v>
      </c>
      <c r="O116" s="61">
        <f>IFERROR(sterncalib!N116/GAMSsternCa!N116,"")</f>
        <v>0.94702840122468102</v>
      </c>
      <c r="P116" s="61">
        <f>IFERROR(sterncalib!O116/GAMSsternCa!O116,"")</f>
        <v>0.93724378437958578</v>
      </c>
      <c r="Q116" s="61">
        <f>IFERROR(sterncalib!P116/GAMSsternCa!P116,"")</f>
        <v>0.92556338253623438</v>
      </c>
      <c r="R116" s="61">
        <f>IFERROR(sterncalib!Q116/GAMSsternCa!Q116,"")</f>
        <v>0.91169286188925869</v>
      </c>
      <c r="S116" s="61">
        <f>IFERROR(sterncalib!R116/GAMSsternCa!R116,"")</f>
        <v>0.89532315764103043</v>
      </c>
      <c r="T116" s="61">
        <f>IFERROR(sterncalib!S116/GAMSsternCa!S116,"")</f>
        <v>0.87614100202958334</v>
      </c>
      <c r="U116" s="61">
        <f>IFERROR(sterncalib!T116/GAMSsternCa!T116,"")</f>
        <v>0.8538440472969917</v>
      </c>
      <c r="V116" s="61">
        <f>IFERROR(sterncalib!U116/GAMSsternCa!U116,"")</f>
        <v>0.82849848863014763</v>
      </c>
      <c r="W116" s="61">
        <f>IFERROR(sterncalib!V116/GAMSsternCa!V116,"")</f>
        <v>0.80004292732873039</v>
      </c>
      <c r="X116" s="61">
        <f>IFERROR(sterncalib!W116/GAMSsternCa!W116,"")</f>
        <v>0.76849466392306398</v>
      </c>
      <c r="Y116" s="61">
        <f>IFERROR(sterncalib!X116/GAMSsternCa!X116,"")</f>
        <v>0.73402149595716304</v>
      </c>
      <c r="Z116" s="61">
        <f>IFERROR(sterncalib!Y116/GAMSsternCa!Y116,"")</f>
        <v>0.69692371549224563</v>
      </c>
      <c r="AA116" s="61">
        <f>IFERROR(sterncalib!Z116/GAMSsternCa!Z116,"")</f>
        <v>0.65764535891133435</v>
      </c>
      <c r="AB116" s="61">
        <f>IFERROR(sterncalib!AA116/GAMSsternCa!AA116,"")</f>
        <v>0.61677443656885411</v>
      </c>
      <c r="AC116" s="61">
        <f>IFERROR(sterncalib!AB116/GAMSsternCa!AB116,"")</f>
        <v>0.57502960951790316</v>
      </c>
      <c r="AD116" s="61">
        <f>IFERROR(sterncalib!AC116/GAMSsternCa!AC116,"")</f>
        <v>0.53323197115052889</v>
      </c>
      <c r="AE116" s="61">
        <f>IFERROR(sterncalib!AD116/GAMSsternCa!AD116,"")</f>
        <v>0.49226246683437103</v>
      </c>
      <c r="AF116" s="61">
        <f>IFERROR(sterncalib!AE116/GAMSsternCa!AE116,"")</f>
        <v>0.4530098724146826</v>
      </c>
      <c r="AG116" s="61">
        <f>IFERROR(sterncalib!AF116/GAMSsternCa!AF116,"")</f>
        <v>0.41635593116320818</v>
      </c>
      <c r="AH116" s="61">
        <f>IFERROR(sterncalib!AG116/GAMSsternCa!AG116,"")</f>
        <v>0.38289001368280595</v>
      </c>
      <c r="AI116" s="61">
        <f>IFERROR(sterncalib!AH116/GAMSsternCa!AH116,"")</f>
        <v>0.77531102796914109</v>
      </c>
      <c r="AJ116" s="61">
        <f>IFERROR(sterncalib!AI116/GAMSsternCa!AI116,"")</f>
        <v>0.84916384748144014</v>
      </c>
      <c r="AK116" s="61">
        <f>IFERROR(sterncalib!AJ116/GAMSsternCa!AJ116,"")</f>
        <v>0.89714185113206657</v>
      </c>
      <c r="AL116" s="61">
        <f>IFERROR(sterncalib!AK116/GAMSsternCa!AK116,"")</f>
        <v>0.92895401313685722</v>
      </c>
      <c r="AM116" s="61">
        <f>IFERROR(sterncalib!AL116/GAMSsternCa!AL116,"")</f>
        <v>0.95033500616313671</v>
      </c>
      <c r="AN116" s="61">
        <f>IFERROR(sterncalib!AM116/GAMSsternCa!AM116,"")</f>
        <v>0.96484581138952119</v>
      </c>
      <c r="AO116" s="61">
        <f>IFERROR(sterncalib!AN116/GAMSsternCa!AN116,"")</f>
        <v>0.97477147552719334</v>
      </c>
      <c r="AP116" s="61">
        <f>IFERROR(sterncalib!AO116/GAMSsternCa!AO116,"")</f>
        <v>0.9816102082574838</v>
      </c>
      <c r="AQ116" s="61">
        <f>IFERROR(sterncalib!AP116/GAMSsternCa!AP116,"")</f>
        <v>0.98635837728403908</v>
      </c>
      <c r="AR116" s="61">
        <f>IFERROR(sterncalib!AQ116/GAMSsternCa!AQ116,"")</f>
        <v>0.98968486850049397</v>
      </c>
      <c r="AS116" s="61">
        <f>IFERROR(sterncalib!AR116/GAMSsternCa!AR116,"")</f>
        <v>0.99204152629800191</v>
      </c>
      <c r="AT116" s="61">
        <f>IFERROR(sterncalib!AS116/GAMSsternCa!AS116,"")</f>
        <v>0.99373483692512887</v>
      </c>
      <c r="AU116" s="61">
        <f>IFERROR(sterncalib!AT116/GAMSsternCa!AT116,"")</f>
        <v>0.99497325315403851</v>
      </c>
      <c r="AV116" s="61">
        <f>IFERROR(sterncalib!AU116/GAMSsternCa!AU116,"")</f>
        <v>0.99589881538238578</v>
      </c>
      <c r="AW116" s="61">
        <f>IFERROR(sterncalib!AV116/GAMSsternCa!AV116,"")</f>
        <v>0.99660844211204236</v>
      </c>
      <c r="AX116" s="61">
        <f>IFERROR(sterncalib!AW116/GAMSsternCa!AW116,"")</f>
        <v>0.99716834754328676</v>
      </c>
      <c r="AY116" s="61">
        <f>IFERROR(sterncalib!AX116/GAMSsternCa!AX116,"")</f>
        <v>0.99762383479475314</v>
      </c>
      <c r="AZ116" s="61">
        <f>IFERROR(sterncalib!AY116/GAMSsternCa!AY116,"")</f>
        <v>0.99800595878248033</v>
      </c>
      <c r="BA116" s="61">
        <f>IFERROR(sterncalib!AZ116/GAMSsternCa!AZ116,"")</f>
        <v>0.998336064220405</v>
      </c>
      <c r="BB116" s="61">
        <f>IFERROR(sterncalib!BA116/GAMSsternCa!BA116,"")</f>
        <v>0.99862447460595394</v>
      </c>
      <c r="BC116" s="61">
        <f>IFERROR(sterncalib!BB116/GAMSsternCa!BB116,"")</f>
        <v>0.99887159430924322</v>
      </c>
      <c r="BD116" s="61">
        <f>IFERROR(sterncalib!BC116/GAMSsternCa!BC116,"")</f>
        <v>0.99906557208095281</v>
      </c>
      <c r="BE116" s="61">
        <f>IFERROR(sterncalib!BD116/GAMSsternCa!BD116,"")</f>
        <v>0.99919707886283449</v>
      </c>
      <c r="BF116" s="61">
        <f>IFERROR(sterncalib!BE116/GAMSsternCa!BE116,"")</f>
        <v>0.99926038894338531</v>
      </c>
      <c r="BG116" s="61">
        <f>IFERROR(sterncalib!BF116/GAMSsternCa!BF116,"")</f>
        <v>0.99925399982751539</v>
      </c>
      <c r="BH116" s="61">
        <f>IFERROR(sterncalib!BG116/GAMSsternCa!BG116,"")</f>
        <v>0.99918104578039912</v>
      </c>
      <c r="BI116" s="61">
        <f>IFERROR(sterncalib!BH116/GAMSsternCa!BH116,"")</f>
        <v>0.99904926566033569</v>
      </c>
      <c r="BJ116" s="61">
        <f>IFERROR(sterncalib!BI116/GAMSsternCa!BI116,"")</f>
        <v>0.99887010535929288</v>
      </c>
    </row>
    <row r="117" spans="1:62" x14ac:dyDescent="0.25">
      <c r="A117" t="str">
        <f>sterncalib!A117</f>
        <v>Capital ($trill, 2005$)</v>
      </c>
      <c r="B117" t="str">
        <f>GAMSbase!A117</f>
        <v>Capital (trillion 2005USD per year)</v>
      </c>
      <c r="C117" s="61">
        <f>IFERROR(sterncalib!B117/GAMSsternCa!B117,"")</f>
        <v>1</v>
      </c>
      <c r="D117" s="61">
        <f>IFERROR(sterncalib!C117/GAMSsternCa!C117,"")</f>
        <v>0.99999999990484478</v>
      </c>
      <c r="E117" s="61">
        <f>IFERROR(sterncalib!D117/GAMSsternCa!D117,"")</f>
        <v>0.99999999995091782</v>
      </c>
      <c r="F117" s="61">
        <f>IFERROR(sterncalib!E117/GAMSsternCa!E117,"")</f>
        <v>0.9949537247213599</v>
      </c>
      <c r="G117" s="61">
        <f>IFERROR(sterncalib!F117/GAMSsternCa!F117,"")</f>
        <v>0.99117922838699413</v>
      </c>
      <c r="H117" s="61">
        <f>IFERROR(sterncalib!G117/GAMSsternCa!G117,"")</f>
        <v>0.98808863120603074</v>
      </c>
      <c r="I117" s="61">
        <f>IFERROR(sterncalib!H117/GAMSsternCa!H117,"")</f>
        <v>0.98528282810225465</v>
      </c>
      <c r="J117" s="61">
        <f>IFERROR(sterncalib!I117/GAMSsternCa!I117,"")</f>
        <v>0.98247685147946395</v>
      </c>
      <c r="K117" s="61">
        <f>IFERROR(sterncalib!J117/GAMSsternCa!J117,"")</f>
        <v>0.97945141996573659</v>
      </c>
      <c r="L117" s="61">
        <f>IFERROR(sterncalib!K117/GAMSsternCa!K117,"")</f>
        <v>0.9760213876462448</v>
      </c>
      <c r="M117" s="61">
        <f>IFERROR(sterncalib!L117/GAMSsternCa!L117,"")</f>
        <v>0.97201492321235849</v>
      </c>
      <c r="N117" s="61">
        <f>IFERROR(sterncalib!M117/GAMSsternCa!M117,"")</f>
        <v>0.967259521329634</v>
      </c>
      <c r="O117" s="61">
        <f>IFERROR(sterncalib!N117/GAMSsternCa!N117,"")</f>
        <v>0.96157248794447847</v>
      </c>
      <c r="P117" s="61">
        <f>IFERROR(sterncalib!O117/GAMSsternCa!O117,"")</f>
        <v>0.95475456931460179</v>
      </c>
      <c r="Q117" s="61">
        <f>IFERROR(sterncalib!P117/GAMSsternCa!P117,"")</f>
        <v>0.94658608215165363</v>
      </c>
      <c r="R117" s="61">
        <f>IFERROR(sterncalib!Q117/GAMSsternCa!Q117,"")</f>
        <v>0.93682538790385173</v>
      </c>
      <c r="S117" s="61">
        <f>IFERROR(sterncalib!R117/GAMSsternCa!R117,"")</f>
        <v>0.92520991595343105</v>
      </c>
      <c r="T117" s="61">
        <f>IFERROR(sterncalib!S117/GAMSsternCa!S117,"")</f>
        <v>0.91146023723526404</v>
      </c>
      <c r="U117" s="61">
        <f>IFERROR(sterncalib!T117/GAMSsternCa!T117,"")</f>
        <v>0.89528796055079463</v>
      </c>
      <c r="V117" s="61">
        <f>IFERROR(sterncalib!U117/GAMSsternCa!U117,"")</f>
        <v>0.87640851883835824</v>
      </c>
      <c r="W117" s="61">
        <f>IFERROR(sterncalib!V117/GAMSsternCa!V117,"")</f>
        <v>0.85469090230452804</v>
      </c>
      <c r="X117" s="61">
        <f>IFERROR(sterncalib!W117/GAMSsternCa!W117,"")</f>
        <v>0.829942292063647</v>
      </c>
      <c r="Y117" s="61">
        <f>IFERROR(sterncalib!X117/GAMSsternCa!X117,"")</f>
        <v>0.80215457274461199</v>
      </c>
      <c r="Z117" s="61">
        <f>IFERROR(sterncalib!Y117/GAMSsternCa!Y117,"")</f>
        <v>0.77139722392496091</v>
      </c>
      <c r="AA117" s="61">
        <f>IFERROR(sterncalib!Z117/GAMSsternCa!Z117,"")</f>
        <v>0.7378407749790824</v>
      </c>
      <c r="AB117" s="61">
        <f>IFERROR(sterncalib!AA117/GAMSsternCa!AA117,"")</f>
        <v>0.70177425272380944</v>
      </c>
      <c r="AC117" s="61">
        <f>IFERROR(sterncalib!AB117/GAMSsternCa!AB117,"")</f>
        <v>0.6636143648979439</v>
      </c>
      <c r="AD117" s="61">
        <f>IFERROR(sterncalib!AC117/GAMSsternCa!AC117,"")</f>
        <v>0.62390413270406564</v>
      </c>
      <c r="AE117" s="61">
        <f>IFERROR(sterncalib!AD117/GAMSsternCa!AD117,"")</f>
        <v>0.58329923645291215</v>
      </c>
      <c r="AF117" s="61">
        <f>IFERROR(sterncalib!AE117/GAMSsternCa!AE117,"")</f>
        <v>0.5425415640054374</v>
      </c>
      <c r="AG117" s="61">
        <f>IFERROR(sterncalib!AF117/GAMSsternCa!AF117,"")</f>
        <v>0.50296399458715468</v>
      </c>
      <c r="AH117" s="61">
        <f>IFERROR(sterncalib!AG117/GAMSsternCa!AG117,"")</f>
        <v>0.46471073097670823</v>
      </c>
      <c r="AI117" s="61">
        <f>IFERROR(sterncalib!AH117/GAMSsternCa!AH117,"")</f>
        <v>0.42861014980088752</v>
      </c>
      <c r="AJ117" s="61">
        <f>IFERROR(sterncalib!AI117/GAMSsternCa!AI117,"")</f>
        <v>0.58139084793367968</v>
      </c>
      <c r="AK117" s="61">
        <f>IFERROR(sterncalib!AJ117/GAMSsternCa!AJ117,"")</f>
        <v>0.69922739514728138</v>
      </c>
      <c r="AL117" s="61">
        <f>IFERROR(sterncalib!AK117/GAMSsternCa!AK117,"")</f>
        <v>0.78619154727906937</v>
      </c>
      <c r="AM117" s="61">
        <f>IFERROR(sterncalib!AL117/GAMSsternCa!AL117,"")</f>
        <v>0.84882225651496812</v>
      </c>
      <c r="AN117" s="61">
        <f>IFERROR(sterncalib!AM117/GAMSsternCa!AM117,"")</f>
        <v>0.8932828464704915</v>
      </c>
      <c r="AO117" s="61">
        <f>IFERROR(sterncalib!AN117/GAMSsternCa!AN117,"")</f>
        <v>0.92457270179100315</v>
      </c>
      <c r="AP117" s="61">
        <f>IFERROR(sterncalib!AO117/GAMSsternCa!AO117,"")</f>
        <v>0.94648335154189811</v>
      </c>
      <c r="AQ117" s="61">
        <f>IFERROR(sterncalib!AP117/GAMSsternCa!AP117,"")</f>
        <v>0.96178859321530841</v>
      </c>
      <c r="AR117" s="61">
        <f>IFERROR(sterncalib!AQ117/GAMSsternCa!AQ117,"")</f>
        <v>0.97247512008573578</v>
      </c>
      <c r="AS117" s="61">
        <f>IFERROR(sterncalib!AR117/GAMSsternCa!AR117,"")</f>
        <v>0.97994719706362221</v>
      </c>
      <c r="AT117" s="61">
        <f>IFERROR(sterncalib!AS117/GAMSsternCa!AS117,"")</f>
        <v>0.98518894873592711</v>
      </c>
      <c r="AU117" s="61">
        <f>IFERROR(sterncalib!AT117/GAMSsternCa!AT117,"")</f>
        <v>0.98888613727097074</v>
      </c>
      <c r="AV117" s="61">
        <f>IFERROR(sterncalib!AU117/GAMSsternCa!AU117,"")</f>
        <v>0.99151476207538136</v>
      </c>
      <c r="AW117" s="61">
        <f>IFERROR(sterncalib!AV117/GAMSsternCa!AV117,"")</f>
        <v>0.99340433176148035</v>
      </c>
      <c r="AX117" s="61">
        <f>IFERROR(sterncalib!AW117/GAMSsternCa!AW117,"")</f>
        <v>0.99478251545555385</v>
      </c>
      <c r="AY117" s="61">
        <f>IFERROR(sterncalib!AX117/GAMSsternCa!AX117,"")</f>
        <v>0.99580641100020917</v>
      </c>
      <c r="AZ117" s="61">
        <f>IFERROR(sterncalib!AY117/GAMSsternCa!AY117,"")</f>
        <v>0.99658432482322268</v>
      </c>
      <c r="BA117" s="61">
        <f>IFERROR(sterncalib!AZ117/GAMSsternCa!AZ117,"")</f>
        <v>0.99719088301421011</v>
      </c>
      <c r="BB117" s="61">
        <f>IFERROR(sterncalib!BA117/GAMSsternCa!BA117,"")</f>
        <v>0.99766167466946287</v>
      </c>
      <c r="BC117" s="61">
        <f>IFERROR(sterncalib!BB117/GAMSsternCa!BB117,"")</f>
        <v>0.99806144942058517</v>
      </c>
      <c r="BD117" s="61">
        <f>IFERROR(sterncalib!BC117/GAMSsternCa!BC117,"")</f>
        <v>0.9984000611548739</v>
      </c>
      <c r="BE117" s="61">
        <f>IFERROR(sterncalib!BD117/GAMSsternCa!BD117,"")</f>
        <v>0.99867940172265235</v>
      </c>
      <c r="BF117" s="61">
        <f>IFERROR(sterncalib!BE117/GAMSsternCa!BE117,"")</f>
        <v>0.99889726073908913</v>
      </c>
      <c r="BG117" s="61">
        <f>IFERROR(sterncalib!BF117/GAMSsternCa!BF117,"")</f>
        <v>0.99905030901714997</v>
      </c>
      <c r="BH117" s="61">
        <f>IFERROR(sterncalib!BG117/GAMSsternCa!BG117,"")</f>
        <v>0.99913621940844966</v>
      </c>
      <c r="BI117" s="61">
        <f>IFERROR(sterncalib!BH117/GAMSsternCa!BH117,"")</f>
        <v>0.99915512776605031</v>
      </c>
      <c r="BJ117" s="61">
        <f>IFERROR(sterncalib!BI117/GAMSsternCa!BI117,"")</f>
        <v>0.99911049039455524</v>
      </c>
    </row>
    <row r="118" spans="1:62" x14ac:dyDescent="0.25">
      <c r="A118" t="str">
        <f>sterncalib!A118</f>
        <v>DISCOUNT RATES</v>
      </c>
      <c r="B118" t="str">
        <f>GAMSbase!A118</f>
        <v>* DISCOUNT RATES</v>
      </c>
      <c r="C118" s="61" t="str">
        <f>IFERROR(sterncalib!B118/GAMSsternCa!B118,"")</f>
        <v/>
      </c>
      <c r="D118" s="61" t="str">
        <f>IFERROR(sterncalib!C118/GAMSsternCa!C118,"")</f>
        <v/>
      </c>
      <c r="E118" s="61" t="str">
        <f>IFERROR(sterncalib!D118/GAMSsternCa!D118,"")</f>
        <v/>
      </c>
      <c r="F118" s="61" t="str">
        <f>IFERROR(sterncalib!E118/GAMSsternCa!E118,"")</f>
        <v/>
      </c>
      <c r="G118" s="61" t="str">
        <f>IFERROR(sterncalib!F118/GAMSsternCa!F118,"")</f>
        <v/>
      </c>
      <c r="H118" s="61" t="str">
        <f>IFERROR(sterncalib!G118/GAMSsternCa!G118,"")</f>
        <v/>
      </c>
      <c r="I118" s="61" t="str">
        <f>IFERROR(sterncalib!H118/GAMSsternCa!H118,"")</f>
        <v/>
      </c>
      <c r="J118" s="61" t="str">
        <f>IFERROR(sterncalib!I118/GAMSsternCa!I118,"")</f>
        <v/>
      </c>
      <c r="K118" s="61" t="str">
        <f>IFERROR(sterncalib!J118/GAMSsternCa!J118,"")</f>
        <v/>
      </c>
      <c r="L118" s="61" t="str">
        <f>IFERROR(sterncalib!K118/GAMSsternCa!K118,"")</f>
        <v/>
      </c>
      <c r="M118" s="61" t="str">
        <f>IFERROR(sterncalib!L118/GAMSsternCa!L118,"")</f>
        <v/>
      </c>
      <c r="N118" s="61" t="str">
        <f>IFERROR(sterncalib!M118/GAMSsternCa!M118,"")</f>
        <v/>
      </c>
      <c r="O118" s="61" t="str">
        <f>IFERROR(sterncalib!N118/GAMSsternCa!N118,"")</f>
        <v/>
      </c>
      <c r="P118" s="61" t="str">
        <f>IFERROR(sterncalib!O118/GAMSsternCa!O118,"")</f>
        <v/>
      </c>
      <c r="Q118" s="61" t="str">
        <f>IFERROR(sterncalib!P118/GAMSsternCa!P118,"")</f>
        <v/>
      </c>
      <c r="R118" s="61" t="str">
        <f>IFERROR(sterncalib!Q118/GAMSsternCa!Q118,"")</f>
        <v/>
      </c>
      <c r="S118" s="61" t="str">
        <f>IFERROR(sterncalib!R118/GAMSsternCa!R118,"")</f>
        <v/>
      </c>
      <c r="T118" s="61" t="str">
        <f>IFERROR(sterncalib!S118/GAMSsternCa!S118,"")</f>
        <v/>
      </c>
      <c r="U118" s="61" t="str">
        <f>IFERROR(sterncalib!T118/GAMSsternCa!T118,"")</f>
        <v/>
      </c>
      <c r="V118" s="61" t="str">
        <f>IFERROR(sterncalib!U118/GAMSsternCa!U118,"")</f>
        <v/>
      </c>
      <c r="W118" s="61" t="str">
        <f>IFERROR(sterncalib!V118/GAMSsternCa!V118,"")</f>
        <v/>
      </c>
      <c r="X118" s="61" t="str">
        <f>IFERROR(sterncalib!W118/GAMSsternCa!W118,"")</f>
        <v/>
      </c>
      <c r="Y118" s="61" t="str">
        <f>IFERROR(sterncalib!X118/GAMSsternCa!X118,"")</f>
        <v/>
      </c>
      <c r="Z118" s="61" t="str">
        <f>IFERROR(sterncalib!Y118/GAMSsternCa!Y118,"")</f>
        <v/>
      </c>
      <c r="AA118" s="61" t="str">
        <f>IFERROR(sterncalib!Z118/GAMSsternCa!Z118,"")</f>
        <v/>
      </c>
      <c r="AB118" s="61" t="str">
        <f>IFERROR(sterncalib!AA118/GAMSsternCa!AA118,"")</f>
        <v/>
      </c>
      <c r="AC118" s="61" t="str">
        <f>IFERROR(sterncalib!AB118/GAMSsternCa!AB118,"")</f>
        <v/>
      </c>
      <c r="AD118" s="61" t="str">
        <f>IFERROR(sterncalib!AC118/GAMSsternCa!AC118,"")</f>
        <v/>
      </c>
      <c r="AE118" s="61" t="str">
        <f>IFERROR(sterncalib!AD118/GAMSsternCa!AD118,"")</f>
        <v/>
      </c>
      <c r="AF118" s="61" t="str">
        <f>IFERROR(sterncalib!AE118/GAMSsternCa!AE118,"")</f>
        <v/>
      </c>
      <c r="AG118" s="61" t="str">
        <f>IFERROR(sterncalib!AF118/GAMSsternCa!AF118,"")</f>
        <v/>
      </c>
      <c r="AH118" s="61" t="str">
        <f>IFERROR(sterncalib!AG118/GAMSsternCa!AG118,"")</f>
        <v/>
      </c>
      <c r="AI118" s="61" t="str">
        <f>IFERROR(sterncalib!AH118/GAMSsternCa!AH118,"")</f>
        <v/>
      </c>
      <c r="AJ118" s="61" t="str">
        <f>IFERROR(sterncalib!AI118/GAMSsternCa!AI118,"")</f>
        <v/>
      </c>
      <c r="AK118" s="61" t="str">
        <f>IFERROR(sterncalib!AJ118/GAMSsternCa!AJ118,"")</f>
        <v/>
      </c>
      <c r="AL118" s="61" t="str">
        <f>IFERROR(sterncalib!AK118/GAMSsternCa!AK118,"")</f>
        <v/>
      </c>
      <c r="AM118" s="61" t="str">
        <f>IFERROR(sterncalib!AL118/GAMSsternCa!AL118,"")</f>
        <v/>
      </c>
      <c r="AN118" s="61" t="str">
        <f>IFERROR(sterncalib!AM118/GAMSsternCa!AM118,"")</f>
        <v/>
      </c>
      <c r="AO118" s="61" t="str">
        <f>IFERROR(sterncalib!AN118/GAMSsternCa!AN118,"")</f>
        <v/>
      </c>
      <c r="AP118" s="61" t="str">
        <f>IFERROR(sterncalib!AO118/GAMSsternCa!AO118,"")</f>
        <v/>
      </c>
      <c r="AQ118" s="61" t="str">
        <f>IFERROR(sterncalib!AP118/GAMSsternCa!AP118,"")</f>
        <v/>
      </c>
      <c r="AR118" s="61" t="str">
        <f>IFERROR(sterncalib!AQ118/GAMSsternCa!AQ118,"")</f>
        <v/>
      </c>
      <c r="AS118" s="61" t="str">
        <f>IFERROR(sterncalib!AR118/GAMSsternCa!AR118,"")</f>
        <v/>
      </c>
      <c r="AT118" s="61" t="str">
        <f>IFERROR(sterncalib!AS118/GAMSsternCa!AS118,"")</f>
        <v/>
      </c>
      <c r="AU118" s="61" t="str">
        <f>IFERROR(sterncalib!AT118/GAMSsternCa!AT118,"")</f>
        <v/>
      </c>
      <c r="AV118" s="61" t="str">
        <f>IFERROR(sterncalib!AU118/GAMSsternCa!AU118,"")</f>
        <v/>
      </c>
      <c r="AW118" s="61" t="str">
        <f>IFERROR(sterncalib!AV118/GAMSsternCa!AV118,"")</f>
        <v/>
      </c>
      <c r="AX118" s="61" t="str">
        <f>IFERROR(sterncalib!AW118/GAMSsternCa!AW118,"")</f>
        <v/>
      </c>
      <c r="AY118" s="61" t="str">
        <f>IFERROR(sterncalib!AX118/GAMSsternCa!AX118,"")</f>
        <v/>
      </c>
      <c r="AZ118" s="61" t="str">
        <f>IFERROR(sterncalib!AY118/GAMSsternCa!AY118,"")</f>
        <v/>
      </c>
      <c r="BA118" s="61" t="str">
        <f>IFERROR(sterncalib!AZ118/GAMSsternCa!AZ118,"")</f>
        <v/>
      </c>
      <c r="BB118" s="61" t="str">
        <f>IFERROR(sterncalib!BA118/GAMSsternCa!BA118,"")</f>
        <v/>
      </c>
      <c r="BC118" s="61" t="str">
        <f>IFERROR(sterncalib!BB118/GAMSsternCa!BB118,"")</f>
        <v/>
      </c>
      <c r="BD118" s="61" t="str">
        <f>IFERROR(sterncalib!BC118/GAMSsternCa!BC118,"")</f>
        <v/>
      </c>
      <c r="BE118" s="61" t="str">
        <f>IFERROR(sterncalib!BD118/GAMSsternCa!BD118,"")</f>
        <v/>
      </c>
      <c r="BF118" s="61" t="str">
        <f>IFERROR(sterncalib!BE118/GAMSsternCa!BE118,"")</f>
        <v/>
      </c>
      <c r="BG118" s="61" t="str">
        <f>IFERROR(sterncalib!BF118/GAMSsternCa!BF118,"")</f>
        <v/>
      </c>
      <c r="BH118" s="61" t="str">
        <f>IFERROR(sterncalib!BG118/GAMSsternCa!BG118,"")</f>
        <v/>
      </c>
      <c r="BI118" s="61" t="str">
        <f>IFERROR(sterncalib!BH118/GAMSsternCa!BH118,"")</f>
        <v/>
      </c>
      <c r="BJ118" s="61" t="str">
        <f>IFERROR(sterncalib!BI118/GAMSsternCa!BI118,"")</f>
        <v/>
      </c>
    </row>
    <row r="119" spans="1:62" x14ac:dyDescent="0.25">
      <c r="A119" t="str">
        <f>sterncalib!A119</f>
        <v>Utility discount rate (per year)</v>
      </c>
      <c r="B119" t="str">
        <f>GAMSbase!A119</f>
        <v>Utility Discount Rate (per year)</v>
      </c>
      <c r="C119" s="61">
        <f>IFERROR(sterncalib!B119/GAMSsternCa!B119,"")</f>
        <v>1</v>
      </c>
      <c r="D119" s="61">
        <f>IFERROR(sterncalib!C119/GAMSsternCa!C119,"")</f>
        <v>1</v>
      </c>
      <c r="E119" s="61">
        <f>IFERROR(sterncalib!D119/GAMSsternCa!D119,"")</f>
        <v>1</v>
      </c>
      <c r="F119" s="61">
        <f>IFERROR(sterncalib!E119/GAMSsternCa!E119,"")</f>
        <v>1</v>
      </c>
      <c r="G119" s="61">
        <f>IFERROR(sterncalib!F119/GAMSsternCa!F119,"")</f>
        <v>1</v>
      </c>
      <c r="H119" s="61">
        <f>IFERROR(sterncalib!G119/GAMSsternCa!G119,"")</f>
        <v>1</v>
      </c>
      <c r="I119" s="61">
        <f>IFERROR(sterncalib!H119/GAMSsternCa!H119,"")</f>
        <v>1</v>
      </c>
      <c r="J119" s="61">
        <f>IFERROR(sterncalib!I119/GAMSsternCa!I119,"")</f>
        <v>1</v>
      </c>
      <c r="K119" s="61">
        <f>IFERROR(sterncalib!J119/GAMSsternCa!J119,"")</f>
        <v>1</v>
      </c>
      <c r="L119" s="61">
        <f>IFERROR(sterncalib!K119/GAMSsternCa!K119,"")</f>
        <v>1</v>
      </c>
      <c r="M119" s="61">
        <f>IFERROR(sterncalib!L119/GAMSsternCa!L119,"")</f>
        <v>1</v>
      </c>
      <c r="N119" s="61">
        <f>IFERROR(sterncalib!M119/GAMSsternCa!M119,"")</f>
        <v>1</v>
      </c>
      <c r="O119" s="61">
        <f>IFERROR(sterncalib!N119/GAMSsternCa!N119,"")</f>
        <v>1</v>
      </c>
      <c r="P119" s="61">
        <f>IFERROR(sterncalib!O119/GAMSsternCa!O119,"")</f>
        <v>1</v>
      </c>
      <c r="Q119" s="61">
        <f>IFERROR(sterncalib!P119/GAMSsternCa!P119,"")</f>
        <v>1</v>
      </c>
      <c r="R119" s="61">
        <f>IFERROR(sterncalib!Q119/GAMSsternCa!Q119,"")</f>
        <v>1</v>
      </c>
      <c r="S119" s="61">
        <f>IFERROR(sterncalib!R119/GAMSsternCa!R119,"")</f>
        <v>1</v>
      </c>
      <c r="T119" s="61">
        <f>IFERROR(sterncalib!S119/GAMSsternCa!S119,"")</f>
        <v>1</v>
      </c>
      <c r="U119" s="61">
        <f>IFERROR(sterncalib!T119/GAMSsternCa!T119,"")</f>
        <v>1</v>
      </c>
      <c r="V119" s="61">
        <f>IFERROR(sterncalib!U119/GAMSsternCa!U119,"")</f>
        <v>1</v>
      </c>
      <c r="W119" s="61">
        <f>IFERROR(sterncalib!V119/GAMSsternCa!V119,"")</f>
        <v>1</v>
      </c>
      <c r="X119" s="61">
        <f>IFERROR(sterncalib!W119/GAMSsternCa!W119,"")</f>
        <v>1</v>
      </c>
      <c r="Y119" s="61">
        <f>IFERROR(sterncalib!X119/GAMSsternCa!X119,"")</f>
        <v>1</v>
      </c>
      <c r="Z119" s="61">
        <f>IFERROR(sterncalib!Y119/GAMSsternCa!Y119,"")</f>
        <v>1</v>
      </c>
      <c r="AA119" s="61">
        <f>IFERROR(sterncalib!Z119/GAMSsternCa!Z119,"")</f>
        <v>1</v>
      </c>
      <c r="AB119" s="61">
        <f>IFERROR(sterncalib!AA119/GAMSsternCa!AA119,"")</f>
        <v>1</v>
      </c>
      <c r="AC119" s="61">
        <f>IFERROR(sterncalib!AB119/GAMSsternCa!AB119,"")</f>
        <v>1</v>
      </c>
      <c r="AD119" s="61">
        <f>IFERROR(sterncalib!AC119/GAMSsternCa!AC119,"")</f>
        <v>1</v>
      </c>
      <c r="AE119" s="61">
        <f>IFERROR(sterncalib!AD119/GAMSsternCa!AD119,"")</f>
        <v>1</v>
      </c>
      <c r="AF119" s="61">
        <f>IFERROR(sterncalib!AE119/GAMSsternCa!AE119,"")</f>
        <v>1</v>
      </c>
      <c r="AG119" s="61">
        <f>IFERROR(sterncalib!AF119/GAMSsternCa!AF119,"")</f>
        <v>1</v>
      </c>
      <c r="AH119" s="61">
        <f>IFERROR(sterncalib!AG119/GAMSsternCa!AG119,"")</f>
        <v>1</v>
      </c>
      <c r="AI119" s="61">
        <f>IFERROR(sterncalib!AH119/GAMSsternCa!AH119,"")</f>
        <v>1</v>
      </c>
      <c r="AJ119" s="61">
        <f>IFERROR(sterncalib!AI119/GAMSsternCa!AI119,"")</f>
        <v>1</v>
      </c>
      <c r="AK119" s="61">
        <f>IFERROR(sterncalib!AJ119/GAMSsternCa!AJ119,"")</f>
        <v>1</v>
      </c>
      <c r="AL119" s="61">
        <f>IFERROR(sterncalib!AK119/GAMSsternCa!AK119,"")</f>
        <v>1</v>
      </c>
      <c r="AM119" s="61">
        <f>IFERROR(sterncalib!AL119/GAMSsternCa!AL119,"")</f>
        <v>1</v>
      </c>
      <c r="AN119" s="61">
        <f>IFERROR(sterncalib!AM119/GAMSsternCa!AM119,"")</f>
        <v>1</v>
      </c>
      <c r="AO119" s="61">
        <f>IFERROR(sterncalib!AN119/GAMSsternCa!AN119,"")</f>
        <v>1</v>
      </c>
      <c r="AP119" s="61">
        <f>IFERROR(sterncalib!AO119/GAMSsternCa!AO119,"")</f>
        <v>1</v>
      </c>
      <c r="AQ119" s="61">
        <f>IFERROR(sterncalib!AP119/GAMSsternCa!AP119,"")</f>
        <v>1</v>
      </c>
      <c r="AR119" s="61">
        <f>IFERROR(sterncalib!AQ119/GAMSsternCa!AQ119,"")</f>
        <v>1</v>
      </c>
      <c r="AS119" s="61">
        <f>IFERROR(sterncalib!AR119/GAMSsternCa!AR119,"")</f>
        <v>1</v>
      </c>
      <c r="AT119" s="61">
        <f>IFERROR(sterncalib!AS119/GAMSsternCa!AS119,"")</f>
        <v>1</v>
      </c>
      <c r="AU119" s="61">
        <f>IFERROR(sterncalib!AT119/GAMSsternCa!AT119,"")</f>
        <v>1</v>
      </c>
      <c r="AV119" s="61">
        <f>IFERROR(sterncalib!AU119/GAMSsternCa!AU119,"")</f>
        <v>1</v>
      </c>
      <c r="AW119" s="61">
        <f>IFERROR(sterncalib!AV119/GAMSsternCa!AV119,"")</f>
        <v>1</v>
      </c>
      <c r="AX119" s="61">
        <f>IFERROR(sterncalib!AW119/GAMSsternCa!AW119,"")</f>
        <v>1</v>
      </c>
      <c r="AY119" s="61">
        <f>IFERROR(sterncalib!AX119/GAMSsternCa!AX119,"")</f>
        <v>1</v>
      </c>
      <c r="AZ119" s="61">
        <f>IFERROR(sterncalib!AY119/GAMSsternCa!AY119,"")</f>
        <v>1</v>
      </c>
      <c r="BA119" s="61">
        <f>IFERROR(sterncalib!AZ119/GAMSsternCa!AZ119,"")</f>
        <v>1</v>
      </c>
      <c r="BB119" s="61">
        <f>IFERROR(sterncalib!BA119/GAMSsternCa!BA119,"")</f>
        <v>1</v>
      </c>
      <c r="BC119" s="61">
        <f>IFERROR(sterncalib!BB119/GAMSsternCa!BB119,"")</f>
        <v>1</v>
      </c>
      <c r="BD119" s="61">
        <f>IFERROR(sterncalib!BC119/GAMSsternCa!BC119,"")</f>
        <v>1</v>
      </c>
      <c r="BE119" s="61">
        <f>IFERROR(sterncalib!BD119/GAMSsternCa!BD119,"")</f>
        <v>1</v>
      </c>
      <c r="BF119" s="61">
        <f>IFERROR(sterncalib!BE119/GAMSsternCa!BE119,"")</f>
        <v>1</v>
      </c>
      <c r="BG119" s="61">
        <f>IFERROR(sterncalib!BF119/GAMSsternCa!BF119,"")</f>
        <v>1</v>
      </c>
      <c r="BH119" s="61">
        <f>IFERROR(sterncalib!BG119/GAMSsternCa!BG119,"")</f>
        <v>1</v>
      </c>
      <c r="BI119" s="61">
        <f>IFERROR(sterncalib!BH119/GAMSsternCa!BH119,"")</f>
        <v>1</v>
      </c>
      <c r="BJ119" s="61">
        <f>IFERROR(sterncalib!BI119/GAMSsternCa!BI119,"")</f>
        <v>1</v>
      </c>
    </row>
    <row r="120" spans="1:62" x14ac:dyDescent="0.25">
      <c r="A120" t="str">
        <f>sterncalib!A120</f>
        <v>First period gross MPK</v>
      </c>
      <c r="B120" t="str">
        <f>GAMSbase!A120</f>
        <v>First Period gross MPK</v>
      </c>
      <c r="C120" s="61">
        <f>IFERROR(sterncalib!B120/GAMSsternCa!B120,"")</f>
        <v>1.0000000003010392</v>
      </c>
      <c r="D120" s="61">
        <f>IFERROR(sterncalib!C120/GAMSsternCa!C120,"")</f>
        <v>1.0000000003902716</v>
      </c>
      <c r="E120" s="61">
        <f>IFERROR(sterncalib!D120/GAMSsternCa!D120,"")</f>
        <v>0.98989632299998709</v>
      </c>
      <c r="F120" s="61">
        <f>IFERROR(sterncalib!E120/GAMSsternCa!E120,"")</f>
        <v>0.99235306304183801</v>
      </c>
      <c r="G120" s="61">
        <f>IFERROR(sterncalib!F120/GAMSsternCa!F120,"")</f>
        <v>0.99366603144167931</v>
      </c>
      <c r="H120" s="61">
        <f>IFERROR(sterncalib!G120/GAMSsternCa!G120,"")</f>
        <v>0.99418273580478711</v>
      </c>
      <c r="I120" s="61">
        <f>IFERROR(sterncalib!H120/GAMSsternCa!H120,"")</f>
        <v>0.99411402244640279</v>
      </c>
      <c r="J120" s="61">
        <f>IFERROR(sterncalib!I120/GAMSsternCa!I120,"")</f>
        <v>0.9935793309579477</v>
      </c>
      <c r="K120" s="61">
        <f>IFERROR(sterncalib!J120/GAMSsternCa!J120,"")</f>
        <v>0.99263650416004867</v>
      </c>
      <c r="L120" s="61">
        <f>IFERROR(sterncalib!K120/GAMSsternCa!K120,"")</f>
        <v>0.99130084639612859</v>
      </c>
      <c r="M120" s="61">
        <f>IFERROR(sterncalib!L120/GAMSsternCa!L120,"")</f>
        <v>0.9895570917703318</v>
      </c>
      <c r="N120" s="61">
        <f>IFERROR(sterncalib!M120/GAMSsternCa!M120,"")</f>
        <v>0.98736687128750655</v>
      </c>
      <c r="O120" s="61">
        <f>IFERROR(sterncalib!N120/GAMSsternCa!N120,"")</f>
        <v>0.98467341649656404</v>
      </c>
      <c r="P120" s="61">
        <f>IFERROR(sterncalib!O120/GAMSsternCa!O120,"")</f>
        <v>0.98140466158673045</v>
      </c>
      <c r="Q120" s="61">
        <f>IFERROR(sterncalib!P120/GAMSsternCa!P120,"")</f>
        <v>0.97747550573463071</v>
      </c>
      <c r="R120" s="61">
        <f>IFERROR(sterncalib!Q120/GAMSsternCa!Q120,"")</f>
        <v>0.97278977451175064</v>
      </c>
      <c r="S120" s="61">
        <f>IFERROR(sterncalib!R120/GAMSsternCa!R120,"")</f>
        <v>0.9672422020823489</v>
      </c>
      <c r="T120" s="61">
        <f>IFERROR(sterncalib!S120/GAMSsternCa!S120,"")</f>
        <v>0.96072064147868963</v>
      </c>
      <c r="U120" s="61">
        <f>IFERROR(sterncalib!T120/GAMSsternCa!T120,"")</f>
        <v>0.95310851782057104</v>
      </c>
      <c r="V120" s="61">
        <f>IFERROR(sterncalib!U120/GAMSsternCa!U120,"")</f>
        <v>0.94467285138195534</v>
      </c>
      <c r="W120" s="61">
        <f>IFERROR(sterncalib!V120/GAMSsternCa!V120,"")</f>
        <v>0.93535974750723827</v>
      </c>
      <c r="X120" s="61">
        <f>IFERROR(sterncalib!W120/GAMSsternCa!W120,"")</f>
        <v>0.92523536850938526</v>
      </c>
      <c r="Y120" s="61">
        <f>IFERROR(sterncalib!X120/GAMSsternCa!X120,"")</f>
        <v>0.91432439739090954</v>
      </c>
      <c r="Z120" s="61">
        <f>IFERROR(sterncalib!Y120/GAMSsternCa!Y120,"")</f>
        <v>0.90271692244966184</v>
      </c>
      <c r="AA120" s="61">
        <f>IFERROR(sterncalib!Z120/GAMSsternCa!Z120,"")</f>
        <v>0.89057786563461794</v>
      </c>
      <c r="AB120" s="61">
        <f>IFERROR(sterncalib!AA120/GAMSsternCa!AA120,"")</f>
        <v>0.87815838141524094</v>
      </c>
      <c r="AC120" s="61">
        <f>IFERROR(sterncalib!AB120/GAMSsternCa!AB120,"")</f>
        <v>0.86580788708176726</v>
      </c>
      <c r="AD120" s="61">
        <f>IFERROR(sterncalib!AC120/GAMSsternCa!AC120,"")</f>
        <v>0.85398475539333063</v>
      </c>
      <c r="AE120" s="61">
        <f>IFERROR(sterncalib!AD120/GAMSsternCa!AD120,"")</f>
        <v>0.84326261455833096</v>
      </c>
      <c r="AF120" s="61">
        <f>IFERROR(sterncalib!AE120/GAMSsternCa!AE120,"")</f>
        <v>0.834327660358826</v>
      </c>
      <c r="AG120" s="61">
        <f>IFERROR(sterncalib!AF120/GAMSsternCa!AF120,"")</f>
        <v>0.8273350251507321</v>
      </c>
      <c r="AH120" s="61">
        <f>IFERROR(sterncalib!AG120/GAMSsternCa!AG120,"")</f>
        <v>0.82377648055118313</v>
      </c>
      <c r="AI120" s="61">
        <f>IFERROR(sterncalib!AH120/GAMSsternCa!AH120,"")</f>
        <v>1.8094904029027832</v>
      </c>
      <c r="AJ120" s="61">
        <f>IFERROR(sterncalib!AI120/GAMSsternCa!AI120,"")</f>
        <v>1.4617471854090054</v>
      </c>
      <c r="AK120" s="61">
        <f>IFERROR(sterncalib!AJ120/GAMSsternCa!AJ120,"")</f>
        <v>1.2845975679558659</v>
      </c>
      <c r="AL120" s="61">
        <f>IFERROR(sterncalib!AK120/GAMSsternCa!AK120,"")</f>
        <v>1.1833961198692944</v>
      </c>
      <c r="AM120" s="61">
        <f>IFERROR(sterncalib!AL120/GAMSsternCa!AL120,"")</f>
        <v>1.121574868260063</v>
      </c>
      <c r="AN120" s="61">
        <f>IFERROR(sterncalib!AM120/GAMSsternCa!AM120,"")</f>
        <v>1.0822004341719607</v>
      </c>
      <c r="AO120" s="61">
        <f>IFERROR(sterncalib!AN120/GAMSsternCa!AN120,"")</f>
        <v>1.056431283633555</v>
      </c>
      <c r="AP120" s="61">
        <f>IFERROR(sterncalib!AO120/GAMSsternCa!AO120,"")</f>
        <v>1.0392521089213786</v>
      </c>
      <c r="AQ120" s="61">
        <f>IFERROR(sterncalib!AP120/GAMSsternCa!AP120,"")</f>
        <v>1.0276477238404778</v>
      </c>
      <c r="AR120" s="61">
        <f>IFERROR(sterncalib!AQ120/GAMSsternCa!AQ120,"")</f>
        <v>1.0197296580734998</v>
      </c>
      <c r="AS120" s="61">
        <f>IFERROR(sterncalib!AR120/GAMSsternCa!AR120,"")</f>
        <v>1.0142806200556103</v>
      </c>
      <c r="AT120" s="61">
        <f>IFERROR(sterncalib!AS120/GAMSsternCa!AS120,"")</f>
        <v>1.0105000239458799</v>
      </c>
      <c r="AU120" s="61">
        <f>IFERROR(sterncalib!AT120/GAMSsternCa!AT120,"")</f>
        <v>1.0078539402708604</v>
      </c>
      <c r="AV120" s="61">
        <f>IFERROR(sterncalib!AU120/GAMSsternCa!AU120,"")</f>
        <v>1.0059828362740597</v>
      </c>
      <c r="AW120" s="61">
        <f>IFERROR(sterncalib!AV120/GAMSsternCa!AV120,"")</f>
        <v>1.0046430069812793</v>
      </c>
      <c r="AX120" s="61">
        <f>IFERROR(sterncalib!AW120/GAMSsternCa!AW120,"")</f>
        <v>1.0036685131839154</v>
      </c>
      <c r="AY120" s="61">
        <f>IFERROR(sterncalib!AX120/GAMSsternCa!AX120,"")</f>
        <v>1.0029460157232992</v>
      </c>
      <c r="AZ120" s="61">
        <f>IFERROR(sterncalib!AY120/GAMSsternCa!AY120,"")</f>
        <v>1.002397935999618</v>
      </c>
      <c r="BA120" s="61">
        <f>IFERROR(sterncalib!AZ120/GAMSsternCa!AZ120,"")</f>
        <v>1.001971089094194</v>
      </c>
      <c r="BB120" s="61">
        <f>IFERROR(sterncalib!BA120/GAMSsternCa!BA120,"")</f>
        <v>1.0016400881477192</v>
      </c>
      <c r="BC120" s="61">
        <f>IFERROR(sterncalib!BB120/GAMSsternCa!BB120,"")</f>
        <v>1.0013592249143211</v>
      </c>
      <c r="BD120" s="61">
        <f>IFERROR(sterncalib!BC120/GAMSsternCa!BC120,"")</f>
        <v>1.001121482028392</v>
      </c>
      <c r="BE120" s="61">
        <f>IFERROR(sterncalib!BD120/GAMSsternCa!BD120,"")</f>
        <v>1.0009254580228402</v>
      </c>
      <c r="BF120" s="61">
        <f>IFERROR(sterncalib!BE120/GAMSsternCa!BE120,"")</f>
        <v>1.0007726421710572</v>
      </c>
      <c r="BG120" s="61">
        <f>IFERROR(sterncalib!BF120/GAMSsternCa!BF120,"")</f>
        <v>1.0006653212428438</v>
      </c>
      <c r="BH120" s="61">
        <f>IFERROR(sterncalib!BG120/GAMSsternCa!BG120,"")</f>
        <v>1.0006050908099591</v>
      </c>
      <c r="BI120" s="61">
        <f>IFERROR(sterncalib!BH120/GAMSsternCa!BH120,"")</f>
        <v>1.0005918353323708</v>
      </c>
      <c r="BJ120" s="61">
        <f>IFERROR(sterncalib!BI120/GAMSsternCa!BI120,"")</f>
        <v>1.0006231282453615</v>
      </c>
    </row>
    <row r="121" spans="1:62" x14ac:dyDescent="0.25">
      <c r="A121" t="str">
        <f>sterncalib!A121</f>
        <v>All period gross MPK</v>
      </c>
      <c r="B121" t="str">
        <f>GAMSbase!A121</f>
        <v>All Periods gross MPK</v>
      </c>
      <c r="C121" s="61" t="str">
        <f>IFERROR(sterncalib!B121/GAMSsternCa!B121,"")</f>
        <v/>
      </c>
      <c r="D121" s="61" t="str">
        <f>IFERROR(sterncalib!C121/GAMSsternCa!C121,"")</f>
        <v/>
      </c>
      <c r="E121" s="61" t="str">
        <f>IFERROR(sterncalib!D121/GAMSsternCa!D121,"")</f>
        <v/>
      </c>
      <c r="F121" s="61" t="str">
        <f>IFERROR(sterncalib!E121/GAMSsternCa!E121,"")</f>
        <v/>
      </c>
      <c r="G121" s="61" t="str">
        <f>IFERROR(sterncalib!F121/GAMSsternCa!F121,"")</f>
        <v/>
      </c>
      <c r="H121" s="61" t="str">
        <f>IFERROR(sterncalib!G121/GAMSsternCa!G121,"")</f>
        <v/>
      </c>
      <c r="I121" s="61" t="str">
        <f>IFERROR(sterncalib!H121/GAMSsternCa!H121,"")</f>
        <v/>
      </c>
      <c r="J121" s="61" t="str">
        <f>IFERROR(sterncalib!I121/GAMSsternCa!I121,"")</f>
        <v/>
      </c>
      <c r="K121" s="61" t="str">
        <f>IFERROR(sterncalib!J121/GAMSsternCa!J121,"")</f>
        <v/>
      </c>
      <c r="L121" s="61" t="str">
        <f>IFERROR(sterncalib!K121/GAMSsternCa!K121,"")</f>
        <v/>
      </c>
      <c r="M121" s="61" t="str">
        <f>IFERROR(sterncalib!L121/GAMSsternCa!L121,"")</f>
        <v/>
      </c>
      <c r="N121" s="61" t="str">
        <f>IFERROR(sterncalib!M121/GAMSsternCa!M121,"")</f>
        <v/>
      </c>
      <c r="O121" s="61" t="str">
        <f>IFERROR(sterncalib!N121/GAMSsternCa!N121,"")</f>
        <v/>
      </c>
      <c r="P121" s="61" t="str">
        <f>IFERROR(sterncalib!O121/GAMSsternCa!O121,"")</f>
        <v/>
      </c>
      <c r="Q121" s="61" t="str">
        <f>IFERROR(sterncalib!P121/GAMSsternCa!P121,"")</f>
        <v/>
      </c>
      <c r="R121" s="61" t="str">
        <f>IFERROR(sterncalib!Q121/GAMSsternCa!Q121,"")</f>
        <v/>
      </c>
      <c r="S121" s="61" t="str">
        <f>IFERROR(sterncalib!R121/GAMSsternCa!R121,"")</f>
        <v/>
      </c>
      <c r="T121" s="61" t="str">
        <f>IFERROR(sterncalib!S121/GAMSsternCa!S121,"")</f>
        <v/>
      </c>
      <c r="U121" s="61" t="str">
        <f>IFERROR(sterncalib!T121/GAMSsternCa!T121,"")</f>
        <v/>
      </c>
      <c r="V121" s="61" t="str">
        <f>IFERROR(sterncalib!U121/GAMSsternCa!U121,"")</f>
        <v/>
      </c>
      <c r="W121" s="61" t="str">
        <f>IFERROR(sterncalib!V121/GAMSsternCa!V121,"")</f>
        <v/>
      </c>
      <c r="X121" s="61" t="str">
        <f>IFERROR(sterncalib!W121/GAMSsternCa!W121,"")</f>
        <v/>
      </c>
      <c r="Y121" s="61" t="str">
        <f>IFERROR(sterncalib!X121/GAMSsternCa!X121,"")</f>
        <v/>
      </c>
      <c r="Z121" s="61" t="str">
        <f>IFERROR(sterncalib!Y121/GAMSsternCa!Y121,"")</f>
        <v/>
      </c>
      <c r="AA121" s="61" t="str">
        <f>IFERROR(sterncalib!Z121/GAMSsternCa!Z121,"")</f>
        <v/>
      </c>
      <c r="AB121" s="61" t="str">
        <f>IFERROR(sterncalib!AA121/GAMSsternCa!AA121,"")</f>
        <v/>
      </c>
      <c r="AC121" s="61" t="str">
        <f>IFERROR(sterncalib!AB121/GAMSsternCa!AB121,"")</f>
        <v/>
      </c>
      <c r="AD121" s="61" t="str">
        <f>IFERROR(sterncalib!AC121/GAMSsternCa!AC121,"")</f>
        <v/>
      </c>
      <c r="AE121" s="61" t="str">
        <f>IFERROR(sterncalib!AD121/GAMSsternCa!AD121,"")</f>
        <v/>
      </c>
      <c r="AF121" s="61" t="str">
        <f>IFERROR(sterncalib!AE121/GAMSsternCa!AE121,"")</f>
        <v/>
      </c>
      <c r="AG121" s="61" t="str">
        <f>IFERROR(sterncalib!AF121/GAMSsternCa!AF121,"")</f>
        <v/>
      </c>
      <c r="AH121" s="61" t="str">
        <f>IFERROR(sterncalib!AG121/GAMSsternCa!AG121,"")</f>
        <v/>
      </c>
      <c r="AI121" s="61" t="str">
        <f>IFERROR(sterncalib!AH121/GAMSsternCa!AH121,"")</f>
        <v/>
      </c>
      <c r="AJ121" s="61" t="str">
        <f>IFERROR(sterncalib!AI121/GAMSsternCa!AI121,"")</f>
        <v/>
      </c>
      <c r="AK121" s="61" t="str">
        <f>IFERROR(sterncalib!AJ121/GAMSsternCa!AJ121,"")</f>
        <v/>
      </c>
      <c r="AL121" s="61" t="str">
        <f>IFERROR(sterncalib!AK121/GAMSsternCa!AK121,"")</f>
        <v/>
      </c>
      <c r="AM121" s="61" t="str">
        <f>IFERROR(sterncalib!AL121/GAMSsternCa!AL121,"")</f>
        <v/>
      </c>
      <c r="AN121" s="61" t="str">
        <f>IFERROR(sterncalib!AM121/GAMSsternCa!AM121,"")</f>
        <v/>
      </c>
      <c r="AO121" s="61" t="str">
        <f>IFERROR(sterncalib!AN121/GAMSsternCa!AN121,"")</f>
        <v/>
      </c>
      <c r="AP121" s="61" t="str">
        <f>IFERROR(sterncalib!AO121/GAMSsternCa!AO121,"")</f>
        <v/>
      </c>
      <c r="AQ121" s="61" t="str">
        <f>IFERROR(sterncalib!AP121/GAMSsternCa!AP121,"")</f>
        <v/>
      </c>
      <c r="AR121" s="61" t="str">
        <f>IFERROR(sterncalib!AQ121/GAMSsternCa!AQ121,"")</f>
        <v/>
      </c>
      <c r="AS121" s="61" t="str">
        <f>IFERROR(sterncalib!AR121/GAMSsternCa!AR121,"")</f>
        <v/>
      </c>
      <c r="AT121" s="61" t="str">
        <f>IFERROR(sterncalib!AS121/GAMSsternCa!AS121,"")</f>
        <v/>
      </c>
      <c r="AU121" s="61" t="str">
        <f>IFERROR(sterncalib!AT121/GAMSsternCa!AT121,"")</f>
        <v/>
      </c>
      <c r="AV121" s="61" t="str">
        <f>IFERROR(sterncalib!AU121/GAMSsternCa!AU121,"")</f>
        <v/>
      </c>
      <c r="AW121" s="61" t="str">
        <f>IFERROR(sterncalib!AV121/GAMSsternCa!AV121,"")</f>
        <v/>
      </c>
      <c r="AX121" s="61" t="str">
        <f>IFERROR(sterncalib!AW121/GAMSsternCa!AW121,"")</f>
        <v/>
      </c>
      <c r="AY121" s="61" t="str">
        <f>IFERROR(sterncalib!AX121/GAMSsternCa!AX121,"")</f>
        <v/>
      </c>
      <c r="AZ121" s="61" t="str">
        <f>IFERROR(sterncalib!AY121/GAMSsternCa!AY121,"")</f>
        <v/>
      </c>
      <c r="BA121" s="61" t="str">
        <f>IFERROR(sterncalib!AZ121/GAMSsternCa!AZ121,"")</f>
        <v/>
      </c>
      <c r="BB121" s="61" t="str">
        <f>IFERROR(sterncalib!BA121/GAMSsternCa!BA121,"")</f>
        <v/>
      </c>
      <c r="BC121" s="61" t="str">
        <f>IFERROR(sterncalib!BB121/GAMSsternCa!BB121,"")</f>
        <v/>
      </c>
      <c r="BD121" s="61" t="str">
        <f>IFERROR(sterncalib!BC121/GAMSsternCa!BC121,"")</f>
        <v/>
      </c>
      <c r="BE121" s="61" t="str">
        <f>IFERROR(sterncalib!BD121/GAMSsternCa!BD121,"")</f>
        <v/>
      </c>
      <c r="BF121" s="61" t="str">
        <f>IFERROR(sterncalib!BE121/GAMSsternCa!BE121,"")</f>
        <v/>
      </c>
      <c r="BG121" s="61" t="str">
        <f>IFERROR(sterncalib!BF121/GAMSsternCa!BF121,"")</f>
        <v/>
      </c>
      <c r="BH121" s="61" t="str">
        <f>IFERROR(sterncalib!BG121/GAMSsternCa!BG121,"")</f>
        <v/>
      </c>
      <c r="BI121" s="61" t="str">
        <f>IFERROR(sterncalib!BH121/GAMSsternCa!BH121,"")</f>
        <v/>
      </c>
      <c r="BJ121" s="61" t="str">
        <f>IFERROR(sterncalib!BI121/GAMSsternCa!BI121,"")</f>
        <v/>
      </c>
    </row>
    <row r="122" spans="1:62" x14ac:dyDescent="0.25">
      <c r="A122" t="str">
        <f>sterncalib!A122</f>
        <v>WELFARE</v>
      </c>
      <c r="B122" t="str">
        <f>GAMSbase!A122</f>
        <v>* WELFARE</v>
      </c>
      <c r="C122" s="61" t="str">
        <f>IFERROR(sterncalib!B122/GAMSsternCa!B122,"")</f>
        <v/>
      </c>
      <c r="D122" s="61" t="str">
        <f>IFERROR(sterncalib!C122/GAMSsternCa!C122,"")</f>
        <v/>
      </c>
      <c r="E122" s="61" t="str">
        <f>IFERROR(sterncalib!D122/GAMSsternCa!D122,"")</f>
        <v/>
      </c>
      <c r="F122" s="61" t="str">
        <f>IFERROR(sterncalib!E122/GAMSsternCa!E122,"")</f>
        <v/>
      </c>
      <c r="G122" s="61" t="str">
        <f>IFERROR(sterncalib!F122/GAMSsternCa!F122,"")</f>
        <v/>
      </c>
      <c r="H122" s="61" t="str">
        <f>IFERROR(sterncalib!G122/GAMSsternCa!G122,"")</f>
        <v/>
      </c>
      <c r="I122" s="61" t="str">
        <f>IFERROR(sterncalib!H122/GAMSsternCa!H122,"")</f>
        <v/>
      </c>
      <c r="J122" s="61" t="str">
        <f>IFERROR(sterncalib!I122/GAMSsternCa!I122,"")</f>
        <v/>
      </c>
      <c r="K122" s="61" t="str">
        <f>IFERROR(sterncalib!J122/GAMSsternCa!J122,"")</f>
        <v/>
      </c>
      <c r="L122" s="61" t="str">
        <f>IFERROR(sterncalib!K122/GAMSsternCa!K122,"")</f>
        <v/>
      </c>
      <c r="M122" s="61" t="str">
        <f>IFERROR(sterncalib!L122/GAMSsternCa!L122,"")</f>
        <v/>
      </c>
      <c r="N122" s="61" t="str">
        <f>IFERROR(sterncalib!M122/GAMSsternCa!M122,"")</f>
        <v/>
      </c>
      <c r="O122" s="61" t="str">
        <f>IFERROR(sterncalib!N122/GAMSsternCa!N122,"")</f>
        <v/>
      </c>
      <c r="P122" s="61" t="str">
        <f>IFERROR(sterncalib!O122/GAMSsternCa!O122,"")</f>
        <v/>
      </c>
      <c r="Q122" s="61" t="str">
        <f>IFERROR(sterncalib!P122/GAMSsternCa!P122,"")</f>
        <v/>
      </c>
      <c r="R122" s="61" t="str">
        <f>IFERROR(sterncalib!Q122/GAMSsternCa!Q122,"")</f>
        <v/>
      </c>
      <c r="S122" s="61" t="str">
        <f>IFERROR(sterncalib!R122/GAMSsternCa!R122,"")</f>
        <v/>
      </c>
      <c r="T122" s="61" t="str">
        <f>IFERROR(sterncalib!S122/GAMSsternCa!S122,"")</f>
        <v/>
      </c>
      <c r="U122" s="61" t="str">
        <f>IFERROR(sterncalib!T122/GAMSsternCa!T122,"")</f>
        <v/>
      </c>
      <c r="V122" s="61" t="str">
        <f>IFERROR(sterncalib!U122/GAMSsternCa!U122,"")</f>
        <v/>
      </c>
      <c r="W122" s="61" t="str">
        <f>IFERROR(sterncalib!V122/GAMSsternCa!V122,"")</f>
        <v/>
      </c>
      <c r="X122" s="61" t="str">
        <f>IFERROR(sterncalib!W122/GAMSsternCa!W122,"")</f>
        <v/>
      </c>
      <c r="Y122" s="61" t="str">
        <f>IFERROR(sterncalib!X122/GAMSsternCa!X122,"")</f>
        <v/>
      </c>
      <c r="Z122" s="61" t="str">
        <f>IFERROR(sterncalib!Y122/GAMSsternCa!Y122,"")</f>
        <v/>
      </c>
      <c r="AA122" s="61" t="str">
        <f>IFERROR(sterncalib!Z122/GAMSsternCa!Z122,"")</f>
        <v/>
      </c>
      <c r="AB122" s="61" t="str">
        <f>IFERROR(sterncalib!AA122/GAMSsternCa!AA122,"")</f>
        <v/>
      </c>
      <c r="AC122" s="61" t="str">
        <f>IFERROR(sterncalib!AB122/GAMSsternCa!AB122,"")</f>
        <v/>
      </c>
      <c r="AD122" s="61" t="str">
        <f>IFERROR(sterncalib!AC122/GAMSsternCa!AC122,"")</f>
        <v/>
      </c>
      <c r="AE122" s="61" t="str">
        <f>IFERROR(sterncalib!AD122/GAMSsternCa!AD122,"")</f>
        <v/>
      </c>
      <c r="AF122" s="61" t="str">
        <f>IFERROR(sterncalib!AE122/GAMSsternCa!AE122,"")</f>
        <v/>
      </c>
      <c r="AG122" s="61" t="str">
        <f>IFERROR(sterncalib!AF122/GAMSsternCa!AF122,"")</f>
        <v/>
      </c>
      <c r="AH122" s="61" t="str">
        <f>IFERROR(sterncalib!AG122/GAMSsternCa!AG122,"")</f>
        <v/>
      </c>
      <c r="AI122" s="61" t="str">
        <f>IFERROR(sterncalib!AH122/GAMSsternCa!AH122,"")</f>
        <v/>
      </c>
      <c r="AJ122" s="61" t="str">
        <f>IFERROR(sterncalib!AI122/GAMSsternCa!AI122,"")</f>
        <v/>
      </c>
      <c r="AK122" s="61" t="str">
        <f>IFERROR(sterncalib!AJ122/GAMSsternCa!AJ122,"")</f>
        <v/>
      </c>
      <c r="AL122" s="61" t="str">
        <f>IFERROR(sterncalib!AK122/GAMSsternCa!AK122,"")</f>
        <v/>
      </c>
      <c r="AM122" s="61" t="str">
        <f>IFERROR(sterncalib!AL122/GAMSsternCa!AL122,"")</f>
        <v/>
      </c>
      <c r="AN122" s="61" t="str">
        <f>IFERROR(sterncalib!AM122/GAMSsternCa!AM122,"")</f>
        <v/>
      </c>
      <c r="AO122" s="61" t="str">
        <f>IFERROR(sterncalib!AN122/GAMSsternCa!AN122,"")</f>
        <v/>
      </c>
      <c r="AP122" s="61" t="str">
        <f>IFERROR(sterncalib!AO122/GAMSsternCa!AO122,"")</f>
        <v/>
      </c>
      <c r="AQ122" s="61" t="str">
        <f>IFERROR(sterncalib!AP122/GAMSsternCa!AP122,"")</f>
        <v/>
      </c>
      <c r="AR122" s="61" t="str">
        <f>IFERROR(sterncalib!AQ122/GAMSsternCa!AQ122,"")</f>
        <v/>
      </c>
      <c r="AS122" s="61" t="str">
        <f>IFERROR(sterncalib!AR122/GAMSsternCa!AR122,"")</f>
        <v/>
      </c>
      <c r="AT122" s="61" t="str">
        <f>IFERROR(sterncalib!AS122/GAMSsternCa!AS122,"")</f>
        <v/>
      </c>
      <c r="AU122" s="61" t="str">
        <f>IFERROR(sterncalib!AT122/GAMSsternCa!AT122,"")</f>
        <v/>
      </c>
      <c r="AV122" s="61" t="str">
        <f>IFERROR(sterncalib!AU122/GAMSsternCa!AU122,"")</f>
        <v/>
      </c>
      <c r="AW122" s="61" t="str">
        <f>IFERROR(sterncalib!AV122/GAMSsternCa!AV122,"")</f>
        <v/>
      </c>
      <c r="AX122" s="61" t="str">
        <f>IFERROR(sterncalib!AW122/GAMSsternCa!AW122,"")</f>
        <v/>
      </c>
      <c r="AY122" s="61" t="str">
        <f>IFERROR(sterncalib!AX122/GAMSsternCa!AX122,"")</f>
        <v/>
      </c>
      <c r="AZ122" s="61" t="str">
        <f>IFERROR(sterncalib!AY122/GAMSsternCa!AY122,"")</f>
        <v/>
      </c>
      <c r="BA122" s="61" t="str">
        <f>IFERROR(sterncalib!AZ122/GAMSsternCa!AZ122,"")</f>
        <v/>
      </c>
      <c r="BB122" s="61" t="str">
        <f>IFERROR(sterncalib!BA122/GAMSsternCa!BA122,"")</f>
        <v/>
      </c>
      <c r="BC122" s="61" t="str">
        <f>IFERROR(sterncalib!BB122/GAMSsternCa!BB122,"")</f>
        <v/>
      </c>
      <c r="BD122" s="61" t="str">
        <f>IFERROR(sterncalib!BC122/GAMSsternCa!BC122,"")</f>
        <v/>
      </c>
      <c r="BE122" s="61" t="str">
        <f>IFERROR(sterncalib!BD122/GAMSsternCa!BD122,"")</f>
        <v/>
      </c>
      <c r="BF122" s="61" t="str">
        <f>IFERROR(sterncalib!BE122/GAMSsternCa!BE122,"")</f>
        <v/>
      </c>
      <c r="BG122" s="61" t="str">
        <f>IFERROR(sterncalib!BF122/GAMSsternCa!BF122,"")</f>
        <v/>
      </c>
      <c r="BH122" s="61" t="str">
        <f>IFERROR(sterncalib!BG122/GAMSsternCa!BG122,"")</f>
        <v/>
      </c>
      <c r="BI122" s="61" t="str">
        <f>IFERROR(sterncalib!BH122/GAMSsternCa!BH122,"")</f>
        <v/>
      </c>
      <c r="BJ122" s="61" t="str">
        <f>IFERROR(sterncalib!BI122/GAMSsternCa!BI122,"")</f>
        <v/>
      </c>
    </row>
    <row r="123" spans="1:62" x14ac:dyDescent="0.25">
      <c r="A123" t="str">
        <f>sterncalib!A123</f>
        <v>Consumption ($trill per year)</v>
      </c>
      <c r="B123" t="str">
        <f>GAMSbase!A123</f>
        <v>Consumption (trillion USD per year)</v>
      </c>
      <c r="C123" s="61">
        <f>IFERROR(sterncalib!B123/GAMSsternCa!B123,"")</f>
        <v>1.0000000000657816</v>
      </c>
      <c r="D123" s="61">
        <f>IFERROR(sterncalib!C123/GAMSsternCa!C123,"")</f>
        <v>0.9999999999618634</v>
      </c>
      <c r="E123" s="61">
        <f>IFERROR(sterncalib!D123/GAMSsternCa!D123,"")</f>
        <v>0.98989632296822194</v>
      </c>
      <c r="F123" s="61">
        <f>IFERROR(sterncalib!E123/GAMSsternCa!E123,"")</f>
        <v>0.9873471025419982</v>
      </c>
      <c r="G123" s="61">
        <f>IFERROR(sterncalib!F123/GAMSsternCa!F123,"")</f>
        <v>0.98490694656876521</v>
      </c>
      <c r="H123" s="61">
        <f>IFERROR(sterncalib!G123/GAMSsternCa!G123,"")</f>
        <v>0.98235354382689677</v>
      </c>
      <c r="I123" s="61">
        <f>IFERROR(sterncalib!H123/GAMSsternCa!H123,"")</f>
        <v>0.9795070052063054</v>
      </c>
      <c r="J123" s="61">
        <f>IFERROR(sterncalib!I123/GAMSsternCa!I123,"")</f>
        <v>0.97620702881249921</v>
      </c>
      <c r="K123" s="61">
        <f>IFERROR(sterncalib!J123/GAMSsternCa!J123,"")</f>
        <v>0.97229711557615894</v>
      </c>
      <c r="L123" s="61">
        <f>IFERROR(sterncalib!K123/GAMSsternCa!K123,"")</f>
        <v>0.96761355166392715</v>
      </c>
      <c r="M123" s="61">
        <f>IFERROR(sterncalib!L123/GAMSsternCa!L123,"")</f>
        <v>0.9619776310185929</v>
      </c>
      <c r="N123" s="61">
        <f>IFERROR(sterncalib!M123/GAMSsternCa!M123,"")</f>
        <v>0.95519023852262952</v>
      </c>
      <c r="O123" s="61">
        <f>IFERROR(sterncalib!N123/GAMSsternCa!N123,"")</f>
        <v>0.94702840118077058</v>
      </c>
      <c r="P123" s="61">
        <f>IFERROR(sterncalib!O123/GAMSsternCa!O123,"")</f>
        <v>0.9372437844074708</v>
      </c>
      <c r="Q123" s="61">
        <f>IFERROR(sterncalib!P123/GAMSsternCa!P123,"")</f>
        <v>0.92556338258105553</v>
      </c>
      <c r="R123" s="61">
        <f>IFERROR(sterncalib!Q123/GAMSsternCa!Q123,"")</f>
        <v>0.91169286188361209</v>
      </c>
      <c r="S123" s="61">
        <f>IFERROR(sterncalib!R123/GAMSsternCa!R123,"")</f>
        <v>0.89532315743367719</v>
      </c>
      <c r="T123" s="61">
        <f>IFERROR(sterncalib!S123/GAMSsternCa!S123,"")</f>
        <v>0.87614100211638746</v>
      </c>
      <c r="U123" s="61">
        <f>IFERROR(sterncalib!T123/GAMSsternCa!T123,"")</f>
        <v>0.85384404748008846</v>
      </c>
      <c r="V123" s="61">
        <f>IFERROR(sterncalib!U123/GAMSsternCa!U123,"")</f>
        <v>0.82849848870660847</v>
      </c>
      <c r="W123" s="61">
        <f>IFERROR(sterncalib!V123/GAMSsternCa!V123,"")</f>
        <v>0.80004292747084549</v>
      </c>
      <c r="X123" s="61">
        <f>IFERROR(sterncalib!W123/GAMSsternCa!W123,"")</f>
        <v>0.76849466406749345</v>
      </c>
      <c r="Y123" s="61">
        <f>IFERROR(sterncalib!X123/GAMSsternCa!X123,"")</f>
        <v>0.73402149604222633</v>
      </c>
      <c r="Z123" s="61">
        <f>IFERROR(sterncalib!Y123/GAMSsternCa!Y123,"")</f>
        <v>0.69692371544663623</v>
      </c>
      <c r="AA123" s="61">
        <f>IFERROR(sterncalib!Z123/GAMSsternCa!Z123,"")</f>
        <v>0.65764535877362296</v>
      </c>
      <c r="AB123" s="61">
        <f>IFERROR(sterncalib!AA123/GAMSsternCa!AA123,"")</f>
        <v>0.61677443643334551</v>
      </c>
      <c r="AC123" s="61">
        <f>IFERROR(sterncalib!AB123/GAMSsternCa!AB123,"")</f>
        <v>0.57502960942295889</v>
      </c>
      <c r="AD123" s="61">
        <f>IFERROR(sterncalib!AC123/GAMSsternCa!AC123,"")</f>
        <v>0.53323197115215637</v>
      </c>
      <c r="AE123" s="61">
        <f>IFERROR(sterncalib!AD123/GAMSsternCa!AD123,"")</f>
        <v>0.49226246692250503</v>
      </c>
      <c r="AF123" s="61">
        <f>IFERROR(sterncalib!AE123/GAMSsternCa!AE123,"")</f>
        <v>0.45300987241350088</v>
      </c>
      <c r="AG123" s="61">
        <f>IFERROR(sterncalib!AF123/GAMSsternCa!AF123,"")</f>
        <v>0.41635593122369563</v>
      </c>
      <c r="AH123" s="61">
        <f>IFERROR(sterncalib!AG123/GAMSsternCa!AG123,"")</f>
        <v>0.38289001372260717</v>
      </c>
      <c r="AI123" s="61">
        <f>IFERROR(sterncalib!AH123/GAMSsternCa!AH123,"")</f>
        <v>0.77531102816478303</v>
      </c>
      <c r="AJ123" s="61">
        <f>IFERROR(sterncalib!AI123/GAMSsternCa!AI123,"")</f>
        <v>0.84916384728791139</v>
      </c>
      <c r="AK123" s="61">
        <f>IFERROR(sterncalib!AJ123/GAMSsternCa!AJ123,"")</f>
        <v>0.89714185127458268</v>
      </c>
      <c r="AL123" s="61">
        <f>IFERROR(sterncalib!AK123/GAMSsternCa!AK123,"")</f>
        <v>0.92895401334842109</v>
      </c>
      <c r="AM123" s="61">
        <f>IFERROR(sterncalib!AL123/GAMSsternCa!AL123,"")</f>
        <v>0.95033500632157053</v>
      </c>
      <c r="AN123" s="61">
        <f>IFERROR(sterncalib!AM123/GAMSsternCa!AM123,"")</f>
        <v>0.96484581127317692</v>
      </c>
      <c r="AO123" s="61">
        <f>IFERROR(sterncalib!AN123/GAMSsternCa!AN123,"")</f>
        <v>0.97477147537857567</v>
      </c>
      <c r="AP123" s="61">
        <f>IFERROR(sterncalib!AO123/GAMSsternCa!AO123,"")</f>
        <v>0.98161020819470501</v>
      </c>
      <c r="AQ123" s="61">
        <f>IFERROR(sterncalib!AP123/GAMSsternCa!AP123,"")</f>
        <v>0.98635837712748298</v>
      </c>
      <c r="AR123" s="61">
        <f>IFERROR(sterncalib!AQ123/GAMSsternCa!AQ123,"")</f>
        <v>0.98968486837677783</v>
      </c>
      <c r="AS123" s="61">
        <f>IFERROR(sterncalib!AR123/GAMSsternCa!AR123,"")</f>
        <v>0.99204152648874677</v>
      </c>
      <c r="AT123" s="61">
        <f>IFERROR(sterncalib!AS123/GAMSsternCa!AS123,"")</f>
        <v>0.99373483669461771</v>
      </c>
      <c r="AU123" s="61">
        <f>IFERROR(sterncalib!AT123/GAMSsternCa!AT123,"")</f>
        <v>0.99497325322343255</v>
      </c>
      <c r="AV123" s="61">
        <f>IFERROR(sterncalib!AU123/GAMSsternCa!AU123,"")</f>
        <v>0.99589881537220648</v>
      </c>
      <c r="AW123" s="61">
        <f>IFERROR(sterncalib!AV123/GAMSsternCa!AV123,"")</f>
        <v>0.99660844204231291</v>
      </c>
      <c r="AX123" s="61">
        <f>IFERROR(sterncalib!AW123/GAMSsternCa!AW123,"")</f>
        <v>0.99716834752874794</v>
      </c>
      <c r="AY123" s="61">
        <f>IFERROR(sterncalib!AX123/GAMSsternCa!AX123,"")</f>
        <v>0.99762383456808579</v>
      </c>
      <c r="AZ123" s="61">
        <f>IFERROR(sterncalib!AY123/GAMSsternCa!AY123,"")</f>
        <v>0.99800595881898801</v>
      </c>
      <c r="BA123" s="61">
        <f>IFERROR(sterncalib!AZ123/GAMSsternCa!AZ123,"")</f>
        <v>0.99833606419617871</v>
      </c>
      <c r="BB123" s="61">
        <f>IFERROR(sterncalib!BA123/GAMSsternCa!BA123,"")</f>
        <v>0.99862447458178705</v>
      </c>
      <c r="BC123" s="61">
        <f>IFERROR(sterncalib!BB123/GAMSsternCa!BB123,"")</f>
        <v>0.99887159428505801</v>
      </c>
      <c r="BD123" s="61">
        <f>IFERROR(sterncalib!BC123/GAMSsternCa!BC123,"")</f>
        <v>0.9990655720567535</v>
      </c>
      <c r="BE123" s="61">
        <f>IFERROR(sterncalib!BD123/GAMSsternCa!BD123,"")</f>
        <v>0.99919707883866549</v>
      </c>
      <c r="BF123" s="61">
        <f>IFERROR(sterncalib!BE123/GAMSsternCa!BE123,"")</f>
        <v>0.99926038891918767</v>
      </c>
      <c r="BG123" s="61">
        <f>IFERROR(sterncalib!BF123/GAMSsternCa!BF123,"")</f>
        <v>0.99925399980339669</v>
      </c>
      <c r="BH123" s="61">
        <f>IFERROR(sterncalib!BG123/GAMSsternCa!BG123,"")</f>
        <v>0.99918104575618172</v>
      </c>
      <c r="BI123" s="61">
        <f>IFERROR(sterncalib!BH123/GAMSsternCa!BH123,"")</f>
        <v>0.9990492656361305</v>
      </c>
      <c r="BJ123" s="61">
        <f>IFERROR(sterncalib!BI123/GAMSsternCa!BI123,"")</f>
        <v>0.99887010533508935</v>
      </c>
    </row>
    <row r="124" spans="1:62" x14ac:dyDescent="0.25">
      <c r="A124" t="str">
        <f>sterncalib!A124</f>
        <v>Net capital accumulation ($trill per year)</v>
      </c>
      <c r="B124" t="str">
        <f>GAMSbase!A124</f>
        <v>Net Capial Accumulation (trillion USD per year)</v>
      </c>
      <c r="C124" s="61" t="str">
        <f>IFERROR(sterncalib!B124/GAMSsternCa!B124,"")</f>
        <v/>
      </c>
      <c r="D124" s="61" t="str">
        <f>IFERROR(sterncalib!C124/GAMSsternCa!C124,"")</f>
        <v/>
      </c>
      <c r="E124" s="61" t="str">
        <f>IFERROR(sterncalib!D124/GAMSsternCa!D124,"")</f>
        <v/>
      </c>
      <c r="F124" s="61" t="str">
        <f>IFERROR(sterncalib!E124/GAMSsternCa!E124,"")</f>
        <v/>
      </c>
      <c r="G124" s="61" t="str">
        <f>IFERROR(sterncalib!F124/GAMSsternCa!F124,"")</f>
        <v/>
      </c>
      <c r="H124" s="61" t="str">
        <f>IFERROR(sterncalib!G124/GAMSsternCa!G124,"")</f>
        <v/>
      </c>
      <c r="I124" s="61" t="str">
        <f>IFERROR(sterncalib!H124/GAMSsternCa!H124,"")</f>
        <v/>
      </c>
      <c r="J124" s="61" t="str">
        <f>IFERROR(sterncalib!I124/GAMSsternCa!I124,"")</f>
        <v/>
      </c>
      <c r="K124" s="61" t="str">
        <f>IFERROR(sterncalib!J124/GAMSsternCa!J124,"")</f>
        <v/>
      </c>
      <c r="L124" s="61" t="str">
        <f>IFERROR(sterncalib!K124/GAMSsternCa!K124,"")</f>
        <v/>
      </c>
      <c r="M124" s="61" t="str">
        <f>IFERROR(sterncalib!L124/GAMSsternCa!L124,"")</f>
        <v/>
      </c>
      <c r="N124" s="61" t="str">
        <f>IFERROR(sterncalib!M124/GAMSsternCa!M124,"")</f>
        <v/>
      </c>
      <c r="O124" s="61" t="str">
        <f>IFERROR(sterncalib!N124/GAMSsternCa!N124,"")</f>
        <v/>
      </c>
      <c r="P124" s="61" t="str">
        <f>IFERROR(sterncalib!O124/GAMSsternCa!O124,"")</f>
        <v/>
      </c>
      <c r="Q124" s="61" t="str">
        <f>IFERROR(sterncalib!P124/GAMSsternCa!P124,"")</f>
        <v/>
      </c>
      <c r="R124" s="61" t="str">
        <f>IFERROR(sterncalib!Q124/GAMSsternCa!Q124,"")</f>
        <v/>
      </c>
      <c r="S124" s="61" t="str">
        <f>IFERROR(sterncalib!R124/GAMSsternCa!R124,"")</f>
        <v/>
      </c>
      <c r="T124" s="61" t="str">
        <f>IFERROR(sterncalib!S124/GAMSsternCa!S124,"")</f>
        <v/>
      </c>
      <c r="U124" s="61" t="str">
        <f>IFERROR(sterncalib!T124/GAMSsternCa!T124,"")</f>
        <v/>
      </c>
      <c r="V124" s="61" t="str">
        <f>IFERROR(sterncalib!U124/GAMSsternCa!U124,"")</f>
        <v/>
      </c>
      <c r="W124" s="61" t="str">
        <f>IFERROR(sterncalib!V124/GAMSsternCa!V124,"")</f>
        <v/>
      </c>
      <c r="X124" s="61" t="str">
        <f>IFERROR(sterncalib!W124/GAMSsternCa!W124,"")</f>
        <v/>
      </c>
      <c r="Y124" s="61" t="str">
        <f>IFERROR(sterncalib!X124/GAMSsternCa!X124,"")</f>
        <v/>
      </c>
      <c r="Z124" s="61" t="str">
        <f>IFERROR(sterncalib!Y124/GAMSsternCa!Y124,"")</f>
        <v/>
      </c>
      <c r="AA124" s="61" t="str">
        <f>IFERROR(sterncalib!Z124/GAMSsternCa!Z124,"")</f>
        <v/>
      </c>
      <c r="AB124" s="61" t="str">
        <f>IFERROR(sterncalib!AA124/GAMSsternCa!AA124,"")</f>
        <v/>
      </c>
      <c r="AC124" s="61" t="str">
        <f>IFERROR(sterncalib!AB124/GAMSsternCa!AB124,"")</f>
        <v/>
      </c>
      <c r="AD124" s="61" t="str">
        <f>IFERROR(sterncalib!AC124/GAMSsternCa!AC124,"")</f>
        <v/>
      </c>
      <c r="AE124" s="61" t="str">
        <f>IFERROR(sterncalib!AD124/GAMSsternCa!AD124,"")</f>
        <v/>
      </c>
      <c r="AF124" s="61" t="str">
        <f>IFERROR(sterncalib!AE124/GAMSsternCa!AE124,"")</f>
        <v/>
      </c>
      <c r="AG124" s="61" t="str">
        <f>IFERROR(sterncalib!AF124/GAMSsternCa!AF124,"")</f>
        <v/>
      </c>
      <c r="AH124" s="61" t="str">
        <f>IFERROR(sterncalib!AG124/GAMSsternCa!AG124,"")</f>
        <v/>
      </c>
      <c r="AI124" s="61" t="str">
        <f>IFERROR(sterncalib!AH124/GAMSsternCa!AH124,"")</f>
        <v/>
      </c>
      <c r="AJ124" s="61" t="str">
        <f>IFERROR(sterncalib!AI124/GAMSsternCa!AI124,"")</f>
        <v/>
      </c>
      <c r="AK124" s="61" t="str">
        <f>IFERROR(sterncalib!AJ124/GAMSsternCa!AJ124,"")</f>
        <v/>
      </c>
      <c r="AL124" s="61" t="str">
        <f>IFERROR(sterncalib!AK124/GAMSsternCa!AK124,"")</f>
        <v/>
      </c>
      <c r="AM124" s="61" t="str">
        <f>IFERROR(sterncalib!AL124/GAMSsternCa!AL124,"")</f>
        <v/>
      </c>
      <c r="AN124" s="61" t="str">
        <f>IFERROR(sterncalib!AM124/GAMSsternCa!AM124,"")</f>
        <v/>
      </c>
      <c r="AO124" s="61" t="str">
        <f>IFERROR(sterncalib!AN124/GAMSsternCa!AN124,"")</f>
        <v/>
      </c>
      <c r="AP124" s="61" t="str">
        <f>IFERROR(sterncalib!AO124/GAMSsternCa!AO124,"")</f>
        <v/>
      </c>
      <c r="AQ124" s="61" t="str">
        <f>IFERROR(sterncalib!AP124/GAMSsternCa!AP124,"")</f>
        <v/>
      </c>
      <c r="AR124" s="61" t="str">
        <f>IFERROR(sterncalib!AQ124/GAMSsternCa!AQ124,"")</f>
        <v/>
      </c>
      <c r="AS124" s="61" t="str">
        <f>IFERROR(sterncalib!AR124/GAMSsternCa!AR124,"")</f>
        <v/>
      </c>
      <c r="AT124" s="61" t="str">
        <f>IFERROR(sterncalib!AS124/GAMSsternCa!AS124,"")</f>
        <v/>
      </c>
      <c r="AU124" s="61" t="str">
        <f>IFERROR(sterncalib!AT124/GAMSsternCa!AT124,"")</f>
        <v/>
      </c>
      <c r="AV124" s="61" t="str">
        <f>IFERROR(sterncalib!AU124/GAMSsternCa!AU124,"")</f>
        <v/>
      </c>
      <c r="AW124" s="61" t="str">
        <f>IFERROR(sterncalib!AV124/GAMSsternCa!AV124,"")</f>
        <v/>
      </c>
      <c r="AX124" s="61" t="str">
        <f>IFERROR(sterncalib!AW124/GAMSsternCa!AW124,"")</f>
        <v/>
      </c>
      <c r="AY124" s="61" t="str">
        <f>IFERROR(sterncalib!AX124/GAMSsternCa!AX124,"")</f>
        <v/>
      </c>
      <c r="AZ124" s="61" t="str">
        <f>IFERROR(sterncalib!AY124/GAMSsternCa!AY124,"")</f>
        <v/>
      </c>
      <c r="BA124" s="61" t="str">
        <f>IFERROR(sterncalib!AZ124/GAMSsternCa!AZ124,"")</f>
        <v/>
      </c>
      <c r="BB124" s="61" t="str">
        <f>IFERROR(sterncalib!BA124/GAMSsternCa!BA124,"")</f>
        <v/>
      </c>
      <c r="BC124" s="61" t="str">
        <f>IFERROR(sterncalib!BB124/GAMSsternCa!BB124,"")</f>
        <v/>
      </c>
      <c r="BD124" s="61" t="str">
        <f>IFERROR(sterncalib!BC124/GAMSsternCa!BC124,"")</f>
        <v/>
      </c>
      <c r="BE124" s="61" t="str">
        <f>IFERROR(sterncalib!BD124/GAMSsternCa!BD124,"")</f>
        <v/>
      </c>
      <c r="BF124" s="61" t="str">
        <f>IFERROR(sterncalib!BE124/GAMSsternCa!BE124,"")</f>
        <v/>
      </c>
      <c r="BG124" s="61" t="str">
        <f>IFERROR(sterncalib!BF124/GAMSsternCa!BF124,"")</f>
        <v/>
      </c>
      <c r="BH124" s="61" t="str">
        <f>IFERROR(sterncalib!BG124/GAMSsternCa!BG124,"")</f>
        <v/>
      </c>
      <c r="BI124" s="61" t="str">
        <f>IFERROR(sterncalib!BH124/GAMSsternCa!BH124,"")</f>
        <v/>
      </c>
      <c r="BJ124" s="61" t="str">
        <f>IFERROR(sterncalib!BI124/GAMSsternCa!BI124,"")</f>
        <v/>
      </c>
    </row>
    <row r="125" spans="1:62" x14ac:dyDescent="0.25">
      <c r="A125" t="str">
        <f>sterncalib!A125</f>
        <v>Net National Income (Consumption basis)</v>
      </c>
      <c r="B125" t="str">
        <f>GAMSbase!A125</f>
        <v>Net National Income (consumption basis)</v>
      </c>
      <c r="C125" s="61" t="str">
        <f>IFERROR(sterncalib!B125/GAMSsternCa!B125,"")</f>
        <v/>
      </c>
      <c r="D125" s="61" t="str">
        <f>IFERROR(sterncalib!C125/GAMSsternCa!C125,"")</f>
        <v/>
      </c>
      <c r="E125" s="61" t="str">
        <f>IFERROR(sterncalib!D125/GAMSsternCa!D125,"")</f>
        <v/>
      </c>
      <c r="F125" s="61" t="str">
        <f>IFERROR(sterncalib!E125/GAMSsternCa!E125,"")</f>
        <v/>
      </c>
      <c r="G125" s="61" t="str">
        <f>IFERROR(sterncalib!F125/GAMSsternCa!F125,"")</f>
        <v/>
      </c>
      <c r="H125" s="61" t="str">
        <f>IFERROR(sterncalib!G125/GAMSsternCa!G125,"")</f>
        <v/>
      </c>
      <c r="I125" s="61" t="str">
        <f>IFERROR(sterncalib!H125/GAMSsternCa!H125,"")</f>
        <v/>
      </c>
      <c r="J125" s="61" t="str">
        <f>IFERROR(sterncalib!I125/GAMSsternCa!I125,"")</f>
        <v/>
      </c>
      <c r="K125" s="61" t="str">
        <f>IFERROR(sterncalib!J125/GAMSsternCa!J125,"")</f>
        <v/>
      </c>
      <c r="L125" s="61" t="str">
        <f>IFERROR(sterncalib!K125/GAMSsternCa!K125,"")</f>
        <v/>
      </c>
      <c r="M125" s="61" t="str">
        <f>IFERROR(sterncalib!L125/GAMSsternCa!L125,"")</f>
        <v/>
      </c>
      <c r="N125" s="61" t="str">
        <f>IFERROR(sterncalib!M125/GAMSsternCa!M125,"")</f>
        <v/>
      </c>
      <c r="O125" s="61" t="str">
        <f>IFERROR(sterncalib!N125/GAMSsternCa!N125,"")</f>
        <v/>
      </c>
      <c r="P125" s="61" t="str">
        <f>IFERROR(sterncalib!O125/GAMSsternCa!O125,"")</f>
        <v/>
      </c>
      <c r="Q125" s="61" t="str">
        <f>IFERROR(sterncalib!P125/GAMSsternCa!P125,"")</f>
        <v/>
      </c>
      <c r="R125" s="61" t="str">
        <f>IFERROR(sterncalib!Q125/GAMSsternCa!Q125,"")</f>
        <v/>
      </c>
      <c r="S125" s="61" t="str">
        <f>IFERROR(sterncalib!R125/GAMSsternCa!R125,"")</f>
        <v/>
      </c>
      <c r="T125" s="61" t="str">
        <f>IFERROR(sterncalib!S125/GAMSsternCa!S125,"")</f>
        <v/>
      </c>
      <c r="U125" s="61" t="str">
        <f>IFERROR(sterncalib!T125/GAMSsternCa!T125,"")</f>
        <v/>
      </c>
      <c r="V125" s="61" t="str">
        <f>IFERROR(sterncalib!U125/GAMSsternCa!U125,"")</f>
        <v/>
      </c>
      <c r="W125" s="61" t="str">
        <f>IFERROR(sterncalib!V125/GAMSsternCa!V125,"")</f>
        <v/>
      </c>
      <c r="X125" s="61" t="str">
        <f>IFERROR(sterncalib!W125/GAMSsternCa!W125,"")</f>
        <v/>
      </c>
      <c r="Y125" s="61" t="str">
        <f>IFERROR(sterncalib!X125/GAMSsternCa!X125,"")</f>
        <v/>
      </c>
      <c r="Z125" s="61" t="str">
        <f>IFERROR(sterncalib!Y125/GAMSsternCa!Y125,"")</f>
        <v/>
      </c>
      <c r="AA125" s="61" t="str">
        <f>IFERROR(sterncalib!Z125/GAMSsternCa!Z125,"")</f>
        <v/>
      </c>
      <c r="AB125" s="61" t="str">
        <f>IFERROR(sterncalib!AA125/GAMSsternCa!AA125,"")</f>
        <v/>
      </c>
      <c r="AC125" s="61" t="str">
        <f>IFERROR(sterncalib!AB125/GAMSsternCa!AB125,"")</f>
        <v/>
      </c>
      <c r="AD125" s="61" t="str">
        <f>IFERROR(sterncalib!AC125/GAMSsternCa!AC125,"")</f>
        <v/>
      </c>
      <c r="AE125" s="61" t="str">
        <f>IFERROR(sterncalib!AD125/GAMSsternCa!AD125,"")</f>
        <v/>
      </c>
      <c r="AF125" s="61" t="str">
        <f>IFERROR(sterncalib!AE125/GAMSsternCa!AE125,"")</f>
        <v/>
      </c>
      <c r="AG125" s="61" t="str">
        <f>IFERROR(sterncalib!AF125/GAMSsternCa!AF125,"")</f>
        <v/>
      </c>
      <c r="AH125" s="61" t="str">
        <f>IFERROR(sterncalib!AG125/GAMSsternCa!AG125,"")</f>
        <v/>
      </c>
      <c r="AI125" s="61" t="str">
        <f>IFERROR(sterncalib!AH125/GAMSsternCa!AH125,"")</f>
        <v/>
      </c>
      <c r="AJ125" s="61" t="str">
        <f>IFERROR(sterncalib!AI125/GAMSsternCa!AI125,"")</f>
        <v/>
      </c>
      <c r="AK125" s="61" t="str">
        <f>IFERROR(sterncalib!AJ125/GAMSsternCa!AJ125,"")</f>
        <v/>
      </c>
      <c r="AL125" s="61" t="str">
        <f>IFERROR(sterncalib!AK125/GAMSsternCa!AK125,"")</f>
        <v/>
      </c>
      <c r="AM125" s="61" t="str">
        <f>IFERROR(sterncalib!AL125/GAMSsternCa!AL125,"")</f>
        <v/>
      </c>
      <c r="AN125" s="61" t="str">
        <f>IFERROR(sterncalib!AM125/GAMSsternCa!AM125,"")</f>
        <v/>
      </c>
      <c r="AO125" s="61" t="str">
        <f>IFERROR(sterncalib!AN125/GAMSsternCa!AN125,"")</f>
        <v/>
      </c>
      <c r="AP125" s="61" t="str">
        <f>IFERROR(sterncalib!AO125/GAMSsternCa!AO125,"")</f>
        <v/>
      </c>
      <c r="AQ125" s="61" t="str">
        <f>IFERROR(sterncalib!AP125/GAMSsternCa!AP125,"")</f>
        <v/>
      </c>
      <c r="AR125" s="61" t="str">
        <f>IFERROR(sterncalib!AQ125/GAMSsternCa!AQ125,"")</f>
        <v/>
      </c>
      <c r="AS125" s="61" t="str">
        <f>IFERROR(sterncalib!AR125/GAMSsternCa!AR125,"")</f>
        <v/>
      </c>
      <c r="AT125" s="61" t="str">
        <f>IFERROR(sterncalib!AS125/GAMSsternCa!AS125,"")</f>
        <v/>
      </c>
      <c r="AU125" s="61" t="str">
        <f>IFERROR(sterncalib!AT125/GAMSsternCa!AT125,"")</f>
        <v/>
      </c>
      <c r="AV125" s="61" t="str">
        <f>IFERROR(sterncalib!AU125/GAMSsternCa!AU125,"")</f>
        <v/>
      </c>
      <c r="AW125" s="61" t="str">
        <f>IFERROR(sterncalib!AV125/GAMSsternCa!AV125,"")</f>
        <v/>
      </c>
      <c r="AX125" s="61" t="str">
        <f>IFERROR(sterncalib!AW125/GAMSsternCa!AW125,"")</f>
        <v/>
      </c>
      <c r="AY125" s="61" t="str">
        <f>IFERROR(sterncalib!AX125/GAMSsternCa!AX125,"")</f>
        <v/>
      </c>
      <c r="AZ125" s="61" t="str">
        <f>IFERROR(sterncalib!AY125/GAMSsternCa!AY125,"")</f>
        <v/>
      </c>
      <c r="BA125" s="61" t="str">
        <f>IFERROR(sterncalib!AZ125/GAMSsternCa!AZ125,"")</f>
        <v/>
      </c>
      <c r="BB125" s="61" t="str">
        <f>IFERROR(sterncalib!BA125/GAMSsternCa!BA125,"")</f>
        <v/>
      </c>
      <c r="BC125" s="61" t="str">
        <f>IFERROR(sterncalib!BB125/GAMSsternCa!BB125,"")</f>
        <v/>
      </c>
      <c r="BD125" s="61" t="str">
        <f>IFERROR(sterncalib!BC125/GAMSsternCa!BC125,"")</f>
        <v/>
      </c>
      <c r="BE125" s="61" t="str">
        <f>IFERROR(sterncalib!BD125/GAMSsternCa!BD125,"")</f>
        <v/>
      </c>
      <c r="BF125" s="61" t="str">
        <f>IFERROR(sterncalib!BE125/GAMSsternCa!BE125,"")</f>
        <v/>
      </c>
      <c r="BG125" s="61" t="str">
        <f>IFERROR(sterncalib!BF125/GAMSsternCa!BF125,"")</f>
        <v/>
      </c>
      <c r="BH125" s="61" t="str">
        <f>IFERROR(sterncalib!BG125/GAMSsternCa!BG125,"")</f>
        <v/>
      </c>
      <c r="BI125" s="61" t="str">
        <f>IFERROR(sterncalib!BH125/GAMSsternCa!BH125,"")</f>
        <v/>
      </c>
      <c r="BJ125" s="61" t="str">
        <f>IFERROR(sterncalib!BI125/GAMSsternCa!BI125,"")</f>
        <v/>
      </c>
    </row>
    <row r="126" spans="1:62" x14ac:dyDescent="0.25">
      <c r="A126" t="str">
        <f>sterncalib!A126</f>
        <v>Consumption per capita ($thous per year)</v>
      </c>
      <c r="B126" t="str">
        <f>GAMSbase!A126</f>
        <v>Consumption Per Capita (thousand USD per year)</v>
      </c>
      <c r="C126" s="61">
        <f>IFERROR(sterncalib!B126/GAMSsternCa!B126,"")</f>
        <v>1.0000000000594165</v>
      </c>
      <c r="D126" s="61">
        <f>IFERROR(sterncalib!C126/GAMSsternCa!C126,"")</f>
        <v>0.99999999996228695</v>
      </c>
      <c r="E126" s="61">
        <f>IFERROR(sterncalib!D126/GAMSsternCa!D126,"")</f>
        <v>1.0043616554650934</v>
      </c>
      <c r="F126" s="61">
        <f>IFERROR(sterncalib!E126/GAMSsternCa!E126,"")</f>
        <v>1.0032970248747919</v>
      </c>
      <c r="G126" s="61">
        <f>IFERROR(sterncalib!F126/GAMSsternCa!F126,"")</f>
        <v>1.0027328244211247</v>
      </c>
      <c r="H126" s="61">
        <f>IFERROR(sterncalib!G126/GAMSsternCa!G126,"")</f>
        <v>1.0025166711310605</v>
      </c>
      <c r="I126" s="61">
        <f>IFERROR(sterncalib!H126/GAMSsternCa!H126,"")</f>
        <v>1.0025573013409741</v>
      </c>
      <c r="J126" s="61">
        <f>IFERROR(sterncalib!I126/GAMSsternCa!I126,"")</f>
        <v>1.0028037821114333</v>
      </c>
      <c r="K126" s="61">
        <f>IFERROR(sterncalib!J126/GAMSsternCa!J126,"")</f>
        <v>1.0032322056187448</v>
      </c>
      <c r="L126" s="61">
        <f>IFERROR(sterncalib!K126/GAMSsternCa!K126,"")</f>
        <v>1.0038373595706509</v>
      </c>
      <c r="M126" s="61">
        <f>IFERROR(sterncalib!L126/GAMSsternCa!L126,"")</f>
        <v>1.0046275973245151</v>
      </c>
      <c r="N126" s="61">
        <f>IFERROR(sterncalib!M126/GAMSsternCa!M126,"")</f>
        <v>1.0056217221872508</v>
      </c>
      <c r="O126" s="61">
        <f>IFERROR(sterncalib!N126/GAMSsternCa!N126,"")</f>
        <v>1.0068471078720831</v>
      </c>
      <c r="P126" s="61">
        <f>IFERROR(sterncalib!O126/GAMSsternCa!O126,"")</f>
        <v>1.0083385508350251</v>
      </c>
      <c r="Q126" s="61">
        <f>IFERROR(sterncalib!P126/GAMSsternCa!P126,"")</f>
        <v>1.0101375190308264</v>
      </c>
      <c r="R126" s="61">
        <f>IFERROR(sterncalib!Q126/GAMSsternCa!Q126,"")</f>
        <v>1.0122915729535507</v>
      </c>
      <c r="S126" s="61">
        <f>IFERROR(sterncalib!R126/GAMSsternCa!R126,"")</f>
        <v>1.0148538081158371</v>
      </c>
      <c r="T126" s="61">
        <f>IFERROR(sterncalib!S126/GAMSsternCa!S126,"")</f>
        <v>1.0178822295221137</v>
      </c>
      <c r="U126" s="61">
        <f>IFERROR(sterncalib!T126/GAMSsternCa!T126,"")</f>
        <v>1.0214390386306853</v>
      </c>
      <c r="V126" s="61">
        <f>IFERROR(sterncalib!U126/GAMSsternCa!U126,"")</f>
        <v>1.0254095710226387</v>
      </c>
      <c r="W126" s="61">
        <f>IFERROR(sterncalib!V126/GAMSsternCa!V126,"")</f>
        <v>1.0298245551960283</v>
      </c>
      <c r="X126" s="61">
        <f>IFERROR(sterncalib!W126/GAMSsternCa!W126,"")</f>
        <v>1.0346752629114859</v>
      </c>
      <c r="Y126" s="61">
        <f>IFERROR(sterncalib!X126/GAMSsternCa!X126,"")</f>
        <v>1.0399721344380535</v>
      </c>
      <c r="Z126" s="61">
        <f>IFERROR(sterncalib!Y126/GAMSsternCa!Y126,"")</f>
        <v>1.0456947053276624</v>
      </c>
      <c r="AA126" s="61">
        <f>IFERROR(sterncalib!Z126/GAMSsternCa!Z126,"")</f>
        <v>1.0517836073881872</v>
      </c>
      <c r="AB126" s="61">
        <f>IFERROR(sterncalib!AA126/GAMSsternCa!AA126,"")</f>
        <v>1.058130293439379</v>
      </c>
      <c r="AC126" s="61">
        <f>IFERROR(sterncalib!AB126/GAMSsternCa!AB126,"")</f>
        <v>1.0645651199730535</v>
      </c>
      <c r="AD126" s="61">
        <f>IFERROR(sterncalib!AC126/GAMSsternCa!AC126,"")</f>
        <v>1.0708452651512774</v>
      </c>
      <c r="AE126" s="61">
        <f>IFERROR(sterncalib!AD126/GAMSsternCa!AD126,"")</f>
        <v>1.0766453721743097</v>
      </c>
      <c r="AF126" s="61">
        <f>IFERROR(sterncalib!AE126/GAMSsternCa!AE126,"")</f>
        <v>1.0815606484311018</v>
      </c>
      <c r="AG126" s="61">
        <f>IFERROR(sterncalib!AF126/GAMSsternCa!AF126,"")</f>
        <v>1.0852401292445826</v>
      </c>
      <c r="AH126" s="61">
        <f>IFERROR(sterncalib!AG126/GAMSsternCa!AG126,"")</f>
        <v>1.0868350625469936</v>
      </c>
      <c r="AI126" s="61">
        <f>IFERROR(sterncalib!AH126/GAMSsternCa!AH126,"")</f>
        <v>0.77531102816507746</v>
      </c>
      <c r="AJ126" s="61">
        <f>IFERROR(sterncalib!AI126/GAMSsternCa!AI126,"")</f>
        <v>0.84916384728837291</v>
      </c>
      <c r="AK126" s="61">
        <f>IFERROR(sterncalib!AJ126/GAMSsternCa!AJ126,"")</f>
        <v>0.89714185127507395</v>
      </c>
      <c r="AL126" s="61">
        <f>IFERROR(sterncalib!AK126/GAMSsternCa!AK126,"")</f>
        <v>0.92895401334865146</v>
      </c>
      <c r="AM126" s="61">
        <f>IFERROR(sterncalib!AL126/GAMSsternCa!AL126,"")</f>
        <v>0.95033500632200207</v>
      </c>
      <c r="AN126" s="61">
        <f>IFERROR(sterncalib!AM126/GAMSsternCa!AM126,"")</f>
        <v>0.96484581127345503</v>
      </c>
      <c r="AO126" s="61">
        <f>IFERROR(sterncalib!AN126/GAMSsternCa!AN126,"")</f>
        <v>0.9747714753785216</v>
      </c>
      <c r="AP126" s="61">
        <f>IFERROR(sterncalib!AO126/GAMSsternCa!AO126,"")</f>
        <v>0.98161020819457179</v>
      </c>
      <c r="AQ126" s="61">
        <f>IFERROR(sterncalib!AP126/GAMSsternCa!AP126,"")</f>
        <v>0.98635837712747132</v>
      </c>
      <c r="AR126" s="61">
        <f>IFERROR(sterncalib!AQ126/GAMSsternCa!AQ126,"")</f>
        <v>0.9896848683770697</v>
      </c>
      <c r="AS126" s="61">
        <f>IFERROR(sterncalib!AR126/GAMSsternCa!AR126,"")</f>
        <v>0.99204152648892463</v>
      </c>
      <c r="AT126" s="61">
        <f>IFERROR(sterncalib!AS126/GAMSsternCa!AS126,"")</f>
        <v>0.99373483669478824</v>
      </c>
      <c r="AU126" s="61">
        <f>IFERROR(sterncalib!AT126/GAMSsternCa!AT126,"")</f>
        <v>0.99497325322345653</v>
      </c>
      <c r="AV126" s="61">
        <f>IFERROR(sterncalib!AU126/GAMSsternCa!AU126,"")</f>
        <v>0.99589881537209424</v>
      </c>
      <c r="AW126" s="61">
        <f>IFERROR(sterncalib!AV126/GAMSsternCa!AV126,"")</f>
        <v>0.99660844204243149</v>
      </c>
      <c r="AX126" s="61">
        <f>IFERROR(sterncalib!AW126/GAMSsternCa!AW126,"")</f>
        <v>0.99716834752896322</v>
      </c>
      <c r="AY126" s="61">
        <f>IFERROR(sterncalib!AX126/GAMSsternCa!AX126,"")</f>
        <v>0.99762383456794912</v>
      </c>
      <c r="AZ126" s="61">
        <f>IFERROR(sterncalib!AY126/GAMSsternCa!AY126,"")</f>
        <v>0.99800595881909748</v>
      </c>
      <c r="BA126" s="61">
        <f>IFERROR(sterncalib!AZ126/GAMSsternCa!AZ126,"")</f>
        <v>0.99833606419637655</v>
      </c>
      <c r="BB126" s="61">
        <f>IFERROR(sterncalib!BA126/GAMSsternCa!BA126,"")</f>
        <v>0.9986244745817191</v>
      </c>
      <c r="BC126" s="61">
        <f>IFERROR(sterncalib!BB126/GAMSsternCa!BB126,"")</f>
        <v>0.99887159428533068</v>
      </c>
      <c r="BD126" s="61">
        <f>IFERROR(sterncalib!BC126/GAMSsternCa!BC126,"")</f>
        <v>0.99906557205661617</v>
      </c>
      <c r="BE126" s="61">
        <f>IFERROR(sterncalib!BD126/GAMSsternCa!BD126,"")</f>
        <v>0.99919707883865472</v>
      </c>
      <c r="BF126" s="61">
        <f>IFERROR(sterncalib!BE126/GAMSsternCa!BE126,"")</f>
        <v>0.99926038891935642</v>
      </c>
      <c r="BG126" s="61">
        <f>IFERROR(sterncalib!BF126/GAMSsternCa!BF126,"")</f>
        <v>0.99925399980348184</v>
      </c>
      <c r="BH126" s="61">
        <f>IFERROR(sterncalib!BG126/GAMSsternCa!BG126,"")</f>
        <v>0.99918104575639377</v>
      </c>
      <c r="BI126" s="61">
        <f>IFERROR(sterncalib!BH126/GAMSsternCa!BH126,"")</f>
        <v>0.99904926563631369</v>
      </c>
      <c r="BJ126" s="61">
        <f>IFERROR(sterncalib!BI126/GAMSsternCa!BI126,"")</f>
        <v>0.99887010533521481</v>
      </c>
    </row>
    <row r="127" spans="1:62" x14ac:dyDescent="0.25">
      <c r="A127" t="str">
        <f>sterncalib!A127</f>
        <v>Utility of p. c. consumption</v>
      </c>
      <c r="B127" t="str">
        <f>GAMSbase!A127</f>
        <v>Utility of Per Capita Consumption</v>
      </c>
      <c r="C127" s="61" t="str">
        <f>IFERROR(sterncalib!B127/GAMSsternCa!B127,"")</f>
        <v/>
      </c>
      <c r="D127" s="61" t="str">
        <f>IFERROR(sterncalib!C127/GAMSsternCa!C127,"")</f>
        <v/>
      </c>
      <c r="E127" s="61" t="str">
        <f>IFERROR(sterncalib!D127/GAMSsternCa!D127,"")</f>
        <v/>
      </c>
      <c r="F127" s="61" t="str">
        <f>IFERROR(sterncalib!E127/GAMSsternCa!E127,"")</f>
        <v/>
      </c>
      <c r="G127" s="61" t="str">
        <f>IFERROR(sterncalib!F127/GAMSsternCa!F127,"")</f>
        <v/>
      </c>
      <c r="H127" s="61" t="str">
        <f>IFERROR(sterncalib!G127/GAMSsternCa!G127,"")</f>
        <v/>
      </c>
      <c r="I127" s="61" t="str">
        <f>IFERROR(sterncalib!H127/GAMSsternCa!H127,"")</f>
        <v/>
      </c>
      <c r="J127" s="61" t="str">
        <f>IFERROR(sterncalib!I127/GAMSsternCa!I127,"")</f>
        <v/>
      </c>
      <c r="K127" s="61" t="str">
        <f>IFERROR(sterncalib!J127/GAMSsternCa!J127,"")</f>
        <v/>
      </c>
      <c r="L127" s="61" t="str">
        <f>IFERROR(sterncalib!K127/GAMSsternCa!K127,"")</f>
        <v/>
      </c>
      <c r="M127" s="61" t="str">
        <f>IFERROR(sterncalib!L127/GAMSsternCa!L127,"")</f>
        <v/>
      </c>
      <c r="N127" s="61" t="str">
        <f>IFERROR(sterncalib!M127/GAMSsternCa!M127,"")</f>
        <v/>
      </c>
      <c r="O127" s="61" t="str">
        <f>IFERROR(sterncalib!N127/GAMSsternCa!N127,"")</f>
        <v/>
      </c>
      <c r="P127" s="61" t="str">
        <f>IFERROR(sterncalib!O127/GAMSsternCa!O127,"")</f>
        <v/>
      </c>
      <c r="Q127" s="61" t="str">
        <f>IFERROR(sterncalib!P127/GAMSsternCa!P127,"")</f>
        <v/>
      </c>
      <c r="R127" s="61" t="str">
        <f>IFERROR(sterncalib!Q127/GAMSsternCa!Q127,"")</f>
        <v/>
      </c>
      <c r="S127" s="61" t="str">
        <f>IFERROR(sterncalib!R127/GAMSsternCa!R127,"")</f>
        <v/>
      </c>
      <c r="T127" s="61" t="str">
        <f>IFERROR(sterncalib!S127/GAMSsternCa!S127,"")</f>
        <v/>
      </c>
      <c r="U127" s="61" t="str">
        <f>IFERROR(sterncalib!T127/GAMSsternCa!T127,"")</f>
        <v/>
      </c>
      <c r="V127" s="61" t="str">
        <f>IFERROR(sterncalib!U127/GAMSsternCa!U127,"")</f>
        <v/>
      </c>
      <c r="W127" s="61" t="str">
        <f>IFERROR(sterncalib!V127/GAMSsternCa!V127,"")</f>
        <v/>
      </c>
      <c r="X127" s="61" t="str">
        <f>IFERROR(sterncalib!W127/GAMSsternCa!W127,"")</f>
        <v/>
      </c>
      <c r="Y127" s="61" t="str">
        <f>IFERROR(sterncalib!X127/GAMSsternCa!X127,"")</f>
        <v/>
      </c>
      <c r="Z127" s="61" t="str">
        <f>IFERROR(sterncalib!Y127/GAMSsternCa!Y127,"")</f>
        <v/>
      </c>
      <c r="AA127" s="61" t="str">
        <f>IFERROR(sterncalib!Z127/GAMSsternCa!Z127,"")</f>
        <v/>
      </c>
      <c r="AB127" s="61" t="str">
        <f>IFERROR(sterncalib!AA127/GAMSsternCa!AA127,"")</f>
        <v/>
      </c>
      <c r="AC127" s="61" t="str">
        <f>IFERROR(sterncalib!AB127/GAMSsternCa!AB127,"")</f>
        <v/>
      </c>
      <c r="AD127" s="61" t="str">
        <f>IFERROR(sterncalib!AC127/GAMSsternCa!AC127,"")</f>
        <v/>
      </c>
      <c r="AE127" s="61" t="str">
        <f>IFERROR(sterncalib!AD127/GAMSsternCa!AD127,"")</f>
        <v/>
      </c>
      <c r="AF127" s="61" t="str">
        <f>IFERROR(sterncalib!AE127/GAMSsternCa!AE127,"")</f>
        <v/>
      </c>
      <c r="AG127" s="61" t="str">
        <f>IFERROR(sterncalib!AF127/GAMSsternCa!AF127,"")</f>
        <v/>
      </c>
      <c r="AH127" s="61" t="str">
        <f>IFERROR(sterncalib!AG127/GAMSsternCa!AG127,"")</f>
        <v/>
      </c>
      <c r="AI127" s="61" t="str">
        <f>IFERROR(sterncalib!AH127/GAMSsternCa!AH127,"")</f>
        <v/>
      </c>
      <c r="AJ127" s="61" t="str">
        <f>IFERROR(sterncalib!AI127/GAMSsternCa!AI127,"")</f>
        <v/>
      </c>
      <c r="AK127" s="61" t="str">
        <f>IFERROR(sterncalib!AJ127/GAMSsternCa!AJ127,"")</f>
        <v/>
      </c>
      <c r="AL127" s="61" t="str">
        <f>IFERROR(sterncalib!AK127/GAMSsternCa!AK127,"")</f>
        <v/>
      </c>
      <c r="AM127" s="61" t="str">
        <f>IFERROR(sterncalib!AL127/GAMSsternCa!AL127,"")</f>
        <v/>
      </c>
      <c r="AN127" s="61" t="str">
        <f>IFERROR(sterncalib!AM127/GAMSsternCa!AM127,"")</f>
        <v/>
      </c>
      <c r="AO127" s="61" t="str">
        <f>IFERROR(sterncalib!AN127/GAMSsternCa!AN127,"")</f>
        <v/>
      </c>
      <c r="AP127" s="61" t="str">
        <f>IFERROR(sterncalib!AO127/GAMSsternCa!AO127,"")</f>
        <v/>
      </c>
      <c r="AQ127" s="61" t="str">
        <f>IFERROR(sterncalib!AP127/GAMSsternCa!AP127,"")</f>
        <v/>
      </c>
      <c r="AR127" s="61" t="str">
        <f>IFERROR(sterncalib!AQ127/GAMSsternCa!AQ127,"")</f>
        <v/>
      </c>
      <c r="AS127" s="61" t="str">
        <f>IFERROR(sterncalib!AR127/GAMSsternCa!AR127,"")</f>
        <v/>
      </c>
      <c r="AT127" s="61" t="str">
        <f>IFERROR(sterncalib!AS127/GAMSsternCa!AS127,"")</f>
        <v/>
      </c>
      <c r="AU127" s="61" t="str">
        <f>IFERROR(sterncalib!AT127/GAMSsternCa!AT127,"")</f>
        <v/>
      </c>
      <c r="AV127" s="61" t="str">
        <f>IFERROR(sterncalib!AU127/GAMSsternCa!AU127,"")</f>
        <v/>
      </c>
      <c r="AW127" s="61" t="str">
        <f>IFERROR(sterncalib!AV127/GAMSsternCa!AV127,"")</f>
        <v/>
      </c>
      <c r="AX127" s="61" t="str">
        <f>IFERROR(sterncalib!AW127/GAMSsternCa!AW127,"")</f>
        <v/>
      </c>
      <c r="AY127" s="61" t="str">
        <f>IFERROR(sterncalib!AX127/GAMSsternCa!AX127,"")</f>
        <v/>
      </c>
      <c r="AZ127" s="61" t="str">
        <f>IFERROR(sterncalib!AY127/GAMSsternCa!AY127,"")</f>
        <v/>
      </c>
      <c r="BA127" s="61" t="str">
        <f>IFERROR(sterncalib!AZ127/GAMSsternCa!AZ127,"")</f>
        <v/>
      </c>
      <c r="BB127" s="61" t="str">
        <f>IFERROR(sterncalib!BA127/GAMSsternCa!BA127,"")</f>
        <v/>
      </c>
      <c r="BC127" s="61" t="str">
        <f>IFERROR(sterncalib!BB127/GAMSsternCa!BB127,"")</f>
        <v/>
      </c>
      <c r="BD127" s="61" t="str">
        <f>IFERROR(sterncalib!BC127/GAMSsternCa!BC127,"")</f>
        <v/>
      </c>
      <c r="BE127" s="61" t="str">
        <f>IFERROR(sterncalib!BD127/GAMSsternCa!BD127,"")</f>
        <v/>
      </c>
      <c r="BF127" s="61" t="str">
        <f>IFERROR(sterncalib!BE127/GAMSsternCa!BE127,"")</f>
        <v/>
      </c>
      <c r="BG127" s="61" t="str">
        <f>IFERROR(sterncalib!BF127/GAMSsternCa!BF127,"")</f>
        <v/>
      </c>
      <c r="BH127" s="61" t="str">
        <f>IFERROR(sterncalib!BG127/GAMSsternCa!BG127,"")</f>
        <v/>
      </c>
      <c r="BI127" s="61" t="str">
        <f>IFERROR(sterncalib!BH127/GAMSsternCa!BH127,"")</f>
        <v/>
      </c>
      <c r="BJ127" s="61" t="str">
        <f>IFERROR(sterncalib!BI127/GAMSsternCa!BI127,"")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sterncalib!A129</f>
        <v xml:space="preserve">Discounted utility (in trillions 2000$) </v>
      </c>
      <c r="B129" t="str">
        <f>GAMSbase!A129</f>
        <v>Total Discounted Utility (trillions 2000USD)</v>
      </c>
      <c r="C129" s="61">
        <f>IFERROR(sterncalib!B129/GAMSsternCa!B129,"")</f>
        <v>0.9409473096910147</v>
      </c>
      <c r="D129" s="61" t="str">
        <f>IFERROR(sterncalib!C129/GAMSsternCa!C129,"")</f>
        <v/>
      </c>
      <c r="E129" s="61" t="str">
        <f>IFERROR(sterncalib!D129/GAMSsternCa!D129,"")</f>
        <v/>
      </c>
      <c r="F129" s="61" t="str">
        <f>IFERROR(sterncalib!E129/GAMSsternCa!E129,"")</f>
        <v/>
      </c>
      <c r="G129" s="61" t="str">
        <f>IFERROR(sterncalib!F129/GAMSsternCa!F129,"")</f>
        <v/>
      </c>
      <c r="H129" s="61" t="str">
        <f>IFERROR(sterncalib!G129/GAMSsternCa!G129,"")</f>
        <v/>
      </c>
      <c r="I129" s="61" t="str">
        <f>IFERROR(sterncalib!H129/GAMSsternCa!H129,"")</f>
        <v/>
      </c>
      <c r="J129" s="61" t="str">
        <f>IFERROR(sterncalib!I129/GAMSsternCa!I129,"")</f>
        <v/>
      </c>
      <c r="K129" s="61" t="str">
        <f>IFERROR(sterncalib!J129/GAMSsternCa!J129,"")</f>
        <v/>
      </c>
      <c r="L129" s="61" t="str">
        <f>IFERROR(sterncalib!K129/GAMSsternCa!K129,"")</f>
        <v/>
      </c>
      <c r="M129" s="61" t="str">
        <f>IFERROR(sterncalib!L129/GAMSsternCa!L129,"")</f>
        <v/>
      </c>
      <c r="N129" s="61" t="str">
        <f>IFERROR(sterncalib!M129/GAMSsternCa!M129,"")</f>
        <v/>
      </c>
      <c r="O129" s="61" t="str">
        <f>IFERROR(sterncalib!N129/GAMSsternCa!N129,"")</f>
        <v/>
      </c>
      <c r="P129" s="61" t="str">
        <f>IFERROR(sterncalib!O129/GAMSsternCa!O129,"")</f>
        <v/>
      </c>
      <c r="Q129" s="61" t="str">
        <f>IFERROR(sterncalib!P129/GAMSsternCa!P129,"")</f>
        <v/>
      </c>
      <c r="R129" s="61" t="str">
        <f>IFERROR(sterncalib!Q129/GAMSsternCa!Q129,"")</f>
        <v/>
      </c>
      <c r="S129" s="61" t="str">
        <f>IFERROR(sterncalib!R129/GAMSsternCa!R129,"")</f>
        <v/>
      </c>
      <c r="T129" s="61" t="str">
        <f>IFERROR(sterncalib!S129/GAMSsternCa!S129,"")</f>
        <v/>
      </c>
      <c r="U129" s="61" t="str">
        <f>IFERROR(sterncalib!T129/GAMSsternCa!T129,"")</f>
        <v/>
      </c>
      <c r="V129" s="61" t="str">
        <f>IFERROR(sterncalib!U129/GAMSsternCa!U129,"")</f>
        <v/>
      </c>
      <c r="W129" s="61" t="str">
        <f>IFERROR(sterncalib!V129/GAMSsternCa!V129,"")</f>
        <v/>
      </c>
      <c r="X129" s="61" t="str">
        <f>IFERROR(sterncalib!W129/GAMSsternCa!W129,"")</f>
        <v/>
      </c>
      <c r="Y129" s="61" t="str">
        <f>IFERROR(sterncalib!X129/GAMSsternCa!X129,"")</f>
        <v/>
      </c>
      <c r="Z129" s="61" t="str">
        <f>IFERROR(sterncalib!Y129/GAMSsternCa!Y129,"")</f>
        <v/>
      </c>
      <c r="AA129" s="61" t="str">
        <f>IFERROR(sterncalib!Z129/GAMSsternCa!Z129,"")</f>
        <v/>
      </c>
      <c r="AB129" s="61" t="str">
        <f>IFERROR(sterncalib!AA129/GAMSsternCa!AA129,"")</f>
        <v/>
      </c>
      <c r="AC129" s="61" t="str">
        <f>IFERROR(sterncalib!AB129/GAMSsternCa!AB129,"")</f>
        <v/>
      </c>
      <c r="AD129" s="61" t="str">
        <f>IFERROR(sterncalib!AC129/GAMSsternCa!AC129,"")</f>
        <v/>
      </c>
      <c r="AE129" s="61" t="str">
        <f>IFERROR(sterncalib!AD129/GAMSsternCa!AD129,"")</f>
        <v/>
      </c>
      <c r="AF129" s="61" t="str">
        <f>IFERROR(sterncalib!AE129/GAMSsternCa!AE129,"")</f>
        <v/>
      </c>
      <c r="AG129" s="61" t="str">
        <f>IFERROR(sterncalib!AF129/GAMSsternCa!AF129,"")</f>
        <v/>
      </c>
      <c r="AH129" s="61" t="str">
        <f>IFERROR(sterncalib!AG129/GAMSsternCa!AG129,"")</f>
        <v/>
      </c>
      <c r="AI129" s="61" t="str">
        <f>IFERROR(sterncalib!AH129/GAMSsternCa!AH129,"")</f>
        <v/>
      </c>
      <c r="AJ129" s="61" t="str">
        <f>IFERROR(sterncalib!AI129/GAMSsternCa!AI129,"")</f>
        <v/>
      </c>
      <c r="AK129" s="61" t="str">
        <f>IFERROR(sterncalib!AJ129/GAMSsternCa!AJ129,"")</f>
        <v/>
      </c>
      <c r="AL129" s="61" t="str">
        <f>IFERROR(sterncalib!AK129/GAMSsternCa!AK129,"")</f>
        <v/>
      </c>
      <c r="AM129" s="61" t="str">
        <f>IFERROR(sterncalib!AL129/GAMSsternCa!AL129,"")</f>
        <v/>
      </c>
      <c r="AN129" s="61" t="str">
        <f>IFERROR(sterncalib!AM129/GAMSsternCa!AM129,"")</f>
        <v/>
      </c>
      <c r="AO129" s="61" t="str">
        <f>IFERROR(sterncalib!AN129/GAMSsternCa!AN129,"")</f>
        <v/>
      </c>
      <c r="AP129" s="61" t="str">
        <f>IFERROR(sterncalib!AO129/GAMSsternCa!AO129,"")</f>
        <v/>
      </c>
      <c r="AQ129" s="61" t="str">
        <f>IFERROR(sterncalib!AP129/GAMSsternCa!AP129,"")</f>
        <v/>
      </c>
      <c r="AR129" s="61" t="str">
        <f>IFERROR(sterncalib!AQ129/GAMSsternCa!AQ129,"")</f>
        <v/>
      </c>
      <c r="AS129" s="61" t="str">
        <f>IFERROR(sterncalib!AR129/GAMSsternCa!AR129,"")</f>
        <v/>
      </c>
      <c r="AT129" s="61" t="str">
        <f>IFERROR(sterncalib!AS129/GAMSsternCa!AS129,"")</f>
        <v/>
      </c>
      <c r="AU129" s="61" t="str">
        <f>IFERROR(sterncalib!AT129/GAMSsternCa!AT129,"")</f>
        <v/>
      </c>
      <c r="AV129" s="61" t="str">
        <f>IFERROR(sterncalib!AU129/GAMSsternCa!AU129,"")</f>
        <v/>
      </c>
      <c r="AW129" s="61" t="str">
        <f>IFERROR(sterncalib!AV129/GAMSsternCa!AV129,"")</f>
        <v/>
      </c>
      <c r="AX129" s="61" t="str">
        <f>IFERROR(sterncalib!AW129/GAMSsternCa!AW129,"")</f>
        <v/>
      </c>
      <c r="AY129" s="61" t="str">
        <f>IFERROR(sterncalib!AX129/GAMSsternCa!AX129,"")</f>
        <v/>
      </c>
      <c r="AZ129" s="61" t="str">
        <f>IFERROR(sterncalib!AY129/GAMSsternCa!AY129,"")</f>
        <v/>
      </c>
      <c r="BA129" s="61" t="str">
        <f>IFERROR(sterncalib!AZ129/GAMSsternCa!AZ129,"")</f>
        <v/>
      </c>
      <c r="BB129" s="61" t="str">
        <f>IFERROR(sterncalib!BA129/GAMSsternCa!BA129,"")</f>
        <v/>
      </c>
      <c r="BC129" s="61" t="str">
        <f>IFERROR(sterncalib!BB129/GAMSsternCa!BB129,"")</f>
        <v/>
      </c>
      <c r="BD129" s="61" t="str">
        <f>IFERROR(sterncalib!BC129/GAMSsternCa!BC129,"")</f>
        <v/>
      </c>
      <c r="BE129" s="61" t="str">
        <f>IFERROR(sterncalib!BD129/GAMSsternCa!BD129,"")</f>
        <v/>
      </c>
      <c r="BF129" s="61" t="str">
        <f>IFERROR(sterncalib!BE129/GAMSsternCa!BE129,"")</f>
        <v/>
      </c>
      <c r="BG129" s="61" t="str">
        <f>IFERROR(sterncalib!BF129/GAMSsternCa!BF129,"")</f>
        <v/>
      </c>
      <c r="BH129" s="61" t="str">
        <f>IFERROR(sterncalib!BG129/GAMSsternCa!BG129,"")</f>
        <v/>
      </c>
      <c r="BI129" s="61" t="str">
        <f>IFERROR(sterncalib!BH129/GAMSsternCa!BH129,"")</f>
        <v/>
      </c>
      <c r="BJ129" s="61" t="str">
        <f>IFERROR(sterncalib!BI129/GAMSsternCa!BI129,"")</f>
        <v/>
      </c>
    </row>
    <row r="130" spans="1:62" x14ac:dyDescent="0.25">
      <c r="A130" t="str">
        <f>sterncalib!A130</f>
        <v>Control variables: Optimized for 2015 and beyond.</v>
      </c>
      <c r="B130" t="str">
        <f>GAMSbase!A130</f>
        <v>** CONTROL VARIABLES</v>
      </c>
      <c r="C130" s="61" t="str">
        <f>IFERROR(sterncalib!B130/GAMSsternCa!B130,"")</f>
        <v/>
      </c>
      <c r="D130" s="61" t="str">
        <f>IFERROR(sterncalib!C130/GAMSsternCa!C130,"")</f>
        <v/>
      </c>
      <c r="E130" s="61" t="str">
        <f>IFERROR(sterncalib!D130/GAMSsternCa!D130,"")</f>
        <v/>
      </c>
      <c r="F130" s="61" t="str">
        <f>IFERROR(sterncalib!E130/GAMSsternCa!E130,"")</f>
        <v/>
      </c>
      <c r="G130" s="61" t="str">
        <f>IFERROR(sterncalib!F130/GAMSsternCa!F130,"")</f>
        <v/>
      </c>
      <c r="H130" s="61" t="str">
        <f>IFERROR(sterncalib!G130/GAMSsternCa!G130,"")</f>
        <v/>
      </c>
      <c r="I130" s="61" t="str">
        <f>IFERROR(sterncalib!H130/GAMSsternCa!H130,"")</f>
        <v/>
      </c>
      <c r="J130" s="61" t="str">
        <f>IFERROR(sterncalib!I130/GAMSsternCa!I130,"")</f>
        <v/>
      </c>
      <c r="K130" s="61" t="str">
        <f>IFERROR(sterncalib!J130/GAMSsternCa!J130,"")</f>
        <v/>
      </c>
      <c r="L130" s="61" t="str">
        <f>IFERROR(sterncalib!K130/GAMSsternCa!K130,"")</f>
        <v/>
      </c>
      <c r="M130" s="61" t="str">
        <f>IFERROR(sterncalib!L130/GAMSsternCa!L130,"")</f>
        <v/>
      </c>
      <c r="N130" s="61" t="str">
        <f>IFERROR(sterncalib!M130/GAMSsternCa!M130,"")</f>
        <v/>
      </c>
      <c r="O130" s="61" t="str">
        <f>IFERROR(sterncalib!N130/GAMSsternCa!N130,"")</f>
        <v/>
      </c>
      <c r="P130" s="61" t="str">
        <f>IFERROR(sterncalib!O130/GAMSsternCa!O130,"")</f>
        <v/>
      </c>
      <c r="Q130" s="61" t="str">
        <f>IFERROR(sterncalib!P130/GAMSsternCa!P130,"")</f>
        <v/>
      </c>
      <c r="R130" s="61" t="str">
        <f>IFERROR(sterncalib!Q130/GAMSsternCa!Q130,"")</f>
        <v/>
      </c>
      <c r="S130" s="61" t="str">
        <f>IFERROR(sterncalib!R130/GAMSsternCa!R130,"")</f>
        <v/>
      </c>
      <c r="T130" s="61" t="str">
        <f>IFERROR(sterncalib!S130/GAMSsternCa!S130,"")</f>
        <v/>
      </c>
      <c r="U130" s="61" t="str">
        <f>IFERROR(sterncalib!T130/GAMSsternCa!T130,"")</f>
        <v/>
      </c>
      <c r="V130" s="61" t="str">
        <f>IFERROR(sterncalib!U130/GAMSsternCa!U130,"")</f>
        <v/>
      </c>
      <c r="W130" s="61" t="str">
        <f>IFERROR(sterncalib!V130/GAMSsternCa!V130,"")</f>
        <v/>
      </c>
      <c r="X130" s="61" t="str">
        <f>IFERROR(sterncalib!W130/GAMSsternCa!W130,"")</f>
        <v/>
      </c>
      <c r="Y130" s="61" t="str">
        <f>IFERROR(sterncalib!X130/GAMSsternCa!X130,"")</f>
        <v/>
      </c>
      <c r="Z130" s="61" t="str">
        <f>IFERROR(sterncalib!Y130/GAMSsternCa!Y130,"")</f>
        <v/>
      </c>
      <c r="AA130" s="61" t="str">
        <f>IFERROR(sterncalib!Z130/GAMSsternCa!Z130,"")</f>
        <v/>
      </c>
      <c r="AB130" s="61" t="str">
        <f>IFERROR(sterncalib!AA130/GAMSsternCa!AA130,"")</f>
        <v/>
      </c>
      <c r="AC130" s="61" t="str">
        <f>IFERROR(sterncalib!AB130/GAMSsternCa!AB130,"")</f>
        <v/>
      </c>
      <c r="AD130" s="61" t="str">
        <f>IFERROR(sterncalib!AC130/GAMSsternCa!AC130,"")</f>
        <v/>
      </c>
      <c r="AE130" s="61" t="str">
        <f>IFERROR(sterncalib!AD130/GAMSsternCa!AD130,"")</f>
        <v/>
      </c>
      <c r="AF130" s="61" t="str">
        <f>IFERROR(sterncalib!AE130/GAMSsternCa!AE130,"")</f>
        <v/>
      </c>
      <c r="AG130" s="61" t="str">
        <f>IFERROR(sterncalib!AF130/GAMSsternCa!AF130,"")</f>
        <v/>
      </c>
      <c r="AH130" s="61" t="str">
        <f>IFERROR(sterncalib!AG130/GAMSsternCa!AG130,"")</f>
        <v/>
      </c>
      <c r="AI130" s="61" t="str">
        <f>IFERROR(sterncalib!AH130/GAMSsternCa!AH130,"")</f>
        <v/>
      </c>
      <c r="AJ130" s="61" t="str">
        <f>IFERROR(sterncalib!AI130/GAMSsternCa!AI130,"")</f>
        <v/>
      </c>
      <c r="AK130" s="61" t="str">
        <f>IFERROR(sterncalib!AJ130/GAMSsternCa!AJ130,"")</f>
        <v/>
      </c>
      <c r="AL130" s="61" t="str">
        <f>IFERROR(sterncalib!AK130/GAMSsternCa!AK130,"")</f>
        <v/>
      </c>
      <c r="AM130" s="61" t="str">
        <f>IFERROR(sterncalib!AL130/GAMSsternCa!AL130,"")</f>
        <v/>
      </c>
      <c r="AN130" s="61" t="str">
        <f>IFERROR(sterncalib!AM130/GAMSsternCa!AM130,"")</f>
        <v/>
      </c>
      <c r="AO130" s="61" t="str">
        <f>IFERROR(sterncalib!AN130/GAMSsternCa!AN130,"")</f>
        <v/>
      </c>
      <c r="AP130" s="61" t="str">
        <f>IFERROR(sterncalib!AO130/GAMSsternCa!AO130,"")</f>
        <v/>
      </c>
      <c r="AQ130" s="61" t="str">
        <f>IFERROR(sterncalib!AP130/GAMSsternCa!AP130,"")</f>
        <v/>
      </c>
      <c r="AR130" s="61" t="str">
        <f>IFERROR(sterncalib!AQ130/GAMSsternCa!AQ130,"")</f>
        <v/>
      </c>
      <c r="AS130" s="61" t="str">
        <f>IFERROR(sterncalib!AR130/GAMSsternCa!AR130,"")</f>
        <v/>
      </c>
      <c r="AT130" s="61" t="str">
        <f>IFERROR(sterncalib!AS130/GAMSsternCa!AS130,"")</f>
        <v/>
      </c>
      <c r="AU130" s="61" t="str">
        <f>IFERROR(sterncalib!AT130/GAMSsternCa!AT130,"")</f>
        <v/>
      </c>
      <c r="AV130" s="61" t="str">
        <f>IFERROR(sterncalib!AU130/GAMSsternCa!AU130,"")</f>
        <v/>
      </c>
      <c r="AW130" s="61" t="str">
        <f>IFERROR(sterncalib!AV130/GAMSsternCa!AV130,"")</f>
        <v/>
      </c>
      <c r="AX130" s="61" t="str">
        <f>IFERROR(sterncalib!AW130/GAMSsternCa!AW130,"")</f>
        <v/>
      </c>
      <c r="AY130" s="61" t="str">
        <f>IFERROR(sterncalib!AX130/GAMSsternCa!AX130,"")</f>
        <v/>
      </c>
      <c r="AZ130" s="61" t="str">
        <f>IFERROR(sterncalib!AY130/GAMSsternCa!AY130,"")</f>
        <v/>
      </c>
      <c r="BA130" s="61" t="str">
        <f>IFERROR(sterncalib!AZ130/GAMSsternCa!AZ130,"")</f>
        <v/>
      </c>
      <c r="BB130" s="61" t="str">
        <f>IFERROR(sterncalib!BA130/GAMSsternCa!BA130,"")</f>
        <v/>
      </c>
      <c r="BC130" s="61" t="str">
        <f>IFERROR(sterncalib!BB130/GAMSsternCa!BB130,"")</f>
        <v/>
      </c>
      <c r="BD130" s="61" t="str">
        <f>IFERROR(sterncalib!BC130/GAMSsternCa!BC130,"")</f>
        <v/>
      </c>
      <c r="BE130" s="61" t="str">
        <f>IFERROR(sterncalib!BD130/GAMSsternCa!BD130,"")</f>
        <v/>
      </c>
      <c r="BF130" s="61" t="str">
        <f>IFERROR(sterncalib!BE130/GAMSsternCa!BE130,"")</f>
        <v/>
      </c>
      <c r="BG130" s="61" t="str">
        <f>IFERROR(sterncalib!BF130/GAMSsternCa!BF130,"")</f>
        <v/>
      </c>
      <c r="BH130" s="61" t="str">
        <f>IFERROR(sterncalib!BG130/GAMSsternCa!BG130,"")</f>
        <v/>
      </c>
      <c r="BI130" s="61" t="str">
        <f>IFERROR(sterncalib!BH130/GAMSsternCa!BH130,"")</f>
        <v/>
      </c>
      <c r="BJ130" s="61" t="str">
        <f>IFERROR(sterncalib!BI130/GAMSsternCa!BI130,"")</f>
        <v/>
      </c>
    </row>
    <row r="131" spans="1:62" x14ac:dyDescent="0.25">
      <c r="A131" t="str">
        <f>sterncalib!A131</f>
        <v>Savings Rate (fraction of gross output)</v>
      </c>
      <c r="B131" t="str">
        <f>GAMSbase!A131</f>
        <v>Savings Rate (proportion of gross output)</v>
      </c>
      <c r="C131" s="61">
        <f>IFERROR(sterncalib!B131/GAMSsternCa!B131,"")</f>
        <v>1</v>
      </c>
      <c r="D131" s="61">
        <f>IFERROR(sterncalib!C131/GAMSsternCa!C131,"")</f>
        <v>1</v>
      </c>
      <c r="E131" s="61">
        <f>IFERROR(sterncalib!D131/GAMSsternCa!D131,"")</f>
        <v>1</v>
      </c>
      <c r="F131" s="61">
        <f>IFERROR(sterncalib!E131/GAMSsternCa!E131,"")</f>
        <v>1</v>
      </c>
      <c r="G131" s="61">
        <f>IFERROR(sterncalib!F131/GAMSsternCa!F131,"")</f>
        <v>1</v>
      </c>
      <c r="H131" s="61">
        <f>IFERROR(sterncalib!G131/GAMSsternCa!G131,"")</f>
        <v>1</v>
      </c>
      <c r="I131" s="61">
        <f>IFERROR(sterncalib!H131/GAMSsternCa!H131,"")</f>
        <v>1</v>
      </c>
      <c r="J131" s="61">
        <f>IFERROR(sterncalib!I131/GAMSsternCa!I131,"")</f>
        <v>1</v>
      </c>
      <c r="K131" s="61">
        <f>IFERROR(sterncalib!J131/GAMSsternCa!J131,"")</f>
        <v>1</v>
      </c>
      <c r="L131" s="61">
        <f>IFERROR(sterncalib!K131/GAMSsternCa!K131,"")</f>
        <v>1</v>
      </c>
      <c r="M131" s="61">
        <f>IFERROR(sterncalib!L131/GAMSsternCa!L131,"")</f>
        <v>1</v>
      </c>
      <c r="N131" s="61">
        <f>IFERROR(sterncalib!M131/GAMSsternCa!M131,"")</f>
        <v>1</v>
      </c>
      <c r="O131" s="61">
        <f>IFERROR(sterncalib!N131/GAMSsternCa!N131,"")</f>
        <v>1</v>
      </c>
      <c r="P131" s="61">
        <f>IFERROR(sterncalib!O131/GAMSsternCa!O131,"")</f>
        <v>1</v>
      </c>
      <c r="Q131" s="61">
        <f>IFERROR(sterncalib!P131/GAMSsternCa!P131,"")</f>
        <v>1</v>
      </c>
      <c r="R131" s="61">
        <f>IFERROR(sterncalib!Q131/GAMSsternCa!Q131,"")</f>
        <v>1</v>
      </c>
      <c r="S131" s="61">
        <f>IFERROR(sterncalib!R131/GAMSsternCa!R131,"")</f>
        <v>1</v>
      </c>
      <c r="T131" s="61">
        <f>IFERROR(sterncalib!S131/GAMSsternCa!S131,"")</f>
        <v>1</v>
      </c>
      <c r="U131" s="61">
        <f>IFERROR(sterncalib!T131/GAMSsternCa!T131,"")</f>
        <v>1</v>
      </c>
      <c r="V131" s="61">
        <f>IFERROR(sterncalib!U131/GAMSsternCa!U131,"")</f>
        <v>1</v>
      </c>
      <c r="W131" s="61">
        <f>IFERROR(sterncalib!V131/GAMSsternCa!V131,"")</f>
        <v>1</v>
      </c>
      <c r="X131" s="61">
        <f>IFERROR(sterncalib!W131/GAMSsternCa!W131,"")</f>
        <v>1</v>
      </c>
      <c r="Y131" s="61">
        <f>IFERROR(sterncalib!X131/GAMSsternCa!X131,"")</f>
        <v>1</v>
      </c>
      <c r="Z131" s="61">
        <f>IFERROR(sterncalib!Y131/GAMSsternCa!Y131,"")</f>
        <v>1</v>
      </c>
      <c r="AA131" s="61">
        <f>IFERROR(sterncalib!Z131/GAMSsternCa!Z131,"")</f>
        <v>1</v>
      </c>
      <c r="AB131" s="61">
        <f>IFERROR(sterncalib!AA131/GAMSsternCa!AA131,"")</f>
        <v>1</v>
      </c>
      <c r="AC131" s="61">
        <f>IFERROR(sterncalib!AB131/GAMSsternCa!AB131,"")</f>
        <v>1</v>
      </c>
      <c r="AD131" s="61">
        <f>IFERROR(sterncalib!AC131/GAMSsternCa!AC131,"")</f>
        <v>1</v>
      </c>
      <c r="AE131" s="61">
        <f>IFERROR(sterncalib!AD131/GAMSsternCa!AD131,"")</f>
        <v>1</v>
      </c>
      <c r="AF131" s="61">
        <f>IFERROR(sterncalib!AE131/GAMSsternCa!AE131,"")</f>
        <v>1</v>
      </c>
      <c r="AG131" s="61">
        <f>IFERROR(sterncalib!AF131/GAMSsternCa!AF131,"")</f>
        <v>1</v>
      </c>
      <c r="AH131" s="61">
        <f>IFERROR(sterncalib!AG131/GAMSsternCa!AG131,"")</f>
        <v>1</v>
      </c>
      <c r="AI131" s="61">
        <f>IFERROR(sterncalib!AH131/GAMSsternCa!AH131,"")</f>
        <v>1</v>
      </c>
      <c r="AJ131" s="61">
        <f>IFERROR(sterncalib!AI131/GAMSsternCa!AI131,"")</f>
        <v>1</v>
      </c>
      <c r="AK131" s="61">
        <f>IFERROR(sterncalib!AJ131/GAMSsternCa!AJ131,"")</f>
        <v>1</v>
      </c>
      <c r="AL131" s="61">
        <f>IFERROR(sterncalib!AK131/GAMSsternCa!AK131,"")</f>
        <v>1</v>
      </c>
      <c r="AM131" s="61">
        <f>IFERROR(sterncalib!AL131/GAMSsternCa!AL131,"")</f>
        <v>1</v>
      </c>
      <c r="AN131" s="61">
        <f>IFERROR(sterncalib!AM131/GAMSsternCa!AM131,"")</f>
        <v>1</v>
      </c>
      <c r="AO131" s="61">
        <f>IFERROR(sterncalib!AN131/GAMSsternCa!AN131,"")</f>
        <v>1</v>
      </c>
      <c r="AP131" s="61">
        <f>IFERROR(sterncalib!AO131/GAMSsternCa!AO131,"")</f>
        <v>1</v>
      </c>
      <c r="AQ131" s="61">
        <f>IFERROR(sterncalib!AP131/GAMSsternCa!AP131,"")</f>
        <v>1</v>
      </c>
      <c r="AR131" s="61">
        <f>IFERROR(sterncalib!AQ131/GAMSsternCa!AQ131,"")</f>
        <v>1</v>
      </c>
      <c r="AS131" s="61">
        <f>IFERROR(sterncalib!AR131/GAMSsternCa!AR131,"")</f>
        <v>1</v>
      </c>
      <c r="AT131" s="61">
        <f>IFERROR(sterncalib!AS131/GAMSsternCa!AS131,"")</f>
        <v>1</v>
      </c>
      <c r="AU131" s="61">
        <f>IFERROR(sterncalib!AT131/GAMSsternCa!AT131,"")</f>
        <v>1</v>
      </c>
      <c r="AV131" s="61">
        <f>IFERROR(sterncalib!AU131/GAMSsternCa!AU131,"")</f>
        <v>1</v>
      </c>
      <c r="AW131" s="61">
        <f>IFERROR(sterncalib!AV131/GAMSsternCa!AV131,"")</f>
        <v>1</v>
      </c>
      <c r="AX131" s="61">
        <f>IFERROR(sterncalib!AW131/GAMSsternCa!AW131,"")</f>
        <v>1</v>
      </c>
      <c r="AY131" s="61">
        <f>IFERROR(sterncalib!AX131/GAMSsternCa!AX131,"")</f>
        <v>1</v>
      </c>
      <c r="AZ131" s="61">
        <f>IFERROR(sterncalib!AY131/GAMSsternCa!AY131,"")</f>
        <v>1</v>
      </c>
      <c r="BA131" s="61">
        <f>IFERROR(sterncalib!AZ131/GAMSsternCa!AZ131,"")</f>
        <v>1</v>
      </c>
      <c r="BB131" s="61">
        <f>IFERROR(sterncalib!BA131/GAMSsternCa!BA131,"")</f>
        <v>1</v>
      </c>
      <c r="BC131" s="61">
        <f>IFERROR(sterncalib!BB131/GAMSsternCa!BB131,"")</f>
        <v>1</v>
      </c>
      <c r="BD131" s="61">
        <f>IFERROR(sterncalib!BC131/GAMSsternCa!BC131,"")</f>
        <v>1</v>
      </c>
      <c r="BE131" s="61">
        <f>IFERROR(sterncalib!BD131/GAMSsternCa!BD131,"")</f>
        <v>1</v>
      </c>
      <c r="BF131" s="61">
        <f>IFERROR(sterncalib!BE131/GAMSsternCa!BE131,"")</f>
        <v>1</v>
      </c>
      <c r="BG131" s="61">
        <f>IFERROR(sterncalib!BF131/GAMSsternCa!BF131,"")</f>
        <v>1</v>
      </c>
      <c r="BH131" s="61">
        <f>IFERROR(sterncalib!BG131/GAMSsternCa!BG131,"")</f>
        <v>1</v>
      </c>
      <c r="BI131" s="61">
        <f>IFERROR(sterncalib!BH131/GAMSsternCa!BH131,"")</f>
        <v>1</v>
      </c>
      <c r="BJ131" s="61">
        <f>IFERROR(sterncalib!BI131/GAMSsternCa!BI131,"")</f>
        <v>1</v>
      </c>
    </row>
    <row r="132" spans="1:62" x14ac:dyDescent="0.25">
      <c r="A132" t="str">
        <f>sterncalib!A132</f>
        <v>Carbon price (per t CO2)</v>
      </c>
      <c r="B132" t="str">
        <f>GAMSbase!A132</f>
        <v>Carbon Price (per t CO2)</v>
      </c>
      <c r="C132" s="61">
        <f>IFERROR(sterncalib!B132/GAMSsternCa!B132,"")</f>
        <v>1</v>
      </c>
      <c r="D132" s="61">
        <f>IFERROR(sterncalib!C132/GAMSsternCa!C132,"")</f>
        <v>1</v>
      </c>
      <c r="E132" s="61">
        <f>IFERROR(sterncalib!D132/GAMSsternCa!D132,"")</f>
        <v>1</v>
      </c>
      <c r="F132" s="61">
        <f>IFERROR(sterncalib!E132/GAMSsternCa!E132,"")</f>
        <v>1</v>
      </c>
      <c r="G132" s="61">
        <f>IFERROR(sterncalib!F132/GAMSsternCa!F132,"")</f>
        <v>1</v>
      </c>
      <c r="H132" s="61">
        <f>IFERROR(sterncalib!G132/GAMSsternCa!G132,"")</f>
        <v>1</v>
      </c>
      <c r="I132" s="61">
        <f>IFERROR(sterncalib!H132/GAMSsternCa!H132,"")</f>
        <v>1</v>
      </c>
      <c r="J132" s="61">
        <f>IFERROR(sterncalib!I132/GAMSsternCa!I132,"")</f>
        <v>1</v>
      </c>
      <c r="K132" s="61">
        <f>IFERROR(sterncalib!J132/GAMSsternCa!J132,"")</f>
        <v>1</v>
      </c>
      <c r="L132" s="61">
        <f>IFERROR(sterncalib!K132/GAMSsternCa!K132,"")</f>
        <v>1</v>
      </c>
      <c r="M132" s="61">
        <f>IFERROR(sterncalib!L132/GAMSsternCa!L132,"")</f>
        <v>1</v>
      </c>
      <c r="N132" s="61">
        <f>IFERROR(sterncalib!M132/GAMSsternCa!M132,"")</f>
        <v>1</v>
      </c>
      <c r="O132" s="61">
        <f>IFERROR(sterncalib!N132/GAMSsternCa!N132,"")</f>
        <v>1</v>
      </c>
      <c r="P132" s="61">
        <f>IFERROR(sterncalib!O132/GAMSsternCa!O132,"")</f>
        <v>1</v>
      </c>
      <c r="Q132" s="61">
        <f>IFERROR(sterncalib!P132/GAMSsternCa!P132,"")</f>
        <v>1</v>
      </c>
      <c r="R132" s="61">
        <f>IFERROR(sterncalib!Q132/GAMSsternCa!Q132,"")</f>
        <v>1</v>
      </c>
      <c r="S132" s="61">
        <f>IFERROR(sterncalib!R132/GAMSsternCa!R132,"")</f>
        <v>1</v>
      </c>
      <c r="T132" s="61">
        <f>IFERROR(sterncalib!S132/GAMSsternCa!S132,"")</f>
        <v>1</v>
      </c>
      <c r="U132" s="61">
        <f>IFERROR(sterncalib!T132/GAMSsternCa!T132,"")</f>
        <v>1</v>
      </c>
      <c r="V132" s="61">
        <f>IFERROR(sterncalib!U132/GAMSsternCa!U132,"")</f>
        <v>1</v>
      </c>
      <c r="W132" s="61">
        <f>IFERROR(sterncalib!V132/GAMSsternCa!V132,"")</f>
        <v>1</v>
      </c>
      <c r="X132" s="61">
        <f>IFERROR(sterncalib!W132/GAMSsternCa!W132,"")</f>
        <v>1</v>
      </c>
      <c r="Y132" s="61">
        <f>IFERROR(sterncalib!X132/GAMSsternCa!X132,"")</f>
        <v>1</v>
      </c>
      <c r="Z132" s="61">
        <f>IFERROR(sterncalib!Y132/GAMSsternCa!Y132,"")</f>
        <v>1</v>
      </c>
      <c r="AA132" s="61">
        <f>IFERROR(sterncalib!Z132/GAMSsternCa!Z132,"")</f>
        <v>1</v>
      </c>
      <c r="AB132" s="61">
        <f>IFERROR(sterncalib!AA132/GAMSsternCa!AA132,"")</f>
        <v>1</v>
      </c>
      <c r="AC132" s="61">
        <f>IFERROR(sterncalib!AB132/GAMSsternCa!AB132,"")</f>
        <v>1</v>
      </c>
      <c r="AD132" s="61">
        <f>IFERROR(sterncalib!AC132/GAMSsternCa!AC132,"")</f>
        <v>1</v>
      </c>
      <c r="AE132" s="61">
        <f>IFERROR(sterncalib!AD132/GAMSsternCa!AD132,"")</f>
        <v>1</v>
      </c>
      <c r="AF132" s="61">
        <f>IFERROR(sterncalib!AE132/GAMSsternCa!AE132,"")</f>
        <v>1</v>
      </c>
      <c r="AG132" s="61">
        <f>IFERROR(sterncalib!AF132/GAMSsternCa!AF132,"")</f>
        <v>1</v>
      </c>
      <c r="AH132" s="61">
        <f>IFERROR(sterncalib!AG132/GAMSsternCa!AG132,"")</f>
        <v>1</v>
      </c>
      <c r="AI132" s="61">
        <f>IFERROR(sterncalib!AH132/GAMSsternCa!AH132,"")</f>
        <v>1</v>
      </c>
      <c r="AJ132" s="61">
        <f>IFERROR(sterncalib!AI132/GAMSsternCa!AI132,"")</f>
        <v>1</v>
      </c>
      <c r="AK132" s="61">
        <f>IFERROR(sterncalib!AJ132/GAMSsternCa!AJ132,"")</f>
        <v>1</v>
      </c>
      <c r="AL132" s="61">
        <f>IFERROR(sterncalib!AK132/GAMSsternCa!AK132,"")</f>
        <v>1</v>
      </c>
      <c r="AM132" s="61">
        <f>IFERROR(sterncalib!AL132/GAMSsternCa!AL132,"")</f>
        <v>1</v>
      </c>
      <c r="AN132" s="61">
        <f>IFERROR(sterncalib!AM132/GAMSsternCa!AM132,"")</f>
        <v>1</v>
      </c>
      <c r="AO132" s="61">
        <f>IFERROR(sterncalib!AN132/GAMSsternCa!AN132,"")</f>
        <v>1</v>
      </c>
      <c r="AP132" s="61">
        <f>IFERROR(sterncalib!AO132/GAMSsternCa!AO132,"")</f>
        <v>1</v>
      </c>
      <c r="AQ132" s="61">
        <f>IFERROR(sterncalib!AP132/GAMSsternCa!AP132,"")</f>
        <v>1</v>
      </c>
      <c r="AR132" s="61">
        <f>IFERROR(sterncalib!AQ132/GAMSsternCa!AQ132,"")</f>
        <v>1</v>
      </c>
      <c r="AS132" s="61">
        <f>IFERROR(sterncalib!AR132/GAMSsternCa!AR132,"")</f>
        <v>1</v>
      </c>
      <c r="AT132" s="61">
        <f>IFERROR(sterncalib!AS132/GAMSsternCa!AS132,"")</f>
        <v>1</v>
      </c>
      <c r="AU132" s="61">
        <f>IFERROR(sterncalib!AT132/GAMSsternCa!AT132,"")</f>
        <v>1</v>
      </c>
      <c r="AV132" s="61">
        <f>IFERROR(sterncalib!AU132/GAMSsternCa!AU132,"")</f>
        <v>1</v>
      </c>
      <c r="AW132" s="61">
        <f>IFERROR(sterncalib!AV132/GAMSsternCa!AV132,"")</f>
        <v>1</v>
      </c>
      <c r="AX132" s="61">
        <f>IFERROR(sterncalib!AW132/GAMSsternCa!AW132,"")</f>
        <v>1</v>
      </c>
      <c r="AY132" s="61">
        <f>IFERROR(sterncalib!AX132/GAMSsternCa!AX132,"")</f>
        <v>1</v>
      </c>
      <c r="AZ132" s="61">
        <f>IFERROR(sterncalib!AY132/GAMSsternCa!AY132,"")</f>
        <v>1</v>
      </c>
      <c r="BA132" s="61">
        <f>IFERROR(sterncalib!AZ132/GAMSsternCa!AZ132,"")</f>
        <v>1</v>
      </c>
      <c r="BB132" s="61">
        <f>IFERROR(sterncalib!BA132/GAMSsternCa!BA132,"")</f>
        <v>1</v>
      </c>
      <c r="BC132" s="61">
        <f>IFERROR(sterncalib!BB132/GAMSsternCa!BB132,"")</f>
        <v>1</v>
      </c>
      <c r="BD132" s="61">
        <f>IFERROR(sterncalib!BC132/GAMSsternCa!BC132,"")</f>
        <v>1</v>
      </c>
      <c r="BE132" s="61">
        <f>IFERROR(sterncalib!BD132/GAMSsternCa!BD132,"")</f>
        <v>1</v>
      </c>
      <c r="BF132" s="61">
        <f>IFERROR(sterncalib!BE132/GAMSsternCa!BE132,"")</f>
        <v>1</v>
      </c>
      <c r="BG132" s="61">
        <f>IFERROR(sterncalib!BF132/GAMSsternCa!BF132,"")</f>
        <v>1</v>
      </c>
      <c r="BH132" s="61">
        <f>IFERROR(sterncalib!BG132/GAMSsternCa!BG132,"")</f>
        <v>1</v>
      </c>
      <c r="BI132" s="61">
        <f>IFERROR(sterncalib!BH132/GAMSsternCa!BH132,"")</f>
        <v>1</v>
      </c>
      <c r="BJ132" s="61">
        <f>IFERROR(sterncalib!BI132/GAMSsternCa!BI132,"")</f>
        <v>1</v>
      </c>
    </row>
    <row r="133" spans="1:62" x14ac:dyDescent="0.25">
      <c r="A133" t="str">
        <f>sterncalib!A133</f>
        <v>Carbon price (per ton CO2 plus Hotelling rent)</v>
      </c>
      <c r="B133" t="str">
        <f>GAMSbase!A133</f>
        <v>Carbon Price (per t CO2) [repeat]</v>
      </c>
      <c r="C133" s="61">
        <f>IFERROR(sterncalib!B133/GAMSsternCa!B133,"")</f>
        <v>1</v>
      </c>
      <c r="D133" s="61">
        <f>IFERROR(sterncalib!C133/GAMSsternCa!C133,"")</f>
        <v>1</v>
      </c>
      <c r="E133" s="61">
        <f>IFERROR(sterncalib!D133/GAMSsternCa!D133,"")</f>
        <v>1</v>
      </c>
      <c r="F133" s="61">
        <f>IFERROR(sterncalib!E133/GAMSsternCa!E133,"")</f>
        <v>1</v>
      </c>
      <c r="G133" s="61">
        <f>IFERROR(sterncalib!F133/GAMSsternCa!F133,"")</f>
        <v>1</v>
      </c>
      <c r="H133" s="61">
        <f>IFERROR(sterncalib!G133/GAMSsternCa!G133,"")</f>
        <v>1</v>
      </c>
      <c r="I133" s="61">
        <f>IFERROR(sterncalib!H133/GAMSsternCa!H133,"")</f>
        <v>1</v>
      </c>
      <c r="J133" s="61">
        <f>IFERROR(sterncalib!I133/GAMSsternCa!I133,"")</f>
        <v>1</v>
      </c>
      <c r="K133" s="61">
        <f>IFERROR(sterncalib!J133/GAMSsternCa!J133,"")</f>
        <v>1</v>
      </c>
      <c r="L133" s="61">
        <f>IFERROR(sterncalib!K133/GAMSsternCa!K133,"")</f>
        <v>1</v>
      </c>
      <c r="M133" s="61">
        <f>IFERROR(sterncalib!L133/GAMSsternCa!L133,"")</f>
        <v>1</v>
      </c>
      <c r="N133" s="61">
        <f>IFERROR(sterncalib!M133/GAMSsternCa!M133,"")</f>
        <v>1</v>
      </c>
      <c r="O133" s="61">
        <f>IFERROR(sterncalib!N133/GAMSsternCa!N133,"")</f>
        <v>1</v>
      </c>
      <c r="P133" s="61">
        <f>IFERROR(sterncalib!O133/GAMSsternCa!O133,"")</f>
        <v>1</v>
      </c>
      <c r="Q133" s="61">
        <f>IFERROR(sterncalib!P133/GAMSsternCa!P133,"")</f>
        <v>1</v>
      </c>
      <c r="R133" s="61">
        <f>IFERROR(sterncalib!Q133/GAMSsternCa!Q133,"")</f>
        <v>1</v>
      </c>
      <c r="S133" s="61">
        <f>IFERROR(sterncalib!R133/GAMSsternCa!R133,"")</f>
        <v>1</v>
      </c>
      <c r="T133" s="61">
        <f>IFERROR(sterncalib!S133/GAMSsternCa!S133,"")</f>
        <v>1</v>
      </c>
      <c r="U133" s="61">
        <f>IFERROR(sterncalib!T133/GAMSsternCa!T133,"")</f>
        <v>1</v>
      </c>
      <c r="V133" s="61">
        <f>IFERROR(sterncalib!U133/GAMSsternCa!U133,"")</f>
        <v>1</v>
      </c>
      <c r="W133" s="61">
        <f>IFERROR(sterncalib!V133/GAMSsternCa!V133,"")</f>
        <v>0.99999999999985734</v>
      </c>
      <c r="X133" s="61">
        <f>IFERROR(sterncalib!W133/GAMSsternCa!W133,"")</f>
        <v>0.99999999999993139</v>
      </c>
      <c r="Y133" s="61">
        <f>IFERROR(sterncalib!X133/GAMSsternCa!X133,"")</f>
        <v>1</v>
      </c>
      <c r="Z133" s="61">
        <f>IFERROR(sterncalib!Y133/GAMSsternCa!Y133,"")</f>
        <v>0.9999999999998842</v>
      </c>
      <c r="AA133" s="61">
        <f>IFERROR(sterncalib!Z133/GAMSsternCa!Z133,"")</f>
        <v>1</v>
      </c>
      <c r="AB133" s="61">
        <f>IFERROR(sterncalib!AA133/GAMSsternCa!AA133,"")</f>
        <v>1</v>
      </c>
      <c r="AC133" s="61">
        <f>IFERROR(sterncalib!AB133/GAMSsternCa!AB133,"")</f>
        <v>0.99999999999997813</v>
      </c>
      <c r="AD133" s="61">
        <f>IFERROR(sterncalib!AC133/GAMSsternCa!AC133,"")</f>
        <v>1</v>
      </c>
      <c r="AE133" s="61">
        <f>IFERROR(sterncalib!AD133/GAMSsternCa!AD133,"")</f>
        <v>1</v>
      </c>
      <c r="AF133" s="61">
        <f>IFERROR(sterncalib!AE133/GAMSsternCa!AE133,"")</f>
        <v>0.72023422870609566</v>
      </c>
      <c r="AG133" s="61">
        <f>IFERROR(sterncalib!AF133/GAMSsternCa!AF133,"")</f>
        <v>0.72023422870587006</v>
      </c>
      <c r="AH133" s="61">
        <f>IFERROR(sterncalib!AG133/GAMSsternCa!AG133,"")</f>
        <v>0.72023422870611797</v>
      </c>
      <c r="AI133" s="61">
        <f>IFERROR(sterncalib!AH133/GAMSsternCa!AH133,"")</f>
        <v>0.72023422870590603</v>
      </c>
      <c r="AJ133" s="61">
        <f>IFERROR(sterncalib!AI133/GAMSsternCa!AI133,"")</f>
        <v>0.72023422870614939</v>
      </c>
      <c r="AK133" s="61">
        <f>IFERROR(sterncalib!AJ133/GAMSsternCa!AJ133,"")</f>
        <v>0.72023422870592635</v>
      </c>
      <c r="AL133" s="61">
        <f>IFERROR(sterncalib!AK133/GAMSsternCa!AK133,"")</f>
        <v>0.7202342287061001</v>
      </c>
      <c r="AM133" s="61">
        <f>IFERROR(sterncalib!AL133/GAMSsternCa!AL133,"")</f>
        <v>0.72023422870585618</v>
      </c>
      <c r="AN133" s="61">
        <f>IFERROR(sterncalib!AM133/GAMSsternCa!AM133,"")</f>
        <v>0.72023422870598119</v>
      </c>
      <c r="AO133" s="61">
        <f>IFERROR(sterncalib!AN133/GAMSsternCa!AN133,"")</f>
        <v>0.72023422870581344</v>
      </c>
      <c r="AP133" s="61">
        <f>IFERROR(sterncalib!AO133/GAMSsternCa!AO133,"")</f>
        <v>0.72023422870605625</v>
      </c>
      <c r="AQ133" s="61">
        <f>IFERROR(sterncalib!AP133/GAMSsternCa!AP133,"")</f>
        <v>0.72023422870582798</v>
      </c>
      <c r="AR133" s="61">
        <f>IFERROR(sterncalib!AQ133/GAMSsternCa!AQ133,"")</f>
        <v>0.72023422870593434</v>
      </c>
      <c r="AS133" s="61">
        <f>IFERROR(sterncalib!AR133/GAMSsternCa!AR133,"")</f>
        <v>0.72023422870597809</v>
      </c>
      <c r="AT133" s="61">
        <f>IFERROR(sterncalib!AS133/GAMSsternCa!AS133,"")</f>
        <v>0.72023422870592213</v>
      </c>
      <c r="AU133" s="61">
        <f>IFERROR(sterncalib!AT133/GAMSsternCa!AT133,"")</f>
        <v>0.72023422870586451</v>
      </c>
      <c r="AV133" s="61">
        <f>IFERROR(sterncalib!AU133/GAMSsternCa!AU133,"")</f>
        <v>0.72023422870597054</v>
      </c>
      <c r="AW133" s="61">
        <f>IFERROR(sterncalib!AV133/GAMSsternCa!AV133,"")</f>
        <v>0.72023422870617582</v>
      </c>
      <c r="AX133" s="61">
        <f>IFERROR(sterncalib!AW133/GAMSsternCa!AW133,"")</f>
        <v>0.72023422870582898</v>
      </c>
      <c r="AY133" s="61">
        <f>IFERROR(sterncalib!AX133/GAMSsternCa!AX133,"")</f>
        <v>0.72023422870614662</v>
      </c>
      <c r="AZ133" s="61">
        <f>IFERROR(sterncalib!AY133/GAMSsternCa!AY133,"")</f>
        <v>0.72023422870605547</v>
      </c>
      <c r="BA133" s="61">
        <f>IFERROR(sterncalib!AZ133/GAMSsternCa!AZ133,"")</f>
        <v>0.72023422870580134</v>
      </c>
      <c r="BB133" s="61">
        <f>IFERROR(sterncalib!BA133/GAMSsternCa!BA133,"")</f>
        <v>0.80673018786412976</v>
      </c>
      <c r="BC133" s="61">
        <f>IFERROR(sterncalib!BB133/GAMSsternCa!BB133,"")</f>
        <v>0.91093536088519178</v>
      </c>
      <c r="BD133" s="61">
        <f>IFERROR(sterncalib!BC133/GAMSsternCa!BC133,"")</f>
        <v>1</v>
      </c>
      <c r="BE133" s="61">
        <f>IFERROR(sterncalib!BD133/GAMSsternCa!BD133,"")</f>
        <v>1</v>
      </c>
      <c r="BF133" s="61">
        <f>IFERROR(sterncalib!BE133/GAMSsternCa!BE133,"")</f>
        <v>1</v>
      </c>
      <c r="BG133" s="61">
        <f>IFERROR(sterncalib!BF133/GAMSsternCa!BF133,"")</f>
        <v>1</v>
      </c>
      <c r="BH133" s="61">
        <f>IFERROR(sterncalib!BG133/GAMSsternCa!BG133,"")</f>
        <v>1</v>
      </c>
      <c r="BI133" s="61">
        <f>IFERROR(sterncalib!BH133/GAMSsternCa!BH133,"")</f>
        <v>1</v>
      </c>
      <c r="BJ133" s="61">
        <f>IFERROR(sterncalib!BI133/GAMSsternCa!BI133,"")</f>
        <v>1</v>
      </c>
    </row>
    <row r="134" spans="1:62" x14ac:dyDescent="0.25">
      <c r="A134" t="str">
        <f>sterncalib!A134</f>
        <v xml:space="preserve">    Carbon price [per t C]</v>
      </c>
      <c r="B134" t="str">
        <f>GAMSbase!A134</f>
        <v>Carbon Price (per t C)</v>
      </c>
      <c r="C134" s="61">
        <f>IFERROR(sterncalib!B134/GAMSsternCa!B134,"")</f>
        <v>1.0000000000208948</v>
      </c>
      <c r="D134" s="61">
        <f>IFERROR(sterncalib!C134/GAMSsternCa!C134,"")</f>
        <v>0.99999999999881173</v>
      </c>
      <c r="E134" s="61">
        <f>IFERROR(sterncalib!D134/GAMSsternCa!D134,"")</f>
        <v>0.99999999999940026</v>
      </c>
      <c r="F134" s="61">
        <f>IFERROR(sterncalib!E134/GAMSsternCa!E134,"")</f>
        <v>1.0000000000002904</v>
      </c>
      <c r="G134" s="61">
        <f>IFERROR(sterncalib!F134/GAMSsternCa!F134,"")</f>
        <v>1.0000000000006588</v>
      </c>
      <c r="H134" s="61">
        <f>IFERROR(sterncalib!G134/GAMSsternCa!G134,"")</f>
        <v>0.99999999999896683</v>
      </c>
      <c r="I134" s="61">
        <f>IFERROR(sterncalib!H134/GAMSsternCa!H134,"")</f>
        <v>1.0000000000006437</v>
      </c>
      <c r="J134" s="61">
        <f>IFERROR(sterncalib!I134/GAMSsternCa!I134,"")</f>
        <v>1.0000000000001754</v>
      </c>
      <c r="K134" s="61">
        <f>IFERROR(sterncalib!J134/GAMSsternCa!J134,"")</f>
        <v>1.0000000000000577</v>
      </c>
      <c r="L134" s="61">
        <f>IFERROR(sterncalib!K134/GAMSsternCa!K134,"")</f>
        <v>0.99999999999956823</v>
      </c>
      <c r="M134" s="61">
        <f>IFERROR(sterncalib!L134/GAMSsternCa!L134,"")</f>
        <v>0.9999999999994228</v>
      </c>
      <c r="N134" s="61">
        <f>IFERROR(sterncalib!M134/GAMSsternCa!M134,"")</f>
        <v>1.0000000000001825</v>
      </c>
      <c r="O134" s="61">
        <f>IFERROR(sterncalib!N134/GAMSsternCa!N134,"")</f>
        <v>1.0000000000000753</v>
      </c>
      <c r="P134" s="61">
        <f>IFERROR(sterncalib!O134/GAMSsternCa!O134,"")</f>
        <v>1.0000000000000835</v>
      </c>
      <c r="Q134" s="61">
        <f>IFERROR(sterncalib!P134/GAMSsternCa!P134,"")</f>
        <v>1.000000000000101</v>
      </c>
      <c r="R134" s="61">
        <f>IFERROR(sterncalib!Q134/GAMSsternCa!Q134,"")</f>
        <v>1.0000000000002685</v>
      </c>
      <c r="S134" s="61">
        <f>IFERROR(sterncalib!R134/GAMSsternCa!R134,"")</f>
        <v>1.0000000000001454</v>
      </c>
      <c r="T134" s="61">
        <f>IFERROR(sterncalib!S134/GAMSsternCa!S134,"")</f>
        <v>0.9999999999998419</v>
      </c>
      <c r="U134" s="61">
        <f>IFERROR(sterncalib!T134/GAMSsternCa!T134,"")</f>
        <v>0.9999999999999003</v>
      </c>
      <c r="V134" s="61">
        <f>IFERROR(sterncalib!U134/GAMSsternCa!U134,"")</f>
        <v>0.99999999999995259</v>
      </c>
      <c r="W134" s="61">
        <f>IFERROR(sterncalib!V134/GAMSsternCa!V134,"")</f>
        <v>1.0000000000001794</v>
      </c>
      <c r="X134" s="61">
        <f>IFERROR(sterncalib!W134/GAMSsternCa!W134,"")</f>
        <v>1.0000000000000042</v>
      </c>
      <c r="Y134" s="61">
        <f>IFERROR(sterncalib!X134/GAMSsternCa!X134,"")</f>
        <v>0.99999999999981826</v>
      </c>
      <c r="Z134" s="61">
        <f>IFERROR(sterncalib!Y134/GAMSsternCa!Y134,"")</f>
        <v>1.0000000000000442</v>
      </c>
      <c r="AA134" s="61">
        <f>IFERROR(sterncalib!Z134/GAMSsternCa!Z134,"")</f>
        <v>0.99999999999980171</v>
      </c>
      <c r="AB134" s="61">
        <f>IFERROR(sterncalib!AA134/GAMSsternCa!AA134,"")</f>
        <v>0.99999999999974931</v>
      </c>
      <c r="AC134" s="61">
        <f>IFERROR(sterncalib!AB134/GAMSsternCa!AB134,"")</f>
        <v>0.99999999999996481</v>
      </c>
      <c r="AD134" s="61">
        <f>IFERROR(sterncalib!AC134/GAMSsternCa!AC134,"")</f>
        <v>0.99999999999983924</v>
      </c>
      <c r="AE134" s="61">
        <f>IFERROR(sterncalib!AD134/GAMSsternCa!AD134,"")</f>
        <v>1.0000000000000031</v>
      </c>
      <c r="AF134" s="61">
        <f>IFERROR(sterncalib!AE134/GAMSsternCa!AE134,"")</f>
        <v>0.99999999999982969</v>
      </c>
      <c r="AG134" s="61">
        <f>IFERROR(sterncalib!AF134/GAMSsternCa!AF134,"")</f>
        <v>1.0000000000002465</v>
      </c>
      <c r="AH134" s="61">
        <f>IFERROR(sterncalib!AG134/GAMSsternCa!AG134,"")</f>
        <v>0.99999999999989608</v>
      </c>
      <c r="AI134" s="61">
        <f>IFERROR(sterncalib!AH134/GAMSsternCa!AH134,"")</f>
        <v>1.0000000000001583</v>
      </c>
      <c r="AJ134" s="61">
        <f>IFERROR(sterncalib!AI134/GAMSsternCa!AI134,"")</f>
        <v>0.9999999999997643</v>
      </c>
      <c r="AK134" s="61">
        <f>IFERROR(sterncalib!AJ134/GAMSsternCa!AJ134,"")</f>
        <v>1.000000000000155</v>
      </c>
      <c r="AL134" s="61">
        <f>IFERROR(sterncalib!AK134/GAMSsternCa!AK134,"")</f>
        <v>0.99999999999981648</v>
      </c>
      <c r="AM134" s="61">
        <f>IFERROR(sterncalib!AL134/GAMSsternCa!AL134,"")</f>
        <v>1.0000000000002189</v>
      </c>
      <c r="AN134" s="61">
        <f>IFERROR(sterncalib!AM134/GAMSsternCa!AM134,"")</f>
        <v>0.99999999999996525</v>
      </c>
      <c r="AO134" s="61">
        <f>IFERROR(sterncalib!AN134/GAMSsternCa!AN134,"")</f>
        <v>1.0000000000002656</v>
      </c>
      <c r="AP134" s="61">
        <f>IFERROR(sterncalib!AO134/GAMSsternCa!AO134,"")</f>
        <v>0.99999999999998956</v>
      </c>
      <c r="AQ134" s="61">
        <f>IFERROR(sterncalib!AP134/GAMSsternCa!AP134,"")</f>
        <v>1.0000000000002043</v>
      </c>
      <c r="AR134" s="61">
        <f>IFERROR(sterncalib!AQ134/GAMSsternCa!AQ134,"")</f>
        <v>1.0000000000000284</v>
      </c>
      <c r="AS134" s="61">
        <f>IFERROR(sterncalib!AR134/GAMSsternCa!AR134,"")</f>
        <v>0.99999999999998834</v>
      </c>
      <c r="AT134" s="61">
        <f>IFERROR(sterncalib!AS134/GAMSsternCa!AS134,"")</f>
        <v>1.0000000000001508</v>
      </c>
      <c r="AU134" s="61">
        <f>IFERROR(sterncalib!AT134/GAMSsternCa!AT134,"")</f>
        <v>1.0000000000001612</v>
      </c>
      <c r="AV134" s="61">
        <f>IFERROR(sterncalib!AU134/GAMSsternCa!AU134,"")</f>
        <v>1.0000000000000138</v>
      </c>
      <c r="AW134" s="61">
        <f>IFERROR(sterncalib!AV134/GAMSsternCa!AV134,"")</f>
        <v>0.99999999999973799</v>
      </c>
      <c r="AX134" s="61">
        <f>IFERROR(sterncalib!AW134/GAMSsternCa!AW134,"")</f>
        <v>1.0000000000001632</v>
      </c>
      <c r="AY134" s="61">
        <f>IFERROR(sterncalib!AX134/GAMSsternCa!AX134,"")</f>
        <v>0.99999999999984257</v>
      </c>
      <c r="AZ134" s="61">
        <f>IFERROR(sterncalib!AY134/GAMSsternCa!AY134,"")</f>
        <v>0.99999999999986044</v>
      </c>
      <c r="BA134" s="61">
        <f>IFERROR(sterncalib!AZ134/GAMSsternCa!AZ134,"")</f>
        <v>1.0000000000003806</v>
      </c>
      <c r="BB134" s="61">
        <f>IFERROR(sterncalib!BA134/GAMSsternCa!BA134,"")</f>
        <v>0.99999999999982925</v>
      </c>
      <c r="BC134" s="61">
        <f>IFERROR(sterncalib!BB134/GAMSsternCa!BB134,"")</f>
        <v>0.99999999999974942</v>
      </c>
      <c r="BD134" s="61">
        <f>IFERROR(sterncalib!BC134/GAMSsternCa!BC134,"")</f>
        <v>0.99999999999931821</v>
      </c>
      <c r="BE134" s="61">
        <f>IFERROR(sterncalib!BD134/GAMSsternCa!BD134,"")</f>
        <v>1.0000000000003042</v>
      </c>
      <c r="BF134" s="61">
        <f>IFERROR(sterncalib!BE134/GAMSsternCa!BE134,"")</f>
        <v>1.0000000000009419</v>
      </c>
      <c r="BG134" s="61">
        <f>IFERROR(sterncalib!BF134/GAMSsternCa!BF134,"")</f>
        <v>1.000000000001191</v>
      </c>
      <c r="BH134" s="61">
        <f>IFERROR(sterncalib!BG134/GAMSsternCa!BG134,"")</f>
        <v>0.99999999999802858</v>
      </c>
      <c r="BI134" s="61">
        <f>IFERROR(sterncalib!BH134/GAMSsternCa!BH134,"")</f>
        <v>1.0000000000031595</v>
      </c>
      <c r="BJ134" s="61">
        <f>IFERROR(sterncalib!BI134/GAMSsternCa!BI134,"")</f>
        <v>0.99999999908893</v>
      </c>
    </row>
    <row r="135" spans="1:62" x14ac:dyDescent="0.25">
      <c r="A135" t="str">
        <f>sterncalib!A135</f>
        <v>Emissions control rate (total)</v>
      </c>
      <c r="B135" t="str">
        <f>GAMSbase!A135</f>
        <v>Emissions Control Rate (total)</v>
      </c>
      <c r="C135" s="61">
        <f>IFERROR(sterncalib!B135/GAMSsternCa!B135,"")</f>
        <v>1</v>
      </c>
      <c r="D135" s="61">
        <f>IFERROR(sterncalib!C135/GAMSsternCa!C135,"")</f>
        <v>1</v>
      </c>
      <c r="E135" s="61">
        <f>IFERROR(sterncalib!D135/GAMSsternCa!D135,"")</f>
        <v>1</v>
      </c>
      <c r="F135" s="61">
        <f>IFERROR(sterncalib!E135/GAMSsternCa!E135,"")</f>
        <v>1</v>
      </c>
      <c r="G135" s="61">
        <f>IFERROR(sterncalib!F135/GAMSsternCa!F135,"")</f>
        <v>1</v>
      </c>
      <c r="H135" s="61">
        <f>IFERROR(sterncalib!G135/GAMSsternCa!G135,"")</f>
        <v>1</v>
      </c>
      <c r="I135" s="61">
        <f>IFERROR(sterncalib!H135/GAMSsternCa!H135,"")</f>
        <v>1</v>
      </c>
      <c r="J135" s="61">
        <f>IFERROR(sterncalib!I135/GAMSsternCa!I135,"")</f>
        <v>1</v>
      </c>
      <c r="K135" s="61">
        <f>IFERROR(sterncalib!J135/GAMSsternCa!J135,"")</f>
        <v>1</v>
      </c>
      <c r="L135" s="61">
        <f>IFERROR(sterncalib!K135/GAMSsternCa!K135,"")</f>
        <v>1</v>
      </c>
      <c r="M135" s="61">
        <f>IFERROR(sterncalib!L135/GAMSsternCa!L135,"")</f>
        <v>1</v>
      </c>
      <c r="N135" s="61">
        <f>IFERROR(sterncalib!M135/GAMSsternCa!M135,"")</f>
        <v>1</v>
      </c>
      <c r="O135" s="61">
        <f>IFERROR(sterncalib!N135/GAMSsternCa!N135,"")</f>
        <v>1</v>
      </c>
      <c r="P135" s="61">
        <f>IFERROR(sterncalib!O135/GAMSsternCa!O135,"")</f>
        <v>1</v>
      </c>
      <c r="Q135" s="61">
        <f>IFERROR(sterncalib!P135/GAMSsternCa!P135,"")</f>
        <v>1</v>
      </c>
      <c r="R135" s="61">
        <f>IFERROR(sterncalib!Q135/GAMSsternCa!Q135,"")</f>
        <v>1</v>
      </c>
      <c r="S135" s="61">
        <f>IFERROR(sterncalib!R135/GAMSsternCa!R135,"")</f>
        <v>1</v>
      </c>
      <c r="T135" s="61">
        <f>IFERROR(sterncalib!S135/GAMSsternCa!S135,"")</f>
        <v>1</v>
      </c>
      <c r="U135" s="61">
        <f>IFERROR(sterncalib!T135/GAMSsternCa!T135,"")</f>
        <v>1</v>
      </c>
      <c r="V135" s="61">
        <f>IFERROR(sterncalib!U135/GAMSsternCa!U135,"")</f>
        <v>1</v>
      </c>
      <c r="W135" s="61">
        <f>IFERROR(sterncalib!V135/GAMSsternCa!V135,"")</f>
        <v>1</v>
      </c>
      <c r="X135" s="61">
        <f>IFERROR(sterncalib!W135/GAMSsternCa!W135,"")</f>
        <v>1</v>
      </c>
      <c r="Y135" s="61">
        <f>IFERROR(sterncalib!X135/GAMSsternCa!X135,"")</f>
        <v>1</v>
      </c>
      <c r="Z135" s="61">
        <f>IFERROR(sterncalib!Y135/GAMSsternCa!Y135,"")</f>
        <v>1</v>
      </c>
      <c r="AA135" s="61">
        <f>IFERROR(sterncalib!Z135/GAMSsternCa!Z135,"")</f>
        <v>1</v>
      </c>
      <c r="AB135" s="61">
        <f>IFERROR(sterncalib!AA135/GAMSsternCa!AA135,"")</f>
        <v>1</v>
      </c>
      <c r="AC135" s="61">
        <f>IFERROR(sterncalib!AB135/GAMSsternCa!AB135,"")</f>
        <v>1</v>
      </c>
      <c r="AD135" s="61">
        <f>IFERROR(sterncalib!AC135/GAMSsternCa!AC135,"")</f>
        <v>1</v>
      </c>
      <c r="AE135" s="61">
        <f>IFERROR(sterncalib!AD135/GAMSsternCa!AD135,"")</f>
        <v>1</v>
      </c>
      <c r="AF135" s="61">
        <f>IFERROR(sterncalib!AE135/GAMSsternCa!AE135,"")</f>
        <v>1</v>
      </c>
      <c r="AG135" s="61">
        <f>IFERROR(sterncalib!AF135/GAMSsternCa!AF135,"")</f>
        <v>1</v>
      </c>
      <c r="AH135" s="61">
        <f>IFERROR(sterncalib!AG135/GAMSsternCa!AG135,"")</f>
        <v>1</v>
      </c>
      <c r="AI135" s="61">
        <f>IFERROR(sterncalib!AH135/GAMSsternCa!AH135,"")</f>
        <v>1</v>
      </c>
      <c r="AJ135" s="61">
        <f>IFERROR(sterncalib!AI135/GAMSsternCa!AI135,"")</f>
        <v>1</v>
      </c>
      <c r="AK135" s="61">
        <f>IFERROR(sterncalib!AJ135/GAMSsternCa!AJ135,"")</f>
        <v>1</v>
      </c>
      <c r="AL135" s="61">
        <f>IFERROR(sterncalib!AK135/GAMSsternCa!AK135,"")</f>
        <v>1</v>
      </c>
      <c r="AM135" s="61">
        <f>IFERROR(sterncalib!AL135/GAMSsternCa!AL135,"")</f>
        <v>1</v>
      </c>
      <c r="AN135" s="61">
        <f>IFERROR(sterncalib!AM135/GAMSsternCa!AM135,"")</f>
        <v>1</v>
      </c>
      <c r="AO135" s="61">
        <f>IFERROR(sterncalib!AN135/GAMSsternCa!AN135,"")</f>
        <v>1</v>
      </c>
      <c r="AP135" s="61">
        <f>IFERROR(sterncalib!AO135/GAMSsternCa!AO135,"")</f>
        <v>1</v>
      </c>
      <c r="AQ135" s="61">
        <f>IFERROR(sterncalib!AP135/GAMSsternCa!AP135,"")</f>
        <v>1</v>
      </c>
      <c r="AR135" s="61">
        <f>IFERROR(sterncalib!AQ135/GAMSsternCa!AQ135,"")</f>
        <v>1</v>
      </c>
      <c r="AS135" s="61">
        <f>IFERROR(sterncalib!AR135/GAMSsternCa!AR135,"")</f>
        <v>1</v>
      </c>
      <c r="AT135" s="61">
        <f>IFERROR(sterncalib!AS135/GAMSsternCa!AS135,"")</f>
        <v>1</v>
      </c>
      <c r="AU135" s="61">
        <f>IFERROR(sterncalib!AT135/GAMSsternCa!AT135,"")</f>
        <v>1</v>
      </c>
      <c r="AV135" s="61">
        <f>IFERROR(sterncalib!AU135/GAMSsternCa!AU135,"")</f>
        <v>1</v>
      </c>
      <c r="AW135" s="61">
        <f>IFERROR(sterncalib!AV135/GAMSsternCa!AV135,"")</f>
        <v>1</v>
      </c>
      <c r="AX135" s="61">
        <f>IFERROR(sterncalib!AW135/GAMSsternCa!AW135,"")</f>
        <v>1</v>
      </c>
      <c r="AY135" s="61">
        <f>IFERROR(sterncalib!AX135/GAMSsternCa!AX135,"")</f>
        <v>1</v>
      </c>
      <c r="AZ135" s="61">
        <f>IFERROR(sterncalib!AY135/GAMSsternCa!AY135,"")</f>
        <v>1</v>
      </c>
      <c r="BA135" s="61">
        <f>IFERROR(sterncalib!AZ135/GAMSsternCa!AZ135,"")</f>
        <v>1</v>
      </c>
      <c r="BB135" s="61">
        <f>IFERROR(sterncalib!BA135/GAMSsternCa!BA135,"")</f>
        <v>1</v>
      </c>
      <c r="BC135" s="61">
        <f>IFERROR(sterncalib!BB135/GAMSsternCa!BB135,"")</f>
        <v>1</v>
      </c>
      <c r="BD135" s="61">
        <f>IFERROR(sterncalib!BC135/GAMSsternCa!BC135,"")</f>
        <v>1</v>
      </c>
      <c r="BE135" s="61">
        <f>IFERROR(sterncalib!BD135/GAMSsternCa!BD135,"")</f>
        <v>1</v>
      </c>
      <c r="BF135" s="61">
        <f>IFERROR(sterncalib!BE135/GAMSsternCa!BE135,"")</f>
        <v>1</v>
      </c>
      <c r="BG135" s="61">
        <f>IFERROR(sterncalib!BF135/GAMSsternCa!BF135,"")</f>
        <v>1</v>
      </c>
      <c r="BH135" s="61">
        <f>IFERROR(sterncalib!BG135/GAMSsternCa!BG135,"")</f>
        <v>1</v>
      </c>
      <c r="BI135" s="61">
        <f>IFERROR(sterncalib!BH135/GAMSsternCa!BH135,"")</f>
        <v>1</v>
      </c>
      <c r="BJ135" s="61">
        <f>IFERROR(sterncalib!BI135/GAMSsternCa!BI135,"")</f>
        <v>1</v>
      </c>
    </row>
    <row r="136" spans="1:62" x14ac:dyDescent="0.25">
      <c r="A136" t="str">
        <f>sterncalib!A136</f>
        <v>Emissions control rate (participants)</v>
      </c>
      <c r="B136" t="str">
        <f>GAMSbase!A136</f>
        <v>Emissions Control Rate (participants)</v>
      </c>
      <c r="C136" s="61">
        <f>IFERROR(sterncalib!B136/GAMSsternCa!B136,"")</f>
        <v>1.000000000014357</v>
      </c>
      <c r="D136" s="61">
        <f>IFERROR(sterncalib!C136/GAMSsternCa!C136,"")</f>
        <v>0.99999999995722033</v>
      </c>
      <c r="E136" s="61">
        <f>IFERROR(sterncalib!D136/GAMSsternCa!D136,"")</f>
        <v>0.99999999996777567</v>
      </c>
      <c r="F136" s="61">
        <f>IFERROR(sterncalib!E136/GAMSsternCa!E136,"")</f>
        <v>1.0000000000306044</v>
      </c>
      <c r="G136" s="61">
        <f>IFERROR(sterncalib!F136/GAMSsternCa!F136,"")</f>
        <v>1.0000000000035871</v>
      </c>
      <c r="H136" s="61">
        <f>IFERROR(sterncalib!G136/GAMSsternCa!G136,"")</f>
        <v>0.99999999991020661</v>
      </c>
      <c r="I136" s="61">
        <f>IFERROR(sterncalib!H136/GAMSsternCa!H136,"")</f>
        <v>1.0000000000046907</v>
      </c>
      <c r="J136" s="61">
        <f>IFERROR(sterncalib!I136/GAMSsternCa!I136,"")</f>
        <v>1.0000000000267406</v>
      </c>
      <c r="K136" s="61">
        <f>IFERROR(sterncalib!J136/GAMSsternCa!J136,"")</f>
        <v>1.0000000000593192</v>
      </c>
      <c r="L136" s="61">
        <f>IFERROR(sterncalib!K136/GAMSsternCa!K136,"")</f>
        <v>0.99999999999936884</v>
      </c>
      <c r="M136" s="61">
        <f>IFERROR(sterncalib!L136/GAMSsternCa!L136,"")</f>
        <v>0.99999999999022338</v>
      </c>
      <c r="N136" s="61">
        <f>IFERROR(sterncalib!M136/GAMSsternCa!M136,"")</f>
        <v>0.99999999994592559</v>
      </c>
      <c r="O136" s="61">
        <f>IFERROR(sterncalib!N136/GAMSsternCa!N136,"")</f>
        <v>0.99999999994143818</v>
      </c>
      <c r="P136" s="61">
        <f>IFERROR(sterncalib!O136/GAMSsternCa!O136,"")</f>
        <v>1.0000000000373397</v>
      </c>
      <c r="Q136" s="61">
        <f>IFERROR(sterncalib!P136/GAMSsternCa!P136,"")</f>
        <v>1.0000000000132685</v>
      </c>
      <c r="R136" s="61">
        <f>IFERROR(sterncalib!Q136/GAMSsternCa!Q136,"")</f>
        <v>0.99999999995338829</v>
      </c>
      <c r="S136" s="61">
        <f>IFERROR(sterncalib!R136/GAMSsternCa!R136,"")</f>
        <v>0.99999999999092237</v>
      </c>
      <c r="T136" s="61">
        <f>IFERROR(sterncalib!S136/GAMSsternCa!S136,"")</f>
        <v>0.9999999999883955</v>
      </c>
      <c r="U136" s="61">
        <f>IFERROR(sterncalib!T136/GAMSsternCa!T136,"")</f>
        <v>0.99999999998568734</v>
      </c>
      <c r="V136" s="61">
        <f>IFERROR(sterncalib!U136/GAMSsternCa!U136,"")</f>
        <v>0.99999999999997879</v>
      </c>
      <c r="W136" s="61">
        <f>IFERROR(sterncalib!V136/GAMSsternCa!V136,"")</f>
        <v>1</v>
      </c>
      <c r="X136" s="61">
        <f>IFERROR(sterncalib!W136/GAMSsternCa!W136,"")</f>
        <v>1</v>
      </c>
      <c r="Y136" s="61">
        <f>IFERROR(sterncalib!X136/GAMSsternCa!X136,"")</f>
        <v>0.99999999999986189</v>
      </c>
      <c r="Z136" s="61">
        <f>IFERROR(sterncalib!Y136/GAMSsternCa!Y136,"")</f>
        <v>1</v>
      </c>
      <c r="AA136" s="61">
        <f>IFERROR(sterncalib!Z136/GAMSsternCa!Z136,"")</f>
        <v>0.99999999999985689</v>
      </c>
      <c r="AB136" s="61">
        <f>IFERROR(sterncalib!AA136/GAMSsternCa!AA136,"")</f>
        <v>0.99999999999987965</v>
      </c>
      <c r="AC136" s="61">
        <f>IFERROR(sterncalib!AB136/GAMSsternCa!AB136,"")</f>
        <v>1</v>
      </c>
      <c r="AD136" s="61">
        <f>IFERROR(sterncalib!AC136/GAMSsternCa!AC136,"")</f>
        <v>0.99999999999986822</v>
      </c>
      <c r="AE136" s="61">
        <f>IFERROR(sterncalib!AD136/GAMSsternCa!AD136,"")</f>
        <v>0.99999999999997491</v>
      </c>
      <c r="AF136" s="61">
        <f>IFERROR(sterncalib!AE136/GAMSsternCa!AE136,"")</f>
        <v>0.83333333333333337</v>
      </c>
      <c r="AG136" s="61">
        <f>IFERROR(sterncalib!AF136/GAMSsternCa!AF136,"")</f>
        <v>0.83333333333333337</v>
      </c>
      <c r="AH136" s="61">
        <f>IFERROR(sterncalib!AG136/GAMSsternCa!AG136,"")</f>
        <v>0.83333333333333337</v>
      </c>
      <c r="AI136" s="61">
        <f>IFERROR(sterncalib!AH136/GAMSsternCa!AH136,"")</f>
        <v>0.83333333333333337</v>
      </c>
      <c r="AJ136" s="61">
        <f>IFERROR(sterncalib!AI136/GAMSsternCa!AI136,"")</f>
        <v>0.83333333333333337</v>
      </c>
      <c r="AK136" s="61">
        <f>IFERROR(sterncalib!AJ136/GAMSsternCa!AJ136,"")</f>
        <v>0.83333333333333337</v>
      </c>
      <c r="AL136" s="61">
        <f>IFERROR(sterncalib!AK136/GAMSsternCa!AK136,"")</f>
        <v>0.83333333333333337</v>
      </c>
      <c r="AM136" s="61">
        <f>IFERROR(sterncalib!AL136/GAMSsternCa!AL136,"")</f>
        <v>0.83333333333333337</v>
      </c>
      <c r="AN136" s="61">
        <f>IFERROR(sterncalib!AM136/GAMSsternCa!AM136,"")</f>
        <v>0.83333333333333337</v>
      </c>
      <c r="AO136" s="61">
        <f>IFERROR(sterncalib!AN136/GAMSsternCa!AN136,"")</f>
        <v>0.83333333333333337</v>
      </c>
      <c r="AP136" s="61">
        <f>IFERROR(sterncalib!AO136/GAMSsternCa!AO136,"")</f>
        <v>0.83333333333333337</v>
      </c>
      <c r="AQ136" s="61">
        <f>IFERROR(sterncalib!AP136/GAMSsternCa!AP136,"")</f>
        <v>0.83333333333333337</v>
      </c>
      <c r="AR136" s="61">
        <f>IFERROR(sterncalib!AQ136/GAMSsternCa!AQ136,"")</f>
        <v>0.83333333333333337</v>
      </c>
      <c r="AS136" s="61">
        <f>IFERROR(sterncalib!AR136/GAMSsternCa!AR136,"")</f>
        <v>0.83333333333333337</v>
      </c>
      <c r="AT136" s="61">
        <f>IFERROR(sterncalib!AS136/GAMSsternCa!AS136,"")</f>
        <v>0.83333333333333337</v>
      </c>
      <c r="AU136" s="61">
        <f>IFERROR(sterncalib!AT136/GAMSsternCa!AT136,"")</f>
        <v>0.83333333333333337</v>
      </c>
      <c r="AV136" s="61">
        <f>IFERROR(sterncalib!AU136/GAMSsternCa!AU136,"")</f>
        <v>0.83333333333333337</v>
      </c>
      <c r="AW136" s="61">
        <f>IFERROR(sterncalib!AV136/GAMSsternCa!AV136,"")</f>
        <v>0.83333333333333337</v>
      </c>
      <c r="AX136" s="61">
        <f>IFERROR(sterncalib!AW136/GAMSsternCa!AW136,"")</f>
        <v>0.83333333333333337</v>
      </c>
      <c r="AY136" s="61">
        <f>IFERROR(sterncalib!AX136/GAMSsternCa!AX136,"")</f>
        <v>0.83333333333333337</v>
      </c>
      <c r="AZ136" s="61">
        <f>IFERROR(sterncalib!AY136/GAMSsternCa!AY136,"")</f>
        <v>0.83333333333333337</v>
      </c>
      <c r="BA136" s="61">
        <f>IFERROR(sterncalib!AZ136/GAMSsternCa!AZ136,"")</f>
        <v>0.83333333333333337</v>
      </c>
      <c r="BB136" s="61">
        <f>IFERROR(sterncalib!BA136/GAMSsternCa!BA136,"")</f>
        <v>0.88752867530042778</v>
      </c>
      <c r="BC136" s="61">
        <f>IFERROR(sterncalib!BB136/GAMSsternCa!BB136,"")</f>
        <v>0.9494958904894949</v>
      </c>
      <c r="BD136" s="61">
        <f>IFERROR(sterncalib!BC136/GAMSsternCa!BC136,"")</f>
        <v>0.99999999998383471</v>
      </c>
      <c r="BE136" s="61">
        <f>IFERROR(sterncalib!BD136/GAMSsternCa!BD136,"")</f>
        <v>1.0000000000224774</v>
      </c>
      <c r="BF136" s="61">
        <f>IFERROR(sterncalib!BE136/GAMSsternCa!BE136,"")</f>
        <v>0.99999999995721489</v>
      </c>
      <c r="BG136" s="61">
        <f>IFERROR(sterncalib!BF136/GAMSsternCa!BF136,"")</f>
        <v>0.99999999995477096</v>
      </c>
      <c r="BH136" s="61">
        <f>IFERROR(sterncalib!BG136/GAMSsternCa!BG136,"")</f>
        <v>0.99999999996947408</v>
      </c>
      <c r="BI136" s="61">
        <f>IFERROR(sterncalib!BH136/GAMSsternCa!BH136,"")</f>
        <v>1.0000000001611928</v>
      </c>
      <c r="BJ136" s="61">
        <f>IFERROR(sterncalib!BI136/GAMSsternCa!BI136,"")</f>
        <v>0.99999999961631547</v>
      </c>
    </row>
    <row r="137" spans="1:62" x14ac:dyDescent="0.25">
      <c r="A137" t="str">
        <f>sterncalib!A137</f>
        <v>Global average carbon price (per t CO2)</v>
      </c>
      <c r="B137" t="str">
        <f>GAMSbase!A137</f>
        <v>Carbon Price (Global Average)</v>
      </c>
      <c r="C137" s="61">
        <f>IFERROR(sterncalib!B137/GAMSsternCa!B137,"")</f>
        <v>1.0000149151224575</v>
      </c>
      <c r="D137" s="61">
        <f>IFERROR(sterncalib!C137/GAMSsternCa!C137,"")</f>
        <v>1</v>
      </c>
      <c r="E137" s="61">
        <f>IFERROR(sterncalib!D137/GAMSsternCa!D137,"")</f>
        <v>1</v>
      </c>
      <c r="F137" s="61">
        <f>IFERROR(sterncalib!E137/GAMSsternCa!E137,"")</f>
        <v>1</v>
      </c>
      <c r="G137" s="61">
        <f>IFERROR(sterncalib!F137/GAMSsternCa!F137,"")</f>
        <v>1</v>
      </c>
      <c r="H137" s="61">
        <f>IFERROR(sterncalib!G137/GAMSsternCa!G137,"")</f>
        <v>1</v>
      </c>
      <c r="I137" s="61">
        <f>IFERROR(sterncalib!H137/GAMSsternCa!H137,"")</f>
        <v>1</v>
      </c>
      <c r="J137" s="61">
        <f>IFERROR(sterncalib!I137/GAMSsternCa!I137,"")</f>
        <v>1</v>
      </c>
      <c r="K137" s="61">
        <f>IFERROR(sterncalib!J137/GAMSsternCa!J137,"")</f>
        <v>1</v>
      </c>
      <c r="L137" s="61">
        <f>IFERROR(sterncalib!K137/GAMSsternCa!K137,"")</f>
        <v>1</v>
      </c>
      <c r="M137" s="61">
        <f>IFERROR(sterncalib!L137/GAMSsternCa!L137,"")</f>
        <v>1</v>
      </c>
      <c r="N137" s="61">
        <f>IFERROR(sterncalib!M137/GAMSsternCa!M137,"")</f>
        <v>1</v>
      </c>
      <c r="O137" s="61">
        <f>IFERROR(sterncalib!N137/GAMSsternCa!N137,"")</f>
        <v>1</v>
      </c>
      <c r="P137" s="61">
        <f>IFERROR(sterncalib!O137/GAMSsternCa!O137,"")</f>
        <v>1</v>
      </c>
      <c r="Q137" s="61">
        <f>IFERROR(sterncalib!P137/GAMSsternCa!P137,"")</f>
        <v>1</v>
      </c>
      <c r="R137" s="61">
        <f>IFERROR(sterncalib!Q137/GAMSsternCa!Q137,"")</f>
        <v>1</v>
      </c>
      <c r="S137" s="61">
        <f>IFERROR(sterncalib!R137/GAMSsternCa!R137,"")</f>
        <v>1</v>
      </c>
      <c r="T137" s="61">
        <f>IFERROR(sterncalib!S137/GAMSsternCa!S137,"")</f>
        <v>1</v>
      </c>
      <c r="U137" s="61">
        <f>IFERROR(sterncalib!T137/GAMSsternCa!T137,"")</f>
        <v>1</v>
      </c>
      <c r="V137" s="61">
        <f>IFERROR(sterncalib!U137/GAMSsternCa!U137,"")</f>
        <v>1</v>
      </c>
      <c r="W137" s="61">
        <f>IFERROR(sterncalib!V137/GAMSsternCa!V137,"")</f>
        <v>0.99999999999985734</v>
      </c>
      <c r="X137" s="61">
        <f>IFERROR(sterncalib!W137/GAMSsternCa!W137,"")</f>
        <v>0.99999999999993139</v>
      </c>
      <c r="Y137" s="61">
        <f>IFERROR(sterncalib!X137/GAMSsternCa!X137,"")</f>
        <v>1</v>
      </c>
      <c r="Z137" s="61">
        <f>IFERROR(sterncalib!Y137/GAMSsternCa!Y137,"")</f>
        <v>0.9999999999998842</v>
      </c>
      <c r="AA137" s="61">
        <f>IFERROR(sterncalib!Z137/GAMSsternCa!Z137,"")</f>
        <v>1</v>
      </c>
      <c r="AB137" s="61">
        <f>IFERROR(sterncalib!AA137/GAMSsternCa!AA137,"")</f>
        <v>1</v>
      </c>
      <c r="AC137" s="61">
        <f>IFERROR(sterncalib!AB137/GAMSsternCa!AB137,"")</f>
        <v>0.99999999999997813</v>
      </c>
      <c r="AD137" s="61">
        <f>IFERROR(sterncalib!AC137/GAMSsternCa!AC137,"")</f>
        <v>1</v>
      </c>
      <c r="AE137" s="61">
        <f>IFERROR(sterncalib!AD137/GAMSsternCa!AD137,"")</f>
        <v>1</v>
      </c>
      <c r="AF137" s="61">
        <f>IFERROR(sterncalib!AE137/GAMSsternCa!AE137,"")</f>
        <v>0.72023422870609566</v>
      </c>
      <c r="AG137" s="61">
        <f>IFERROR(sterncalib!AF137/GAMSsternCa!AF137,"")</f>
        <v>0.72023422870587006</v>
      </c>
      <c r="AH137" s="61">
        <f>IFERROR(sterncalib!AG137/GAMSsternCa!AG137,"")</f>
        <v>0.72023422870611797</v>
      </c>
      <c r="AI137" s="61">
        <f>IFERROR(sterncalib!AH137/GAMSsternCa!AH137,"")</f>
        <v>0.72023422870590603</v>
      </c>
      <c r="AJ137" s="61">
        <f>IFERROR(sterncalib!AI137/GAMSsternCa!AI137,"")</f>
        <v>0.72023422870614939</v>
      </c>
      <c r="AK137" s="61">
        <f>IFERROR(sterncalib!AJ137/GAMSsternCa!AJ137,"")</f>
        <v>0.72023422870592635</v>
      </c>
      <c r="AL137" s="61">
        <f>IFERROR(sterncalib!AK137/GAMSsternCa!AK137,"")</f>
        <v>0.7202342287061001</v>
      </c>
      <c r="AM137" s="61">
        <f>IFERROR(sterncalib!AL137/GAMSsternCa!AL137,"")</f>
        <v>0.72023422870585618</v>
      </c>
      <c r="AN137" s="61">
        <f>IFERROR(sterncalib!AM137/GAMSsternCa!AM137,"")</f>
        <v>0.72023422870598119</v>
      </c>
      <c r="AO137" s="61">
        <f>IFERROR(sterncalib!AN137/GAMSsternCa!AN137,"")</f>
        <v>0.72023422870581344</v>
      </c>
      <c r="AP137" s="61">
        <f>IFERROR(sterncalib!AO137/GAMSsternCa!AO137,"")</f>
        <v>0.72023422870605625</v>
      </c>
      <c r="AQ137" s="61">
        <f>IFERROR(sterncalib!AP137/GAMSsternCa!AP137,"")</f>
        <v>0.72023422870582798</v>
      </c>
      <c r="AR137" s="61">
        <f>IFERROR(sterncalib!AQ137/GAMSsternCa!AQ137,"")</f>
        <v>0.72023422870593434</v>
      </c>
      <c r="AS137" s="61">
        <f>IFERROR(sterncalib!AR137/GAMSsternCa!AR137,"")</f>
        <v>0.72023422870597809</v>
      </c>
      <c r="AT137" s="61">
        <f>IFERROR(sterncalib!AS137/GAMSsternCa!AS137,"")</f>
        <v>0.72023422870592213</v>
      </c>
      <c r="AU137" s="61">
        <f>IFERROR(sterncalib!AT137/GAMSsternCa!AT137,"")</f>
        <v>0.72023422870586451</v>
      </c>
      <c r="AV137" s="61">
        <f>IFERROR(sterncalib!AU137/GAMSsternCa!AU137,"")</f>
        <v>0.72023422870597054</v>
      </c>
      <c r="AW137" s="61">
        <f>IFERROR(sterncalib!AV137/GAMSsternCa!AV137,"")</f>
        <v>0.72023422870617582</v>
      </c>
      <c r="AX137" s="61">
        <f>IFERROR(sterncalib!AW137/GAMSsternCa!AW137,"")</f>
        <v>0.72023422870582898</v>
      </c>
      <c r="AY137" s="61">
        <f>IFERROR(sterncalib!AX137/GAMSsternCa!AX137,"")</f>
        <v>0.72023422870614662</v>
      </c>
      <c r="AZ137" s="61">
        <f>IFERROR(sterncalib!AY137/GAMSsternCa!AY137,"")</f>
        <v>0.72023422870605547</v>
      </c>
      <c r="BA137" s="61">
        <f>IFERROR(sterncalib!AZ137/GAMSsternCa!AZ137,"")</f>
        <v>0.72023422870580134</v>
      </c>
      <c r="BB137" s="61">
        <f>IFERROR(sterncalib!BA137/GAMSsternCa!BA137,"")</f>
        <v>0.80673018786412976</v>
      </c>
      <c r="BC137" s="61">
        <f>IFERROR(sterncalib!BB137/GAMSsternCa!BB137,"")</f>
        <v>0.91093536088519178</v>
      </c>
      <c r="BD137" s="61">
        <f>IFERROR(sterncalib!BC137/GAMSsternCa!BC137,"")</f>
        <v>1</v>
      </c>
      <c r="BE137" s="61">
        <f>IFERROR(sterncalib!BD137/GAMSsternCa!BD137,"")</f>
        <v>1</v>
      </c>
      <c r="BF137" s="61">
        <f>IFERROR(sterncalib!BE137/GAMSsternCa!BE137,"")</f>
        <v>1</v>
      </c>
      <c r="BG137" s="61">
        <f>IFERROR(sterncalib!BF137/GAMSsternCa!BF137,"")</f>
        <v>1</v>
      </c>
      <c r="BH137" s="61">
        <f>IFERROR(sterncalib!BG137/GAMSsternCa!BG137,"")</f>
        <v>1</v>
      </c>
      <c r="BI137" s="61">
        <f>IFERROR(sterncalib!BH137/GAMSsternCa!BH137,"")</f>
        <v>1</v>
      </c>
      <c r="BJ137" s="61">
        <f>IFERROR(sterncalib!BI137/GAMSsternCa!BI137,"")</f>
        <v>1</v>
      </c>
    </row>
    <row r="138" spans="1:62" x14ac:dyDescent="0.25">
      <c r="A138" t="str">
        <f>sterncalib!A138</f>
        <v>Consumption discount rate (end of period, % per year)</v>
      </c>
      <c r="B138" t="str">
        <f>GAMSbase!A138</f>
        <v>Interest Rate (Real Rate of Return)</v>
      </c>
      <c r="C138" s="61">
        <f>IFERROR(sterncalib!B138/GAMSsternCa!B138,"")</f>
        <v>0.99999999927955863</v>
      </c>
      <c r="D138" s="61">
        <f>IFERROR(sterncalib!C138/GAMSsternCa!C138,"")</f>
        <v>1.0374944217109112</v>
      </c>
      <c r="E138" s="61">
        <f>IFERROR(sterncalib!D138/GAMSsternCa!D138,"")</f>
        <v>0.99067262938708689</v>
      </c>
      <c r="F138" s="61">
        <f>IFERROR(sterncalib!E138/GAMSsternCa!E138,"")</f>
        <v>0.99491899936004136</v>
      </c>
      <c r="G138" s="61">
        <f>IFERROR(sterncalib!F138/GAMSsternCa!F138,"")</f>
        <v>0.99799386511081067</v>
      </c>
      <c r="H138" s="61">
        <f>IFERROR(sterncalib!G138/GAMSsternCa!G138,"")</f>
        <v>1.0003892448978415</v>
      </c>
      <c r="I138" s="61">
        <f>IFERROR(sterncalib!H138/GAMSsternCa!H138,"")</f>
        <v>1.0024397538682654</v>
      </c>
      <c r="J138" s="61">
        <f>IFERROR(sterncalib!I138/GAMSsternCa!I138,"")</f>
        <v>1.0043837432881413</v>
      </c>
      <c r="K138" s="61">
        <f>IFERROR(sterncalib!J138/GAMSsternCa!J138,"")</f>
        <v>1.0064021656825808</v>
      </c>
      <c r="L138" s="61">
        <f>IFERROR(sterncalib!K138/GAMSsternCa!K138,"")</f>
        <v>1.0086432541024981</v>
      </c>
      <c r="M138" s="61">
        <f>IFERROR(sterncalib!L138/GAMSsternCa!L138,"")</f>
        <v>1.0112380166531936</v>
      </c>
      <c r="N138" s="61">
        <f>IFERROR(sterncalib!M138/GAMSsternCa!M138,"")</f>
        <v>1.0143095121809385</v>
      </c>
      <c r="O138" s="61">
        <f>IFERROR(sterncalib!N138/GAMSsternCa!N138,"")</f>
        <v>1.0179775967950404</v>
      </c>
      <c r="P138" s="61">
        <f>IFERROR(sterncalib!O138/GAMSsternCa!O138,"")</f>
        <v>1.022359823676356</v>
      </c>
      <c r="Q138" s="61">
        <f>IFERROR(sterncalib!P138/GAMSsternCa!P138,"")</f>
        <v>1.0275685847154299</v>
      </c>
      <c r="R138" s="61">
        <f>IFERROR(sterncalib!Q138/GAMSsternCa!Q138,"")</f>
        <v>1.0337037349333198</v>
      </c>
      <c r="S138" s="61">
        <f>IFERROR(sterncalib!R138/GAMSsternCa!R138,"")</f>
        <v>1.0408392869151428</v>
      </c>
      <c r="T138" s="61">
        <f>IFERROR(sterncalib!S138/GAMSsternCa!S138,"")</f>
        <v>1.049001556446197</v>
      </c>
      <c r="U138" s="61">
        <f>IFERROR(sterncalib!T138/GAMSsternCa!T138,"")</f>
        <v>1.0556052455627014</v>
      </c>
      <c r="V138" s="61">
        <f>IFERROR(sterncalib!U138/GAMSsternCa!U138,"")</f>
        <v>1.062571901767954</v>
      </c>
      <c r="W138" s="61">
        <f>IFERROR(sterncalib!V138/GAMSsternCa!V138,"")</f>
        <v>1.0698046199137261</v>
      </c>
      <c r="X138" s="61">
        <f>IFERROR(sterncalib!W138/GAMSsternCa!W138,"")</f>
        <v>1.077580588419756</v>
      </c>
      <c r="Y138" s="61">
        <f>IFERROR(sterncalib!X138/GAMSsternCa!X138,"")</f>
        <v>1.0854574694634962</v>
      </c>
      <c r="Z138" s="61">
        <f>IFERROR(sterncalib!Y138/GAMSsternCa!Y138,"")</f>
        <v>1.0928491159538802</v>
      </c>
      <c r="AA138" s="61">
        <f>IFERROR(sterncalib!Z138/GAMSsternCa!Z138,"")</f>
        <v>1.0989767853898855</v>
      </c>
      <c r="AB138" s="61">
        <f>IFERROR(sterncalib!AA138/GAMSsternCa!AA138,"")</f>
        <v>1.1028238513067508</v>
      </c>
      <c r="AC138" s="61">
        <f>IFERROR(sterncalib!AB138/GAMSsternCa!AB138,"")</f>
        <v>1.1031002730355051</v>
      </c>
      <c r="AD138" s="61">
        <f>IFERROR(sterncalib!AC138/GAMSsternCa!AC138,"")</f>
        <v>1.0982247237674583</v>
      </c>
      <c r="AE138" s="61">
        <f>IFERROR(sterncalib!AD138/GAMSsternCa!AD138,"")</f>
        <v>1.0845962730801793</v>
      </c>
      <c r="AF138" s="61">
        <f>IFERROR(sterncalib!AE138/GAMSsternCa!AE138,"")</f>
        <v>1.0640796394822827</v>
      </c>
      <c r="AG138" s="61">
        <f>IFERROR(sterncalib!AF138/GAMSsternCa!AF138,"")</f>
        <v>1.0282111684159503</v>
      </c>
      <c r="AH138" s="61">
        <f>IFERROR(sterncalib!AG138/GAMSsternCa!AG138,"")</f>
        <v>-5.1717901128197186</v>
      </c>
      <c r="AI138" s="61">
        <f>IFERROR(sterncalib!AH138/GAMSsternCa!AH138,"")</f>
        <v>2.8585092840810655</v>
      </c>
      <c r="AJ138" s="61">
        <f>IFERROR(sterncalib!AI138/GAMSsternCa!AI138,"")</f>
        <v>2.1408202470734632</v>
      </c>
      <c r="AK138" s="61">
        <f>IFERROR(sterncalib!AJ138/GAMSsternCa!AJ138,"")</f>
        <v>1.7384331531935602</v>
      </c>
      <c r="AL138" s="61">
        <f>IFERROR(sterncalib!AK138/GAMSsternCa!AK138,"")</f>
        <v>1.4937335561089753</v>
      </c>
      <c r="AM138" s="61">
        <f>IFERROR(sterncalib!AL138/GAMSsternCa!AL138,"")</f>
        <v>1.3372899734584411</v>
      </c>
      <c r="AN138" s="61">
        <f>IFERROR(sterncalib!AM138/GAMSsternCa!AM138,"")</f>
        <v>1.2340089209027378</v>
      </c>
      <c r="AO138" s="61">
        <f>IFERROR(sterncalib!AN138/GAMSsternCa!AN138,"")</f>
        <v>1.1643696411181732</v>
      </c>
      <c r="AP138" s="61">
        <f>IFERROR(sterncalib!AO138/GAMSsternCa!AO138,"")</f>
        <v>1.1167461249795254</v>
      </c>
      <c r="AQ138" s="61">
        <f>IFERROR(sterncalib!AP138/GAMSsternCa!AP138,"")</f>
        <v>1.0838657121511976</v>
      </c>
      <c r="AR138" s="61">
        <f>IFERROR(sterncalib!AQ138/GAMSsternCa!AQ138,"")</f>
        <v>1.0610154793900786</v>
      </c>
      <c r="AS138" s="61">
        <f>IFERROR(sterncalib!AR138/GAMSsternCa!AR138,"")</f>
        <v>1.0450630818992983</v>
      </c>
      <c r="AT138" s="61">
        <f>IFERROR(sterncalib!AS138/GAMSsternCa!AS138,"")</f>
        <v>1.033888888310593</v>
      </c>
      <c r="AU138" s="61">
        <f>IFERROR(sterncalib!AT138/GAMSsternCa!AT138,"")</f>
        <v>1.0260399231132697</v>
      </c>
      <c r="AV138" s="61">
        <f>IFERROR(sterncalib!AU138/GAMSsternCa!AU138,"")</f>
        <v>1.0205108233518008</v>
      </c>
      <c r="AW138" s="61">
        <f>IFERROR(sterncalib!AV138/GAMSsternCa!AV138,"")</f>
        <v>1.0166006021994802</v>
      </c>
      <c r="AX138" s="61">
        <f>IFERROR(sterncalib!AW138/GAMSsternCa!AW138,"")</f>
        <v>1.0138167621059559</v>
      </c>
      <c r="AY138" s="61">
        <f>IFERROR(sterncalib!AX138/GAMSsternCa!AX138,"")</f>
        <v>1.0118096486962345</v>
      </c>
      <c r="AZ138" s="61">
        <f>IFERROR(sterncalib!AY138/GAMSsternCa!AY138,"")</f>
        <v>1.0063355134392287</v>
      </c>
      <c r="BA138" s="61">
        <f>IFERROR(sterncalib!AZ138/GAMSsternCa!AZ138,"")</f>
        <v>1.0131830610454615</v>
      </c>
      <c r="BB138" s="61">
        <f>IFERROR(sterncalib!BA138/GAMSsternCa!BA138,"")</f>
        <v>1.0106496591578051</v>
      </c>
      <c r="BC138" s="61">
        <f>IFERROR(sterncalib!BB138/GAMSsternCa!BB138,"")</f>
        <v>1.0081128000580835</v>
      </c>
      <c r="BD138" s="61">
        <f>IFERROR(sterncalib!BC138/GAMSsternCa!BC138,"")</f>
        <v>1.005434423384983</v>
      </c>
      <c r="BE138" s="61">
        <f>IFERROR(sterncalib!BD138/GAMSsternCa!BD138,"")</f>
        <v>1.0026183822660251</v>
      </c>
      <c r="BF138" s="61">
        <f>IFERROR(sterncalib!BE138/GAMSsternCa!BE138,"")</f>
        <v>0.99973270778370205</v>
      </c>
      <c r="BG138" s="61">
        <f>IFERROR(sterncalib!BF138/GAMSsternCa!BF138,"")</f>
        <v>0.99688088564879995</v>
      </c>
      <c r="BH138" s="61">
        <f>IFERROR(sterncalib!BG138/GAMSsternCa!BG138,"")</f>
        <v>0.99418090997486441</v>
      </c>
      <c r="BI138" s="61">
        <f>IFERROR(sterncalib!BH138/GAMSsternCa!BH138,"")</f>
        <v>0.99173681469265296</v>
      </c>
      <c r="BJ138" s="61" t="str">
        <f>IFERROR(sterncalib!BI138/GAMSsternCa!BI138,"")</f>
        <v/>
      </c>
    </row>
    <row r="143" spans="1:62" x14ac:dyDescent="0.25">
      <c r="C143" s="61">
        <f>+AVERAGE(C3:C138)</f>
        <v>0.99928002688149353</v>
      </c>
      <c r="D143" s="61">
        <f t="shared" ref="D143:BI143" si="0">+AVERAGE(D3:D138)</f>
        <v>1.0008521455719324</v>
      </c>
      <c r="E143" s="61">
        <f t="shared" si="0"/>
        <v>0.9972770371916162</v>
      </c>
      <c r="F143" s="61">
        <f t="shared" si="0"/>
        <v>0.99656932641975626</v>
      </c>
      <c r="G143" s="61">
        <f t="shared" si="0"/>
        <v>0.9958440167559085</v>
      </c>
      <c r="H143" s="61">
        <f t="shared" si="0"/>
        <v>0.99506089909018958</v>
      </c>
      <c r="I143" s="61">
        <f t="shared" si="0"/>
        <v>0.9941841265760698</v>
      </c>
      <c r="J143" s="61">
        <f t="shared" si="0"/>
        <v>0.99317879670081222</v>
      </c>
      <c r="K143" s="61">
        <f t="shared" si="0"/>
        <v>0.99200852317908705</v>
      </c>
      <c r="L143" s="61">
        <f t="shared" si="0"/>
        <v>0.9906337331153966</v>
      </c>
      <c r="M143" s="61">
        <f t="shared" si="0"/>
        <v>0.98901051364528814</v>
      </c>
      <c r="N143" s="61">
        <f t="shared" si="0"/>
        <v>0.98708992378578808</v>
      </c>
      <c r="O143" s="61">
        <f t="shared" si="0"/>
        <v>0.98481778186532809</v>
      </c>
      <c r="P143" s="61">
        <f t="shared" si="0"/>
        <v>0.98213501413118709</v>
      </c>
      <c r="Q143" s="61">
        <f t="shared" si="0"/>
        <v>0.97897871823156779</v>
      </c>
      <c r="R143" s="61">
        <f t="shared" si="0"/>
        <v>0.97528417429413283</v>
      </c>
      <c r="S143" s="61">
        <f t="shared" si="0"/>
        <v>0.97098815528488025</v>
      </c>
      <c r="T143" s="61">
        <f t="shared" si="0"/>
        <v>0.96603432711056703</v>
      </c>
      <c r="U143" s="61">
        <f t="shared" si="0"/>
        <v>0.9603285775691629</v>
      </c>
      <c r="V143" s="61">
        <f t="shared" si="0"/>
        <v>0.9599132721715522</v>
      </c>
      <c r="W143" s="61">
        <f t="shared" si="0"/>
        <v>0.95392025526139823</v>
      </c>
      <c r="X143" s="61">
        <f t="shared" si="0"/>
        <v>0.94729642896337274</v>
      </c>
      <c r="Y143" s="61">
        <f t="shared" si="0"/>
        <v>0.94006031765380238</v>
      </c>
      <c r="Z143" s="61">
        <f t="shared" si="0"/>
        <v>0.93225638103670216</v>
      </c>
      <c r="AA143" s="61">
        <f t="shared" si="0"/>
        <v>0.92395609736823203</v>
      </c>
      <c r="AB143" s="61">
        <f t="shared" si="0"/>
        <v>0.91525695959206355</v>
      </c>
      <c r="AC143" s="61">
        <f t="shared" si="0"/>
        <v>0.90627894527067476</v>
      </c>
      <c r="AD143" s="61">
        <f t="shared" si="0"/>
        <v>0.89715833581909066</v>
      </c>
      <c r="AE143" s="61">
        <f t="shared" si="0"/>
        <v>0.88799780783021531</v>
      </c>
      <c r="AF143" s="61">
        <f t="shared" si="0"/>
        <v>0.84314638312553614</v>
      </c>
      <c r="AG143" s="61">
        <f t="shared" si="0"/>
        <v>0.83640140580201627</v>
      </c>
      <c r="AH143" s="61">
        <f t="shared" si="0"/>
        <v>0.69120167796485166</v>
      </c>
      <c r="AI143" s="61">
        <f t="shared" si="0"/>
        <v>0.98844722850134847</v>
      </c>
      <c r="AJ143" s="61">
        <f t="shared" si="0"/>
        <v>0.98766602306854523</v>
      </c>
      <c r="AK143" s="61">
        <f t="shared" si="0"/>
        <v>0.9909804965076886</v>
      </c>
      <c r="AL143" s="61">
        <f t="shared" si="0"/>
        <v>0.99504560302936162</v>
      </c>
      <c r="AM143" s="61">
        <f t="shared" si="0"/>
        <v>0.99898301083774688</v>
      </c>
      <c r="AN143" s="61">
        <f t="shared" si="0"/>
        <v>1.0026369943590239</v>
      </c>
      <c r="AO143" s="61">
        <f t="shared" si="0"/>
        <v>1.0060781366332849</v>
      </c>
      <c r="AP143" s="61">
        <f t="shared" si="0"/>
        <v>1.0094493678590155</v>
      </c>
      <c r="AQ143" s="61">
        <f t="shared" si="0"/>
        <v>1.0129240163822257</v>
      </c>
      <c r="AR143" s="61">
        <f t="shared" si="0"/>
        <v>1.0167090312404825</v>
      </c>
      <c r="AS143" s="61">
        <f t="shared" si="0"/>
        <v>1.0210790531557832</v>
      </c>
      <c r="AT143" s="61">
        <f t="shared" si="0"/>
        <v>1.0264597997993081</v>
      </c>
      <c r="AU143" s="61">
        <f t="shared" si="0"/>
        <v>1.0336477986537405</v>
      </c>
      <c r="AV143" s="61">
        <f t="shared" si="0"/>
        <v>1.0445609186934215</v>
      </c>
      <c r="AW143" s="61">
        <f t="shared" si="0"/>
        <v>1.0663221489360535</v>
      </c>
      <c r="AX143" s="61">
        <f t="shared" si="0"/>
        <v>1.1980345818215872</v>
      </c>
      <c r="AY143" s="61">
        <f t="shared" si="0"/>
        <v>0.98537214520108707</v>
      </c>
      <c r="AZ143" s="61">
        <f t="shared" si="0"/>
        <v>1.0435484544155338</v>
      </c>
      <c r="BA143" s="61">
        <f t="shared" si="0"/>
        <v>1.0983427752788175</v>
      </c>
      <c r="BB143" s="61">
        <f t="shared" si="0"/>
        <v>1.535720048484041</v>
      </c>
      <c r="BC143" s="61">
        <f t="shared" si="0"/>
        <v>0.90149562190459587</v>
      </c>
      <c r="BD143" s="61">
        <f t="shared" si="0"/>
        <v>1.0046217416565921</v>
      </c>
      <c r="BE143" s="61">
        <f t="shared" si="0"/>
        <v>0.94081893431078423</v>
      </c>
      <c r="BF143" s="61">
        <f t="shared" si="0"/>
        <v>-0.17710826239868149</v>
      </c>
      <c r="BG143" s="61">
        <f t="shared" si="0"/>
        <v>1.200244926341405</v>
      </c>
      <c r="BH143" s="61">
        <f t="shared" si="0"/>
        <v>1.105670463163493</v>
      </c>
      <c r="BI143" s="61">
        <f t="shared" si="0"/>
        <v>1.064905160025952</v>
      </c>
    </row>
    <row r="145" spans="4:4" x14ac:dyDescent="0.25">
      <c r="D145" s="1"/>
    </row>
    <row r="146" spans="4:4" x14ac:dyDescent="0.25">
      <c r="D146" s="1"/>
    </row>
  </sheetData>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4" sqref="F24"/>
    </sheetView>
  </sheetViews>
  <sheetFormatPr baseColWidth="10" defaultColWidth="12.33203125" defaultRowHeight="14.4"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95"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19.95"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c r="C23" s="5">
        <f>+Base!B23</f>
        <v>7.9000000000000001E-2</v>
      </c>
      <c r="D23" s="5" t="e">
        <f>+Base!#REF!</f>
        <v>#REF!</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f>+Parameters!B120</f>
        <v>0.2</v>
      </c>
      <c r="C47" s="23">
        <f>+Parameters!D120</f>
        <v>0.39042308237041862</v>
      </c>
      <c r="D47" s="23">
        <f>+Parameters!E120</f>
        <v>0.37905179376764564</v>
      </c>
      <c r="E47" s="23">
        <f>+Parameters!F120</f>
        <v>0.43473126916605986</v>
      </c>
      <c r="F47" s="23">
        <f>+Parameters!G120</f>
        <v>0.42272215965229654</v>
      </c>
      <c r="G47" s="23">
        <f>+Parameters!H120</f>
        <v>0.41041677679745897</v>
      </c>
      <c r="H47" s="23">
        <f>+Parameters!I120</f>
        <v>0.70777654781630772</v>
      </c>
      <c r="I47" s="23">
        <f>+Parameters!J120</f>
        <v>0.69214823745197651</v>
      </c>
      <c r="J47" s="23">
        <f>+Parameters!K120</f>
        <v>0.84030690466839131</v>
      </c>
      <c r="K47" s="23">
        <f>+Parameters!L120</f>
        <v>0.83406435604192763</v>
      </c>
      <c r="L47" s="23">
        <f>+Parameters!M120</f>
        <v>0.93965885157528906</v>
      </c>
      <c r="M47" s="23">
        <f>+Parameters!N120</f>
        <v>0.93673108526966353</v>
      </c>
      <c r="N47" s="23">
        <f>+Parameters!O120</f>
        <v>0.9338812667959131</v>
      </c>
      <c r="O47" s="23">
        <f>+Parameters!P120</f>
        <v>0.93094420085045992</v>
      </c>
      <c r="P47" s="23">
        <f>+Parameters!Q120</f>
        <v>0.92808804859366001</v>
      </c>
      <c r="Q47" s="23">
        <f>+Parameters!R120</f>
        <v>0.92515381219960935</v>
      </c>
      <c r="R47" s="23">
        <f>+Parameters!S120</f>
        <v>0.92230100699291584</v>
      </c>
      <c r="S47" s="23">
        <f>+Parameters!T120</f>
        <v>0.91937849700563046</v>
      </c>
      <c r="T47" s="23">
        <f>+Parameters!U120</f>
        <v>1</v>
      </c>
      <c r="U47" s="23">
        <f>+Parameters!V120</f>
        <v>1</v>
      </c>
      <c r="V47" s="23">
        <f>+Parameters!W120</f>
        <v>1</v>
      </c>
      <c r="W47" s="23">
        <f>+Parameters!X120</f>
        <v>1</v>
      </c>
      <c r="X47" s="23">
        <f>+Parameters!Y120</f>
        <v>1</v>
      </c>
      <c r="Y47" s="23">
        <f>+Parameters!Z120</f>
        <v>1</v>
      </c>
      <c r="Z47" s="23">
        <f>+Parameters!AA120</f>
        <v>1</v>
      </c>
      <c r="AA47" s="23">
        <f>+Parameters!AB120</f>
        <v>1</v>
      </c>
      <c r="AB47" s="23">
        <f>+Parameters!AC120</f>
        <v>1</v>
      </c>
      <c r="AC47" s="23">
        <f>+Parameters!AD120</f>
        <v>1</v>
      </c>
      <c r="AD47" s="23">
        <f>+Parameters!AE120</f>
        <v>1</v>
      </c>
      <c r="AE47" s="23">
        <f>+Parameters!AF120</f>
        <v>1</v>
      </c>
      <c r="AF47" s="23">
        <f>+Parameters!AG120</f>
        <v>1</v>
      </c>
      <c r="AG47" s="23">
        <f>+Parameters!AH120</f>
        <v>1</v>
      </c>
      <c r="AH47" s="23">
        <f>+Parameters!AI120</f>
        <v>1</v>
      </c>
      <c r="AI47" s="23">
        <f>+Parameters!AJ120</f>
        <v>1</v>
      </c>
      <c r="AJ47" s="23">
        <f>+Parameters!AK120</f>
        <v>1</v>
      </c>
      <c r="AK47" s="23">
        <f>+Parameters!AL120</f>
        <v>1</v>
      </c>
      <c r="AL47" s="23">
        <f>+Parameters!AM120</f>
        <v>1</v>
      </c>
      <c r="AM47" s="23">
        <f>+Parameters!AN120</f>
        <v>1</v>
      </c>
      <c r="AN47" s="23">
        <f>+Parameters!AO120</f>
        <v>1</v>
      </c>
      <c r="AO47" s="23">
        <f>+Parameters!AP120</f>
        <v>1</v>
      </c>
      <c r="AP47" s="23">
        <f>+Parameters!AQ120</f>
        <v>1</v>
      </c>
      <c r="AQ47" s="23">
        <f>+Parameters!AR120</f>
        <v>1</v>
      </c>
      <c r="AR47" s="23">
        <f>+Parameters!AS120</f>
        <v>1</v>
      </c>
      <c r="AS47" s="23">
        <f>+Parameters!AT120</f>
        <v>1</v>
      </c>
      <c r="AT47" s="23">
        <f>+Parameters!AU120</f>
        <v>1</v>
      </c>
      <c r="AU47" s="23">
        <f>+Parameters!AV120</f>
        <v>1</v>
      </c>
      <c r="AV47" s="23">
        <f>+Parameters!AW120</f>
        <v>1</v>
      </c>
      <c r="AW47" s="23">
        <f>+Parameters!AX120</f>
        <v>1</v>
      </c>
      <c r="AX47" s="23">
        <f>+Parameters!AY120</f>
        <v>1</v>
      </c>
      <c r="AY47" s="23">
        <f>+Parameters!AZ120</f>
        <v>1</v>
      </c>
      <c r="AZ47" s="23">
        <f>+Parameters!BA120</f>
        <v>1</v>
      </c>
      <c r="BA47" s="23">
        <f>+Parameters!BB120</f>
        <v>1</v>
      </c>
      <c r="BB47" s="23">
        <f>+Parameters!BC120</f>
        <v>1</v>
      </c>
      <c r="BC47" s="23">
        <f>+Parameters!BD120</f>
        <v>1</v>
      </c>
      <c r="BD47" s="23">
        <f>+Parameters!BE120</f>
        <v>1</v>
      </c>
      <c r="BE47" s="23">
        <f>+Parameters!BF120</f>
        <v>1</v>
      </c>
      <c r="BF47" s="23">
        <f>+Parameters!BG120</f>
        <v>1</v>
      </c>
      <c r="BG47" s="23">
        <f>+Parameters!BH120</f>
        <v>1</v>
      </c>
      <c r="BH47" s="23">
        <f>+Parameters!BI120</f>
        <v>1</v>
      </c>
      <c r="BI47" s="23">
        <f>+Parameters!BJ120</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c r="D48" s="2"/>
      <c r="E48" s="2"/>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7502.4296153355835</v>
      </c>
      <c r="E53" s="5">
        <f>+Base!E53</f>
        <v>7820.9719151201934</v>
      </c>
      <c r="F53" s="5">
        <f>+Base!F53</f>
        <v>8102.8947287574283</v>
      </c>
      <c r="G53" s="5">
        <f>+Base!G53</f>
        <v>8349.1863860606136</v>
      </c>
      <c r="H53" s="5">
        <f>+Base!H53</f>
        <v>8560.969449465998</v>
      </c>
      <c r="I53" s="5">
        <f>+Base!I53</f>
        <v>8739.3320604468136</v>
      </c>
      <c r="J53" s="5">
        <f>+Base!J53</f>
        <v>8885.1909880270796</v>
      </c>
      <c r="K53" s="5">
        <f>+Base!K53</f>
        <v>8999.1835814037349</v>
      </c>
      <c r="L53" s="5">
        <f>+Base!L53</f>
        <v>9081.5862759722822</v>
      </c>
      <c r="M53" s="5">
        <f>+Base!M53</f>
        <v>9132.2584222140413</v>
      </c>
      <c r="N53" s="5">
        <f>+Base!N53</f>
        <v>9150.6117384970967</v>
      </c>
      <c r="O53" s="5">
        <f>+Base!O53</f>
        <v>9135.6074099590078</v>
      </c>
      <c r="P53" s="5">
        <f>+Base!P53</f>
        <v>9085.7845490598211</v>
      </c>
      <c r="Q53" s="5">
        <f>+Base!Q53</f>
        <v>8999.3251517267563</v>
      </c>
      <c r="R53" s="5">
        <f>+Base!R53</f>
        <v>8874.1615184303282</v>
      </c>
      <c r="S53" s="5">
        <f>+Base!S53</f>
        <v>8708.1319755318364</v>
      </c>
      <c r="T53" s="5">
        <f>+Base!T53</f>
        <v>8499.1891687413154</v>
      </c>
      <c r="U53" s="5">
        <f>+Base!U53</f>
        <v>8250.4718323886063</v>
      </c>
      <c r="V53" s="5">
        <f>+Base!V53</f>
        <v>7962.6299242734585</v>
      </c>
      <c r="W53" s="5">
        <f>+Base!W53</f>
        <v>7637.4428203532625</v>
      </c>
      <c r="X53" s="5">
        <f>+Base!X53</f>
        <v>7278.0448083324936</v>
      </c>
      <c r="Y53" s="5">
        <f>+Base!Y53</f>
        <v>6889.0834338790037</v>
      </c>
      <c r="Z53" s="5">
        <f>+Base!Z53</f>
        <v>6476.7743909033888</v>
      </c>
      <c r="AA53" s="5">
        <f>+Base!AA53</f>
        <v>6048.8201825198257</v>
      </c>
      <c r="AB53" s="5">
        <f>+Base!AB53</f>
        <v>5614.1707251849721</v>
      </c>
      <c r="AC53" s="5">
        <f>+Base!AC53</f>
        <v>5182.6228098613965</v>
      </c>
      <c r="AD53" s="5">
        <f>+Base!AD53</f>
        <v>4764.2801942761516</v>
      </c>
      <c r="AE53" s="5">
        <f>+Base!AE53</f>
        <v>4368.9229852770304</v>
      </c>
      <c r="AF53" s="5">
        <f>+Base!AF53</f>
        <v>4005.3578107160429</v>
      </c>
      <c r="AG53" s="5">
        <f>+Base!AG53</f>
        <v>3680.8324566611564</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3.5890776447313533E-2</v>
      </c>
      <c r="E54" s="5">
        <f t="shared" si="8"/>
        <v>4.2458552244659886E-2</v>
      </c>
      <c r="F54" s="5">
        <f t="shared" si="8"/>
        <v>3.6047030560510951E-2</v>
      </c>
      <c r="G54" s="5">
        <f t="shared" si="8"/>
        <v>3.0395514880513952E-2</v>
      </c>
      <c r="H54" s="5">
        <f t="shared" si="8"/>
        <v>2.5365712730879508E-2</v>
      </c>
      <c r="I54" s="5">
        <f t="shared" si="8"/>
        <v>2.0834394052409611E-2</v>
      </c>
      <c r="J54" s="5">
        <f t="shared" si="8"/>
        <v>1.6689939982988733E-2</v>
      </c>
      <c r="K54" s="5">
        <f t="shared" si="8"/>
        <v>1.2829504006189874E-2</v>
      </c>
      <c r="L54" s="5">
        <f t="shared" si="8"/>
        <v>9.1566855841043182E-3</v>
      </c>
      <c r="M54" s="5">
        <f t="shared" si="8"/>
        <v>5.5796580797591311E-3</v>
      </c>
      <c r="N54" s="5">
        <f t="shared" si="8"/>
        <v>2.0097237106662114E-3</v>
      </c>
      <c r="O54" s="5">
        <f t="shared" si="8"/>
        <v>-1.639707701176385E-3</v>
      </c>
      <c r="P54" s="5">
        <f t="shared" si="8"/>
        <v>-5.4536998650875912E-3</v>
      </c>
      <c r="Q54" s="5">
        <f t="shared" si="8"/>
        <v>-9.5158978144612716E-3</v>
      </c>
      <c r="R54" s="5">
        <f t="shared" si="8"/>
        <v>-1.3908113240292508E-2</v>
      </c>
      <c r="S54" s="5">
        <f t="shared" si="8"/>
        <v>-1.8709321726190442E-2</v>
      </c>
      <c r="T54" s="5">
        <f t="shared" si="8"/>
        <v>-2.399398715793577E-2</v>
      </c>
      <c r="U54" s="5">
        <f t="shared" si="8"/>
        <v>-2.9263654616307644E-2</v>
      </c>
      <c r="V54" s="5">
        <f t="shared" si="8"/>
        <v>-3.4887932952534451E-2</v>
      </c>
      <c r="W54" s="5">
        <f t="shared" si="8"/>
        <v>-4.0839158294785016E-2</v>
      </c>
      <c r="X54" s="5">
        <f t="shared" si="8"/>
        <v>-4.7057375154809344E-2</v>
      </c>
      <c r="Y54" s="5">
        <f t="shared" si="8"/>
        <v>-5.3443113459287206E-2</v>
      </c>
      <c r="Z54" s="5">
        <f t="shared" si="8"/>
        <v>-5.9849622512621825E-2</v>
      </c>
      <c r="AA54" s="5">
        <f t="shared" si="8"/>
        <v>-6.6075206971023093E-2</v>
      </c>
      <c r="AB54" s="5">
        <f t="shared" si="8"/>
        <v>-7.185689840655618E-2</v>
      </c>
      <c r="AC54" s="5">
        <f t="shared" si="8"/>
        <v>-7.6867615262868116E-2</v>
      </c>
      <c r="AD54" s="5">
        <f t="shared" si="8"/>
        <v>-8.0720251296164225E-2</v>
      </c>
      <c r="AE54" s="5">
        <f t="shared" si="8"/>
        <v>-8.298361827545464E-2</v>
      </c>
      <c r="AF54" s="5">
        <f t="shared" si="8"/>
        <v>-8.321620128946583E-2</v>
      </c>
      <c r="AG54" s="5">
        <f t="shared" si="8"/>
        <v>-8.1022812290737822E-2</v>
      </c>
      <c r="AH54" s="5">
        <f t="shared" si="8"/>
        <v>1.8403914070564684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6.2"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5" thickTop="1" x14ac:dyDescent="0.3">
      <c r="A87" s="8" t="str">
        <f>Base!A87</f>
        <v>Atmospheric concentration of carbon (GTC)</v>
      </c>
      <c r="B87" s="6">
        <f>+Base!B60</f>
        <v>830.4</v>
      </c>
      <c r="C87" s="6">
        <f>Base!$B65*B87+Base!$B66*B89+B112*5/3.666</f>
        <v>866.30591914409433</v>
      </c>
      <c r="D87" s="6">
        <f>Base!$B65*C87+Base!$B66*C89+C112*5/3.666</f>
        <v>903.7806503364701</v>
      </c>
      <c r="E87" s="6">
        <f>Base!$B65*D87+Base!$B66*D89+D112*5/3.666</f>
        <v>940.31985661783631</v>
      </c>
      <c r="F87" s="6">
        <f>Base!$B65*E87+Base!$B66*E89+E112*5/3.666</f>
        <v>976.23183430585527</v>
      </c>
      <c r="G87" s="6">
        <f>Base!$B65*F87+Base!$B66*F89+F112*5/3.666</f>
        <v>1011.8325454940484</v>
      </c>
      <c r="H87" s="6">
        <f>Base!$B65*G87+Base!$B66*G89+G112*5/3.666</f>
        <v>1047.3425002322326</v>
      </c>
      <c r="I87" s="6">
        <f>Base!$B65*H87+Base!$B66*H89+H112*5/3.666</f>
        <v>1080.2898408551014</v>
      </c>
      <c r="J87" s="6">
        <f>Base!$B65*I87+Base!$B66*I89+I112*5/3.666</f>
        <v>1109.9577844010946</v>
      </c>
      <c r="K87" s="6">
        <f>Base!$B65*J87+Base!$B66*J89+J112*5/3.666</f>
        <v>1136.1353827553703</v>
      </c>
      <c r="L87" s="6">
        <f>Base!$B65*K87+Base!$B66*K89+K112*5/3.666</f>
        <v>1158.8371643439077</v>
      </c>
      <c r="M87" s="6">
        <f>Base!$B65*L87+Base!$B66*L89+L112*5/3.666</f>
        <v>1177.4678499382289</v>
      </c>
      <c r="N87" s="6">
        <f>Base!$B65*M87+Base!$B66*M89+M112*5/3.666</f>
        <v>1191.840079923549</v>
      </c>
      <c r="O87" s="6">
        <f>Base!$B65*N87+Base!$B66*N89+N112*5/3.666</f>
        <v>1202.6469116003477</v>
      </c>
      <c r="P87" s="6">
        <f>Base!$B65*O87+Base!$B66*O89+O112*5/3.666</f>
        <v>1210.4246873495445</v>
      </c>
      <c r="Q87" s="6">
        <f>Base!$B65*P87+Base!$B66*P89+P112*5/3.666</f>
        <v>1215.7126083953892</v>
      </c>
      <c r="R87" s="6">
        <f>Base!$B65*Q87+Base!$B66*Q89+Q112*5/3.666</f>
        <v>1218.9340453192031</v>
      </c>
      <c r="S87" s="6">
        <f>Base!$B65*R87+Base!$B66*R89+R112*5/3.666</f>
        <v>1220.4866091642089</v>
      </c>
      <c r="T87" s="6">
        <f>Base!$B65*S87+Base!$B66*S89+S112*5/3.666</f>
        <v>1220.6811545593343</v>
      </c>
      <c r="U87" s="6">
        <f>Base!$B65*T87+Base!$B66*T89+T112*5/3.666</f>
        <v>1219.6277204964424</v>
      </c>
      <c r="V87" s="6">
        <f>Base!$B65*U87+Base!$B66*U89+U112*5/3.666</f>
        <v>1215.782721667327</v>
      </c>
      <c r="W87" s="6">
        <f>Base!$B65*V87+Base!$B66*V89+V112*5/3.666</f>
        <v>1210.7401047683284</v>
      </c>
      <c r="X87" s="6">
        <f>Base!$B65*W87+Base!$B66*W89+W112*5/3.666</f>
        <v>1204.6660897567638</v>
      </c>
      <c r="Y87" s="6">
        <f>Base!$B65*X87+Base!$B66*X89+X112*5/3.666</f>
        <v>1197.7580461523255</v>
      </c>
      <c r="Z87" s="6">
        <f>Base!$B65*Y87+Base!$B66*Y89+Y112*5/3.666</f>
        <v>1190.1734689912175</v>
      </c>
      <c r="AA87" s="6">
        <f>Base!$B65*Z87+Base!$B66*Z89+Z112*5/3.666</f>
        <v>1182.0785896431096</v>
      </c>
      <c r="AB87" s="6">
        <f>Base!$B65*AA87+Base!$B66*AA89+AA112*5/3.666</f>
        <v>1173.6237558807823</v>
      </c>
      <c r="AC87" s="6">
        <f>Base!$B65*AB87+Base!$B66*AB89+AB112*5/3.666</f>
        <v>1166.1597206613235</v>
      </c>
      <c r="AD87" s="6">
        <f>Base!$B65*AC87+Base!$B66*AC89+AC112*5/3.666</f>
        <v>1159.3025614784872</v>
      </c>
      <c r="AE87" s="6">
        <f>Base!$B65*AD87+Base!$B66*AD89+AD112*5/3.666</f>
        <v>1152.931660655584</v>
      </c>
      <c r="AF87" s="6">
        <f>Base!$B65*AE87+Base!$B66*AE89+AE112*5/3.666</f>
        <v>1146.962644630413</v>
      </c>
      <c r="AG87" s="6">
        <f>Base!$B65*AF87+Base!$B66*AF89+AF112*5/3.666</f>
        <v>1141.3430519733279</v>
      </c>
      <c r="AH87" s="6">
        <f>Base!$B65*AG87+Base!$B66*AG89+AG112*5/3.666</f>
        <v>1136.0470219566726</v>
      </c>
      <c r="AI87" s="6">
        <f>Base!$B65*AH87+Base!$B66*AH89+AH112*5/3.666</f>
        <v>1139.6209019443959</v>
      </c>
      <c r="AJ87" s="6">
        <f>Base!$B65*AI87+Base!$B66*AI89+AI112*5/3.666</f>
        <v>1144.8213547344728</v>
      </c>
      <c r="AK87" s="6">
        <f>Base!$B65*AJ87+Base!$B66*AJ89+AJ112*5/3.666</f>
        <v>1150.9669706358595</v>
      </c>
      <c r="AL87" s="6">
        <f>Base!$B65*AK87+Base!$B66*AK89+AK112*5/3.666</f>
        <v>1157.6303484574744</v>
      </c>
      <c r="AM87" s="6">
        <f>Base!$B65*AL87+Base!$B66*AL89+AL112*5/3.666</f>
        <v>1164.5373482592317</v>
      </c>
      <c r="AN87" s="6">
        <f>Base!$B65*AM87+Base!$B66*AM89+AM112*5/3.666</f>
        <v>1171.5104337958351</v>
      </c>
      <c r="AO87" s="6">
        <f>Base!$B65*AN87+Base!$B66*AN89+AN112*5/3.666</f>
        <v>1178.4346352181187</v>
      </c>
      <c r="AP87" s="6">
        <f>Base!$B65*AO87+Base!$B66*AO89+AO112*5/3.666</f>
        <v>1185.2361652200832</v>
      </c>
      <c r="AQ87" s="6">
        <f>Base!$B65*AP87+Base!$B66*AP89+AP112*5/3.666</f>
        <v>1191.8685804029715</v>
      </c>
      <c r="AR87" s="6">
        <f>Base!$B65*AQ87+Base!$B66*AQ89+AQ112*5/3.666</f>
        <v>1198.3036469944072</v>
      </c>
      <c r="AS87" s="6">
        <f>Base!$B65*AR87+Base!$B66*AR89+AR112*5/3.666</f>
        <v>1204.5252280029724</v>
      </c>
      <c r="AT87" s="6">
        <f>Base!$B65*AS87+Base!$B66*AS89+AS112*5/3.666</f>
        <v>1210.525144247061</v>
      </c>
      <c r="AU87" s="6">
        <f>Base!$B65*AT87+Base!$B66*AT89+AT112*5/3.666</f>
        <v>1216.3003278450308</v>
      </c>
      <c r="AV87" s="6">
        <f>Base!$B65*AU87+Base!$B66*AU89+AU112*5/3.666</f>
        <v>1221.8508047639205</v>
      </c>
      <c r="AW87" s="6">
        <f>Base!$B65*AV87+Base!$B66*AV89+AV112*5/3.666</f>
        <v>1227.1781641395762</v>
      </c>
      <c r="AX87" s="6">
        <f>Base!$B65*AW87+Base!$B66*AW89+AW112*5/3.666</f>
        <v>1232.2842300216998</v>
      </c>
      <c r="AY87" s="6">
        <f>Base!$B65*AX87+Base!$B66*AX89+AX112*5/3.666</f>
        <v>1237.1696434535356</v>
      </c>
      <c r="AZ87" s="6">
        <f>Base!$B65*AY87+Base!$B66*AY89+AY112*5/3.666</f>
        <v>1241.8319741361026</v>
      </c>
      <c r="BA87" s="6">
        <f>Base!$B65*AZ87+Base!$B66*AZ89+AZ112*5/3.666</f>
        <v>1246.2627583407748</v>
      </c>
      <c r="BB87" s="6">
        <f>Base!$B65*BA87+Base!$B66*BA89+BA112*5/3.666</f>
        <v>1250.6299251256853</v>
      </c>
      <c r="BC87" s="6">
        <f>Base!$B65*BB87+Base!$B66*BB89+BB112*5/3.666</f>
        <v>1254.8867897925254</v>
      </c>
      <c r="BD87" s="6">
        <f>Base!$B65*BC87+Base!$B66*BC89+BC112*5/3.666</f>
        <v>1259.0045319168516</v>
      </c>
      <c r="BE87" s="6">
        <f>Base!$B65*BD87+Base!$B66*BD89+BD112*5/3.666</f>
        <v>1262.9663133320721</v>
      </c>
      <c r="BF87" s="6">
        <f>Base!$B65*BE87+Base!$B66*BE89+BE112*5/3.666</f>
        <v>1266.7633120058811</v>
      </c>
      <c r="BG87" s="6">
        <f>Base!$B65*BF87+Base!$B66*BF89+BF112*5/3.666</f>
        <v>1270.392036537105</v>
      </c>
      <c r="BH87" s="6">
        <f>Base!$B65*BG87+Base!$B66*BG89+BG112*5/3.666</f>
        <v>1273.8525045037215</v>
      </c>
      <c r="BI87" s="6">
        <f>Base!$B65*BH87+Base!$B66*BH89+BH112*5/3.666</f>
        <v>1277.1470069745933</v>
      </c>
    </row>
    <row r="88" spans="1:61" s="13" customFormat="1" x14ac:dyDescent="0.3">
      <c r="A88" s="8" t="str">
        <f>Base!A88</f>
        <v>Atmospheric concentration of carbon (ppm)</v>
      </c>
      <c r="B88" s="6">
        <f t="shared" ref="B88:C88" si="9">+B87/2.13</f>
        <v>389.85915492957747</v>
      </c>
      <c r="C88" s="6">
        <f t="shared" si="9"/>
        <v>406.71639396436353</v>
      </c>
      <c r="D88" s="6">
        <f t="shared" ref="D88:BI88" si="10">+D87/2.13</f>
        <v>424.31016447721601</v>
      </c>
      <c r="E88" s="6">
        <f t="shared" si="10"/>
        <v>441.4647214168246</v>
      </c>
      <c r="F88" s="6">
        <f t="shared" si="10"/>
        <v>458.32480483842971</v>
      </c>
      <c r="G88" s="6">
        <f t="shared" si="10"/>
        <v>475.03875375307439</v>
      </c>
      <c r="H88" s="6">
        <f t="shared" si="10"/>
        <v>491.71009400574303</v>
      </c>
      <c r="I88" s="6">
        <f t="shared" si="10"/>
        <v>507.17832903995372</v>
      </c>
      <c r="J88" s="6">
        <f t="shared" si="10"/>
        <v>521.10694103337778</v>
      </c>
      <c r="K88" s="6">
        <f t="shared" si="10"/>
        <v>533.39689331238048</v>
      </c>
      <c r="L88" s="6">
        <f t="shared" si="10"/>
        <v>544.05500673422898</v>
      </c>
      <c r="M88" s="6">
        <f t="shared" si="10"/>
        <v>552.80180748273665</v>
      </c>
      <c r="N88" s="6">
        <f t="shared" si="10"/>
        <v>559.54933329744085</v>
      </c>
      <c r="O88" s="6">
        <f t="shared" si="10"/>
        <v>564.62296319265158</v>
      </c>
      <c r="P88" s="6">
        <f t="shared" si="10"/>
        <v>568.27450110307257</v>
      </c>
      <c r="Q88" s="6">
        <f t="shared" si="10"/>
        <v>570.7570931433753</v>
      </c>
      <c r="R88" s="6">
        <f t="shared" si="10"/>
        <v>572.26950484469626</v>
      </c>
      <c r="S88" s="6">
        <f t="shared" si="10"/>
        <v>572.998408058314</v>
      </c>
      <c r="T88" s="6">
        <f t="shared" si="10"/>
        <v>573.08974392457014</v>
      </c>
      <c r="U88" s="6">
        <f t="shared" si="10"/>
        <v>572.59517394199179</v>
      </c>
      <c r="V88" s="6">
        <f t="shared" si="10"/>
        <v>570.790010172454</v>
      </c>
      <c r="W88" s="6">
        <f t="shared" si="10"/>
        <v>568.42258439827629</v>
      </c>
      <c r="X88" s="6">
        <f t="shared" si="10"/>
        <v>565.57093415810505</v>
      </c>
      <c r="Y88" s="6">
        <f t="shared" si="10"/>
        <v>562.32772119827496</v>
      </c>
      <c r="Z88" s="6">
        <f t="shared" si="10"/>
        <v>558.76688685033685</v>
      </c>
      <c r="AA88" s="6">
        <f t="shared" si="10"/>
        <v>554.96647401084965</v>
      </c>
      <c r="AB88" s="6">
        <f t="shared" si="10"/>
        <v>550.99706848863025</v>
      </c>
      <c r="AC88" s="6">
        <f t="shared" si="10"/>
        <v>547.4928266015603</v>
      </c>
      <c r="AD88" s="6">
        <f t="shared" si="10"/>
        <v>544.27350304154334</v>
      </c>
      <c r="AE88" s="6">
        <f t="shared" si="10"/>
        <v>541.28246979135406</v>
      </c>
      <c r="AF88" s="6">
        <f t="shared" si="10"/>
        <v>538.48011484995914</v>
      </c>
      <c r="AG88" s="6">
        <f t="shared" si="10"/>
        <v>535.84180843818217</v>
      </c>
      <c r="AH88" s="6">
        <f t="shared" si="10"/>
        <v>533.35540936932989</v>
      </c>
      <c r="AI88" s="6">
        <f t="shared" si="10"/>
        <v>535.03328729783846</v>
      </c>
      <c r="AJ88" s="6">
        <f t="shared" si="10"/>
        <v>537.47481442932997</v>
      </c>
      <c r="AK88" s="6">
        <f t="shared" si="10"/>
        <v>540.36008011073216</v>
      </c>
      <c r="AL88" s="6">
        <f t="shared" si="10"/>
        <v>543.48842650585652</v>
      </c>
      <c r="AM88" s="6">
        <f t="shared" si="10"/>
        <v>546.73114941747974</v>
      </c>
      <c r="AN88" s="6">
        <f t="shared" si="10"/>
        <v>550.00489849569726</v>
      </c>
      <c r="AO88" s="6">
        <f t="shared" si="10"/>
        <v>553.25569728550181</v>
      </c>
      <c r="AP88" s="6">
        <f t="shared" si="10"/>
        <v>556.44890385919405</v>
      </c>
      <c r="AQ88" s="6">
        <f t="shared" si="10"/>
        <v>559.56271380421197</v>
      </c>
      <c r="AR88" s="6">
        <f t="shared" si="10"/>
        <v>562.5838718283602</v>
      </c>
      <c r="AS88" s="6">
        <f t="shared" si="10"/>
        <v>565.50480187932976</v>
      </c>
      <c r="AT88" s="6">
        <f t="shared" si="10"/>
        <v>568.32166396575633</v>
      </c>
      <c r="AU88" s="6">
        <f t="shared" si="10"/>
        <v>571.03301776762009</v>
      </c>
      <c r="AV88" s="6">
        <f t="shared" si="10"/>
        <v>573.63887547601905</v>
      </c>
      <c r="AW88" s="6">
        <f t="shared" si="10"/>
        <v>576.13998316412028</v>
      </c>
      <c r="AX88" s="6">
        <f t="shared" si="10"/>
        <v>578.53719719328637</v>
      </c>
      <c r="AY88" s="6">
        <f t="shared" si="10"/>
        <v>580.83081852278667</v>
      </c>
      <c r="AZ88" s="6">
        <f t="shared" si="10"/>
        <v>583.01970616718438</v>
      </c>
      <c r="BA88" s="6">
        <f t="shared" si="10"/>
        <v>585.09988654496476</v>
      </c>
      <c r="BB88" s="6">
        <f t="shared" si="10"/>
        <v>587.1501995895236</v>
      </c>
      <c r="BC88" s="6">
        <f t="shared" si="10"/>
        <v>589.14872760212461</v>
      </c>
      <c r="BD88" s="6">
        <f t="shared" si="10"/>
        <v>591.08193986706658</v>
      </c>
      <c r="BE88" s="6">
        <f t="shared" si="10"/>
        <v>592.94193114181792</v>
      </c>
      <c r="BF88" s="6">
        <f t="shared" si="10"/>
        <v>594.72455962717424</v>
      </c>
      <c r="BG88" s="6">
        <f t="shared" si="10"/>
        <v>596.42818616765499</v>
      </c>
      <c r="BH88" s="6">
        <f t="shared" si="10"/>
        <v>598.05281901583169</v>
      </c>
      <c r="BI88" s="6">
        <f t="shared" si="10"/>
        <v>599.59953379088893</v>
      </c>
    </row>
    <row r="89" spans="1:61" s="13" customFormat="1" x14ac:dyDescent="0.3">
      <c r="A89" s="8" t="str">
        <f>Base!A89</f>
        <v>Concentration in biosphere and upper oceans (GTC)</v>
      </c>
      <c r="B89" s="6">
        <f>Base!B62</f>
        <v>1527</v>
      </c>
      <c r="C89" s="6">
        <f>B87* Base!$B67+B89* Base!$B68+B90* Base!$B69</f>
        <v>1541.1078616666666</v>
      </c>
      <c r="D89" s="6">
        <f>C87* Base!$B67+C89* Base!$B68+C90* Base!$B69</f>
        <v>1557.799584106253</v>
      </c>
      <c r="E89" s="6">
        <f>D87* Base!$B67+D89* Base!$B68+D90* Base!$B69</f>
        <v>1577.1077384680948</v>
      </c>
      <c r="F89" s="6">
        <f>E87* Base!$B67+E89* Base!$B68+E90* Base!$B69</f>
        <v>1598.8431865814057</v>
      </c>
      <c r="G89" s="6">
        <f>F87* Base!$B67+F89* Base!$B68+F90* Base!$B69</f>
        <v>1622.8516448555922</v>
      </c>
      <c r="H89" s="6">
        <f>G87* Base!$B67+G89* Base!$B68+G90* Base!$B69</f>
        <v>1649.0129356344191</v>
      </c>
      <c r="I89" s="6">
        <f>H87* Base!$B67+H89* Base!$B68+H90* Base!$B69</f>
        <v>1677.2311947778931</v>
      </c>
      <c r="J89" s="6">
        <f>I87* Base!$B67+I89* Base!$B68+I90* Base!$B69</f>
        <v>1707.1969505074335</v>
      </c>
      <c r="K89" s="6">
        <f>J87* Base!$B67+J89* Base!$B68+J90* Base!$B69</f>
        <v>1738.5502912608472</v>
      </c>
      <c r="L89" s="6">
        <f>K87* Base!$B67+K89* Base!$B68+K90* Base!$B69</f>
        <v>1770.9274382974613</v>
      </c>
      <c r="M89" s="6">
        <f>L87* Base!$B67+L89* Base!$B68+L90* Base!$B69</f>
        <v>1803.9807452221448</v>
      </c>
      <c r="N89" s="6">
        <f>M87* Base!$B67+M89* Base!$B68+M90* Base!$B69</f>
        <v>1837.3243759386426</v>
      </c>
      <c r="O89" s="6">
        <f>N87* Base!$B67+N89* Base!$B68+N90* Base!$B69</f>
        <v>1870.5717605250286</v>
      </c>
      <c r="P89" s="6">
        <f>O87* Base!$B67+O89* Base!$B68+O90* Base!$B69</f>
        <v>1903.4131015577977</v>
      </c>
      <c r="Q89" s="6">
        <f>P87* Base!$B67+P89* Base!$B68+P90* Base!$B69</f>
        <v>1935.5984483368891</v>
      </c>
      <c r="R89" s="6">
        <f>Q87* Base!$B67+Q89* Base!$B68+Q90* Base!$B69</f>
        <v>1966.9355047273154</v>
      </c>
      <c r="S89" s="6">
        <f>R87* Base!$B67+R89* Base!$B68+R90* Base!$B69</f>
        <v>1997.2770818799777</v>
      </c>
      <c r="T89" s="6">
        <f>S87* Base!$B67+S89* Base!$B68+S90* Base!$B69</f>
        <v>2026.5169895498884</v>
      </c>
      <c r="U89" s="6">
        <f>T87* Base!$B67+T89* Base!$B68+T90* Base!$B69</f>
        <v>2054.5807274803169</v>
      </c>
      <c r="V89" s="6">
        <f>U87* Base!$B67+U89* Base!$B68+U90* Base!$B69</f>
        <v>2081.4065196704041</v>
      </c>
      <c r="W89" s="6">
        <f>V87* Base!$B67+V89* Base!$B68+V90* Base!$B69</f>
        <v>2106.7992758569876</v>
      </c>
      <c r="X89" s="6">
        <f>W87* Base!$B67+W89* Base!$B68+W90* Base!$B69</f>
        <v>2130.7121373524169</v>
      </c>
      <c r="Y89" s="6">
        <f>X87* Base!$B67+X89* Base!$B68+X90* Base!$B69</f>
        <v>2153.1147847967404</v>
      </c>
      <c r="Z89" s="6">
        <f>Y87* Base!$B67+Y89* Base!$B68+Y90* Base!$B69</f>
        <v>2173.9955039976967</v>
      </c>
      <c r="AA89" s="6">
        <f>Z87* Base!$B67+Z89* Base!$B68+Z90* Base!$B69</f>
        <v>2193.3569173226833</v>
      </c>
      <c r="AB89" s="6">
        <f>AA87* Base!$B67+AA89* Base!$B68+AA90* Base!$B69</f>
        <v>2211.2161671408517</v>
      </c>
      <c r="AC89" s="6">
        <f>AB87* Base!$B67+AB89* Base!$B68+AB90* Base!$B69</f>
        <v>2227.6029252336862</v>
      </c>
      <c r="AD89" s="6">
        <f>AC87* Base!$B67+AC89* Base!$B68+AC90* Base!$B69</f>
        <v>2242.6645169041421</v>
      </c>
      <c r="AE89" s="6">
        <f>AD87* Base!$B67+AD89* Base!$B68+AD90* Base!$B69</f>
        <v>2256.5084658987798</v>
      </c>
      <c r="AF89" s="6">
        <f>AE87* Base!$B67+AE89* Base!$B68+AE90* Base!$B69</f>
        <v>2269.2272904108158</v>
      </c>
      <c r="AG89" s="6">
        <f>AF87* Base!$B67+AF89* Base!$B68+AF90* Base!$B69</f>
        <v>2280.9023053133715</v>
      </c>
      <c r="AH89" s="6">
        <f>AG87* Base!$B67+AG89* Base!$B68+AG90* Base!$B69</f>
        <v>2291.6068879246582</v>
      </c>
      <c r="AI89" s="6">
        <f>AH87* Base!$B67+AH89* Base!$B68+AH90* Base!$B69</f>
        <v>2301.409143020232</v>
      </c>
      <c r="AJ89" s="6">
        <f>AI87* Base!$B67+AI89* Base!$B68+AI90* Base!$B69</f>
        <v>2311.1264724793232</v>
      </c>
      <c r="AK89" s="6">
        <f>AJ87* Base!$B67+AJ89* Base!$B68+AJ90* Base!$B69</f>
        <v>2320.9054901325799</v>
      </c>
      <c r="AL89" s="6">
        <f>AK87* Base!$B67+AK89* Base!$B68+AK90* Base!$B69</f>
        <v>2330.826859603681</v>
      </c>
      <c r="AM89" s="6">
        <f>AL87* Base!$B67+AL89* Base!$B68+AL90* Base!$B69</f>
        <v>2340.930339854734</v>
      </c>
      <c r="AN89" s="6">
        <f>AM87* Base!$B67+AM89* Base!$B68+AM90* Base!$B69</f>
        <v>2351.2299423362892</v>
      </c>
      <c r="AO89" s="6">
        <f>AN87* Base!$B67+AN89* Base!$B68+AN90* Base!$B69</f>
        <v>2361.7234833882758</v>
      </c>
      <c r="AP89" s="6">
        <f>AO87* Base!$B67+AO89* Base!$B68+AO90* Base!$B69</f>
        <v>2372.3987513230054</v>
      </c>
      <c r="AQ89" s="6">
        <f>AP87* Base!$B67+AP89* Base!$B68+AP90* Base!$B69</f>
        <v>2383.2375399202983</v>
      </c>
      <c r="AR89" s="6">
        <f>AQ87* Base!$B67+AQ89* Base!$B68+AQ90* Base!$B69</f>
        <v>2394.2182994310651</v>
      </c>
      <c r="AS89" s="6">
        <f>AR87* Base!$B67+AR89* Base!$B68+AR90* Base!$B69</f>
        <v>2405.317875521584</v>
      </c>
      <c r="AT89" s="6">
        <f>AS87* Base!$B67+AS89* Base!$B68+AS90* Base!$B69</f>
        <v>2416.5126392854067</v>
      </c>
      <c r="AU89" s="6">
        <f>AT87* Base!$B67+AT89* Base!$B68+AT90* Base!$B69</f>
        <v>2427.7792068873223</v>
      </c>
      <c r="AV89" s="6">
        <f>AU87* Base!$B67+AU89* Base!$B68+AU90* Base!$B69</f>
        <v>2439.0948793317984</v>
      </c>
      <c r="AW89" s="6">
        <f>AV87* Base!$B67+AV89* Base!$B68+AV90* Base!$B69</f>
        <v>2450.4378867406649</v>
      </c>
      <c r="AX89" s="6">
        <f>AW87* Base!$B67+AW89* Base!$B68+AW90* Base!$B69</f>
        <v>2461.7874879579686</v>
      </c>
      <c r="AY89" s="6">
        <f>AX87* Base!$B67+AX89* Base!$B68+AX90* Base!$B69</f>
        <v>2473.1239492024256</v>
      </c>
      <c r="AZ89" s="6">
        <f>AY87* Base!$B67+AY89* Base!$B68+AY90* Base!$B69</f>
        <v>2484.4283988153584</v>
      </c>
      <c r="BA89" s="6">
        <f>AZ87* Base!$B67+AZ89* Base!$B68+AZ90* Base!$B69</f>
        <v>2495.68252176642</v>
      </c>
      <c r="BB89" s="6">
        <f>BA87* Base!$B67+BA89* Base!$B68+BA90* Base!$B69</f>
        <v>2506.8680059693511</v>
      </c>
      <c r="BC89" s="6">
        <f>BB87* Base!$B67+BB89* Base!$B68+BB90* Base!$B69</f>
        <v>2517.9820647115671</v>
      </c>
      <c r="BD89" s="6">
        <f>BC87* Base!$B67+BC89* Base!$B68+BC90* Base!$B69</f>
        <v>2529.0179167444003</v>
      </c>
      <c r="BE89" s="6">
        <f>BD87* Base!$B67+BD89* Base!$B68+BD90* Base!$B69</f>
        <v>2539.9665214293377</v>
      </c>
      <c r="BF89" s="6">
        <f>BE87* Base!$B67+BE89* Base!$B68+BE90* Base!$B69</f>
        <v>2550.8177254193906</v>
      </c>
      <c r="BG89" s="6">
        <f>BF87* Base!$B67+BF89* Base!$B68+BF90* Base!$B69</f>
        <v>2561.5610135019565</v>
      </c>
      <c r="BH89" s="6">
        <f>BG87* Base!$B67+BG89* Base!$B68+BG90* Base!$B69</f>
        <v>2572.1859924603882</v>
      </c>
      <c r="BI89" s="6">
        <f>BH87* Base!$B67+BH89* Base!$B68+BH90* Base!$B69</f>
        <v>2582.6826948743574</v>
      </c>
    </row>
    <row r="90" spans="1:61" s="13" customFormat="1" x14ac:dyDescent="0.3">
      <c r="A90" s="8" t="str">
        <f>Base!A90</f>
        <v>Concentration in deep oceans (GTC)</v>
      </c>
      <c r="B90" s="6">
        <f xml:space="preserve"> Base!B63</f>
        <v>10010</v>
      </c>
      <c r="C90" s="6">
        <f>Base!$B70*B89+Base!$B71*B90</f>
        <v>10010.439124999999</v>
      </c>
      <c r="D90" s="6">
        <f>Base!$B70*C89+Base!$B71*C90</f>
        <v>10010.913371449478</v>
      </c>
      <c r="E90" s="6">
        <f>Base!$B70*D89+Base!$B71*D90</f>
        <v>10011.429187146879</v>
      </c>
      <c r="F90" s="6">
        <f>Base!$B70*E89+Base!$B71*E90</f>
        <v>10011.993099142386</v>
      </c>
      <c r="G90" s="6">
        <f>Base!$B70*F89+Base!$B71*F90</f>
        <v>10012.61115943788</v>
      </c>
      <c r="H90" s="6">
        <f>Base!$B70*G89+Base!$B71*G90</f>
        <v>10013.28903228371</v>
      </c>
      <c r="I90" s="6">
        <f>Base!$B70*H89+Base!$B71*H90</f>
        <v>10014.032079574401</v>
      </c>
      <c r="J90" s="6">
        <f>Base!$B70*I89+Base!$B71*I90</f>
        <v>10014.84542173449</v>
      </c>
      <c r="K90" s="6">
        <f>Base!$B70*J89+Base!$B71*J90</f>
        <v>10015.733403780923</v>
      </c>
      <c r="L90" s="6">
        <f>Base!$B70*K89+Base!$B71*K90</f>
        <v>10016.699469485298</v>
      </c>
      <c r="M90" s="6">
        <f>Base!$B70*L89+Base!$B71*L90</f>
        <v>10017.746152010091</v>
      </c>
      <c r="N90" s="6">
        <f>Base!$B70*M89+Base!$B71*M90</f>
        <v>10018.875114546843</v>
      </c>
      <c r="O90" s="6">
        <f>Base!$B70*N89+Base!$B71*N90</f>
        <v>10020.087055135531</v>
      </c>
      <c r="P90" s="6">
        <f>Base!$B70*O89+Base!$B71*O90</f>
        <v>10021.381705155734</v>
      </c>
      <c r="Q90" s="6">
        <f>Base!$B70*P89+Base!$B71*P90</f>
        <v>10022.758021584139</v>
      </c>
      <c r="R90" s="6">
        <f>Base!$B70*Q89+Base!$B71*Q90</f>
        <v>10024.214336872696</v>
      </c>
      <c r="S90" s="6">
        <f>Base!$B70*R89+Base!$B71*R90</f>
        <v>10025.748503295819</v>
      </c>
      <c r="T90" s="6">
        <f>Base!$B70*S89+Base!$B71*S90</f>
        <v>10027.358005880656</v>
      </c>
      <c r="U90" s="6">
        <f>Base!$B70*T89+Base!$B71*T90</f>
        <v>10029.040065027548</v>
      </c>
      <c r="V90" s="6">
        <f>Base!$B70*U89+Base!$B71*U90</f>
        <v>10030.791715824302</v>
      </c>
      <c r="W90" s="6">
        <f>Base!$B70*V89+Base!$B71*V90</f>
        <v>10032.609839919387</v>
      </c>
      <c r="X90" s="6">
        <f>Base!$B70*W89+Base!$B71*W90</f>
        <v>10034.490832288058</v>
      </c>
      <c r="Y90" s="6">
        <f>Base!$B70*X89+Base!$B71*X90</f>
        <v>10036.430971975542</v>
      </c>
      <c r="Z90" s="6">
        <f>Base!$B70*Y89+Base!$B71*Y90</f>
        <v>10038.426463484493</v>
      </c>
      <c r="AA90" s="6">
        <f>Base!$B70*Z89+Base!$B71*Z90</f>
        <v>10040.473483313062</v>
      </c>
      <c r="AB90" s="6">
        <f>Base!$B70*AA89+Base!$B71*AA90</f>
        <v>10042.568215805752</v>
      </c>
      <c r="AC90" s="6">
        <f>Base!$B70*AB89+Base!$B71*AB90</f>
        <v>10044.70688945077</v>
      </c>
      <c r="AD90" s="6">
        <f>Base!$B70*AC89+Base!$B71*AC90</f>
        <v>10046.885808188665</v>
      </c>
      <c r="AE90" s="6">
        <f>Base!$B70*AD89+Base!$B71*AD90</f>
        <v>10049.101645520661</v>
      </c>
      <c r="AF90" s="6">
        <f>Base!$B70*AE89+Base!$B71*AE90</f>
        <v>10051.351344880044</v>
      </c>
      <c r="AG90" s="6">
        <f>Base!$B70*AF89+Base!$B71*AF90</f>
        <v>10053.632082027174</v>
      </c>
      <c r="AH90" s="6">
        <f>Base!$B70*AG89+Base!$B71*AG90</f>
        <v>10055.941236962772</v>
      </c>
      <c r="AI90" s="6">
        <f>Base!$B70*AH89+Base!$B71*AH90</f>
        <v>10058.276374015109</v>
      </c>
      <c r="AJ90" s="6">
        <f>Base!$B70*AI89+Base!$B71*AI90</f>
        <v>10060.635228596429</v>
      </c>
      <c r="AK90" s="6">
        <f>Base!$B70*AJ89+Base!$B71*AJ90</f>
        <v>10063.017580387977</v>
      </c>
      <c r="AL90" s="6">
        <f>Base!$B70*AK89+Base!$B71*AK90</f>
        <v>10065.423575679928</v>
      </c>
      <c r="AM90" s="6">
        <f>Base!$B70*AL89+Base!$B71*AL90</f>
        <v>10067.853562372145</v>
      </c>
      <c r="AN90" s="6">
        <f>Base!$B70*AM89+Base!$B71*AM90</f>
        <v>10070.307987644483</v>
      </c>
      <c r="AO90" s="6">
        <f>Base!$B70*AN89+Base!$B71*AN90</f>
        <v>10072.787333554494</v>
      </c>
      <c r="AP90" s="6">
        <f>Base!$B70*AO89+Base!$B71*AO90</f>
        <v>10075.292076537889</v>
      </c>
      <c r="AQ90" s="6">
        <f>Base!$B70*AP89+Base!$B71*AP90</f>
        <v>10077.822662340366</v>
      </c>
      <c r="AR90" s="6">
        <f>Base!$B70*AQ89+Base!$B71*AQ90</f>
        <v>10080.379491041627</v>
      </c>
      <c r="AS90" s="6">
        <f>Base!$B70*AR89+Base!$B71*AR90</f>
        <v>10082.962908711977</v>
      </c>
      <c r="AT90" s="6">
        <f>Base!$B70*AS89+Base!$B71*AS90</f>
        <v>10085.573203419091</v>
      </c>
      <c r="AU90" s="6">
        <f>Base!$B70*AT89+Base!$B71*AT90</f>
        <v>10088.210604061151</v>
      </c>
      <c r="AV90" s="6">
        <f>Base!$B70*AU89+Base!$B71*AU90</f>
        <v>10090.875280999499</v>
      </c>
      <c r="AW90" s="6">
        <f>Base!$B70*AV89+Base!$B71*AV90</f>
        <v>10093.567347790491</v>
      </c>
      <c r="AX90" s="6">
        <f>Base!$B70*AW89+Base!$B71*AW90</f>
        <v>10096.286863527464</v>
      </c>
      <c r="AY90" s="6">
        <f>Base!$B70*AX89+Base!$B71*AX90</f>
        <v>10099.033835430919</v>
      </c>
      <c r="AZ90" s="6">
        <f>Base!$B70*AY89+Base!$B71*AY90</f>
        <v>10101.808221384466</v>
      </c>
      <c r="BA90" s="6">
        <f>Base!$B70*AZ89+Base!$B71*AZ90</f>
        <v>10104.609932106787</v>
      </c>
      <c r="BB90" s="6">
        <f>Base!$B70*BA89+Base!$B71*BA90</f>
        <v>10107.438832559115</v>
      </c>
      <c r="BC90" s="6">
        <f>Base!$B70*BB89+Base!$B71*BB90</f>
        <v>10110.294741968051</v>
      </c>
      <c r="BD90" s="6">
        <f>Base!$B70*BC89+Base!$B71*BC90</f>
        <v>10113.177472654415</v>
      </c>
      <c r="BE90" s="6">
        <f>Base!$B70*BD89+Base!$B71*BD90</f>
        <v>10116.086820049255</v>
      </c>
      <c r="BF90" s="6">
        <f>Base!$B70*BE89+Base!$B71*BE90</f>
        <v>10119.022557051063</v>
      </c>
      <c r="BG90" s="6">
        <f>Base!$B70*BF89+Base!$B71*BF90</f>
        <v>10121.984431251607</v>
      </c>
      <c r="BH90" s="6">
        <f>Base!$B70*BG89+Base!$B71*BG90</f>
        <v>10124.972164039815</v>
      </c>
      <c r="BI90" s="6">
        <f>Base!$B70*BH89+Base!$B71*BH90</f>
        <v>10127.985450915603</v>
      </c>
    </row>
    <row r="91" spans="1:61" s="13" customFormat="1" ht="40.200000000000003"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5" thickTop="1" x14ac:dyDescent="0.3">
      <c r="A92" s="8" t="str">
        <f>Base!A92</f>
        <v>Cumulative Emissions to date</v>
      </c>
      <c r="B92" s="6">
        <f>+Base!B92</f>
        <v>90</v>
      </c>
      <c r="C92" s="6">
        <f>+Parameters!D89+B113*5/3.666+B92</f>
        <v>135.95208748015546</v>
      </c>
      <c r="D92" s="6">
        <f>+Parameters!E89+C113*5/3.666+C92</f>
        <v>186.99213289711221</v>
      </c>
      <c r="E92" s="6">
        <f>+Parameters!F89+D113*5/3.666+D92</f>
        <v>240.4747855061342</v>
      </c>
      <c r="F92" s="6">
        <f>+Parameters!G89+E113*5/3.666+E92</f>
        <v>296.38170431770214</v>
      </c>
      <c r="G92" s="6">
        <f>+Parameters!H89+F113*5/3.666+F92</f>
        <v>354.76539888735874</v>
      </c>
      <c r="H92" s="6">
        <f>+Parameters!I89+G113*5/3.666+G92</f>
        <v>415.63968909962585</v>
      </c>
      <c r="I92" s="6">
        <f>+Parameters!J89+H113*5/3.666+H92</f>
        <v>476.36847363620058</v>
      </c>
      <c r="J92" s="6">
        <f>+Parameters!K89+I113*5/3.666+I92</f>
        <v>535.87162505545587</v>
      </c>
      <c r="K92" s="6">
        <f>+Parameters!L89+J113*5/3.666+J92</f>
        <v>593.5354341964852</v>
      </c>
      <c r="L92" s="6">
        <f>+Parameters!M89+K113*5/3.666+K92</f>
        <v>648.97633891553801</v>
      </c>
      <c r="M92" s="6">
        <f>+Parameters!N89+L113*5/3.666+L92</f>
        <v>701.2237422709552</v>
      </c>
      <c r="N92" s="6">
        <f>+Parameters!O89+M113*5/3.666+M92</f>
        <v>749.681948158821</v>
      </c>
      <c r="O92" s="6">
        <f>+Parameters!P89+N113*5/3.666+N92</f>
        <v>794.6388111301294</v>
      </c>
      <c r="P92" s="6">
        <f>+Parameters!Q89+O113*5/3.666+O92</f>
        <v>836.30514282784907</v>
      </c>
      <c r="Q92" s="6">
        <f>+Parameters!R89+P113*5/3.666+P92</f>
        <v>874.95677899762904</v>
      </c>
      <c r="R92" s="6">
        <f>+Parameters!S89+Q113*5/3.666+Q92</f>
        <v>910.8132291335786</v>
      </c>
      <c r="S92" s="6">
        <f>+Parameters!T89+R113*5/3.666+R92</f>
        <v>944.11484978089175</v>
      </c>
      <c r="T92" s="6">
        <f>+Parameters!U89+S113*5/3.666+S92</f>
        <v>975.05745601198271</v>
      </c>
      <c r="U92" s="6">
        <f>+Parameters!V89+T113*5/3.666+T92</f>
        <v>1003.6687394913826</v>
      </c>
      <c r="V92" s="6">
        <f>+Parameters!W89+U113*5/3.666+U92</f>
        <v>1028.3363200210874</v>
      </c>
      <c r="W92" s="6">
        <f>+Parameters!X89+V113*5/3.666+V92</f>
        <v>1050.4526925013408</v>
      </c>
      <c r="X92" s="6">
        <f>+Parameters!Y89+W113*5/3.666+W92</f>
        <v>1070.1310186319415</v>
      </c>
      <c r="Y92" s="6">
        <f>+Parameters!Z89+X113*5/3.666+X92</f>
        <v>1087.5325519817638</v>
      </c>
      <c r="Z92" s="6">
        <f>+Parameters!AA89+Y113*5/3.666+Y92</f>
        <v>1102.7976173885249</v>
      </c>
      <c r="AA92" s="6">
        <f>+Parameters!AB89+Z113*5/3.666+Z92</f>
        <v>1116.0899166803422</v>
      </c>
      <c r="AB92" s="6">
        <f>+Parameters!AC89+AA113*5/3.666+AA92</f>
        <v>1127.5720616179674</v>
      </c>
      <c r="AC92" s="6">
        <f>+Parameters!AD89+AB113*5/3.666+AB92</f>
        <v>1138.6198552476378</v>
      </c>
      <c r="AD92" s="6">
        <f>+Parameters!AE89+AC113*5/3.666+AC92</f>
        <v>1148.9923241621734</v>
      </c>
      <c r="AE92" s="6">
        <f>+Parameters!AF89+AD113*5/3.666+AD92</f>
        <v>1158.6725038171217</v>
      </c>
      <c r="AF92" s="6">
        <f>+Parameters!AG89+AE113*5/3.666+AE92</f>
        <v>1167.6650469843441</v>
      </c>
      <c r="AG92" s="6">
        <f>+Parameters!AH89+AF113*5/3.666+AF92</f>
        <v>1175.9956346337235</v>
      </c>
      <c r="AH92" s="6">
        <f>+Parameters!AI89+AG113*5/3.666+AG92</f>
        <v>1183.7088847693774</v>
      </c>
      <c r="AI92" s="6">
        <f>+Parameters!AJ89+AH113*5/3.666+AH92</f>
        <v>1199.4165909893497</v>
      </c>
      <c r="AJ92" s="6">
        <f>+Parameters!AK89+AI113*5/3.666+AI92</f>
        <v>1216.6903750873089</v>
      </c>
      <c r="AK92" s="6">
        <f>+Parameters!AL89+AJ113*5/3.666+AJ92</f>
        <v>1234.9950782474762</v>
      </c>
      <c r="AL92" s="6">
        <f>+Parameters!AM89+AK113*5/3.666+AK92</f>
        <v>1253.9839950833241</v>
      </c>
      <c r="AM92" s="6">
        <f>+Parameters!AN89+AL113*5/3.666+AL92</f>
        <v>1273.4230012292969</v>
      </c>
      <c r="AN92" s="6">
        <f>+Parameters!AO89+AM113*5/3.666+AM92</f>
        <v>1293.1489460405478</v>
      </c>
      <c r="AO92" s="6">
        <f>+Parameters!AP89+AN113*5/3.666+AN92</f>
        <v>1313.0450996414334</v>
      </c>
      <c r="AP92" s="6">
        <f>+Parameters!AQ89+AO113*5/3.666+AO92</f>
        <v>1333.0258927348073</v>
      </c>
      <c r="AQ92" s="6">
        <f>+Parameters!AR89+AP113*5/3.666+AP92</f>
        <v>1353.0270840560918</v>
      </c>
      <c r="AR92" s="6">
        <f>+Parameters!AS89+AQ113*5/3.666+AQ92</f>
        <v>1372.9992602504567</v>
      </c>
      <c r="AS92" s="6">
        <f>+Parameters!AT89+AR113*5/3.666+AR92</f>
        <v>1392.9034521326132</v>
      </c>
      <c r="AT92" s="6">
        <f>+Parameters!AU89+AS113*5/3.666+AS92</f>
        <v>1412.7081205378151</v>
      </c>
      <c r="AU92" s="6">
        <f>+Parameters!AV89+AT113*5/3.666+AT92</f>
        <v>1432.3870273319021</v>
      </c>
      <c r="AV92" s="6">
        <f>+Parameters!AW89+AU113*5/3.666+AU92</f>
        <v>1451.9176575953288</v>
      </c>
      <c r="AW92" s="6">
        <f>+Parameters!AX89+AV113*5/3.666+AV92</f>
        <v>1471.2799343402137</v>
      </c>
      <c r="AX92" s="6">
        <f>+Parameters!AY89+AW113*5/3.666+AW92</f>
        <v>1490.4549917121096</v>
      </c>
      <c r="AY92" s="6">
        <f>+Parameters!AZ89+AX113*5/3.666+AX92</f>
        <v>1509.4237379202543</v>
      </c>
      <c r="AZ92" s="6">
        <f>+Parameters!BA89+AY113*5/3.666+AY92</f>
        <v>1528.1648238720204</v>
      </c>
      <c r="BA92" s="6">
        <f>+Parameters!BB89+AZ113*5/3.666+AZ92</f>
        <v>1546.6513775122501</v>
      </c>
      <c r="BB92" s="6">
        <f>+Parameters!BC89+BA113*5/3.666+BA92</f>
        <v>1565.032877562161</v>
      </c>
      <c r="BC92" s="6">
        <f>+Parameters!BD89+BB113*5/3.666+BB92</f>
        <v>1583.2596692679429</v>
      </c>
      <c r="BD92" s="6">
        <f>+Parameters!BE89+BC113*5/3.666+BC92</f>
        <v>1601.2959612216998</v>
      </c>
      <c r="BE92" s="6">
        <f>+Parameters!BF89+BD113*5/3.666+BD92</f>
        <v>1619.1156684048844</v>
      </c>
      <c r="BF92" s="6">
        <f>+Parameters!BG89+BE113*5/3.666+BE92</f>
        <v>1636.6995870211022</v>
      </c>
      <c r="BG92" s="6">
        <f>+Parameters!BH89+BF113*5/3.666+BF92</f>
        <v>1654.033456995875</v>
      </c>
      <c r="BH92" s="6">
        <f>+Parameters!BI89+BG113*5/3.666+BG92</f>
        <v>1671.1066232374822</v>
      </c>
      <c r="BI92" s="6">
        <f>+Parameters!BJ89+BH113*5/3.666+BH92</f>
        <v>1687.9111042207919</v>
      </c>
    </row>
    <row r="93" spans="1:61" s="13" customFormat="1" x14ac:dyDescent="0.3">
      <c r="A93" s="8" t="str">
        <f>Base!A93</f>
        <v>Ratio to Max</v>
      </c>
      <c r="B93" s="6">
        <f>+B92/ Base!$B$57</f>
        <v>1.4999999999999999E-2</v>
      </c>
      <c r="C93" s="6">
        <f>+C92/ Base!$B$57</f>
        <v>2.2658681246692576E-2</v>
      </c>
      <c r="D93" s="6">
        <f>+D92/ Base!$B$57</f>
        <v>3.1165355482852035E-2</v>
      </c>
      <c r="E93" s="6">
        <f>+E92/ Base!$B$57</f>
        <v>4.0079130917689033E-2</v>
      </c>
      <c r="F93" s="6">
        <f>+F92/ Base!$B$57</f>
        <v>4.9396950719617021E-2</v>
      </c>
      <c r="G93" s="6">
        <f>+G92/ Base!$B$57</f>
        <v>5.9127566481226454E-2</v>
      </c>
      <c r="H93" s="6">
        <f>+H92/ Base!$B$57</f>
        <v>6.9273281516604307E-2</v>
      </c>
      <c r="I93" s="6">
        <f>+I92/ Base!$B$57</f>
        <v>7.9394745606033434E-2</v>
      </c>
      <c r="J93" s="6">
        <f>+J92/ Base!$B$57</f>
        <v>8.9311937509242642E-2</v>
      </c>
      <c r="K93" s="6">
        <f>+K92/ Base!$B$57</f>
        <v>9.892257236608086E-2</v>
      </c>
      <c r="L93" s="6">
        <f>+L92/ Base!$B$57</f>
        <v>0.10816272315258967</v>
      </c>
      <c r="M93" s="6">
        <f>+M92/ Base!$B$57</f>
        <v>0.11687062371182587</v>
      </c>
      <c r="N93" s="6">
        <f>+N92/ Base!$B$57</f>
        <v>0.1249469913598035</v>
      </c>
      <c r="O93" s="6">
        <f>+O92/ Base!$B$57</f>
        <v>0.13243980185502158</v>
      </c>
      <c r="P93" s="6">
        <f>+P92/ Base!$B$57</f>
        <v>0.13938419047130818</v>
      </c>
      <c r="Q93" s="6">
        <f>+Q92/ Base!$B$57</f>
        <v>0.14582612983293816</v>
      </c>
      <c r="R93" s="6">
        <f>+R92/ Base!$B$57</f>
        <v>0.15180220485559642</v>
      </c>
      <c r="S93" s="6">
        <f>+S92/ Base!$B$57</f>
        <v>0.15735247496348195</v>
      </c>
      <c r="T93" s="6">
        <f>+T92/ Base!$B$57</f>
        <v>0.16250957600199711</v>
      </c>
      <c r="U93" s="6">
        <f>+U92/ Base!$B$57</f>
        <v>0.16727812324856375</v>
      </c>
      <c r="V93" s="6">
        <f>+V92/ Base!$B$57</f>
        <v>0.17138938667018125</v>
      </c>
      <c r="W93" s="6">
        <f>+W92/ Base!$B$57</f>
        <v>0.17507544875022346</v>
      </c>
      <c r="X93" s="6">
        <f>+X92/ Base!$B$57</f>
        <v>0.17835516977199026</v>
      </c>
      <c r="Y93" s="6">
        <f>+Y92/ Base!$B$57</f>
        <v>0.18125542533029398</v>
      </c>
      <c r="Z93" s="6">
        <f>+Z92/ Base!$B$57</f>
        <v>0.1837996028980875</v>
      </c>
      <c r="AA93" s="6">
        <f>+AA92/ Base!$B$57</f>
        <v>0.18601498611339037</v>
      </c>
      <c r="AB93" s="6">
        <f>+AB92/ Base!$B$57</f>
        <v>0.18792867693632789</v>
      </c>
      <c r="AC93" s="6">
        <f>+AC92/ Base!$B$57</f>
        <v>0.18976997587460631</v>
      </c>
      <c r="AD93" s="6">
        <f>+AD92/ Base!$B$57</f>
        <v>0.19149872069369556</v>
      </c>
      <c r="AE93" s="6">
        <f>+AE92/ Base!$B$57</f>
        <v>0.19311208396952029</v>
      </c>
      <c r="AF93" s="6">
        <f>+AF92/ Base!$B$57</f>
        <v>0.19461084116405736</v>
      </c>
      <c r="AG93" s="6">
        <f>+AG92/ Base!$B$57</f>
        <v>0.19599927243895393</v>
      </c>
      <c r="AH93" s="6">
        <f>+AH92/ Base!$B$57</f>
        <v>0.19728481412822957</v>
      </c>
      <c r="AI93" s="6">
        <f>+AI92/ Base!$B$57</f>
        <v>0.19990276516489161</v>
      </c>
      <c r="AJ93" s="6">
        <f>+AJ92/ Base!$B$57</f>
        <v>0.20278172918121815</v>
      </c>
      <c r="AK93" s="6">
        <f>+AK92/ Base!$B$57</f>
        <v>0.20583251304124603</v>
      </c>
      <c r="AL93" s="6">
        <f>+AL92/ Base!$B$57</f>
        <v>0.20899733251388736</v>
      </c>
      <c r="AM93" s="6">
        <f>+AM92/ Base!$B$57</f>
        <v>0.21223716687154948</v>
      </c>
      <c r="AN93" s="6">
        <f>+AN92/ Base!$B$57</f>
        <v>0.21552482434009129</v>
      </c>
      <c r="AO93" s="6">
        <f>+AO92/ Base!$B$57</f>
        <v>0.21884084994023889</v>
      </c>
      <c r="AP93" s="6">
        <f>+AP92/ Base!$B$57</f>
        <v>0.22217098212246789</v>
      </c>
      <c r="AQ93" s="6">
        <f>+AQ92/ Base!$B$57</f>
        <v>0.22550451400934862</v>
      </c>
      <c r="AR93" s="6">
        <f>+AR92/ Base!$B$57</f>
        <v>0.22883321004174279</v>
      </c>
      <c r="AS93" s="6">
        <f>+AS92/ Base!$B$57</f>
        <v>0.23215057535543554</v>
      </c>
      <c r="AT93" s="6">
        <f>+AT92/ Base!$B$57</f>
        <v>0.23545135342296919</v>
      </c>
      <c r="AU93" s="6">
        <f>+AU92/ Base!$B$57</f>
        <v>0.23873117122198367</v>
      </c>
      <c r="AV93" s="6">
        <f>+AV92/ Base!$B$57</f>
        <v>0.24198627626588814</v>
      </c>
      <c r="AW93" s="6">
        <f>+AW92/ Base!$B$57</f>
        <v>0.24521332239003563</v>
      </c>
      <c r="AX93" s="6">
        <f>+AX92/ Base!$B$57</f>
        <v>0.24840916528535162</v>
      </c>
      <c r="AY93" s="6">
        <f>+AY92/ Base!$B$57</f>
        <v>0.25157062298670907</v>
      </c>
      <c r="AZ93" s="6">
        <f>+AZ92/ Base!$B$57</f>
        <v>0.25469413731200341</v>
      </c>
      <c r="BA93" s="6">
        <f>+BA92/ Base!$B$57</f>
        <v>0.25777522958537502</v>
      </c>
      <c r="BB93" s="6">
        <f>+BB92/ Base!$B$57</f>
        <v>0.26083881292702682</v>
      </c>
      <c r="BC93" s="6">
        <f>+BC92/ Base!$B$57</f>
        <v>0.26387661154465714</v>
      </c>
      <c r="BD93" s="6">
        <f>+BD92/ Base!$B$57</f>
        <v>0.26688266020361662</v>
      </c>
      <c r="BE93" s="6">
        <f>+BE92/ Base!$B$57</f>
        <v>0.26985261140081407</v>
      </c>
      <c r="BF93" s="6">
        <f>+BF92/ Base!$B$57</f>
        <v>0.27278326450351703</v>
      </c>
      <c r="BG93" s="6">
        <f>+BG92/ Base!$B$57</f>
        <v>0.27567224283264585</v>
      </c>
      <c r="BH93" s="6">
        <f>+BH92/ Base!$B$57</f>
        <v>0.27851777053958038</v>
      </c>
      <c r="BI93" s="6">
        <f>+BI92/ Base!$B$57</f>
        <v>0.28131851737013197</v>
      </c>
    </row>
    <row r="94" spans="1:61" s="13" customFormat="1" x14ac:dyDescent="0.3">
      <c r="A94" s="8" t="str">
        <f>Base!A94</f>
        <v>Maximum ratio</v>
      </c>
      <c r="B94" s="6">
        <f>+MAX(B93:BI93)</f>
        <v>0.28131851737013197</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f xml:space="preserve"> Base!B76</f>
        <v>0.8</v>
      </c>
      <c r="C99" s="30">
        <f>B99+Base!$B82*(C100-(Base!$B$80/Base!$B79)*B99-Base!$B83*(B99-B101))</f>
        <v>0.92557250899676091</v>
      </c>
      <c r="D99" s="30">
        <f>C99+Base!$B82*(D100-(Base!$B$80/Base!$B79)*C99-Base!$B83*(C99-C101))</f>
        <v>1.0593100381727365</v>
      </c>
      <c r="E99" s="30">
        <f>D99+Base!$B82*(E100-(Base!$B$80/Base!$B79)*D99-Base!$B83*(D99-D101))</f>
        <v>1.1986577109873982</v>
      </c>
      <c r="F99" s="30">
        <f>E99+Base!$B82*(F100-(Base!$B$80/Base!$B79)*E99-Base!$B83*(E99-E101))</f>
        <v>1.3417137794124387</v>
      </c>
      <c r="G99" s="30">
        <f>F99+Base!$B82*(G100-(Base!$B$80/Base!$B79)*F99-Base!$B83*(F99-F101))</f>
        <v>1.4871018715015405</v>
      </c>
      <c r="H99" s="30">
        <f>G99+Base!$B82*(H100-(Base!$B$80/Base!$B79)*G99-Base!$B83*(G99-G101))</f>
        <v>1.6338151331844759</v>
      </c>
      <c r="I99" s="30">
        <f>H99+Base!$B82*(I100-(Base!$B$80/Base!$B79)*H99-Base!$B83*(H99-H101))</f>
        <v>1.779805723953839</v>
      </c>
      <c r="J99" s="30">
        <f>I99+Base!$B82*(J100-(Base!$B$80/Base!$B79)*I99-Base!$B83*(I99-I101))</f>
        <v>1.9231120331282587</v>
      </c>
      <c r="K99" s="30">
        <f>J99+Base!$B82*(K100-(Base!$B$80/Base!$B79)*J99-Base!$B83*(J99-J101))</f>
        <v>2.0620935097423816</v>
      </c>
      <c r="L99" s="30">
        <f>K99+Base!$B82*(L100-(Base!$B$80/Base!$B79)*K99-Base!$B83*(K99-K101))</f>
        <v>2.1954708792203195</v>
      </c>
      <c r="M99" s="30">
        <f>L99+Base!$B82*(M100-(Base!$B$80/Base!$B79)*L99-Base!$B83*(L99-L101))</f>
        <v>2.3219724292061885</v>
      </c>
      <c r="N99" s="30">
        <f>M99+Base!$B82*(N100-(Base!$B$80/Base!$B79)*M99-Base!$B83*(M99-M101))</f>
        <v>2.440508850464453</v>
      </c>
      <c r="O99" s="30">
        <f>N99+Base!$B82*(O100-(Base!$B$80/Base!$B79)*N99-Base!$B83*(N99-N101))</f>
        <v>2.5505203348151575</v>
      </c>
      <c r="P99" s="30">
        <f>O99+Base!$B82*(P100-(Base!$B$80/Base!$B79)*O99-Base!$B83*(O99-O101))</f>
        <v>2.6518040087359691</v>
      </c>
      <c r="Q99" s="30">
        <f>P99+Base!$B82*(Q100-(Base!$B$80/Base!$B79)*P99-Base!$B83*(P99-P101))</f>
        <v>2.7444473680534069</v>
      </c>
      <c r="R99" s="30">
        <f>Q99+Base!$B82*(R100-(Base!$B$80/Base!$B79)*Q99-Base!$B83*(Q99-Q101))</f>
        <v>2.8287248935131162</v>
      </c>
      <c r="S99" s="30">
        <f>R99+Base!$B82*(S100-(Base!$B$80/Base!$B79)*R99-Base!$B83*(R99-R101))</f>
        <v>2.9050536527883422</v>
      </c>
      <c r="T99" s="30">
        <f>S99+Base!$B82*(T100-(Base!$B$80/Base!$B79)*S99-Base!$B83*(S99-S101))</f>
        <v>2.9739311901771681</v>
      </c>
      <c r="U99" s="30">
        <f>T99+Base!$B82*(U100-(Base!$B$80/Base!$B79)*T99-Base!$B83*(T99-T101))</f>
        <v>3.033383752935332</v>
      </c>
      <c r="V99" s="30">
        <f>U99+Base!$B82*(V100-(Base!$B$80/Base!$B79)*U99-Base!$B83*(U99-U101))</f>
        <v>3.0834732350184071</v>
      </c>
      <c r="W99" s="30">
        <f>V99+Base!$B82*(W100-(Base!$B$80/Base!$B79)*V99-Base!$B83*(V99-V101))</f>
        <v>3.1249469873652926</v>
      </c>
      <c r="X99" s="30">
        <f>W99+Base!$B82*(X100-(Base!$B$80/Base!$B79)*W99-Base!$B83*(W99-W101))</f>
        <v>3.1585153465775848</v>
      </c>
      <c r="Y99" s="30">
        <f>X99+Base!$B82*(Y100-(Base!$B$80/Base!$B79)*X99-Base!$B83*(X99-X101))</f>
        <v>3.1848709520018295</v>
      </c>
      <c r="Z99" s="30">
        <f>Y99+Base!$B82*(Z100-(Base!$B$80/Base!$B79)*Y99-Base!$B83*(Y99-Y101))</f>
        <v>3.204674352245791</v>
      </c>
      <c r="AA99" s="30">
        <f>Z99+Base!$B82*(AA100-(Base!$B$80/Base!$B79)*Z99-Base!$B83*(Z99-Z101))</f>
        <v>3.21856361534154</v>
      </c>
      <c r="AB99" s="30">
        <f>AA99+Base!$B82*(AB100-(Base!$B$80/Base!$B79)*AA99-Base!$B83*(AA99-AA101))</f>
        <v>3.227151864305069</v>
      </c>
      <c r="AC99" s="30">
        <f>AB99+Base!$B82*(AC100-(Base!$B$80/Base!$B79)*AB99-Base!$B83*(AB99-AB101))</f>
        <v>3.2315858400474524</v>
      </c>
      <c r="AD99" s="30">
        <f>AC99+Base!$B82*(AD100-(Base!$B$80/Base!$B79)*AC99-Base!$B83*(AC99-AC101))</f>
        <v>3.2326847360442663</v>
      </c>
      <c r="AE99" s="30">
        <f>AD99+Base!$B82*(AE100-(Base!$B$80/Base!$B79)*AD99-Base!$B83*(AD99-AD101))</f>
        <v>3.2311033592941736</v>
      </c>
      <c r="AF99" s="30">
        <f>AE99+Base!$B82*(AF100-(Base!$B$80/Base!$B79)*AE99-Base!$B83*(AE99-AE101))</f>
        <v>3.227370349966288</v>
      </c>
      <c r="AG99" s="30">
        <f>AF99+Base!$B82*(AG100-(Base!$B$80/Base!$B79)*AF99-Base!$B83*(AF99-AF101))</f>
        <v>3.2219196684360227</v>
      </c>
      <c r="AH99" s="30">
        <f>AG99+Base!$B82*(AH100-(Base!$B$80/Base!$B79)*AG99-Base!$B83*(AG99-AG101))</f>
        <v>3.2151156733017561</v>
      </c>
      <c r="AI99" s="30">
        <f>AH99+Base!$B82*(AI100-(Base!$B$80/Base!$B79)*AH99-Base!$B83*(AH99-AH101))</f>
        <v>3.2113189687089556</v>
      </c>
      <c r="AJ99" s="30">
        <f>AI99+Base!$B82*(AJ100-(Base!$B$80/Base!$B79)*AI99-Base!$B83*(AI99-AI101))</f>
        <v>3.2108648932657453</v>
      </c>
      <c r="AK99" s="30">
        <f>AJ99+Base!$B82*(AK100-(Base!$B$80/Base!$B79)*AJ99-Base!$B83*(AJ99-AJ101))</f>
        <v>3.213715443410158</v>
      </c>
      <c r="AL99" s="30">
        <f>AK99+Base!$B82*(AL100-(Base!$B$80/Base!$B79)*AK99-Base!$B83*(AK99-AK101))</f>
        <v>3.2196335433738326</v>
      </c>
      <c r="AM99" s="30">
        <f>AL99+Base!$B82*(AM100-(Base!$B$80/Base!$B79)*AL99-Base!$B83*(AL99-AL101))</f>
        <v>3.2282851245861446</v>
      </c>
      <c r="AN99" s="30">
        <f>AM99+Base!$B82*(AN100-(Base!$B$80/Base!$B79)*AM99-Base!$B83*(AM99-AM101))</f>
        <v>3.239299569440337</v>
      </c>
      <c r="AO99" s="30">
        <f>AN99+Base!$B82*(AO100-(Base!$B$80/Base!$B79)*AN99-Base!$B83*(AN99-AN101))</f>
        <v>3.2523050950810286</v>
      </c>
      <c r="AP99" s="30">
        <f>AO99+Base!$B82*(AP100-(Base!$B$80/Base!$B79)*AO99-Base!$B83*(AO99-AO101))</f>
        <v>3.2669487117788609</v>
      </c>
      <c r="AQ99" s="30">
        <f>AP99+Base!$B82*(AQ100-(Base!$B$80/Base!$B79)*AP99-Base!$B83*(AP99-AP101))</f>
        <v>3.2829066145055608</v>
      </c>
      <c r="AR99" s="30">
        <f>AQ99+Base!$B82*(AR100-(Base!$B$80/Base!$B79)*AQ99-Base!$B83*(AQ99-AQ101))</f>
        <v>3.2998886683315094</v>
      </c>
      <c r="AS99" s="30">
        <f>AR99+Base!$B82*(AS100-(Base!$B$80/Base!$B79)*AR99-Base!$B83*(AR99-AR101))</f>
        <v>3.3176393077087818</v>
      </c>
      <c r="AT99" s="30">
        <f>AS99+Base!$B82*(AT100-(Base!$B$80/Base!$B79)*AS99-Base!$B83*(AS99-AS101))</f>
        <v>3.3359363254476118</v>
      </c>
      <c r="AU99" s="30">
        <f>AT99+Base!$B82*(AU100-(Base!$B$80/Base!$B79)*AT99-Base!$B83*(AT99-AT101))</f>
        <v>3.3545884824424692</v>
      </c>
      <c r="AV99" s="30">
        <f>AU99+Base!$B82*(AV100-(Base!$B$80/Base!$B79)*AU99-Base!$B83*(AU99-AU101))</f>
        <v>3.3734325104103102</v>
      </c>
      <c r="AW99" s="30">
        <f>AV99+Base!$B82*(AW100-(Base!$B$80/Base!$B79)*AV99-Base!$B83*(AV99-AV101))</f>
        <v>3.3923298339736871</v>
      </c>
      <c r="AX99" s="30">
        <f>AW99+Base!$B82*(AX100-(Base!$B$80/Base!$B79)*AW99-Base!$B83*(AW99-AW101))</f>
        <v>3.4111631589712479</v>
      </c>
      <c r="AY99" s="30">
        <f>AX99+Base!$B82*(AY100-(Base!$B$80/Base!$B79)*AX99-Base!$B83*(AX99-AX101))</f>
        <v>3.4298329211799317</v>
      </c>
      <c r="AZ99" s="30">
        <f>AY99+Base!$B82*(AZ100-(Base!$B$80/Base!$B79)*AY99-Base!$B83*(AY99-AY101))</f>
        <v>3.4482534240919405</v>
      </c>
      <c r="BA99" s="30">
        <f>AZ99+Base!$B82*(BA100-(Base!$B$80/Base!$B79)*AZ99-Base!$B83*(AZ99-AZ101))</f>
        <v>3.4663482601890307</v>
      </c>
      <c r="BB99" s="30">
        <f>BA99+Base!$B82*(BB100-(Base!$B$80/Base!$B79)*BA99-Base!$B83*(BA99-BA101))</f>
        <v>3.4841247814098817</v>
      </c>
      <c r="BC99" s="30">
        <f>BB99+Base!$B82*(BC100-(Base!$B$80/Base!$B79)*BB99-Base!$B83*(BB99-BB101))</f>
        <v>3.5015696873004249</v>
      </c>
      <c r="BD99" s="30">
        <f>BC99+Base!$B82*(BD100-(Base!$B$80/Base!$B79)*BC99-Base!$B83*(BC99-BC101))</f>
        <v>3.51865973607842</v>
      </c>
      <c r="BE99" s="30">
        <f>BD99+Base!$B82*(BE100-(Base!$B$80/Base!$B79)*BD99-Base!$B83*(BD99-BD101))</f>
        <v>3.5353683373813185</v>
      </c>
      <c r="BF99" s="30">
        <f>BE99+Base!$B82*(BF100-(Base!$B$80/Base!$B79)*BE99-Base!$B83*(BE99-BE101))</f>
        <v>3.5516694646465106</v>
      </c>
      <c r="BG99" s="30">
        <f>BF99+Base!$B82*(BG100-(Base!$B$80/Base!$B79)*BF99-Base!$B83*(BF99-BF101))</f>
        <v>3.5675398368843982</v>
      </c>
      <c r="BH99" s="30">
        <f>BG99+Base!$B82*(BH100-(Base!$B$80/Base!$B79)*BG99-Base!$B83*(BG99-BG101))</f>
        <v>3.5829599981873894</v>
      </c>
      <c r="BI99" s="30">
        <f>BH99+Base!$B82*(BI100-(Base!$B$80/Base!$B79)*BH99-Base!$B83*(BH99-BH101))</f>
        <v>3.5979147099529398</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2.3994295946889741</v>
      </c>
      <c r="D100" s="64">
        <f>Base!$B$80*(LOG(D87/Parameters!$B$71))/LOG(2)+Base!D73</f>
        <v>2.6565947555725842</v>
      </c>
      <c r="E100" s="64">
        <f>Base!$B$80*(LOG(E87/Parameters!$B$71))/LOG(2)+Base!E73</f>
        <v>2.8988746278902378</v>
      </c>
      <c r="F100" s="64">
        <f>Base!$B$80*(LOG(F87/Parameters!$B$71))/LOG(2)+Base!F73</f>
        <v>3.1293490426952881</v>
      </c>
      <c r="G100" s="64">
        <f>Base!$B$80*(LOG(G87/Parameters!$B$71))/LOG(2)+Base!G73</f>
        <v>3.3507134580995941</v>
      </c>
      <c r="H100" s="64">
        <f>Base!$B$80*(LOG(H87/Parameters!$B$71))/LOG(2)+Base!H73</f>
        <v>3.564811938701292</v>
      </c>
      <c r="I100" s="64">
        <f>Base!$B$80*(LOG(I87/Parameters!$B$71))/LOG(2)+Base!I73</f>
        <v>3.7596154364562899</v>
      </c>
      <c r="J100" s="64">
        <f>Base!$B$80*(LOG(J87/Parameters!$B$71))/LOG(2)+Base!J73</f>
        <v>3.9331436373739006</v>
      </c>
      <c r="K100" s="64">
        <f>Base!$B$80*(LOG(K87/Parameters!$B$71))/LOG(2)+Base!K73</f>
        <v>4.085937450685778</v>
      </c>
      <c r="L100" s="64">
        <f>Base!$B$80*(LOG(L87/Parameters!$B$71))/LOG(2)+Base!L73</f>
        <v>4.2194012326334089</v>
      </c>
      <c r="M100" s="64">
        <f>Base!$B$80*(LOG(M87/Parameters!$B$71))/LOG(2)+Base!M73</f>
        <v>4.3318385114204325</v>
      </c>
      <c r="N100" s="64">
        <f>Base!$B$80*(LOG(N87/Parameters!$B$71))/LOG(2)+Base!N73</f>
        <v>4.4233499143236195</v>
      </c>
      <c r="O100" s="64">
        <f>Base!$B$80*(LOG(O87/Parameters!$B$71))/LOG(2)+Base!O73</f>
        <v>4.4978353029288947</v>
      </c>
      <c r="P100" s="64">
        <f>Base!$B$80*(LOG(P87/Parameters!$B$71))/LOG(2)+Base!P73</f>
        <v>4.5581759782648215</v>
      </c>
      <c r="Q100" s="64">
        <f>Base!$B$80*(LOG(Q87/Parameters!$B$71))/LOG(2)+Base!Q73</f>
        <v>4.6070738049377002</v>
      </c>
      <c r="R100" s="64">
        <f>Base!$B$80*(LOG(R87/Parameters!$B$71))/LOG(2)+Base!R73</f>
        <v>4.6465816222119782</v>
      </c>
      <c r="S100" s="64">
        <f>Base!$B$80*(LOG(S87/Parameters!$B$71))/LOG(2)+Base!S73</f>
        <v>4.6785599435121954</v>
      </c>
      <c r="T100" s="64">
        <f>Base!$B$80*(LOG(T87/Parameters!$B$71))/LOG(2)+Base!T73</f>
        <v>4.7044337423472067</v>
      </c>
      <c r="U100" s="64">
        <f>Base!$B$80*(LOG(U87/Parameters!$B$71))/LOG(2)+Base!U73</f>
        <v>4.6997005874651938</v>
      </c>
      <c r="V100" s="64">
        <f>Base!$B$80*(LOG(V87/Parameters!$B$71))/LOG(2)+Base!V73</f>
        <v>4.6823899707639791</v>
      </c>
      <c r="W100" s="64">
        <f>Base!$B$80*(LOG(W87/Parameters!$B$71))/LOG(2)+Base!W73</f>
        <v>4.6596043770006625</v>
      </c>
      <c r="X100" s="64">
        <f>Base!$B$80*(LOG(X87/Parameters!$B$71))/LOG(2)+Base!X73</f>
        <v>4.632031966743571</v>
      </c>
      <c r="Y100" s="64">
        <f>Base!$B$80*(LOG(Y87/Parameters!$B$71))/LOG(2)+Base!Y73</f>
        <v>4.6005040905768722</v>
      </c>
      <c r="Z100" s="64">
        <f>Base!$B$80*(LOG(Z87/Parameters!$B$71))/LOG(2)+Base!Z73</f>
        <v>4.5656784512135102</v>
      </c>
      <c r="AA100" s="64">
        <f>Base!$B$80*(LOG(AA87/Parameters!$B$71))/LOG(2)+Base!AA73</f>
        <v>4.5282640012653355</v>
      </c>
      <c r="AB100" s="64">
        <f>Base!$B$80*(LOG(AB87/Parameters!$B$71))/LOG(2)+Base!AB73</f>
        <v>4.4889112904018509</v>
      </c>
      <c r="AC100" s="64">
        <f>Base!$B$80*(LOG(AC87/Parameters!$B$71))/LOG(2)+Base!AC73</f>
        <v>4.4539338830632023</v>
      </c>
      <c r="AD100" s="64">
        <f>Base!$B$80*(LOG(AD87/Parameters!$B$71))/LOG(2)+Base!AD73</f>
        <v>4.4216024971479202</v>
      </c>
      <c r="AE100" s="64">
        <f>Base!$B$80*(LOG(AE87/Parameters!$B$71))/LOG(2)+Base!AE73</f>
        <v>4.3913919737168214</v>
      </c>
      <c r="AF100" s="64">
        <f>Base!$B$80*(LOG(AF87/Parameters!$B$71))/LOG(2)+Base!AF73</f>
        <v>4.3629353105487292</v>
      </c>
      <c r="AG100" s="64">
        <f>Base!$B$80*(LOG(AG87/Parameters!$B$71))/LOG(2)+Base!AG73</f>
        <v>4.3360088171870679</v>
      </c>
      <c r="AH100" s="64">
        <f>Base!$B$80*(LOG(AH87/Parameters!$B$71))/LOG(2)+Base!AH73</f>
        <v>4.3105110630802921</v>
      </c>
      <c r="AI100" s="64">
        <f>Base!$B$80*(LOG(AI87/Parameters!$B$71))/LOG(2)+Base!AI73</f>
        <v>4.3277305245449673</v>
      </c>
      <c r="AJ100" s="64">
        <f>Base!$B$80*(LOG(AJ87/Parameters!$B$71))/LOG(2)+Base!AJ73</f>
        <v>4.3526908276372875</v>
      </c>
      <c r="AK100" s="64">
        <f>Base!$B$80*(LOG(AK87/Parameters!$B$71))/LOG(2)+Base!AK73</f>
        <v>4.3820418165976527</v>
      </c>
      <c r="AL100" s="64">
        <f>Base!$B$80*(LOG(AL87/Parameters!$B$71))/LOG(2)+Base!AL73</f>
        <v>4.4136890382844136</v>
      </c>
      <c r="AM100" s="64">
        <f>Base!$B$80*(LOG(AM87/Parameters!$B$71))/LOG(2)+Base!AM73</f>
        <v>4.4463016271967177</v>
      </c>
      <c r="AN100" s="64">
        <f>Base!$B$80*(LOG(AN87/Parameters!$B$71))/LOG(2)+Base!AN73</f>
        <v>4.4790306238746798</v>
      </c>
      <c r="AO100" s="64">
        <f>Base!$B$80*(LOG(AO87/Parameters!$B$71))/LOG(2)+Base!AO73</f>
        <v>4.5113379763861845</v>
      </c>
      <c r="AP100" s="64">
        <f>Base!$B$80*(LOG(AP87/Parameters!$B$71))/LOG(2)+Base!AP73</f>
        <v>4.5428886733833052</v>
      </c>
      <c r="AQ100" s="64">
        <f>Base!$B$80*(LOG(AQ87/Parameters!$B$71))/LOG(2)+Base!AQ73</f>
        <v>4.5734810096238503</v>
      </c>
      <c r="AR100" s="64">
        <f>Base!$B$80*(LOG(AR87/Parameters!$B$71))/LOG(2)+Base!AR73</f>
        <v>4.6030007837556184</v>
      </c>
      <c r="AS100" s="64">
        <f>Base!$B$80*(LOG(AS87/Parameters!$B$71))/LOG(2)+Base!AS73</f>
        <v>4.6313908901308158</v>
      </c>
      <c r="AT100" s="64">
        <f>Base!$B$80*(LOG(AT87/Parameters!$B$71))/LOG(2)+Base!AT73</f>
        <v>4.6586309475756549</v>
      </c>
      <c r="AU100" s="64">
        <f>Base!$B$80*(LOG(AU87/Parameters!$B$71))/LOG(2)+Base!AU73</f>
        <v>4.6847234781934208</v>
      </c>
      <c r="AV100" s="64">
        <f>Base!$B$80*(LOG(AV87/Parameters!$B$71))/LOG(2)+Base!AV73</f>
        <v>4.7096842816121249</v>
      </c>
      <c r="AW100" s="64">
        <f>Base!$B$80*(LOG(AW87/Parameters!$B$71))/LOG(2)+Base!AW73</f>
        <v>4.7335352978770704</v>
      </c>
      <c r="AX100" s="64">
        <f>Base!$B$80*(LOG(AX87/Parameters!$B$71))/LOG(2)+Base!AX73</f>
        <v>4.7562985853379161</v>
      </c>
      <c r="AY100" s="64">
        <f>Base!$B$80*(LOG(AY87/Parameters!$B$71))/LOG(2)+Base!AY73</f>
        <v>4.7779900611788753</v>
      </c>
      <c r="AZ100" s="64">
        <f>Base!$B$80*(LOG(AZ87/Parameters!$B$71))/LOG(2)+Base!AZ73</f>
        <v>4.7986113073314653</v>
      </c>
      <c r="BA100" s="64">
        <f>Base!$B$80*(LOG(BA87/Parameters!$B$71))/LOG(2)+Base!BA73</f>
        <v>4.8181368124317903</v>
      </c>
      <c r="BB100" s="64">
        <f>Base!$B$80*(LOG(BB87/Parameters!$B$71))/LOG(2)+Base!BB73</f>
        <v>4.8373141571795859</v>
      </c>
      <c r="BC100" s="64">
        <f>Base!$B$80*(LOG(BC87/Parameters!$B$71))/LOG(2)+Base!BC73</f>
        <v>4.8559427945264826</v>
      </c>
      <c r="BD100" s="64">
        <f>Base!$B$80*(LOG(BD87/Parameters!$B$71))/LOG(2)+Base!BD73</f>
        <v>4.8739025808828789</v>
      </c>
      <c r="BE100" s="64">
        <f>Base!$B$80*(LOG(BE87/Parameters!$B$71))/LOG(2)+Base!BE73</f>
        <v>4.8911267760238468</v>
      </c>
      <c r="BF100" s="64">
        <f>Base!$B$80*(LOG(BF87/Parameters!$B$71))/LOG(2)+Base!BF73</f>
        <v>4.9075839324091257</v>
      </c>
      <c r="BG100" s="64">
        <f>Base!$B$80*(LOG(BG87/Parameters!$B$71))/LOG(2)+Base!BG73</f>
        <v>4.9232657128271651</v>
      </c>
      <c r="BH100" s="64">
        <f>Base!$B$80*(LOG(BH87/Parameters!$B$71))/LOG(2)+Base!BH73</f>
        <v>4.9381786909593925</v>
      </c>
      <c r="BI100" s="64">
        <f>Base!$B$80*(LOG(BI87/Parameters!$B$71))/LOG(2)+Base!BI73</f>
        <v>4.9523388403379016</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2.6630000000000001E-2</v>
      </c>
      <c r="D101" s="6">
        <f>C101+ Base!$B84*(C99-C101)</f>
        <v>4.9103562724919024E-2</v>
      </c>
      <c r="E101" s="6">
        <f>D101+ Base!$B84*(D99-D101)</f>
        <v>7.4358724611114466E-2</v>
      </c>
      <c r="F101" s="6">
        <f>E101+ Base!$B84*(E99-E101)</f>
        <v>0.10246619927052156</v>
      </c>
      <c r="G101" s="6">
        <f>F101+ Base!$B84*(F99-F101)</f>
        <v>0.13344738877406948</v>
      </c>
      <c r="H101" s="6">
        <f>G101+ Base!$B84*(G99-G101)</f>
        <v>0.16728875084225625</v>
      </c>
      <c r="I101" s="6">
        <f>H101+ Base!$B84*(H99-H101)</f>
        <v>0.20395191040081173</v>
      </c>
      <c r="J101" s="6">
        <f>I101+ Base!$B84*(I99-I101)</f>
        <v>0.24334825573963742</v>
      </c>
      <c r="K101" s="6">
        <f>J101+ Base!$B84*(J99-J101)</f>
        <v>0.28534235017435294</v>
      </c>
      <c r="L101" s="6">
        <f>K101+ Base!$B84*(K99-K101)</f>
        <v>0.32976112916355366</v>
      </c>
      <c r="M101" s="6">
        <f>L101+ Base!$B84*(L99-L101)</f>
        <v>0.37640387291497279</v>
      </c>
      <c r="N101" s="6">
        <f>M101+ Base!$B84*(M99-M101)</f>
        <v>0.42504308682225317</v>
      </c>
      <c r="O101" s="6">
        <f>N101+ Base!$B84*(N99-N101)</f>
        <v>0.4754297309133082</v>
      </c>
      <c r="P101" s="6">
        <f>O101+ Base!$B84*(O99-O101)</f>
        <v>0.5273069960108544</v>
      </c>
      <c r="Q101" s="6">
        <f>P101+ Base!$B84*(P99-P101)</f>
        <v>0.58041942132898228</v>
      </c>
      <c r="R101" s="6">
        <f>Q101+ Base!$B84*(Q99-Q101)</f>
        <v>0.6345201199970929</v>
      </c>
      <c r="S101" s="6">
        <f>R101+ Base!$B84*(R99-R101)</f>
        <v>0.68937523933499345</v>
      </c>
      <c r="T101" s="6">
        <f>S101+ Base!$B84*(S99-S101)</f>
        <v>0.74476719967132721</v>
      </c>
      <c r="U101" s="6">
        <f>T101+ Base!$B84*(T99-T101)</f>
        <v>0.80049629943397327</v>
      </c>
      <c r="V101" s="6">
        <f>U101+ Base!$B84*(U99-U101)</f>
        <v>0.85631848577150727</v>
      </c>
      <c r="W101" s="6">
        <f>V101+ Base!$B84*(V99-V101)</f>
        <v>0.91199735450267971</v>
      </c>
      <c r="X101" s="6">
        <f>W101+ Base!$B84*(W99-W101)</f>
        <v>0.96732109532424504</v>
      </c>
      <c r="Y101" s="6">
        <f>X101+ Base!$B84*(X99-X101)</f>
        <v>1.0221009516055786</v>
      </c>
      <c r="Z101" s="6">
        <f>Y101+ Base!$B84*(Y99-Y101)</f>
        <v>1.0761702016154848</v>
      </c>
      <c r="AA101" s="6">
        <f>Z101+ Base!$B84*(Z99-Z101)</f>
        <v>1.1293828053812425</v>
      </c>
      <c r="AB101" s="6">
        <f>AA101+ Base!$B84*(AA99-AA101)</f>
        <v>1.18161232563025</v>
      </c>
      <c r="AC101" s="6">
        <f>AB101+ Base!$B84*(AB99-AB101)</f>
        <v>1.2327508140971204</v>
      </c>
      <c r="AD101" s="6">
        <f>AC101+ Base!$B84*(AC99-AC101)</f>
        <v>1.2827216897458786</v>
      </c>
      <c r="AE101" s="6">
        <f>AD101+ Base!$B84*(AD99-AD101)</f>
        <v>1.3314707659033382</v>
      </c>
      <c r="AF101" s="6">
        <f>AE101+ Base!$B84*(AE99-AE101)</f>
        <v>1.378961580738109</v>
      </c>
      <c r="AG101" s="6">
        <f>AF101+ Base!$B84*(AF99-AF101)</f>
        <v>1.4251717999688136</v>
      </c>
      <c r="AH101" s="6">
        <f>AG101+ Base!$B84*(AG99-AG101)</f>
        <v>1.4700904966804937</v>
      </c>
      <c r="AI101" s="6">
        <f>AH101+ Base!$B84*(AH99-AH101)</f>
        <v>1.5137161260960252</v>
      </c>
      <c r="AJ101" s="6">
        <f>AI101+ Base!$B84*(AI99-AI101)</f>
        <v>1.5561561971613485</v>
      </c>
      <c r="AK101" s="6">
        <f>AJ101+ Base!$B84*(AJ99-AJ101)</f>
        <v>1.5975239145639584</v>
      </c>
      <c r="AL101" s="6">
        <f>AK101+ Base!$B84*(AK99-AK101)</f>
        <v>1.6379287027851133</v>
      </c>
      <c r="AM101" s="6">
        <f>AL101+ Base!$B84*(AL99-AL101)</f>
        <v>1.6774713237998313</v>
      </c>
      <c r="AN101" s="6">
        <f>AM101+ Base!$B84*(AM99-AM101)</f>
        <v>1.7162416688194893</v>
      </c>
      <c r="AO101" s="6">
        <f>AN101+ Base!$B84*(AN99-AN101)</f>
        <v>1.7543181163350106</v>
      </c>
      <c r="AP101" s="6">
        <f>AO101+ Base!$B84*(AO99-AO101)</f>
        <v>1.7917677908036611</v>
      </c>
      <c r="AQ101" s="6">
        <f>AP101+ Base!$B84*(AP99-AP101)</f>
        <v>1.828647313828041</v>
      </c>
      <c r="AR101" s="6">
        <f>AQ101+ Base!$B84*(AQ99-AQ101)</f>
        <v>1.865003796344979</v>
      </c>
      <c r="AS101" s="6">
        <f>AR101+ Base!$B84*(AR99-AR101)</f>
        <v>1.9008759181446422</v>
      </c>
      <c r="AT101" s="6">
        <f>AS101+ Base!$B84*(AS99-AS101)</f>
        <v>1.9362950028837456</v>
      </c>
      <c r="AU101" s="6">
        <f>AT101+ Base!$B84*(AT99-AT101)</f>
        <v>1.9712860359478421</v>
      </c>
      <c r="AV101" s="6">
        <f>AU101+ Base!$B84*(AU99-AU101)</f>
        <v>2.0058685971102079</v>
      </c>
      <c r="AW101" s="6">
        <f>AV101+ Base!$B84*(AV99-AV101)</f>
        <v>2.0400576949427105</v>
      </c>
      <c r="AX101" s="6">
        <f>AW101+ Base!$B84*(AW99-AW101)</f>
        <v>2.0738644984184851</v>
      </c>
      <c r="AY101" s="6">
        <f>AX101+ Base!$B84*(AX99-AX101)</f>
        <v>2.1072969649323041</v>
      </c>
      <c r="AZ101" s="6">
        <f>AY101+ Base!$B84*(AY99-AY101)</f>
        <v>2.1403603638384947</v>
      </c>
      <c r="BA101" s="6">
        <f>AZ101+ Base!$B84*(AZ99-AZ101)</f>
        <v>2.1730576903448307</v>
      </c>
      <c r="BB101" s="6">
        <f>BA101+ Base!$B84*(BA99-BA101)</f>
        <v>2.2053899545909355</v>
      </c>
      <c r="BC101" s="6">
        <f>BB101+ Base!$B84*(BB99-BB101)</f>
        <v>2.2373583252614093</v>
      </c>
      <c r="BD101" s="6">
        <f>BC101+ Base!$B84*(BC99-BC101)</f>
        <v>2.2689636093123848</v>
      </c>
      <c r="BE101" s="6">
        <f>BD101+ Base!$B84*(BD99-BD101)</f>
        <v>2.3002060124815356</v>
      </c>
      <c r="BF101" s="6">
        <f>BE101+ Base!$B84*(BE99-BE101)</f>
        <v>2.33108507060403</v>
      </c>
      <c r="BG101" s="6">
        <f>BF101+ Base!$B84*(BF99-BF101)</f>
        <v>2.3615996804550918</v>
      </c>
      <c r="BH101" s="6">
        <f>BG101+ Base!$B84*(BG99-BG101)</f>
        <v>2.3917481843658246</v>
      </c>
      <c r="BI101" s="6">
        <f>BH101+ Base!$B84*(BH99-BH101)</f>
        <v>2.4215284797113639</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5">B21*B117^$B5*(B53/1000)^(1-$B5)</f>
        <v>63.581986819140674</v>
      </c>
      <c r="C104" s="2">
        <f t="shared" si="15"/>
        <v>75.883048081386065</v>
      </c>
      <c r="D104" s="2">
        <f t="shared" si="15"/>
        <v>88.74627802982657</v>
      </c>
      <c r="E104" s="2">
        <f t="shared" si="15"/>
        <v>103.56351768283085</v>
      </c>
      <c r="F104" s="2">
        <f t="shared" si="15"/>
        <v>119.77493800612807</v>
      </c>
      <c r="G104" s="2">
        <f t="shared" si="15"/>
        <v>137.33268444677904</v>
      </c>
      <c r="H104" s="2">
        <f t="shared" si="15"/>
        <v>156.18624291128347</v>
      </c>
      <c r="I104" s="2">
        <f t="shared" si="15"/>
        <v>176.48554340216742</v>
      </c>
      <c r="J104" s="2">
        <f t="shared" si="15"/>
        <v>197.92229693494278</v>
      </c>
      <c r="K104" s="2">
        <f t="shared" si="15"/>
        <v>220.5572767220836</v>
      </c>
      <c r="L104" s="2">
        <f t="shared" si="15"/>
        <v>244.13583080259585</v>
      </c>
      <c r="M104" s="2">
        <f t="shared" si="15"/>
        <v>268.64251189986459</v>
      </c>
      <c r="N104" s="2">
        <f t="shared" si="15"/>
        <v>293.73653584811916</v>
      </c>
      <c r="O104" s="2">
        <f t="shared" si="15"/>
        <v>319.19629719336564</v>
      </c>
      <c r="P104" s="2">
        <f t="shared" si="15"/>
        <v>344.73801748200549</v>
      </c>
      <c r="Q104" s="2">
        <f t="shared" si="15"/>
        <v>370.01608754137442</v>
      </c>
      <c r="R104" s="2">
        <f t="shared" si="15"/>
        <v>394.61104024254615</v>
      </c>
      <c r="S104" s="2">
        <f t="shared" si="15"/>
        <v>418.03238511826055</v>
      </c>
      <c r="T104" s="2">
        <f t="shared" si="15"/>
        <v>439.71564320224479</v>
      </c>
      <c r="U104" s="2">
        <f t="shared" si="15"/>
        <v>459.51613270592992</v>
      </c>
      <c r="V104" s="2">
        <f t="shared" si="15"/>
        <v>476.52572322561366</v>
      </c>
      <c r="W104" s="2">
        <f t="shared" si="15"/>
        <v>490.33543718577431</v>
      </c>
      <c r="X104" s="2">
        <f t="shared" si="15"/>
        <v>500.51747625015594</v>
      </c>
      <c r="Y104" s="2">
        <f t="shared" si="15"/>
        <v>506.74139133951087</v>
      </c>
      <c r="Z104" s="2">
        <f t="shared" si="15"/>
        <v>508.81492671742978</v>
      </c>
      <c r="AA104" s="2">
        <f t="shared" si="15"/>
        <v>506.72701058714898</v>
      </c>
      <c r="AB104" s="2">
        <f t="shared" si="15"/>
        <v>500.67671241916344</v>
      </c>
      <c r="AC104" s="2">
        <f t="shared" si="15"/>
        <v>491.16831228748362</v>
      </c>
      <c r="AD104" s="2">
        <f t="shared" si="15"/>
        <v>478.85368576925612</v>
      </c>
      <c r="AE104" s="2">
        <f t="shared" si="15"/>
        <v>464.59924560364357</v>
      </c>
      <c r="AF104" s="2">
        <f t="shared" si="15"/>
        <v>449.42162416554675</v>
      </c>
      <c r="AG104" s="2">
        <f t="shared" si="15"/>
        <v>434.41456305021745</v>
      </c>
      <c r="AH104" s="2">
        <f t="shared" ref="AH104:BI104" si="16">AH21*AH117^$B5*(AH53/1000)^(1-$B5)</f>
        <v>923.36861215998897</v>
      </c>
      <c r="AI104" s="2">
        <f t="shared" si="16"/>
        <v>1059.6255232936142</v>
      </c>
      <c r="AJ104" s="2">
        <f t="shared" si="16"/>
        <v>1171.4880745290482</v>
      </c>
      <c r="AK104" s="2">
        <f t="shared" si="16"/>
        <v>1267.633665186115</v>
      </c>
      <c r="AL104" s="2">
        <f t="shared" si="16"/>
        <v>1353.3016479484295</v>
      </c>
      <c r="AM104" s="2">
        <f t="shared" si="16"/>
        <v>1431.8396880068228</v>
      </c>
      <c r="AN104" s="2">
        <f t="shared" si="16"/>
        <v>1505.4669899625687</v>
      </c>
      <c r="AO104" s="2">
        <f t="shared" si="16"/>
        <v>1575.6883253049396</v>
      </c>
      <c r="AP104" s="2">
        <f t="shared" si="16"/>
        <v>1643.5364610845368</v>
      </c>
      <c r="AQ104" s="2">
        <f t="shared" si="16"/>
        <v>1709.7223983621548</v>
      </c>
      <c r="AR104" s="2">
        <f t="shared" si="16"/>
        <v>1774.7320390259031</v>
      </c>
      <c r="AS104" s="2">
        <f t="shared" si="16"/>
        <v>1838.8892719088283</v>
      </c>
      <c r="AT104" s="2">
        <f t="shared" si="16"/>
        <v>1902.3959537163835</v>
      </c>
      <c r="AU104" s="2">
        <f t="shared" si="16"/>
        <v>1965.3538752233515</v>
      </c>
      <c r="AV104" s="2">
        <f t="shared" si="16"/>
        <v>2027.7692440953942</v>
      </c>
      <c r="AW104" s="2">
        <f t="shared" si="16"/>
        <v>2089.5360735011814</v>
      </c>
      <c r="AX104" s="2">
        <f t="shared" si="16"/>
        <v>2150.3880432420979</v>
      </c>
      <c r="AY104" s="2">
        <f t="shared" si="16"/>
        <v>2209.7966917371109</v>
      </c>
      <c r="AZ104" s="2">
        <f t="shared" si="16"/>
        <v>2266.7710198963273</v>
      </c>
      <c r="BA104" s="2">
        <f t="shared" si="16"/>
        <v>2343.3759856616339</v>
      </c>
      <c r="BB104" s="2">
        <f t="shared" si="16"/>
        <v>2415.4397388539733</v>
      </c>
      <c r="BC104" s="2">
        <f t="shared" si="16"/>
        <v>2484.1294736515297</v>
      </c>
      <c r="BD104" s="2">
        <f t="shared" si="16"/>
        <v>2550.2631240466153</v>
      </c>
      <c r="BE104" s="2">
        <f t="shared" si="16"/>
        <v>2614.4144112837407</v>
      </c>
      <c r="BF104" s="2">
        <f t="shared" si="16"/>
        <v>2676.9849406674371</v>
      </c>
      <c r="BG104" s="2">
        <f t="shared" si="16"/>
        <v>2738.2544307870617</v>
      </c>
      <c r="BH104" s="2">
        <f t="shared" si="16"/>
        <v>2798.4160773104791</v>
      </c>
      <c r="BI104" s="2">
        <f t="shared" si="16"/>
        <v>2857.6016320997446</v>
      </c>
    </row>
    <row r="105" spans="1:309" ht="18" customHeight="1" x14ac:dyDescent="0.3">
      <c r="A105" s="8" t="str">
        <f>Base!A105</f>
        <v xml:space="preserve">     Total damage (fraction of gross output)</v>
      </c>
      <c r="B105" s="2">
        <f>($B25*B99+$B26*B99^$B$27)</f>
        <v>1.7088000000000001E-3</v>
      </c>
      <c r="C105" s="2">
        <f t="shared" ref="C105:BI105" si="17">($B25*C99+$B26*C99^$B$27)</f>
        <v>2.2873475333261926E-3</v>
      </c>
      <c r="D105" s="2">
        <f t="shared" si="17"/>
        <v>2.9961078111193098E-3</v>
      </c>
      <c r="E105" s="2">
        <f t="shared" si="17"/>
        <v>3.8362034226524953E-3</v>
      </c>
      <c r="F105" s="2">
        <f t="shared" si="17"/>
        <v>4.8065229618601112E-3</v>
      </c>
      <c r="G105" s="2">
        <f t="shared" si="17"/>
        <v>5.9046301765164353E-3</v>
      </c>
      <c r="H105" s="2">
        <f t="shared" si="17"/>
        <v>7.1271695447583591E-3</v>
      </c>
      <c r="I105" s="2">
        <f t="shared" si="17"/>
        <v>8.4577814681003251E-3</v>
      </c>
      <c r="J105" s="2">
        <f t="shared" si="17"/>
        <v>9.8746209115404202E-3</v>
      </c>
      <c r="K105" s="2">
        <f t="shared" si="17"/>
        <v>1.1353453146600813E-2</v>
      </c>
      <c r="L105" s="2">
        <f t="shared" si="17"/>
        <v>1.2869646658616861E-2</v>
      </c>
      <c r="M105" s="2">
        <f t="shared" si="17"/>
        <v>1.4395454418523143E-2</v>
      </c>
      <c r="N105" s="2">
        <f t="shared" si="17"/>
        <v>1.5902742809351517E-2</v>
      </c>
      <c r="O105" s="2">
        <f t="shared" si="17"/>
        <v>1.7368761122076012E-2</v>
      </c>
      <c r="P105" s="2">
        <f t="shared" si="17"/>
        <v>1.8775612216997573E-2</v>
      </c>
      <c r="Q105" s="2">
        <f t="shared" si="17"/>
        <v>2.0110416920560776E-2</v>
      </c>
      <c r="R105" s="2">
        <f t="shared" si="17"/>
        <v>2.1364497676892708E-2</v>
      </c>
      <c r="S105" s="2">
        <f t="shared" si="17"/>
        <v>2.2533029057295633E-2</v>
      </c>
      <c r="T105" s="2">
        <f t="shared" si="17"/>
        <v>2.3614192152835924E-2</v>
      </c>
      <c r="U105" s="2">
        <f t="shared" si="17"/>
        <v>2.4567783370167341E-2</v>
      </c>
      <c r="V105" s="2">
        <f t="shared" si="17"/>
        <v>2.5385845200169926E-2</v>
      </c>
      <c r="W105" s="2">
        <f t="shared" si="17"/>
        <v>2.6073334109161923E-2</v>
      </c>
      <c r="X105" s="2">
        <f t="shared" si="17"/>
        <v>2.6636505249491536E-2</v>
      </c>
      <c r="Y105" s="2">
        <f t="shared" si="17"/>
        <v>2.7082885959016451E-2</v>
      </c>
      <c r="Z105" s="2">
        <f t="shared" si="17"/>
        <v>2.7420733669525084E-2</v>
      </c>
      <c r="AA105" s="2">
        <f t="shared" si="17"/>
        <v>2.7658935161821076E-2</v>
      </c>
      <c r="AB105" s="2">
        <f t="shared" si="17"/>
        <v>2.7806739444618107E-2</v>
      </c>
      <c r="AC105" s="2">
        <f t="shared" si="17"/>
        <v>2.7883202601059174E-2</v>
      </c>
      <c r="AD105" s="2">
        <f t="shared" si="17"/>
        <v>2.7902169109085075E-2</v>
      </c>
      <c r="AE105" s="2">
        <f t="shared" si="17"/>
        <v>2.7874877212240388E-2</v>
      </c>
      <c r="AF105" s="2">
        <f t="shared" si="17"/>
        <v>2.7810504733496857E-2</v>
      </c>
      <c r="AG105" s="2">
        <f t="shared" si="17"/>
        <v>2.7716646154112557E-2</v>
      </c>
      <c r="AH105" s="2">
        <f t="shared" si="17"/>
        <v>2.7599706676537307E-2</v>
      </c>
      <c r="AI105" s="2">
        <f t="shared" si="17"/>
        <v>2.7534560615169162E-2</v>
      </c>
      <c r="AJ105" s="2">
        <f t="shared" si="17"/>
        <v>2.7526774478693204E-2</v>
      </c>
      <c r="AK105" s="2">
        <f t="shared" si="17"/>
        <v>2.7575671759738567E-2</v>
      </c>
      <c r="AL105" s="2">
        <f t="shared" si="17"/>
        <v>2.7677327210159898E-2</v>
      </c>
      <c r="AM105" s="2">
        <f t="shared" si="17"/>
        <v>2.7826272337816555E-2</v>
      </c>
      <c r="AN105" s="2">
        <f t="shared" si="17"/>
        <v>2.8016474740538859E-2</v>
      </c>
      <c r="AO105" s="2">
        <f t="shared" si="17"/>
        <v>2.8241894112078343E-2</v>
      </c>
      <c r="AP105" s="2">
        <f t="shared" si="17"/>
        <v>2.8496786874000798E-2</v>
      </c>
      <c r="AQ105" s="2">
        <f t="shared" si="17"/>
        <v>2.8775860491636843E-2</v>
      </c>
      <c r="AR105" s="2">
        <f t="shared" si="17"/>
        <v>2.9074338146431813E-2</v>
      </c>
      <c r="AS105" s="2">
        <f t="shared" si="17"/>
        <v>2.9387970638065256E-2</v>
      </c>
      <c r="AT105" s="2">
        <f t="shared" si="17"/>
        <v>2.9713018017067237E-2</v>
      </c>
      <c r="AU105" s="2">
        <f t="shared" si="17"/>
        <v>3.0046214577050232E-2</v>
      </c>
      <c r="AV105" s="2">
        <f t="shared" si="17"/>
        <v>3.0384725229122861E-2</v>
      </c>
      <c r="AW105" s="2">
        <f t="shared" si="17"/>
        <v>3.0726097545589404E-2</v>
      </c>
      <c r="AX105" s="2">
        <f t="shared" si="17"/>
        <v>3.1068211039317613E-2</v>
      </c>
      <c r="AY105" s="2">
        <f t="shared" si="17"/>
        <v>3.1409222825449799E-2</v>
      </c>
      <c r="AZ105" s="2">
        <f t="shared" si="17"/>
        <v>3.1747505976953978E-2</v>
      </c>
      <c r="BA105" s="2">
        <f t="shared" si="17"/>
        <v>3.2081572596644438E-2</v>
      </c>
      <c r="BB105" s="2">
        <f t="shared" si="17"/>
        <v>3.2411465064799992E-2</v>
      </c>
      <c r="BC105" s="2">
        <f t="shared" si="17"/>
        <v>3.2736844034306593E-2</v>
      </c>
      <c r="BD105" s="2">
        <f t="shared" si="17"/>
        <v>3.3057180123259547E-2</v>
      </c>
      <c r="BE105" s="2">
        <f t="shared" si="17"/>
        <v>3.3371874180158786E-2</v>
      </c>
      <c r="BF105" s="2">
        <f t="shared" si="17"/>
        <v>3.368033048289349E-2</v>
      </c>
      <c r="BG105" s="2">
        <f t="shared" si="17"/>
        <v>3.3981999102311609E-2</v>
      </c>
      <c r="BH105" s="2">
        <f t="shared" si="17"/>
        <v>3.4276398270791306E-2</v>
      </c>
      <c r="BI105" s="2">
        <f t="shared" si="17"/>
        <v>3.4563123994455637E-2</v>
      </c>
    </row>
    <row r="106" spans="1:309" ht="18" customHeight="1" x14ac:dyDescent="0.3">
      <c r="A106" s="8" t="str">
        <f>Base!A106</f>
        <v xml:space="preserve">     Climate damages (trillion $)</v>
      </c>
      <c r="B106" s="2">
        <f>+B104*B105/(1+B105^Parameters!$B$56)</f>
        <v>0.10864889907654759</v>
      </c>
      <c r="C106" s="2">
        <f>+C104*C105/(1+C105^Parameters!$B$56)</f>
        <v>0.17357090285023127</v>
      </c>
      <c r="D106" s="2">
        <f>+D104*D105/(1+D105^Parameters!$B$56)</f>
        <v>0.26589341681292938</v>
      </c>
      <c r="E106" s="2">
        <f>+E104*E105/(1+E105^Parameters!$B$56)</f>
        <v>0.3972907209968079</v>
      </c>
      <c r="F106" s="2">
        <f>+F104*F105/(1+F105^Parameters!$B$56)</f>
        <v>0.57570098978182593</v>
      </c>
      <c r="G106" s="2">
        <f>+G104*G105/(1+G105^Parameters!$B$56)</f>
        <v>0.81089871280646086</v>
      </c>
      <c r="H106" s="2">
        <f>+H104*H105/(1+H105^Parameters!$B$56)</f>
        <v>1.1131658337875308</v>
      </c>
      <c r="I106" s="2">
        <f>+I104*I105/(1+I105^Parameters!$B$56)</f>
        <v>1.4926761583744672</v>
      </c>
      <c r="J106" s="2">
        <f>+J104*J105/(1+J105^Parameters!$B$56)</f>
        <v>1.9544076521738984</v>
      </c>
      <c r="K106" s="2">
        <f>+K104*K105/(1+K105^Parameters!$B$56)</f>
        <v>2.5040867074060462</v>
      </c>
      <c r="L106" s="2">
        <f>+L104*L105/(1+L105^Parameters!$B$56)</f>
        <v>3.1419418791372791</v>
      </c>
      <c r="M106" s="2">
        <f>+M104*M105/(1+M105^Parameters!$B$56)</f>
        <v>3.867231034932062</v>
      </c>
      <c r="N106" s="2">
        <f>+N104*N105/(1+N105^Parameters!$B$56)</f>
        <v>4.6712165833025008</v>
      </c>
      <c r="O106" s="2">
        <f>+O104*O105/(1+O105^Parameters!$B$56)</f>
        <v>5.5440442370027494</v>
      </c>
      <c r="P106" s="2">
        <f>+P104*P105/(1+P105^Parameters!$B$56)</f>
        <v>6.4726673326986655</v>
      </c>
      <c r="Q106" s="2">
        <f>+Q104*Q105/(1+Q105^Parameters!$B$56)</f>
        <v>7.4411777877717533</v>
      </c>
      <c r="R106" s="2">
        <f>+R104*R105/(1+R105^Parameters!$B$56)</f>
        <v>8.4306666525380916</v>
      </c>
      <c r="S106" s="2">
        <f>+S104*S105/(1+S105^Parameters!$B$56)</f>
        <v>9.419535880760364</v>
      </c>
      <c r="T106" s="2">
        <f>+T104*T105/(1+T105^Parameters!$B$56)</f>
        <v>10.38352969118565</v>
      </c>
      <c r="U106" s="2">
        <f>+U104*U105/(1+U105^Parameters!$B$56)</f>
        <v>11.289292803416354</v>
      </c>
      <c r="V106" s="2">
        <f>+V104*V105/(1+V105^Parameters!$B$56)</f>
        <v>12.097008243704444</v>
      </c>
      <c r="W106" s="2">
        <f>+W104*W105/(1+W105^Parameters!$B$56)</f>
        <v>12.784679679306668</v>
      </c>
      <c r="X106" s="2">
        <f>+X104*X105/(1+X105^Parameters!$B$56)</f>
        <v>13.332036383599531</v>
      </c>
      <c r="Y106" s="2">
        <f>+Y104*Y105/(1+Y105^Parameters!$B$56)</f>
        <v>13.724019312361296</v>
      </c>
      <c r="Z106" s="2">
        <f>+Z104*Z105/(1+Z105^Parameters!$B$56)</f>
        <v>13.952078592597562</v>
      </c>
      <c r="AA106" s="2">
        <f>+AA104*AA105/(1+AA105^Parameters!$B$56)</f>
        <v>14.015529530573373</v>
      </c>
      <c r="AB106" s="2">
        <f>+AB104*AB105/(1+AB105^Parameters!$B$56)</f>
        <v>13.922186888227664</v>
      </c>
      <c r="AC106" s="2">
        <f>+AC104*AC105/(1+AC105^Parameters!$B$56)</f>
        <v>13.695345562732204</v>
      </c>
      <c r="AD106" s="2">
        <f>+AD104*AD105/(1+AD105^Parameters!$B$56)</f>
        <v>13.361056518842465</v>
      </c>
      <c r="AE106" s="2">
        <f>+AE104*AE105/(1+AE105^Parameters!$B$56)</f>
        <v>12.950646924101076</v>
      </c>
      <c r="AF106" s="2">
        <f>+AF104*AF105/(1+AF105^Parameters!$B$56)</f>
        <v>12.49864220619178</v>
      </c>
      <c r="AG106" s="2">
        <f>+AG104*AG105/(1+AG105^Parameters!$B$56)</f>
        <v>12.040514728256293</v>
      </c>
      <c r="AH106" s="2">
        <f>+AH104*AH105/(1+AH105^Parameters!$B$56)</f>
        <v>25.484702849937026</v>
      </c>
      <c r="AI106" s="2">
        <f>+AI104*AI105/(1+AI105^Parameters!$B$56)</f>
        <v>29.176323200508353</v>
      </c>
      <c r="AJ106" s="2">
        <f>+AJ104*AJ105/(1+AJ105^Parameters!$B$56)</f>
        <v>32.247288032039634</v>
      </c>
      <c r="AK106" s="2">
        <f>+AK104*AK105/(1+AK105^Parameters!$B$56)</f>
        <v>34.955849862766634</v>
      </c>
      <c r="AL106" s="2">
        <f>+AL104*AL105/(1+AL105^Parameters!$B$56)</f>
        <v>37.45577252431729</v>
      </c>
      <c r="AM106" s="2">
        <f>+AM104*AM105/(1+AM105^Parameters!$B$56)</f>
        <v>39.842761102572133</v>
      </c>
      <c r="AN106" s="2">
        <f>+AN104*AN105/(1+AN105^Parameters!$B$56)</f>
        <v>42.177877897001366</v>
      </c>
      <c r="AO106" s="2">
        <f>+AO104*AO105/(1+AO105^Parameters!$B$56)</f>
        <v>44.50042283690015</v>
      </c>
      <c r="AP106" s="2">
        <f>+AP104*AP105/(1+AP105^Parameters!$B$56)</f>
        <v>46.835508251175533</v>
      </c>
      <c r="AQ106" s="2">
        <f>+AQ104*AQ105/(1+AQ105^Parameters!$B$56)</f>
        <v>49.198733214696098</v>
      </c>
      <c r="AR106" s="2">
        <f>+AR104*AR105/(1+AR105^Parameters!$B$56)</f>
        <v>51.599159421945508</v>
      </c>
      <c r="AS106" s="2">
        <f>+AS104*AS105/(1+AS105^Parameters!$B$56)</f>
        <v>54.041223929509819</v>
      </c>
      <c r="AT106" s="2">
        <f>+AT104*AT105/(1+AT105^Parameters!$B$56)</f>
        <v>56.525925248370683</v>
      </c>
      <c r="AU106" s="2">
        <f>+AU104*AU105/(1+AU105^Parameters!$B$56)</f>
        <v>59.051444254797985</v>
      </c>
      <c r="AV106" s="2">
        <f>+AV104*AV105/(1+AV105^Parameters!$B$56)</f>
        <v>61.613211309904678</v>
      </c>
      <c r="AW106" s="2">
        <f>+AW104*AW105/(1+AW105^Parameters!$B$56)</f>
        <v>64.20328921942513</v>
      </c>
      <c r="AX106" s="2">
        <f>+AX104*AX105/(1+AX105^Parameters!$B$56)</f>
        <v>66.808709543870691</v>
      </c>
      <c r="AY106" s="2">
        <f>+AY104*AY105/(1+AY105^Parameters!$B$56)</f>
        <v>69.407996689712661</v>
      </c>
      <c r="AZ106" s="2">
        <f>+AZ104*AZ105/(1+AZ105^Parameters!$B$56)</f>
        <v>71.964326502544637</v>
      </c>
      <c r="BA106" s="2">
        <f>+BA104*BA105/(1+BA105^Parameters!$B$56)</f>
        <v>75.179186805236839</v>
      </c>
      <c r="BB106" s="2">
        <f>+BB104*BB105/(1+BB105^Parameters!$B$56)</f>
        <v>78.287940711995077</v>
      </c>
      <c r="BC106" s="2">
        <f>+BC104*BC105/(1+BC105^Parameters!$B$56)</f>
        <v>81.322559139954137</v>
      </c>
      <c r="BD106" s="2">
        <f>+BD104*BD105/(1+BD105^Parameters!$B$56)</f>
        <v>84.304507453315438</v>
      </c>
      <c r="BE106" s="2">
        <f>+BE104*BE105/(1+BE105^Parameters!$B$56)</f>
        <v>87.247908788154746</v>
      </c>
      <c r="BF106" s="2">
        <f>+BF104*BF105/(1+BF105^Parameters!$B$56)</f>
        <v>90.161737499408147</v>
      </c>
      <c r="BG106" s="2">
        <f>+BG104*BG105/(1+BG105^Parameters!$B$56)</f>
        <v>93.051359608906537</v>
      </c>
      <c r="BH106" s="2">
        <f>+BH104*BH105/(1+BH105^Parameters!$B$56)</f>
        <v>95.919623993279274</v>
      </c>
      <c r="BI106" s="2">
        <f>+BI104*BI105/(1+BI105^Parameters!$B$56)</f>
        <v>98.767639537022035</v>
      </c>
    </row>
    <row r="107" spans="1:309" ht="18" customHeight="1" x14ac:dyDescent="0.3">
      <c r="A107" s="8" t="str">
        <f>Base!A107</f>
        <v>Output after damages before abatement</v>
      </c>
      <c r="B107" s="2">
        <f t="shared" ref="B107:BI107" si="18">+B104-B106</f>
        <v>63.473337920064125</v>
      </c>
      <c r="C107" s="2">
        <f t="shared" si="18"/>
        <v>75.709477178535835</v>
      </c>
      <c r="D107" s="2">
        <f t="shared" si="18"/>
        <v>88.480384613013641</v>
      </c>
      <c r="E107" s="2">
        <f t="shared" si="18"/>
        <v>103.16622696183404</v>
      </c>
      <c r="F107" s="2">
        <f t="shared" si="18"/>
        <v>119.19923701634625</v>
      </c>
      <c r="G107" s="2">
        <f t="shared" si="18"/>
        <v>136.52178573397259</v>
      </c>
      <c r="H107" s="2">
        <f t="shared" si="18"/>
        <v>155.07307707749595</v>
      </c>
      <c r="I107" s="2">
        <f t="shared" si="18"/>
        <v>174.99286724379294</v>
      </c>
      <c r="J107" s="2">
        <f t="shared" si="18"/>
        <v>195.96788928276888</v>
      </c>
      <c r="K107" s="2">
        <f t="shared" si="18"/>
        <v>218.05319001467754</v>
      </c>
      <c r="L107" s="2">
        <f t="shared" si="18"/>
        <v>240.99388892345857</v>
      </c>
      <c r="M107" s="2">
        <f t="shared" si="18"/>
        <v>264.77528086493254</v>
      </c>
      <c r="N107" s="2">
        <f t="shared" si="18"/>
        <v>289.06531926481665</v>
      </c>
      <c r="O107" s="2">
        <f t="shared" si="18"/>
        <v>313.65225295636287</v>
      </c>
      <c r="P107" s="2">
        <f t="shared" si="18"/>
        <v>338.26535014930681</v>
      </c>
      <c r="Q107" s="2">
        <f t="shared" si="18"/>
        <v>362.57490975360264</v>
      </c>
      <c r="R107" s="2">
        <f t="shared" si="18"/>
        <v>386.18037359000806</v>
      </c>
      <c r="S107" s="2">
        <f t="shared" si="18"/>
        <v>408.6128492375002</v>
      </c>
      <c r="T107" s="2">
        <f t="shared" si="18"/>
        <v>429.33211351105916</v>
      </c>
      <c r="U107" s="2">
        <f t="shared" si="18"/>
        <v>448.22683990251357</v>
      </c>
      <c r="V107" s="2">
        <f t="shared" si="18"/>
        <v>464.4287149819092</v>
      </c>
      <c r="W107" s="2">
        <f t="shared" si="18"/>
        <v>477.55075750646762</v>
      </c>
      <c r="X107" s="2">
        <f t="shared" si="18"/>
        <v>487.18543986655641</v>
      </c>
      <c r="Y107" s="2">
        <f t="shared" si="18"/>
        <v>493.01737202714958</v>
      </c>
      <c r="Z107" s="2">
        <f t="shared" si="18"/>
        <v>494.86284812483223</v>
      </c>
      <c r="AA107" s="2">
        <f t="shared" si="18"/>
        <v>492.71148105657562</v>
      </c>
      <c r="AB107" s="2">
        <f t="shared" si="18"/>
        <v>486.75452553093578</v>
      </c>
      <c r="AC107" s="2">
        <f t="shared" si="18"/>
        <v>477.47296672475142</v>
      </c>
      <c r="AD107" s="2">
        <f t="shared" si="18"/>
        <v>465.49262925041364</v>
      </c>
      <c r="AE107" s="2">
        <f t="shared" si="18"/>
        <v>451.64859867954249</v>
      </c>
      <c r="AF107" s="2">
        <f t="shared" si="18"/>
        <v>436.92298195935496</v>
      </c>
      <c r="AG107" s="2">
        <f t="shared" si="18"/>
        <v>422.37404832196114</v>
      </c>
      <c r="AH107" s="2">
        <f t="shared" si="18"/>
        <v>897.88390931005199</v>
      </c>
      <c r="AI107" s="2">
        <f t="shared" si="18"/>
        <v>1030.4492000931059</v>
      </c>
      <c r="AJ107" s="2">
        <f t="shared" si="18"/>
        <v>1139.2407864970085</v>
      </c>
      <c r="AK107" s="2">
        <f t="shared" si="18"/>
        <v>1232.6778153233483</v>
      </c>
      <c r="AL107" s="2">
        <f t="shared" si="18"/>
        <v>1315.8458754241121</v>
      </c>
      <c r="AM107" s="2">
        <f t="shared" si="18"/>
        <v>1391.9969269042506</v>
      </c>
      <c r="AN107" s="2">
        <f t="shared" si="18"/>
        <v>1463.2891120655675</v>
      </c>
      <c r="AO107" s="2">
        <f t="shared" si="18"/>
        <v>1531.1879024680395</v>
      </c>
      <c r="AP107" s="2">
        <f t="shared" si="18"/>
        <v>1596.7009528333613</v>
      </c>
      <c r="AQ107" s="2">
        <f t="shared" si="18"/>
        <v>1660.5236651474586</v>
      </c>
      <c r="AR107" s="2">
        <f t="shared" si="18"/>
        <v>1723.1328796039575</v>
      </c>
      <c r="AS107" s="2">
        <f t="shared" si="18"/>
        <v>1784.8480479793184</v>
      </c>
      <c r="AT107" s="2">
        <f t="shared" si="18"/>
        <v>1845.8700284680128</v>
      </c>
      <c r="AU107" s="2">
        <f t="shared" si="18"/>
        <v>1906.3024309685534</v>
      </c>
      <c r="AV107" s="2">
        <f t="shared" si="18"/>
        <v>1966.1560327854895</v>
      </c>
      <c r="AW107" s="2">
        <f t="shared" si="18"/>
        <v>2025.3327842817562</v>
      </c>
      <c r="AX107" s="2">
        <f t="shared" si="18"/>
        <v>2083.5793336982269</v>
      </c>
      <c r="AY107" s="2">
        <f t="shared" si="18"/>
        <v>2140.3886950473984</v>
      </c>
      <c r="AZ107" s="2">
        <f t="shared" si="18"/>
        <v>2194.8066933937826</v>
      </c>
      <c r="BA107" s="2">
        <f t="shared" si="18"/>
        <v>2268.196798856397</v>
      </c>
      <c r="BB107" s="2">
        <f t="shared" si="18"/>
        <v>2337.1517981419784</v>
      </c>
      <c r="BC107" s="2">
        <f t="shared" si="18"/>
        <v>2402.8069145115755</v>
      </c>
      <c r="BD107" s="2">
        <f t="shared" si="18"/>
        <v>2465.9586165932997</v>
      </c>
      <c r="BE107" s="2">
        <f t="shared" si="18"/>
        <v>2527.166502495586</v>
      </c>
      <c r="BF107" s="2">
        <f t="shared" si="18"/>
        <v>2586.8232031680291</v>
      </c>
      <c r="BG107" s="2">
        <f t="shared" si="18"/>
        <v>2645.2030711781549</v>
      </c>
      <c r="BH107" s="2">
        <f t="shared" si="18"/>
        <v>2702.4964533171997</v>
      </c>
      <c r="BI107" s="2">
        <f t="shared" si="18"/>
        <v>2758.8339925627224</v>
      </c>
    </row>
    <row r="108" spans="1:309" ht="18" customHeight="1" x14ac:dyDescent="0.3">
      <c r="A108" s="8" t="str">
        <f>Base!A108</f>
        <v xml:space="preserve">    Abatement cost (fraction of output)</v>
      </c>
      <c r="B108" s="2">
        <f t="shared" ref="B108:AG108" si="19">(B32*(B135)^$B39)*B47^(1-$B$39)</f>
        <v>1.0261150445654081E-4</v>
      </c>
      <c r="C108" s="2">
        <f t="shared" si="19"/>
        <v>1.0563432815370028E-4</v>
      </c>
      <c r="D108" s="2">
        <f t="shared" si="19"/>
        <v>7.0521355232952944E-4</v>
      </c>
      <c r="E108" s="2">
        <f t="shared" si="19"/>
        <v>1.5066452858825932E-3</v>
      </c>
      <c r="F108" s="2">
        <f t="shared" si="19"/>
        <v>2.8331596076639903E-3</v>
      </c>
      <c r="G108" s="2">
        <f t="shared" si="19"/>
        <v>4.3368489603312519E-3</v>
      </c>
      <c r="H108" s="2">
        <f t="shared" si="19"/>
        <v>2.804566852113713E-3</v>
      </c>
      <c r="I108" s="2">
        <f t="shared" si="19"/>
        <v>4.5994378574111911E-3</v>
      </c>
      <c r="J108" s="2">
        <f t="shared" si="19"/>
        <v>4.5929020677420978E-3</v>
      </c>
      <c r="K108" s="2">
        <f t="shared" si="19"/>
        <v>6.0743518648156691E-3</v>
      </c>
      <c r="L108" s="2">
        <f t="shared" si="19"/>
        <v>6.2047139551246839E-3</v>
      </c>
      <c r="M108" s="2">
        <f t="shared" si="19"/>
        <v>7.5999081404859534E-3</v>
      </c>
      <c r="N108" s="2">
        <f t="shared" si="19"/>
        <v>8.7535980022622785E-3</v>
      </c>
      <c r="O108" s="2">
        <f t="shared" si="19"/>
        <v>9.6725292609857929E-3</v>
      </c>
      <c r="P108" s="2">
        <f t="shared" si="19"/>
        <v>1.0336336285401818E-2</v>
      </c>
      <c r="Q108" s="2">
        <f t="shared" si="19"/>
        <v>1.078188216948843E-2</v>
      </c>
      <c r="R108" s="2">
        <f t="shared" si="19"/>
        <v>1.1021549739745269E-2</v>
      </c>
      <c r="S108" s="2">
        <f t="shared" si="19"/>
        <v>1.1096010348565935E-2</v>
      </c>
      <c r="T108" s="2">
        <f t="shared" si="19"/>
        <v>9.4646585260119119E-3</v>
      </c>
      <c r="U108" s="2">
        <f t="shared" si="19"/>
        <v>9.7169565487963631E-3</v>
      </c>
      <c r="V108" s="2">
        <f t="shared" si="19"/>
        <v>9.5845600174478667E-3</v>
      </c>
      <c r="W108" s="2">
        <f t="shared" si="19"/>
        <v>9.3959703006018941E-3</v>
      </c>
      <c r="X108" s="2">
        <f t="shared" si="19"/>
        <v>9.1553153106423701E-3</v>
      </c>
      <c r="Y108" s="2">
        <f t="shared" si="19"/>
        <v>8.8806454725230688E-3</v>
      </c>
      <c r="Z108" s="2">
        <f t="shared" si="19"/>
        <v>8.5781044950769044E-3</v>
      </c>
      <c r="AA108" s="2">
        <f t="shared" si="19"/>
        <v>8.2574995049207161E-3</v>
      </c>
      <c r="AB108" s="2">
        <f t="shared" si="19"/>
        <v>7.6619632282717972E-3</v>
      </c>
      <c r="AC108" s="2">
        <f t="shared" si="19"/>
        <v>7.149543604457736E-3</v>
      </c>
      <c r="AD108" s="2">
        <f t="shared" si="19"/>
        <v>6.6728554396487099E-3</v>
      </c>
      <c r="AE108" s="2">
        <f t="shared" si="19"/>
        <v>6.2293076508397318E-3</v>
      </c>
      <c r="AF108" s="2">
        <f t="shared" si="19"/>
        <v>5.8165040942760628E-3</v>
      </c>
      <c r="AG108" s="2">
        <f t="shared" si="19"/>
        <v>5.432228381327244E-3</v>
      </c>
      <c r="AH108" s="2">
        <f t="shared" ref="AH108:BI108" si="20">(AH32*(AH135)^$B39)*AH47^(1-$B$39)</f>
        <v>5.0744299165242455E-3</v>
      </c>
      <c r="AI108" s="2">
        <f t="shared" si="20"/>
        <v>4.7412110562813758E-3</v>
      </c>
      <c r="AJ108" s="2">
        <f t="shared" si="20"/>
        <v>4.4308152955030468E-3</v>
      </c>
      <c r="AK108" s="2">
        <f t="shared" si="20"/>
        <v>4.1416163971908244E-3</v>
      </c>
      <c r="AL108" s="2">
        <f t="shared" si="20"/>
        <v>3.8721083873869393E-3</v>
      </c>
      <c r="AM108" s="2">
        <f t="shared" si="20"/>
        <v>3.6208963443794154E-3</v>
      </c>
      <c r="AN108" s="2">
        <f t="shared" si="20"/>
        <v>3.3866879171079375E-3</v>
      </c>
      <c r="AO108" s="2">
        <f t="shared" si="20"/>
        <v>3.1682855132000027E-3</v>
      </c>
      <c r="AP108" s="2">
        <f t="shared" si="20"/>
        <v>2.9645791020807537E-3</v>
      </c>
      <c r="AQ108" s="2">
        <f t="shared" si="20"/>
        <v>2.7745395831794929E-3</v>
      </c>
      <c r="AR108" s="2">
        <f t="shared" si="20"/>
        <v>2.5972126734400448E-3</v>
      </c>
      <c r="AS108" s="2">
        <f t="shared" si="20"/>
        <v>2.4317132721658231E-3</v>
      </c>
      <c r="AT108" s="2">
        <f t="shared" si="20"/>
        <v>2.2772202647256649E-3</v>
      </c>
      <c r="AU108" s="2">
        <f t="shared" si="20"/>
        <v>2.1329717298421464E-3</v>
      </c>
      <c r="AV108" s="2">
        <f t="shared" si="20"/>
        <v>1.9982605181066574E-3</v>
      </c>
      <c r="AW108" s="2">
        <f t="shared" si="20"/>
        <v>1.8724301720388621E-3</v>
      </c>
      <c r="AX108" s="2">
        <f t="shared" si="20"/>
        <v>1.7548711604542782E-3</v>
      </c>
      <c r="AY108" s="2">
        <f t="shared" si="20"/>
        <v>1.6450174021422827E-3</v>
      </c>
      <c r="AZ108" s="2">
        <f t="shared" si="20"/>
        <v>1.5423430559061283E-3</v>
      </c>
      <c r="BA108" s="2">
        <f t="shared" si="20"/>
        <v>1.4463595558928625E-3</v>
      </c>
      <c r="BB108" s="2">
        <f t="shared" si="20"/>
        <v>1.3566128728594972E-3</v>
      </c>
      <c r="BC108" s="2">
        <f t="shared" si="20"/>
        <v>1.2726809835959375E-3</v>
      </c>
      <c r="BD108" s="2">
        <f t="shared" si="20"/>
        <v>1.1941715321675652E-3</v>
      </c>
      <c r="BE108" s="2">
        <f t="shared" si="20"/>
        <v>1.120719667962296E-3</v>
      </c>
      <c r="BF108" s="2">
        <f t="shared" si="20"/>
        <v>1.0519860467387311E-3</v>
      </c>
      <c r="BG108" s="2">
        <f t="shared" si="20"/>
        <v>9.876549819831501E-4</v>
      </c>
      <c r="BH108" s="2">
        <f t="shared" si="20"/>
        <v>9.2743273490212392E-4</v>
      </c>
      <c r="BI108" s="2">
        <f t="shared" si="20"/>
        <v>8.7104593231233484E-4</v>
      </c>
    </row>
    <row r="109" spans="1:309" ht="18" customHeight="1" x14ac:dyDescent="0.3">
      <c r="A109" s="8" t="str">
        <f>Base!A109</f>
        <v xml:space="preserve">    Abatement cost ($ trillion)</v>
      </c>
      <c r="B109" s="2">
        <f t="shared" ref="B109:BI109" si="21">+B104*B108</f>
        <v>6.5242433238479726E-3</v>
      </c>
      <c r="C109" s="2">
        <f t="shared" si="21"/>
        <v>8.0158548023321514E-3</v>
      </c>
      <c r="D109" s="2">
        <f t="shared" si="21"/>
        <v>6.2585077985438067E-2</v>
      </c>
      <c r="E109" s="2">
        <f t="shared" si="21"/>
        <v>0.15603348570625569</v>
      </c>
      <c r="F109" s="2">
        <f t="shared" si="21"/>
        <v>0.33934151636942056</v>
      </c>
      <c r="G109" s="2">
        <f t="shared" si="21"/>
        <v>0.59559110976251362</v>
      </c>
      <c r="H109" s="2">
        <f t="shared" si="21"/>
        <v>0.43803475962516603</v>
      </c>
      <c r="I109" s="2">
        <f t="shared" si="21"/>
        <v>0.81173428960971472</v>
      </c>
      <c r="J109" s="2">
        <f t="shared" si="21"/>
        <v>0.90903772684476414</v>
      </c>
      <c r="K109" s="2">
        <f t="shared" si="21"/>
        <v>1.3397425051554541</v>
      </c>
      <c r="L109" s="2">
        <f t="shared" si="21"/>
        <v>1.5147929963268252</v>
      </c>
      <c r="M109" s="2">
        <f t="shared" si="21"/>
        <v>2.0416584130683755</v>
      </c>
      <c r="N109" s="2">
        <f t="shared" si="21"/>
        <v>2.5712515533915381</v>
      </c>
      <c r="O109" s="2">
        <f t="shared" si="21"/>
        <v>3.0874355246011462</v>
      </c>
      <c r="P109" s="2">
        <f t="shared" si="21"/>
        <v>3.5633280790567397</v>
      </c>
      <c r="Q109" s="2">
        <f t="shared" si="21"/>
        <v>3.9894698566862146</v>
      </c>
      <c r="R109" s="2">
        <f t="shared" si="21"/>
        <v>4.3492252078858442</v>
      </c>
      <c r="S109" s="2">
        <f t="shared" si="21"/>
        <v>4.6384916713079196</v>
      </c>
      <c r="T109" s="2">
        <f t="shared" si="21"/>
        <v>4.1617584114549375</v>
      </c>
      <c r="U109" s="2">
        <f t="shared" si="21"/>
        <v>4.4650982949744646</v>
      </c>
      <c r="V109" s="2">
        <f t="shared" si="21"/>
        <v>4.5672893941136445</v>
      </c>
      <c r="W109" s="2">
        <f t="shared" si="21"/>
        <v>4.6071772051301814</v>
      </c>
      <c r="X109" s="2">
        <f t="shared" si="21"/>
        <v>4.5823953135571314</v>
      </c>
      <c r="Y109" s="2">
        <f t="shared" si="21"/>
        <v>4.5001906427392679</v>
      </c>
      <c r="Z109" s="2">
        <f t="shared" si="21"/>
        <v>4.3646676100370101</v>
      </c>
      <c r="AA109" s="2">
        <f t="shared" si="21"/>
        <v>4.1842980390533375</v>
      </c>
      <c r="AB109" s="2">
        <f t="shared" si="21"/>
        <v>3.8361665598076438</v>
      </c>
      <c r="AC109" s="2">
        <f t="shared" si="21"/>
        <v>3.5116292658272785</v>
      </c>
      <c r="AD109" s="2">
        <f t="shared" si="21"/>
        <v>3.1953214218812147</v>
      </c>
      <c r="AE109" s="2">
        <f t="shared" si="21"/>
        <v>2.8941316352131445</v>
      </c>
      <c r="AF109" s="2">
        <f t="shared" si="21"/>
        <v>2.6140627170151007</v>
      </c>
      <c r="AG109" s="2">
        <f t="shared" si="21"/>
        <v>2.3598391186632646</v>
      </c>
      <c r="AH109" s="2">
        <f t="shared" si="21"/>
        <v>4.6855693095241211</v>
      </c>
      <c r="AI109" s="2">
        <f t="shared" si="21"/>
        <v>5.0239082465576219</v>
      </c>
      <c r="AJ109" s="2">
        <f t="shared" si="21"/>
        <v>5.1906472791227198</v>
      </c>
      <c r="AK109" s="2">
        <f t="shared" si="21"/>
        <v>5.250052373365917</v>
      </c>
      <c r="AL109" s="2">
        <f t="shared" si="21"/>
        <v>5.2401306616856811</v>
      </c>
      <c r="AM109" s="2">
        <f t="shared" si="21"/>
        <v>5.1845430920412676</v>
      </c>
      <c r="AN109" s="2">
        <f t="shared" si="21"/>
        <v>5.0985468645110883</v>
      </c>
      <c r="AO109" s="2">
        <f t="shared" si="21"/>
        <v>4.9922304943820137</v>
      </c>
      <c r="AP109" s="2">
        <f t="shared" si="21"/>
        <v>4.8723938460389755</v>
      </c>
      <c r="AQ109" s="2">
        <f t="shared" si="21"/>
        <v>4.7436924705043761</v>
      </c>
      <c r="AR109" s="2">
        <f t="shared" si="21"/>
        <v>4.6093565437181674</v>
      </c>
      <c r="AS109" s="2">
        <f t="shared" si="21"/>
        <v>4.4716514485440451</v>
      </c>
      <c r="AT109" s="2">
        <f t="shared" si="21"/>
        <v>4.3321746173350562</v>
      </c>
      <c r="AU109" s="2">
        <f t="shared" si="21"/>
        <v>4.1920442549871177</v>
      </c>
      <c r="AV109" s="2">
        <f t="shared" si="21"/>
        <v>4.0520112203068077</v>
      </c>
      <c r="AW109" s="2">
        <f t="shared" si="21"/>
        <v>3.9125103895872253</v>
      </c>
      <c r="AX109" s="2">
        <f t="shared" si="21"/>
        <v>3.7736539608712647</v>
      </c>
      <c r="AY109" s="2">
        <f t="shared" si="21"/>
        <v>3.635154013103993</v>
      </c>
      <c r="AZ109" s="2">
        <f t="shared" si="21"/>
        <v>3.4961385418663524</v>
      </c>
      <c r="BA109" s="2">
        <f t="shared" si="21"/>
        <v>3.3893642499115595</v>
      </c>
      <c r="BB109" s="2">
        <f t="shared" si="21"/>
        <v>3.2768166433456822</v>
      </c>
      <c r="BC109" s="2">
        <f t="shared" si="21"/>
        <v>3.1615043419064874</v>
      </c>
      <c r="BD109" s="2">
        <f t="shared" si="21"/>
        <v>3.045451622273188</v>
      </c>
      <c r="BE109" s="2">
        <f t="shared" si="21"/>
        <v>2.9300256509297555</v>
      </c>
      <c r="BF109" s="2">
        <f t="shared" si="21"/>
        <v>2.816150804911854</v>
      </c>
      <c r="BG109" s="2">
        <f t="shared" si="21"/>
        <v>2.7044506305042764</v>
      </c>
      <c r="BH109" s="2">
        <f t="shared" si="21"/>
        <v>2.5953426759741309</v>
      </c>
      <c r="BI109" s="2">
        <f t="shared" si="21"/>
        <v>2.4891022778095717</v>
      </c>
    </row>
    <row r="110" spans="1:309" ht="18" customHeight="1" x14ac:dyDescent="0.3">
      <c r="A110" s="8" t="str">
        <f>Base!A110</f>
        <v>Net output (net of damages and abatement, $trill p.a.)</v>
      </c>
      <c r="B110" s="2">
        <f>+B107-B109</f>
        <v>63.46681367674028</v>
      </c>
      <c r="C110" s="2">
        <f>+C107-C109</f>
        <v>75.701461323733497</v>
      </c>
      <c r="D110" s="2">
        <f>+D107-D109</f>
        <v>88.417799535028209</v>
      </c>
      <c r="E110" s="2">
        <f>+E107-E109</f>
        <v>103.01019347612778</v>
      </c>
      <c r="F110" s="2">
        <f>+F107-F109</f>
        <v>118.85989549997683</v>
      </c>
      <c r="G110" s="2">
        <f t="shared" ref="G110:BI110" si="22">+G107-G109</f>
        <v>135.92619462421007</v>
      </c>
      <c r="H110" s="2">
        <f t="shared" si="22"/>
        <v>154.63504231787078</v>
      </c>
      <c r="I110" s="2">
        <f t="shared" si="22"/>
        <v>174.18113295418323</v>
      </c>
      <c r="J110" s="2">
        <f t="shared" si="22"/>
        <v>195.05885155592412</v>
      </c>
      <c r="K110" s="2">
        <f t="shared" si="22"/>
        <v>216.7134475095221</v>
      </c>
      <c r="L110" s="2">
        <f t="shared" si="22"/>
        <v>239.47909592713174</v>
      </c>
      <c r="M110" s="2">
        <f t="shared" si="22"/>
        <v>262.73362245186416</v>
      </c>
      <c r="N110" s="2">
        <f t="shared" si="22"/>
        <v>286.49406771142509</v>
      </c>
      <c r="O110" s="2">
        <f t="shared" si="22"/>
        <v>310.56481743176175</v>
      </c>
      <c r="P110" s="2">
        <f t="shared" si="22"/>
        <v>334.70202207025005</v>
      </c>
      <c r="Q110" s="2">
        <f t="shared" si="22"/>
        <v>358.5854398969164</v>
      </c>
      <c r="R110" s="2">
        <f t="shared" si="22"/>
        <v>381.83114838212219</v>
      </c>
      <c r="S110" s="2">
        <f t="shared" si="22"/>
        <v>403.97435756619228</v>
      </c>
      <c r="T110" s="2">
        <f t="shared" si="22"/>
        <v>425.17035509960425</v>
      </c>
      <c r="U110" s="2">
        <f t="shared" si="22"/>
        <v>443.76174160753914</v>
      </c>
      <c r="V110" s="2">
        <f t="shared" si="22"/>
        <v>459.86142558779557</v>
      </c>
      <c r="W110" s="2">
        <f t="shared" si="22"/>
        <v>472.94358030133742</v>
      </c>
      <c r="X110" s="2">
        <f t="shared" si="22"/>
        <v>482.60304455299928</v>
      </c>
      <c r="Y110" s="2">
        <f t="shared" si="22"/>
        <v>488.51718138441032</v>
      </c>
      <c r="Z110" s="2">
        <f t="shared" si="22"/>
        <v>490.49818051479519</v>
      </c>
      <c r="AA110" s="2">
        <f t="shared" si="22"/>
        <v>488.5271830175223</v>
      </c>
      <c r="AB110" s="2">
        <f t="shared" si="22"/>
        <v>482.91835897112816</v>
      </c>
      <c r="AC110" s="2">
        <f t="shared" si="22"/>
        <v>473.96133745892416</v>
      </c>
      <c r="AD110" s="2">
        <f t="shared" si="22"/>
        <v>462.29730782853244</v>
      </c>
      <c r="AE110" s="2">
        <f t="shared" si="22"/>
        <v>448.75446704432932</v>
      </c>
      <c r="AF110" s="2">
        <f t="shared" si="22"/>
        <v>434.30891924233987</v>
      </c>
      <c r="AG110" s="2">
        <f t="shared" si="22"/>
        <v>420.01420920329787</v>
      </c>
      <c r="AH110" s="2">
        <f t="shared" si="22"/>
        <v>893.19834000052788</v>
      </c>
      <c r="AI110" s="2">
        <f t="shared" si="22"/>
        <v>1025.4252918465484</v>
      </c>
      <c r="AJ110" s="2">
        <f t="shared" si="22"/>
        <v>1134.0501392178858</v>
      </c>
      <c r="AK110" s="2">
        <f t="shared" si="22"/>
        <v>1227.4277629499825</v>
      </c>
      <c r="AL110" s="2">
        <f t="shared" si="22"/>
        <v>1310.6057447624264</v>
      </c>
      <c r="AM110" s="2">
        <f t="shared" si="22"/>
        <v>1386.8123838122094</v>
      </c>
      <c r="AN110" s="2">
        <f t="shared" si="22"/>
        <v>1458.1905652010564</v>
      </c>
      <c r="AO110" s="2">
        <f t="shared" si="22"/>
        <v>1526.1956719736575</v>
      </c>
      <c r="AP110" s="2">
        <f t="shared" si="22"/>
        <v>1591.8285589873224</v>
      </c>
      <c r="AQ110" s="2">
        <f t="shared" si="22"/>
        <v>1655.7799726769542</v>
      </c>
      <c r="AR110" s="2">
        <f t="shared" si="22"/>
        <v>1718.5235230602393</v>
      </c>
      <c r="AS110" s="2">
        <f t="shared" si="22"/>
        <v>1780.3763965307744</v>
      </c>
      <c r="AT110" s="2">
        <f t="shared" si="22"/>
        <v>1841.5378538506777</v>
      </c>
      <c r="AU110" s="2">
        <f t="shared" si="22"/>
        <v>1902.1103867135662</v>
      </c>
      <c r="AV110" s="2">
        <f t="shared" si="22"/>
        <v>1962.1040215651826</v>
      </c>
      <c r="AW110" s="2">
        <f t="shared" si="22"/>
        <v>2021.420273892169</v>
      </c>
      <c r="AX110" s="2">
        <f t="shared" si="22"/>
        <v>2079.8056797373556</v>
      </c>
      <c r="AY110" s="2">
        <f t="shared" si="22"/>
        <v>2136.7535410342944</v>
      </c>
      <c r="AZ110" s="2">
        <f t="shared" si="22"/>
        <v>2191.3105548519161</v>
      </c>
      <c r="BA110" s="2">
        <f t="shared" si="22"/>
        <v>2264.8074346064855</v>
      </c>
      <c r="BB110" s="2">
        <f t="shared" si="22"/>
        <v>2333.8749814986327</v>
      </c>
      <c r="BC110" s="2">
        <f t="shared" si="22"/>
        <v>2399.645410169669</v>
      </c>
      <c r="BD110" s="2">
        <f t="shared" si="22"/>
        <v>2462.9131649710266</v>
      </c>
      <c r="BE110" s="2">
        <f t="shared" si="22"/>
        <v>2524.2364768446564</v>
      </c>
      <c r="BF110" s="2">
        <f t="shared" si="22"/>
        <v>2584.0070523631171</v>
      </c>
      <c r="BG110" s="2">
        <f t="shared" si="22"/>
        <v>2642.4986205476507</v>
      </c>
      <c r="BH110" s="2">
        <f t="shared" si="22"/>
        <v>2699.9011106412254</v>
      </c>
      <c r="BI110" s="2">
        <f t="shared" si="22"/>
        <v>2756.3448902849127</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36.992070540449966</v>
      </c>
      <c r="C112" s="2">
        <f t="shared" si="23"/>
        <v>40.062561299712698</v>
      </c>
      <c r="D112" s="2">
        <f t="shared" si="23"/>
        <v>41.32548089293492</v>
      </c>
      <c r="E112" s="2">
        <f t="shared" si="23"/>
        <v>42.680552872641634</v>
      </c>
      <c r="F112" s="2">
        <f t="shared" si="23"/>
        <v>44.158604858472216</v>
      </c>
      <c r="G112" s="2">
        <f t="shared" si="23"/>
        <v>45.714373583634234</v>
      </c>
      <c r="H112" s="2">
        <f t="shared" si="23"/>
        <v>45.391420022216586</v>
      </c>
      <c r="I112" s="2">
        <f t="shared" si="23"/>
        <v>44.319770780597942</v>
      </c>
      <c r="J112" s="2">
        <f t="shared" si="23"/>
        <v>42.832752990202714</v>
      </c>
      <c r="K112" s="2">
        <f t="shared" si="23"/>
        <v>41.092189842409503</v>
      </c>
      <c r="L112" s="2">
        <f t="shared" si="23"/>
        <v>38.662130942111851</v>
      </c>
      <c r="M112" s="2">
        <f t="shared" si="23"/>
        <v>35.813024398519204</v>
      </c>
      <c r="N112" s="2">
        <f t="shared" si="23"/>
        <v>33.189146203792127</v>
      </c>
      <c r="O112" s="2">
        <f t="shared" si="23"/>
        <v>30.731173819351071</v>
      </c>
      <c r="P112" s="2">
        <f t="shared" si="23"/>
        <v>28.484515174549124</v>
      </c>
      <c r="Q112" s="2">
        <f t="shared" si="23"/>
        <v>26.406057667571346</v>
      </c>
      <c r="R112" s="2">
        <f t="shared" si="23"/>
        <v>24.509635000924504</v>
      </c>
      <c r="S112" s="2">
        <f t="shared" si="23"/>
        <v>22.761428282487529</v>
      </c>
      <c r="T112" s="2">
        <f t="shared" si="23"/>
        <v>21.037240562177217</v>
      </c>
      <c r="U112" s="2">
        <f t="shared" si="23"/>
        <v>18.133828056444607</v>
      </c>
      <c r="V112" s="2">
        <f t="shared" si="23"/>
        <v>16.253770712173853</v>
      </c>
      <c r="W112" s="2">
        <f t="shared" si="23"/>
        <v>14.458585846678121</v>
      </c>
      <c r="X112" s="2">
        <f t="shared" si="23"/>
        <v>12.783153954267011</v>
      </c>
      <c r="Y112" s="2">
        <f t="shared" si="23"/>
        <v>11.211825717979083</v>
      </c>
      <c r="Z112" s="2">
        <f t="shared" si="23"/>
        <v>9.7614976501539061</v>
      </c>
      <c r="AA112" s="2">
        <f t="shared" si="23"/>
        <v>8.4311757157816167</v>
      </c>
      <c r="AB112" s="2">
        <f t="shared" si="23"/>
        <v>8.1102159272861911</v>
      </c>
      <c r="AC112" s="2">
        <f t="shared" si="23"/>
        <v>7.6130731185469207</v>
      </c>
      <c r="AD112" s="2">
        <f t="shared" si="23"/>
        <v>7.1038908513356009</v>
      </c>
      <c r="AE112" s="2">
        <f t="shared" si="23"/>
        <v>6.5984391528696253</v>
      </c>
      <c r="AF112" s="2">
        <f t="shared" si="23"/>
        <v>6.1120720666546573</v>
      </c>
      <c r="AG112" s="2">
        <f t="shared" si="23"/>
        <v>5.658623161165087</v>
      </c>
      <c r="AH112" s="2">
        <f t="shared" ref="AH112:BI112" si="24">+AH113+AH44</f>
        <v>11.51950472984678</v>
      </c>
      <c r="AI112" s="2">
        <f t="shared" si="24"/>
        <v>12.667230124113942</v>
      </c>
      <c r="AJ112" s="2">
        <f t="shared" si="24"/>
        <v>13.422681655826871</v>
      </c>
      <c r="AK112" s="2">
        <f t="shared" si="24"/>
        <v>13.924012463077492</v>
      </c>
      <c r="AL112" s="2">
        <f t="shared" si="24"/>
        <v>14.253750217454348</v>
      </c>
      <c r="AM112" s="2">
        <f t="shared" si="24"/>
        <v>14.463919464590768</v>
      </c>
      <c r="AN112" s="2">
        <f t="shared" si="24"/>
        <v>14.588545203354627</v>
      </c>
      <c r="AO112" s="2">
        <f t="shared" si="24"/>
        <v>14.650465802609975</v>
      </c>
      <c r="AP112" s="2">
        <f t="shared" si="24"/>
        <v>14.665312122004352</v>
      </c>
      <c r="AQ112" s="2">
        <f t="shared" si="24"/>
        <v>14.643950501899308</v>
      </c>
      <c r="AR112" s="2">
        <f t="shared" si="24"/>
        <v>14.594034220949846</v>
      </c>
      <c r="AS112" s="2">
        <f t="shared" si="24"/>
        <v>14.521007461056199</v>
      </c>
      <c r="AT112" s="2">
        <f t="shared" si="24"/>
        <v>14.428754130514223</v>
      </c>
      <c r="AU112" s="2">
        <f t="shared" si="24"/>
        <v>14.320001844416261</v>
      </c>
      <c r="AV112" s="2">
        <f t="shared" si="24"/>
        <v>14.196536297567038</v>
      </c>
      <c r="AW112" s="2">
        <f t="shared" si="24"/>
        <v>14.059244055648032</v>
      </c>
      <c r="AX112" s="2">
        <f t="shared" si="24"/>
        <v>13.90795831227077</v>
      </c>
      <c r="AY112" s="2">
        <f t="shared" si="24"/>
        <v>13.741023093802186</v>
      </c>
      <c r="AZ112" s="2">
        <f t="shared" si="24"/>
        <v>13.554388228190204</v>
      </c>
      <c r="BA112" s="2">
        <f t="shared" si="24"/>
        <v>13.477353515933789</v>
      </c>
      <c r="BB112" s="2">
        <f t="shared" si="24"/>
        <v>13.363913822150559</v>
      </c>
      <c r="BC112" s="2">
        <f t="shared" si="24"/>
        <v>13.224233375271581</v>
      </c>
      <c r="BD112" s="2">
        <f t="shared" si="24"/>
        <v>13.065428598532559</v>
      </c>
      <c r="BE112" s="2">
        <f t="shared" si="24"/>
        <v>12.892544562868155</v>
      </c>
      <c r="BF112" s="2">
        <f t="shared" si="24"/>
        <v>12.709205812269223</v>
      </c>
      <c r="BG112" s="2">
        <f t="shared" si="24"/>
        <v>12.518055365758993</v>
      </c>
      <c r="BH112" s="2">
        <f t="shared" si="24"/>
        <v>12.321053358892796</v>
      </c>
      <c r="BI112" s="2">
        <f t="shared" si="24"/>
        <v>12.119681443713709</v>
      </c>
    </row>
    <row r="113" spans="1:124" x14ac:dyDescent="0.3">
      <c r="A113" s="8" t="str">
        <f>Base!A113</f>
        <v>Industrial emissions (GTCO2 per year)</v>
      </c>
      <c r="B113" s="5">
        <f t="shared" ref="B113:AG113" si="25">+B41*B104*(1-B135)</f>
        <v>33.692070540449969</v>
      </c>
      <c r="C113" s="5">
        <f t="shared" si="25"/>
        <v>37.422561299712697</v>
      </c>
      <c r="D113" s="5">
        <f t="shared" si="25"/>
        <v>39.213480892934918</v>
      </c>
      <c r="E113" s="5">
        <f t="shared" si="25"/>
        <v>40.990952872641635</v>
      </c>
      <c r="F113" s="5">
        <f t="shared" si="25"/>
        <v>42.806924858472215</v>
      </c>
      <c r="G113" s="5">
        <f t="shared" si="25"/>
        <v>44.633029583634233</v>
      </c>
      <c r="H113" s="5">
        <f t="shared" si="25"/>
        <v>44.526344822216586</v>
      </c>
      <c r="I113" s="5">
        <f t="shared" si="25"/>
        <v>43.627710620597945</v>
      </c>
      <c r="J113" s="5">
        <f t="shared" si="25"/>
        <v>42.279104862202715</v>
      </c>
      <c r="K113" s="5">
        <f t="shared" si="25"/>
        <v>40.649271340009506</v>
      </c>
      <c r="L113" s="5">
        <f t="shared" si="25"/>
        <v>38.307796140191854</v>
      </c>
      <c r="M113" s="5">
        <f t="shared" si="25"/>
        <v>35.529556556983202</v>
      </c>
      <c r="N113" s="5">
        <f t="shared" si="25"/>
        <v>32.962371930563329</v>
      </c>
      <c r="O113" s="5">
        <f t="shared" si="25"/>
        <v>30.54975440076803</v>
      </c>
      <c r="P113" s="5">
        <f t="shared" si="25"/>
        <v>28.33937963968269</v>
      </c>
      <c r="Q113" s="5">
        <f t="shared" si="25"/>
        <v>26.289949239678201</v>
      </c>
      <c r="R113" s="5">
        <f t="shared" si="25"/>
        <v>24.416748258609989</v>
      </c>
      <c r="S113" s="5">
        <f t="shared" si="25"/>
        <v>22.687118888635915</v>
      </c>
      <c r="T113" s="5">
        <f t="shared" si="25"/>
        <v>20.977793047095926</v>
      </c>
      <c r="U113" s="5">
        <f t="shared" si="25"/>
        <v>18.086270044379575</v>
      </c>
      <c r="V113" s="5">
        <f t="shared" si="25"/>
        <v>16.215724302521828</v>
      </c>
      <c r="W113" s="5">
        <f t="shared" si="25"/>
        <v>14.4281487189565</v>
      </c>
      <c r="X113" s="5">
        <f t="shared" si="25"/>
        <v>12.758804252089714</v>
      </c>
      <c r="Y113" s="5">
        <f t="shared" si="25"/>
        <v>11.192345956237245</v>
      </c>
      <c r="Z113" s="5">
        <f t="shared" si="25"/>
        <v>9.7459138407604371</v>
      </c>
      <c r="AA113" s="5">
        <f t="shared" si="25"/>
        <v>8.4187086682668415</v>
      </c>
      <c r="AB113" s="5">
        <f t="shared" si="25"/>
        <v>8.1002422892743713</v>
      </c>
      <c r="AC113" s="5">
        <f t="shared" si="25"/>
        <v>7.605094208137464</v>
      </c>
      <c r="AD113" s="5">
        <f t="shared" si="25"/>
        <v>7.0975077230080359</v>
      </c>
      <c r="AE113" s="5">
        <f t="shared" si="25"/>
        <v>6.5933326502075733</v>
      </c>
      <c r="AF113" s="5">
        <f t="shared" si="25"/>
        <v>6.1079868645250155</v>
      </c>
      <c r="AG113" s="5">
        <f t="shared" si="25"/>
        <v>5.6553549994613732</v>
      </c>
      <c r="AH113" s="5">
        <f t="shared" ref="AH113:BI113" si="26">+AH41*AH104*(1-AH135)</f>
        <v>11.516890200483809</v>
      </c>
      <c r="AI113" s="5">
        <f t="shared" si="26"/>
        <v>12.665138500623566</v>
      </c>
      <c r="AJ113" s="5">
        <f t="shared" si="26"/>
        <v>13.42100835703457</v>
      </c>
      <c r="AK113" s="5">
        <f t="shared" si="26"/>
        <v>13.922673824043651</v>
      </c>
      <c r="AL113" s="5">
        <f t="shared" si="26"/>
        <v>14.252679306227275</v>
      </c>
      <c r="AM113" s="5">
        <f t="shared" si="26"/>
        <v>14.46306273560911</v>
      </c>
      <c r="AN113" s="5">
        <f t="shared" si="26"/>
        <v>14.587859820169301</v>
      </c>
      <c r="AO113" s="5">
        <f t="shared" si="26"/>
        <v>14.649917496061715</v>
      </c>
      <c r="AP113" s="5">
        <f t="shared" si="26"/>
        <v>14.664873476765743</v>
      </c>
      <c r="AQ113" s="5">
        <f t="shared" si="26"/>
        <v>14.64359958570842</v>
      </c>
      <c r="AR113" s="5">
        <f t="shared" si="26"/>
        <v>14.593753487997136</v>
      </c>
      <c r="AS113" s="5">
        <f t="shared" si="26"/>
        <v>14.520782874694032</v>
      </c>
      <c r="AT113" s="5">
        <f t="shared" si="26"/>
        <v>14.428574461424489</v>
      </c>
      <c r="AU113" s="5">
        <f t="shared" si="26"/>
        <v>14.319858109144473</v>
      </c>
      <c r="AV113" s="5">
        <f t="shared" si="26"/>
        <v>14.196421309349608</v>
      </c>
      <c r="AW113" s="5">
        <f t="shared" si="26"/>
        <v>14.059152065074088</v>
      </c>
      <c r="AX113" s="5">
        <f t="shared" si="26"/>
        <v>13.907884719811614</v>
      </c>
      <c r="AY113" s="5">
        <f t="shared" si="26"/>
        <v>13.740964219834861</v>
      </c>
      <c r="AZ113" s="5">
        <f t="shared" si="26"/>
        <v>13.554341129016345</v>
      </c>
      <c r="BA113" s="5">
        <f t="shared" si="26"/>
        <v>13.477315836594702</v>
      </c>
      <c r="BB113" s="5">
        <f t="shared" si="26"/>
        <v>13.36388367867929</v>
      </c>
      <c r="BC113" s="5">
        <f t="shared" si="26"/>
        <v>13.224209260494565</v>
      </c>
      <c r="BD113" s="5">
        <f t="shared" si="26"/>
        <v>13.065409306710947</v>
      </c>
      <c r="BE113" s="5">
        <f t="shared" si="26"/>
        <v>12.892529129410864</v>
      </c>
      <c r="BF113" s="5">
        <f t="shared" si="26"/>
        <v>12.709193465503391</v>
      </c>
      <c r="BG113" s="5">
        <f t="shared" si="26"/>
        <v>12.518045488346328</v>
      </c>
      <c r="BH113" s="5">
        <f t="shared" si="26"/>
        <v>12.321045456962663</v>
      </c>
      <c r="BI113" s="5">
        <f t="shared" si="26"/>
        <v>12.119675122169603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7">+B113/B104</f>
        <v>0.52989961820927767</v>
      </c>
      <c r="C114" s="5">
        <f t="shared" si="27"/>
        <v>0.49316101877689816</v>
      </c>
      <c r="D114" s="5">
        <f t="shared" si="27"/>
        <v>0.44186056884273761</v>
      </c>
      <c r="E114" s="5">
        <f t="shared" si="27"/>
        <v>0.39580494936623101</v>
      </c>
      <c r="F114" s="5">
        <f t="shared" si="27"/>
        <v>0.35739467346901965</v>
      </c>
      <c r="G114" s="5">
        <f t="shared" si="27"/>
        <v>0.32499932382033214</v>
      </c>
      <c r="H114" s="5">
        <f t="shared" si="27"/>
        <v>0.28508493444911365</v>
      </c>
      <c r="I114" s="5">
        <f t="shared" si="27"/>
        <v>0.24720274408641538</v>
      </c>
      <c r="J114" s="5">
        <f t="shared" si="27"/>
        <v>0.21361466351666225</v>
      </c>
      <c r="K114" s="5">
        <f t="shared" si="27"/>
        <v>0.18430256278159532</v>
      </c>
      <c r="L114" s="5">
        <f t="shared" si="27"/>
        <v>0.15691181427263293</v>
      </c>
      <c r="M114" s="5">
        <f t="shared" si="27"/>
        <v>0.13225589764521969</v>
      </c>
      <c r="N114" s="5">
        <f t="shared" si="27"/>
        <v>0.11221747351036718</v>
      </c>
      <c r="O114" s="5">
        <f t="shared" si="27"/>
        <v>9.5708360871934933E-2</v>
      </c>
      <c r="P114" s="5">
        <f t="shared" si="27"/>
        <v>8.2205553790312497E-2</v>
      </c>
      <c r="Q114" s="5">
        <f t="shared" si="27"/>
        <v>7.1050827585269552E-2</v>
      </c>
      <c r="R114" s="5">
        <f t="shared" si="27"/>
        <v>6.1875481850691069E-2</v>
      </c>
      <c r="S114" s="5">
        <f t="shared" si="27"/>
        <v>5.4271199304852358E-2</v>
      </c>
      <c r="T114" s="5">
        <f t="shared" si="27"/>
        <v>4.770763417540573E-2</v>
      </c>
      <c r="U114" s="5">
        <f t="shared" si="27"/>
        <v>3.9359379915294486E-2</v>
      </c>
      <c r="V114" s="5">
        <f t="shared" si="27"/>
        <v>3.4029063935430842E-2</v>
      </c>
      <c r="W114" s="5">
        <f t="shared" si="27"/>
        <v>2.9425058082208487E-2</v>
      </c>
      <c r="X114" s="5">
        <f t="shared" si="27"/>
        <v>2.5491226295788587E-2</v>
      </c>
      <c r="Y114" s="5">
        <f t="shared" si="27"/>
        <v>2.2086899052496195E-2</v>
      </c>
      <c r="Z114" s="5">
        <f t="shared" si="27"/>
        <v>1.9154142948665551E-2</v>
      </c>
      <c r="AA114" s="5">
        <f t="shared" si="27"/>
        <v>1.6613893659451883E-2</v>
      </c>
      <c r="AB114" s="5">
        <f t="shared" si="27"/>
        <v>1.6178588075598171E-2</v>
      </c>
      <c r="AC114" s="5">
        <f t="shared" si="27"/>
        <v>1.5483682513472406E-2</v>
      </c>
      <c r="AD114" s="5">
        <f t="shared" si="27"/>
        <v>1.4821871343866177E-2</v>
      </c>
      <c r="AE114" s="5">
        <f t="shared" si="27"/>
        <v>1.4191440714977918E-2</v>
      </c>
      <c r="AF114" s="5">
        <f t="shared" si="27"/>
        <v>1.3590772085935739E-2</v>
      </c>
      <c r="AG114" s="5">
        <f t="shared" si="27"/>
        <v>1.3018336585570741E-2</v>
      </c>
      <c r="AH114" s="5">
        <f t="shared" si="27"/>
        <v>1.247268972414271E-2</v>
      </c>
      <c r="AI114" s="5">
        <f t="shared" si="27"/>
        <v>1.1952466434799299E-2</v>
      </c>
      <c r="AJ114" s="5">
        <f t="shared" si="27"/>
        <v>1.1456376423148798E-2</v>
      </c>
      <c r="AK114" s="5">
        <f t="shared" si="27"/>
        <v>1.0983199804810733E-2</v>
      </c>
      <c r="AL114" s="5">
        <f t="shared" si="27"/>
        <v>1.0531783012186508E-2</v>
      </c>
      <c r="AM114" s="5">
        <f t="shared" si="27"/>
        <v>1.0101034952971769E-2</v>
      </c>
      <c r="AN114" s="5">
        <f t="shared" si="27"/>
        <v>9.6899234041206098E-3</v>
      </c>
      <c r="AO114" s="5">
        <f t="shared" si="27"/>
        <v>9.2974716260758924E-3</v>
      </c>
      <c r="AP114" s="5">
        <f t="shared" si="27"/>
        <v>8.9227551831060001E-3</v>
      </c>
      <c r="AQ114" s="5">
        <f t="shared" si="27"/>
        <v>8.5648989565419512E-3</v>
      </c>
      <c r="AR114" s="5">
        <f t="shared" si="27"/>
        <v>8.2230743385954801E-3</v>
      </c>
      <c r="AS114" s="5">
        <f t="shared" si="27"/>
        <v>7.8964965952631697E-3</v>
      </c>
      <c r="AT114" s="5">
        <f t="shared" si="27"/>
        <v>7.5844223875885918E-3</v>
      </c>
      <c r="AU114" s="5">
        <f t="shared" si="27"/>
        <v>7.2861474412678484E-3</v>
      </c>
      <c r="AV114" s="5">
        <f t="shared" si="27"/>
        <v>7.0010043552479057E-3</v>
      </c>
      <c r="AW114" s="5">
        <f t="shared" si="27"/>
        <v>6.7283605405849146E-3</v>
      </c>
      <c r="AX114" s="5">
        <f t="shared" si="27"/>
        <v>6.4676162814051776E-3</v>
      </c>
      <c r="AY114" s="5">
        <f t="shared" si="27"/>
        <v>6.2182029103469939E-3</v>
      </c>
      <c r="AZ114" s="5">
        <f t="shared" si="27"/>
        <v>5.9795810913606372E-3</v>
      </c>
      <c r="BA114" s="5">
        <f t="shared" si="27"/>
        <v>5.7512392032085654E-3</v>
      </c>
      <c r="BB114" s="5">
        <f t="shared" si="27"/>
        <v>5.532691817441036E-3</v>
      </c>
      <c r="BC114" s="5">
        <f t="shared" si="27"/>
        <v>5.3234782650260683E-3</v>
      </c>
      <c r="BD114" s="5">
        <f t="shared" si="27"/>
        <v>5.123161286188966E-3</v>
      </c>
      <c r="BE114" s="5">
        <f t="shared" si="27"/>
        <v>4.9313257583675574E-3</v>
      </c>
      <c r="BF114" s="5">
        <f t="shared" si="27"/>
        <v>4.7475774975165464E-3</v>
      </c>
      <c r="BG114" s="5">
        <f t="shared" si="27"/>
        <v>4.5715421282996856E-3</v>
      </c>
      <c r="BH114" s="5">
        <f t="shared" si="27"/>
        <v>4.4028640189932933E-3</v>
      </c>
      <c r="BI114" s="5">
        <f t="shared" si="27"/>
        <v>4.2412052771904933E-3</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(B131)*B110</f>
        <v>16.418178609223503</v>
      </c>
      <c r="C116" s="2">
        <f t="shared" ref="C116:BI116" si="28">(C131)*C110</f>
        <v>19.395290237016518</v>
      </c>
      <c r="D116" s="2">
        <f t="shared" si="28"/>
        <v>22.446422036542788</v>
      </c>
      <c r="E116" s="2">
        <f t="shared" si="28"/>
        <v>25.937758307065533</v>
      </c>
      <c r="F116" s="2">
        <f t="shared" si="28"/>
        <v>29.695051969971278</v>
      </c>
      <c r="G116" s="2">
        <f t="shared" si="28"/>
        <v>33.710941581821388</v>
      </c>
      <c r="H116" s="2">
        <f t="shared" si="28"/>
        <v>38.290020702841282</v>
      </c>
      <c r="I116" s="2">
        <f t="shared" si="28"/>
        <v>42.889627865817772</v>
      </c>
      <c r="J116" s="2">
        <f t="shared" si="28"/>
        <v>47.935108711616856</v>
      </c>
      <c r="K116" s="2">
        <f t="shared" si="28"/>
        <v>53.067514035906036</v>
      </c>
      <c r="L116" s="2">
        <f t="shared" si="28"/>
        <v>58.595318846816113</v>
      </c>
      <c r="M116" s="2">
        <f t="shared" si="28"/>
        <v>64.13547624209987</v>
      </c>
      <c r="N116" s="2">
        <f t="shared" si="28"/>
        <v>69.810683657083089</v>
      </c>
      <c r="O116" s="2">
        <f t="shared" si="28"/>
        <v>75.57157494826015</v>
      </c>
      <c r="P116" s="2">
        <f t="shared" si="28"/>
        <v>81.362498628782646</v>
      </c>
      <c r="Q116" s="2">
        <f t="shared" si="28"/>
        <v>87.101931570388743</v>
      </c>
      <c r="R116" s="2">
        <f t="shared" si="28"/>
        <v>92.695173367493297</v>
      </c>
      <c r="S116" s="2">
        <f t="shared" si="28"/>
        <v>98.019743146427075</v>
      </c>
      <c r="T116" s="2">
        <f t="shared" si="28"/>
        <v>103.4332240041396</v>
      </c>
      <c r="U116" s="2">
        <f t="shared" si="28"/>
        <v>107.90876421548199</v>
      </c>
      <c r="V116" s="2">
        <f t="shared" si="28"/>
        <v>111.85294850838683</v>
      </c>
      <c r="W116" s="2">
        <f t="shared" si="28"/>
        <v>115.07918977968676</v>
      </c>
      <c r="X116" s="2">
        <f t="shared" si="28"/>
        <v>117.48393352103859</v>
      </c>
      <c r="Y116" s="2">
        <f t="shared" si="28"/>
        <v>118.97802709023121</v>
      </c>
      <c r="Z116" s="2">
        <f t="shared" si="28"/>
        <v>119.50389294489486</v>
      </c>
      <c r="AA116" s="2">
        <f t="shared" si="28"/>
        <v>119.03748211527346</v>
      </c>
      <c r="AB116" s="2">
        <f t="shared" si="28"/>
        <v>117.75205861641052</v>
      </c>
      <c r="AC116" s="2">
        <f t="shared" si="28"/>
        <v>115.6410858302402</v>
      </c>
      <c r="AD116" s="2">
        <f t="shared" si="28"/>
        <v>112.86829832819188</v>
      </c>
      <c r="AE116" s="2">
        <f t="shared" si="28"/>
        <v>109.63456625325331</v>
      </c>
      <c r="AF116" s="2">
        <f t="shared" si="28"/>
        <v>106.17729388008455</v>
      </c>
      <c r="AG116" s="2">
        <f t="shared" si="28"/>
        <v>102.75343071655448</v>
      </c>
      <c r="AH116" s="2">
        <f t="shared" si="28"/>
        <v>218.66744134880093</v>
      </c>
      <c r="AI116" s="2">
        <f t="shared" si="28"/>
        <v>251.21626291574083</v>
      </c>
      <c r="AJ116" s="2">
        <f t="shared" si="28"/>
        <v>278.02663359793803</v>
      </c>
      <c r="AK116" s="2">
        <f t="shared" si="28"/>
        <v>301.13603458321137</v>
      </c>
      <c r="AL116" s="2">
        <f t="shared" si="28"/>
        <v>321.77547334074916</v>
      </c>
      <c r="AM116" s="2">
        <f t="shared" si="28"/>
        <v>340.73214611148882</v>
      </c>
      <c r="AN116" s="2">
        <f t="shared" si="28"/>
        <v>358.52801060615786</v>
      </c>
      <c r="AO116" s="2">
        <f t="shared" si="28"/>
        <v>375.51625934486844</v>
      </c>
      <c r="AP116" s="2">
        <f t="shared" si="28"/>
        <v>391.9370870497786</v>
      </c>
      <c r="AQ116" s="2">
        <f t="shared" si="28"/>
        <v>407.95106221713809</v>
      </c>
      <c r="AR116" s="2">
        <f t="shared" si="28"/>
        <v>423.65850782318091</v>
      </c>
      <c r="AS116" s="2">
        <f t="shared" si="28"/>
        <v>439.10823849983518</v>
      </c>
      <c r="AT116" s="2">
        <f t="shared" si="28"/>
        <v>454.29619475711758</v>
      </c>
      <c r="AU116" s="2">
        <f t="shared" si="28"/>
        <v>469.15064036131764</v>
      </c>
      <c r="AV116" s="2">
        <f t="shared" si="28"/>
        <v>483.49735656145526</v>
      </c>
      <c r="AW116" s="2">
        <f t="shared" si="28"/>
        <v>496.99032707439034</v>
      </c>
      <c r="AX116" s="2">
        <f t="shared" si="28"/>
        <v>508.98038819502926</v>
      </c>
      <c r="AY116" s="2">
        <f t="shared" si="28"/>
        <v>518.26937992475087</v>
      </c>
      <c r="AZ116" s="2">
        <f t="shared" si="28"/>
        <v>565.96762675999105</v>
      </c>
      <c r="BA116" s="2">
        <f t="shared" si="28"/>
        <v>584.95026457773713</v>
      </c>
      <c r="BB116" s="2">
        <f t="shared" si="28"/>
        <v>602.78890251708867</v>
      </c>
      <c r="BC116" s="2">
        <f t="shared" si="28"/>
        <v>619.77596687613811</v>
      </c>
      <c r="BD116" s="2">
        <f t="shared" si="28"/>
        <v>636.11664526883499</v>
      </c>
      <c r="BE116" s="2">
        <f t="shared" si="28"/>
        <v>651.95511654773884</v>
      </c>
      <c r="BF116" s="2">
        <f t="shared" si="28"/>
        <v>667.39254996006866</v>
      </c>
      <c r="BG116" s="2">
        <f t="shared" si="28"/>
        <v>682.49964372985517</v>
      </c>
      <c r="BH116" s="2">
        <f t="shared" si="28"/>
        <v>697.32545242978631</v>
      </c>
      <c r="BI116" s="2">
        <f t="shared" si="28"/>
        <v>711.90364717245723</v>
      </c>
    </row>
    <row r="117" spans="1:124" x14ac:dyDescent="0.3">
      <c r="A117" s="8" t="str">
        <f>Base!A117</f>
        <v>Capital ($trill, 2005$)</v>
      </c>
      <c r="B117" s="5">
        <f>+B12</f>
        <v>135</v>
      </c>
      <c r="C117" s="2">
        <f>+B117*(1-$B$10)^(C2-B2)+B116*(C2-B2)</f>
        <v>161.80704304611754</v>
      </c>
      <c r="D117" s="2">
        <f t="shared" ref="D117:AH117" si="29">+C117*(1-$B$10)^(D2-C2)+C116*(D2-C2)</f>
        <v>192.52189203338457</v>
      </c>
      <c r="E117" s="2">
        <f t="shared" si="29"/>
        <v>225.91436220950723</v>
      </c>
      <c r="F117" s="2">
        <f t="shared" si="29"/>
        <v>263.08896327641958</v>
      </c>
      <c r="G117" s="2">
        <f t="shared" si="29"/>
        <v>303.82666177494946</v>
      </c>
      <c r="H117" s="2">
        <f t="shared" si="29"/>
        <v>347.96131342059687</v>
      </c>
      <c r="I117" s="2">
        <f t="shared" si="29"/>
        <v>396.91777947593471</v>
      </c>
      <c r="J117" s="2">
        <f t="shared" si="29"/>
        <v>448.8241189318336</v>
      </c>
      <c r="K117" s="2">
        <f t="shared" si="29"/>
        <v>504.70169754614278</v>
      </c>
      <c r="L117" s="2">
        <f t="shared" si="29"/>
        <v>563.35887556355215</v>
      </c>
      <c r="M117" s="2">
        <f t="shared" si="29"/>
        <v>625.63437666560253</v>
      </c>
      <c r="N117" s="2">
        <f t="shared" si="29"/>
        <v>690.10822428777101</v>
      </c>
      <c r="O117" s="2">
        <f t="shared" si="29"/>
        <v>756.55542364510143</v>
      </c>
      <c r="P117" s="2">
        <f t="shared" si="29"/>
        <v>824.59628684949689</v>
      </c>
      <c r="Q117" s="2">
        <f t="shared" si="29"/>
        <v>893.72835456567282</v>
      </c>
      <c r="R117" s="2">
        <f t="shared" si="29"/>
        <v>963.24731393942807</v>
      </c>
      <c r="S117" s="2">
        <f t="shared" si="29"/>
        <v>1032.2637732455596</v>
      </c>
      <c r="T117" s="2">
        <f t="shared" si="29"/>
        <v>1099.6401511959061</v>
      </c>
      <c r="U117" s="2">
        <f t="shared" si="29"/>
        <v>1166.4926329003688</v>
      </c>
      <c r="V117" s="2">
        <f t="shared" si="29"/>
        <v>1228.346055878749</v>
      </c>
      <c r="W117" s="2">
        <f t="shared" si="29"/>
        <v>1284.5908050777771</v>
      </c>
      <c r="X117" s="2">
        <f t="shared" si="29"/>
        <v>1333.9339733888105</v>
      </c>
      <c r="Y117" s="2">
        <f t="shared" si="29"/>
        <v>1375.0943395515519</v>
      </c>
      <c r="Z117" s="2">
        <f t="shared" si="29"/>
        <v>1406.8695920129521</v>
      </c>
      <c r="AA117" s="2">
        <f t="shared" si="29"/>
        <v>1428.2618901122028</v>
      </c>
      <c r="AB117" s="2">
        <f t="shared" si="29"/>
        <v>1438.5617740687221</v>
      </c>
      <c r="AC117" s="2">
        <f t="shared" si="29"/>
        <v>1438.2166350518926</v>
      </c>
      <c r="AD117" s="2">
        <f t="shared" si="29"/>
        <v>1427.4579699829933</v>
      </c>
      <c r="AE117" s="2">
        <f t="shared" si="29"/>
        <v>1407.2411483362175</v>
      </c>
      <c r="AF117" s="2">
        <f t="shared" si="29"/>
        <v>1379.1346569473199</v>
      </c>
      <c r="AG117" s="2">
        <f t="shared" si="29"/>
        <v>1345.2516929812459</v>
      </c>
      <c r="AH117" s="2">
        <f t="shared" si="29"/>
        <v>1308.1248257712687</v>
      </c>
      <c r="AI117" s="2">
        <f t="shared" ref="AI117:BI117" si="30">+AH117*(1-$B$10)^(AI2-AH2)+AH116*(AI2-AH2)</f>
        <v>1865.7718351136814</v>
      </c>
      <c r="AJ117" s="2">
        <f t="shared" si="30"/>
        <v>2357.800925494982</v>
      </c>
      <c r="AK117" s="2">
        <f t="shared" si="30"/>
        <v>2782.3910364852227</v>
      </c>
      <c r="AL117" s="2">
        <f t="shared" si="30"/>
        <v>3148.6542560502166</v>
      </c>
      <c r="AM117" s="2">
        <f t="shared" si="30"/>
        <v>3468.1262183588387</v>
      </c>
      <c r="AN117" s="2">
        <f t="shared" si="30"/>
        <v>3751.5545812361552</v>
      </c>
      <c r="AO117" s="2">
        <f t="shared" si="30"/>
        <v>4007.895517704927</v>
      </c>
      <c r="AP117" s="2">
        <f t="shared" si="30"/>
        <v>4244.2035209739261</v>
      </c>
      <c r="AQ117" s="2">
        <f t="shared" si="30"/>
        <v>4465.8451723487869</v>
      </c>
      <c r="AR117" s="2">
        <f t="shared" si="30"/>
        <v>4676.7922269059263</v>
      </c>
      <c r="AS117" s="2">
        <f t="shared" si="30"/>
        <v>4879.8915811815859</v>
      </c>
      <c r="AT117" s="2">
        <f t="shared" si="30"/>
        <v>5077.068372271091</v>
      </c>
      <c r="AU117" s="2">
        <f t="shared" si="30"/>
        <v>5269.4390769279453</v>
      </c>
      <c r="AV117" s="2">
        <f t="shared" si="30"/>
        <v>5457.3042823417709</v>
      </c>
      <c r="AW117" s="2">
        <f t="shared" si="30"/>
        <v>5639.9703884872697</v>
      </c>
      <c r="AX117" s="2">
        <f t="shared" si="30"/>
        <v>5815.2977500698007</v>
      </c>
      <c r="AY117" s="2">
        <f t="shared" si="30"/>
        <v>5978.7771094138643</v>
      </c>
      <c r="AZ117" s="2">
        <f t="shared" si="30"/>
        <v>6121.7549949615477</v>
      </c>
      <c r="BA117" s="2">
        <f t="shared" si="30"/>
        <v>6444.6732407748004</v>
      </c>
      <c r="BB117" s="2">
        <f t="shared" si="30"/>
        <v>6730.2664248337987</v>
      </c>
      <c r="BC117" s="2">
        <f t="shared" si="30"/>
        <v>6988.0995337855547</v>
      </c>
      <c r="BD117" s="2">
        <f t="shared" si="30"/>
        <v>7225.2827280857236</v>
      </c>
      <c r="BE117" s="2">
        <f t="shared" si="30"/>
        <v>7447.0404244515157</v>
      </c>
      <c r="BF117" s="2">
        <f t="shared" si="30"/>
        <v>7657.1784829730714</v>
      </c>
      <c r="BG117" s="2">
        <f t="shared" si="30"/>
        <v>7858.4500722111134</v>
      </c>
      <c r="BH117" s="2">
        <f t="shared" si="30"/>
        <v>8052.8344017892177</v>
      </c>
      <c r="BI117" s="2">
        <f t="shared" si="30"/>
        <v>8241.745448061447</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x14ac:dyDescent="0.3">
      <c r="A120" s="8" t="str">
        <f>Base!A120</f>
        <v>First period gross MPK</v>
      </c>
      <c r="B120" s="5">
        <f t="shared" ref="B120:BI120" si="33">+$B$5*B104/B117</f>
        <v>0.14129330404253482</v>
      </c>
      <c r="C120" s="2">
        <f t="shared" si="33"/>
        <v>0.1406917399629351</v>
      </c>
      <c r="D120" s="2">
        <f t="shared" si="33"/>
        <v>0.13829016081106876</v>
      </c>
      <c r="E120" s="2">
        <f t="shared" si="33"/>
        <v>0.13752580845673107</v>
      </c>
      <c r="F120" s="2">
        <f t="shared" si="33"/>
        <v>0.13657920482238264</v>
      </c>
      <c r="G120" s="2">
        <f t="shared" si="33"/>
        <v>0.13560299512012952</v>
      </c>
      <c r="H120" s="2">
        <f t="shared" si="33"/>
        <v>0.13465828259116894</v>
      </c>
      <c r="I120" s="2">
        <f t="shared" si="33"/>
        <v>0.13339201657974695</v>
      </c>
      <c r="J120" s="2">
        <f t="shared" si="33"/>
        <v>0.13229389102750255</v>
      </c>
      <c r="K120" s="2">
        <f t="shared" si="33"/>
        <v>0.13110156620896976</v>
      </c>
      <c r="L120" s="2">
        <f t="shared" si="33"/>
        <v>0.13000726964230905</v>
      </c>
      <c r="M120" s="2">
        <f t="shared" si="33"/>
        <v>0.12881765544836049</v>
      </c>
      <c r="N120" s="2">
        <f t="shared" si="33"/>
        <v>0.12769150932142759</v>
      </c>
      <c r="O120" s="2">
        <f t="shared" si="33"/>
        <v>0.12657220629870203</v>
      </c>
      <c r="P120" s="2">
        <f t="shared" si="33"/>
        <v>0.12542065359006138</v>
      </c>
      <c r="Q120" s="2">
        <f t="shared" si="33"/>
        <v>0.12420421227024579</v>
      </c>
      <c r="R120" s="2">
        <f t="shared" si="33"/>
        <v>0.12290022547647421</v>
      </c>
      <c r="S120" s="2">
        <f t="shared" si="33"/>
        <v>0.12148999004505907</v>
      </c>
      <c r="T120" s="2">
        <f t="shared" si="33"/>
        <v>0.1199616918472925</v>
      </c>
      <c r="U120" s="2">
        <f t="shared" si="33"/>
        <v>0.11817892022945443</v>
      </c>
      <c r="V120" s="2">
        <f t="shared" si="33"/>
        <v>0.11638228191762563</v>
      </c>
      <c r="W120" s="2">
        <f t="shared" si="33"/>
        <v>0.11451166439481551</v>
      </c>
      <c r="X120" s="2">
        <f t="shared" si="33"/>
        <v>0.11256572354445915</v>
      </c>
      <c r="Y120" s="2">
        <f t="shared" si="33"/>
        <v>0.11055417292418721</v>
      </c>
      <c r="Z120" s="2">
        <f t="shared" si="33"/>
        <v>0.1084993796737229</v>
      </c>
      <c r="AA120" s="2">
        <f t="shared" si="33"/>
        <v>0.10643573439056216</v>
      </c>
      <c r="AB120" s="2">
        <f t="shared" si="33"/>
        <v>0.10441193171769461</v>
      </c>
      <c r="AC120" s="2">
        <f t="shared" si="33"/>
        <v>0.10245361518915298</v>
      </c>
      <c r="AD120" s="2">
        <f t="shared" si="33"/>
        <v>0.10063771315977055</v>
      </c>
      <c r="AE120" s="2">
        <f t="shared" si="33"/>
        <v>9.9044697382450697E-2</v>
      </c>
      <c r="AF120" s="2">
        <f t="shared" si="33"/>
        <v>9.7761655521078031E-2</v>
      </c>
      <c r="AG120" s="2">
        <f t="shared" si="33"/>
        <v>9.6877312695477932E-2</v>
      </c>
      <c r="AH120" s="2">
        <f t="shared" si="33"/>
        <v>0.21176158283264107</v>
      </c>
      <c r="AI120" s="2">
        <f t="shared" si="33"/>
        <v>0.17037863419602717</v>
      </c>
      <c r="AJ120" s="2">
        <f t="shared" si="33"/>
        <v>0.14905686843978735</v>
      </c>
      <c r="AK120" s="2">
        <f t="shared" si="33"/>
        <v>0.13667744561031411</v>
      </c>
      <c r="AL120" s="2">
        <f t="shared" si="33"/>
        <v>0.12894095742789419</v>
      </c>
      <c r="AM120" s="2">
        <f t="shared" si="33"/>
        <v>0.12385705691107061</v>
      </c>
      <c r="AN120" s="2">
        <f t="shared" si="33"/>
        <v>0.12038745197729551</v>
      </c>
      <c r="AO120" s="2">
        <f t="shared" si="33"/>
        <v>0.11794381752301056</v>
      </c>
      <c r="AP120" s="2">
        <f t="shared" si="33"/>
        <v>0.11617278386598608</v>
      </c>
      <c r="AQ120" s="2">
        <f t="shared" si="33"/>
        <v>0.1148532248015398</v>
      </c>
      <c r="AR120" s="2">
        <f t="shared" si="33"/>
        <v>0.11384290468255615</v>
      </c>
      <c r="AS120" s="2">
        <f t="shared" si="33"/>
        <v>0.11304898323972012</v>
      </c>
      <c r="AT120" s="2">
        <f t="shared" si="33"/>
        <v>0.11241108928765897</v>
      </c>
      <c r="AU120" s="2">
        <f t="shared" si="33"/>
        <v>0.11189163665418875</v>
      </c>
      <c r="AV120" s="2">
        <f t="shared" si="33"/>
        <v>0.11147092809118184</v>
      </c>
      <c r="AW120" s="2">
        <f t="shared" si="33"/>
        <v>0.11114611937146864</v>
      </c>
      <c r="AX120" s="2">
        <f t="shared" si="33"/>
        <v>0.11093437356064631</v>
      </c>
      <c r="AY120" s="2">
        <f t="shared" si="33"/>
        <v>0.11088204082358326</v>
      </c>
      <c r="AZ120" s="2">
        <f t="shared" si="33"/>
        <v>0.11108437147984386</v>
      </c>
      <c r="BA120" s="2">
        <f t="shared" si="33"/>
        <v>0.10908431962858857</v>
      </c>
      <c r="BB120" s="2">
        <f t="shared" si="33"/>
        <v>0.10766764284135846</v>
      </c>
      <c r="BC120" s="2">
        <f t="shared" si="33"/>
        <v>0.10664399361978637</v>
      </c>
      <c r="BD120" s="2">
        <f t="shared" si="33"/>
        <v>0.10588913486250325</v>
      </c>
      <c r="BE120" s="2">
        <f t="shared" si="33"/>
        <v>0.10532027203852444</v>
      </c>
      <c r="BF120" s="2">
        <f t="shared" si="33"/>
        <v>0.10488138470143264</v>
      </c>
      <c r="BG120" s="2">
        <f t="shared" si="33"/>
        <v>0.10453414117129863</v>
      </c>
      <c r="BH120" s="2">
        <f t="shared" si="33"/>
        <v>0.10425209079260514</v>
      </c>
      <c r="BI120" s="2">
        <f t="shared" si="33"/>
        <v>0.10401686087399917</v>
      </c>
    </row>
    <row r="121" spans="1:124" x14ac:dyDescent="0.3">
      <c r="A121" s="8" t="str">
        <f>Base!A121</f>
        <v>All period gross MPK</v>
      </c>
      <c r="B121" s="2">
        <f>+AVERAGE($B120:B120)</f>
        <v>0.14129330404253482</v>
      </c>
      <c r="C121" s="2">
        <f>+AVERAGE($B120:C120)</f>
        <v>0.14099252200273496</v>
      </c>
      <c r="D121" s="2">
        <f>+AVERAGE($B120:D120)</f>
        <v>0.14009173493884622</v>
      </c>
      <c r="E121" s="2">
        <f>+AVERAGE($B120:E120)</f>
        <v>0.13945025331831745</v>
      </c>
      <c r="F121" s="2">
        <f>+AVERAGE($B120:F120)</f>
        <v>0.13887604361913047</v>
      </c>
      <c r="G121" s="2">
        <f>+AVERAGE($B120:G120)</f>
        <v>0.13833053553596367</v>
      </c>
      <c r="H121" s="2">
        <f>+AVERAGE($B120:H120)</f>
        <v>0.13780592797242155</v>
      </c>
      <c r="I121" s="2">
        <f>+AVERAGE($B120:I120)</f>
        <v>0.13725418904833722</v>
      </c>
      <c r="J121" s="2">
        <f>+AVERAGE($B120:J120)</f>
        <v>0.13670304482380002</v>
      </c>
      <c r="K121" s="2">
        <f>+AVERAGE($B120:K120)</f>
        <v>0.13614289696231702</v>
      </c>
      <c r="L121" s="2">
        <f>+AVERAGE($B120:L120)</f>
        <v>0.13558511266049811</v>
      </c>
      <c r="M121" s="2">
        <f>+AVERAGE($B120:M120)</f>
        <v>0.13502115789281996</v>
      </c>
      <c r="N121" s="2">
        <f>+AVERAGE($B120:N120)</f>
        <v>0.13445733877194363</v>
      </c>
      <c r="O121" s="2">
        <f>+AVERAGE($B120:O120)</f>
        <v>0.13389411502385493</v>
      </c>
      <c r="P121" s="2">
        <f>+AVERAGE($B120:P120)</f>
        <v>0.13332921759493535</v>
      </c>
      <c r="Q121" s="2">
        <f>+AVERAGE($B120:Q120)</f>
        <v>0.13275890476214225</v>
      </c>
      <c r="R121" s="2">
        <f>+AVERAGE($B120:R120)</f>
        <v>0.13217898245122062</v>
      </c>
      <c r="S121" s="2">
        <f>+AVERAGE($B120:S120)</f>
        <v>0.13158514953976719</v>
      </c>
      <c r="T121" s="2">
        <f>+AVERAGE($B120:T120)</f>
        <v>0.13097338860858432</v>
      </c>
      <c r="U121" s="2">
        <f>+AVERAGE($B120:U120)</f>
        <v>0.1303336651896278</v>
      </c>
      <c r="V121" s="2">
        <f>+AVERAGE($B120:V120)</f>
        <v>0.12966931360524675</v>
      </c>
      <c r="W121" s="2">
        <f>+AVERAGE($B120:W120)</f>
        <v>0.12898032955022715</v>
      </c>
      <c r="X121" s="2">
        <f>+AVERAGE($B120:X120)</f>
        <v>0.12826665102823723</v>
      </c>
      <c r="Y121" s="2">
        <f>+AVERAGE($B120:Y120)</f>
        <v>0.12752863110723514</v>
      </c>
      <c r="Z121" s="2">
        <f>+AVERAGE($B120:Z120)</f>
        <v>0.12676746104989464</v>
      </c>
      <c r="AA121" s="2">
        <f>+AVERAGE($B120:AA120)</f>
        <v>0.12598547156299722</v>
      </c>
      <c r="AB121" s="2">
        <f>+AVERAGE($B120:AB120)</f>
        <v>0.12518645156872676</v>
      </c>
      <c r="AC121" s="2">
        <f>+AVERAGE($B120:AC120)</f>
        <v>0.12437456455517057</v>
      </c>
      <c r="AD121" s="2">
        <f>+AVERAGE($B120:AD120)</f>
        <v>0.12355605243808782</v>
      </c>
      <c r="AE121" s="2">
        <f>+AVERAGE($B120:AE120)</f>
        <v>0.12273900726956657</v>
      </c>
      <c r="AF121" s="2">
        <f>+AVERAGE($B120:AF120)</f>
        <v>0.12193328624542178</v>
      </c>
      <c r="AG121" s="2">
        <f>+AVERAGE($B120:AG120)</f>
        <v>0.12115028707198604</v>
      </c>
      <c r="AH121" s="2">
        <f>+AVERAGE($B120:AH120)</f>
        <v>0.12389608391321802</v>
      </c>
      <c r="AI121" s="2">
        <f>+AVERAGE($B120:AI120)</f>
        <v>0.12526321774506535</v>
      </c>
      <c r="AJ121" s="2">
        <f>+AVERAGE($B120:AJ120)</f>
        <v>0.12594303633634313</v>
      </c>
      <c r="AK121" s="2">
        <f>+AVERAGE($B120:AK120)</f>
        <v>0.12624121437173119</v>
      </c>
      <c r="AL121" s="2">
        <f>+AVERAGE($B120:AL120)</f>
        <v>0.12631418040027614</v>
      </c>
      <c r="AM121" s="2">
        <f>+AVERAGE($B120:AM120)</f>
        <v>0.12624951925582337</v>
      </c>
      <c r="AN121" s="2">
        <f>+AVERAGE($B120:AN120)</f>
        <v>0.12609920983842524</v>
      </c>
      <c r="AO121" s="2">
        <f>+AVERAGE($B120:AO120)</f>
        <v>0.12589532503053985</v>
      </c>
      <c r="AP121" s="2">
        <f>+AVERAGE($B120:AP120)</f>
        <v>0.1256581898801849</v>
      </c>
      <c r="AQ121" s="2">
        <f>+AVERAGE($B120:AQ120)</f>
        <v>0.12540092880688383</v>
      </c>
      <c r="AR121" s="2">
        <f>+AVERAGE($B120:AR120)</f>
        <v>0.12513213754817853</v>
      </c>
      <c r="AS121" s="2">
        <f>+AVERAGE($B120:AS120)</f>
        <v>0.12485752040480448</v>
      </c>
      <c r="AT121" s="2">
        <f>+AVERAGE($B120:AT120)</f>
        <v>0.12458093304664569</v>
      </c>
      <c r="AU121" s="2">
        <f>+AVERAGE($B120:AU120)</f>
        <v>0.12430507877724445</v>
      </c>
      <c r="AV121" s="2">
        <f>+AVERAGE($B120:AV120)</f>
        <v>0.12403201174137077</v>
      </c>
      <c r="AW121" s="2">
        <f>+AVERAGE($B120:AW120)</f>
        <v>0.12376355565033115</v>
      </c>
      <c r="AX121" s="2">
        <f>+AVERAGE($B120:AX120)</f>
        <v>0.12350173560768453</v>
      </c>
      <c r="AY121" s="2">
        <f>+AVERAGE($B120:AY120)</f>
        <v>0.1232493417120025</v>
      </c>
      <c r="AZ121" s="2">
        <f>+AVERAGE($B120:AZ120)</f>
        <v>0.12301081288392096</v>
      </c>
      <c r="BA121" s="2">
        <f>+AVERAGE($B120:BA120)</f>
        <v>0.12274299570593381</v>
      </c>
      <c r="BB121" s="2">
        <f>+AVERAGE($B120:BB120)</f>
        <v>0.12245855508584746</v>
      </c>
      <c r="BC121" s="2">
        <f>+AVERAGE($B120:BC120)</f>
        <v>0.12216569283647596</v>
      </c>
      <c r="BD121" s="2">
        <f>+AVERAGE($B120:BD120)</f>
        <v>0.12186975541876736</v>
      </c>
      <c r="BE121" s="2">
        <f>+AVERAGE($B120:BE120)</f>
        <v>0.12157422892983445</v>
      </c>
      <c r="BF121" s="2">
        <f>+AVERAGE($B120:BF120)</f>
        <v>0.12128137201354669</v>
      </c>
      <c r="BG121" s="2">
        <f>+AVERAGE($B120:BG120)</f>
        <v>0.12099262665419759</v>
      </c>
      <c r="BH121" s="2">
        <f>+AVERAGE($B120:BH120)</f>
        <v>0.12070888875823839</v>
      </c>
      <c r="BI121" s="2">
        <f>+AVERAGE($B120:BI120)</f>
        <v>0.12043068829350108</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47.048635067516777</v>
      </c>
      <c r="C123" s="2">
        <f t="shared" ref="C123:BI123" si="34">C110-C116</f>
        <v>56.306171086716979</v>
      </c>
      <c r="D123" s="2">
        <f t="shared" si="34"/>
        <v>65.971377498485424</v>
      </c>
      <c r="E123" s="2">
        <f t="shared" si="34"/>
        <v>77.072435169062246</v>
      </c>
      <c r="F123" s="2">
        <f t="shared" si="34"/>
        <v>89.164843530005555</v>
      </c>
      <c r="G123" s="2">
        <f t="shared" si="34"/>
        <v>102.21525304238868</v>
      </c>
      <c r="H123" s="2">
        <f t="shared" si="34"/>
        <v>116.34502161502951</v>
      </c>
      <c r="I123" s="2">
        <f t="shared" si="34"/>
        <v>131.29150508836545</v>
      </c>
      <c r="J123" s="2">
        <f t="shared" si="34"/>
        <v>147.12374284430726</v>
      </c>
      <c r="K123" s="2">
        <f t="shared" si="34"/>
        <v>163.64593347361605</v>
      </c>
      <c r="L123" s="2">
        <f t="shared" si="34"/>
        <v>180.88377708031561</v>
      </c>
      <c r="M123" s="2">
        <f t="shared" si="34"/>
        <v>198.59814620976431</v>
      </c>
      <c r="N123" s="2">
        <f t="shared" si="34"/>
        <v>216.68338405434201</v>
      </c>
      <c r="O123" s="2">
        <f t="shared" si="34"/>
        <v>234.9932424835016</v>
      </c>
      <c r="P123" s="2">
        <f t="shared" si="34"/>
        <v>253.33952344146741</v>
      </c>
      <c r="Q123" s="2">
        <f t="shared" si="34"/>
        <v>271.48350832652767</v>
      </c>
      <c r="R123" s="2">
        <f t="shared" si="34"/>
        <v>289.13597501462891</v>
      </c>
      <c r="S123" s="2">
        <f t="shared" si="34"/>
        <v>305.95461441976522</v>
      </c>
      <c r="T123" s="2">
        <f t="shared" si="34"/>
        <v>321.73713109546463</v>
      </c>
      <c r="U123" s="2">
        <f t="shared" si="34"/>
        <v>335.85297739205714</v>
      </c>
      <c r="V123" s="2">
        <f t="shared" si="34"/>
        <v>348.00847707940875</v>
      </c>
      <c r="W123" s="2">
        <f t="shared" si="34"/>
        <v>357.86439052165065</v>
      </c>
      <c r="X123" s="2">
        <f t="shared" si="34"/>
        <v>365.1191110319607</v>
      </c>
      <c r="Y123" s="2">
        <f t="shared" si="34"/>
        <v>369.53915429417913</v>
      </c>
      <c r="Z123" s="2">
        <f t="shared" si="34"/>
        <v>370.99428756990034</v>
      </c>
      <c r="AA123" s="2">
        <f t="shared" si="34"/>
        <v>369.48970090224884</v>
      </c>
      <c r="AB123" s="2">
        <f t="shared" si="34"/>
        <v>365.16630035471763</v>
      </c>
      <c r="AC123" s="2">
        <f t="shared" si="34"/>
        <v>358.32025162868399</v>
      </c>
      <c r="AD123" s="2">
        <f t="shared" si="34"/>
        <v>349.42900950034056</v>
      </c>
      <c r="AE123" s="2">
        <f t="shared" si="34"/>
        <v>339.11990079107602</v>
      </c>
      <c r="AF123" s="2">
        <f t="shared" si="34"/>
        <v>328.13162536225531</v>
      </c>
      <c r="AG123" s="2">
        <f t="shared" si="34"/>
        <v>317.26077848674339</v>
      </c>
      <c r="AH123" s="2">
        <f t="shared" si="34"/>
        <v>674.53089865172694</v>
      </c>
      <c r="AI123" s="2">
        <f t="shared" si="34"/>
        <v>774.20902893080756</v>
      </c>
      <c r="AJ123" s="2">
        <f t="shared" si="34"/>
        <v>856.02350561994774</v>
      </c>
      <c r="AK123" s="2">
        <f t="shared" si="34"/>
        <v>926.29172836677117</v>
      </c>
      <c r="AL123" s="2">
        <f t="shared" si="34"/>
        <v>988.83027142167725</v>
      </c>
      <c r="AM123" s="2">
        <f t="shared" si="34"/>
        <v>1046.0802377007205</v>
      </c>
      <c r="AN123" s="2">
        <f t="shared" si="34"/>
        <v>1099.6625545948987</v>
      </c>
      <c r="AO123" s="2">
        <f t="shared" si="34"/>
        <v>1150.6794126287891</v>
      </c>
      <c r="AP123" s="2">
        <f t="shared" si="34"/>
        <v>1199.8914719375439</v>
      </c>
      <c r="AQ123" s="2">
        <f t="shared" si="34"/>
        <v>1247.8289104598161</v>
      </c>
      <c r="AR123" s="2">
        <f t="shared" si="34"/>
        <v>1294.8650152370583</v>
      </c>
      <c r="AS123" s="2">
        <f t="shared" si="34"/>
        <v>1341.2681580309393</v>
      </c>
      <c r="AT123" s="2">
        <f t="shared" si="34"/>
        <v>1387.2416590935602</v>
      </c>
      <c r="AU123" s="2">
        <f t="shared" si="34"/>
        <v>1432.9597463522487</v>
      </c>
      <c r="AV123" s="2">
        <f t="shared" si="34"/>
        <v>1478.6066650037274</v>
      </c>
      <c r="AW123" s="2">
        <f t="shared" si="34"/>
        <v>1524.4299468177787</v>
      </c>
      <c r="AX123" s="2">
        <f t="shared" si="34"/>
        <v>1570.8252915423263</v>
      </c>
      <c r="AY123" s="2">
        <f t="shared" si="34"/>
        <v>1618.4841611095435</v>
      </c>
      <c r="AZ123" s="2">
        <f t="shared" si="34"/>
        <v>1625.3429280919249</v>
      </c>
      <c r="BA123" s="2">
        <f t="shared" si="34"/>
        <v>1679.8571700287484</v>
      </c>
      <c r="BB123" s="2">
        <f t="shared" si="34"/>
        <v>1731.086078981544</v>
      </c>
      <c r="BC123" s="2">
        <f t="shared" si="34"/>
        <v>1779.8694432935308</v>
      </c>
      <c r="BD123" s="2">
        <f t="shared" si="34"/>
        <v>1826.7965197021917</v>
      </c>
      <c r="BE123" s="2">
        <f t="shared" si="34"/>
        <v>1872.2813602969177</v>
      </c>
      <c r="BF123" s="2">
        <f t="shared" si="34"/>
        <v>1916.6145024030484</v>
      </c>
      <c r="BG123" s="2">
        <f t="shared" si="34"/>
        <v>1959.9989768177957</v>
      </c>
      <c r="BH123" s="2">
        <f t="shared" si="34"/>
        <v>2002.5756582114391</v>
      </c>
      <c r="BI123" s="2">
        <f t="shared" si="34"/>
        <v>2044.4412431124556</v>
      </c>
    </row>
    <row r="124" spans="1:124" x14ac:dyDescent="0.3">
      <c r="A124" s="8" t="str">
        <f>Base!A124</f>
        <v>Net capital accumulation ($trill per year)</v>
      </c>
      <c r="B124" s="5">
        <f>+C124</f>
        <v>5.361408609223508</v>
      </c>
      <c r="C124" s="5">
        <f t="shared" ref="C124:AH124" si="35">+(C117-B117)/(C2-B2)</f>
        <v>5.361408609223508</v>
      </c>
      <c r="D124" s="5">
        <f t="shared" si="35"/>
        <v>6.1429697974534063</v>
      </c>
      <c r="E124" s="5">
        <f t="shared" si="35"/>
        <v>6.6784940352245314</v>
      </c>
      <c r="F124" s="5">
        <f t="shared" si="35"/>
        <v>7.434920213382469</v>
      </c>
      <c r="G124" s="5">
        <f t="shared" si="35"/>
        <v>8.1475396997059768</v>
      </c>
      <c r="H124" s="5">
        <f t="shared" si="35"/>
        <v>8.8269303291294818</v>
      </c>
      <c r="I124" s="5">
        <f t="shared" si="35"/>
        <v>9.7912932110675683</v>
      </c>
      <c r="J124" s="5">
        <f t="shared" si="35"/>
        <v>10.381267891179778</v>
      </c>
      <c r="K124" s="5">
        <f t="shared" si="35"/>
        <v>11.175515722861837</v>
      </c>
      <c r="L124" s="5">
        <f t="shared" si="35"/>
        <v>11.731435603481874</v>
      </c>
      <c r="M124" s="5">
        <f t="shared" si="35"/>
        <v>12.455100220410078</v>
      </c>
      <c r="N124" s="5">
        <f t="shared" si="35"/>
        <v>12.894769524433695</v>
      </c>
      <c r="O124" s="5">
        <f t="shared" si="35"/>
        <v>13.289439871466083</v>
      </c>
      <c r="P124" s="5">
        <f t="shared" si="35"/>
        <v>13.608172640879094</v>
      </c>
      <c r="Q124" s="5">
        <f t="shared" si="35"/>
        <v>13.826413543235185</v>
      </c>
      <c r="R124" s="5">
        <f t="shared" si="35"/>
        <v>13.90379187475105</v>
      </c>
      <c r="S124" s="5">
        <f t="shared" si="35"/>
        <v>13.803291861226308</v>
      </c>
      <c r="T124" s="5">
        <f t="shared" si="35"/>
        <v>13.475275590069305</v>
      </c>
      <c r="U124" s="5">
        <f t="shared" si="35"/>
        <v>13.370496340892533</v>
      </c>
      <c r="V124" s="5">
        <f t="shared" si="35"/>
        <v>12.370684595676039</v>
      </c>
      <c r="W124" s="5">
        <f t="shared" si="35"/>
        <v>11.248949839805618</v>
      </c>
      <c r="X124" s="5">
        <f t="shared" si="35"/>
        <v>9.868633662206685</v>
      </c>
      <c r="Y124" s="5">
        <f t="shared" si="35"/>
        <v>8.2320732325482826</v>
      </c>
      <c r="Z124" s="5">
        <f t="shared" si="35"/>
        <v>6.3550504922800428</v>
      </c>
      <c r="AA124" s="5">
        <f t="shared" si="35"/>
        <v>4.2784596198501275</v>
      </c>
      <c r="AB124" s="5">
        <f t="shared" si="35"/>
        <v>2.0599767913038702</v>
      </c>
      <c r="AC124" s="5">
        <f t="shared" si="35"/>
        <v>-6.9027803365906942E-2</v>
      </c>
      <c r="AD124" s="5">
        <f t="shared" si="35"/>
        <v>-2.1517330137798583</v>
      </c>
      <c r="AE124" s="5">
        <f t="shared" si="35"/>
        <v>-4.0433643293551542</v>
      </c>
      <c r="AF124" s="5">
        <f t="shared" si="35"/>
        <v>-5.6212982777795331</v>
      </c>
      <c r="AG124" s="5">
        <f t="shared" si="35"/>
        <v>-6.7765927932147862</v>
      </c>
      <c r="AH124" s="5">
        <f t="shared" si="35"/>
        <v>-7.4253734419954522</v>
      </c>
      <c r="AI124" s="5">
        <f t="shared" ref="AI124:BI124" si="36">+(AI117-AH117)/(AI2-AH2)</f>
        <v>111.52940186848255</v>
      </c>
      <c r="AJ124" s="5">
        <f t="shared" si="36"/>
        <v>98.405818076260132</v>
      </c>
      <c r="AK124" s="5">
        <f t="shared" si="36"/>
        <v>84.918022198048135</v>
      </c>
      <c r="AL124" s="5">
        <f t="shared" si="36"/>
        <v>73.252643912998792</v>
      </c>
      <c r="AM124" s="5">
        <f t="shared" si="36"/>
        <v>63.894392461724422</v>
      </c>
      <c r="AN124" s="5">
        <f t="shared" si="36"/>
        <v>56.685672575463286</v>
      </c>
      <c r="AO124" s="5">
        <f t="shared" si="36"/>
        <v>51.268187293754366</v>
      </c>
      <c r="AP124" s="5">
        <f t="shared" si="36"/>
        <v>47.261600653799817</v>
      </c>
      <c r="AQ124" s="5">
        <f t="shared" si="36"/>
        <v>44.328330274972174</v>
      </c>
      <c r="AR124" s="5">
        <f t="shared" si="36"/>
        <v>42.189410911427878</v>
      </c>
      <c r="AS124" s="5">
        <f t="shared" si="36"/>
        <v>40.619870855131921</v>
      </c>
      <c r="AT124" s="5">
        <f t="shared" si="36"/>
        <v>39.435358217901012</v>
      </c>
      <c r="AU124" s="5">
        <f t="shared" si="36"/>
        <v>38.474140931370854</v>
      </c>
      <c r="AV124" s="5">
        <f t="shared" si="36"/>
        <v>37.573041082765123</v>
      </c>
      <c r="AW124" s="5">
        <f t="shared" si="36"/>
        <v>36.533221229099766</v>
      </c>
      <c r="AX124" s="5">
        <f t="shared" si="36"/>
        <v>35.065472316506202</v>
      </c>
      <c r="AY124" s="5">
        <f t="shared" si="36"/>
        <v>32.695871868812716</v>
      </c>
      <c r="AZ124" s="5">
        <f t="shared" si="36"/>
        <v>28.595577109536681</v>
      </c>
      <c r="BA124" s="5">
        <f t="shared" si="36"/>
        <v>64.583649162650545</v>
      </c>
      <c r="BB124" s="5">
        <f t="shared" si="36"/>
        <v>57.118636811799661</v>
      </c>
      <c r="BC124" s="5">
        <f t="shared" si="36"/>
        <v>51.566621790351199</v>
      </c>
      <c r="BD124" s="5">
        <f t="shared" si="36"/>
        <v>47.436638860033781</v>
      </c>
      <c r="BE124" s="5">
        <f t="shared" si="36"/>
        <v>44.351539273158416</v>
      </c>
      <c r="BF124" s="5">
        <f t="shared" si="36"/>
        <v>42.027611704311127</v>
      </c>
      <c r="BG124" s="5">
        <f t="shared" si="36"/>
        <v>40.254317847608398</v>
      </c>
      <c r="BH124" s="5">
        <f t="shared" si="36"/>
        <v>38.876865915620876</v>
      </c>
      <c r="BI124" s="5">
        <f t="shared" si="36"/>
        <v>37.782209254445846</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7">+SUM(B123:B124)</f>
        <v>52.410043676740287</v>
      </c>
      <c r="C125" s="5">
        <f t="shared" si="37"/>
        <v>61.667579695940489</v>
      </c>
      <c r="D125" s="5">
        <f t="shared" si="37"/>
        <v>72.114347295938828</v>
      </c>
      <c r="E125" s="5">
        <f t="shared" si="37"/>
        <v>83.750929204286777</v>
      </c>
      <c r="F125" s="5">
        <f t="shared" si="37"/>
        <v>96.599763743388024</v>
      </c>
      <c r="G125" s="5">
        <f t="shared" si="37"/>
        <v>110.36279274209465</v>
      </c>
      <c r="H125" s="5">
        <f t="shared" si="37"/>
        <v>125.17195194415899</v>
      </c>
      <c r="I125" s="5">
        <f t="shared" si="37"/>
        <v>141.08279829943302</v>
      </c>
      <c r="J125" s="5">
        <f t="shared" si="37"/>
        <v>157.50501073548705</v>
      </c>
      <c r="K125" s="5">
        <f t="shared" si="37"/>
        <v>174.82144919647789</v>
      </c>
      <c r="L125" s="5">
        <f t="shared" si="37"/>
        <v>192.61521268379749</v>
      </c>
      <c r="M125" s="5">
        <f t="shared" si="37"/>
        <v>211.0532464301744</v>
      </c>
      <c r="N125" s="5">
        <f t="shared" si="37"/>
        <v>229.5781535787757</v>
      </c>
      <c r="O125" s="5">
        <f t="shared" si="37"/>
        <v>248.28268235496768</v>
      </c>
      <c r="P125" s="5">
        <f t="shared" si="37"/>
        <v>266.94769608234651</v>
      </c>
      <c r="Q125" s="5">
        <f t="shared" si="37"/>
        <v>285.30992186976283</v>
      </c>
      <c r="R125" s="5">
        <f t="shared" si="37"/>
        <v>303.03976688937996</v>
      </c>
      <c r="S125" s="5">
        <f t="shared" si="37"/>
        <v>319.75790628099151</v>
      </c>
      <c r="T125" s="5">
        <f t="shared" si="37"/>
        <v>335.21240668553395</v>
      </c>
      <c r="U125" s="5">
        <f t="shared" si="37"/>
        <v>349.22347373294969</v>
      </c>
      <c r="V125" s="5">
        <f t="shared" si="37"/>
        <v>360.37916167508479</v>
      </c>
      <c r="W125" s="5">
        <f t="shared" si="37"/>
        <v>369.11334036145627</v>
      </c>
      <c r="X125" s="5">
        <f t="shared" si="37"/>
        <v>374.98774469416736</v>
      </c>
      <c r="Y125" s="5">
        <f t="shared" si="37"/>
        <v>377.77122752672739</v>
      </c>
      <c r="Z125" s="5">
        <f t="shared" si="37"/>
        <v>377.34933806218038</v>
      </c>
      <c r="AA125" s="5">
        <f t="shared" si="37"/>
        <v>373.76816052209898</v>
      </c>
      <c r="AB125" s="5">
        <f t="shared" si="37"/>
        <v>367.22627714602152</v>
      </c>
      <c r="AC125" s="5">
        <f t="shared" si="37"/>
        <v>358.25122382531811</v>
      </c>
      <c r="AD125" s="5">
        <f t="shared" si="37"/>
        <v>347.27727648656071</v>
      </c>
      <c r="AE125" s="5">
        <f t="shared" si="37"/>
        <v>335.07653646172088</v>
      </c>
      <c r="AF125" s="5">
        <f t="shared" si="37"/>
        <v>322.51032708447576</v>
      </c>
      <c r="AG125" s="5">
        <f t="shared" si="37"/>
        <v>310.48418569352862</v>
      </c>
      <c r="AH125" s="5">
        <f t="shared" ref="AH125:BI125" si="38">+SUM(AH123:AH124)</f>
        <v>667.10552520973147</v>
      </c>
      <c r="AI125" s="5">
        <f t="shared" si="38"/>
        <v>885.73843079929009</v>
      </c>
      <c r="AJ125" s="5">
        <f t="shared" si="38"/>
        <v>954.42932369620792</v>
      </c>
      <c r="AK125" s="5">
        <f t="shared" si="38"/>
        <v>1011.2097505648193</v>
      </c>
      <c r="AL125" s="5">
        <f t="shared" si="38"/>
        <v>1062.082915334676</v>
      </c>
      <c r="AM125" s="5">
        <f t="shared" si="38"/>
        <v>1109.974630162445</v>
      </c>
      <c r="AN125" s="5">
        <f t="shared" si="38"/>
        <v>1156.348227170362</v>
      </c>
      <c r="AO125" s="5">
        <f t="shared" si="38"/>
        <v>1201.9475999225435</v>
      </c>
      <c r="AP125" s="5">
        <f t="shared" si="38"/>
        <v>1247.1530725913437</v>
      </c>
      <c r="AQ125" s="5">
        <f t="shared" si="38"/>
        <v>1292.1572407347883</v>
      </c>
      <c r="AR125" s="5">
        <f t="shared" si="38"/>
        <v>1337.0544261484861</v>
      </c>
      <c r="AS125" s="5">
        <f t="shared" si="38"/>
        <v>1381.8880288860712</v>
      </c>
      <c r="AT125" s="5">
        <f t="shared" si="38"/>
        <v>1426.6770173114612</v>
      </c>
      <c r="AU125" s="5">
        <f t="shared" si="38"/>
        <v>1471.4338872836195</v>
      </c>
      <c r="AV125" s="5">
        <f t="shared" si="38"/>
        <v>1516.1797060864924</v>
      </c>
      <c r="AW125" s="5">
        <f t="shared" si="38"/>
        <v>1560.9631680468785</v>
      </c>
      <c r="AX125" s="5">
        <f t="shared" si="38"/>
        <v>1605.8907638588325</v>
      </c>
      <c r="AY125" s="5">
        <f t="shared" si="38"/>
        <v>1651.1800329783562</v>
      </c>
      <c r="AZ125" s="5">
        <f t="shared" si="38"/>
        <v>1653.9385052014616</v>
      </c>
      <c r="BA125" s="5">
        <f t="shared" si="38"/>
        <v>1744.440819191399</v>
      </c>
      <c r="BB125" s="5">
        <f t="shared" si="38"/>
        <v>1788.2047157933437</v>
      </c>
      <c r="BC125" s="5">
        <f t="shared" si="38"/>
        <v>1831.4360650838821</v>
      </c>
      <c r="BD125" s="5">
        <f t="shared" si="38"/>
        <v>1874.2331585622255</v>
      </c>
      <c r="BE125" s="5">
        <f t="shared" si="38"/>
        <v>1916.632899570076</v>
      </c>
      <c r="BF125" s="5">
        <f t="shared" si="38"/>
        <v>1958.6421141073595</v>
      </c>
      <c r="BG125" s="5">
        <f t="shared" si="38"/>
        <v>2000.2532946654042</v>
      </c>
      <c r="BH125" s="5">
        <f t="shared" si="38"/>
        <v>2041.4525241270599</v>
      </c>
      <c r="BI125" s="5">
        <f t="shared" si="38"/>
        <v>2082.2234523669013</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9">(B123/B53)*1000</f>
        <v>6.8804672517573522</v>
      </c>
      <c r="C126" s="2">
        <f t="shared" si="39"/>
        <v>7.7744205912401041</v>
      </c>
      <c r="D126" s="2">
        <f t="shared" si="39"/>
        <v>8.7933350768975558</v>
      </c>
      <c r="E126" s="2">
        <f t="shared" si="39"/>
        <v>9.8545853386916029</v>
      </c>
      <c r="F126" s="2">
        <f t="shared" si="39"/>
        <v>11.004072805432942</v>
      </c>
      <c r="G126" s="2">
        <f t="shared" si="39"/>
        <v>12.242540568149513</v>
      </c>
      <c r="H126" s="2">
        <f t="shared" si="39"/>
        <v>13.590168999176454</v>
      </c>
      <c r="I126" s="2">
        <f t="shared" si="39"/>
        <v>15.023059448968111</v>
      </c>
      <c r="J126" s="2">
        <f t="shared" si="39"/>
        <v>16.558309556042023</v>
      </c>
      <c r="K126" s="2">
        <f t="shared" si="39"/>
        <v>18.184531073660995</v>
      </c>
      <c r="L126" s="2">
        <f t="shared" si="39"/>
        <v>19.917641211964376</v>
      </c>
      <c r="M126" s="2">
        <f t="shared" si="39"/>
        <v>21.746881989966269</v>
      </c>
      <c r="N126" s="2">
        <f t="shared" si="39"/>
        <v>23.679661015748685</v>
      </c>
      <c r="O126" s="2">
        <f t="shared" si="39"/>
        <v>25.722782507852536</v>
      </c>
      <c r="P126" s="2">
        <f t="shared" si="39"/>
        <v>27.883065251385748</v>
      </c>
      <c r="Q126" s="2">
        <f t="shared" si="39"/>
        <v>30.167096282151384</v>
      </c>
      <c r="R126" s="2">
        <f t="shared" si="39"/>
        <v>32.581779632265658</v>
      </c>
      <c r="S126" s="2">
        <f t="shared" si="39"/>
        <v>35.134356631185469</v>
      </c>
      <c r="T126" s="2">
        <f t="shared" si="39"/>
        <v>37.855038252209205</v>
      </c>
      <c r="U126" s="2">
        <f t="shared" si="39"/>
        <v>40.70712369123062</v>
      </c>
      <c r="V126" s="2">
        <f t="shared" si="39"/>
        <v>43.7052180484405</v>
      </c>
      <c r="W126" s="2">
        <f t="shared" si="39"/>
        <v>46.85657214584527</v>
      </c>
      <c r="X126" s="2">
        <f t="shared" si="39"/>
        <v>50.167197461321322</v>
      </c>
      <c r="Y126" s="2">
        <f t="shared" si="39"/>
        <v>53.641265611164833</v>
      </c>
      <c r="Z126" s="2">
        <f t="shared" si="39"/>
        <v>57.280718020834684</v>
      </c>
      <c r="AA126" s="2">
        <f t="shared" si="39"/>
        <v>61.084590011456804</v>
      </c>
      <c r="AB126" s="2">
        <f t="shared" si="39"/>
        <v>65.043675767926771</v>
      </c>
      <c r="AC126" s="2">
        <f t="shared" si="39"/>
        <v>69.138786435871623</v>
      </c>
      <c r="AD126" s="2">
        <f t="shared" si="39"/>
        <v>73.343505262378912</v>
      </c>
      <c r="AE126" s="2">
        <f t="shared" si="39"/>
        <v>77.620938142852765</v>
      </c>
      <c r="AF126" s="2">
        <f t="shared" si="39"/>
        <v>81.923174125508353</v>
      </c>
      <c r="AG126" s="2">
        <f t="shared" si="39"/>
        <v>86.192670332658182</v>
      </c>
      <c r="AH126" s="2">
        <f t="shared" ref="AH126:BI126" si="40">(AH123/AH53)*1000</f>
        <v>64.517511598292373</v>
      </c>
      <c r="AI126" s="2">
        <f t="shared" si="40"/>
        <v>74.008921247586485</v>
      </c>
      <c r="AJ126" s="2">
        <f t="shared" si="40"/>
        <v>81.789038631582585</v>
      </c>
      <c r="AK126" s="2">
        <f t="shared" si="40"/>
        <v>88.464651644505707</v>
      </c>
      <c r="AL126" s="2">
        <f t="shared" si="40"/>
        <v>94.402050306511484</v>
      </c>
      <c r="AM126" s="2">
        <f t="shared" si="40"/>
        <v>99.835295761933835</v>
      </c>
      <c r="AN126" s="2">
        <f t="shared" si="40"/>
        <v>104.91964709210636</v>
      </c>
      <c r="AO126" s="2">
        <f t="shared" si="40"/>
        <v>109.76055938524706</v>
      </c>
      <c r="AP126" s="2">
        <f t="shared" si="40"/>
        <v>114.43072394183703</v>
      </c>
      <c r="AQ126" s="2">
        <f t="shared" si="40"/>
        <v>118.98073986890164</v>
      </c>
      <c r="AR126" s="2">
        <f t="shared" si="40"/>
        <v>123.44618007071637</v>
      </c>
      <c r="AS126" s="2">
        <f t="shared" si="40"/>
        <v>127.85257625657415</v>
      </c>
      <c r="AT126" s="2">
        <f t="shared" si="40"/>
        <v>132.21923705746772</v>
      </c>
      <c r="AU126" s="2">
        <f t="shared" si="40"/>
        <v>136.56268622752179</v>
      </c>
      <c r="AV126" s="2">
        <f t="shared" si="40"/>
        <v>140.90039595663737</v>
      </c>
      <c r="AW126" s="2">
        <f t="shared" si="40"/>
        <v>145.25586584552428</v>
      </c>
      <c r="AX126" s="2">
        <f t="shared" si="40"/>
        <v>149.66671101434059</v>
      </c>
      <c r="AY126" s="2">
        <f t="shared" si="40"/>
        <v>154.19872232131848</v>
      </c>
      <c r="AZ126" s="2">
        <f t="shared" si="40"/>
        <v>154.84445946807026</v>
      </c>
      <c r="BA126" s="2">
        <f t="shared" si="40"/>
        <v>160.03105438951471</v>
      </c>
      <c r="BB126" s="2">
        <f t="shared" si="40"/>
        <v>164.90519266012205</v>
      </c>
      <c r="BC126" s="2">
        <f t="shared" si="40"/>
        <v>169.54685920578211</v>
      </c>
      <c r="BD126" s="2">
        <f t="shared" si="40"/>
        <v>174.01215950620991</v>
      </c>
      <c r="BE126" s="2">
        <f t="shared" si="40"/>
        <v>178.3405026199768</v>
      </c>
      <c r="BF126" s="2">
        <f t="shared" si="40"/>
        <v>182.55952942445595</v>
      </c>
      <c r="BG126" s="2">
        <f t="shared" si="40"/>
        <v>186.68854517353287</v>
      </c>
      <c r="BH126" s="2">
        <f t="shared" si="40"/>
        <v>190.74093569054185</v>
      </c>
      <c r="BI126" s="2">
        <f t="shared" si="40"/>
        <v>194.72588061258105</v>
      </c>
    </row>
    <row r="127" spans="1:124" ht="21" customHeight="1" x14ac:dyDescent="0.3">
      <c r="A127" s="8" t="str">
        <f>Base!A127</f>
        <v>Utility of p. c. consumption</v>
      </c>
      <c r="B127" s="2">
        <f>((B126)^(1-$B$19)-1)/(1-$B$19)-1</f>
        <v>0.2892699714830449</v>
      </c>
      <c r="C127" s="2">
        <f t="shared" ref="C127:BI127" si="41">((C126)^(1-$B$19)-1)/(1-$B$19)-1</f>
        <v>0.33916901578246494</v>
      </c>
      <c r="D127" s="2">
        <f t="shared" si="41"/>
        <v>0.38677627602201126</v>
      </c>
      <c r="E127" s="2">
        <f t="shared" si="41"/>
        <v>0.42853346844640505</v>
      </c>
      <c r="F127" s="2">
        <f t="shared" si="41"/>
        <v>0.46697622636319203</v>
      </c>
      <c r="G127" s="2">
        <f t="shared" si="41"/>
        <v>0.50236678734064921</v>
      </c>
      <c r="H127" s="2">
        <f t="shared" si="41"/>
        <v>0.53541271166673332</v>
      </c>
      <c r="I127" s="2">
        <f t="shared" si="41"/>
        <v>0.56570486499549544</v>
      </c>
      <c r="J127" s="2">
        <f t="shared" si="41"/>
        <v>0.59383074319958351</v>
      </c>
      <c r="K127" s="2">
        <f t="shared" si="41"/>
        <v>0.6197714874864555</v>
      </c>
      <c r="L127" s="2">
        <f t="shared" si="41"/>
        <v>0.64395253267841812</v>
      </c>
      <c r="M127" s="2">
        <f t="shared" si="41"/>
        <v>0.66637065149543262</v>
      </c>
      <c r="N127" s="2">
        <f t="shared" si="41"/>
        <v>0.68726565941521556</v>
      </c>
      <c r="O127" s="2">
        <f t="shared" si="41"/>
        <v>0.70682222643322823</v>
      </c>
      <c r="P127" s="2">
        <f t="shared" si="41"/>
        <v>0.72519033210522177</v>
      </c>
      <c r="Q127" s="2">
        <f t="shared" si="41"/>
        <v>0.7424916378817954</v>
      </c>
      <c r="R127" s="2">
        <f t="shared" si="41"/>
        <v>0.75882990908931935</v>
      </c>
      <c r="S127" s="2">
        <f t="shared" si="41"/>
        <v>0.77429435343211983</v>
      </c>
      <c r="T127" s="2">
        <f t="shared" si="41"/>
        <v>0.7890786977913069</v>
      </c>
      <c r="U127" s="2">
        <f t="shared" si="41"/>
        <v>0.80300820213197732</v>
      </c>
      <c r="V127" s="2">
        <f t="shared" si="41"/>
        <v>0.8162021490470508</v>
      </c>
      <c r="W127" s="2">
        <f t="shared" si="41"/>
        <v>0.82872582997333444</v>
      </c>
      <c r="X127" s="2">
        <f t="shared" si="41"/>
        <v>0.84063084003215049</v>
      </c>
      <c r="Y127" s="2">
        <f t="shared" si="41"/>
        <v>0.85195699413827541</v>
      </c>
      <c r="Z127" s="2">
        <f t="shared" si="41"/>
        <v>0.86273481456601941</v>
      </c>
      <c r="AA127" s="2">
        <f t="shared" si="41"/>
        <v>0.87298683950098188</v>
      </c>
      <c r="AB127" s="2">
        <f t="shared" si="41"/>
        <v>0.88271798265951729</v>
      </c>
      <c r="AC127" s="2">
        <f t="shared" si="41"/>
        <v>0.89191908572044731</v>
      </c>
      <c r="AD127" s="2">
        <f t="shared" si="41"/>
        <v>0.90057875259720244</v>
      </c>
      <c r="AE127" s="2">
        <f t="shared" si="41"/>
        <v>0.90867931065763075</v>
      </c>
      <c r="AF127" s="2">
        <f t="shared" si="41"/>
        <v>0.91619896074441987</v>
      </c>
      <c r="AG127" s="2">
        <f t="shared" si="41"/>
        <v>0.92311573312821804</v>
      </c>
      <c r="AH127" s="2">
        <f t="shared" si="41"/>
        <v>0.88147481308697806</v>
      </c>
      <c r="AI127" s="2">
        <f t="shared" si="41"/>
        <v>0.9018833421424004</v>
      </c>
      <c r="AJ127" s="2">
        <f t="shared" si="41"/>
        <v>0.91597321487359484</v>
      </c>
      <c r="AK127" s="2">
        <f t="shared" si="41"/>
        <v>0.9265972692700859</v>
      </c>
      <c r="AL127" s="2">
        <f t="shared" si="41"/>
        <v>0.93511385843124839</v>
      </c>
      <c r="AM127" s="2">
        <f t="shared" si="41"/>
        <v>0.94225342131880918</v>
      </c>
      <c r="AN127" s="2">
        <f t="shared" si="41"/>
        <v>0.94844209767931131</v>
      </c>
      <c r="AO127" s="2">
        <f t="shared" si="41"/>
        <v>0.95394324254644358</v>
      </c>
      <c r="AP127" s="2">
        <f t="shared" si="41"/>
        <v>0.95892680762246862</v>
      </c>
      <c r="AQ127" s="2">
        <f t="shared" si="41"/>
        <v>0.96350640160463064</v>
      </c>
      <c r="AR127" s="2">
        <f t="shared" si="41"/>
        <v>0.96776045371835484</v>
      </c>
      <c r="AS127" s="2">
        <f t="shared" si="41"/>
        <v>0.97174501137336655</v>
      </c>
      <c r="AT127" s="2">
        <f t="shared" si="41"/>
        <v>0.97550191614422199</v>
      </c>
      <c r="AU127" s="2">
        <f t="shared" si="41"/>
        <v>0.97906450176761628</v>
      </c>
      <c r="AV127" s="2">
        <f t="shared" si="41"/>
        <v>0.98246207858246071</v>
      </c>
      <c r="AW127" s="2">
        <f t="shared" si="41"/>
        <v>0.98572429950137486</v>
      </c>
      <c r="AX127" s="2">
        <f t="shared" si="41"/>
        <v>0.98888654950004296</v>
      </c>
      <c r="AY127" s="2">
        <f t="shared" si="41"/>
        <v>0.99199793482872156</v>
      </c>
      <c r="AZ127" s="2">
        <f t="shared" si="41"/>
        <v>0.99243047116304539</v>
      </c>
      <c r="BA127" s="2">
        <f t="shared" si="41"/>
        <v>0.99581224228573695</v>
      </c>
      <c r="BB127" s="2">
        <f t="shared" si="41"/>
        <v>0.99884852265173674</v>
      </c>
      <c r="BC127" s="2">
        <f t="shared" si="41"/>
        <v>1.0016214140453124</v>
      </c>
      <c r="BD127" s="2">
        <f t="shared" si="41"/>
        <v>1.0041869945298241</v>
      </c>
      <c r="BE127" s="2">
        <f t="shared" si="41"/>
        <v>1.0065843725618913</v>
      </c>
      <c r="BF127" s="2">
        <f t="shared" si="41"/>
        <v>1.0088413638719622</v>
      </c>
      <c r="BG127" s="2">
        <f t="shared" si="41"/>
        <v>1.0109781484522222</v>
      </c>
      <c r="BH127" s="2">
        <f t="shared" si="41"/>
        <v>1.013009674943075</v>
      </c>
      <c r="BI127" s="2">
        <f t="shared" si="41"/>
        <v>1.0149472661465473</v>
      </c>
    </row>
    <row r="128" spans="1:124" x14ac:dyDescent="0.3">
      <c r="A128" s="8" t="str">
        <f>Base!A128</f>
        <v>Total period utility</v>
      </c>
      <c r="B128" s="5">
        <f t="shared" ref="B128:BI128" si="42">B$18*B$53*B127</f>
        <v>1978.0280650010609</v>
      </c>
      <c r="C128" s="5">
        <f t="shared" si="42"/>
        <v>2280.2051567924927</v>
      </c>
      <c r="D128" s="5">
        <f t="shared" si="42"/>
        <v>2500.3530467563405</v>
      </c>
      <c r="E128" s="5">
        <f t="shared" si="42"/>
        <v>2680.740888671296</v>
      </c>
      <c r="F128" s="5">
        <f t="shared" si="42"/>
        <v>2809.4035249908889</v>
      </c>
      <c r="G128" s="5">
        <f t="shared" si="42"/>
        <v>2890.7731981762013</v>
      </c>
      <c r="H128" s="5">
        <f t="shared" si="42"/>
        <v>2932.4482565554181</v>
      </c>
      <c r="I128" s="5">
        <f t="shared" si="42"/>
        <v>2936.0042240565858</v>
      </c>
      <c r="J128" s="5">
        <f t="shared" si="42"/>
        <v>2908.6251510324587</v>
      </c>
      <c r="K128" s="5">
        <f t="shared" si="42"/>
        <v>2854.0580547160976</v>
      </c>
      <c r="L128" s="5">
        <f t="shared" si="42"/>
        <v>2777.879842200055</v>
      </c>
      <c r="M128" s="5">
        <f t="shared" si="42"/>
        <v>2683.2536594007001</v>
      </c>
      <c r="N128" s="5">
        <f t="shared" si="42"/>
        <v>2574.0219005617109</v>
      </c>
      <c r="O128" s="5">
        <f t="shared" si="42"/>
        <v>2453.3238428643485</v>
      </c>
      <c r="P128" s="5">
        <f t="shared" si="42"/>
        <v>2323.7611272847494</v>
      </c>
      <c r="Q128" s="5">
        <f t="shared" si="42"/>
        <v>2187.5014101104007</v>
      </c>
      <c r="R128" s="5">
        <f t="shared" si="42"/>
        <v>2046.3899263389626</v>
      </c>
      <c r="S128" s="5">
        <f t="shared" si="42"/>
        <v>1902.0306162339714</v>
      </c>
      <c r="T128" s="5">
        <f t="shared" si="42"/>
        <v>1756.1192855979391</v>
      </c>
      <c r="U128" s="5">
        <f t="shared" si="42"/>
        <v>1610.3665966883866</v>
      </c>
      <c r="V128" s="5">
        <f t="shared" si="42"/>
        <v>1466.3918583407758</v>
      </c>
      <c r="W128" s="5">
        <f t="shared" si="42"/>
        <v>1325.6363702638439</v>
      </c>
      <c r="X128" s="5">
        <f t="shared" si="42"/>
        <v>1189.4752132357517</v>
      </c>
      <c r="Y128" s="5">
        <f t="shared" si="42"/>
        <v>1059.2153319670642</v>
      </c>
      <c r="Z128" s="5">
        <f t="shared" si="42"/>
        <v>936.07581171916524</v>
      </c>
      <c r="AA128" s="5">
        <f t="shared" si="42"/>
        <v>821.15112010514497</v>
      </c>
      <c r="AB128" s="5">
        <f t="shared" si="42"/>
        <v>715.35579052704645</v>
      </c>
      <c r="AC128" s="5">
        <f t="shared" si="42"/>
        <v>619.38310626389114</v>
      </c>
      <c r="AD128" s="5">
        <f t="shared" si="42"/>
        <v>533.67035235293463</v>
      </c>
      <c r="AE128" s="5">
        <f t="shared" si="42"/>
        <v>458.36231357653003</v>
      </c>
      <c r="AF128" s="5">
        <f t="shared" si="42"/>
        <v>393.30075166515314</v>
      </c>
      <c r="AG128" s="5">
        <f t="shared" si="42"/>
        <v>338.03810160230165</v>
      </c>
      <c r="AH128" s="5">
        <f t="shared" si="42"/>
        <v>851.07412599108534</v>
      </c>
      <c r="AI128" s="5">
        <f t="shared" si="42"/>
        <v>808.77469069588847</v>
      </c>
      <c r="AJ128" s="5">
        <f t="shared" si="42"/>
        <v>762.86234482526652</v>
      </c>
      <c r="AK128" s="5">
        <f t="shared" si="42"/>
        <v>716.65747745331191</v>
      </c>
      <c r="AL128" s="5">
        <f t="shared" si="42"/>
        <v>671.61009408422615</v>
      </c>
      <c r="AM128" s="5">
        <f t="shared" si="42"/>
        <v>628.39221445424948</v>
      </c>
      <c r="AN128" s="5">
        <f t="shared" si="42"/>
        <v>587.30731588965148</v>
      </c>
      <c r="AO128" s="5">
        <f t="shared" si="42"/>
        <v>548.46930657331779</v>
      </c>
      <c r="AP128" s="5">
        <f t="shared" si="42"/>
        <v>511.88962953125377</v>
      </c>
      <c r="AQ128" s="5">
        <f t="shared" si="42"/>
        <v>477.52302999362524</v>
      </c>
      <c r="AR128" s="5">
        <f t="shared" si="42"/>
        <v>445.29297172925294</v>
      </c>
      <c r="AS128" s="5">
        <f t="shared" si="42"/>
        <v>415.10634057331765</v>
      </c>
      <c r="AT128" s="5">
        <f t="shared" si="42"/>
        <v>386.86220906715039</v>
      </c>
      <c r="AU128" s="5">
        <f t="shared" si="42"/>
        <v>360.45722773216221</v>
      </c>
      <c r="AV128" s="5">
        <f t="shared" si="42"/>
        <v>335.78904624522715</v>
      </c>
      <c r="AW128" s="5">
        <f t="shared" si="42"/>
        <v>312.75864747337607</v>
      </c>
      <c r="AX128" s="5">
        <f t="shared" si="42"/>
        <v>291.27217591316264</v>
      </c>
      <c r="AY128" s="5">
        <f t="shared" si="42"/>
        <v>271.24272288235153</v>
      </c>
      <c r="AZ128" s="5">
        <f t="shared" si="42"/>
        <v>251.90620398370254</v>
      </c>
      <c r="BA128" s="5">
        <f t="shared" si="42"/>
        <v>234.64147403303306</v>
      </c>
      <c r="BB128" s="5">
        <f t="shared" si="42"/>
        <v>218.48065011969658</v>
      </c>
      <c r="BC128" s="5">
        <f t="shared" si="42"/>
        <v>203.37651588125294</v>
      </c>
      <c r="BD128" s="5">
        <f t="shared" si="42"/>
        <v>189.27522189140674</v>
      </c>
      <c r="BE128" s="5">
        <f t="shared" si="42"/>
        <v>176.12041187470854</v>
      </c>
      <c r="BF128" s="5">
        <f t="shared" si="42"/>
        <v>163.85560927365404</v>
      </c>
      <c r="BG128" s="5">
        <f t="shared" si="42"/>
        <v>152.42559570718203</v>
      </c>
      <c r="BH128" s="5">
        <f t="shared" si="42"/>
        <v>141.77719019760107</v>
      </c>
      <c r="BI128" s="5">
        <f t="shared" si="42"/>
        <v>131.85966606557281</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SUM(B128:BI128)*5*B49+B50</f>
        <v>1903.3820932518902</v>
      </c>
      <c r="C129" s="7">
        <f>+Base!C129</f>
        <v>2688.7871864330928</v>
      </c>
      <c r="D129" s="7">
        <f>+B129-C129</f>
        <v>-785.40509318120257</v>
      </c>
      <c r="E129" s="2"/>
      <c r="F129" s="2"/>
      <c r="G129" s="2"/>
      <c r="H129" s="2"/>
      <c r="I129" s="2"/>
      <c r="J129" s="2"/>
      <c r="K129" s="2"/>
      <c r="L129" s="2"/>
      <c r="M129" s="2"/>
      <c r="N129" s="2"/>
      <c r="O129" s="2"/>
      <c r="P129" s="2"/>
      <c r="Q129" s="2"/>
      <c r="R129" s="2"/>
      <c r="S129" s="2"/>
      <c r="T129" s="2"/>
      <c r="U129" s="2">
        <f>+D129</f>
        <v>-785.40509318120257</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6.95" customHeight="1" thickTop="1" x14ac:dyDescent="0.3">
      <c r="A131" s="15" t="str">
        <f>Base!A131</f>
        <v>Savings Rate (fraction of gross output)</v>
      </c>
      <c r="B131" s="62">
        <v>0.2586891898</v>
      </c>
      <c r="C131" s="62">
        <v>0.25620760679999999</v>
      </c>
      <c r="D131" s="62">
        <v>0.25386768450000002</v>
      </c>
      <c r="E131" s="62">
        <v>0.25179797679999999</v>
      </c>
      <c r="F131" s="62">
        <v>0.24983239169999999</v>
      </c>
      <c r="G131" s="62">
        <v>0.24800916170000001</v>
      </c>
      <c r="H131" s="62">
        <v>0.24761541840000001</v>
      </c>
      <c r="I131" s="62">
        <v>0.2462357842</v>
      </c>
      <c r="J131" s="62">
        <v>0.24574690320000001</v>
      </c>
      <c r="K131" s="62">
        <v>0.24487411670000001</v>
      </c>
      <c r="L131" s="62">
        <v>0.2446782197</v>
      </c>
      <c r="M131" s="62">
        <v>0.24410836969999999</v>
      </c>
      <c r="N131" s="62">
        <v>0.2436723532</v>
      </c>
      <c r="O131" s="62">
        <v>0.24333591800000001</v>
      </c>
      <c r="P131" s="62">
        <v>0.2430893549</v>
      </c>
      <c r="Q131" s="62">
        <v>0.24290426179999999</v>
      </c>
      <c r="R131" s="62">
        <v>0.2427648288</v>
      </c>
      <c r="S131" s="62">
        <v>0.24263852720000001</v>
      </c>
      <c r="T131" s="62">
        <v>0.24327477859999999</v>
      </c>
      <c r="U131" s="62">
        <v>0.24316824570000001</v>
      </c>
      <c r="V131" s="62">
        <v>0.243231857</v>
      </c>
      <c r="W131" s="62">
        <v>0.24332540829999999</v>
      </c>
      <c r="X131" s="62">
        <v>0.24343802810000001</v>
      </c>
      <c r="Y131" s="62">
        <v>0.2435493195</v>
      </c>
      <c r="Z131" s="62">
        <v>0.24363779050000001</v>
      </c>
      <c r="AA131" s="62">
        <v>0.24366603589999999</v>
      </c>
      <c r="AB131" s="62">
        <v>0.24383429710000001</v>
      </c>
      <c r="AC131" s="62">
        <v>0.24398843680000001</v>
      </c>
      <c r="AD131" s="62">
        <v>0.24414656200000001</v>
      </c>
      <c r="AE131" s="62">
        <v>0.24430857919999999</v>
      </c>
      <c r="AF131" s="62">
        <v>0.24447412700000001</v>
      </c>
      <c r="AG131" s="62">
        <v>0.24464274890000001</v>
      </c>
      <c r="AH131" s="62">
        <v>0.24481398090000001</v>
      </c>
      <c r="AI131" s="62">
        <v>0.24498738710000001</v>
      </c>
      <c r="AJ131" s="62">
        <v>0.24516255849999999</v>
      </c>
      <c r="AK131" s="62">
        <v>0.2453391097</v>
      </c>
      <c r="AL131" s="62">
        <v>0.2455166053</v>
      </c>
      <c r="AM131" s="62">
        <v>0.24569447899999999</v>
      </c>
      <c r="AN131" s="62">
        <v>0.24587184910000001</v>
      </c>
      <c r="AO131" s="62">
        <v>0.2460472574</v>
      </c>
      <c r="AP131" s="62">
        <v>0.24621815259999999</v>
      </c>
      <c r="AQ131" s="62">
        <v>0.2463799955</v>
      </c>
      <c r="AR131" s="62">
        <v>0.2465247069</v>
      </c>
      <c r="AS131" s="62">
        <v>0.2466378679</v>
      </c>
      <c r="AT131" s="62">
        <v>0.2466939215</v>
      </c>
      <c r="AU131" s="62">
        <v>0.246647431</v>
      </c>
      <c r="AV131" s="62">
        <v>0.2464178001</v>
      </c>
      <c r="AW131" s="62">
        <v>0.2458619484</v>
      </c>
      <c r="AX131" s="62">
        <v>0.24472497269999999</v>
      </c>
      <c r="AY131" s="62">
        <v>0.24254991040000001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x14ac:dyDescent="0.3">
      <c r="A132" s="18" t="str">
        <f>Base!A132</f>
        <v>Carbon price (per t CO2)</v>
      </c>
      <c r="B132" s="62">
        <v>14.941808096100001</v>
      </c>
      <c r="C132" s="62">
        <v>10.134164868199999</v>
      </c>
      <c r="D132" s="62">
        <v>35.813674955800003</v>
      </c>
      <c r="E132" s="62">
        <v>54.653995910699997</v>
      </c>
      <c r="F132" s="62">
        <v>85.423518868000002</v>
      </c>
      <c r="G132" s="62">
        <v>117.0705409121</v>
      </c>
      <c r="H132" s="62">
        <v>63.722283717800003</v>
      </c>
      <c r="I132" s="62">
        <v>90.835515444999999</v>
      </c>
      <c r="J132" s="62">
        <v>81.894988705599999</v>
      </c>
      <c r="K132" s="62">
        <v>100.66421538279999</v>
      </c>
      <c r="L132" s="62">
        <v>96.591805709599996</v>
      </c>
      <c r="M132" s="62">
        <v>112.6652591567</v>
      </c>
      <c r="N132" s="62">
        <v>126.29416398639999</v>
      </c>
      <c r="O132" s="62">
        <v>137.8326190855</v>
      </c>
      <c r="P132" s="62">
        <v>147.19561307149999</v>
      </c>
      <c r="Q132" s="62">
        <v>154.75672951019999</v>
      </c>
      <c r="R132" s="62">
        <v>160.5732618081</v>
      </c>
      <c r="S132" s="62">
        <v>164.96731771450001</v>
      </c>
      <c r="T132" s="62">
        <v>144.02156453629999</v>
      </c>
      <c r="U132" s="62">
        <v>149.48680529009999</v>
      </c>
      <c r="V132" s="62">
        <v>151.19572102629999</v>
      </c>
      <c r="W132" s="62">
        <v>152.29820479399999</v>
      </c>
      <c r="X132" s="62">
        <v>152.78873107960001</v>
      </c>
      <c r="Y132" s="62">
        <v>152.81460639669999</v>
      </c>
      <c r="Z132" s="62">
        <v>152.4063863335</v>
      </c>
      <c r="AA132" s="62">
        <v>151.6427993513</v>
      </c>
      <c r="AB132" s="62">
        <v>147.33806696240001</v>
      </c>
      <c r="AC132" s="62">
        <v>143.65461528840001</v>
      </c>
      <c r="AD132" s="62">
        <v>140.06324990620001</v>
      </c>
      <c r="AE132" s="62">
        <v>136.5616686585</v>
      </c>
      <c r="AF132" s="62">
        <v>133.14762694199999</v>
      </c>
      <c r="AG132" s="62">
        <v>129.81893626850001</v>
      </c>
      <c r="AH132" s="62">
        <v>126.5734628618</v>
      </c>
      <c r="AI132" s="62">
        <v>123.40912629020001</v>
      </c>
      <c r="AJ132" s="62">
        <v>120.323898133</v>
      </c>
      <c r="AK132" s="62">
        <v>117.3158006797</v>
      </c>
      <c r="AL132" s="62">
        <v>114.3829056627</v>
      </c>
      <c r="AM132" s="62">
        <v>111.5233330211</v>
      </c>
      <c r="AN132" s="62">
        <v>108.7352496956</v>
      </c>
      <c r="AO132" s="62">
        <v>106.0168684532</v>
      </c>
      <c r="AP132" s="62">
        <v>103.36644674190001</v>
      </c>
      <c r="AQ132" s="62">
        <v>100.7822855733</v>
      </c>
      <c r="AR132" s="62">
        <v>98.262728433999996</v>
      </c>
      <c r="AS132" s="62">
        <v>95.806160223099994</v>
      </c>
      <c r="AT132" s="62">
        <v>93.411006217500002</v>
      </c>
      <c r="AU132" s="62">
        <v>91.075731062100004</v>
      </c>
      <c r="AV132" s="62">
        <v>88.7988377856</v>
      </c>
      <c r="AW132" s="62">
        <v>86.578866840900005</v>
      </c>
      <c r="AX132" s="62">
        <v>84.414395169900004</v>
      </c>
      <c r="AY132" s="62">
        <v>82.304035290599998</v>
      </c>
      <c r="AZ132" s="62">
        <v>80.246434408400006</v>
      </c>
      <c r="BA132" s="62">
        <v>78.240273548199994</v>
      </c>
      <c r="BB132" s="62">
        <v>76.284266709500002</v>
      </c>
      <c r="BC132" s="62">
        <v>74.377160041699995</v>
      </c>
      <c r="BD132" s="62">
        <v>72.517731040699999</v>
      </c>
      <c r="BE132" s="62">
        <v>70.704787764700001</v>
      </c>
      <c r="BF132" s="62">
        <v>68.937168070599995</v>
      </c>
      <c r="BG132" s="62">
        <v>67.213738868799993</v>
      </c>
      <c r="BH132" s="62">
        <v>65.533395397099994</v>
      </c>
      <c r="BI132" s="62">
        <v>63.895060512100002</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+MIN(B132+B97*Parameters!$B$30,B34)</f>
        <v>14.941808096100001</v>
      </c>
      <c r="C133" s="5">
        <f>+MIN(C132,C34)</f>
        <v>10.134164868199999</v>
      </c>
      <c r="D133" s="5">
        <f t="shared" ref="D133:AH133" si="43">+MIN(D132,D34)</f>
        <v>35.813674955800003</v>
      </c>
      <c r="E133" s="5">
        <f t="shared" si="43"/>
        <v>54.653995910699997</v>
      </c>
      <c r="F133" s="5">
        <f t="shared" si="43"/>
        <v>85.423518868000002</v>
      </c>
      <c r="G133" s="5">
        <f t="shared" si="43"/>
        <v>117.0705409121</v>
      </c>
      <c r="H133" s="5">
        <f t="shared" si="43"/>
        <v>63.722283717800003</v>
      </c>
      <c r="I133" s="5">
        <f t="shared" si="43"/>
        <v>90.835515444999999</v>
      </c>
      <c r="J133" s="5">
        <f t="shared" si="43"/>
        <v>81.894988705599999</v>
      </c>
      <c r="K133" s="5">
        <f t="shared" si="43"/>
        <v>100.66421538279999</v>
      </c>
      <c r="L133" s="5">
        <f t="shared" si="43"/>
        <v>96.591805709599996</v>
      </c>
      <c r="M133" s="5">
        <f t="shared" si="43"/>
        <v>112.6652591567</v>
      </c>
      <c r="N133" s="5">
        <f t="shared" si="43"/>
        <v>126.29416398639999</v>
      </c>
      <c r="O133" s="5">
        <f t="shared" si="43"/>
        <v>137.8326190855</v>
      </c>
      <c r="P133" s="5">
        <f t="shared" si="43"/>
        <v>147.19561307149999</v>
      </c>
      <c r="Q133" s="5">
        <f t="shared" si="43"/>
        <v>154.75672951019999</v>
      </c>
      <c r="R133" s="5">
        <f t="shared" si="43"/>
        <v>160.5732618081</v>
      </c>
      <c r="S133" s="5">
        <f t="shared" si="43"/>
        <v>164.96731771450001</v>
      </c>
      <c r="T133" s="5">
        <f t="shared" si="43"/>
        <v>144.02156453629999</v>
      </c>
      <c r="U133" s="5">
        <f t="shared" si="43"/>
        <v>149.48680529009999</v>
      </c>
      <c r="V133" s="5">
        <f t="shared" si="43"/>
        <v>151.19572102629999</v>
      </c>
      <c r="W133" s="5">
        <f t="shared" si="43"/>
        <v>152.29820479399999</v>
      </c>
      <c r="X133" s="5">
        <f t="shared" si="43"/>
        <v>152.78873107960001</v>
      </c>
      <c r="Y133" s="5">
        <f t="shared" si="43"/>
        <v>152.81460639669999</v>
      </c>
      <c r="Z133" s="5">
        <f t="shared" si="43"/>
        <v>152.4063863335</v>
      </c>
      <c r="AA133" s="5">
        <f t="shared" si="43"/>
        <v>151.6427993513</v>
      </c>
      <c r="AB133" s="5">
        <f t="shared" si="43"/>
        <v>147.33806696240001</v>
      </c>
      <c r="AC133" s="5">
        <f t="shared" si="43"/>
        <v>143.65461528840001</v>
      </c>
      <c r="AD133" s="5">
        <f t="shared" si="43"/>
        <v>140.06324990620001</v>
      </c>
      <c r="AE133" s="5">
        <f t="shared" si="43"/>
        <v>136.5616686585</v>
      </c>
      <c r="AF133" s="5">
        <f t="shared" si="43"/>
        <v>133.14762694199999</v>
      </c>
      <c r="AG133" s="5">
        <f t="shared" si="43"/>
        <v>129.81893626850001</v>
      </c>
      <c r="AH133" s="5">
        <f t="shared" si="43"/>
        <v>126.5734628618</v>
      </c>
      <c r="AI133" s="5">
        <f t="shared" ref="AI133:BI133" si="44">+MIN(AI132,AI34)</f>
        <v>123.40912629020001</v>
      </c>
      <c r="AJ133" s="5">
        <f t="shared" si="44"/>
        <v>120.323898133</v>
      </c>
      <c r="AK133" s="5">
        <f t="shared" si="44"/>
        <v>117.3158006797</v>
      </c>
      <c r="AL133" s="5">
        <f t="shared" si="44"/>
        <v>114.3829056627</v>
      </c>
      <c r="AM133" s="5">
        <f t="shared" si="44"/>
        <v>111.5233330211</v>
      </c>
      <c r="AN133" s="5">
        <f t="shared" si="44"/>
        <v>108.7352496956</v>
      </c>
      <c r="AO133" s="5">
        <f t="shared" si="44"/>
        <v>106.0168684532</v>
      </c>
      <c r="AP133" s="5">
        <f t="shared" si="44"/>
        <v>103.36644674190001</v>
      </c>
      <c r="AQ133" s="5">
        <f t="shared" si="44"/>
        <v>100.7822855733</v>
      </c>
      <c r="AR133" s="5">
        <f t="shared" si="44"/>
        <v>98.262728433999996</v>
      </c>
      <c r="AS133" s="5">
        <f t="shared" si="44"/>
        <v>95.806160223099994</v>
      </c>
      <c r="AT133" s="5">
        <f t="shared" si="44"/>
        <v>93.411006217500002</v>
      </c>
      <c r="AU133" s="5">
        <f t="shared" si="44"/>
        <v>91.075731062100004</v>
      </c>
      <c r="AV133" s="5">
        <f t="shared" si="44"/>
        <v>88.7988377856</v>
      </c>
      <c r="AW133" s="5">
        <f t="shared" si="44"/>
        <v>86.578866840900005</v>
      </c>
      <c r="AX133" s="5">
        <f t="shared" si="44"/>
        <v>84.414395169900004</v>
      </c>
      <c r="AY133" s="5">
        <f t="shared" si="44"/>
        <v>82.304035290599998</v>
      </c>
      <c r="AZ133" s="5">
        <f t="shared" si="44"/>
        <v>80.246434408400006</v>
      </c>
      <c r="BA133" s="5">
        <f t="shared" si="44"/>
        <v>78.240273548199994</v>
      </c>
      <c r="BB133" s="5">
        <f t="shared" si="44"/>
        <v>76.284266709500002</v>
      </c>
      <c r="BC133" s="5">
        <f t="shared" si="44"/>
        <v>74.377160041699995</v>
      </c>
      <c r="BD133" s="5">
        <f t="shared" si="44"/>
        <v>72.517731040699999</v>
      </c>
      <c r="BE133" s="5">
        <f t="shared" si="44"/>
        <v>70.704787764700001</v>
      </c>
      <c r="BF133" s="5">
        <f t="shared" si="44"/>
        <v>68.937168070599995</v>
      </c>
      <c r="BG133" s="5">
        <f t="shared" si="44"/>
        <v>67.213738868799993</v>
      </c>
      <c r="BH133" s="5">
        <f t="shared" si="44"/>
        <v>65.533395397099994</v>
      </c>
      <c r="BI133" s="5">
        <f t="shared" si="44"/>
        <v>63.895060512100002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5">+B132*3.666</f>
        <v>54.776668480302604</v>
      </c>
      <c r="C134" s="5">
        <f t="shared" ref="C134:BI134" si="46">+C132*3.666</f>
        <v>37.151848406821195</v>
      </c>
      <c r="D134" s="5">
        <f t="shared" si="46"/>
        <v>131.29293238796282</v>
      </c>
      <c r="E134" s="5">
        <f t="shared" si="46"/>
        <v>200.36154900862618</v>
      </c>
      <c r="F134" s="5">
        <f t="shared" si="46"/>
        <v>313.16262017008802</v>
      </c>
      <c r="G134" s="5">
        <f t="shared" si="46"/>
        <v>429.1806029837586</v>
      </c>
      <c r="H134" s="5">
        <f t="shared" si="46"/>
        <v>233.6058921094548</v>
      </c>
      <c r="I134" s="5">
        <f t="shared" si="46"/>
        <v>333.00299962137001</v>
      </c>
      <c r="J134" s="5">
        <f t="shared" si="46"/>
        <v>300.22702859472957</v>
      </c>
      <c r="K134" s="5">
        <f t="shared" si="46"/>
        <v>369.03501359334479</v>
      </c>
      <c r="L134" s="5">
        <f t="shared" si="46"/>
        <v>354.10555973139356</v>
      </c>
      <c r="M134" s="5">
        <f t="shared" si="46"/>
        <v>413.03084006846223</v>
      </c>
      <c r="N134" s="5">
        <f t="shared" si="46"/>
        <v>462.99440517414234</v>
      </c>
      <c r="O134" s="5">
        <f t="shared" si="46"/>
        <v>505.294381567443</v>
      </c>
      <c r="P134" s="5">
        <f t="shared" si="46"/>
        <v>539.61911752011895</v>
      </c>
      <c r="Q134" s="5">
        <f t="shared" si="46"/>
        <v>567.33817038439315</v>
      </c>
      <c r="R134" s="5">
        <f t="shared" si="46"/>
        <v>588.66157778849458</v>
      </c>
      <c r="S134" s="5">
        <f t="shared" si="46"/>
        <v>604.77018674135707</v>
      </c>
      <c r="T134" s="5">
        <f t="shared" si="46"/>
        <v>527.98305559007576</v>
      </c>
      <c r="U134" s="5">
        <f t="shared" si="46"/>
        <v>548.01862819350652</v>
      </c>
      <c r="V134" s="5">
        <f t="shared" si="46"/>
        <v>554.28351328241581</v>
      </c>
      <c r="W134" s="5">
        <f t="shared" si="46"/>
        <v>558.32521877480394</v>
      </c>
      <c r="X134" s="5">
        <f t="shared" si="46"/>
        <v>560.12348813781364</v>
      </c>
      <c r="Y134" s="5">
        <f t="shared" si="46"/>
        <v>560.2183470503021</v>
      </c>
      <c r="Z134" s="5">
        <f t="shared" si="46"/>
        <v>558.72181229861098</v>
      </c>
      <c r="AA134" s="5">
        <f t="shared" si="46"/>
        <v>555.92250242186583</v>
      </c>
      <c r="AB134" s="5">
        <f t="shared" si="46"/>
        <v>540.14135348415846</v>
      </c>
      <c r="AC134" s="5">
        <f t="shared" si="46"/>
        <v>526.63781964727445</v>
      </c>
      <c r="AD134" s="5">
        <f t="shared" si="46"/>
        <v>513.47187415612927</v>
      </c>
      <c r="AE134" s="5">
        <f t="shared" si="46"/>
        <v>500.63507730206101</v>
      </c>
      <c r="AF134" s="5">
        <f t="shared" si="46"/>
        <v>488.11920036937192</v>
      </c>
      <c r="AG134" s="5">
        <f t="shared" si="46"/>
        <v>475.91622036032101</v>
      </c>
      <c r="AH134" s="5">
        <f t="shared" si="46"/>
        <v>464.01831485135875</v>
      </c>
      <c r="AI134" s="5">
        <f t="shared" si="46"/>
        <v>452.41785697987319</v>
      </c>
      <c r="AJ134" s="5">
        <f t="shared" si="46"/>
        <v>441.10741055557799</v>
      </c>
      <c r="AK134" s="5">
        <f t="shared" si="46"/>
        <v>430.07972529178022</v>
      </c>
      <c r="AL134" s="5">
        <f t="shared" si="46"/>
        <v>419.32773215945821</v>
      </c>
      <c r="AM134" s="5">
        <f t="shared" si="46"/>
        <v>408.8445388553526</v>
      </c>
      <c r="AN134" s="5">
        <f t="shared" si="46"/>
        <v>398.62342538406961</v>
      </c>
      <c r="AO134" s="5">
        <f t="shared" si="46"/>
        <v>388.65783974943122</v>
      </c>
      <c r="AP134" s="5">
        <f t="shared" si="46"/>
        <v>378.94139375580539</v>
      </c>
      <c r="AQ134" s="5">
        <f t="shared" si="46"/>
        <v>369.46785891171777</v>
      </c>
      <c r="AR134" s="5">
        <f t="shared" si="46"/>
        <v>360.231162439044</v>
      </c>
      <c r="AS134" s="5">
        <f t="shared" si="46"/>
        <v>351.22538337788455</v>
      </c>
      <c r="AT134" s="5">
        <f t="shared" si="46"/>
        <v>342.44474879335502</v>
      </c>
      <c r="AU134" s="5">
        <f t="shared" si="46"/>
        <v>333.88363007365859</v>
      </c>
      <c r="AV134" s="5">
        <f t="shared" si="46"/>
        <v>325.53653932200962</v>
      </c>
      <c r="AW134" s="5">
        <f t="shared" si="46"/>
        <v>317.39812583873942</v>
      </c>
      <c r="AX134" s="5">
        <f t="shared" si="46"/>
        <v>309.46317269285339</v>
      </c>
      <c r="AY134" s="5">
        <f t="shared" si="46"/>
        <v>301.72659337533958</v>
      </c>
      <c r="AZ134" s="5">
        <f t="shared" si="46"/>
        <v>294.18342854119442</v>
      </c>
      <c r="BA134" s="5">
        <f t="shared" si="46"/>
        <v>286.82884282770118</v>
      </c>
      <c r="BB134" s="5">
        <f t="shared" si="46"/>
        <v>279.658121757027</v>
      </c>
      <c r="BC134" s="5">
        <f t="shared" si="46"/>
        <v>272.66666871287219</v>
      </c>
      <c r="BD134" s="5">
        <f t="shared" si="46"/>
        <v>265.85000199520618</v>
      </c>
      <c r="BE134" s="5">
        <f t="shared" si="46"/>
        <v>259.2037519453902</v>
      </c>
      <c r="BF134" s="5">
        <f t="shared" si="46"/>
        <v>252.72365814681959</v>
      </c>
      <c r="BG134" s="5">
        <f t="shared" si="46"/>
        <v>246.40556669302077</v>
      </c>
      <c r="BH134" s="5">
        <f t="shared" si="46"/>
        <v>240.24542752576858</v>
      </c>
      <c r="BI134" s="5">
        <f t="shared" si="46"/>
        <v>234.23929183735859</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5" customHeight="1" x14ac:dyDescent="0.3">
      <c r="A135" s="15" t="str">
        <f>Base!A135</f>
        <v>Emissions control rate (total)</v>
      </c>
      <c r="B135" s="60">
        <v>3.5016848500000003E-2</v>
      </c>
      <c r="C135" s="60">
        <v>5.5874801000000002E-2</v>
      </c>
      <c r="D135" s="60">
        <v>0.110937151</v>
      </c>
      <c r="E135" s="60">
        <v>0.16318975699999999</v>
      </c>
      <c r="F135" s="60">
        <v>0.20624748200000001</v>
      </c>
      <c r="G135" s="60">
        <v>0.24193921900000001</v>
      </c>
      <c r="H135" s="60">
        <v>0.30180913999999998</v>
      </c>
      <c r="I135" s="60">
        <v>0.36448497899999999</v>
      </c>
      <c r="J135" s="60">
        <v>0.423670192</v>
      </c>
      <c r="K135" s="60">
        <v>0.47828388100000002</v>
      </c>
      <c r="L135" s="60">
        <v>0.53407364300000004</v>
      </c>
      <c r="M135" s="60">
        <v>0.58815684700000004</v>
      </c>
      <c r="N135" s="60">
        <v>0.63362200000000002</v>
      </c>
      <c r="O135" s="60">
        <v>0.67245699999999997</v>
      </c>
      <c r="P135" s="60">
        <v>0.70517310200000005</v>
      </c>
      <c r="Q135" s="60">
        <v>0.73301857299999995</v>
      </c>
      <c r="R135" s="60">
        <v>0.75645711800000004</v>
      </c>
      <c r="S135" s="60">
        <v>0.77629758100000001</v>
      </c>
      <c r="T135" s="60">
        <v>0.79411081500000003</v>
      </c>
      <c r="U135" s="60">
        <v>0.822197128</v>
      </c>
      <c r="V135" s="60">
        <v>0.83912581100000005</v>
      </c>
      <c r="W135" s="60">
        <v>0.85445375400000001</v>
      </c>
      <c r="X135" s="60">
        <v>0.86810641300000002</v>
      </c>
      <c r="Y135" s="60">
        <v>0.88048582500000006</v>
      </c>
      <c r="Z135" s="60">
        <v>0.891631752</v>
      </c>
      <c r="AA135" s="60">
        <v>0.90174179399999999</v>
      </c>
      <c r="AB135" s="60">
        <v>0.9</v>
      </c>
      <c r="AC135" s="60">
        <v>0.9</v>
      </c>
      <c r="AD135" s="60">
        <v>0.9</v>
      </c>
      <c r="AE135" s="60">
        <v>0.9</v>
      </c>
      <c r="AF135" s="60">
        <v>0.9</v>
      </c>
      <c r="AG135" s="60">
        <v>0.9</v>
      </c>
      <c r="AH135" s="60">
        <v>0.9</v>
      </c>
      <c r="AI135" s="60">
        <v>0.9</v>
      </c>
      <c r="AJ135" s="60">
        <v>0.9</v>
      </c>
      <c r="AK135" s="60">
        <v>0.9</v>
      </c>
      <c r="AL135" s="60">
        <v>0.9</v>
      </c>
      <c r="AM135" s="60">
        <v>0.9</v>
      </c>
      <c r="AN135" s="60">
        <v>0.9</v>
      </c>
      <c r="AO135" s="60">
        <v>0.9</v>
      </c>
      <c r="AP135" s="60">
        <v>0.9</v>
      </c>
      <c r="AQ135" s="60">
        <v>0.9</v>
      </c>
      <c r="AR135" s="60">
        <v>0.9</v>
      </c>
      <c r="AS135" s="60">
        <v>0.9</v>
      </c>
      <c r="AT135" s="60">
        <v>0.9</v>
      </c>
      <c r="AU135" s="60">
        <v>0.9</v>
      </c>
      <c r="AV135" s="60">
        <v>0.9</v>
      </c>
      <c r="AW135" s="60">
        <v>0.9</v>
      </c>
      <c r="AX135" s="60">
        <v>0.9</v>
      </c>
      <c r="AY135" s="60">
        <v>0.9</v>
      </c>
      <c r="AZ135" s="60">
        <v>0.9</v>
      </c>
      <c r="BA135" s="60">
        <v>0.9</v>
      </c>
      <c r="BB135" s="60">
        <v>0.9</v>
      </c>
      <c r="BC135" s="60">
        <v>0.9</v>
      </c>
      <c r="BD135" s="60">
        <v>0.9</v>
      </c>
      <c r="BE135" s="60">
        <v>0.9</v>
      </c>
      <c r="BF135" s="60">
        <v>0.9</v>
      </c>
      <c r="BG135" s="60">
        <v>0.9</v>
      </c>
      <c r="BH135" s="60">
        <v>0.9</v>
      </c>
      <c r="BI135" s="60">
        <v>0.9</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3">
      <c r="A136" s="8" t="str">
        <f>Base!A136</f>
        <v>Emissions control rate (participants)</v>
      </c>
      <c r="B136" s="2">
        <f>+MIN(((B133)/(B$34))^(1/($B$39-1)),Parameters!$B$42)</f>
        <v>0.1750842427096834</v>
      </c>
      <c r="C136" s="2">
        <f t="shared" ref="C136:AH136" si="47">+C135/C47</f>
        <v>0.14311346721807833</v>
      </c>
      <c r="D136" s="2">
        <f t="shared" si="47"/>
        <v>0.29267016493266668</v>
      </c>
      <c r="E136" s="2">
        <f t="shared" si="47"/>
        <v>0.37538076640552009</v>
      </c>
      <c r="F136" s="2">
        <f t="shared" si="47"/>
        <v>0.48790317065385364</v>
      </c>
      <c r="G136" s="2">
        <f t="shared" si="47"/>
        <v>0.58949641602832725</v>
      </c>
      <c r="H136" s="2">
        <f t="shared" si="47"/>
        <v>0.42641867822714269</v>
      </c>
      <c r="I136" s="2">
        <f t="shared" si="47"/>
        <v>0.52659959135601953</v>
      </c>
      <c r="J136" s="2">
        <f t="shared" si="47"/>
        <v>0.50418506577331068</v>
      </c>
      <c r="K136" s="2">
        <f t="shared" si="47"/>
        <v>0.57343762209154658</v>
      </c>
      <c r="L136" s="2">
        <f t="shared" si="47"/>
        <v>0.56836972493224902</v>
      </c>
      <c r="M136" s="2">
        <f t="shared" si="47"/>
        <v>0.62788227726069656</v>
      </c>
      <c r="N136" s="2">
        <f t="shared" si="47"/>
        <v>0.67848239656194897</v>
      </c>
      <c r="O136" s="2">
        <f t="shared" si="47"/>
        <v>0.72233867441859556</v>
      </c>
      <c r="P136" s="2">
        <f t="shared" si="47"/>
        <v>0.75981271719698906</v>
      </c>
      <c r="Q136" s="2">
        <f t="shared" si="47"/>
        <v>0.79232076151445974</v>
      </c>
      <c r="R136" s="2">
        <f t="shared" si="47"/>
        <v>0.82018463849059897</v>
      </c>
      <c r="S136" s="2">
        <f t="shared" si="47"/>
        <v>0.84437213131301436</v>
      </c>
      <c r="T136" s="2">
        <f t="shared" si="47"/>
        <v>0.79411081500000003</v>
      </c>
      <c r="U136" s="2">
        <f t="shared" si="47"/>
        <v>0.822197128</v>
      </c>
      <c r="V136" s="2">
        <f t="shared" si="47"/>
        <v>0.83912581100000005</v>
      </c>
      <c r="W136" s="2">
        <f t="shared" si="47"/>
        <v>0.85445375400000001</v>
      </c>
      <c r="X136" s="2">
        <f t="shared" si="47"/>
        <v>0.86810641300000002</v>
      </c>
      <c r="Y136" s="2">
        <f t="shared" si="47"/>
        <v>0.88048582500000006</v>
      </c>
      <c r="Z136" s="2">
        <f t="shared" si="47"/>
        <v>0.891631752</v>
      </c>
      <c r="AA136" s="2">
        <f t="shared" si="47"/>
        <v>0.90174179399999999</v>
      </c>
      <c r="AB136" s="2">
        <f t="shared" si="47"/>
        <v>0.9</v>
      </c>
      <c r="AC136" s="2">
        <f t="shared" si="47"/>
        <v>0.9</v>
      </c>
      <c r="AD136" s="2">
        <f t="shared" si="47"/>
        <v>0.9</v>
      </c>
      <c r="AE136" s="2">
        <f t="shared" si="47"/>
        <v>0.9</v>
      </c>
      <c r="AF136" s="2">
        <f t="shared" si="47"/>
        <v>0.9</v>
      </c>
      <c r="AG136" s="2">
        <f t="shared" si="47"/>
        <v>0.9</v>
      </c>
      <c r="AH136" s="2">
        <f t="shared" si="47"/>
        <v>0.9</v>
      </c>
      <c r="AI136" s="2">
        <f t="shared" ref="AI136:BI136" si="48">+AI135/AI47</f>
        <v>0.9</v>
      </c>
      <c r="AJ136" s="2">
        <f t="shared" si="48"/>
        <v>0.9</v>
      </c>
      <c r="AK136" s="2">
        <f t="shared" si="48"/>
        <v>0.9</v>
      </c>
      <c r="AL136" s="2">
        <f t="shared" si="48"/>
        <v>0.9</v>
      </c>
      <c r="AM136" s="2">
        <f t="shared" si="48"/>
        <v>0.9</v>
      </c>
      <c r="AN136" s="2">
        <f t="shared" si="48"/>
        <v>0.9</v>
      </c>
      <c r="AO136" s="2">
        <f t="shared" si="48"/>
        <v>0.9</v>
      </c>
      <c r="AP136" s="2">
        <f t="shared" si="48"/>
        <v>0.9</v>
      </c>
      <c r="AQ136" s="2">
        <f t="shared" si="48"/>
        <v>0.9</v>
      </c>
      <c r="AR136" s="2">
        <f t="shared" si="48"/>
        <v>0.9</v>
      </c>
      <c r="AS136" s="2">
        <f t="shared" si="48"/>
        <v>0.9</v>
      </c>
      <c r="AT136" s="2">
        <f t="shared" si="48"/>
        <v>0.9</v>
      </c>
      <c r="AU136" s="2">
        <f t="shared" si="48"/>
        <v>0.9</v>
      </c>
      <c r="AV136" s="2">
        <f t="shared" si="48"/>
        <v>0.9</v>
      </c>
      <c r="AW136" s="2">
        <f t="shared" si="48"/>
        <v>0.9</v>
      </c>
      <c r="AX136" s="2">
        <f t="shared" si="48"/>
        <v>0.9</v>
      </c>
      <c r="AY136" s="2">
        <f t="shared" si="48"/>
        <v>0.9</v>
      </c>
      <c r="AZ136" s="2">
        <f t="shared" si="48"/>
        <v>0.9</v>
      </c>
      <c r="BA136" s="2">
        <f t="shared" si="48"/>
        <v>0.9</v>
      </c>
      <c r="BB136" s="2">
        <f t="shared" si="48"/>
        <v>0.9</v>
      </c>
      <c r="BC136" s="2">
        <f t="shared" si="48"/>
        <v>0.9</v>
      </c>
      <c r="BD136" s="2">
        <f t="shared" si="48"/>
        <v>0.9</v>
      </c>
      <c r="BE136" s="2">
        <f t="shared" si="48"/>
        <v>0.9</v>
      </c>
      <c r="BF136" s="2">
        <f t="shared" si="48"/>
        <v>0.9</v>
      </c>
      <c r="BG136" s="2">
        <f t="shared" si="48"/>
        <v>0.9</v>
      </c>
      <c r="BH136" s="2">
        <f t="shared" si="48"/>
        <v>0.9</v>
      </c>
      <c r="BI136" s="2">
        <f t="shared" si="48"/>
        <v>0.9</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9.5" customHeight="1" x14ac:dyDescent="0.3">
      <c r="A137" s="8" t="str">
        <f>Base!A137</f>
        <v>Global average carbon price (per t CO2)</v>
      </c>
      <c r="B137" s="2">
        <f t="shared" ref="B137:AG137" si="49">+B133*B47</f>
        <v>2.9883616192200004</v>
      </c>
      <c r="C137" s="2">
        <f t="shared" si="49"/>
        <v>3.9566118850926508</v>
      </c>
      <c r="D137" s="2">
        <f t="shared" si="49"/>
        <v>13.575237733407398</v>
      </c>
      <c r="E137" s="2">
        <f t="shared" si="49"/>
        <v>23.759801007255255</v>
      </c>
      <c r="F137" s="2">
        <f t="shared" si="49"/>
        <v>36.110414380979662</v>
      </c>
      <c r="G137" s="2">
        <f t="shared" si="49"/>
        <v>48.047714059079134</v>
      </c>
      <c r="H137" s="2">
        <f t="shared" si="49"/>
        <v>45.101137988755802</v>
      </c>
      <c r="I137" s="2">
        <f t="shared" si="49"/>
        <v>62.871641913298539</v>
      </c>
      <c r="J137" s="2">
        <f t="shared" si="49"/>
        <v>68.8169244670556</v>
      </c>
      <c r="K137" s="2">
        <f t="shared" si="49"/>
        <v>83.960433979720989</v>
      </c>
      <c r="L137" s="2">
        <f t="shared" si="49"/>
        <v>90.763345224666182</v>
      </c>
      <c r="M137" s="2">
        <f t="shared" si="49"/>
        <v>105.5370504820435</v>
      </c>
      <c r="N137" s="2">
        <f t="shared" si="49"/>
        <v>117.94375385255002</v>
      </c>
      <c r="O137" s="2">
        <f t="shared" si="49"/>
        <v>128.31447742567664</v>
      </c>
      <c r="P137" s="2">
        <f t="shared" si="49"/>
        <v>136.61048929707587</v>
      </c>
      <c r="Q137" s="2">
        <f t="shared" si="49"/>
        <v>143.17377826990531</v>
      </c>
      <c r="R137" s="2">
        <f t="shared" si="49"/>
        <v>148.09688106174775</v>
      </c>
      <c r="S137" s="2">
        <f t="shared" si="49"/>
        <v>151.66740461540735</v>
      </c>
      <c r="T137" s="2">
        <f t="shared" si="49"/>
        <v>144.02156453629999</v>
      </c>
      <c r="U137" s="2">
        <f t="shared" si="49"/>
        <v>149.48680529009999</v>
      </c>
      <c r="V137" s="2">
        <f t="shared" si="49"/>
        <v>151.19572102629999</v>
      </c>
      <c r="W137" s="2">
        <f t="shared" si="49"/>
        <v>152.29820479399999</v>
      </c>
      <c r="X137" s="2">
        <f t="shared" si="49"/>
        <v>152.78873107960001</v>
      </c>
      <c r="Y137" s="2">
        <f t="shared" si="49"/>
        <v>152.81460639669999</v>
      </c>
      <c r="Z137" s="2">
        <f t="shared" si="49"/>
        <v>152.4063863335</v>
      </c>
      <c r="AA137" s="2">
        <f t="shared" si="49"/>
        <v>151.6427993513</v>
      </c>
      <c r="AB137" s="2">
        <f t="shared" si="49"/>
        <v>147.33806696240001</v>
      </c>
      <c r="AC137" s="2">
        <f t="shared" si="49"/>
        <v>143.65461528840001</v>
      </c>
      <c r="AD137" s="2">
        <f t="shared" si="49"/>
        <v>140.06324990620001</v>
      </c>
      <c r="AE137" s="2">
        <f t="shared" si="49"/>
        <v>136.5616686585</v>
      </c>
      <c r="AF137" s="2">
        <f t="shared" si="49"/>
        <v>133.14762694199999</v>
      </c>
      <c r="AG137" s="2">
        <f t="shared" si="49"/>
        <v>129.81893626850001</v>
      </c>
      <c r="AH137" s="2">
        <f t="shared" ref="AH137:BI137" si="50">+AH133*AH47</f>
        <v>126.5734628618</v>
      </c>
      <c r="AI137" s="2">
        <f t="shared" si="50"/>
        <v>123.40912629020001</v>
      </c>
      <c r="AJ137" s="2">
        <f t="shared" si="50"/>
        <v>120.323898133</v>
      </c>
      <c r="AK137" s="2">
        <f t="shared" si="50"/>
        <v>117.3158006797</v>
      </c>
      <c r="AL137" s="2">
        <f t="shared" si="50"/>
        <v>114.3829056627</v>
      </c>
      <c r="AM137" s="2">
        <f t="shared" si="50"/>
        <v>111.5233330211</v>
      </c>
      <c r="AN137" s="2">
        <f t="shared" si="50"/>
        <v>108.7352496956</v>
      </c>
      <c r="AO137" s="2">
        <f t="shared" si="50"/>
        <v>106.0168684532</v>
      </c>
      <c r="AP137" s="2">
        <f t="shared" si="50"/>
        <v>103.36644674190001</v>
      </c>
      <c r="AQ137" s="2">
        <f t="shared" si="50"/>
        <v>100.7822855733</v>
      </c>
      <c r="AR137" s="2">
        <f t="shared" si="50"/>
        <v>98.262728433999996</v>
      </c>
      <c r="AS137" s="2">
        <f t="shared" si="50"/>
        <v>95.806160223099994</v>
      </c>
      <c r="AT137" s="2">
        <f t="shared" si="50"/>
        <v>93.411006217500002</v>
      </c>
      <c r="AU137" s="2">
        <f t="shared" si="50"/>
        <v>91.075731062100004</v>
      </c>
      <c r="AV137" s="2">
        <f t="shared" si="50"/>
        <v>88.7988377856</v>
      </c>
      <c r="AW137" s="2">
        <f t="shared" si="50"/>
        <v>86.578866840900005</v>
      </c>
      <c r="AX137" s="2">
        <f t="shared" si="50"/>
        <v>84.414395169900004</v>
      </c>
      <c r="AY137" s="2">
        <f t="shared" si="50"/>
        <v>82.304035290599998</v>
      </c>
      <c r="AZ137" s="2">
        <f t="shared" si="50"/>
        <v>80.246434408400006</v>
      </c>
      <c r="BA137" s="2">
        <f t="shared" si="50"/>
        <v>78.240273548199994</v>
      </c>
      <c r="BB137" s="2">
        <f t="shared" si="50"/>
        <v>76.284266709500002</v>
      </c>
      <c r="BC137" s="2">
        <f t="shared" si="50"/>
        <v>74.377160041699995</v>
      </c>
      <c r="BD137" s="2">
        <f t="shared" si="50"/>
        <v>72.517731040699999</v>
      </c>
      <c r="BE137" s="2">
        <f t="shared" si="50"/>
        <v>70.704787764700001</v>
      </c>
      <c r="BF137" s="2">
        <f t="shared" si="50"/>
        <v>68.937168070599995</v>
      </c>
      <c r="BG137" s="2">
        <f t="shared" si="50"/>
        <v>67.213738868799993</v>
      </c>
      <c r="BH137" s="2">
        <f t="shared" si="50"/>
        <v>65.533395397099994</v>
      </c>
      <c r="BI137" s="2">
        <f t="shared" si="50"/>
        <v>63.895060512100002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2" customHeight="1" x14ac:dyDescent="0.3">
      <c r="A138" s="66" t="str">
        <f>Base!A138</f>
        <v>Consumption discount rate (end of period, % per year)</v>
      </c>
      <c r="B138" s="67">
        <f>+C154</f>
        <v>5.1599984926071096E-2</v>
      </c>
      <c r="C138" s="67">
        <f t="shared" ref="C138:BH138" si="51">+D154</f>
        <v>5.1905833419017888E-2</v>
      </c>
      <c r="D138" s="67">
        <f t="shared" si="51"/>
        <v>4.9099341843694244E-2</v>
      </c>
      <c r="E138" s="67">
        <f t="shared" si="51"/>
        <v>4.8000334715268433E-2</v>
      </c>
      <c r="F138" s="67">
        <f t="shared" si="51"/>
        <v>4.6883344224192713E-2</v>
      </c>
      <c r="G138" s="67">
        <f t="shared" si="51"/>
        <v>4.6209118391353998E-2</v>
      </c>
      <c r="H138" s="67">
        <f t="shared" si="51"/>
        <v>4.4938583632774476E-2</v>
      </c>
      <c r="I138" s="67">
        <f t="shared" si="51"/>
        <v>4.4048682360640967E-2</v>
      </c>
      <c r="J138" s="67">
        <f t="shared" si="51"/>
        <v>4.2953663207614623E-2</v>
      </c>
      <c r="K138" s="67">
        <f t="shared" si="51"/>
        <v>4.2152857902480134E-2</v>
      </c>
      <c r="L138" s="67">
        <f t="shared" si="51"/>
        <v>4.1195252437445928E-2</v>
      </c>
      <c r="M138" s="67">
        <f t="shared" si="51"/>
        <v>4.0374747849434733E-2</v>
      </c>
      <c r="N138" s="67">
        <f t="shared" si="51"/>
        <v>3.9655264420721981E-2</v>
      </c>
      <c r="O138" s="67">
        <f t="shared" si="51"/>
        <v>3.9016842088636983E-2</v>
      </c>
      <c r="P138" s="67">
        <f t="shared" si="51"/>
        <v>3.844143967923408E-2</v>
      </c>
      <c r="Q138" s="67">
        <f t="shared" si="51"/>
        <v>3.7920326254683667E-2</v>
      </c>
      <c r="R138" s="67">
        <f t="shared" si="51"/>
        <v>3.7446312103480039E-2</v>
      </c>
      <c r="S138" s="67">
        <f t="shared" si="51"/>
        <v>3.7193127944902926E-2</v>
      </c>
      <c r="T138" s="67">
        <f t="shared" si="51"/>
        <v>3.6608088396234972E-2</v>
      </c>
      <c r="U138" s="67">
        <f t="shared" si="51"/>
        <v>3.613483705005005E-2</v>
      </c>
      <c r="V138" s="67">
        <f t="shared" si="51"/>
        <v>3.5702052340102819E-2</v>
      </c>
      <c r="W138" s="67">
        <f t="shared" si="51"/>
        <v>3.529554897738274E-2</v>
      </c>
      <c r="X138" s="67">
        <f t="shared" si="51"/>
        <v>3.4901468536451929E-2</v>
      </c>
      <c r="Y138" s="67">
        <f t="shared" si="51"/>
        <v>3.450782270327668E-2</v>
      </c>
      <c r="Z138" s="67">
        <f t="shared" si="51"/>
        <v>3.4102940752361199E-2</v>
      </c>
      <c r="AA138" s="67">
        <f t="shared" si="51"/>
        <v>3.3654338948262197E-2</v>
      </c>
      <c r="AB138" s="67">
        <f t="shared" si="51"/>
        <v>3.3132154156578109E-2</v>
      </c>
      <c r="AC138" s="67">
        <f t="shared" si="51"/>
        <v>3.2527473265915319E-2</v>
      </c>
      <c r="AD138" s="67">
        <f t="shared" si="51"/>
        <v>3.1822603802664773E-2</v>
      </c>
      <c r="AE138" s="67">
        <f t="shared" si="51"/>
        <v>3.1003473444309648E-2</v>
      </c>
      <c r="AF138" s="67">
        <f t="shared" si="51"/>
        <v>3.0064633157126375E-2</v>
      </c>
      <c r="AG138" s="67">
        <f t="shared" si="51"/>
        <v>-6.6775458047028446E-2</v>
      </c>
      <c r="AH138" s="67">
        <f t="shared" si="51"/>
        <v>5.6213993936496731E-2</v>
      </c>
      <c r="AI138" s="67">
        <f t="shared" si="51"/>
        <v>4.4853112536939799E-2</v>
      </c>
      <c r="AJ138" s="67">
        <f t="shared" si="51"/>
        <v>3.8359393390077434E-2</v>
      </c>
      <c r="AK138" s="67">
        <f t="shared" si="51"/>
        <v>3.4302137561746715E-2</v>
      </c>
      <c r="AL138" s="67">
        <f t="shared" si="51"/>
        <v>3.1605906522385485E-2</v>
      </c>
      <c r="AM138" s="67">
        <f t="shared" si="51"/>
        <v>2.972706751826748E-2</v>
      </c>
      <c r="AN138" s="67">
        <f t="shared" si="51"/>
        <v>2.8364307009581813E-2</v>
      </c>
      <c r="AO138" s="67">
        <f t="shared" si="51"/>
        <v>2.7339482252536795E-2</v>
      </c>
      <c r="AP138" s="67">
        <f t="shared" si="51"/>
        <v>2.6542437629947457E-2</v>
      </c>
      <c r="AQ138" s="67">
        <f t="shared" si="51"/>
        <v>2.590307007777648E-2</v>
      </c>
      <c r="AR138" s="67">
        <f t="shared" si="51"/>
        <v>2.5376293351490942E-2</v>
      </c>
      <c r="AS138" s="67">
        <f t="shared" si="51"/>
        <v>2.493362105247976E-2</v>
      </c>
      <c r="AT138" s="67">
        <f t="shared" si="51"/>
        <v>2.4558803707985355E-2</v>
      </c>
      <c r="AU138" s="67">
        <f t="shared" si="51"/>
        <v>2.424603030767436E-2</v>
      </c>
      <c r="AV138" s="67">
        <f t="shared" si="51"/>
        <v>2.40007326343461E-2</v>
      </c>
      <c r="AW138" s="67">
        <f t="shared" si="51"/>
        <v>2.384352377809984E-2</v>
      </c>
      <c r="AX138" s="67">
        <f t="shared" si="51"/>
        <v>2.3818928814920204E-2</v>
      </c>
      <c r="AY138" s="67">
        <f t="shared" si="51"/>
        <v>1.6230819754857961E-2</v>
      </c>
      <c r="AZ138" s="67">
        <f t="shared" si="51"/>
        <v>2.4744356359376996E-2</v>
      </c>
      <c r="BA138" s="67">
        <f t="shared" si="51"/>
        <v>2.3869865342443619E-2</v>
      </c>
      <c r="BB138" s="67">
        <f t="shared" si="51"/>
        <v>2.3203727057177215E-2</v>
      </c>
      <c r="BC138" s="67">
        <f t="shared" si="51"/>
        <v>2.2680789559931691E-2</v>
      </c>
      <c r="BD138" s="67">
        <f t="shared" si="51"/>
        <v>2.2257852383425369E-2</v>
      </c>
      <c r="BE138" s="67">
        <f t="shared" si="51"/>
        <v>2.1905774971212599E-2</v>
      </c>
      <c r="BF138" s="67">
        <f t="shared" si="51"/>
        <v>2.1604646965324159E-2</v>
      </c>
      <c r="BG138" s="67">
        <f t="shared" si="51"/>
        <v>2.1340729144389448E-2</v>
      </c>
      <c r="BH138" s="67">
        <f t="shared" si="51"/>
        <v>2.1104464202701179E-2</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2">+(C53/B53)^0.2</f>
        <v>1.0115602927213796</v>
      </c>
      <c r="D148" s="3">
        <f t="shared" si="52"/>
        <v>1.0070772683538509</v>
      </c>
      <c r="E148" s="3">
        <f t="shared" si="52"/>
        <v>1.0083510603497923</v>
      </c>
      <c r="F148" s="3">
        <f t="shared" si="52"/>
        <v>1.0071076480956989</v>
      </c>
      <c r="G148" s="3">
        <f t="shared" si="52"/>
        <v>1.0060065118945292</v>
      </c>
      <c r="H148" s="3">
        <f t="shared" si="52"/>
        <v>1.00502243874638</v>
      </c>
      <c r="I148" s="3">
        <f t="shared" si="52"/>
        <v>1.0041325809142558</v>
      </c>
      <c r="J148" s="3">
        <f t="shared" si="52"/>
        <v>1.0033159242488521</v>
      </c>
      <c r="K148" s="3">
        <f t="shared" si="52"/>
        <v>1.0025528335668807</v>
      </c>
      <c r="L148" s="3">
        <f t="shared" si="52"/>
        <v>1.0018246661425576</v>
      </c>
      <c r="M148" s="3">
        <f t="shared" si="52"/>
        <v>1.0011134493148204</v>
      </c>
      <c r="N148" s="3">
        <f t="shared" si="52"/>
        <v>1.0004016220120626</v>
      </c>
      <c r="O148" s="3">
        <f t="shared" si="52"/>
        <v>0.99967184315660174</v>
      </c>
      <c r="P148" s="3">
        <f t="shared" si="52"/>
        <v>0.99890687278374779</v>
      </c>
      <c r="Q148" s="3">
        <f t="shared" si="52"/>
        <v>0.99808953461373817</v>
      </c>
      <c r="R148" s="3">
        <f t="shared" si="52"/>
        <v>0.99720277209659569</v>
      </c>
      <c r="S148" s="3">
        <f t="shared" si="52"/>
        <v>0.99622981402948929</v>
      </c>
      <c r="T148" s="3">
        <f t="shared" si="52"/>
        <v>0.99515447125787582</v>
      </c>
      <c r="U148" s="3">
        <f t="shared" si="52"/>
        <v>0.99407753206352512</v>
      </c>
      <c r="V148" s="3">
        <f t="shared" si="52"/>
        <v>0.99292295054951563</v>
      </c>
      <c r="W148" s="3">
        <f t="shared" si="52"/>
        <v>0.9916953755030079</v>
      </c>
      <c r="X148" s="3">
        <f t="shared" si="52"/>
        <v>0.99040620058485218</v>
      </c>
      <c r="Y148" s="3">
        <f t="shared" si="52"/>
        <v>0.9890752714323936</v>
      </c>
      <c r="Z148" s="3">
        <f t="shared" si="52"/>
        <v>0.98773277536874737</v>
      </c>
      <c r="AA148" s="3">
        <f t="shared" si="52"/>
        <v>0.9864211625083309</v>
      </c>
      <c r="AB148" s="3">
        <f t="shared" si="52"/>
        <v>0.98519679020350182</v>
      </c>
      <c r="AC148" s="3">
        <f t="shared" si="52"/>
        <v>0.98413073970423037</v>
      </c>
      <c r="AD148" s="3">
        <f t="shared" si="52"/>
        <v>0.98330792318512539</v>
      </c>
      <c r="AE148" s="3">
        <f t="shared" si="52"/>
        <v>0.98282324335065008</v>
      </c>
      <c r="AF148" s="3">
        <f t="shared" si="52"/>
        <v>0.98277338356821031</v>
      </c>
      <c r="AG148" s="3">
        <f t="shared" si="52"/>
        <v>0.98324318776611175</v>
      </c>
      <c r="AH148" s="3">
        <f t="shared" si="52"/>
        <v>1.2321842067649462</v>
      </c>
      <c r="AI148" s="3">
        <f t="shared" ref="AI148:BI148" si="53">+(AI53/AH53)^0.2</f>
        <v>1.0001150980829978</v>
      </c>
      <c r="AJ148" s="3">
        <f t="shared" si="53"/>
        <v>1.0000996741712589</v>
      </c>
      <c r="AK148" s="3">
        <f t="shared" si="53"/>
        <v>1.0000863172558871</v>
      </c>
      <c r="AL148" s="3">
        <f t="shared" si="53"/>
        <v>1.0000747503113101</v>
      </c>
      <c r="AM148" s="3">
        <f t="shared" si="53"/>
        <v>1.0000647334453974</v>
      </c>
      <c r="AN148" s="3">
        <f t="shared" si="53"/>
        <v>1.0000560589205856</v>
      </c>
      <c r="AO148" s="3">
        <f t="shared" si="53"/>
        <v>1.0000485468428892</v>
      </c>
      <c r="AP148" s="3">
        <f t="shared" si="53"/>
        <v>1.0000420414292011</v>
      </c>
      <c r="AQ148" s="3">
        <f t="shared" si="53"/>
        <v>1.0000364077751358</v>
      </c>
      <c r="AR148" s="3">
        <f t="shared" si="53"/>
        <v>1.0000315290563586</v>
      </c>
      <c r="AS148" s="3">
        <f t="shared" si="53"/>
        <v>1.0000273041051282</v>
      </c>
      <c r="AT148" s="3">
        <f t="shared" si="53"/>
        <v>1.000023645311785</v>
      </c>
      <c r="AU148" s="3">
        <f t="shared" si="53"/>
        <v>1.0000204768075671</v>
      </c>
      <c r="AV148" s="3">
        <f t="shared" si="53"/>
        <v>1.0000177328910251</v>
      </c>
      <c r="AW148" s="3">
        <f t="shared" si="53"/>
        <v>1.0000153566653818</v>
      </c>
      <c r="AX148" s="3">
        <f t="shared" si="53"/>
        <v>1.0000132988585366</v>
      </c>
      <c r="AY148" s="3">
        <f t="shared" si="53"/>
        <v>1.0000115168012329</v>
      </c>
      <c r="AZ148" s="3">
        <f t="shared" si="53"/>
        <v>1.0000099735421704</v>
      </c>
      <c r="BA148" s="3">
        <f t="shared" si="53"/>
        <v>1.0000086370817489</v>
      </c>
      <c r="BB148" s="3">
        <f t="shared" si="53"/>
        <v>1.0000074797084657</v>
      </c>
      <c r="BC148" s="3">
        <f t="shared" si="53"/>
        <v>1.0000064774242854</v>
      </c>
      <c r="BD148" s="3">
        <f t="shared" si="53"/>
        <v>1.0000056094469965</v>
      </c>
      <c r="BE148" s="3">
        <f t="shared" si="53"/>
        <v>1.0000048577792724</v>
      </c>
      <c r="BF148" s="3">
        <f t="shared" si="53"/>
        <v>1.000004206835482</v>
      </c>
      <c r="BG148" s="3">
        <f t="shared" si="53"/>
        <v>1.0000036431184998</v>
      </c>
      <c r="BH148" s="3">
        <f t="shared" si="53"/>
        <v>1.0000031549398525</v>
      </c>
      <c r="BI148" s="3">
        <f t="shared" si="53"/>
        <v>1.0000027321773335</v>
      </c>
    </row>
    <row r="149" spans="1:124" ht="21" customHeight="1" x14ac:dyDescent="0.3">
      <c r="A149" s="9" t="str">
        <f>Base!A149</f>
        <v xml:space="preserve">   Time and risk preference</v>
      </c>
      <c r="B149" s="3"/>
      <c r="C149" s="3">
        <f t="shared" ref="C149:AH149" si="54">+(B18/C18)^0.2</f>
        <v>1.0149999999999999</v>
      </c>
      <c r="D149" s="3">
        <f t="shared" si="54"/>
        <v>1.0149999999999999</v>
      </c>
      <c r="E149" s="3">
        <f t="shared" si="54"/>
        <v>1.0149999999999999</v>
      </c>
      <c r="F149" s="3">
        <f t="shared" si="54"/>
        <v>1.0149999999999999</v>
      </c>
      <c r="G149" s="3">
        <f t="shared" si="54"/>
        <v>1.0149999999999999</v>
      </c>
      <c r="H149" s="3">
        <f t="shared" si="54"/>
        <v>1.0149999999999999</v>
      </c>
      <c r="I149" s="3">
        <f t="shared" si="54"/>
        <v>1.0149999999999999</v>
      </c>
      <c r="J149" s="3">
        <f t="shared" si="54"/>
        <v>1.0149999999999999</v>
      </c>
      <c r="K149" s="3">
        <f t="shared" si="54"/>
        <v>1.0149999999999999</v>
      </c>
      <c r="L149" s="3">
        <f t="shared" si="54"/>
        <v>1.0149999999999999</v>
      </c>
      <c r="M149" s="3">
        <f t="shared" si="54"/>
        <v>1.0149999999999999</v>
      </c>
      <c r="N149" s="3">
        <f t="shared" si="54"/>
        <v>1.0149999999999999</v>
      </c>
      <c r="O149" s="3">
        <f t="shared" si="54"/>
        <v>1.0149999999999999</v>
      </c>
      <c r="P149" s="3">
        <f t="shared" si="54"/>
        <v>1.0149999999999999</v>
      </c>
      <c r="Q149" s="3">
        <f t="shared" si="54"/>
        <v>1.0149999999999999</v>
      </c>
      <c r="R149" s="3">
        <f t="shared" si="54"/>
        <v>1.0149999999999999</v>
      </c>
      <c r="S149" s="3">
        <f t="shared" si="54"/>
        <v>1.0149999999999999</v>
      </c>
      <c r="T149" s="3">
        <f t="shared" si="54"/>
        <v>1.0149999999999999</v>
      </c>
      <c r="U149" s="3">
        <f t="shared" si="54"/>
        <v>1.0149999999999999</v>
      </c>
      <c r="V149" s="3">
        <f t="shared" si="54"/>
        <v>1.0149999999999999</v>
      </c>
      <c r="W149" s="3">
        <f t="shared" si="54"/>
        <v>1.0149999999999999</v>
      </c>
      <c r="X149" s="3">
        <f t="shared" si="54"/>
        <v>1.0149999999999999</v>
      </c>
      <c r="Y149" s="3">
        <f t="shared" si="54"/>
        <v>1.0149999999999999</v>
      </c>
      <c r="Z149" s="3">
        <f t="shared" si="54"/>
        <v>1.0149999999999999</v>
      </c>
      <c r="AA149" s="3">
        <f t="shared" si="54"/>
        <v>1.0149999999999999</v>
      </c>
      <c r="AB149" s="3">
        <f t="shared" si="54"/>
        <v>1.0149999999999999</v>
      </c>
      <c r="AC149" s="3">
        <f t="shared" si="54"/>
        <v>1.0149999999999999</v>
      </c>
      <c r="AD149" s="3">
        <f t="shared" si="54"/>
        <v>1.0149999999999999</v>
      </c>
      <c r="AE149" s="3">
        <f t="shared" si="54"/>
        <v>1.0149999999999999</v>
      </c>
      <c r="AF149" s="3">
        <f t="shared" si="54"/>
        <v>1.0149999999999999</v>
      </c>
      <c r="AG149" s="3">
        <f t="shared" si="54"/>
        <v>1.0149999999999999</v>
      </c>
      <c r="AH149" s="3">
        <f t="shared" si="54"/>
        <v>1.0149999999999999</v>
      </c>
      <c r="AI149" s="3">
        <f t="shared" ref="AI149:BI149" si="55">+(AH18/AI18)^0.2</f>
        <v>1.0149999999999999</v>
      </c>
      <c r="AJ149" s="3">
        <f t="shared" si="55"/>
        <v>1.0149999999999999</v>
      </c>
      <c r="AK149" s="3">
        <f t="shared" si="55"/>
        <v>1.0149999999999999</v>
      </c>
      <c r="AL149" s="3">
        <f t="shared" si="55"/>
        <v>1.0149999999999999</v>
      </c>
      <c r="AM149" s="3">
        <f t="shared" si="55"/>
        <v>1.0149999999999999</v>
      </c>
      <c r="AN149" s="3">
        <f t="shared" si="55"/>
        <v>1.0149999999999999</v>
      </c>
      <c r="AO149" s="3">
        <f t="shared" si="55"/>
        <v>1.0149999999999999</v>
      </c>
      <c r="AP149" s="3">
        <f t="shared" si="55"/>
        <v>1.0149999999999999</v>
      </c>
      <c r="AQ149" s="3">
        <f t="shared" si="55"/>
        <v>1.0149999999999999</v>
      </c>
      <c r="AR149" s="3">
        <f t="shared" si="55"/>
        <v>1.0149999999999999</v>
      </c>
      <c r="AS149" s="3">
        <f t="shared" si="55"/>
        <v>1.0149999999999999</v>
      </c>
      <c r="AT149" s="3">
        <f t="shared" si="55"/>
        <v>1.0149999999999999</v>
      </c>
      <c r="AU149" s="3">
        <f t="shared" si="55"/>
        <v>1.0149999999999999</v>
      </c>
      <c r="AV149" s="3">
        <f t="shared" si="55"/>
        <v>1.0149999999999999</v>
      </c>
      <c r="AW149" s="3">
        <f t="shared" si="55"/>
        <v>1.0149999999999999</v>
      </c>
      <c r="AX149" s="3">
        <f t="shared" si="55"/>
        <v>1.0149999999999999</v>
      </c>
      <c r="AY149" s="3">
        <f t="shared" si="55"/>
        <v>1.0149999999999999</v>
      </c>
      <c r="AZ149" s="3">
        <f t="shared" si="55"/>
        <v>1.0149999999999999</v>
      </c>
      <c r="BA149" s="3">
        <f t="shared" si="55"/>
        <v>1.0149999999999999</v>
      </c>
      <c r="BB149" s="3">
        <f t="shared" si="55"/>
        <v>1.0149999999999999</v>
      </c>
      <c r="BC149" s="3">
        <f t="shared" si="55"/>
        <v>1.0149999999999999</v>
      </c>
      <c r="BD149" s="3">
        <f t="shared" si="55"/>
        <v>1.0149999999999999</v>
      </c>
      <c r="BE149" s="3">
        <f t="shared" si="55"/>
        <v>1.0149999999999999</v>
      </c>
      <c r="BF149" s="3">
        <f t="shared" si="55"/>
        <v>1.0149999999999999</v>
      </c>
      <c r="BG149" s="3">
        <f t="shared" si="55"/>
        <v>1.0149999999999999</v>
      </c>
      <c r="BH149" s="3">
        <f t="shared" si="55"/>
        <v>1.0149999999999999</v>
      </c>
      <c r="BI149" s="3">
        <f t="shared" si="55"/>
        <v>1.0149999999999999</v>
      </c>
    </row>
    <row r="150" spans="1:124" ht="21" customHeight="1" x14ac:dyDescent="0.3">
      <c r="A150" s="9" t="str">
        <f>Base!A150</f>
        <v xml:space="preserve">   Ratio MU</v>
      </c>
      <c r="B150" s="3"/>
      <c r="C150" s="3">
        <f t="shared" ref="C150:AH150" si="56">+((C126/B126)^($B$19))^0.2</f>
        <v>1.0360590984493312</v>
      </c>
      <c r="D150" s="3">
        <f t="shared" si="56"/>
        <v>1.0363604270138109</v>
      </c>
      <c r="E150" s="3">
        <f t="shared" si="56"/>
        <v>1.0335954106834426</v>
      </c>
      <c r="F150" s="3">
        <f t="shared" si="56"/>
        <v>1.0325126450396733</v>
      </c>
      <c r="G150" s="3">
        <f t="shared" si="56"/>
        <v>1.0314121617972343</v>
      </c>
      <c r="H150" s="3">
        <f t="shared" si="56"/>
        <v>1.0307478998929598</v>
      </c>
      <c r="I150" s="3">
        <f t="shared" si="56"/>
        <v>1.0294961415101227</v>
      </c>
      <c r="J150" s="3">
        <f t="shared" si="56"/>
        <v>1.0286193914883164</v>
      </c>
      <c r="K150" s="3">
        <f t="shared" si="56"/>
        <v>1.0275405548843495</v>
      </c>
      <c r="L150" s="3">
        <f t="shared" si="56"/>
        <v>1.0267515841403747</v>
      </c>
      <c r="M150" s="3">
        <f t="shared" si="56"/>
        <v>1.0258081304802424</v>
      </c>
      <c r="N150" s="3">
        <f t="shared" si="56"/>
        <v>1.0249997515757978</v>
      </c>
      <c r="O150" s="3">
        <f t="shared" si="56"/>
        <v>1.0242909009071153</v>
      </c>
      <c r="P150" s="3">
        <f t="shared" si="56"/>
        <v>1.0236619133878198</v>
      </c>
      <c r="Q150" s="3">
        <f t="shared" si="56"/>
        <v>1.0230950144622997</v>
      </c>
      <c r="R150" s="3">
        <f t="shared" si="56"/>
        <v>1.0225816022213634</v>
      </c>
      <c r="S150" s="3">
        <f t="shared" si="56"/>
        <v>1.0221145932053992</v>
      </c>
      <c r="T150" s="3">
        <f t="shared" si="56"/>
        <v>1.0218651506846335</v>
      </c>
      <c r="U150" s="3">
        <f t="shared" si="56"/>
        <v>1.0212887570406257</v>
      </c>
      <c r="V150" s="3">
        <f t="shared" si="56"/>
        <v>1.0208224995566997</v>
      </c>
      <c r="W150" s="3">
        <f t="shared" si="56"/>
        <v>1.0203961106799044</v>
      </c>
      <c r="X150" s="3">
        <f t="shared" si="56"/>
        <v>1.0199956147560423</v>
      </c>
      <c r="Y150" s="3">
        <f t="shared" si="56"/>
        <v>1.0196073581639922</v>
      </c>
      <c r="Z150" s="3">
        <f t="shared" si="56"/>
        <v>1.0192195297569229</v>
      </c>
      <c r="AA150" s="3">
        <f t="shared" si="56"/>
        <v>1.0188206312831145</v>
      </c>
      <c r="AB150" s="3">
        <f t="shared" si="56"/>
        <v>1.0183786590623274</v>
      </c>
      <c r="AC150" s="3">
        <f t="shared" si="56"/>
        <v>1.0178641912872692</v>
      </c>
      <c r="AD150" s="3">
        <f t="shared" si="56"/>
        <v>1.0172684465674044</v>
      </c>
      <c r="AE150" s="3">
        <f t="shared" si="56"/>
        <v>1.0165739938942511</v>
      </c>
      <c r="AF150" s="3">
        <f t="shared" si="56"/>
        <v>1.0157669689106501</v>
      </c>
      <c r="AG150" s="3">
        <f t="shared" si="56"/>
        <v>1.0148420031104695</v>
      </c>
      <c r="AH150" s="3">
        <f t="shared" si="56"/>
        <v>0.9194330462590854</v>
      </c>
      <c r="AI150" s="3">
        <f t="shared" ref="AI150:BI150" si="57">+((AI126/AH126)^($B$19))^0.2</f>
        <v>1.0406049201344796</v>
      </c>
      <c r="AJ150" s="3">
        <f t="shared" si="57"/>
        <v>1.0294119335339309</v>
      </c>
      <c r="AK150" s="3">
        <f t="shared" si="57"/>
        <v>1.0230141806798794</v>
      </c>
      <c r="AL150" s="3">
        <f t="shared" si="57"/>
        <v>1.0190168842972875</v>
      </c>
      <c r="AM150" s="3">
        <f t="shared" si="57"/>
        <v>1.0163604990368331</v>
      </c>
      <c r="AN150" s="3">
        <f t="shared" si="57"/>
        <v>1.0145094261263721</v>
      </c>
      <c r="AO150" s="3">
        <f t="shared" si="57"/>
        <v>1.0131668049355487</v>
      </c>
      <c r="AP150" s="3">
        <f t="shared" si="57"/>
        <v>1.0121571253719575</v>
      </c>
      <c r="AQ150" s="3">
        <f t="shared" si="57"/>
        <v>1.0113718597339385</v>
      </c>
      <c r="AR150" s="3">
        <f t="shared" si="57"/>
        <v>1.0107419409633267</v>
      </c>
      <c r="AS150" s="3">
        <f t="shared" si="57"/>
        <v>1.0102229491147694</v>
      </c>
      <c r="AT150" s="3">
        <f t="shared" si="57"/>
        <v>1.009786818770916</v>
      </c>
      <c r="AU150" s="3">
        <f t="shared" si="57"/>
        <v>1.0094175405990005</v>
      </c>
      <c r="AV150" s="3">
        <f t="shared" si="57"/>
        <v>1.0091093894656891</v>
      </c>
      <c r="AW150" s="3">
        <f t="shared" si="57"/>
        <v>1.0088677168811293</v>
      </c>
      <c r="AX150" s="3">
        <f t="shared" si="57"/>
        <v>1.0087128313084728</v>
      </c>
      <c r="AY150" s="3">
        <f t="shared" si="57"/>
        <v>1.0086885998176556</v>
      </c>
      <c r="AZ150" s="3">
        <f t="shared" si="57"/>
        <v>1.0012126303003528</v>
      </c>
      <c r="BA150" s="3">
        <f t="shared" si="57"/>
        <v>1.0096003510929823</v>
      </c>
      <c r="BB150" s="3">
        <f t="shared" si="57"/>
        <v>1.0087387835886146</v>
      </c>
      <c r="BC150" s="3">
        <f t="shared" si="57"/>
        <v>1.0080824897115048</v>
      </c>
      <c r="BD150" s="3">
        <f t="shared" si="57"/>
        <v>1.0075672803546125</v>
      </c>
      <c r="BE150" s="3">
        <f t="shared" si="57"/>
        <v>1.0071505934812073</v>
      </c>
      <c r="BF150" s="3">
        <f t="shared" si="57"/>
        <v>1.0068037191834607</v>
      </c>
      <c r="BG150" s="3">
        <f t="shared" si="57"/>
        <v>1.0065070413451471</v>
      </c>
      <c r="BH150" s="3">
        <f t="shared" si="57"/>
        <v>1.0062470237875758</v>
      </c>
      <c r="BI150" s="3">
        <f t="shared" si="57"/>
        <v>1.006014250446011</v>
      </c>
    </row>
    <row r="151" spans="1:124" ht="21" customHeight="1" x14ac:dyDescent="0.3">
      <c r="A151" s="9" t="str">
        <f>Base!A151</f>
        <v>Product</v>
      </c>
      <c r="B151" s="3"/>
      <c r="C151" s="3">
        <f>+C150*C149</f>
        <v>1.0515999849260711</v>
      </c>
      <c r="D151" s="3">
        <f t="shared" ref="D151:BI151" si="58">+D150*D149</f>
        <v>1.0519058334190179</v>
      </c>
      <c r="E151" s="3">
        <f t="shared" si="58"/>
        <v>1.0490993418436942</v>
      </c>
      <c r="F151" s="3">
        <f t="shared" si="58"/>
        <v>1.0480003347152684</v>
      </c>
      <c r="G151" s="3">
        <f t="shared" si="58"/>
        <v>1.0468833442241927</v>
      </c>
      <c r="H151" s="3">
        <f t="shared" si="58"/>
        <v>1.046209118391354</v>
      </c>
      <c r="I151" s="3">
        <f t="shared" si="58"/>
        <v>1.0449385836327745</v>
      </c>
      <c r="J151" s="3">
        <f t="shared" si="58"/>
        <v>1.044048682360641</v>
      </c>
      <c r="K151" s="3">
        <f t="shared" si="58"/>
        <v>1.0429536632076146</v>
      </c>
      <c r="L151" s="3">
        <f t="shared" si="58"/>
        <v>1.0421528579024801</v>
      </c>
      <c r="M151" s="3">
        <f t="shared" si="58"/>
        <v>1.0411952524374459</v>
      </c>
      <c r="N151" s="3">
        <f t="shared" si="58"/>
        <v>1.0403747478494347</v>
      </c>
      <c r="O151" s="3">
        <f t="shared" si="58"/>
        <v>1.039655264420722</v>
      </c>
      <c r="P151" s="3">
        <f t="shared" si="58"/>
        <v>1.039016842088637</v>
      </c>
      <c r="Q151" s="3">
        <f t="shared" si="58"/>
        <v>1.0384414396792341</v>
      </c>
      <c r="R151" s="3">
        <f t="shared" si="58"/>
        <v>1.0379203262546837</v>
      </c>
      <c r="S151" s="3">
        <f t="shared" si="58"/>
        <v>1.03744631210348</v>
      </c>
      <c r="T151" s="3">
        <f t="shared" si="58"/>
        <v>1.0371931279449029</v>
      </c>
      <c r="U151" s="3">
        <f t="shared" si="58"/>
        <v>1.036608088396235</v>
      </c>
      <c r="V151" s="3">
        <f t="shared" si="58"/>
        <v>1.0361348370500501</v>
      </c>
      <c r="W151" s="3">
        <f t="shared" si="58"/>
        <v>1.0357020523401028</v>
      </c>
      <c r="X151" s="3">
        <f t="shared" si="58"/>
        <v>1.0352955489773827</v>
      </c>
      <c r="Y151" s="3">
        <f t="shared" si="58"/>
        <v>1.0349014685364519</v>
      </c>
      <c r="Z151" s="3">
        <f t="shared" si="58"/>
        <v>1.0345078227032767</v>
      </c>
      <c r="AA151" s="3">
        <f t="shared" si="58"/>
        <v>1.0341029407523612</v>
      </c>
      <c r="AB151" s="3">
        <f t="shared" si="58"/>
        <v>1.0336543389482622</v>
      </c>
      <c r="AC151" s="3">
        <f t="shared" si="58"/>
        <v>1.0331321541565781</v>
      </c>
      <c r="AD151" s="3">
        <f t="shared" si="58"/>
        <v>1.0325274732659153</v>
      </c>
      <c r="AE151" s="3">
        <f t="shared" si="58"/>
        <v>1.0318226038026648</v>
      </c>
      <c r="AF151" s="3">
        <f t="shared" si="58"/>
        <v>1.0310034734443096</v>
      </c>
      <c r="AG151" s="3">
        <f t="shared" si="58"/>
        <v>1.0300646331571264</v>
      </c>
      <c r="AH151" s="3">
        <f t="shared" si="58"/>
        <v>0.93322454195297155</v>
      </c>
      <c r="AI151" s="3">
        <f t="shared" si="58"/>
        <v>1.0562139939364967</v>
      </c>
      <c r="AJ151" s="3">
        <f t="shared" si="58"/>
        <v>1.0448531125369398</v>
      </c>
      <c r="AK151" s="3">
        <f t="shared" si="58"/>
        <v>1.0383593933900774</v>
      </c>
      <c r="AL151" s="3">
        <f t="shared" si="58"/>
        <v>1.0343021375617467</v>
      </c>
      <c r="AM151" s="3">
        <f t="shared" si="58"/>
        <v>1.0316059065223855</v>
      </c>
      <c r="AN151" s="3">
        <f t="shared" si="58"/>
        <v>1.0297270675182675</v>
      </c>
      <c r="AO151" s="3">
        <f t="shared" si="58"/>
        <v>1.0283643070095818</v>
      </c>
      <c r="AP151" s="3">
        <f t="shared" si="58"/>
        <v>1.0273394822525368</v>
      </c>
      <c r="AQ151" s="3">
        <f t="shared" si="58"/>
        <v>1.0265424376299475</v>
      </c>
      <c r="AR151" s="3">
        <f t="shared" si="58"/>
        <v>1.0259030700777765</v>
      </c>
      <c r="AS151" s="3">
        <f t="shared" si="58"/>
        <v>1.0253762933514909</v>
      </c>
      <c r="AT151" s="3">
        <f t="shared" si="58"/>
        <v>1.0249336210524798</v>
      </c>
      <c r="AU151" s="3">
        <f t="shared" si="58"/>
        <v>1.0245588037079854</v>
      </c>
      <c r="AV151" s="3">
        <f t="shared" si="58"/>
        <v>1.0242460303076744</v>
      </c>
      <c r="AW151" s="3">
        <f t="shared" si="58"/>
        <v>1.0240007326343461</v>
      </c>
      <c r="AX151" s="3">
        <f t="shared" si="58"/>
        <v>1.0238435237780998</v>
      </c>
      <c r="AY151" s="3">
        <f t="shared" si="58"/>
        <v>1.0238189288149202</v>
      </c>
      <c r="AZ151" s="3">
        <f t="shared" si="58"/>
        <v>1.016230819754858</v>
      </c>
      <c r="BA151" s="3">
        <f t="shared" si="58"/>
        <v>1.024744356359377</v>
      </c>
      <c r="BB151" s="3">
        <f t="shared" si="58"/>
        <v>1.0238698653424436</v>
      </c>
      <c r="BC151" s="3">
        <f t="shared" si="58"/>
        <v>1.0232037270571772</v>
      </c>
      <c r="BD151" s="3">
        <f t="shared" si="58"/>
        <v>1.0226807895599317</v>
      </c>
      <c r="BE151" s="3">
        <f t="shared" si="58"/>
        <v>1.0222578523834254</v>
      </c>
      <c r="BF151" s="3">
        <f t="shared" si="58"/>
        <v>1.0219057749712126</v>
      </c>
      <c r="BG151" s="3">
        <f t="shared" si="58"/>
        <v>1.0216046469653242</v>
      </c>
      <c r="BH151" s="3">
        <f t="shared" si="58"/>
        <v>1.0213407291443894</v>
      </c>
      <c r="BI151" s="3">
        <f t="shared" si="58"/>
        <v>1.0211044642027012</v>
      </c>
    </row>
    <row r="152" spans="1:124" ht="21" customHeight="1" x14ac:dyDescent="0.3">
      <c r="A152" s="9" t="str">
        <f>Base!A152</f>
        <v>Consumption discount rate</v>
      </c>
      <c r="B152" s="3"/>
      <c r="C152" s="3">
        <f>+C151-1</f>
        <v>5.1599984926071096E-2</v>
      </c>
      <c r="D152" s="3">
        <f t="shared" ref="D152:BI152" si="59">+D151-1</f>
        <v>5.1905833419017888E-2</v>
      </c>
      <c r="E152" s="3">
        <f t="shared" si="59"/>
        <v>4.9099341843694244E-2</v>
      </c>
      <c r="F152" s="3">
        <f t="shared" si="59"/>
        <v>4.8000334715268433E-2</v>
      </c>
      <c r="G152" s="3">
        <f t="shared" si="59"/>
        <v>4.6883344224192713E-2</v>
      </c>
      <c r="H152" s="3">
        <f t="shared" si="59"/>
        <v>4.6209118391353998E-2</v>
      </c>
      <c r="I152" s="3">
        <f t="shared" si="59"/>
        <v>4.4938583632774476E-2</v>
      </c>
      <c r="J152" s="3">
        <f t="shared" si="59"/>
        <v>4.4048682360640967E-2</v>
      </c>
      <c r="K152" s="3">
        <f t="shared" si="59"/>
        <v>4.2953663207614623E-2</v>
      </c>
      <c r="L152" s="3">
        <f t="shared" si="59"/>
        <v>4.2152857902480134E-2</v>
      </c>
      <c r="M152" s="3">
        <f t="shared" si="59"/>
        <v>4.1195252437445928E-2</v>
      </c>
      <c r="N152" s="3">
        <f t="shared" si="59"/>
        <v>4.0374747849434733E-2</v>
      </c>
      <c r="O152" s="3">
        <f t="shared" si="59"/>
        <v>3.9655264420721981E-2</v>
      </c>
      <c r="P152" s="3">
        <f t="shared" si="59"/>
        <v>3.9016842088636983E-2</v>
      </c>
      <c r="Q152" s="3">
        <f t="shared" si="59"/>
        <v>3.844143967923408E-2</v>
      </c>
      <c r="R152" s="3">
        <f t="shared" si="59"/>
        <v>3.7920326254683667E-2</v>
      </c>
      <c r="S152" s="3">
        <f t="shared" si="59"/>
        <v>3.7446312103480039E-2</v>
      </c>
      <c r="T152" s="3">
        <f t="shared" si="59"/>
        <v>3.7193127944902926E-2</v>
      </c>
      <c r="U152" s="3">
        <f t="shared" si="59"/>
        <v>3.6608088396234972E-2</v>
      </c>
      <c r="V152" s="3">
        <f t="shared" si="59"/>
        <v>3.613483705005005E-2</v>
      </c>
      <c r="W152" s="3">
        <f t="shared" si="59"/>
        <v>3.5702052340102819E-2</v>
      </c>
      <c r="X152" s="3">
        <f t="shared" si="59"/>
        <v>3.529554897738274E-2</v>
      </c>
      <c r="Y152" s="3">
        <f t="shared" si="59"/>
        <v>3.4901468536451929E-2</v>
      </c>
      <c r="Z152" s="3">
        <f t="shared" si="59"/>
        <v>3.450782270327668E-2</v>
      </c>
      <c r="AA152" s="3">
        <f t="shared" si="59"/>
        <v>3.4102940752361199E-2</v>
      </c>
      <c r="AB152" s="3">
        <f t="shared" si="59"/>
        <v>3.3654338948262197E-2</v>
      </c>
      <c r="AC152" s="3">
        <f t="shared" si="59"/>
        <v>3.3132154156578109E-2</v>
      </c>
      <c r="AD152" s="3">
        <f t="shared" si="59"/>
        <v>3.2527473265915319E-2</v>
      </c>
      <c r="AE152" s="3">
        <f t="shared" si="59"/>
        <v>3.1822603802664773E-2</v>
      </c>
      <c r="AF152" s="3">
        <f t="shared" si="59"/>
        <v>3.1003473444309648E-2</v>
      </c>
      <c r="AG152" s="3">
        <f t="shared" si="59"/>
        <v>3.0064633157126375E-2</v>
      </c>
      <c r="AH152" s="3">
        <f t="shared" si="59"/>
        <v>-6.6775458047028446E-2</v>
      </c>
      <c r="AI152" s="3">
        <f t="shared" si="59"/>
        <v>5.6213993936496731E-2</v>
      </c>
      <c r="AJ152" s="3">
        <f t="shared" si="59"/>
        <v>4.4853112536939799E-2</v>
      </c>
      <c r="AK152" s="3">
        <f t="shared" si="59"/>
        <v>3.8359393390077434E-2</v>
      </c>
      <c r="AL152" s="3">
        <f t="shared" si="59"/>
        <v>3.4302137561746715E-2</v>
      </c>
      <c r="AM152" s="3">
        <f t="shared" si="59"/>
        <v>3.1605906522385485E-2</v>
      </c>
      <c r="AN152" s="3">
        <f t="shared" si="59"/>
        <v>2.972706751826748E-2</v>
      </c>
      <c r="AO152" s="3">
        <f t="shared" si="59"/>
        <v>2.8364307009581813E-2</v>
      </c>
      <c r="AP152" s="3">
        <f t="shared" si="59"/>
        <v>2.7339482252536795E-2</v>
      </c>
      <c r="AQ152" s="3">
        <f t="shared" si="59"/>
        <v>2.6542437629947457E-2</v>
      </c>
      <c r="AR152" s="3">
        <f t="shared" si="59"/>
        <v>2.590307007777648E-2</v>
      </c>
      <c r="AS152" s="3">
        <f t="shared" si="59"/>
        <v>2.5376293351490942E-2</v>
      </c>
      <c r="AT152" s="3">
        <f t="shared" si="59"/>
        <v>2.493362105247976E-2</v>
      </c>
      <c r="AU152" s="3">
        <f t="shared" si="59"/>
        <v>2.4558803707985355E-2</v>
      </c>
      <c r="AV152" s="3">
        <f t="shared" si="59"/>
        <v>2.424603030767436E-2</v>
      </c>
      <c r="AW152" s="3">
        <f t="shared" si="59"/>
        <v>2.40007326343461E-2</v>
      </c>
      <c r="AX152" s="3">
        <f t="shared" si="59"/>
        <v>2.384352377809984E-2</v>
      </c>
      <c r="AY152" s="3">
        <f t="shared" si="59"/>
        <v>2.3818928814920204E-2</v>
      </c>
      <c r="AZ152" s="3">
        <f t="shared" si="59"/>
        <v>1.6230819754857961E-2</v>
      </c>
      <c r="BA152" s="3">
        <f t="shared" si="59"/>
        <v>2.4744356359376996E-2</v>
      </c>
      <c r="BB152" s="3">
        <f t="shared" si="59"/>
        <v>2.3869865342443619E-2</v>
      </c>
      <c r="BC152" s="3">
        <f t="shared" si="59"/>
        <v>2.3203727057177215E-2</v>
      </c>
      <c r="BD152" s="3">
        <f t="shared" si="59"/>
        <v>2.2680789559931691E-2</v>
      </c>
      <c r="BE152" s="3">
        <f t="shared" si="59"/>
        <v>2.2257852383425369E-2</v>
      </c>
      <c r="BF152" s="3">
        <f t="shared" si="59"/>
        <v>2.1905774971212599E-2</v>
      </c>
      <c r="BG152" s="3">
        <f t="shared" si="59"/>
        <v>2.1604646965324159E-2</v>
      </c>
      <c r="BH152" s="3">
        <f t="shared" si="59"/>
        <v>2.1340729144389448E-2</v>
      </c>
      <c r="BI152" s="3">
        <f t="shared" si="59"/>
        <v>2.1104464202701179E-2</v>
      </c>
    </row>
    <row r="153" spans="1:124" ht="21" customHeight="1" x14ac:dyDescent="0.3">
      <c r="A153" s="9" t="str">
        <f>Base!A153</f>
        <v>Risk-free rate of return</v>
      </c>
      <c r="B153" s="3"/>
      <c r="C153" s="3">
        <f t="shared" ref="C153:AH153" si="60">+C148*C150*(1+B16)-1</f>
        <v>6.3756788577614909E-2</v>
      </c>
      <c r="D153" s="3">
        <f t="shared" si="60"/>
        <v>4.3695027867099112E-2</v>
      </c>
      <c r="E153" s="3">
        <f t="shared" si="60"/>
        <v>4.222702833532832E-2</v>
      </c>
      <c r="F153" s="3">
        <f t="shared" si="60"/>
        <v>3.9851381574974587E-2</v>
      </c>
      <c r="G153" s="3">
        <f t="shared" si="60"/>
        <v>3.760735121523151E-2</v>
      </c>
      <c r="H153" s="3">
        <f t="shared" si="60"/>
        <v>3.5924768083132053E-2</v>
      </c>
      <c r="I153" s="3">
        <f t="shared" si="60"/>
        <v>3.3750617615827538E-2</v>
      </c>
      <c r="J153" s="3">
        <f t="shared" si="60"/>
        <v>3.2030215471392065E-2</v>
      </c>
      <c r="K153" s="3">
        <f t="shared" si="60"/>
        <v>3.0163694904189464E-2</v>
      </c>
      <c r="L153" s="3">
        <f t="shared" si="60"/>
        <v>2.862506299277312E-2</v>
      </c>
      <c r="M153" s="3">
        <f t="shared" si="60"/>
        <v>2.6950315840262862E-2</v>
      </c>
      <c r="N153" s="3">
        <f t="shared" si="60"/>
        <v>2.5411414038389424E-2</v>
      </c>
      <c r="O153" s="3">
        <f t="shared" si="60"/>
        <v>2.3954772838352012E-2</v>
      </c>
      <c r="P153" s="3">
        <f t="shared" si="60"/>
        <v>2.2542920690054702E-2</v>
      </c>
      <c r="Q153" s="3">
        <f t="shared" si="60"/>
        <v>2.1140426850312366E-2</v>
      </c>
      <c r="R153" s="3">
        <f t="shared" si="60"/>
        <v>1.9721208430121928E-2</v>
      </c>
      <c r="S153" s="3">
        <f t="shared" si="60"/>
        <v>1.8261031105841985E-2</v>
      </c>
      <c r="T153" s="3">
        <f t="shared" si="60"/>
        <v>1.6913673726415945E-2</v>
      </c>
      <c r="U153" s="3">
        <f t="shared" si="60"/>
        <v>1.5240207123170313E-2</v>
      </c>
      <c r="V153" s="3">
        <f t="shared" si="60"/>
        <v>1.3598088247169793E-2</v>
      </c>
      <c r="W153" s="3">
        <f t="shared" si="60"/>
        <v>1.1922104142516599E-2</v>
      </c>
      <c r="X153" s="3">
        <f t="shared" si="60"/>
        <v>1.0209981423742409E-2</v>
      </c>
      <c r="Y153" s="3">
        <f t="shared" si="60"/>
        <v>8.4684245305162165E-3</v>
      </c>
      <c r="Z153" s="3">
        <f t="shared" si="60"/>
        <v>6.7165348368349864E-3</v>
      </c>
      <c r="AA153" s="3">
        <f t="shared" si="60"/>
        <v>4.9862314977613398E-3</v>
      </c>
      <c r="AB153" s="3">
        <f t="shared" si="60"/>
        <v>3.3033861199511794E-3</v>
      </c>
      <c r="AC153" s="3">
        <f t="shared" si="60"/>
        <v>1.71143948998842E-3</v>
      </c>
      <c r="AD153" s="3">
        <f t="shared" si="60"/>
        <v>2.8812351595308705E-4</v>
      </c>
      <c r="AE153" s="3">
        <f t="shared" si="60"/>
        <v>-8.874502149281982E-4</v>
      </c>
      <c r="AF153" s="3">
        <f t="shared" si="60"/>
        <v>-1.7312590468553379E-3</v>
      </c>
      <c r="AG153" s="3">
        <f t="shared" si="60"/>
        <v>-2.1635137827157314E-3</v>
      </c>
      <c r="AH153" s="3">
        <f t="shared" si="60"/>
        <v>0.13291087877822916</v>
      </c>
      <c r="AI153" s="3">
        <f t="shared" ref="AI153:BI153" si="61">+AI148*AI150*(1+AH16)-1</f>
        <v>4.0724691765945176E-2</v>
      </c>
      <c r="AJ153" s="3">
        <f t="shared" si="61"/>
        <v>2.9514539315289801E-2</v>
      </c>
      <c r="AK153" s="3">
        <f t="shared" si="61"/>
        <v>2.3102484456689387E-2</v>
      </c>
      <c r="AL153" s="3">
        <f t="shared" si="61"/>
        <v>1.9093056126618935E-2</v>
      </c>
      <c r="AM153" s="3">
        <f t="shared" si="61"/>
        <v>1.6426291553701455E-2</v>
      </c>
      <c r="AN153" s="3">
        <f t="shared" si="61"/>
        <v>1.4566298429724567E-2</v>
      </c>
      <c r="AO153" s="3">
        <f t="shared" si="61"/>
        <v>1.3215990985248505E-2</v>
      </c>
      <c r="AP153" s="3">
        <f t="shared" si="61"/>
        <v>1.219967790408405E-2</v>
      </c>
      <c r="AQ153" s="3">
        <f t="shared" si="61"/>
        <v>1.1408681533186416E-2</v>
      </c>
      <c r="AR153" s="3">
        <f t="shared" si="61"/>
        <v>1.0773808702947418E-2</v>
      </c>
      <c r="AS153" s="3">
        <f t="shared" si="61"/>
        <v>1.025053234837503E-2</v>
      </c>
      <c r="AT153" s="3">
        <f t="shared" si="61"/>
        <v>9.8106954950822889E-3</v>
      </c>
      <c r="AU153" s="3">
        <f t="shared" si="61"/>
        <v>9.4382102477341689E-3</v>
      </c>
      <c r="AV153" s="3">
        <f t="shared" si="61"/>
        <v>9.1272838925249289E-3</v>
      </c>
      <c r="AW153" s="3">
        <f t="shared" si="61"/>
        <v>8.8832097250719499E-3</v>
      </c>
      <c r="AX153" s="3">
        <f t="shared" si="61"/>
        <v>8.7262460377204309E-3</v>
      </c>
      <c r="AY153" s="3">
        <f t="shared" si="61"/>
        <v>8.700216683765527E-3</v>
      </c>
      <c r="AZ153" s="3">
        <f t="shared" si="61"/>
        <v>1.2226159367425549E-3</v>
      </c>
      <c r="BA153" s="3">
        <f t="shared" si="61"/>
        <v>9.6090710937484225E-3</v>
      </c>
      <c r="BB153" s="3">
        <f t="shared" si="61"/>
        <v>8.7463286606339619E-3</v>
      </c>
      <c r="BC153" s="3">
        <f t="shared" si="61"/>
        <v>8.0890194895053558E-3</v>
      </c>
      <c r="BD153" s="3">
        <f t="shared" si="61"/>
        <v>7.5729322498669926E-3</v>
      </c>
      <c r="BE153" s="3">
        <f t="shared" si="61"/>
        <v>7.155485996484412E-3</v>
      </c>
      <c r="BF153" s="3">
        <f t="shared" si="61"/>
        <v>6.8079546410699798E-3</v>
      </c>
      <c r="BG153" s="3">
        <f t="shared" si="61"/>
        <v>6.5107081695696678E-3</v>
      </c>
      <c r="BH153" s="3">
        <f t="shared" si="61"/>
        <v>6.2501984364125018E-3</v>
      </c>
      <c r="BI153" s="3">
        <f t="shared" si="61"/>
        <v>6.0169990553431418E-3</v>
      </c>
    </row>
    <row r="154" spans="1:124" ht="21" customHeight="1" x14ac:dyDescent="0.3">
      <c r="A154" s="9" t="str">
        <f>Base!A154</f>
        <v>Real rate of return on capital (with full risks)</v>
      </c>
      <c r="B154" s="3"/>
      <c r="C154" s="3">
        <f t="shared" ref="C154:AH154" si="62">+C151*(1+B9)-1</f>
        <v>5.1599984926071096E-2</v>
      </c>
      <c r="D154" s="3">
        <f t="shared" si="62"/>
        <v>5.1905833419017888E-2</v>
      </c>
      <c r="E154" s="3">
        <f t="shared" si="62"/>
        <v>4.9099341843694244E-2</v>
      </c>
      <c r="F154" s="3">
        <f t="shared" si="62"/>
        <v>4.8000334715268433E-2</v>
      </c>
      <c r="G154" s="3">
        <f t="shared" si="62"/>
        <v>4.6883344224192713E-2</v>
      </c>
      <c r="H154" s="3">
        <f t="shared" si="62"/>
        <v>4.6209118391353998E-2</v>
      </c>
      <c r="I154" s="3">
        <f t="shared" si="62"/>
        <v>4.4938583632774476E-2</v>
      </c>
      <c r="J154" s="3">
        <f t="shared" si="62"/>
        <v>4.4048682360640967E-2</v>
      </c>
      <c r="K154" s="3">
        <f t="shared" si="62"/>
        <v>4.2953663207614623E-2</v>
      </c>
      <c r="L154" s="3">
        <f t="shared" si="62"/>
        <v>4.2152857902480134E-2</v>
      </c>
      <c r="M154" s="3">
        <f t="shared" si="62"/>
        <v>4.1195252437445928E-2</v>
      </c>
      <c r="N154" s="3">
        <f t="shared" si="62"/>
        <v>4.0374747849434733E-2</v>
      </c>
      <c r="O154" s="3">
        <f t="shared" si="62"/>
        <v>3.9655264420721981E-2</v>
      </c>
      <c r="P154" s="3">
        <f t="shared" si="62"/>
        <v>3.9016842088636983E-2</v>
      </c>
      <c r="Q154" s="3">
        <f t="shared" si="62"/>
        <v>3.844143967923408E-2</v>
      </c>
      <c r="R154" s="3">
        <f t="shared" si="62"/>
        <v>3.7920326254683667E-2</v>
      </c>
      <c r="S154" s="3">
        <f t="shared" si="62"/>
        <v>3.7446312103480039E-2</v>
      </c>
      <c r="T154" s="3">
        <f t="shared" si="62"/>
        <v>3.7193127944902926E-2</v>
      </c>
      <c r="U154" s="3">
        <f t="shared" si="62"/>
        <v>3.6608088396234972E-2</v>
      </c>
      <c r="V154" s="3">
        <f t="shared" si="62"/>
        <v>3.613483705005005E-2</v>
      </c>
      <c r="W154" s="3">
        <f t="shared" si="62"/>
        <v>3.5702052340102819E-2</v>
      </c>
      <c r="X154" s="3">
        <f t="shared" si="62"/>
        <v>3.529554897738274E-2</v>
      </c>
      <c r="Y154" s="3">
        <f t="shared" si="62"/>
        <v>3.4901468536451929E-2</v>
      </c>
      <c r="Z154" s="3">
        <f t="shared" si="62"/>
        <v>3.450782270327668E-2</v>
      </c>
      <c r="AA154" s="3">
        <f t="shared" si="62"/>
        <v>3.4102940752361199E-2</v>
      </c>
      <c r="AB154" s="3">
        <f t="shared" si="62"/>
        <v>3.3654338948262197E-2</v>
      </c>
      <c r="AC154" s="3">
        <f t="shared" si="62"/>
        <v>3.3132154156578109E-2</v>
      </c>
      <c r="AD154" s="3">
        <f t="shared" si="62"/>
        <v>3.2527473265915319E-2</v>
      </c>
      <c r="AE154" s="3">
        <f t="shared" si="62"/>
        <v>3.1822603802664773E-2</v>
      </c>
      <c r="AF154" s="3">
        <f t="shared" si="62"/>
        <v>3.1003473444309648E-2</v>
      </c>
      <c r="AG154" s="3">
        <f t="shared" si="62"/>
        <v>3.0064633157126375E-2</v>
      </c>
      <c r="AH154" s="3">
        <f t="shared" si="62"/>
        <v>-6.6775458047028446E-2</v>
      </c>
      <c r="AI154" s="3">
        <f t="shared" ref="AI154:BI154" si="63">+AI151*(1+AH9)-1</f>
        <v>5.6213993936496731E-2</v>
      </c>
      <c r="AJ154" s="3">
        <f t="shared" si="63"/>
        <v>4.4853112536939799E-2</v>
      </c>
      <c r="AK154" s="3">
        <f t="shared" si="63"/>
        <v>3.8359393390077434E-2</v>
      </c>
      <c r="AL154" s="3">
        <f t="shared" si="63"/>
        <v>3.4302137561746715E-2</v>
      </c>
      <c r="AM154" s="3">
        <f t="shared" si="63"/>
        <v>3.1605906522385485E-2</v>
      </c>
      <c r="AN154" s="3">
        <f t="shared" si="63"/>
        <v>2.972706751826748E-2</v>
      </c>
      <c r="AO154" s="3">
        <f t="shared" si="63"/>
        <v>2.8364307009581813E-2</v>
      </c>
      <c r="AP154" s="3">
        <f t="shared" si="63"/>
        <v>2.7339482252536795E-2</v>
      </c>
      <c r="AQ154" s="3">
        <f t="shared" si="63"/>
        <v>2.6542437629947457E-2</v>
      </c>
      <c r="AR154" s="3">
        <f t="shared" si="63"/>
        <v>2.590307007777648E-2</v>
      </c>
      <c r="AS154" s="3">
        <f t="shared" si="63"/>
        <v>2.5376293351490942E-2</v>
      </c>
      <c r="AT154" s="3">
        <f t="shared" si="63"/>
        <v>2.493362105247976E-2</v>
      </c>
      <c r="AU154" s="3">
        <f t="shared" si="63"/>
        <v>2.4558803707985355E-2</v>
      </c>
      <c r="AV154" s="3">
        <f t="shared" si="63"/>
        <v>2.424603030767436E-2</v>
      </c>
      <c r="AW154" s="3">
        <f t="shared" si="63"/>
        <v>2.40007326343461E-2</v>
      </c>
      <c r="AX154" s="3">
        <f t="shared" si="63"/>
        <v>2.384352377809984E-2</v>
      </c>
      <c r="AY154" s="3">
        <f t="shared" si="63"/>
        <v>2.3818928814920204E-2</v>
      </c>
      <c r="AZ154" s="3">
        <f t="shared" si="63"/>
        <v>1.6230819754857961E-2</v>
      </c>
      <c r="BA154" s="3">
        <f t="shared" si="63"/>
        <v>2.4744356359376996E-2</v>
      </c>
      <c r="BB154" s="3">
        <f t="shared" si="63"/>
        <v>2.3869865342443619E-2</v>
      </c>
      <c r="BC154" s="3">
        <f t="shared" si="63"/>
        <v>2.3203727057177215E-2</v>
      </c>
      <c r="BD154" s="3">
        <f t="shared" si="63"/>
        <v>2.2680789559931691E-2</v>
      </c>
      <c r="BE154" s="3">
        <f t="shared" si="63"/>
        <v>2.2257852383425369E-2</v>
      </c>
      <c r="BF154" s="3">
        <f t="shared" si="63"/>
        <v>2.1905774971212599E-2</v>
      </c>
      <c r="BG154" s="3">
        <f t="shared" si="63"/>
        <v>2.1604646965324159E-2</v>
      </c>
      <c r="BH154" s="3">
        <f t="shared" si="63"/>
        <v>2.1340729144389448E-2</v>
      </c>
      <c r="BI154" s="3">
        <f t="shared" si="63"/>
        <v>2.1104464202701179E-2</v>
      </c>
    </row>
    <row r="155" spans="1:124" ht="21" customHeight="1" x14ac:dyDescent="0.3">
      <c r="A155" s="47" t="str">
        <f>Base!A155</f>
        <v>Consumption discount factor</v>
      </c>
      <c r="B155" s="37">
        <v>1</v>
      </c>
      <c r="C155" s="37">
        <f>+B155/(1+C152)^5</f>
        <v>0.77758369245216929</v>
      </c>
      <c r="D155" s="37">
        <f t="shared" ref="D155:BI155" si="64">+C155/(1+D152)^5</f>
        <v>0.60375789986017725</v>
      </c>
      <c r="E155" s="37">
        <f t="shared" si="64"/>
        <v>0.47509422725347172</v>
      </c>
      <c r="F155" s="37">
        <f t="shared" si="64"/>
        <v>0.37581373353466835</v>
      </c>
      <c r="G155" s="37">
        <f t="shared" si="64"/>
        <v>0.29886922349585143</v>
      </c>
      <c r="H155" s="37">
        <f t="shared" si="64"/>
        <v>0.23844525850448514</v>
      </c>
      <c r="I155" s="37">
        <f t="shared" si="64"/>
        <v>0.19139688415638814</v>
      </c>
      <c r="J155" s="37">
        <f t="shared" si="64"/>
        <v>0.154287632634387</v>
      </c>
      <c r="K155" s="37">
        <f t="shared" si="64"/>
        <v>0.12502764362374574</v>
      </c>
      <c r="L155" s="37">
        <f t="shared" si="64"/>
        <v>0.10170655098351386</v>
      </c>
      <c r="M155" s="37">
        <f t="shared" si="64"/>
        <v>8.3116650069464212E-2</v>
      </c>
      <c r="N155" s="37">
        <f t="shared" si="64"/>
        <v>6.819287791812613E-2</v>
      </c>
      <c r="O155" s="37">
        <f t="shared" si="64"/>
        <v>5.6142562888137612E-2</v>
      </c>
      <c r="P155" s="37">
        <f t="shared" si="64"/>
        <v>4.6363829202512905E-2</v>
      </c>
      <c r="Q155" s="37">
        <f t="shared" si="64"/>
        <v>3.8394520155181015E-2</v>
      </c>
      <c r="R155" s="37">
        <f t="shared" si="64"/>
        <v>3.1874924059542148E-2</v>
      </c>
      <c r="S155" s="37">
        <f t="shared" si="64"/>
        <v>2.6522899686757369E-2</v>
      </c>
      <c r="T155" s="37">
        <f t="shared" si="64"/>
        <v>2.2096467488023394E-2</v>
      </c>
      <c r="U155" s="37">
        <f t="shared" si="64"/>
        <v>1.8460773060447109E-2</v>
      </c>
      <c r="V155" s="37">
        <f t="shared" si="64"/>
        <v>1.5458541075106819E-2</v>
      </c>
      <c r="W155" s="37">
        <f t="shared" si="64"/>
        <v>1.2971623058691838E-2</v>
      </c>
      <c r="X155" s="37">
        <f t="shared" si="64"/>
        <v>1.0906178105569353E-2</v>
      </c>
      <c r="Y155" s="37">
        <f t="shared" si="64"/>
        <v>9.1870815123198148E-3</v>
      </c>
      <c r="Z155" s="37">
        <f t="shared" si="64"/>
        <v>7.7536943014483752E-3</v>
      </c>
      <c r="AA155" s="37">
        <f t="shared" si="64"/>
        <v>6.5567678708523432E-3</v>
      </c>
      <c r="AB155" s="37">
        <f t="shared" si="64"/>
        <v>5.556651357786181E-3</v>
      </c>
      <c r="AC155" s="37">
        <f t="shared" si="64"/>
        <v>4.7209973551360571E-3</v>
      </c>
      <c r="AD155" s="37">
        <f t="shared" si="64"/>
        <v>4.02277439011912E-3</v>
      </c>
      <c r="AE155" s="37">
        <f t="shared" si="64"/>
        <v>3.4395409842361514E-3</v>
      </c>
      <c r="AF155" s="37">
        <f t="shared" si="64"/>
        <v>2.9525675787925362E-3</v>
      </c>
      <c r="AG155" s="37">
        <f t="shared" si="64"/>
        <v>2.5461117789986622E-3</v>
      </c>
      <c r="AH155" s="37">
        <f t="shared" si="64"/>
        <v>3.5970519432080785E-3</v>
      </c>
      <c r="AI155" s="37">
        <f t="shared" si="64"/>
        <v>2.7364475173703232E-3</v>
      </c>
      <c r="AJ155" s="37">
        <f t="shared" si="64"/>
        <v>2.1974091028221406E-3</v>
      </c>
      <c r="AK155" s="37">
        <f t="shared" si="64"/>
        <v>1.8204235243369372E-3</v>
      </c>
      <c r="AL155" s="37">
        <f t="shared" si="64"/>
        <v>1.537925606035015E-3</v>
      </c>
      <c r="AM155" s="37">
        <f t="shared" si="64"/>
        <v>1.3163343899246388E-3</v>
      </c>
      <c r="AN155" s="37">
        <f t="shared" si="64"/>
        <v>1.136987221179212E-3</v>
      </c>
      <c r="AO155" s="37">
        <f t="shared" si="64"/>
        <v>9.8860001109677916E-4</v>
      </c>
      <c r="AP155" s="37">
        <f t="shared" si="64"/>
        <v>8.6387462164383075E-4</v>
      </c>
      <c r="AQ155" s="37">
        <f t="shared" si="64"/>
        <v>7.5782019746834027E-4</v>
      </c>
      <c r="AR155" s="37">
        <f t="shared" si="64"/>
        <v>6.6685978579120436E-4</v>
      </c>
      <c r="AS155" s="37">
        <f t="shared" si="64"/>
        <v>5.8832616952934349E-4</v>
      </c>
      <c r="AT155" s="37">
        <f t="shared" si="64"/>
        <v>5.201630142888105E-4</v>
      </c>
      <c r="AU155" s="37">
        <f t="shared" si="64"/>
        <v>4.6073904917018934E-4</v>
      </c>
      <c r="AV155" s="37">
        <f t="shared" si="64"/>
        <v>4.0872723244201882E-4</v>
      </c>
      <c r="AW155" s="37">
        <f t="shared" si="64"/>
        <v>3.6302140875455391E-4</v>
      </c>
      <c r="AX155" s="37">
        <f t="shared" si="64"/>
        <v>3.2267424314658079E-4</v>
      </c>
      <c r="AY155" s="37">
        <f t="shared" si="64"/>
        <v>2.8684582058274534E-4</v>
      </c>
      <c r="AZ155" s="37">
        <f t="shared" si="64"/>
        <v>2.6465903049748164E-4</v>
      </c>
      <c r="BA155" s="37">
        <f t="shared" si="64"/>
        <v>2.3421194537335643E-4</v>
      </c>
      <c r="BB155" s="37">
        <f t="shared" si="64"/>
        <v>2.081542279144837E-4</v>
      </c>
      <c r="BC155" s="37">
        <f t="shared" si="64"/>
        <v>1.8559858866903277E-4</v>
      </c>
      <c r="BD155" s="37">
        <f t="shared" si="64"/>
        <v>1.659106172624192E-4</v>
      </c>
      <c r="BE155" s="37">
        <f t="shared" si="64"/>
        <v>1.4861816780392594E-4</v>
      </c>
      <c r="BF155" s="37">
        <f t="shared" si="64"/>
        <v>1.3335755846790594E-4</v>
      </c>
      <c r="BG155" s="37">
        <f t="shared" si="64"/>
        <v>1.1984042405244034E-4</v>
      </c>
      <c r="BH155" s="37">
        <f t="shared" si="64"/>
        <v>1.0783260119182917E-4</v>
      </c>
      <c r="BI155" s="37">
        <f t="shared" si="64"/>
        <v>9.7140247818557879E-5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2184.2514626533434</v>
      </c>
      <c r="D160" s="3">
        <f>+SUMPRODUCT(Base!B155:T155*B123:T123)*5</f>
        <v>2176.3510308459827</v>
      </c>
      <c r="E160" s="2">
        <v>2263.2194535643148</v>
      </c>
      <c r="F160" s="3">
        <f t="shared" ref="F160:F164" si="65">+D160-E160</f>
        <v>-86.868422718332113</v>
      </c>
      <c r="G160" s="4">
        <f>+F160*1000</f>
        <v>-86868.42271833212</v>
      </c>
    </row>
    <row r="161" spans="1:47" ht="21" customHeight="1" x14ac:dyDescent="0.3">
      <c r="A161" s="9" t="str">
        <f>Base!A161</f>
        <v xml:space="preserve">  through 2200</v>
      </c>
      <c r="B161" s="3">
        <f>+SUMPRODUCT(B155:AN155*B123:AN123)*5</f>
        <v>2430.3905769260723</v>
      </c>
      <c r="D161" s="3">
        <f>+SUMPRODUCT(Base!B155:AN155*B123:AN123)*5</f>
        <v>2436.1154224986872</v>
      </c>
      <c r="E161" s="2">
        <v>2628.3554239442537</v>
      </c>
      <c r="F161" s="3">
        <f t="shared" si="65"/>
        <v>-192.24000144556658</v>
      </c>
      <c r="G161" s="4">
        <f>+F161*1000</f>
        <v>-192240.00144556657</v>
      </c>
    </row>
    <row r="162" spans="1:47" ht="21" customHeight="1" x14ac:dyDescent="0.3">
      <c r="A162" s="9" t="str">
        <f>Base!A162</f>
        <v xml:space="preserve">  through 2300</v>
      </c>
      <c r="B162" s="3">
        <f>+SUMPRODUCT(B155:BH155*B123:BH123)*5</f>
        <v>2485.8159148491259</v>
      </c>
      <c r="D162" s="3">
        <f>+SUMPRODUCT(Base!B155:BH155*B123:BH123)*5</f>
        <v>2499.0467263034652</v>
      </c>
      <c r="E162" s="2">
        <v>2687.7370386156094</v>
      </c>
      <c r="F162" s="3">
        <f t="shared" si="65"/>
        <v>-188.69031231214421</v>
      </c>
      <c r="G162" s="4">
        <f>+F162*1000</f>
        <v>-188690.3123121442</v>
      </c>
    </row>
    <row r="163" spans="1:47" ht="21" customHeight="1" x14ac:dyDescent="0.3">
      <c r="A163" s="9" t="str">
        <f>Base!A163</f>
        <v xml:space="preserve">  through end</v>
      </c>
      <c r="B163" s="57">
        <f>+SUMPRODUCT(B155:DQ155*B123:DQ123)*5</f>
        <v>2486.8089024941578</v>
      </c>
      <c r="D163" s="57">
        <f>+SUMPRODUCT(Base!B155:DQ155*B123:DQ123)*5</f>
        <v>2500.1273260095099</v>
      </c>
      <c r="E163" s="2">
        <v>2688.7936628310235</v>
      </c>
      <c r="F163" s="57">
        <f t="shared" si="65"/>
        <v>-188.6663368215136</v>
      </c>
      <c r="G163" s="4">
        <f>+F163*1000</f>
        <v>-188666.3368215136</v>
      </c>
    </row>
    <row r="164" spans="1:47" ht="21" customHeight="1" x14ac:dyDescent="0.3">
      <c r="A164" s="9" t="str">
        <f>Base!A164</f>
        <v>PDV utility</v>
      </c>
      <c r="B164" s="58">
        <f>+B129</f>
        <v>1903.3820932518902</v>
      </c>
      <c r="D164" s="57">
        <f>+B129</f>
        <v>1903.3820932518902</v>
      </c>
      <c r="E164" s="2">
        <v>2688.7871964352134</v>
      </c>
      <c r="F164" s="57">
        <f t="shared" si="65"/>
        <v>-785.40510318332326</v>
      </c>
      <c r="G164" s="4">
        <f>+F164*1000</f>
        <v>-785405.10318332328</v>
      </c>
    </row>
    <row r="165" spans="1:47" ht="21" customHeight="1" thickBot="1" x14ac:dyDescent="0.35">
      <c r="A165" s="45" t="str">
        <f>Base!A165</f>
        <v>Other</v>
      </c>
      <c r="B165" s="3"/>
    </row>
    <row r="166" spans="1:47" ht="21" customHeight="1" thickTop="1" x14ac:dyDescent="0.3">
      <c r="A166" s="9" t="str">
        <f>Base!A166</f>
        <v>Capital output ratio</v>
      </c>
      <c r="B166" s="3">
        <f t="shared" ref="B166:AU166" si="66">+B117/B104</f>
        <v>2.1232428672606325</v>
      </c>
      <c r="C166" s="3">
        <f t="shared" si="66"/>
        <v>2.1323213436626358</v>
      </c>
      <c r="D166" s="3">
        <f t="shared" si="66"/>
        <v>2.1693517329107621</v>
      </c>
      <c r="E166" s="3">
        <f t="shared" si="66"/>
        <v>2.1814087360510754</v>
      </c>
      <c r="F166" s="3">
        <f t="shared" si="66"/>
        <v>2.19652765141034</v>
      </c>
      <c r="G166" s="3">
        <f t="shared" si="66"/>
        <v>2.2123405145604091</v>
      </c>
      <c r="H166" s="3">
        <f t="shared" si="66"/>
        <v>2.2278614744465361</v>
      </c>
      <c r="I166" s="3">
        <f t="shared" si="66"/>
        <v>2.2490101558712721</v>
      </c>
      <c r="J166" s="3">
        <f t="shared" si="66"/>
        <v>2.2676784065383115</v>
      </c>
      <c r="K166" s="3">
        <f t="shared" si="66"/>
        <v>2.2883021818504745</v>
      </c>
      <c r="L166" s="3">
        <f t="shared" si="66"/>
        <v>2.3075632680033547</v>
      </c>
      <c r="M166" s="3">
        <f t="shared" si="66"/>
        <v>2.328873312868684</v>
      </c>
      <c r="N166" s="3">
        <f t="shared" si="66"/>
        <v>2.3494122795967121</v>
      </c>
      <c r="O166" s="3">
        <f t="shared" si="66"/>
        <v>2.3701885964760687</v>
      </c>
      <c r="P166" s="3">
        <f t="shared" si="66"/>
        <v>2.3919505393469951</v>
      </c>
      <c r="Q166" s="3">
        <f t="shared" si="66"/>
        <v>2.4153770191566006</v>
      </c>
      <c r="R166" s="3">
        <f t="shared" si="66"/>
        <v>2.4410044720172346</v>
      </c>
      <c r="S166" s="3">
        <f t="shared" si="66"/>
        <v>2.4693392425889065</v>
      </c>
      <c r="T166" s="3">
        <f t="shared" si="66"/>
        <v>2.5007983413729331</v>
      </c>
      <c r="U166" s="3">
        <f t="shared" si="66"/>
        <v>2.5385237859469729</v>
      </c>
      <c r="V166" s="3">
        <f t="shared" si="66"/>
        <v>2.5777119597323015</v>
      </c>
      <c r="W166" s="3">
        <f t="shared" si="66"/>
        <v>2.619820448733102</v>
      </c>
      <c r="X166" s="3">
        <f t="shared" si="66"/>
        <v>2.6651096848456848</v>
      </c>
      <c r="Y166" s="3">
        <f t="shared" si="66"/>
        <v>2.7136017760788258</v>
      </c>
      <c r="Z166" s="3">
        <f t="shared" si="66"/>
        <v>2.7649927667987946</v>
      </c>
      <c r="AA166" s="3">
        <f t="shared" si="66"/>
        <v>2.818602245925796</v>
      </c>
      <c r="AB166" s="3">
        <f t="shared" si="66"/>
        <v>2.8732348407376436</v>
      </c>
      <c r="AC166" s="3">
        <f t="shared" si="66"/>
        <v>2.9281543598645188</v>
      </c>
      <c r="AD166" s="3">
        <f t="shared" si="66"/>
        <v>2.9809898355274194</v>
      </c>
      <c r="AE166" s="3">
        <f t="shared" si="66"/>
        <v>3.0289355001164933</v>
      </c>
      <c r="AF166" s="3">
        <f t="shared" si="66"/>
        <v>3.068687804037014</v>
      </c>
      <c r="AG166" s="3">
        <f t="shared" si="66"/>
        <v>3.096700266067594</v>
      </c>
      <c r="AH166" s="3">
        <f t="shared" si="66"/>
        <v>1.4166875595990198</v>
      </c>
      <c r="AI166" s="3">
        <f t="shared" si="66"/>
        <v>1.7607841582697421</v>
      </c>
      <c r="AJ166" s="3">
        <f t="shared" si="66"/>
        <v>2.0126546541609871</v>
      </c>
      <c r="AK166" s="3">
        <f t="shared" si="66"/>
        <v>2.1949488349038995</v>
      </c>
      <c r="AL166" s="3">
        <f t="shared" si="66"/>
        <v>2.3266462882266459</v>
      </c>
      <c r="AM166" s="3">
        <f t="shared" si="66"/>
        <v>2.4221470094788384</v>
      </c>
      <c r="AN166" s="3">
        <f t="shared" si="66"/>
        <v>2.4919540622603966</v>
      </c>
      <c r="AO166" s="3">
        <f t="shared" si="66"/>
        <v>2.5435839393741064</v>
      </c>
      <c r="AP166" s="3">
        <f t="shared" si="66"/>
        <v>2.5823604291524274</v>
      </c>
      <c r="AQ166" s="3">
        <f t="shared" si="66"/>
        <v>2.6120294011629532</v>
      </c>
      <c r="AR166" s="3">
        <f t="shared" si="66"/>
        <v>2.6352103439079606</v>
      </c>
      <c r="AS166" s="3">
        <f t="shared" si="66"/>
        <v>2.6537169234317712</v>
      </c>
      <c r="AT166" s="3">
        <f t="shared" si="66"/>
        <v>2.6687758467699094</v>
      </c>
      <c r="AU166" s="3">
        <f t="shared" si="66"/>
        <v>2.6811655363231228</v>
      </c>
    </row>
    <row r="167" spans="1:47" ht="21" customHeight="1" x14ac:dyDescent="0.3">
      <c r="A167" s="9" t="str">
        <f>Base!A167</f>
        <v>Net savings rate (delta K/delta K + C)</v>
      </c>
      <c r="C167" s="3">
        <f>+C124/(C124+C123)</f>
        <v>8.6940474000416199E-2</v>
      </c>
      <c r="D167" s="3">
        <f t="shared" ref="D167:AU167" si="67">+D124/(D124+D123)</f>
        <v>8.5183739821484208E-2</v>
      </c>
      <c r="E167" s="3">
        <f t="shared" si="67"/>
        <v>7.9742327621634246E-2</v>
      </c>
      <c r="F167" s="3">
        <f t="shared" si="67"/>
        <v>7.6966235995492974E-2</v>
      </c>
      <c r="G167" s="3">
        <f t="shared" si="67"/>
        <v>7.3825059127906031E-2</v>
      </c>
      <c r="H167" s="3">
        <f t="shared" si="67"/>
        <v>7.0518436375165763E-2</v>
      </c>
      <c r="I167" s="3">
        <f t="shared" si="67"/>
        <v>6.9401042005749022E-2</v>
      </c>
      <c r="J167" s="3">
        <f t="shared" si="67"/>
        <v>6.5910715111241858E-2</v>
      </c>
      <c r="K167" s="3">
        <f t="shared" si="67"/>
        <v>6.3925312221281991E-2</v>
      </c>
      <c r="L167" s="3">
        <f t="shared" si="67"/>
        <v>6.0906069879021058E-2</v>
      </c>
      <c r="M167" s="3">
        <f t="shared" si="67"/>
        <v>5.90140186473311E-2</v>
      </c>
      <c r="N167" s="3">
        <f t="shared" si="67"/>
        <v>5.6167232480197997E-2</v>
      </c>
      <c r="O167" s="3">
        <f t="shared" si="67"/>
        <v>5.3525440217639837E-2</v>
      </c>
      <c r="P167" s="3">
        <f t="shared" si="67"/>
        <v>5.0976924845537237E-2</v>
      </c>
      <c r="Q167" s="3">
        <f t="shared" si="67"/>
        <v>4.846103301499137E-2</v>
      </c>
      <c r="R167" s="3">
        <f t="shared" si="67"/>
        <v>4.5881080286820627E-2</v>
      </c>
      <c r="S167" s="3">
        <f t="shared" si="67"/>
        <v>4.3167945467770488E-2</v>
      </c>
      <c r="T167" s="3">
        <f t="shared" si="67"/>
        <v>4.0199214949435312E-2</v>
      </c>
      <c r="U167" s="3">
        <f t="shared" si="67"/>
        <v>3.828636201905751E-2</v>
      </c>
      <c r="V167" s="3">
        <f t="shared" si="67"/>
        <v>3.4326858795540899E-2</v>
      </c>
      <c r="W167" s="3">
        <f t="shared" si="67"/>
        <v>3.0475598169359099E-2</v>
      </c>
      <c r="X167" s="3">
        <f t="shared" si="67"/>
        <v>2.6317216500649505E-2</v>
      </c>
      <c r="Y167" s="3">
        <f t="shared" si="67"/>
        <v>2.1791159920896468E-2</v>
      </c>
      <c r="Z167" s="3">
        <f t="shared" si="67"/>
        <v>1.6841292275522276E-2</v>
      </c>
      <c r="AA167" s="3">
        <f t="shared" si="67"/>
        <v>1.1446827396624022E-2</v>
      </c>
      <c r="AB167" s="3">
        <f t="shared" si="67"/>
        <v>5.6095571572748705E-3</v>
      </c>
      <c r="AC167" s="3">
        <f t="shared" si="67"/>
        <v>-1.9267988153353699E-4</v>
      </c>
      <c r="AD167" s="3">
        <f t="shared" si="67"/>
        <v>-6.1960086635934218E-3</v>
      </c>
      <c r="AE167" s="3">
        <f t="shared" si="67"/>
        <v>-1.2066987357728844E-2</v>
      </c>
      <c r="AF167" s="3">
        <f t="shared" si="67"/>
        <v>-1.7429824119421563E-2</v>
      </c>
      <c r="AG167" s="3">
        <f t="shared" si="67"/>
        <v>-2.1825887131990022E-2</v>
      </c>
      <c r="AH167" s="3">
        <f t="shared" si="67"/>
        <v>-1.1130732937133127E-2</v>
      </c>
      <c r="AI167" s="3">
        <f t="shared" si="67"/>
        <v>0.12591685986554568</v>
      </c>
      <c r="AJ167" s="3">
        <f t="shared" si="67"/>
        <v>0.10310435318056345</v>
      </c>
      <c r="AK167" s="3">
        <f t="shared" si="67"/>
        <v>8.3976664733124359E-2</v>
      </c>
      <c r="AL167" s="3">
        <f t="shared" si="67"/>
        <v>6.8970739341867621E-2</v>
      </c>
      <c r="AM167" s="3">
        <f t="shared" si="67"/>
        <v>5.7563831393491818E-2</v>
      </c>
      <c r="AN167" s="3">
        <f t="shared" si="67"/>
        <v>4.9021282035581766E-2</v>
      </c>
      <c r="AO167" s="3">
        <f t="shared" si="67"/>
        <v>4.2654261547723227E-2</v>
      </c>
      <c r="AP167" s="3">
        <f t="shared" si="67"/>
        <v>3.7895589316553839E-2</v>
      </c>
      <c r="AQ167" s="3">
        <f t="shared" si="67"/>
        <v>3.4305678037887061E-2</v>
      </c>
      <c r="AR167" s="3">
        <f t="shared" si="67"/>
        <v>3.1553996670844985E-2</v>
      </c>
      <c r="AS167" s="3">
        <f t="shared" si="67"/>
        <v>2.9394473362559823E-2</v>
      </c>
      <c r="AT167" s="3">
        <f t="shared" si="67"/>
        <v>2.7641405685651266E-2</v>
      </c>
      <c r="AU167" s="3">
        <f t="shared" si="67"/>
        <v>2.6147379956293577E-2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8">+B117/B104</f>
        <v>2.1232428672606325</v>
      </c>
      <c r="C213" s="3">
        <f t="shared" si="68"/>
        <v>2.1323213436626358</v>
      </c>
      <c r="D213" s="3">
        <f t="shared" si="68"/>
        <v>2.1693517329107621</v>
      </c>
      <c r="E213" s="3">
        <f t="shared" si="68"/>
        <v>2.1814087360510754</v>
      </c>
      <c r="F213" s="3">
        <f t="shared" si="68"/>
        <v>2.19652765141034</v>
      </c>
      <c r="G213" s="3">
        <f t="shared" si="68"/>
        <v>2.2123405145604091</v>
      </c>
      <c r="H213" s="3">
        <f t="shared" si="68"/>
        <v>2.2278614744465361</v>
      </c>
      <c r="I213" s="3">
        <f t="shared" si="68"/>
        <v>2.2490101558712721</v>
      </c>
      <c r="J213" s="3">
        <f t="shared" si="68"/>
        <v>2.2676784065383115</v>
      </c>
      <c r="K213" s="3">
        <f t="shared" si="68"/>
        <v>2.2883021818504745</v>
      </c>
      <c r="L213" s="3">
        <f t="shared" si="68"/>
        <v>2.3075632680033547</v>
      </c>
      <c r="M213" s="3">
        <f t="shared" si="68"/>
        <v>2.328873312868684</v>
      </c>
      <c r="N213" s="3">
        <f t="shared" si="68"/>
        <v>2.3494122795967121</v>
      </c>
      <c r="O213" s="3">
        <f t="shared" si="68"/>
        <v>2.3701885964760687</v>
      </c>
      <c r="P213" s="3">
        <f t="shared" si="68"/>
        <v>2.3919505393469951</v>
      </c>
      <c r="Q213" s="3">
        <f t="shared" si="68"/>
        <v>2.4153770191566006</v>
      </c>
      <c r="R213" s="3">
        <f t="shared" si="68"/>
        <v>2.4410044720172346</v>
      </c>
      <c r="S213" s="3">
        <f t="shared" si="68"/>
        <v>2.4693392425889065</v>
      </c>
      <c r="T213" s="3">
        <f t="shared" si="68"/>
        <v>2.5007983413729331</v>
      </c>
      <c r="U213" s="3">
        <f t="shared" si="68"/>
        <v>2.5385237859469729</v>
      </c>
      <c r="V213" s="3">
        <f t="shared" si="68"/>
        <v>2.5777119597323015</v>
      </c>
      <c r="W213" s="3">
        <f t="shared" si="68"/>
        <v>2.619820448733102</v>
      </c>
      <c r="X213" s="3">
        <f t="shared" si="68"/>
        <v>2.6651096848456848</v>
      </c>
      <c r="Y213" s="3">
        <f t="shared" si="68"/>
        <v>2.7136017760788258</v>
      </c>
      <c r="Z213" s="3">
        <f t="shared" si="68"/>
        <v>2.7649927667987946</v>
      </c>
      <c r="AA213" s="3">
        <f t="shared" si="68"/>
        <v>2.818602245925796</v>
      </c>
      <c r="AB213" s="3">
        <f t="shared" si="68"/>
        <v>2.8732348407376436</v>
      </c>
      <c r="AC213" s="3">
        <f t="shared" si="68"/>
        <v>2.9281543598645188</v>
      </c>
      <c r="AD213" s="3">
        <f t="shared" si="68"/>
        <v>2.9809898355274194</v>
      </c>
      <c r="AE213" s="3">
        <f t="shared" si="68"/>
        <v>3.0289355001164933</v>
      </c>
      <c r="AF213" s="3">
        <f t="shared" si="68"/>
        <v>3.068687804037014</v>
      </c>
      <c r="AG213" s="3">
        <f t="shared" si="68"/>
        <v>3.096700266067594</v>
      </c>
      <c r="AH213" s="3">
        <f t="shared" si="68"/>
        <v>1.4166875595990198</v>
      </c>
      <c r="AI213" s="3">
        <f t="shared" si="68"/>
        <v>1.7607841582697421</v>
      </c>
      <c r="AJ213" s="3">
        <f t="shared" si="68"/>
        <v>2.0126546541609871</v>
      </c>
      <c r="AK213" s="3">
        <f t="shared" si="68"/>
        <v>2.1949488349038995</v>
      </c>
      <c r="AL213" s="3">
        <f t="shared" si="68"/>
        <v>2.3266462882266459</v>
      </c>
      <c r="AM213" s="3">
        <f t="shared" si="68"/>
        <v>2.4221470094788384</v>
      </c>
      <c r="AN213" s="3">
        <f t="shared" si="68"/>
        <v>2.4919540622603966</v>
      </c>
      <c r="AO213" s="3">
        <f t="shared" si="68"/>
        <v>2.5435839393741064</v>
      </c>
      <c r="AP213" s="3">
        <f t="shared" si="68"/>
        <v>2.5823604291524274</v>
      </c>
      <c r="AQ213" s="3">
        <f t="shared" si="68"/>
        <v>2.6120294011629532</v>
      </c>
      <c r="AR213" s="3">
        <f t="shared" si="68"/>
        <v>2.6352103439079606</v>
      </c>
      <c r="AS213" s="3">
        <f t="shared" si="68"/>
        <v>2.6537169234317712</v>
      </c>
      <c r="AT213" s="3">
        <f t="shared" si="68"/>
        <v>2.6687758467699094</v>
      </c>
      <c r="AU213" s="3">
        <f t="shared" si="68"/>
        <v>2.6811655363231228</v>
      </c>
    </row>
    <row r="221" spans="1:124" x14ac:dyDescent="0.3">
      <c r="A221" s="3"/>
      <c r="B221" s="3"/>
    </row>
    <row r="222" spans="1:124" x14ac:dyDescent="0.3">
      <c r="A222" s="3"/>
      <c r="B222" s="3"/>
    </row>
    <row r="223" spans="1:124" x14ac:dyDescent="0.3">
      <c r="A223" s="3"/>
      <c r="B223" s="3"/>
    </row>
    <row r="224" spans="1:124" x14ac:dyDescent="0.3">
      <c r="A224" s="3"/>
      <c r="B224" s="3"/>
    </row>
    <row r="225" s="3" customFormat="1" x14ac:dyDescent="0.3"/>
    <row r="226" s="3" customFormat="1" x14ac:dyDescent="0.3"/>
    <row r="227" s="3" customFormat="1" x14ac:dyDescent="0.3"/>
    <row r="228" s="3" customFormat="1" x14ac:dyDescent="0.3"/>
    <row r="229" s="3" customFormat="1" x14ac:dyDescent="0.3"/>
    <row r="230" s="3" customFormat="1" x14ac:dyDescent="0.3"/>
    <row r="231" s="3" customFormat="1" x14ac:dyDescent="0.3"/>
    <row r="232" s="3" customFormat="1" x14ac:dyDescent="0.3"/>
    <row r="233" s="3" customFormat="1" x14ac:dyDescent="0.3"/>
    <row r="234" s="3" customFormat="1" x14ac:dyDescent="0.3"/>
    <row r="235" s="3" customFormat="1" x14ac:dyDescent="0.3"/>
    <row r="236" s="3" customFormat="1" x14ac:dyDescent="0.3"/>
    <row r="237" s="3" customFormat="1" x14ac:dyDescent="0.3"/>
    <row r="238" s="3" customFormat="1" x14ac:dyDescent="0.3"/>
    <row r="239" s="3" customFormat="1" x14ac:dyDescent="0.3"/>
    <row r="240" s="3" customFormat="1" x14ac:dyDescent="0.3"/>
    <row r="241" s="3" customFormat="1" x14ac:dyDescent="0.3"/>
    <row r="242" s="3" customFormat="1" x14ac:dyDescent="0.3"/>
    <row r="243" s="3" customFormat="1" x14ac:dyDescent="0.3"/>
    <row r="244" s="3" customFormat="1" x14ac:dyDescent="0.3"/>
    <row r="245" s="3" customFormat="1" x14ac:dyDescent="0.3"/>
    <row r="246" s="3" customFormat="1" x14ac:dyDescent="0.3"/>
    <row r="247" s="3" customFormat="1" x14ac:dyDescent="0.3"/>
    <row r="248" s="3" customFormat="1" x14ac:dyDescent="0.3"/>
    <row r="249" s="3" customFormat="1" x14ac:dyDescent="0.3"/>
    <row r="250" s="3" customFormat="1" x14ac:dyDescent="0.3"/>
    <row r="251" s="3" customFormat="1" x14ac:dyDescent="0.3"/>
    <row r="252" s="3" customFormat="1" x14ac:dyDescent="0.3"/>
    <row r="253" s="3" customFormat="1" x14ac:dyDescent="0.3"/>
    <row r="254" s="3" customFormat="1" x14ac:dyDescent="0.3"/>
    <row r="255" s="3" customFormat="1" x14ac:dyDescent="0.3"/>
    <row r="256" s="3" customFormat="1" x14ac:dyDescent="0.3"/>
    <row r="257" s="3" customFormat="1" x14ac:dyDescent="0.3"/>
    <row r="258" s="3" customFormat="1" x14ac:dyDescent="0.3"/>
    <row r="259" s="3" customFormat="1" x14ac:dyDescent="0.3"/>
    <row r="260" s="3" customFormat="1" x14ac:dyDescent="0.3"/>
    <row r="261" s="3" customFormat="1" x14ac:dyDescent="0.3"/>
    <row r="262" s="3" customFormat="1" x14ac:dyDescent="0.3"/>
    <row r="263" s="3" customFormat="1" x14ac:dyDescent="0.3"/>
    <row r="264" s="3" customFormat="1" x14ac:dyDescent="0.3"/>
    <row r="265" s="3" customFormat="1" x14ac:dyDescent="0.3"/>
    <row r="266" s="3" customFormat="1" x14ac:dyDescent="0.3"/>
    <row r="267" s="3" customFormat="1" x14ac:dyDescent="0.3"/>
    <row r="268" s="3" customFormat="1" x14ac:dyDescent="0.3"/>
    <row r="269" s="3" customFormat="1" x14ac:dyDescent="0.3"/>
    <row r="270" s="3" customFormat="1" x14ac:dyDescent="0.3"/>
    <row r="271" s="3" customFormat="1" x14ac:dyDescent="0.3"/>
    <row r="272" s="3" customFormat="1" x14ac:dyDescent="0.3"/>
    <row r="273" s="3" customFormat="1" x14ac:dyDescent="0.3"/>
    <row r="274" s="3" customFormat="1" x14ac:dyDescent="0.3"/>
    <row r="275" s="3" customFormat="1" x14ac:dyDescent="0.3"/>
    <row r="276" s="3" customFormat="1" x14ac:dyDescent="0.3"/>
    <row r="277" s="3" customFormat="1" x14ac:dyDescent="0.3"/>
    <row r="278" s="3" customFormat="1" x14ac:dyDescent="0.3"/>
    <row r="279" s="3" customFormat="1" x14ac:dyDescent="0.3"/>
    <row r="280" s="3" customFormat="1" x14ac:dyDescent="0.3"/>
    <row r="281" s="3" customFormat="1" x14ac:dyDescent="0.3"/>
    <row r="282" s="3" customFormat="1" x14ac:dyDescent="0.3"/>
    <row r="283" s="3" customFormat="1" x14ac:dyDescent="0.3"/>
    <row r="284" s="3" customFormat="1" x14ac:dyDescent="0.3"/>
    <row r="285" s="3" customFormat="1" x14ac:dyDescent="0.3"/>
    <row r="286" s="3" customFormat="1" x14ac:dyDescent="0.3"/>
    <row r="287" s="3" customFormat="1" x14ac:dyDescent="0.3"/>
    <row r="288" s="3" customFormat="1" x14ac:dyDescent="0.3"/>
    <row r="289" s="3" customFormat="1" x14ac:dyDescent="0.3"/>
    <row r="290" s="3" customFormat="1" x14ac:dyDescent="0.3"/>
    <row r="291" s="3" customFormat="1" x14ac:dyDescent="0.3"/>
    <row r="292" s="3" customFormat="1" x14ac:dyDescent="0.3"/>
    <row r="293" s="3" customFormat="1" x14ac:dyDescent="0.3"/>
    <row r="294" s="3" customFormat="1" x14ac:dyDescent="0.3"/>
    <row r="295" s="3" customFormat="1" x14ac:dyDescent="0.3"/>
    <row r="296" s="3" customFormat="1" x14ac:dyDescent="0.3"/>
    <row r="297" s="3" customFormat="1" x14ac:dyDescent="0.3"/>
    <row r="298" s="3" customFormat="1" x14ac:dyDescent="0.3"/>
    <row r="299" s="3" customFormat="1" x14ac:dyDescent="0.3"/>
    <row r="300" s="3" customFormat="1" x14ac:dyDescent="0.3"/>
    <row r="301" s="3" customFormat="1" x14ac:dyDescent="0.3"/>
    <row r="302" s="3" customFormat="1" x14ac:dyDescent="0.3"/>
    <row r="303" s="3" customFormat="1" x14ac:dyDescent="0.3"/>
    <row r="304"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sheetData>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C23" sqref="C23"/>
    </sheetView>
  </sheetViews>
  <sheetFormatPr baseColWidth="10" defaultColWidth="9.109375"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0.2</v>
      </c>
      <c r="C47">
        <v>0.39042308199999998</v>
      </c>
      <c r="D47">
        <v>0.379051794</v>
      </c>
      <c r="E47">
        <v>0.43473126899999998</v>
      </c>
      <c r="F47">
        <v>0.42272216000000001</v>
      </c>
      <c r="G47">
        <v>0.41041677700000001</v>
      </c>
      <c r="H47">
        <v>0.70777654800000001</v>
      </c>
      <c r="I47">
        <v>0.69214823700000006</v>
      </c>
      <c r="J47">
        <v>0.84030690500000005</v>
      </c>
      <c r="K47">
        <v>0.83406435599999995</v>
      </c>
      <c r="L47">
        <v>0.93965885199999999</v>
      </c>
      <c r="M47">
        <v>0.93673108500000002</v>
      </c>
      <c r="N47">
        <v>0.93388126699999996</v>
      </c>
      <c r="O47">
        <v>0.93094420099999997</v>
      </c>
      <c r="P47">
        <v>0.92808804899999997</v>
      </c>
      <c r="Q47">
        <v>0.92515381200000002</v>
      </c>
      <c r="R47">
        <v>0.92230100699999995</v>
      </c>
      <c r="S47">
        <v>0.91937849699999996</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866.30591914039996</v>
      </c>
      <c r="D87">
        <v>903.78065033159999</v>
      </c>
      <c r="E87">
        <v>940.86574352829996</v>
      </c>
      <c r="F87">
        <v>977.44621110610001</v>
      </c>
      <c r="G87">
        <v>1013.8367400151</v>
      </c>
      <c r="H87">
        <v>1050.2700759735001</v>
      </c>
      <c r="I87">
        <v>1084.2435432891</v>
      </c>
      <c r="J87">
        <v>1115.0372871699999</v>
      </c>
      <c r="K87">
        <v>1142.4477417738001</v>
      </c>
      <c r="L87">
        <v>1166.5035484737</v>
      </c>
      <c r="M87">
        <v>1186.5991106522999</v>
      </c>
      <c r="N87">
        <v>1202.5399772615001</v>
      </c>
      <c r="O87">
        <v>1215.0473023077</v>
      </c>
      <c r="P87">
        <v>1224.6839647653001</v>
      </c>
      <c r="Q87">
        <v>1232.0230932700999</v>
      </c>
      <c r="R87">
        <v>1237.5220385355001</v>
      </c>
      <c r="S87">
        <v>1241.6195963559001</v>
      </c>
      <c r="T87">
        <v>1244.6693378223999</v>
      </c>
      <c r="U87">
        <v>1246.8026021799999</v>
      </c>
      <c r="V87">
        <v>1246.1383699712001</v>
      </c>
      <c r="W87">
        <v>1244.4915826224001</v>
      </c>
      <c r="X87">
        <v>1241.9948827603</v>
      </c>
      <c r="Y87">
        <v>1238.8141569969</v>
      </c>
      <c r="Z87">
        <v>1235.0568872055001</v>
      </c>
      <c r="AA87">
        <v>1230.8372228812</v>
      </c>
      <c r="AB87">
        <v>1226.2431689078001</v>
      </c>
      <c r="AC87">
        <v>1223.4514506679</v>
      </c>
      <c r="AD87">
        <v>1221.8985490122</v>
      </c>
      <c r="AE87">
        <v>1221.4080569875</v>
      </c>
      <c r="AF87">
        <v>1221.8249277386001</v>
      </c>
      <c r="AG87">
        <v>1223.0129543782</v>
      </c>
      <c r="AH87">
        <v>1224.8525412606</v>
      </c>
      <c r="AI87">
        <v>1227.2387375503999</v>
      </c>
      <c r="AJ87">
        <v>1230.0795045478999</v>
      </c>
      <c r="AK87">
        <v>1233.2941899702</v>
      </c>
      <c r="AL87">
        <v>1236.8121846305</v>
      </c>
      <c r="AM87">
        <v>1240.5717396149</v>
      </c>
      <c r="AN87">
        <v>1244.5189238021001</v>
      </c>
      <c r="AO87">
        <v>1248.6067040784001</v>
      </c>
      <c r="AP87">
        <v>1252.7941317926</v>
      </c>
      <c r="AQ87">
        <v>1257.0456206679</v>
      </c>
      <c r="AR87">
        <v>1261.3303011180001</v>
      </c>
      <c r="AS87">
        <v>1265.62143515</v>
      </c>
      <c r="AT87">
        <v>1269.8958734467001</v>
      </c>
      <c r="AU87">
        <v>1274.1335296080999</v>
      </c>
      <c r="AV87">
        <v>1278.31683645</v>
      </c>
      <c r="AW87">
        <v>1282.4301259115</v>
      </c>
      <c r="AX87">
        <v>1286.458838213</v>
      </c>
      <c r="AY87">
        <v>1290.3883961510001</v>
      </c>
      <c r="AZ87">
        <v>1294.2024503231</v>
      </c>
      <c r="BA87">
        <v>1297.8799507575</v>
      </c>
      <c r="BB87">
        <v>1301.5772161769</v>
      </c>
      <c r="BC87">
        <v>1305.2375711666</v>
      </c>
      <c r="BD87">
        <v>1308.8232917324999</v>
      </c>
      <c r="BE87">
        <v>1312.3096434582001</v>
      </c>
      <c r="BF87">
        <v>1315.6808263096</v>
      </c>
      <c r="BG87">
        <v>1318.9271988338</v>
      </c>
      <c r="BH87">
        <v>1322.0433693739999</v>
      </c>
      <c r="BI87">
        <v>1325.0268789257</v>
      </c>
    </row>
    <row r="88" spans="1:61" x14ac:dyDescent="0.25">
      <c r="A88" t="s">
        <v>57</v>
      </c>
      <c r="B88">
        <v>389.85915492959998</v>
      </c>
      <c r="C88">
        <v>406.71639396260002</v>
      </c>
      <c r="D88">
        <v>424.31016447489998</v>
      </c>
      <c r="E88">
        <v>441.72100635129999</v>
      </c>
      <c r="F88">
        <v>458.89493479160001</v>
      </c>
      <c r="G88">
        <v>475.97969014789999</v>
      </c>
      <c r="H88">
        <v>493.08454271059998</v>
      </c>
      <c r="I88">
        <v>509.03452736579999</v>
      </c>
      <c r="J88">
        <v>523.49168411740004</v>
      </c>
      <c r="K88">
        <v>536.36044214729998</v>
      </c>
      <c r="L88">
        <v>547.65424810970001</v>
      </c>
      <c r="M88">
        <v>557.08878434379994</v>
      </c>
      <c r="N88">
        <v>564.57275927770002</v>
      </c>
      <c r="O88">
        <v>570.44474286750005</v>
      </c>
      <c r="P88">
        <v>574.96899754239996</v>
      </c>
      <c r="Q88">
        <v>578.41459777939997</v>
      </c>
      <c r="R88">
        <v>580.99626222330005</v>
      </c>
      <c r="S88">
        <v>582.91999828910002</v>
      </c>
      <c r="T88">
        <v>584.35180179450003</v>
      </c>
      <c r="U88">
        <v>585.35333435680002</v>
      </c>
      <c r="V88">
        <v>585.0414882494</v>
      </c>
      <c r="W88">
        <v>584.26834864900002</v>
      </c>
      <c r="X88">
        <v>583.09618908929997</v>
      </c>
      <c r="Y88">
        <v>581.6028906089</v>
      </c>
      <c r="Z88">
        <v>579.83891418099995</v>
      </c>
      <c r="AA88">
        <v>577.85785111790005</v>
      </c>
      <c r="AB88">
        <v>575.70101826660004</v>
      </c>
      <c r="AC88">
        <v>574.39035242629996</v>
      </c>
      <c r="AD88">
        <v>573.66129061610002</v>
      </c>
      <c r="AE88">
        <v>573.43101267019995</v>
      </c>
      <c r="AF88">
        <v>573.62672663779995</v>
      </c>
      <c r="AG88">
        <v>574.18448562360004</v>
      </c>
      <c r="AH88">
        <v>575.04814143689998</v>
      </c>
      <c r="AI88">
        <v>576.16842138519996</v>
      </c>
      <c r="AJ88">
        <v>577.50211481120004</v>
      </c>
      <c r="AK88">
        <v>579.0113567935</v>
      </c>
      <c r="AL88">
        <v>580.6629974791</v>
      </c>
      <c r="AM88">
        <v>582.42804676749995</v>
      </c>
      <c r="AN88">
        <v>584.28118488359996</v>
      </c>
      <c r="AO88">
        <v>586.20033055320005</v>
      </c>
      <c r="AP88">
        <v>588.16625905759997</v>
      </c>
      <c r="AQ88">
        <v>590.16226322440002</v>
      </c>
      <c r="AR88">
        <v>592.17385029019999</v>
      </c>
      <c r="AS88">
        <v>594.18846720659997</v>
      </c>
      <c r="AT88">
        <v>596.19524574959996</v>
      </c>
      <c r="AU88">
        <v>598.18475568459996</v>
      </c>
      <c r="AV88">
        <v>600.14874950700005</v>
      </c>
      <c r="AW88">
        <v>602.07987131990001</v>
      </c>
      <c r="AX88">
        <v>603.97128554599999</v>
      </c>
      <c r="AY88">
        <v>605.8161484277</v>
      </c>
      <c r="AZ88">
        <v>607.60678418919997</v>
      </c>
      <c r="BA88">
        <v>609.33331021480001</v>
      </c>
      <c r="BB88">
        <v>611.06911557599994</v>
      </c>
      <c r="BC88">
        <v>612.78759209700002</v>
      </c>
      <c r="BD88">
        <v>614.47102898239996</v>
      </c>
      <c r="BE88">
        <v>616.10781383009999</v>
      </c>
      <c r="BF88">
        <v>617.69052878390005</v>
      </c>
      <c r="BG88">
        <v>619.21464733979997</v>
      </c>
      <c r="BH88">
        <v>620.67763820380003</v>
      </c>
      <c r="BI88">
        <v>622.07834691350001</v>
      </c>
    </row>
    <row r="89" spans="1:61" x14ac:dyDescent="0.25">
      <c r="A89" t="s">
        <v>1</v>
      </c>
      <c r="B89">
        <v>1527</v>
      </c>
      <c r="C89">
        <v>1541.1078616667</v>
      </c>
      <c r="D89">
        <v>1557.7995841059001</v>
      </c>
      <c r="E89">
        <v>1577.1077384673999</v>
      </c>
      <c r="F89">
        <v>1598.8912246288</v>
      </c>
      <c r="G89">
        <v>1623.0045867213</v>
      </c>
      <c r="H89">
        <v>1649.3360022121001</v>
      </c>
      <c r="I89">
        <v>1677.7986977410001</v>
      </c>
      <c r="J89">
        <v>1708.0892092114</v>
      </c>
      <c r="K89">
        <v>1739.8531171976999</v>
      </c>
      <c r="L89">
        <v>1772.7325605659</v>
      </c>
      <c r="M89">
        <v>1806.3868109294001</v>
      </c>
      <c r="N89">
        <v>1840.4357598935001</v>
      </c>
      <c r="O89">
        <v>1874.4977074185999</v>
      </c>
      <c r="P89">
        <v>1908.2699997300999</v>
      </c>
      <c r="Q89">
        <v>1941.5118734212999</v>
      </c>
      <c r="R89">
        <v>1974.0428302543</v>
      </c>
      <c r="S89">
        <v>2005.7299879389</v>
      </c>
      <c r="T89">
        <v>2036.4845030423</v>
      </c>
      <c r="U89">
        <v>2066.2522730446999</v>
      </c>
      <c r="V89">
        <v>2094.9929614301</v>
      </c>
      <c r="W89">
        <v>2122.5023480240002</v>
      </c>
      <c r="X89">
        <v>2148.7442647052999</v>
      </c>
      <c r="Y89">
        <v>2173.6956915609999</v>
      </c>
      <c r="Z89">
        <v>2197.3491455005001</v>
      </c>
      <c r="AA89">
        <v>2219.7069062679002</v>
      </c>
      <c r="AB89">
        <v>2240.7812045812998</v>
      </c>
      <c r="AC89">
        <v>2260.5915151221002</v>
      </c>
      <c r="AD89">
        <v>2279.3480681865999</v>
      </c>
      <c r="AE89">
        <v>2297.2029198439</v>
      </c>
      <c r="AF89">
        <v>2314.2863931764</v>
      </c>
      <c r="AG89">
        <v>2330.7098454306001</v>
      </c>
      <c r="AH89">
        <v>2346.5681003981999</v>
      </c>
      <c r="AI89">
        <v>2361.9415853425999</v>
      </c>
      <c r="AJ89">
        <v>2376.8982076162001</v>
      </c>
      <c r="AK89">
        <v>2391.4950021708</v>
      </c>
      <c r="AL89">
        <v>2405.7795775274999</v>
      </c>
      <c r="AM89">
        <v>2419.7913844881</v>
      </c>
      <c r="AN89">
        <v>2433.5628289502001</v>
      </c>
      <c r="AO89">
        <v>2447.1202475417999</v>
      </c>
      <c r="AP89">
        <v>2460.484762475</v>
      </c>
      <c r="AQ89">
        <v>2473.6730298994999</v>
      </c>
      <c r="AR89">
        <v>2486.6978941542998</v>
      </c>
      <c r="AS89">
        <v>2499.5689584821998</v>
      </c>
      <c r="AT89">
        <v>2512.2930809514</v>
      </c>
      <c r="AU89">
        <v>2524.8748023493999</v>
      </c>
      <c r="AV89">
        <v>2537.3167103378</v>
      </c>
      <c r="AW89">
        <v>2549.6197408909002</v>
      </c>
      <c r="AX89">
        <v>2561.7834128575</v>
      </c>
      <c r="AY89">
        <v>2573.8059833498</v>
      </c>
      <c r="AZ89">
        <v>2585.6844977257001</v>
      </c>
      <c r="BA89">
        <v>2597.4146831076</v>
      </c>
      <c r="BB89">
        <v>2608.9905885527</v>
      </c>
      <c r="BC89">
        <v>2620.4202620075998</v>
      </c>
      <c r="BD89">
        <v>2631.7064352603002</v>
      </c>
      <c r="BE89">
        <v>2642.8484087249999</v>
      </c>
      <c r="BF89">
        <v>2653.8433346263</v>
      </c>
      <c r="BG89">
        <v>2664.6870909324002</v>
      </c>
      <c r="BH89">
        <v>2675.3748753346999</v>
      </c>
      <c r="BI89">
        <v>2685.9016070009998</v>
      </c>
    </row>
    <row r="90" spans="1:61" x14ac:dyDescent="0.25">
      <c r="A90" t="s">
        <v>2</v>
      </c>
      <c r="B90">
        <v>10010</v>
      </c>
      <c r="C90">
        <v>10010.439125000001</v>
      </c>
      <c r="D90">
        <v>10010.9133714495</v>
      </c>
      <c r="E90">
        <v>10011.429187146899</v>
      </c>
      <c r="F90">
        <v>10011.993099142401</v>
      </c>
      <c r="G90">
        <v>10012.611279532999</v>
      </c>
      <c r="H90">
        <v>10013.289534693</v>
      </c>
      <c r="I90">
        <v>10014.033389480501</v>
      </c>
      <c r="J90">
        <v>10014.8481499559</v>
      </c>
      <c r="K90">
        <v>10015.738361728399</v>
      </c>
      <c r="L90">
        <v>10016.707682824301</v>
      </c>
      <c r="M90">
        <v>10017.7588753827</v>
      </c>
      <c r="N90">
        <v>10018.893848789599</v>
      </c>
      <c r="O90">
        <v>10020.1135615154</v>
      </c>
      <c r="P90">
        <v>10021.418017456899</v>
      </c>
      <c r="Q90">
        <v>10022.8064638753</v>
      </c>
      <c r="R90">
        <v>10024.2775463773</v>
      </c>
      <c r="S90">
        <v>10025.8294597811</v>
      </c>
      <c r="T90">
        <v>10027.4600673082</v>
      </c>
      <c r="U90">
        <v>10029.1670107931</v>
      </c>
      <c r="V90">
        <v>10030.9477976096</v>
      </c>
      <c r="W90">
        <v>10032.7998351315</v>
      </c>
      <c r="X90">
        <v>10034.720021057199</v>
      </c>
      <c r="Y90">
        <v>10036.7051637118</v>
      </c>
      <c r="Z90">
        <v>10038.752014948001</v>
      </c>
      <c r="AA90">
        <v>10040.8573090067</v>
      </c>
      <c r="AB90">
        <v>10043.017786930601</v>
      </c>
      <c r="AC90">
        <v>10045.2302214389</v>
      </c>
      <c r="AD90">
        <v>10047.491435026999</v>
      </c>
      <c r="AE90">
        <v>10049.798776838201</v>
      </c>
      <c r="AF90">
        <v>10052.1499770506</v>
      </c>
      <c r="AG90">
        <v>10054.543092416299</v>
      </c>
      <c r="AH90">
        <v>10056.976458736201</v>
      </c>
      <c r="AI90">
        <v>10059.448649432299</v>
      </c>
      <c r="AJ90">
        <v>10061.958439476501</v>
      </c>
      <c r="AK90">
        <v>10064.5047740222</v>
      </c>
      <c r="AL90">
        <v>10067.0867411664</v>
      </c>
      <c r="AM90">
        <v>10069.703548335099</v>
      </c>
      <c r="AN90">
        <v>10072.3545018487</v>
      </c>
      <c r="AO90">
        <v>10075.0389892767</v>
      </c>
      <c r="AP90">
        <v>10077.7564642367</v>
      </c>
      <c r="AQ90">
        <v>10080.506433336201</v>
      </c>
      <c r="AR90">
        <v>10083.288444989699</v>
      </c>
      <c r="AS90">
        <v>10086.1020798749</v>
      </c>
      <c r="AT90">
        <v>10088.946942819201</v>
      </c>
      <c r="AU90">
        <v>10091.822655928399</v>
      </c>
      <c r="AV90">
        <v>10094.728852787901</v>
      </c>
      <c r="AW90">
        <v>10097.665173575901</v>
      </c>
      <c r="AX90">
        <v>10100.631260931999</v>
      </c>
      <c r="AY90">
        <v>10103.6267564136</v>
      </c>
      <c r="AZ90">
        <v>10106.651297341699</v>
      </c>
      <c r="BA90">
        <v>10109.7045137732</v>
      </c>
      <c r="BB90">
        <v>10112.786025207501</v>
      </c>
      <c r="BC90">
        <v>10115.8954363954</v>
      </c>
      <c r="BD90">
        <v>10119.0323723406</v>
      </c>
      <c r="BE90">
        <v>10122.1964650031</v>
      </c>
      <c r="BF90">
        <v>10125.387344717999</v>
      </c>
      <c r="BG90">
        <v>10128.6046348257</v>
      </c>
      <c r="BH90">
        <v>10131.847948488799</v>
      </c>
      <c r="BI90">
        <v>10135.1168869945</v>
      </c>
    </row>
    <row r="91" spans="1:61" x14ac:dyDescent="0.25">
      <c r="A91" t="s">
        <v>398</v>
      </c>
    </row>
    <row r="92" spans="1:61" x14ac:dyDescent="0.25">
      <c r="A92" t="s">
        <v>399</v>
      </c>
      <c r="B92">
        <v>90</v>
      </c>
      <c r="C92">
        <v>135.9520874765</v>
      </c>
      <c r="D92">
        <v>186.99213289190001</v>
      </c>
      <c r="E92">
        <v>241.02067241590001</v>
      </c>
      <c r="F92">
        <v>297.64411916540001</v>
      </c>
      <c r="G92">
        <v>356.9226553693</v>
      </c>
      <c r="H92">
        <v>418.89083382780001</v>
      </c>
      <c r="I92">
        <v>480.89098893940002</v>
      </c>
      <c r="J92">
        <v>541.84611474979999</v>
      </c>
      <c r="K92">
        <v>601.15557709919995</v>
      </c>
      <c r="L92">
        <v>658.45605865269999</v>
      </c>
      <c r="M92">
        <v>712.77379206490002</v>
      </c>
      <c r="N92">
        <v>763.51196369440004</v>
      </c>
      <c r="O92">
        <v>810.991655111</v>
      </c>
      <c r="P92">
        <v>855.45763071700003</v>
      </c>
      <c r="Q92">
        <v>897.22913124800004</v>
      </c>
      <c r="R92">
        <v>936.57175738149999</v>
      </c>
      <c r="S92">
        <v>973.78169951680002</v>
      </c>
      <c r="T92">
        <v>1009.115214195</v>
      </c>
      <c r="U92">
        <v>1042.6421125049001</v>
      </c>
      <c r="V92">
        <v>1072.4344918699001</v>
      </c>
      <c r="W92">
        <v>1100.0972377346</v>
      </c>
      <c r="X92">
        <v>1125.7211277573999</v>
      </c>
      <c r="Y92">
        <v>1149.4437613268999</v>
      </c>
      <c r="Z92">
        <v>1171.3602285690999</v>
      </c>
      <c r="AA92">
        <v>1191.5823645572</v>
      </c>
      <c r="AB92">
        <v>1210.2060832103</v>
      </c>
      <c r="AC92">
        <v>1229.4235071308999</v>
      </c>
      <c r="AD92">
        <v>1248.8774898167001</v>
      </c>
      <c r="AE92">
        <v>1268.5404854116</v>
      </c>
      <c r="AF92">
        <v>1288.3850650287</v>
      </c>
      <c r="AG92">
        <v>1308.3840875450001</v>
      </c>
      <c r="AH92">
        <v>1328.5108383203001</v>
      </c>
      <c r="AI92">
        <v>1348.739144335</v>
      </c>
      <c r="AJ92">
        <v>1369.0434709178001</v>
      </c>
      <c r="AK92">
        <v>1389.3990032542999</v>
      </c>
      <c r="AL92">
        <v>1409.7817146666</v>
      </c>
      <c r="AM92">
        <v>1430.1684231812001</v>
      </c>
      <c r="AN92">
        <v>1450.5368368649999</v>
      </c>
      <c r="AO92">
        <v>1470.8655883775</v>
      </c>
      <c r="AP92">
        <v>1491.1342581581</v>
      </c>
      <c r="AQ92">
        <v>1511.3233852961</v>
      </c>
      <c r="AR92">
        <v>1531.4144630454</v>
      </c>
      <c r="AS92">
        <v>1551.3899134031999</v>
      </c>
      <c r="AT92">
        <v>1571.2330308035</v>
      </c>
      <c r="AU92">
        <v>1590.9278764242999</v>
      </c>
      <c r="AV92">
        <v>1610.4590920757</v>
      </c>
      <c r="AW92">
        <v>1629.8115760477999</v>
      </c>
      <c r="AX92">
        <v>1648.9699222075001</v>
      </c>
      <c r="AY92">
        <v>1667.9174457479</v>
      </c>
      <c r="AZ92">
        <v>1686.6344749264999</v>
      </c>
      <c r="BA92">
        <v>1705.0953129365</v>
      </c>
      <c r="BB92">
        <v>1723.4499438451001</v>
      </c>
      <c r="BC92">
        <v>1741.6493423653001</v>
      </c>
      <c r="BD92">
        <v>1759.6581392395001</v>
      </c>
      <c r="BE92">
        <v>1777.4505307805</v>
      </c>
      <c r="BF92">
        <v>1795.0074981985999</v>
      </c>
      <c r="BG92">
        <v>1812.3149002970999</v>
      </c>
      <c r="BH92">
        <v>1829.362155431</v>
      </c>
      <c r="BI92">
        <v>1846.1413243775</v>
      </c>
    </row>
    <row r="93" spans="1:61" x14ac:dyDescent="0.25">
      <c r="A93" t="s">
        <v>400</v>
      </c>
      <c r="B93">
        <v>1.4999999999999999E-2</v>
      </c>
      <c r="C93">
        <v>2.2658681199999999E-2</v>
      </c>
      <c r="D93">
        <v>3.1165355499999998E-2</v>
      </c>
      <c r="E93">
        <v>4.0170112100000002E-2</v>
      </c>
      <c r="F93">
        <v>4.9607353200000003E-2</v>
      </c>
      <c r="G93">
        <v>5.9487109199999999E-2</v>
      </c>
      <c r="H93">
        <v>6.9815138999999998E-2</v>
      </c>
      <c r="I93">
        <v>8.0148498200000001E-2</v>
      </c>
      <c r="J93">
        <v>9.0307685799999995E-2</v>
      </c>
      <c r="K93">
        <v>0.1001925962</v>
      </c>
      <c r="L93">
        <v>0.1097426764</v>
      </c>
      <c r="M93">
        <v>0.118795632</v>
      </c>
      <c r="N93">
        <v>0.1272519939</v>
      </c>
      <c r="O93">
        <v>0.13516527589999999</v>
      </c>
      <c r="P93">
        <v>0.14257627179999999</v>
      </c>
      <c r="Q93">
        <v>0.1495381885</v>
      </c>
      <c r="R93">
        <v>0.15609529289999999</v>
      </c>
      <c r="S93">
        <v>0.16229694989999999</v>
      </c>
      <c r="T93">
        <v>0.16818586899999999</v>
      </c>
      <c r="U93">
        <v>0.17377368539999999</v>
      </c>
      <c r="V93">
        <v>0.17873908199999999</v>
      </c>
      <c r="W93">
        <v>0.1833495396</v>
      </c>
      <c r="X93">
        <v>0.18762018799999999</v>
      </c>
      <c r="Y93">
        <v>0.1915739602</v>
      </c>
      <c r="Z93">
        <v>0.19522670480000001</v>
      </c>
      <c r="AA93">
        <v>0.1985970608</v>
      </c>
      <c r="AB93">
        <v>0.2017010139</v>
      </c>
      <c r="AC93">
        <v>0.20490391790000001</v>
      </c>
      <c r="AD93">
        <v>0.2081462483</v>
      </c>
      <c r="AE93">
        <v>0.21142341419999999</v>
      </c>
      <c r="AF93">
        <v>0.21473084419999999</v>
      </c>
      <c r="AG93">
        <v>0.21806401459999999</v>
      </c>
      <c r="AH93">
        <v>0.22141847310000001</v>
      </c>
      <c r="AI93">
        <v>0.22478985739999999</v>
      </c>
      <c r="AJ93">
        <v>0.22817391179999999</v>
      </c>
      <c r="AK93">
        <v>0.23156650049999999</v>
      </c>
      <c r="AL93">
        <v>0.23496361909999999</v>
      </c>
      <c r="AM93">
        <v>0.23836140389999999</v>
      </c>
      <c r="AN93">
        <v>0.24175613949999999</v>
      </c>
      <c r="AO93">
        <v>0.2451442647</v>
      </c>
      <c r="AP93">
        <v>0.24852237639999999</v>
      </c>
      <c r="AQ93">
        <v>0.25188723089999998</v>
      </c>
      <c r="AR93">
        <v>0.25523574380000003</v>
      </c>
      <c r="AS93">
        <v>0.25856498560000002</v>
      </c>
      <c r="AT93">
        <v>0.2618721718</v>
      </c>
      <c r="AU93">
        <v>0.2651546461</v>
      </c>
      <c r="AV93">
        <v>0.26840984870000001</v>
      </c>
      <c r="AW93">
        <v>0.27163526269999999</v>
      </c>
      <c r="AX93">
        <v>0.27482832039999999</v>
      </c>
      <c r="AY93">
        <v>0.27798624100000002</v>
      </c>
      <c r="AZ93">
        <v>0.28110574579999997</v>
      </c>
      <c r="BA93">
        <v>0.28418255219999999</v>
      </c>
      <c r="BB93">
        <v>0.28724165730000001</v>
      </c>
      <c r="BC93">
        <v>0.29027489039999999</v>
      </c>
      <c r="BD93">
        <v>0.2932763565</v>
      </c>
      <c r="BE93">
        <v>0.2962417551</v>
      </c>
      <c r="BF93">
        <v>0.29916791640000001</v>
      </c>
      <c r="BG93">
        <v>0.30205248340000002</v>
      </c>
      <c r="BH93">
        <v>0.30489369259999999</v>
      </c>
      <c r="BI93">
        <v>0.30769022070000002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0.92557250899999999</v>
      </c>
      <c r="D99">
        <v>1.0593100382</v>
      </c>
      <c r="E99">
        <v>1.1989695174999999</v>
      </c>
      <c r="F99">
        <v>1.3426507617000001</v>
      </c>
      <c r="G99">
        <v>1.4889736473999999</v>
      </c>
      <c r="H99">
        <v>1.6369303482999999</v>
      </c>
      <c r="I99">
        <v>1.7844574033</v>
      </c>
      <c r="J99">
        <v>1.9295806301</v>
      </c>
      <c r="K99">
        <v>2.0706547022000001</v>
      </c>
      <c r="L99">
        <v>2.2064050722999999</v>
      </c>
      <c r="M99">
        <v>2.3355639815</v>
      </c>
      <c r="N99">
        <v>2.4570472462000001</v>
      </c>
      <c r="O99">
        <v>2.5703139643999999</v>
      </c>
      <c r="P99">
        <v>2.6751909546000001</v>
      </c>
      <c r="Q99">
        <v>2.7718071609999999</v>
      </c>
      <c r="R99">
        <v>2.8604885799000002</v>
      </c>
      <c r="S99">
        <v>2.9417151826999999</v>
      </c>
      <c r="T99">
        <v>3.0160579335</v>
      </c>
      <c r="U99">
        <v>3.0816177122999999</v>
      </c>
      <c r="V99">
        <v>3.1383956947999998</v>
      </c>
      <c r="W99">
        <v>3.1871730723999998</v>
      </c>
      <c r="X99">
        <v>3.2286777388000001</v>
      </c>
      <c r="Y99">
        <v>3.2636058388000002</v>
      </c>
      <c r="Z99">
        <v>3.2926010539999999</v>
      </c>
      <c r="AA99">
        <v>3.3162650363999999</v>
      </c>
      <c r="AB99">
        <v>3.3351522717000002</v>
      </c>
      <c r="AC99">
        <v>3.3506950878000001</v>
      </c>
      <c r="AD99">
        <v>3.3638863362999998</v>
      </c>
      <c r="AE99">
        <v>3.3755067595999999</v>
      </c>
      <c r="AF99">
        <v>3.3861621959999999</v>
      </c>
      <c r="AG99">
        <v>3.3963150943999998</v>
      </c>
      <c r="AH99">
        <v>3.4063110953</v>
      </c>
      <c r="AI99">
        <v>3.4164013510000002</v>
      </c>
      <c r="AJ99">
        <v>3.4267611868999999</v>
      </c>
      <c r="AK99">
        <v>3.4375056316000001</v>
      </c>
      <c r="AL99">
        <v>3.4487022819000002</v>
      </c>
      <c r="AM99">
        <v>3.4603819058999998</v>
      </c>
      <c r="AN99">
        <v>3.4725471361000002</v>
      </c>
      <c r="AO99">
        <v>3.4851795537000001</v>
      </c>
      <c r="AP99">
        <v>3.4982454239999998</v>
      </c>
      <c r="AQ99">
        <v>3.5117003046000002</v>
      </c>
      <c r="AR99">
        <v>3.5254927115000001</v>
      </c>
      <c r="AS99">
        <v>3.5395670016</v>
      </c>
      <c r="AT99">
        <v>3.5538655984999998</v>
      </c>
      <c r="AU99">
        <v>3.5683306623000002</v>
      </c>
      <c r="AV99">
        <v>3.5829052772000001</v>
      </c>
      <c r="AW99">
        <v>3.5975341949000001</v>
      </c>
      <c r="AX99">
        <v>3.6121641285999999</v>
      </c>
      <c r="AY99">
        <v>3.6267435276</v>
      </c>
      <c r="AZ99">
        <v>3.6412216489000002</v>
      </c>
      <c r="BA99">
        <v>3.6555465501</v>
      </c>
      <c r="BB99">
        <v>3.6697385357000001</v>
      </c>
      <c r="BC99">
        <v>3.6837918350000001</v>
      </c>
      <c r="BD99">
        <v>3.6976862178999998</v>
      </c>
      <c r="BE99">
        <v>3.7113944543000001</v>
      </c>
      <c r="BF99">
        <v>3.7248870124</v>
      </c>
      <c r="BG99">
        <v>3.7381349260999999</v>
      </c>
      <c r="BH99">
        <v>3.7511114571999999</v>
      </c>
      <c r="BI99">
        <v>3.7637929738000002</v>
      </c>
    </row>
    <row r="100" spans="1:61" x14ac:dyDescent="0.25">
      <c r="A100" t="s">
        <v>405</v>
      </c>
      <c r="B100">
        <v>2.1423630968</v>
      </c>
      <c r="C100">
        <v>2.3994295946999999</v>
      </c>
      <c r="D100">
        <v>2.6565947555</v>
      </c>
      <c r="E100">
        <v>2.9020563275</v>
      </c>
      <c r="F100">
        <v>3.1361644004000002</v>
      </c>
      <c r="G100">
        <v>3.3615617059999998</v>
      </c>
      <c r="H100">
        <v>3.5801147518000001</v>
      </c>
      <c r="I100">
        <v>3.7796430085999999</v>
      </c>
      <c r="J100">
        <v>3.9581748007000002</v>
      </c>
      <c r="K100">
        <v>4.1163124346000002</v>
      </c>
      <c r="L100">
        <v>4.2555500159999999</v>
      </c>
      <c r="M100">
        <v>4.3741892765000001</v>
      </c>
      <c r="N100">
        <v>4.4723478232999998</v>
      </c>
      <c r="O100">
        <v>4.5540727939999996</v>
      </c>
      <c r="P100">
        <v>4.6223814837999999</v>
      </c>
      <c r="Q100">
        <v>4.6801367053999998</v>
      </c>
      <c r="R100">
        <v>4.729551399</v>
      </c>
      <c r="S100">
        <v>4.7726736557000002</v>
      </c>
      <c r="T100">
        <v>4.8111229587000004</v>
      </c>
      <c r="U100">
        <v>4.8205110414999996</v>
      </c>
      <c r="V100">
        <v>4.8175896075000004</v>
      </c>
      <c r="W100">
        <v>4.8103399663999999</v>
      </c>
      <c r="X100">
        <v>4.7993304430999997</v>
      </c>
      <c r="Y100">
        <v>4.7852725169000001</v>
      </c>
      <c r="Z100">
        <v>4.7686198502000003</v>
      </c>
      <c r="AA100">
        <v>4.7498572926999998</v>
      </c>
      <c r="AB100">
        <v>4.7293567497</v>
      </c>
      <c r="AC100">
        <v>4.7168614133000002</v>
      </c>
      <c r="AD100">
        <v>4.7098984979000003</v>
      </c>
      <c r="AE100">
        <v>4.7076973860000004</v>
      </c>
      <c r="AF100">
        <v>4.7095681745000002</v>
      </c>
      <c r="AG100">
        <v>4.7148961751999998</v>
      </c>
      <c r="AH100">
        <v>4.7231360566999996</v>
      </c>
      <c r="AI100">
        <v>4.7338058941999996</v>
      </c>
      <c r="AJ100">
        <v>4.7464813192999999</v>
      </c>
      <c r="AK100">
        <v>4.7607898999999998</v>
      </c>
      <c r="AL100">
        <v>4.7764058333000001</v>
      </c>
      <c r="AM100">
        <v>4.7930450007000003</v>
      </c>
      <c r="AN100">
        <v>4.8104604086</v>
      </c>
      <c r="AO100">
        <v>4.8284380163999998</v>
      </c>
      <c r="AP100">
        <v>4.8467929395000002</v>
      </c>
      <c r="AQ100">
        <v>4.8653660054000003</v>
      </c>
      <c r="AR100">
        <v>4.8840206263999999</v>
      </c>
      <c r="AS100">
        <v>4.9026399406000003</v>
      </c>
      <c r="AT100">
        <v>4.9211241558000003</v>
      </c>
      <c r="AU100">
        <v>4.9393879969999999</v>
      </c>
      <c r="AV100">
        <v>4.9573581151999999</v>
      </c>
      <c r="AW100">
        <v>4.9749702139999998</v>
      </c>
      <c r="AX100">
        <v>4.9921655001999996</v>
      </c>
      <c r="AY100">
        <v>5.0088857780999998</v>
      </c>
      <c r="AZ100">
        <v>5.0250659638000004</v>
      </c>
      <c r="BA100">
        <v>5.0406217637999999</v>
      </c>
      <c r="BB100">
        <v>5.0562167999999996</v>
      </c>
      <c r="BC100">
        <v>5.0716125712000002</v>
      </c>
      <c r="BD100">
        <v>5.0866526167000004</v>
      </c>
      <c r="BE100">
        <v>5.1012364113000004</v>
      </c>
      <c r="BF100">
        <v>5.1153016430999996</v>
      </c>
      <c r="BG100">
        <v>5.1288121204000001</v>
      </c>
      <c r="BH100">
        <v>5.1417494900999996</v>
      </c>
      <c r="BI100">
        <v>5.1541075495999999</v>
      </c>
    </row>
    <row r="101" spans="1:61" x14ac:dyDescent="0.25">
      <c r="A101" t="s">
        <v>406</v>
      </c>
      <c r="B101">
        <v>6.7999999999999996E-3</v>
      </c>
      <c r="C101">
        <v>2.6630000000000001E-2</v>
      </c>
      <c r="D101">
        <v>4.9103562699999999E-2</v>
      </c>
      <c r="E101">
        <v>7.4358724599999995E-2</v>
      </c>
      <c r="F101">
        <v>0.1024739944</v>
      </c>
      <c r="G101">
        <v>0.13347841360000001</v>
      </c>
      <c r="H101">
        <v>0.1673657945</v>
      </c>
      <c r="I101">
        <v>0.2041049083</v>
      </c>
      <c r="J101">
        <v>0.24361372070000001</v>
      </c>
      <c r="K101">
        <v>0.2857628934</v>
      </c>
      <c r="L101">
        <v>0.33038518859999999</v>
      </c>
      <c r="M101">
        <v>0.37728568569999998</v>
      </c>
      <c r="N101">
        <v>0.42624264309999998</v>
      </c>
      <c r="O101">
        <v>0.4770127582</v>
      </c>
      <c r="P101">
        <v>0.52934528839999995</v>
      </c>
      <c r="Q101">
        <v>0.58299142999999998</v>
      </c>
      <c r="R101">
        <v>0.63771182329999998</v>
      </c>
      <c r="S101">
        <v>0.69328124219999998</v>
      </c>
      <c r="T101">
        <v>0.7494920907</v>
      </c>
      <c r="U101">
        <v>0.80615623680000004</v>
      </c>
      <c r="V101">
        <v>0.86304277370000004</v>
      </c>
      <c r="W101">
        <v>0.91992659669999999</v>
      </c>
      <c r="X101">
        <v>0.97660775860000004</v>
      </c>
      <c r="Y101">
        <v>1.0329095080999999</v>
      </c>
      <c r="Z101">
        <v>1.0886769164000001</v>
      </c>
      <c r="AA101">
        <v>1.1437750198000001</v>
      </c>
      <c r="AB101">
        <v>1.1980872702000001</v>
      </c>
      <c r="AC101">
        <v>1.2515138953</v>
      </c>
      <c r="AD101">
        <v>1.3039934251</v>
      </c>
      <c r="AE101">
        <v>1.3554907479</v>
      </c>
      <c r="AF101">
        <v>1.4059911481</v>
      </c>
      <c r="AG101">
        <v>1.4554954243</v>
      </c>
      <c r="AH101">
        <v>1.5040159161</v>
      </c>
      <c r="AI101">
        <v>1.5515732955999999</v>
      </c>
      <c r="AJ101">
        <v>1.5981939970000001</v>
      </c>
      <c r="AK101">
        <v>1.6439081766999999</v>
      </c>
      <c r="AL101">
        <v>1.6887481130999999</v>
      </c>
      <c r="AM101">
        <v>1.7327469673</v>
      </c>
      <c r="AN101">
        <v>1.7759378407999999</v>
      </c>
      <c r="AO101">
        <v>1.8183530730999999</v>
      </c>
      <c r="AP101">
        <v>1.8600237352</v>
      </c>
      <c r="AQ101">
        <v>1.9009792774000001</v>
      </c>
      <c r="AR101">
        <v>1.9412473030999999</v>
      </c>
      <c r="AS101">
        <v>1.9808534383</v>
      </c>
      <c r="AT101">
        <v>2.0198212774000002</v>
      </c>
      <c r="AU101">
        <v>2.0581723853999998</v>
      </c>
      <c r="AV101">
        <v>2.0959263422999999</v>
      </c>
      <c r="AW101">
        <v>2.1331008157000002</v>
      </c>
      <c r="AX101">
        <v>2.1697116502</v>
      </c>
      <c r="AY101">
        <v>2.2057729621000002</v>
      </c>
      <c r="AZ101">
        <v>2.2412972262999999</v>
      </c>
      <c r="BA101">
        <v>2.2762953368000001</v>
      </c>
      <c r="BB101">
        <v>2.3107766172000002</v>
      </c>
      <c r="BC101">
        <v>2.3447506650999999</v>
      </c>
      <c r="BD101">
        <v>2.3782266943999999</v>
      </c>
      <c r="BE101">
        <v>2.4112131825000001</v>
      </c>
      <c r="BF101">
        <v>2.4437177143</v>
      </c>
      <c r="BG101">
        <v>2.4757469467000002</v>
      </c>
      <c r="BH101">
        <v>2.5073066462</v>
      </c>
      <c r="BI101">
        <v>2.5384017664999998</v>
      </c>
    </row>
    <row r="102" spans="1:61" x14ac:dyDescent="0.25">
      <c r="A102" t="s">
        <v>407</v>
      </c>
    </row>
    <row r="103" spans="1:61" x14ac:dyDescent="0.25">
      <c r="A103" t="s">
        <v>408</v>
      </c>
    </row>
    <row r="104" spans="1:61" x14ac:dyDescent="0.25">
      <c r="A104" t="s">
        <v>409</v>
      </c>
      <c r="B104">
        <v>63.581986819100003</v>
      </c>
      <c r="C104">
        <v>75.883048081799998</v>
      </c>
      <c r="D104">
        <v>89.652093836199995</v>
      </c>
      <c r="E104">
        <v>104.8908337925</v>
      </c>
      <c r="F104">
        <v>121.6107177099</v>
      </c>
      <c r="G104">
        <v>139.80050146990001</v>
      </c>
      <c r="H104">
        <v>159.45603655709999</v>
      </c>
      <c r="I104">
        <v>180.79207984109999</v>
      </c>
      <c r="J104">
        <v>203.5707524956</v>
      </c>
      <c r="K104">
        <v>227.95512141809999</v>
      </c>
      <c r="L104">
        <v>253.80983786260001</v>
      </c>
      <c r="M104">
        <v>281.2821817583</v>
      </c>
      <c r="N104">
        <v>310.22004558579999</v>
      </c>
      <c r="O104">
        <v>340.6437328829</v>
      </c>
      <c r="P104">
        <v>372.56441661470001</v>
      </c>
      <c r="Q104">
        <v>405.99123842080002</v>
      </c>
      <c r="R104">
        <v>440.9231048963</v>
      </c>
      <c r="S104">
        <v>477.35324250830001</v>
      </c>
      <c r="T104">
        <v>515.26180802379997</v>
      </c>
      <c r="U104">
        <v>554.98263941669995</v>
      </c>
      <c r="V104">
        <v>596.02947959959999</v>
      </c>
      <c r="W104">
        <v>638.48425083660004</v>
      </c>
      <c r="X104">
        <v>682.33025480779997</v>
      </c>
      <c r="Y104">
        <v>727.54232019469998</v>
      </c>
      <c r="Z104">
        <v>774.08162540880005</v>
      </c>
      <c r="AA104">
        <v>821.89706981339998</v>
      </c>
      <c r="AB104">
        <v>870.91748385289998</v>
      </c>
      <c r="AC104">
        <v>921.20592716500005</v>
      </c>
      <c r="AD104">
        <v>972.67801320449996</v>
      </c>
      <c r="AE104">
        <v>1025.2691088931001</v>
      </c>
      <c r="AF104">
        <v>1078.9146647990001</v>
      </c>
      <c r="AG104">
        <v>1133.5498642231</v>
      </c>
      <c r="AH104">
        <v>1189.109510342</v>
      </c>
      <c r="AI104">
        <v>1245.5280533304999</v>
      </c>
      <c r="AJ104">
        <v>1302.7396934643</v>
      </c>
      <c r="AK104">
        <v>1360.6785157008001</v>
      </c>
      <c r="AL104">
        <v>1419.2786412452999</v>
      </c>
      <c r="AM104">
        <v>1478.4743328796999</v>
      </c>
      <c r="AN104">
        <v>1538.2000442995</v>
      </c>
      <c r="AO104">
        <v>1598.3903238831001</v>
      </c>
      <c r="AP104">
        <v>1658.9795096142</v>
      </c>
      <c r="AQ104">
        <v>1719.9009913724999</v>
      </c>
      <c r="AR104">
        <v>1781.0857107415</v>
      </c>
      <c r="AS104">
        <v>1842.4593112831999</v>
      </c>
      <c r="AT104">
        <v>1903.9367893432</v>
      </c>
      <c r="AU104">
        <v>1965.4127824899001</v>
      </c>
      <c r="AV104">
        <v>2026.7436683096</v>
      </c>
      <c r="AW104">
        <v>2087.7150265772998</v>
      </c>
      <c r="AX104">
        <v>2147.9821399166999</v>
      </c>
      <c r="AY104">
        <v>2206.9601124527999</v>
      </c>
      <c r="AZ104">
        <v>2263.6178392143001</v>
      </c>
      <c r="BA104">
        <v>2339.9505579914999</v>
      </c>
      <c r="BB104">
        <v>2411.8095559582998</v>
      </c>
      <c r="BC104">
        <v>2480.3425901751998</v>
      </c>
      <c r="BD104">
        <v>2546.3538525549998</v>
      </c>
      <c r="BE104">
        <v>2610.4072499336999</v>
      </c>
      <c r="BF104">
        <v>2672.8973304149999</v>
      </c>
      <c r="BG104">
        <v>2734.0987163374998</v>
      </c>
      <c r="BH104">
        <v>2794.2009153414001</v>
      </c>
      <c r="BI104">
        <v>2853.3330099640002</v>
      </c>
    </row>
    <row r="105" spans="1:61" x14ac:dyDescent="0.25">
      <c r="A105" t="s">
        <v>410</v>
      </c>
      <c r="B105">
        <v>1.7087999999999999E-3</v>
      </c>
      <c r="C105">
        <v>2.2873475000000001E-3</v>
      </c>
      <c r="D105">
        <v>2.9961077999999999E-3</v>
      </c>
      <c r="E105">
        <v>3.8381995000000002E-3</v>
      </c>
      <c r="F105">
        <v>4.8132386000000003E-3</v>
      </c>
      <c r="G105">
        <v>5.9195035000000002E-3</v>
      </c>
      <c r="H105">
        <v>7.1543743999999999E-3</v>
      </c>
      <c r="I105">
        <v>8.5020496000000004E-3</v>
      </c>
      <c r="J105">
        <v>9.9411614000000006E-3</v>
      </c>
      <c r="K105">
        <v>1.1447921099999999E-2</v>
      </c>
      <c r="L105">
        <v>1.2998156300000001E-2</v>
      </c>
      <c r="M105">
        <v>1.45644738E-2</v>
      </c>
      <c r="N105">
        <v>1.6119006700000001E-2</v>
      </c>
      <c r="O105">
        <v>1.7639392E-2</v>
      </c>
      <c r="P105">
        <v>1.9108246499999999E-2</v>
      </c>
      <c r="Q105">
        <v>2.0513382899999998E-2</v>
      </c>
      <c r="R105">
        <v>2.18469944E-2</v>
      </c>
      <c r="S105">
        <v>2.3105347500000002E-2</v>
      </c>
      <c r="T105">
        <v>2.4287936600000001E-2</v>
      </c>
      <c r="U105">
        <v>2.5355301800000001E-2</v>
      </c>
      <c r="V105">
        <v>2.6298238500000001E-2</v>
      </c>
      <c r="W105">
        <v>2.7122052800000001E-2</v>
      </c>
      <c r="X105">
        <v>2.7833040999999999E-2</v>
      </c>
      <c r="Y105">
        <v>2.8438498600000001E-2</v>
      </c>
      <c r="Z105">
        <v>2.89460619E-2</v>
      </c>
      <c r="AA105">
        <v>2.93636288E-2</v>
      </c>
      <c r="AB105">
        <v>2.9699052600000001E-2</v>
      </c>
      <c r="AC105">
        <v>2.99765107E-2</v>
      </c>
      <c r="AD105">
        <v>3.0213002499999999E-2</v>
      </c>
      <c r="AE105">
        <v>3.0422102499999999E-2</v>
      </c>
      <c r="AF105">
        <v>3.0614472100000002E-2</v>
      </c>
      <c r="AG105">
        <v>3.0798333099999999E-2</v>
      </c>
      <c r="AH105">
        <v>3.0979890600000001E-2</v>
      </c>
      <c r="AI105">
        <v>3.1163701200000001E-2</v>
      </c>
      <c r="AJ105">
        <v>3.1352988300000002E-2</v>
      </c>
      <c r="AK105">
        <v>3.1549908100000003E-2</v>
      </c>
      <c r="AL105">
        <v>3.1755771600000003E-2</v>
      </c>
      <c r="AM105">
        <v>3.1971228599999998E-2</v>
      </c>
      <c r="AN105">
        <v>3.21964182E-2</v>
      </c>
      <c r="AO105">
        <v>3.2431092299999999E-2</v>
      </c>
      <c r="AP105">
        <v>3.2674715200000003E-2</v>
      </c>
      <c r="AQ105">
        <v>3.2926544199999998E-2</v>
      </c>
      <c r="AR105">
        <v>3.3185694000000002E-2</v>
      </c>
      <c r="AS105">
        <v>3.3451187299999997E-2</v>
      </c>
      <c r="AT105">
        <v>3.3721994999999998E-2</v>
      </c>
      <c r="AU105">
        <v>3.3997066499999999E-2</v>
      </c>
      <c r="AV105">
        <v>3.42753513E-2</v>
      </c>
      <c r="AW105">
        <v>3.4555813599999999E-2</v>
      </c>
      <c r="AX105">
        <v>3.4837438300000002E-2</v>
      </c>
      <c r="AY105">
        <v>3.5119227199999999E-2</v>
      </c>
      <c r="AZ105">
        <v>3.5400181900000001E-2</v>
      </c>
      <c r="BA105">
        <v>3.56792649E-2</v>
      </c>
      <c r="BB105">
        <v>3.5956839099999999E-2</v>
      </c>
      <c r="BC105">
        <v>3.6232760500000002E-2</v>
      </c>
      <c r="BD105">
        <v>3.6506598600000002E-2</v>
      </c>
      <c r="BE105">
        <v>3.6777778300000001E-2</v>
      </c>
      <c r="BF105">
        <v>3.7045671299999999E-2</v>
      </c>
      <c r="BG105">
        <v>3.7309652800000002E-2</v>
      </c>
      <c r="BH105">
        <v>3.7569135199999999E-2</v>
      </c>
      <c r="BI105">
        <v>3.7823587300000003E-2</v>
      </c>
    </row>
    <row r="106" spans="1:61" x14ac:dyDescent="0.25">
      <c r="A106" t="s">
        <v>411</v>
      </c>
      <c r="B106">
        <v>0.1086488991</v>
      </c>
      <c r="C106">
        <v>0.17357090289999999</v>
      </c>
      <c r="D106">
        <v>0.26860733860000002</v>
      </c>
      <c r="E106">
        <v>0.40259194619999999</v>
      </c>
      <c r="F106">
        <v>0.58534139480000003</v>
      </c>
      <c r="G106">
        <v>0.82754956270000002</v>
      </c>
      <c r="H106">
        <v>1.1408081821</v>
      </c>
      <c r="I106">
        <v>1.5371032227000001</v>
      </c>
      <c r="J106">
        <v>2.0237296986</v>
      </c>
      <c r="K106">
        <v>2.6096122424999999</v>
      </c>
      <c r="L106">
        <v>3.2990599497000002</v>
      </c>
      <c r="M106">
        <v>4.0967269745000001</v>
      </c>
      <c r="N106">
        <v>5.0004390009000002</v>
      </c>
      <c r="O106">
        <v>6.0087483531999997</v>
      </c>
      <c r="P106">
        <v>7.1190527241000003</v>
      </c>
      <c r="Q106">
        <v>8.3282537208999994</v>
      </c>
      <c r="R106">
        <v>9.6328446144999997</v>
      </c>
      <c r="S106">
        <v>11.0294125664</v>
      </c>
      <c r="T106">
        <v>12.514646112299999</v>
      </c>
      <c r="U106">
        <v>14.071752330200001</v>
      </c>
      <c r="V106">
        <v>15.6745254215</v>
      </c>
      <c r="W106">
        <v>17.3170035359</v>
      </c>
      <c r="X106">
        <v>18.991325986100001</v>
      </c>
      <c r="Y106">
        <v>20.690211253499999</v>
      </c>
      <c r="Z106">
        <v>22.4066146762</v>
      </c>
      <c r="AA106">
        <v>24.133880488999999</v>
      </c>
      <c r="AB106">
        <v>25.865424166</v>
      </c>
      <c r="AC106">
        <v>27.614539347499999</v>
      </c>
      <c r="AD106">
        <v>29.387523270300001</v>
      </c>
      <c r="AE106">
        <v>31.190841932000001</v>
      </c>
      <c r="AF106">
        <v>33.0304028981</v>
      </c>
      <c r="AG106">
        <v>34.911446313399999</v>
      </c>
      <c r="AH106">
        <v>36.838482531899999</v>
      </c>
      <c r="AI106">
        <v>38.815264054099998</v>
      </c>
      <c r="AJ106">
        <v>40.844782315099998</v>
      </c>
      <c r="AK106">
        <v>42.929282073499998</v>
      </c>
      <c r="AL106">
        <v>45.070288417999997</v>
      </c>
      <c r="AM106">
        <v>47.268640927600003</v>
      </c>
      <c r="AN106">
        <v>49.524531970600002</v>
      </c>
      <c r="AO106">
        <v>51.837544143800002</v>
      </c>
      <c r="AP106">
        <v>54.206682990399997</v>
      </c>
      <c r="AQ106">
        <v>56.630396026299998</v>
      </c>
      <c r="AR106">
        <v>59.106565300600003</v>
      </c>
      <c r="AS106">
        <v>61.632451463700001</v>
      </c>
      <c r="AT106">
        <v>64.2045469822</v>
      </c>
      <c r="AU106">
        <v>66.818269106100004</v>
      </c>
      <c r="AV106">
        <v>69.467351230399998</v>
      </c>
      <c r="AW106">
        <v>72.142691300500005</v>
      </c>
      <c r="AX106">
        <v>74.830195222100002</v>
      </c>
      <c r="AY106">
        <v>77.506733616899993</v>
      </c>
      <c r="AZ106">
        <v>80.132483278899997</v>
      </c>
      <c r="BA106">
        <v>83.487715925000003</v>
      </c>
      <c r="BB106">
        <v>86.721048039699994</v>
      </c>
      <c r="BC106">
        <v>89.869659021000004</v>
      </c>
      <c r="BD106">
        <v>92.958717954199997</v>
      </c>
      <c r="BE106">
        <v>96.004979067799994</v>
      </c>
      <c r="BF106">
        <v>99.019275900099998</v>
      </c>
      <c r="BG106">
        <v>102.00827376479999</v>
      </c>
      <c r="BH106">
        <v>104.9757120438</v>
      </c>
      <c r="BI106">
        <v>107.9232900761</v>
      </c>
    </row>
    <row r="107" spans="1:61" x14ac:dyDescent="0.25">
      <c r="A107" t="s">
        <v>412</v>
      </c>
      <c r="B107">
        <v>63.473337920100001</v>
      </c>
      <c r="C107">
        <v>75.709477179000004</v>
      </c>
      <c r="D107">
        <v>89.383486497600003</v>
      </c>
      <c r="E107">
        <v>104.4882418463</v>
      </c>
      <c r="F107">
        <v>121.02537631520001</v>
      </c>
      <c r="G107">
        <v>138.97295190720001</v>
      </c>
      <c r="H107">
        <v>158.315228375</v>
      </c>
      <c r="I107">
        <v>179.25497661840001</v>
      </c>
      <c r="J107">
        <v>201.54702279700001</v>
      </c>
      <c r="K107">
        <v>225.3455091756</v>
      </c>
      <c r="L107">
        <v>250.51077791290001</v>
      </c>
      <c r="M107">
        <v>277.18545478380003</v>
      </c>
      <c r="N107">
        <v>305.21960658479998</v>
      </c>
      <c r="O107">
        <v>334.63498452969998</v>
      </c>
      <c r="P107">
        <v>365.44536389059999</v>
      </c>
      <c r="Q107">
        <v>397.66298469980001</v>
      </c>
      <c r="R107">
        <v>431.2902602817</v>
      </c>
      <c r="S107">
        <v>466.32382994189999</v>
      </c>
      <c r="T107">
        <v>502.74716191149997</v>
      </c>
      <c r="U107">
        <v>540.9108870865</v>
      </c>
      <c r="V107">
        <v>580.3549541781</v>
      </c>
      <c r="W107">
        <v>621.16724730069996</v>
      </c>
      <c r="X107">
        <v>663.33892882170005</v>
      </c>
      <c r="Y107">
        <v>706.85210894119996</v>
      </c>
      <c r="Z107">
        <v>751.67501073259996</v>
      </c>
      <c r="AA107">
        <v>797.76318932449999</v>
      </c>
      <c r="AB107">
        <v>845.05205968689995</v>
      </c>
      <c r="AC107">
        <v>893.59138781750005</v>
      </c>
      <c r="AD107">
        <v>943.29048993419997</v>
      </c>
      <c r="AE107">
        <v>994.07826696100005</v>
      </c>
      <c r="AF107">
        <v>1045.8842619008999</v>
      </c>
      <c r="AG107">
        <v>1098.6384179098</v>
      </c>
      <c r="AH107">
        <v>1152.2710278100999</v>
      </c>
      <c r="AI107">
        <v>1206.7127892763001</v>
      </c>
      <c r="AJ107">
        <v>1261.8949111492</v>
      </c>
      <c r="AK107">
        <v>1317.7492336273001</v>
      </c>
      <c r="AL107">
        <v>1374.2083528272999</v>
      </c>
      <c r="AM107">
        <v>1431.2056919521001</v>
      </c>
      <c r="AN107">
        <v>1488.6755123288999</v>
      </c>
      <c r="AO107">
        <v>1546.5527797392999</v>
      </c>
      <c r="AP107">
        <v>1604.7728266238</v>
      </c>
      <c r="AQ107">
        <v>1663.2705953461</v>
      </c>
      <c r="AR107">
        <v>1721.9791454409001</v>
      </c>
      <c r="AS107">
        <v>1780.8268598193999</v>
      </c>
      <c r="AT107">
        <v>1839.7322423610001</v>
      </c>
      <c r="AU107">
        <v>1898.5945133837999</v>
      </c>
      <c r="AV107">
        <v>1957.2763170792</v>
      </c>
      <c r="AW107">
        <v>2015.5723352769</v>
      </c>
      <c r="AX107">
        <v>2073.1519446945999</v>
      </c>
      <c r="AY107">
        <v>2129.4533788358999</v>
      </c>
      <c r="AZ107">
        <v>2183.4853559355001</v>
      </c>
      <c r="BA107">
        <v>2256.4628420665999</v>
      </c>
      <c r="BB107">
        <v>2325.0885079186</v>
      </c>
      <c r="BC107">
        <v>2390.4729311542001</v>
      </c>
      <c r="BD107">
        <v>2453.3951346007998</v>
      </c>
      <c r="BE107">
        <v>2514.402270866</v>
      </c>
      <c r="BF107">
        <v>2573.8780545149002</v>
      </c>
      <c r="BG107">
        <v>2632.0904425726999</v>
      </c>
      <c r="BH107">
        <v>2689.2252032975998</v>
      </c>
      <c r="BI107">
        <v>2745.4097198878999</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6.5242433000000004E-3</v>
      </c>
      <c r="C109">
        <v>8.0158547999999996E-3</v>
      </c>
      <c r="D109">
        <v>6.3223871500000001E-2</v>
      </c>
      <c r="E109">
        <v>0.1580332804</v>
      </c>
      <c r="F109">
        <v>0.3445425728</v>
      </c>
      <c r="G109">
        <v>0.60629365889999998</v>
      </c>
      <c r="H109">
        <v>0.44720511429999998</v>
      </c>
      <c r="I109">
        <v>0.83154193730000003</v>
      </c>
      <c r="J109">
        <v>0.93498052939999998</v>
      </c>
      <c r="K109">
        <v>1.384679617</v>
      </c>
      <c r="L109">
        <v>1.5748174416</v>
      </c>
      <c r="M109">
        <v>2.1377187438999998</v>
      </c>
      <c r="N109">
        <v>2.7155415701000001</v>
      </c>
      <c r="O109">
        <v>3.2948864728</v>
      </c>
      <c r="P109">
        <v>3.8509510949000001</v>
      </c>
      <c r="Q109">
        <v>4.3773496959999996</v>
      </c>
      <c r="R109">
        <v>4.8596559317999999</v>
      </c>
      <c r="S109">
        <v>5.2967165187000003</v>
      </c>
      <c r="T109">
        <v>4.8767770642999997</v>
      </c>
      <c r="U109">
        <v>5.3927421924000001</v>
      </c>
      <c r="V109">
        <v>5.7126803192000004</v>
      </c>
      <c r="W109">
        <v>5.9991790580000002</v>
      </c>
      <c r="X109">
        <v>6.2469486285000002</v>
      </c>
      <c r="Y109">
        <v>6.4610454116999998</v>
      </c>
      <c r="Z109">
        <v>6.6401530702000002</v>
      </c>
      <c r="AA109">
        <v>6.7868146467999999</v>
      </c>
      <c r="AB109">
        <v>6.6729377358999997</v>
      </c>
      <c r="AC109">
        <v>6.5862019447</v>
      </c>
      <c r="AD109">
        <v>6.4905397711999999</v>
      </c>
      <c r="AE109">
        <v>6.3867167040000004</v>
      </c>
      <c r="AF109">
        <v>6.2755115650000004</v>
      </c>
      <c r="AG109">
        <v>6.1577017438999997</v>
      </c>
      <c r="AH109">
        <v>6.0340528731000003</v>
      </c>
      <c r="AI109">
        <v>5.9053113771000003</v>
      </c>
      <c r="AJ109">
        <v>5.7721989596999999</v>
      </c>
      <c r="AK109">
        <v>5.6354084517</v>
      </c>
      <c r="AL109">
        <v>5.4956007305999997</v>
      </c>
      <c r="AM109">
        <v>5.3534023069999996</v>
      </c>
      <c r="AN109">
        <v>5.2094035039</v>
      </c>
      <c r="AO109">
        <v>5.0641569074000001</v>
      </c>
      <c r="AP109">
        <v>4.9181759848000004</v>
      </c>
      <c r="AQ109">
        <v>4.7719333795000001</v>
      </c>
      <c r="AR109">
        <v>4.6258583803000004</v>
      </c>
      <c r="AS109">
        <v>4.4803327604999996</v>
      </c>
      <c r="AT109">
        <v>4.3356834393000003</v>
      </c>
      <c r="AU109">
        <v>4.1921699023999999</v>
      </c>
      <c r="AV109">
        <v>4.0499618526000001</v>
      </c>
      <c r="AW109">
        <v>3.9091006062</v>
      </c>
      <c r="AX109">
        <v>3.7694319103999998</v>
      </c>
      <c r="AY109">
        <v>3.6304877907000002</v>
      </c>
      <c r="AZ109">
        <v>3.4912752554000002</v>
      </c>
      <c r="BA109">
        <v>3.3844098496999999</v>
      </c>
      <c r="BB109">
        <v>3.2718918904000001</v>
      </c>
      <c r="BC109">
        <v>3.1566848472000002</v>
      </c>
      <c r="BD109">
        <v>3.0407832814</v>
      </c>
      <c r="BE109">
        <v>2.9255347462999999</v>
      </c>
      <c r="BF109">
        <v>2.8118506959</v>
      </c>
      <c r="BG109">
        <v>2.7003462183</v>
      </c>
      <c r="BH109">
        <v>2.5914333966999998</v>
      </c>
      <c r="BI109">
        <v>2.4853841118000002</v>
      </c>
    </row>
    <row r="110" spans="1:61" x14ac:dyDescent="0.25">
      <c r="A110" t="s">
        <v>415</v>
      </c>
      <c r="B110">
        <v>63.466813676699999</v>
      </c>
      <c r="C110">
        <v>75.701461324199997</v>
      </c>
      <c r="D110">
        <v>89.320262626100003</v>
      </c>
      <c r="E110">
        <v>104.33020856589999</v>
      </c>
      <c r="F110">
        <v>120.6808337424</v>
      </c>
      <c r="G110">
        <v>138.36665824830001</v>
      </c>
      <c r="H110">
        <v>157.8680232607</v>
      </c>
      <c r="I110">
        <v>178.42343468109999</v>
      </c>
      <c r="J110">
        <v>200.6120422676</v>
      </c>
      <c r="K110">
        <v>223.96082955860001</v>
      </c>
      <c r="L110">
        <v>248.93596047130001</v>
      </c>
      <c r="M110">
        <v>275.04773603979999</v>
      </c>
      <c r="N110">
        <v>302.50406501470002</v>
      </c>
      <c r="O110">
        <v>331.34009805689999</v>
      </c>
      <c r="P110">
        <v>361.59441279560002</v>
      </c>
      <c r="Q110">
        <v>393.2856350038</v>
      </c>
      <c r="R110">
        <v>426.43060434990002</v>
      </c>
      <c r="S110">
        <v>461.02711342319998</v>
      </c>
      <c r="T110">
        <v>497.8703848472</v>
      </c>
      <c r="U110">
        <v>535.51814489410003</v>
      </c>
      <c r="V110">
        <v>574.64227385900006</v>
      </c>
      <c r="W110">
        <v>615.16806824269997</v>
      </c>
      <c r="X110">
        <v>657.09198019320002</v>
      </c>
      <c r="Y110">
        <v>700.3910635295</v>
      </c>
      <c r="Z110">
        <v>745.03485766239999</v>
      </c>
      <c r="AA110">
        <v>790.97637467760001</v>
      </c>
      <c r="AB110">
        <v>838.379121951</v>
      </c>
      <c r="AC110">
        <v>887.00518587279998</v>
      </c>
      <c r="AD110">
        <v>936.79995016299995</v>
      </c>
      <c r="AE110">
        <v>987.69155025709995</v>
      </c>
      <c r="AF110">
        <v>1039.6087503358999</v>
      </c>
      <c r="AG110">
        <v>1092.4807161659</v>
      </c>
      <c r="AH110">
        <v>1146.236974937</v>
      </c>
      <c r="AI110">
        <v>1200.8074778992</v>
      </c>
      <c r="AJ110">
        <v>1256.1227121894999</v>
      </c>
      <c r="AK110">
        <v>1312.1138251755999</v>
      </c>
      <c r="AL110">
        <v>1368.7127520966999</v>
      </c>
      <c r="AM110">
        <v>1425.8522896451</v>
      </c>
      <c r="AN110">
        <v>1483.466108825</v>
      </c>
      <c r="AO110">
        <v>1541.4886228319001</v>
      </c>
      <c r="AP110">
        <v>1599.8546506390001</v>
      </c>
      <c r="AQ110">
        <v>1658.4986619665999</v>
      </c>
      <c r="AR110">
        <v>1717.3532870607</v>
      </c>
      <c r="AS110">
        <v>1776.3465270588999</v>
      </c>
      <c r="AT110">
        <v>1835.3965589217</v>
      </c>
      <c r="AU110">
        <v>1894.4023434815001</v>
      </c>
      <c r="AV110">
        <v>1953.2263552265999</v>
      </c>
      <c r="AW110">
        <v>2011.6632346706001</v>
      </c>
      <c r="AX110">
        <v>2069.3825127842001</v>
      </c>
      <c r="AY110">
        <v>2125.8228910451999</v>
      </c>
      <c r="AZ110">
        <v>2179.9940806801001</v>
      </c>
      <c r="BA110">
        <v>2253.0784322168001</v>
      </c>
      <c r="BB110">
        <v>2321.8166160281999</v>
      </c>
      <c r="BC110">
        <v>2387.3162463069998</v>
      </c>
      <c r="BD110">
        <v>2450.3543513192999</v>
      </c>
      <c r="BE110">
        <v>2511.4767361197</v>
      </c>
      <c r="BF110">
        <v>2571.0662038189998</v>
      </c>
      <c r="BG110">
        <v>2629.3900963544002</v>
      </c>
      <c r="BH110">
        <v>2686.6337699009</v>
      </c>
      <c r="BI110">
        <v>2742.9243357761002</v>
      </c>
    </row>
    <row r="111" spans="1:61" x14ac:dyDescent="0.25">
      <c r="A111" t="s">
        <v>351</v>
      </c>
    </row>
    <row r="112" spans="1:61" x14ac:dyDescent="0.25">
      <c r="A112" t="s">
        <v>416</v>
      </c>
      <c r="B112">
        <v>36.992070537799997</v>
      </c>
      <c r="C112">
        <v>40.062561298600002</v>
      </c>
      <c r="D112">
        <v>41.725725179000001</v>
      </c>
      <c r="E112">
        <v>43.205911156699997</v>
      </c>
      <c r="F112">
        <v>44.8147027447</v>
      </c>
      <c r="G112">
        <v>46.5164124458</v>
      </c>
      <c r="H112">
        <v>46.323588927800003</v>
      </c>
      <c r="I112">
        <v>45.3843584042</v>
      </c>
      <c r="J112">
        <v>44.039345922599999</v>
      </c>
      <c r="K112">
        <v>42.455631577399998</v>
      </c>
      <c r="L112">
        <v>40.180096939800002</v>
      </c>
      <c r="M112">
        <v>37.4846952802</v>
      </c>
      <c r="N112">
        <v>35.038884019900003</v>
      </c>
      <c r="O112">
        <v>32.783872732900001</v>
      </c>
      <c r="P112">
        <v>30.771999724099999</v>
      </c>
      <c r="Q112">
        <v>28.962121909</v>
      </c>
      <c r="R112">
        <v>27.375216315900001</v>
      </c>
      <c r="S112">
        <v>25.980842355899998</v>
      </c>
      <c r="T112">
        <v>24.641369355999998</v>
      </c>
      <c r="U112">
        <v>21.891330562499999</v>
      </c>
      <c r="V112">
        <v>20.320371677600001</v>
      </c>
      <c r="W112">
        <v>18.8178732925</v>
      </c>
      <c r="X112">
        <v>17.417784635299999</v>
      </c>
      <c r="Y112">
        <v>16.088633543699999</v>
      </c>
      <c r="Z112">
        <v>14.8424539159</v>
      </c>
      <c r="AA112">
        <v>13.667377563900001</v>
      </c>
      <c r="AB112">
        <v>14.100188856600001</v>
      </c>
      <c r="AC112">
        <v>14.2716390156</v>
      </c>
      <c r="AD112">
        <v>14.423291498499999</v>
      </c>
      <c r="AE112">
        <v>14.5551522779</v>
      </c>
      <c r="AF112">
        <v>14.667368511099999</v>
      </c>
      <c r="AG112">
        <v>14.7602018302</v>
      </c>
      <c r="AH112">
        <v>14.834008499399999</v>
      </c>
      <c r="AI112">
        <v>14.889223874000001</v>
      </c>
      <c r="AJ112">
        <v>14.926349608000001</v>
      </c>
      <c r="AK112">
        <v>14.945942646600001</v>
      </c>
      <c r="AL112">
        <v>14.9486055941</v>
      </c>
      <c r="AM112">
        <v>14.9349776419</v>
      </c>
      <c r="AN112">
        <v>14.905725992100001</v>
      </c>
      <c r="AO112">
        <v>14.861536989699999</v>
      </c>
      <c r="AP112">
        <v>14.803106662799999</v>
      </c>
      <c r="AQ112">
        <v>14.731129122</v>
      </c>
      <c r="AR112">
        <v>14.6462809353</v>
      </c>
      <c r="AS112">
        <v>14.549198264299999</v>
      </c>
      <c r="AT112">
        <v>14.440440478199999</v>
      </c>
      <c r="AU112">
        <v>14.3204310509</v>
      </c>
      <c r="AV112">
        <v>14.1893562365</v>
      </c>
      <c r="AW112">
        <v>14.046991394899999</v>
      </c>
      <c r="AX112">
        <v>13.8923978523</v>
      </c>
      <c r="AY112">
        <v>13.7233846677</v>
      </c>
      <c r="AZ112">
        <v>13.5355335281</v>
      </c>
      <c r="BA112">
        <v>13.4576530615</v>
      </c>
      <c r="BB112">
        <v>13.3438291385</v>
      </c>
      <c r="BC112">
        <v>13.204073982900001</v>
      </c>
      <c r="BD112">
        <v>13.045400769700001</v>
      </c>
      <c r="BE112">
        <v>12.8727839444</v>
      </c>
      <c r="BF112">
        <v>12.6897995654</v>
      </c>
      <c r="BG112">
        <v>12.4990573416</v>
      </c>
      <c r="BH112">
        <v>12.302494573500001</v>
      </c>
      <c r="BI112">
        <v>12.1015773405</v>
      </c>
    </row>
    <row r="113" spans="1:61" x14ac:dyDescent="0.25">
      <c r="A113" t="s">
        <v>417</v>
      </c>
      <c r="B113">
        <v>33.692070537799999</v>
      </c>
      <c r="C113">
        <v>37.422561298600002</v>
      </c>
      <c r="D113">
        <v>39.613725178999999</v>
      </c>
      <c r="E113">
        <v>41.516311156699999</v>
      </c>
      <c r="F113">
        <v>43.463022744699998</v>
      </c>
      <c r="G113">
        <v>45.435068445799999</v>
      </c>
      <c r="H113">
        <v>45.458513727800003</v>
      </c>
      <c r="I113">
        <v>44.692298244200003</v>
      </c>
      <c r="J113">
        <v>43.4856977946</v>
      </c>
      <c r="K113">
        <v>42.012713075000001</v>
      </c>
      <c r="L113">
        <v>39.825762137799998</v>
      </c>
      <c r="M113">
        <v>37.201227438700002</v>
      </c>
      <c r="N113">
        <v>34.812109746700003</v>
      </c>
      <c r="O113">
        <v>32.6024533143</v>
      </c>
      <c r="P113">
        <v>30.626864189300001</v>
      </c>
      <c r="Q113">
        <v>28.846013481100002</v>
      </c>
      <c r="R113">
        <v>27.282329573599998</v>
      </c>
      <c r="S113">
        <v>25.906532962099998</v>
      </c>
      <c r="T113">
        <v>24.581921840900002</v>
      </c>
      <c r="U113">
        <v>21.843772550400001</v>
      </c>
      <c r="V113">
        <v>20.282325268000001</v>
      </c>
      <c r="W113">
        <v>18.787436164799999</v>
      </c>
      <c r="X113">
        <v>17.3934349331</v>
      </c>
      <c r="Y113">
        <v>16.069153782000001</v>
      </c>
      <c r="Z113">
        <v>14.826870106499999</v>
      </c>
      <c r="AA113">
        <v>13.654910516399999</v>
      </c>
      <c r="AB113">
        <v>14.090215218599999</v>
      </c>
      <c r="AC113">
        <v>14.2636601052</v>
      </c>
      <c r="AD113">
        <v>14.4169083702</v>
      </c>
      <c r="AE113">
        <v>14.550045775199999</v>
      </c>
      <c r="AF113">
        <v>14.663283308900001</v>
      </c>
      <c r="AG113">
        <v>14.7569336685</v>
      </c>
      <c r="AH113">
        <v>14.831393970000001</v>
      </c>
      <c r="AI113">
        <v>14.887132250500001</v>
      </c>
      <c r="AJ113">
        <v>14.924676309200001</v>
      </c>
      <c r="AK113">
        <v>14.944604007500001</v>
      </c>
      <c r="AL113">
        <v>14.947534682900001</v>
      </c>
      <c r="AM113">
        <v>14.934120912999999</v>
      </c>
      <c r="AN113">
        <v>14.9050406089</v>
      </c>
      <c r="AO113">
        <v>14.8609886832</v>
      </c>
      <c r="AP113">
        <v>14.8026680175</v>
      </c>
      <c r="AQ113">
        <v>14.7307782058</v>
      </c>
      <c r="AR113">
        <v>14.6460002023</v>
      </c>
      <c r="AS113">
        <v>14.548973677899999</v>
      </c>
      <c r="AT113">
        <v>14.4402608091</v>
      </c>
      <c r="AU113">
        <v>14.3202873157</v>
      </c>
      <c r="AV113">
        <v>14.1892412483</v>
      </c>
      <c r="AW113">
        <v>14.0468994043</v>
      </c>
      <c r="AX113">
        <v>13.892324259800001</v>
      </c>
      <c r="AY113">
        <v>13.723325793800001</v>
      </c>
      <c r="AZ113">
        <v>13.535486428900001</v>
      </c>
      <c r="BA113">
        <v>13.4576153822</v>
      </c>
      <c r="BB113">
        <v>13.343798995</v>
      </c>
      <c r="BC113">
        <v>13.2040498681</v>
      </c>
      <c r="BD113">
        <v>13.045381477899999</v>
      </c>
      <c r="BE113">
        <v>12.872768511</v>
      </c>
      <c r="BF113">
        <v>12.689787218599999</v>
      </c>
      <c r="BG113">
        <v>12.4990474642</v>
      </c>
      <c r="BH113">
        <v>12.302486671600001</v>
      </c>
      <c r="BI113">
        <v>12.101571019</v>
      </c>
    </row>
    <row r="114" spans="1:61" x14ac:dyDescent="0.25">
      <c r="A114" t="s">
        <v>418</v>
      </c>
      <c r="B114">
        <v>0.52989961819999998</v>
      </c>
      <c r="C114">
        <v>0.49316101880000002</v>
      </c>
      <c r="D114">
        <v>0.44186056880000002</v>
      </c>
      <c r="E114">
        <v>0.39580494939999999</v>
      </c>
      <c r="F114">
        <v>0.35739467349999998</v>
      </c>
      <c r="G114">
        <v>0.32499932380000002</v>
      </c>
      <c r="H114">
        <v>0.28508493439999999</v>
      </c>
      <c r="I114">
        <v>0.24720274410000001</v>
      </c>
      <c r="J114">
        <v>0.2136146635</v>
      </c>
      <c r="K114">
        <v>0.18430256280000001</v>
      </c>
      <c r="L114">
        <v>0.15691181430000001</v>
      </c>
      <c r="M114">
        <v>0.13225589760000001</v>
      </c>
      <c r="N114">
        <v>0.1122174735</v>
      </c>
      <c r="O114">
        <v>9.5708360899999997E-2</v>
      </c>
      <c r="P114">
        <v>8.2205553799999997E-2</v>
      </c>
      <c r="Q114">
        <v>7.1050827600000005E-2</v>
      </c>
      <c r="R114">
        <v>6.18754818E-2</v>
      </c>
      <c r="S114">
        <v>5.4271199300000003E-2</v>
      </c>
      <c r="T114">
        <v>4.7707634200000001E-2</v>
      </c>
      <c r="U114">
        <v>3.9359379899999998E-2</v>
      </c>
      <c r="V114">
        <v>3.4029063900000003E-2</v>
      </c>
      <c r="W114">
        <v>2.9425058099999998E-2</v>
      </c>
      <c r="X114">
        <v>2.5491226299999999E-2</v>
      </c>
      <c r="Y114">
        <v>2.2086899100000001E-2</v>
      </c>
      <c r="Z114">
        <v>1.9154142900000001E-2</v>
      </c>
      <c r="AA114">
        <v>1.66138937E-2</v>
      </c>
      <c r="AB114">
        <v>1.6178588099999999E-2</v>
      </c>
      <c r="AC114">
        <v>1.54836825E-2</v>
      </c>
      <c r="AD114">
        <v>1.4821871299999999E-2</v>
      </c>
      <c r="AE114">
        <v>1.41914407E-2</v>
      </c>
      <c r="AF114">
        <v>1.3590772100000001E-2</v>
      </c>
      <c r="AG114">
        <v>1.3018336599999999E-2</v>
      </c>
      <c r="AH114">
        <v>1.2472689699999999E-2</v>
      </c>
      <c r="AI114">
        <v>1.19524664E-2</v>
      </c>
      <c r="AJ114">
        <v>1.1456376399999999E-2</v>
      </c>
      <c r="AK114">
        <v>1.0983199799999999E-2</v>
      </c>
      <c r="AL114">
        <v>1.0531782999999999E-2</v>
      </c>
      <c r="AM114">
        <v>1.0101035E-2</v>
      </c>
      <c r="AN114">
        <v>9.6899233999999997E-3</v>
      </c>
      <c r="AO114">
        <v>9.2974715999999992E-3</v>
      </c>
      <c r="AP114">
        <v>8.9227552000000002E-3</v>
      </c>
      <c r="AQ114">
        <v>8.5648990000000008E-3</v>
      </c>
      <c r="AR114">
        <v>8.2230742999999992E-3</v>
      </c>
      <c r="AS114">
        <v>7.8964966000000004E-3</v>
      </c>
      <c r="AT114">
        <v>7.5844223999999997E-3</v>
      </c>
      <c r="AU114">
        <v>7.2861473999999999E-3</v>
      </c>
      <c r="AV114">
        <v>7.0010044E-3</v>
      </c>
      <c r="AW114">
        <v>6.7283604999999998E-3</v>
      </c>
      <c r="AX114">
        <v>6.4676163000000004E-3</v>
      </c>
      <c r="AY114">
        <v>6.2182028999999998E-3</v>
      </c>
      <c r="AZ114">
        <v>5.9795810999999999E-3</v>
      </c>
      <c r="BA114">
        <v>5.7512392000000001E-3</v>
      </c>
      <c r="BB114">
        <v>5.5326917999999996E-3</v>
      </c>
      <c r="BC114">
        <v>5.3234783000000001E-3</v>
      </c>
      <c r="BD114">
        <v>5.1231612999999999E-3</v>
      </c>
      <c r="BE114">
        <v>4.9313257999999997E-3</v>
      </c>
      <c r="BF114">
        <v>4.7475775E-3</v>
      </c>
      <c r="BG114">
        <v>4.5715421000000001E-3</v>
      </c>
      <c r="BH114">
        <v>4.4028640000000003E-3</v>
      </c>
      <c r="BI114">
        <v>4.2412053000000002E-3</v>
      </c>
    </row>
    <row r="115" spans="1:61" x14ac:dyDescent="0.25">
      <c r="A115" t="s">
        <v>419</v>
      </c>
    </row>
    <row r="116" spans="1:61" x14ac:dyDescent="0.25">
      <c r="A116" t="s">
        <v>420</v>
      </c>
      <c r="B116">
        <v>16.418178609800002</v>
      </c>
      <c r="C116">
        <v>19.3952902403</v>
      </c>
      <c r="D116">
        <v>22.675528253100001</v>
      </c>
      <c r="E116">
        <v>26.2701354322</v>
      </c>
      <c r="F116">
        <v>30.149981332100001</v>
      </c>
      <c r="G116">
        <v>34.3161989193</v>
      </c>
      <c r="H116">
        <v>39.090556633799999</v>
      </c>
      <c r="I116">
        <v>43.934234350600001</v>
      </c>
      <c r="J116">
        <v>49.299788135299998</v>
      </c>
      <c r="K116">
        <v>54.842210323000003</v>
      </c>
      <c r="L116">
        <v>60.909207615600003</v>
      </c>
      <c r="M116">
        <v>67.141454441600004</v>
      </c>
      <c r="N116">
        <v>73.711877386699996</v>
      </c>
      <c r="O116">
        <v>80.626946923399998</v>
      </c>
      <c r="P116">
        <v>87.899752527999993</v>
      </c>
      <c r="Q116">
        <v>95.530756864699995</v>
      </c>
      <c r="R116">
        <v>103.52235263990001</v>
      </c>
      <c r="S116">
        <v>111.8629397788</v>
      </c>
      <c r="T116">
        <v>121.1193076293</v>
      </c>
      <c r="U116">
        <v>130.2210078235</v>
      </c>
      <c r="V116">
        <v>139.7713073699</v>
      </c>
      <c r="W116">
        <v>149.68602135340001</v>
      </c>
      <c r="X116">
        <v>159.96117594020001</v>
      </c>
      <c r="Y116">
        <v>170.5797669239</v>
      </c>
      <c r="Z116">
        <v>181.51864653050001</v>
      </c>
      <c r="AA116">
        <v>192.73407773829999</v>
      </c>
      <c r="AB116">
        <v>204.42558387700001</v>
      </c>
      <c r="AC116">
        <v>216.419008719</v>
      </c>
      <c r="AD116">
        <v>228.71648715719999</v>
      </c>
      <c r="AE116">
        <v>241.3015193697</v>
      </c>
      <c r="AF116">
        <v>254.15744164700001</v>
      </c>
      <c r="AG116">
        <v>267.26748547739999</v>
      </c>
      <c r="AH116">
        <v>280.61483690540001</v>
      </c>
      <c r="AI116">
        <v>294.18268638059999</v>
      </c>
      <c r="AJ116">
        <v>307.95425785949999</v>
      </c>
      <c r="AK116">
        <v>321.91283763690001</v>
      </c>
      <c r="AL116">
        <v>336.041708519</v>
      </c>
      <c r="AM116">
        <v>350.32403544649998</v>
      </c>
      <c r="AN116">
        <v>364.74255524879999</v>
      </c>
      <c r="AO116">
        <v>379.27904796630003</v>
      </c>
      <c r="AP116">
        <v>393.91325652170002</v>
      </c>
      <c r="AQ116">
        <v>408.62089286330001</v>
      </c>
      <c r="AR116">
        <v>423.3700157998</v>
      </c>
      <c r="AS116">
        <v>438.11432014579998</v>
      </c>
      <c r="AT116">
        <v>452.7811746978</v>
      </c>
      <c r="AU116">
        <v>467.24947139220001</v>
      </c>
      <c r="AV116">
        <v>481.30974146369999</v>
      </c>
      <c r="AW116">
        <v>494.59144231369999</v>
      </c>
      <c r="AX116">
        <v>506.42957903169997</v>
      </c>
      <c r="AY116">
        <v>515.61815179710004</v>
      </c>
      <c r="AZ116">
        <v>563.04482878490001</v>
      </c>
      <c r="BA116">
        <v>581.92091957920002</v>
      </c>
      <c r="BB116">
        <v>599.67449023250003</v>
      </c>
      <c r="BC116">
        <v>616.59161328460004</v>
      </c>
      <c r="BD116">
        <v>632.87297815529996</v>
      </c>
      <c r="BE116">
        <v>648.65955436199999</v>
      </c>
      <c r="BF116">
        <v>664.05021158240004</v>
      </c>
      <c r="BG116">
        <v>679.11399839620003</v>
      </c>
      <c r="BH116">
        <v>693.89878825259996</v>
      </c>
      <c r="BI116">
        <v>708.43741122699998</v>
      </c>
    </row>
    <row r="117" spans="1:61" x14ac:dyDescent="0.25">
      <c r="A117" t="s">
        <v>421</v>
      </c>
      <c r="B117">
        <v>135</v>
      </c>
      <c r="C117">
        <v>161.80704304919999</v>
      </c>
      <c r="D117">
        <v>192.52189205170001</v>
      </c>
      <c r="E117">
        <v>227.05989330310001</v>
      </c>
      <c r="F117">
        <v>265.4272735577</v>
      </c>
      <c r="G117">
        <v>307.4820574236</v>
      </c>
      <c r="H117">
        <v>353.14607468460002</v>
      </c>
      <c r="I117">
        <v>403.9820088093</v>
      </c>
      <c r="J117">
        <v>458.21850813470002</v>
      </c>
      <c r="K117">
        <v>517.07238754510001</v>
      </c>
      <c r="L117">
        <v>579.5371257365</v>
      </c>
      <c r="M117">
        <v>646.75691545439997</v>
      </c>
      <c r="N117">
        <v>717.61076321480004</v>
      </c>
      <c r="O117">
        <v>792.30136650429995</v>
      </c>
      <c r="P117">
        <v>870.98076852429995</v>
      </c>
      <c r="Q117">
        <v>953.80419664609997</v>
      </c>
      <c r="R117">
        <v>1040.8656244009001</v>
      </c>
      <c r="S117">
        <v>1132.2325057521</v>
      </c>
      <c r="T117">
        <v>1227.8866712155</v>
      </c>
      <c r="U117">
        <v>1330.6513386324</v>
      </c>
      <c r="V117">
        <v>1436.8413480664999</v>
      </c>
      <c r="W117">
        <v>1547.2969844693</v>
      </c>
      <c r="X117">
        <v>1662.0935031264</v>
      </c>
      <c r="Y117">
        <v>1781.2554723623</v>
      </c>
      <c r="Z117">
        <v>1904.7123784948001</v>
      </c>
      <c r="AA117">
        <v>2032.3068450297001</v>
      </c>
      <c r="AB117">
        <v>2163.7272576130999</v>
      </c>
      <c r="AC117">
        <v>2299.7872277329002</v>
      </c>
      <c r="AD117">
        <v>2440.0964036992</v>
      </c>
      <c r="AE117">
        <v>2584.4349612062001</v>
      </c>
      <c r="AF117">
        <v>2732.5905970909998</v>
      </c>
      <c r="AG117">
        <v>2884.3546299115001</v>
      </c>
      <c r="AH117">
        <v>3039.5199928036</v>
      </c>
      <c r="AI117">
        <v>3197.8803450775999</v>
      </c>
      <c r="AJ117">
        <v>3359.2297968678999</v>
      </c>
      <c r="AK117">
        <v>3523.3628920499</v>
      </c>
      <c r="AL117">
        <v>3690.0747423112002</v>
      </c>
      <c r="AM117">
        <v>3859.1607771821</v>
      </c>
      <c r="AN117">
        <v>4030.4160245506</v>
      </c>
      <c r="AO117">
        <v>4203.6331345808003</v>
      </c>
      <c r="AP117">
        <v>4378.5985694700003</v>
      </c>
      <c r="AQ117">
        <v>4555.0849518948999</v>
      </c>
      <c r="AR117">
        <v>4732.8365775609</v>
      </c>
      <c r="AS117">
        <v>4911.5427496828997</v>
      </c>
      <c r="AT117">
        <v>5090.7884789891996</v>
      </c>
      <c r="AU117">
        <v>5269.9655624474999</v>
      </c>
      <c r="AV117">
        <v>5448.1093219308004</v>
      </c>
      <c r="AW117">
        <v>5623.6027808255003</v>
      </c>
      <c r="AX117">
        <v>5793.6384176181</v>
      </c>
      <c r="AY117">
        <v>5953.2334443776999</v>
      </c>
      <c r="AZ117">
        <v>6093.4155755561997</v>
      </c>
      <c r="BA117">
        <v>6413.3251071348004</v>
      </c>
      <c r="BB117">
        <v>6696.6089404079003</v>
      </c>
      <c r="BC117">
        <v>6952.6530643837996</v>
      </c>
      <c r="BD117">
        <v>7188.4301744108998</v>
      </c>
      <c r="BE117">
        <v>7409.0610244645004</v>
      </c>
      <c r="BF117">
        <v>7618.2742161463002</v>
      </c>
      <c r="BG117">
        <v>7818.7657998041996</v>
      </c>
      <c r="BH117">
        <v>8012.4730091071997</v>
      </c>
      <c r="BI117">
        <v>8200.7791284105006</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0.14069174000000001</v>
      </c>
      <c r="D120">
        <v>0.1397016613</v>
      </c>
      <c r="E120">
        <v>0.13858568190000001</v>
      </c>
      <c r="F120">
        <v>0.13745089129999999</v>
      </c>
      <c r="G120">
        <v>0.13639869199999999</v>
      </c>
      <c r="H120">
        <v>0.135458991</v>
      </c>
      <c r="I120">
        <v>0.13425752329999999</v>
      </c>
      <c r="J120">
        <v>0.133279701</v>
      </c>
      <c r="K120">
        <v>0.13225718110000001</v>
      </c>
      <c r="L120">
        <v>0.13138580429999999</v>
      </c>
      <c r="M120">
        <v>0.1304735249</v>
      </c>
      <c r="N120">
        <v>0.12968870930000001</v>
      </c>
      <c r="O120">
        <v>0.12898263739999999</v>
      </c>
      <c r="P120">
        <v>0.12832582419999999</v>
      </c>
      <c r="Q120">
        <v>0.12769640979999999</v>
      </c>
      <c r="R120">
        <v>0.1270835816</v>
      </c>
      <c r="S120">
        <v>0.1264810646</v>
      </c>
      <c r="T120">
        <v>0.12588990990000001</v>
      </c>
      <c r="U120">
        <v>0.1251227778</v>
      </c>
      <c r="V120">
        <v>0.1244457811</v>
      </c>
      <c r="W120">
        <v>0.123793478</v>
      </c>
      <c r="X120">
        <v>0.1231573772</v>
      </c>
      <c r="Y120">
        <v>0.122533067</v>
      </c>
      <c r="Z120">
        <v>0.1219210261</v>
      </c>
      <c r="AA120">
        <v>0.12132475049999999</v>
      </c>
      <c r="AB120">
        <v>0.1207523935</v>
      </c>
      <c r="AC120">
        <v>0.1201684116</v>
      </c>
      <c r="AD120">
        <v>0.11958683420000001</v>
      </c>
      <c r="AE120">
        <v>0.119012758</v>
      </c>
      <c r="AF120">
        <v>0.1184496499</v>
      </c>
      <c r="AG120">
        <v>0.1178998434</v>
      </c>
      <c r="AH120">
        <v>0.1173648648</v>
      </c>
      <c r="AI120">
        <v>0.1168456526</v>
      </c>
      <c r="AJ120">
        <v>0.116342713</v>
      </c>
      <c r="AK120">
        <v>0.11585623370000001</v>
      </c>
      <c r="AL120">
        <v>0.1153861702</v>
      </c>
      <c r="AM120">
        <v>0.1149323196</v>
      </c>
      <c r="AN120">
        <v>0.1144943873</v>
      </c>
      <c r="AO120">
        <v>0.11407206139999999</v>
      </c>
      <c r="AP120">
        <v>0.113665102</v>
      </c>
      <c r="AQ120">
        <v>0.11327347409999999</v>
      </c>
      <c r="AR120">
        <v>0.11289756250000001</v>
      </c>
      <c r="AS120">
        <v>0.1125385284</v>
      </c>
      <c r="AT120">
        <v>0.1121989333</v>
      </c>
      <c r="AU120">
        <v>0.1118838117</v>
      </c>
      <c r="AV120">
        <v>0.1116025881</v>
      </c>
      <c r="AW120">
        <v>0.11137246570000001</v>
      </c>
      <c r="AX120">
        <v>0.11122451830000001</v>
      </c>
      <c r="AY120">
        <v>0.11121486160000001</v>
      </c>
      <c r="AZ120">
        <v>0.1114457636</v>
      </c>
      <c r="BA120">
        <v>0.10945728709999999</v>
      </c>
      <c r="BB120">
        <v>0.10804615789999999</v>
      </c>
      <c r="BC120">
        <v>0.1070242928</v>
      </c>
      <c r="BD120">
        <v>0.1062688427</v>
      </c>
      <c r="BE120">
        <v>0.1056978978</v>
      </c>
      <c r="BF120">
        <v>0.1052560168</v>
      </c>
      <c r="BG120">
        <v>0.1049052543</v>
      </c>
      <c r="BH120">
        <v>0.1046194195</v>
      </c>
      <c r="BI120">
        <v>0.1043803143</v>
      </c>
    </row>
    <row r="121" spans="1:61" x14ac:dyDescent="0.25">
      <c r="A121" t="s">
        <v>425</v>
      </c>
      <c r="B121" t="s">
        <v>317</v>
      </c>
    </row>
    <row r="122" spans="1:61" x14ac:dyDescent="0.25">
      <c r="A122" t="s">
        <v>324</v>
      </c>
    </row>
    <row r="123" spans="1:61" x14ac:dyDescent="0.25">
      <c r="A123" t="s">
        <v>426</v>
      </c>
      <c r="B123">
        <v>47.048635066899998</v>
      </c>
      <c r="C123">
        <v>56.306171083800002</v>
      </c>
      <c r="D123">
        <v>66.644734373000006</v>
      </c>
      <c r="E123">
        <v>78.060073133700001</v>
      </c>
      <c r="F123">
        <v>90.5308524103</v>
      </c>
      <c r="G123">
        <v>104.05045932900001</v>
      </c>
      <c r="H123">
        <v>118.777466627</v>
      </c>
      <c r="I123">
        <v>134.4892003306</v>
      </c>
      <c r="J123">
        <v>151.31225413230001</v>
      </c>
      <c r="K123">
        <v>169.11861923559999</v>
      </c>
      <c r="L123">
        <v>188.02675285570001</v>
      </c>
      <c r="M123">
        <v>207.9062815982</v>
      </c>
      <c r="N123">
        <v>228.79218762799999</v>
      </c>
      <c r="O123">
        <v>250.71315113349999</v>
      </c>
      <c r="P123">
        <v>273.6946602676</v>
      </c>
      <c r="Q123">
        <v>297.75487813910001</v>
      </c>
      <c r="R123">
        <v>322.90825171</v>
      </c>
      <c r="S123">
        <v>349.16417364440002</v>
      </c>
      <c r="T123">
        <v>376.75107721789999</v>
      </c>
      <c r="U123">
        <v>405.2971370706</v>
      </c>
      <c r="V123">
        <v>434.87096648900001</v>
      </c>
      <c r="W123">
        <v>465.48204688930002</v>
      </c>
      <c r="X123">
        <v>497.13080425290002</v>
      </c>
      <c r="Y123">
        <v>529.81129660559998</v>
      </c>
      <c r="Z123">
        <v>563.51621113190004</v>
      </c>
      <c r="AA123">
        <v>598.24229693929999</v>
      </c>
      <c r="AB123">
        <v>633.95353807399999</v>
      </c>
      <c r="AC123">
        <v>670.58617715369996</v>
      </c>
      <c r="AD123">
        <v>708.08346300580001</v>
      </c>
      <c r="AE123">
        <v>746.39003088740003</v>
      </c>
      <c r="AF123">
        <v>785.45130868889999</v>
      </c>
      <c r="AG123">
        <v>825.21323068849995</v>
      </c>
      <c r="AH123">
        <v>865.6221380316</v>
      </c>
      <c r="AI123">
        <v>906.62479151859998</v>
      </c>
      <c r="AJ123">
        <v>948.16845433009996</v>
      </c>
      <c r="AK123">
        <v>990.20098753859997</v>
      </c>
      <c r="AL123">
        <v>1032.6710435778</v>
      </c>
      <c r="AM123">
        <v>1075.5282541986001</v>
      </c>
      <c r="AN123">
        <v>1118.7235535761999</v>
      </c>
      <c r="AO123">
        <v>1162.2095748656</v>
      </c>
      <c r="AP123">
        <v>1205.9413941173</v>
      </c>
      <c r="AQ123">
        <v>1249.8777691032999</v>
      </c>
      <c r="AR123">
        <v>1293.9832712609</v>
      </c>
      <c r="AS123">
        <v>1338.2322069131999</v>
      </c>
      <c r="AT123">
        <v>1382.6153842239</v>
      </c>
      <c r="AU123">
        <v>1427.1528720891999</v>
      </c>
      <c r="AV123">
        <v>1471.9166137628999</v>
      </c>
      <c r="AW123">
        <v>1517.0717923569</v>
      </c>
      <c r="AX123">
        <v>1562.9529337525</v>
      </c>
      <c r="AY123">
        <v>1610.2047392480999</v>
      </c>
      <c r="AZ123">
        <v>1616.9492518952</v>
      </c>
      <c r="BA123">
        <v>1671.1575126375999</v>
      </c>
      <c r="BB123">
        <v>1722.1421257958</v>
      </c>
      <c r="BC123">
        <v>1770.7246330224</v>
      </c>
      <c r="BD123">
        <v>1817.4813731639999</v>
      </c>
      <c r="BE123">
        <v>1862.8171817576001</v>
      </c>
      <c r="BF123">
        <v>1907.0159922365999</v>
      </c>
      <c r="BG123">
        <v>1950.2760979581999</v>
      </c>
      <c r="BH123">
        <v>1992.7349816484</v>
      </c>
      <c r="BI123">
        <v>2034.4869245492</v>
      </c>
    </row>
    <row r="124" spans="1:61" x14ac:dyDescent="0.25">
      <c r="A124" t="s">
        <v>427</v>
      </c>
      <c r="B124" t="s">
        <v>317</v>
      </c>
    </row>
    <row r="125" spans="1:61" x14ac:dyDescent="0.25">
      <c r="A125" t="s">
        <v>428</v>
      </c>
      <c r="B125" t="s">
        <v>317</v>
      </c>
    </row>
    <row r="126" spans="1:61" x14ac:dyDescent="0.25">
      <c r="A126" t="s">
        <v>429</v>
      </c>
      <c r="B126">
        <v>6.8804672516999998</v>
      </c>
      <c r="C126">
        <v>7.7744205908000001</v>
      </c>
      <c r="D126">
        <v>8.7551481375000009</v>
      </c>
      <c r="E126">
        <v>9.8221951621999999</v>
      </c>
      <c r="F126">
        <v>10.9740360279</v>
      </c>
      <c r="G126">
        <v>12.2116980787</v>
      </c>
      <c r="H126">
        <v>13.5553099675</v>
      </c>
      <c r="I126">
        <v>14.9808045241</v>
      </c>
      <c r="J126">
        <v>16.504594766299999</v>
      </c>
      <c r="K126">
        <v>18.114522906000001</v>
      </c>
      <c r="L126">
        <v>19.825210268500001</v>
      </c>
      <c r="M126">
        <v>21.624428984800002</v>
      </c>
      <c r="N126">
        <v>23.517466767799998</v>
      </c>
      <c r="O126">
        <v>25.508556602300001</v>
      </c>
      <c r="P126">
        <v>27.601300967299998</v>
      </c>
      <c r="Q126">
        <v>29.798326530499999</v>
      </c>
      <c r="R126">
        <v>32.101708451599997</v>
      </c>
      <c r="S126">
        <v>34.512875635500002</v>
      </c>
      <c r="T126">
        <v>37.054683664099997</v>
      </c>
      <c r="U126">
        <v>39.690731575000001</v>
      </c>
      <c r="V126">
        <v>42.428133754900003</v>
      </c>
      <c r="W126">
        <v>45.2680465603</v>
      </c>
      <c r="X126">
        <v>48.210654272500001</v>
      </c>
      <c r="Y126">
        <v>51.255456249799998</v>
      </c>
      <c r="Z126">
        <v>54.401767074600002</v>
      </c>
      <c r="AA126">
        <v>57.6492495468</v>
      </c>
      <c r="AB126">
        <v>60.994375639399998</v>
      </c>
      <c r="AC126">
        <v>64.430938127999994</v>
      </c>
      <c r="AD126">
        <v>67.953401763000002</v>
      </c>
      <c r="AE126">
        <v>71.556358334999999</v>
      </c>
      <c r="AF126">
        <v>75.234468989199996</v>
      </c>
      <c r="AG126">
        <v>78.982437293700002</v>
      </c>
      <c r="AH126">
        <v>82.795000854400001</v>
      </c>
      <c r="AI126">
        <v>86.6669339794</v>
      </c>
      <c r="AJ126">
        <v>90.593057119700006</v>
      </c>
      <c r="AK126">
        <v>94.568247494900007</v>
      </c>
      <c r="AL126">
        <v>98.587458963800003</v>
      </c>
      <c r="AM126">
        <v>102.6457412046</v>
      </c>
      <c r="AN126">
        <v>106.73827161289999</v>
      </c>
      <c r="AO126">
        <v>110.8603940073</v>
      </c>
      <c r="AP126">
        <v>115.0076902684</v>
      </c>
      <c r="AQ126">
        <v>119.1760989564</v>
      </c>
      <c r="AR126">
        <v>123.3621188563</v>
      </c>
      <c r="AS126">
        <v>127.56318284220001</v>
      </c>
      <c r="AT126">
        <v>131.77830268260001</v>
      </c>
      <c r="AU126">
        <v>136.0092845357</v>
      </c>
      <c r="AV126">
        <v>140.26288302559999</v>
      </c>
      <c r="AW126">
        <v>144.5547414026</v>
      </c>
      <c r="AX126">
        <v>148.91664039560001</v>
      </c>
      <c r="AY126">
        <v>153.40991245629999</v>
      </c>
      <c r="AZ126">
        <v>154.0448040654</v>
      </c>
      <c r="BA126">
        <v>159.20228431909999</v>
      </c>
      <c r="BB126">
        <v>164.05318169360001</v>
      </c>
      <c r="BC126">
        <v>168.67574258240001</v>
      </c>
      <c r="BD126">
        <v>173.1248418724</v>
      </c>
      <c r="BE126">
        <v>177.43901078580001</v>
      </c>
      <c r="BF126">
        <v>181.64526132469999</v>
      </c>
      <c r="BG126">
        <v>185.7624476956</v>
      </c>
      <c r="BH126">
        <v>189.8036328487</v>
      </c>
      <c r="BI126">
        <v>193.77776657179999</v>
      </c>
    </row>
    <row r="127" spans="1:61" x14ac:dyDescent="0.25">
      <c r="A127" t="s">
        <v>430</v>
      </c>
      <c r="B127" t="s">
        <v>317</v>
      </c>
    </row>
    <row r="128" spans="1:61" x14ac:dyDescent="0.25">
      <c r="A128" t="s">
        <v>431</v>
      </c>
      <c r="B128">
        <v>0.2892699715</v>
      </c>
      <c r="C128">
        <v>0.33916901579999997</v>
      </c>
      <c r="D128">
        <v>0.38513847109999999</v>
      </c>
      <c r="E128">
        <v>0.42735674569999998</v>
      </c>
      <c r="F128">
        <v>0.46604670079999999</v>
      </c>
      <c r="G128">
        <v>0.50154920820000004</v>
      </c>
      <c r="H128">
        <v>0.53461847880000002</v>
      </c>
      <c r="I128">
        <v>0.56487221129999998</v>
      </c>
      <c r="J128">
        <v>0.59291126039999997</v>
      </c>
      <c r="K128">
        <v>0.61872485320000004</v>
      </c>
      <c r="L128">
        <v>0.64274085619999999</v>
      </c>
      <c r="M128">
        <v>0.6649564174</v>
      </c>
      <c r="N128">
        <v>0.68560853769999996</v>
      </c>
      <c r="O128">
        <v>0.70487891140000003</v>
      </c>
      <c r="P128">
        <v>0.7229134599</v>
      </c>
      <c r="Q128">
        <v>0.73982906069999999</v>
      </c>
      <c r="R128">
        <v>0.75572418539999997</v>
      </c>
      <c r="S128">
        <v>0.77068249079999995</v>
      </c>
      <c r="T128">
        <v>0.7848934139</v>
      </c>
      <c r="U128">
        <v>0.79821096250000001</v>
      </c>
      <c r="V128">
        <v>0.81074744570000001</v>
      </c>
      <c r="W128">
        <v>0.82257095260000002</v>
      </c>
      <c r="X128">
        <v>0.83373823290000004</v>
      </c>
      <c r="Y128">
        <v>0.844298251</v>
      </c>
      <c r="Z128">
        <v>0.85429524430000003</v>
      </c>
      <c r="AA128">
        <v>0.86377077349999998</v>
      </c>
      <c r="AB128">
        <v>0.87275449090000001</v>
      </c>
      <c r="AC128">
        <v>0.8812688568</v>
      </c>
      <c r="AD128">
        <v>0.88933858730000004</v>
      </c>
      <c r="AE128">
        <v>0.89698834039999997</v>
      </c>
      <c r="AF128">
        <v>0.90424215320000001</v>
      </c>
      <c r="AG128">
        <v>0.91112312770000004</v>
      </c>
      <c r="AH128">
        <v>0.91765326629999999</v>
      </c>
      <c r="AI128">
        <v>0.92385339899999996</v>
      </c>
      <c r="AJ128">
        <v>0.92974316489999997</v>
      </c>
      <c r="AK128">
        <v>0.93534102620000004</v>
      </c>
      <c r="AL128">
        <v>0.94066431189999999</v>
      </c>
      <c r="AM128">
        <v>0.94572927009999996</v>
      </c>
      <c r="AN128">
        <v>0.95055114080000003</v>
      </c>
      <c r="AO128">
        <v>0.95514423280000005</v>
      </c>
      <c r="AP128">
        <v>0.95952203059999996</v>
      </c>
      <c r="AQ128">
        <v>0.96369733229999999</v>
      </c>
      <c r="AR128">
        <v>0.96768244059999997</v>
      </c>
      <c r="AS128">
        <v>0.97148946290000004</v>
      </c>
      <c r="AT128">
        <v>0.97513076710000002</v>
      </c>
      <c r="AU128">
        <v>0.97861978110000003</v>
      </c>
      <c r="AV128">
        <v>0.98197230670000002</v>
      </c>
      <c r="AW128">
        <v>0.98520880460000004</v>
      </c>
      <c r="AX128">
        <v>0.9883584057</v>
      </c>
      <c r="AY128">
        <v>0.99146598620000004</v>
      </c>
      <c r="AZ128">
        <v>0.99189444739999999</v>
      </c>
      <c r="BA128">
        <v>0.99528261259999995</v>
      </c>
      <c r="BB128">
        <v>0.99832722470000002</v>
      </c>
      <c r="BC128">
        <v>1.0011094639</v>
      </c>
      <c r="BD128">
        <v>1.0036848277999999</v>
      </c>
      <c r="BE128">
        <v>1.0060920557999999</v>
      </c>
      <c r="BF128">
        <v>1.0083587303999999</v>
      </c>
      <c r="BG128">
        <v>1.0105048865999999</v>
      </c>
      <c r="BH128">
        <v>1.0125453874999999</v>
      </c>
      <c r="BI128">
        <v>1.0144915098</v>
      </c>
    </row>
    <row r="129" spans="1:61" x14ac:dyDescent="0.25">
      <c r="A129" t="s">
        <v>432</v>
      </c>
      <c r="B129">
        <v>2683.1858984114001</v>
      </c>
    </row>
    <row r="130" spans="1:61" x14ac:dyDescent="0.25">
      <c r="A130" t="s">
        <v>433</v>
      </c>
    </row>
    <row r="131" spans="1:61" x14ac:dyDescent="0.25">
      <c r="A131" t="s">
        <v>434</v>
      </c>
      <c r="B131">
        <v>0.2586891898</v>
      </c>
      <c r="C131">
        <v>0.25620760679999999</v>
      </c>
      <c r="D131">
        <v>0.25386768450000002</v>
      </c>
      <c r="E131">
        <v>0.25179797679999999</v>
      </c>
      <c r="F131">
        <v>0.24983239169999999</v>
      </c>
      <c r="G131">
        <v>0.24800916170000001</v>
      </c>
      <c r="H131">
        <v>0.24761541840000001</v>
      </c>
      <c r="I131">
        <v>0.2462357842</v>
      </c>
      <c r="J131">
        <v>0.24574690320000001</v>
      </c>
      <c r="K131">
        <v>0.24487411670000001</v>
      </c>
      <c r="L131">
        <v>0.2446782197</v>
      </c>
      <c r="M131">
        <v>0.24410836969999999</v>
      </c>
      <c r="N131">
        <v>0.2436723532</v>
      </c>
      <c r="O131">
        <v>0.24333591800000001</v>
      </c>
      <c r="P131">
        <v>0.2430893549</v>
      </c>
      <c r="Q131">
        <v>0.24290426179999999</v>
      </c>
      <c r="R131">
        <v>0.2427648288</v>
      </c>
      <c r="S131">
        <v>0.24263852720000001</v>
      </c>
      <c r="T131">
        <v>0.24327477859999999</v>
      </c>
      <c r="U131">
        <v>0.24316824570000001</v>
      </c>
      <c r="V131">
        <v>0.243231857</v>
      </c>
      <c r="W131">
        <v>0.24332540829999999</v>
      </c>
      <c r="X131">
        <v>0.24343802810000001</v>
      </c>
      <c r="Y131">
        <v>0.2435493195</v>
      </c>
      <c r="Z131">
        <v>0.24363779050000001</v>
      </c>
      <c r="AA131">
        <v>0.24366603589999999</v>
      </c>
      <c r="AB131">
        <v>0.24383429710000001</v>
      </c>
      <c r="AC131">
        <v>0.24398843680000001</v>
      </c>
      <c r="AD131">
        <v>0.24414656200000001</v>
      </c>
      <c r="AE131">
        <v>0.24430857919999999</v>
      </c>
      <c r="AF131">
        <v>0.24447412700000001</v>
      </c>
      <c r="AG131">
        <v>0.24464274890000001</v>
      </c>
      <c r="AH131">
        <v>0.24481398090000001</v>
      </c>
      <c r="AI131">
        <v>0.24498738710000001</v>
      </c>
      <c r="AJ131">
        <v>0.24516255849999999</v>
      </c>
      <c r="AK131">
        <v>0.2453391097</v>
      </c>
      <c r="AL131">
        <v>0.2455166053</v>
      </c>
      <c r="AM131">
        <v>0.24569447899999999</v>
      </c>
      <c r="AN131">
        <v>0.24587184910000001</v>
      </c>
      <c r="AO131">
        <v>0.2460472574</v>
      </c>
      <c r="AP131">
        <v>0.24621815259999999</v>
      </c>
      <c r="AQ131">
        <v>0.2463799955</v>
      </c>
      <c r="AR131">
        <v>0.2465247069</v>
      </c>
      <c r="AS131">
        <v>0.2466378679</v>
      </c>
      <c r="AT131">
        <v>0.2466939215</v>
      </c>
      <c r="AU131">
        <v>0.246647431</v>
      </c>
      <c r="AV131">
        <v>0.2464178001</v>
      </c>
      <c r="AW131">
        <v>0.2458619484</v>
      </c>
      <c r="AX131">
        <v>0.24472497269999999</v>
      </c>
      <c r="AY131">
        <v>0.24254991040000001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14.941808096100001</v>
      </c>
      <c r="C132">
        <v>10.134164868199999</v>
      </c>
      <c r="D132">
        <v>35.813674955800003</v>
      </c>
      <c r="E132">
        <v>54.653995910699997</v>
      </c>
      <c r="F132">
        <v>85.423518868000002</v>
      </c>
      <c r="G132">
        <v>117.0705409121</v>
      </c>
      <c r="H132">
        <v>63.722283717800003</v>
      </c>
      <c r="I132">
        <v>90.835515444999999</v>
      </c>
      <c r="J132">
        <v>81.894988705599999</v>
      </c>
      <c r="K132">
        <v>100.66421538279999</v>
      </c>
      <c r="L132">
        <v>96.591805709599996</v>
      </c>
      <c r="M132">
        <v>112.6652591567</v>
      </c>
      <c r="N132">
        <v>126.29416398639999</v>
      </c>
      <c r="O132">
        <v>137.8326190855</v>
      </c>
      <c r="P132">
        <v>147.19561307149999</v>
      </c>
      <c r="Q132">
        <v>154.75672951019999</v>
      </c>
      <c r="R132">
        <v>160.5732618081</v>
      </c>
      <c r="S132">
        <v>164.96731771450001</v>
      </c>
      <c r="T132">
        <v>144.02156453629999</v>
      </c>
      <c r="U132">
        <v>149.48680529009999</v>
      </c>
      <c r="V132">
        <v>151.19572102629999</v>
      </c>
      <c r="W132">
        <v>152.29820479399999</v>
      </c>
      <c r="X132">
        <v>152.78873107960001</v>
      </c>
      <c r="Y132">
        <v>152.81460639669999</v>
      </c>
      <c r="Z132">
        <v>152.4063863335</v>
      </c>
      <c r="AA132">
        <v>151.6427993513</v>
      </c>
      <c r="AB132">
        <v>147.33806696240001</v>
      </c>
      <c r="AC132">
        <v>143.65461528840001</v>
      </c>
      <c r="AD132">
        <v>140.06324990620001</v>
      </c>
      <c r="AE132">
        <v>136.5616686585</v>
      </c>
      <c r="AF132">
        <v>133.14762694199999</v>
      </c>
      <c r="AG132">
        <v>129.81893626850001</v>
      </c>
      <c r="AH132">
        <v>126.5734628618</v>
      </c>
      <c r="AI132">
        <v>123.40912629020001</v>
      </c>
      <c r="AJ132">
        <v>120.323898133</v>
      </c>
      <c r="AK132">
        <v>117.3158006797</v>
      </c>
      <c r="AL132">
        <v>114.3829056627</v>
      </c>
      <c r="AM132">
        <v>111.5233330211</v>
      </c>
      <c r="AN132">
        <v>108.7352496956</v>
      </c>
      <c r="AO132">
        <v>106.0168684532</v>
      </c>
      <c r="AP132">
        <v>103.36644674190001</v>
      </c>
      <c r="AQ132">
        <v>100.7822855733</v>
      </c>
      <c r="AR132">
        <v>98.262728433999996</v>
      </c>
      <c r="AS132">
        <v>95.806160223099994</v>
      </c>
      <c r="AT132">
        <v>93.411006217500002</v>
      </c>
      <c r="AU132">
        <v>91.075731062100004</v>
      </c>
      <c r="AV132">
        <v>88.7988377856</v>
      </c>
      <c r="AW132">
        <v>86.578866840900005</v>
      </c>
      <c r="AX132">
        <v>84.414395169900004</v>
      </c>
      <c r="AY132">
        <v>82.304035290599998</v>
      </c>
      <c r="AZ132">
        <v>80.246434408400006</v>
      </c>
      <c r="BA132">
        <v>78.240273548199994</v>
      </c>
      <c r="BB132">
        <v>76.284266709500002</v>
      </c>
      <c r="BC132">
        <v>74.377160041699995</v>
      </c>
      <c r="BD132">
        <v>72.517731040699999</v>
      </c>
      <c r="BE132">
        <v>70.704787764700001</v>
      </c>
      <c r="BF132">
        <v>68.937168070599995</v>
      </c>
      <c r="BG132">
        <v>67.213738868799993</v>
      </c>
      <c r="BH132">
        <v>65.533395397099994</v>
      </c>
      <c r="BI132">
        <v>63.895060512100002</v>
      </c>
    </row>
    <row r="133" spans="1:61" x14ac:dyDescent="0.25">
      <c r="A133" t="s">
        <v>443</v>
      </c>
      <c r="B133">
        <v>14.941808096100001</v>
      </c>
      <c r="C133">
        <v>10.134164868199999</v>
      </c>
      <c r="D133">
        <v>35.813674955800003</v>
      </c>
      <c r="E133">
        <v>54.653995910699997</v>
      </c>
      <c r="F133">
        <v>85.423518868000002</v>
      </c>
      <c r="G133">
        <v>117.0705409121</v>
      </c>
      <c r="H133">
        <v>63.722283717800003</v>
      </c>
      <c r="I133">
        <v>90.835515444999999</v>
      </c>
      <c r="J133">
        <v>81.894988705599999</v>
      </c>
      <c r="K133">
        <v>100.66421538279999</v>
      </c>
      <c r="L133">
        <v>96.591805709599996</v>
      </c>
      <c r="M133">
        <v>112.6652591567</v>
      </c>
      <c r="N133">
        <v>126.29416398639999</v>
      </c>
      <c r="O133">
        <v>137.8326190855</v>
      </c>
      <c r="P133">
        <v>147.19561307149999</v>
      </c>
      <c r="Q133">
        <v>154.75672951019999</v>
      </c>
      <c r="R133">
        <v>160.5732618081</v>
      </c>
      <c r="S133">
        <v>164.96731771450001</v>
      </c>
      <c r="T133">
        <v>144.02156453629999</v>
      </c>
      <c r="U133">
        <v>149.48680529009999</v>
      </c>
      <c r="V133">
        <v>151.19572102629999</v>
      </c>
      <c r="W133">
        <v>152.29820479399999</v>
      </c>
      <c r="X133">
        <v>152.78873107960001</v>
      </c>
      <c r="Y133">
        <v>152.81460639669999</v>
      </c>
      <c r="Z133">
        <v>152.4063863335</v>
      </c>
      <c r="AA133">
        <v>151.6427993513</v>
      </c>
      <c r="AB133">
        <v>147.33806696240001</v>
      </c>
      <c r="AC133">
        <v>143.65461528840001</v>
      </c>
      <c r="AD133">
        <v>140.06324990620001</v>
      </c>
      <c r="AE133">
        <v>136.5616686585</v>
      </c>
      <c r="AF133">
        <v>133.14762694199999</v>
      </c>
      <c r="AG133">
        <v>129.81893626850001</v>
      </c>
      <c r="AH133">
        <v>126.5734628618</v>
      </c>
      <c r="AI133">
        <v>123.40912629020001</v>
      </c>
      <c r="AJ133">
        <v>120.323898133</v>
      </c>
      <c r="AK133">
        <v>117.3158006797</v>
      </c>
      <c r="AL133">
        <v>114.3829056627</v>
      </c>
      <c r="AM133">
        <v>111.5233330211</v>
      </c>
      <c r="AN133">
        <v>108.7352496956</v>
      </c>
      <c r="AO133">
        <v>106.0168684532</v>
      </c>
      <c r="AP133">
        <v>103.36644674190001</v>
      </c>
      <c r="AQ133">
        <v>100.7822855733</v>
      </c>
      <c r="AR133">
        <v>98.262728433999996</v>
      </c>
      <c r="AS133">
        <v>95.806160223099994</v>
      </c>
      <c r="AT133">
        <v>93.411006217500002</v>
      </c>
      <c r="AU133">
        <v>91.075731062100004</v>
      </c>
      <c r="AV133">
        <v>88.7988377856</v>
      </c>
      <c r="AW133">
        <v>86.578866840900005</v>
      </c>
      <c r="AX133">
        <v>84.414395169900004</v>
      </c>
      <c r="AY133">
        <v>82.304035290599998</v>
      </c>
      <c r="AZ133">
        <v>80.246434408400006</v>
      </c>
      <c r="BA133">
        <v>78.240273548199994</v>
      </c>
      <c r="BB133">
        <v>76.284266709500002</v>
      </c>
      <c r="BC133">
        <v>74.377160041699995</v>
      </c>
      <c r="BD133">
        <v>72.517731040699999</v>
      </c>
      <c r="BE133">
        <v>70.704787764700001</v>
      </c>
      <c r="BF133">
        <v>68.937168070599995</v>
      </c>
      <c r="BG133">
        <v>67.213738868799993</v>
      </c>
      <c r="BH133">
        <v>65.533395397099994</v>
      </c>
      <c r="BI133">
        <v>63.895060512100002</v>
      </c>
    </row>
    <row r="134" spans="1:61" x14ac:dyDescent="0.25">
      <c r="A134" t="s">
        <v>444</v>
      </c>
      <c r="B134">
        <v>54.776668480399998</v>
      </c>
      <c r="C134">
        <v>37.151848406900001</v>
      </c>
      <c r="D134">
        <v>131.29293238810001</v>
      </c>
      <c r="E134">
        <v>200.3615490087</v>
      </c>
      <c r="F134">
        <v>313.16262017010001</v>
      </c>
      <c r="G134">
        <v>429.18060298379999</v>
      </c>
      <c r="H134">
        <v>233.6058921094</v>
      </c>
      <c r="I134">
        <v>333.00299962129998</v>
      </c>
      <c r="J134">
        <v>300.22702859470002</v>
      </c>
      <c r="K134">
        <v>369.03501359320001</v>
      </c>
      <c r="L134">
        <v>354.10555973160001</v>
      </c>
      <c r="M134">
        <v>413.03084006860001</v>
      </c>
      <c r="N134">
        <v>462.99440517400001</v>
      </c>
      <c r="O134">
        <v>505.29438156729998</v>
      </c>
      <c r="P134">
        <v>539.61911752000003</v>
      </c>
      <c r="Q134">
        <v>567.33817038450002</v>
      </c>
      <c r="R134">
        <v>588.66157778859997</v>
      </c>
      <c r="S134">
        <v>604.77018674129999</v>
      </c>
      <c r="T134">
        <v>527.98305559000005</v>
      </c>
      <c r="U134">
        <v>548.01862819350004</v>
      </c>
      <c r="V134">
        <v>554.28351328240001</v>
      </c>
      <c r="W134">
        <v>558.32521877490001</v>
      </c>
      <c r="X134">
        <v>560.12348813799997</v>
      </c>
      <c r="Y134">
        <v>560.21834705039998</v>
      </c>
      <c r="Z134">
        <v>558.72181229880005</v>
      </c>
      <c r="AA134">
        <v>555.92250242169996</v>
      </c>
      <c r="AB134">
        <v>540.1413534843</v>
      </c>
      <c r="AC134">
        <v>526.63781964719999</v>
      </c>
      <c r="AD134">
        <v>513.47187415600001</v>
      </c>
      <c r="AE134">
        <v>500.6350773021</v>
      </c>
      <c r="AF134">
        <v>488.11920036949999</v>
      </c>
      <c r="AG134">
        <v>475.91622036029997</v>
      </c>
      <c r="AH134">
        <v>464.01831485129998</v>
      </c>
      <c r="AI134">
        <v>452.41785698000001</v>
      </c>
      <c r="AJ134">
        <v>441.1074105555</v>
      </c>
      <c r="AK134">
        <v>430.07972529160003</v>
      </c>
      <c r="AL134">
        <v>419.32773215930001</v>
      </c>
      <c r="AM134">
        <v>408.8445388554</v>
      </c>
      <c r="AN134">
        <v>398.62342538399997</v>
      </c>
      <c r="AO134">
        <v>388.65783974940001</v>
      </c>
      <c r="AP134">
        <v>378.94139375560002</v>
      </c>
      <c r="AQ134">
        <v>369.46785891169998</v>
      </c>
      <c r="AR134">
        <v>360.231162439</v>
      </c>
      <c r="AS134">
        <v>351.225383378</v>
      </c>
      <c r="AT134">
        <v>342.44474879350003</v>
      </c>
      <c r="AU134">
        <v>333.88363007369998</v>
      </c>
      <c r="AV134">
        <v>325.53653932179998</v>
      </c>
      <c r="AW134">
        <v>317.39812583880001</v>
      </c>
      <c r="AX134">
        <v>309.46317269280001</v>
      </c>
      <c r="AY134">
        <v>301.72659337549999</v>
      </c>
      <c r="AZ134">
        <v>294.1834285411</v>
      </c>
      <c r="BA134">
        <v>286.8288428276</v>
      </c>
      <c r="BB134">
        <v>279.65812175690002</v>
      </c>
      <c r="BC134">
        <v>272.66666871299998</v>
      </c>
      <c r="BD134">
        <v>265.85000199519999</v>
      </c>
      <c r="BE134">
        <v>259.20375194529998</v>
      </c>
      <c r="BF134">
        <v>252.7236581466</v>
      </c>
      <c r="BG134">
        <v>246.405566693</v>
      </c>
      <c r="BH134">
        <v>240.24542752569999</v>
      </c>
      <c r="BI134">
        <v>234.23929183749999</v>
      </c>
    </row>
    <row r="135" spans="1:61" x14ac:dyDescent="0.25">
      <c r="A135" t="s">
        <v>437</v>
      </c>
      <c r="B135">
        <v>3.5016848500000003E-2</v>
      </c>
      <c r="C135">
        <v>5.5874801000000002E-2</v>
      </c>
      <c r="D135">
        <v>0.110937151</v>
      </c>
      <c r="E135">
        <v>0.16318975699999999</v>
      </c>
      <c r="F135">
        <v>0.20624748200000001</v>
      </c>
      <c r="G135">
        <v>0.24193921900000001</v>
      </c>
      <c r="H135">
        <v>0.30180913999999998</v>
      </c>
      <c r="I135">
        <v>0.36448497899999999</v>
      </c>
      <c r="J135">
        <v>0.423670192</v>
      </c>
      <c r="K135">
        <v>0.47828388100000002</v>
      </c>
      <c r="L135">
        <v>0.53407364300000004</v>
      </c>
      <c r="M135">
        <v>0.58815684700000004</v>
      </c>
      <c r="N135">
        <v>0.63362200000000002</v>
      </c>
      <c r="O135">
        <v>0.67245699999999997</v>
      </c>
      <c r="P135">
        <v>0.70517310200000005</v>
      </c>
      <c r="Q135">
        <v>0.73301857299999995</v>
      </c>
      <c r="R135">
        <v>0.75645711800000004</v>
      </c>
      <c r="S135">
        <v>0.77629758100000001</v>
      </c>
      <c r="T135">
        <v>0.79411081500000003</v>
      </c>
      <c r="U135">
        <v>0.822197128</v>
      </c>
      <c r="V135">
        <v>0.83912581100000005</v>
      </c>
      <c r="W135">
        <v>0.85445375400000001</v>
      </c>
      <c r="X135">
        <v>0.86810641300000002</v>
      </c>
      <c r="Y135">
        <v>0.88048582500000006</v>
      </c>
      <c r="Z135">
        <v>0.891631752</v>
      </c>
      <c r="AA135">
        <v>0.90174179399999999</v>
      </c>
      <c r="AB135">
        <v>0.9</v>
      </c>
      <c r="AC135">
        <v>0.9</v>
      </c>
      <c r="AD135">
        <v>0.9</v>
      </c>
      <c r="AE135">
        <v>0.9</v>
      </c>
      <c r="AF135">
        <v>0.9</v>
      </c>
      <c r="AG135">
        <v>0.9</v>
      </c>
      <c r="AH135">
        <v>0.9</v>
      </c>
      <c r="AI135">
        <v>0.9</v>
      </c>
      <c r="AJ135">
        <v>0.9</v>
      </c>
      <c r="AK135">
        <v>0.9</v>
      </c>
      <c r="AL135">
        <v>0.9</v>
      </c>
      <c r="AM135">
        <v>0.9</v>
      </c>
      <c r="AN135">
        <v>0.9</v>
      </c>
      <c r="AO135">
        <v>0.9</v>
      </c>
      <c r="AP135">
        <v>0.9</v>
      </c>
      <c r="AQ135">
        <v>0.9</v>
      </c>
      <c r="AR135">
        <v>0.9</v>
      </c>
      <c r="AS135">
        <v>0.9</v>
      </c>
      <c r="AT135">
        <v>0.9</v>
      </c>
      <c r="AU135">
        <v>0.9</v>
      </c>
      <c r="AV135">
        <v>0.9</v>
      </c>
      <c r="AW135">
        <v>0.9</v>
      </c>
      <c r="AX135">
        <v>0.9</v>
      </c>
      <c r="AY135">
        <v>0.9</v>
      </c>
      <c r="AZ135">
        <v>0.9</v>
      </c>
      <c r="BA135">
        <v>0.9</v>
      </c>
      <c r="BB135">
        <v>0.9</v>
      </c>
      <c r="BC135">
        <v>0.9</v>
      </c>
      <c r="BD135">
        <v>0.9</v>
      </c>
      <c r="BE135">
        <v>0.9</v>
      </c>
      <c r="BF135">
        <v>0.9</v>
      </c>
      <c r="BG135">
        <v>0.9</v>
      </c>
      <c r="BH135">
        <v>0.9</v>
      </c>
      <c r="BI135">
        <v>0.9</v>
      </c>
    </row>
    <row r="136" spans="1:61" x14ac:dyDescent="0.25">
      <c r="A136" t="s">
        <v>445</v>
      </c>
      <c r="B136">
        <v>0.1750842427</v>
      </c>
      <c r="C136">
        <v>0.1431134674</v>
      </c>
      <c r="D136">
        <v>0.29267016480000002</v>
      </c>
      <c r="E136">
        <v>0.37538076650000002</v>
      </c>
      <c r="F136">
        <v>0.48790317030000002</v>
      </c>
      <c r="G136">
        <v>0.5894964157</v>
      </c>
      <c r="H136">
        <v>0.4264186781</v>
      </c>
      <c r="I136">
        <v>0.52659959170000004</v>
      </c>
      <c r="J136">
        <v>0.50418506559999998</v>
      </c>
      <c r="K136">
        <v>0.57343762210000004</v>
      </c>
      <c r="L136">
        <v>0.56836972470000002</v>
      </c>
      <c r="M136">
        <v>0.62788227740000002</v>
      </c>
      <c r="N136">
        <v>0.67848239639999997</v>
      </c>
      <c r="O136">
        <v>0.72233867429999998</v>
      </c>
      <c r="P136">
        <v>0.75981271689999996</v>
      </c>
      <c r="Q136">
        <v>0.79232076169999999</v>
      </c>
      <c r="R136">
        <v>0.82018463850000001</v>
      </c>
      <c r="S136">
        <v>0.8443721313</v>
      </c>
      <c r="T136">
        <v>0.79411081500000003</v>
      </c>
      <c r="U136">
        <v>0.822197128</v>
      </c>
      <c r="V136">
        <v>0.83912581100000005</v>
      </c>
      <c r="W136">
        <v>0.85445375400000001</v>
      </c>
      <c r="X136">
        <v>0.86810641300000002</v>
      </c>
      <c r="Y136">
        <v>0.88048582500000006</v>
      </c>
      <c r="Z136">
        <v>0.891631752</v>
      </c>
      <c r="AA136">
        <v>0.90174179399999999</v>
      </c>
      <c r="AB136">
        <v>0.9</v>
      </c>
      <c r="AC136">
        <v>0.9</v>
      </c>
      <c r="AD136">
        <v>0.9</v>
      </c>
      <c r="AE136">
        <v>0.9</v>
      </c>
      <c r="AF136">
        <v>0.9</v>
      </c>
      <c r="AG136">
        <v>0.9</v>
      </c>
      <c r="AH136">
        <v>0.9</v>
      </c>
      <c r="AI136">
        <v>0.9</v>
      </c>
      <c r="AJ136">
        <v>0.9</v>
      </c>
      <c r="AK136">
        <v>0.9</v>
      </c>
      <c r="AL136">
        <v>0.9</v>
      </c>
      <c r="AM136">
        <v>0.9</v>
      </c>
      <c r="AN136">
        <v>0.9</v>
      </c>
      <c r="AO136">
        <v>0.9</v>
      </c>
      <c r="AP136">
        <v>0.9</v>
      </c>
      <c r="AQ136">
        <v>0.9</v>
      </c>
      <c r="AR136">
        <v>0.9</v>
      </c>
      <c r="AS136">
        <v>0.9</v>
      </c>
      <c r="AT136">
        <v>0.9</v>
      </c>
      <c r="AU136">
        <v>0.9</v>
      </c>
      <c r="AV136">
        <v>0.9</v>
      </c>
      <c r="AW136">
        <v>0.9</v>
      </c>
      <c r="AX136">
        <v>0.9</v>
      </c>
      <c r="AY136">
        <v>0.9</v>
      </c>
      <c r="AZ136">
        <v>0.9</v>
      </c>
      <c r="BA136">
        <v>0.9</v>
      </c>
      <c r="BB136">
        <v>0.9</v>
      </c>
      <c r="BC136">
        <v>0.9</v>
      </c>
      <c r="BD136">
        <v>0.9</v>
      </c>
      <c r="BE136">
        <v>0.9</v>
      </c>
      <c r="BF136">
        <v>0.9</v>
      </c>
      <c r="BG136">
        <v>0.9</v>
      </c>
      <c r="BH136">
        <v>0.9</v>
      </c>
      <c r="BI136">
        <v>0.9</v>
      </c>
    </row>
    <row r="137" spans="1:61" x14ac:dyDescent="0.25">
      <c r="A137" t="s">
        <v>446</v>
      </c>
      <c r="B137">
        <v>2.9883616192</v>
      </c>
      <c r="C137">
        <v>3.9566118813000002</v>
      </c>
      <c r="D137">
        <v>13.575237741700001</v>
      </c>
      <c r="E137">
        <v>23.759800998199999</v>
      </c>
      <c r="F137">
        <v>36.110414410700002</v>
      </c>
      <c r="G137">
        <v>48.047714082799999</v>
      </c>
      <c r="H137">
        <v>45.101138000399999</v>
      </c>
      <c r="I137">
        <v>62.871641872200001</v>
      </c>
      <c r="J137">
        <v>68.816924494199995</v>
      </c>
      <c r="K137">
        <v>83.960433975499996</v>
      </c>
      <c r="L137">
        <v>90.763345265699996</v>
      </c>
      <c r="M137">
        <v>105.5370504517</v>
      </c>
      <c r="N137">
        <v>117.9437538783</v>
      </c>
      <c r="O137">
        <v>128.31447744619999</v>
      </c>
      <c r="P137">
        <v>136.61048935689999</v>
      </c>
      <c r="Q137">
        <v>143.173778239</v>
      </c>
      <c r="R137">
        <v>148.0968810629</v>
      </c>
      <c r="S137">
        <v>151.66740461449999</v>
      </c>
      <c r="T137">
        <v>144.02156453629999</v>
      </c>
      <c r="U137">
        <v>149.48680529009999</v>
      </c>
      <c r="V137">
        <v>151.19572102629999</v>
      </c>
      <c r="W137">
        <v>152.29820479399999</v>
      </c>
      <c r="X137">
        <v>152.78873107960001</v>
      </c>
      <c r="Y137">
        <v>152.81460639669999</v>
      </c>
      <c r="Z137">
        <v>152.4063863335</v>
      </c>
      <c r="AA137">
        <v>151.6427993513</v>
      </c>
      <c r="AB137">
        <v>147.33806696240001</v>
      </c>
      <c r="AC137">
        <v>143.65461528840001</v>
      </c>
      <c r="AD137">
        <v>140.06324990620001</v>
      </c>
      <c r="AE137">
        <v>136.5616686585</v>
      </c>
      <c r="AF137">
        <v>133.14762694199999</v>
      </c>
      <c r="AG137">
        <v>129.81893626850001</v>
      </c>
      <c r="AH137">
        <v>126.5734628618</v>
      </c>
      <c r="AI137">
        <v>123.40912629020001</v>
      </c>
      <c r="AJ137">
        <v>120.323898133</v>
      </c>
      <c r="AK137">
        <v>117.3158006797</v>
      </c>
      <c r="AL137">
        <v>114.3829056627</v>
      </c>
      <c r="AM137">
        <v>111.5233330211</v>
      </c>
      <c r="AN137">
        <v>108.7352496956</v>
      </c>
      <c r="AO137">
        <v>106.0168684532</v>
      </c>
      <c r="AP137">
        <v>103.36644674190001</v>
      </c>
      <c r="AQ137">
        <v>100.7822855733</v>
      </c>
      <c r="AR137">
        <v>98.262728433999996</v>
      </c>
      <c r="AS137">
        <v>95.806160223099994</v>
      </c>
      <c r="AT137">
        <v>93.411006217500002</v>
      </c>
      <c r="AU137">
        <v>91.075731062100004</v>
      </c>
      <c r="AV137">
        <v>88.7988377856</v>
      </c>
      <c r="AW137">
        <v>86.578866840900005</v>
      </c>
      <c r="AX137">
        <v>84.414395169900004</v>
      </c>
      <c r="AY137">
        <v>82.304035290599998</v>
      </c>
      <c r="AZ137">
        <v>80.246434408400006</v>
      </c>
      <c r="BA137">
        <v>78.240273548199994</v>
      </c>
      <c r="BB137">
        <v>76.284266709500002</v>
      </c>
      <c r="BC137">
        <v>74.377160041699995</v>
      </c>
      <c r="BD137">
        <v>72.517731040699999</v>
      </c>
      <c r="BE137">
        <v>70.704787764700001</v>
      </c>
      <c r="BF137">
        <v>68.937168070599995</v>
      </c>
      <c r="BG137">
        <v>67.213738868799993</v>
      </c>
      <c r="BH137">
        <v>65.533395397099994</v>
      </c>
      <c r="BI137">
        <v>63.895060512100002</v>
      </c>
    </row>
    <row r="138" spans="1:61" x14ac:dyDescent="0.25">
      <c r="A138" t="s">
        <v>438</v>
      </c>
      <c r="B138">
        <v>5.15999849E-2</v>
      </c>
      <c r="C138">
        <v>5.0579029400000003E-2</v>
      </c>
      <c r="D138">
        <v>4.9421867799999998E-2</v>
      </c>
      <c r="E138">
        <v>4.8170205899999999E-2</v>
      </c>
      <c r="F138">
        <v>4.69473657E-2</v>
      </c>
      <c r="G138">
        <v>4.6195208600000003E-2</v>
      </c>
      <c r="H138">
        <v>4.4863337199999999E-2</v>
      </c>
      <c r="I138">
        <v>4.39177054E-2</v>
      </c>
      <c r="J138">
        <v>4.27697696E-2</v>
      </c>
      <c r="K138">
        <v>4.1912872900000002E-2</v>
      </c>
      <c r="L138">
        <v>4.0894772900000001E-2</v>
      </c>
      <c r="M138">
        <v>4.0004816300000003E-2</v>
      </c>
      <c r="N138">
        <v>3.9206112500000001E-2</v>
      </c>
      <c r="O138">
        <v>3.8476578300000001E-2</v>
      </c>
      <c r="P138">
        <v>3.77962944E-2</v>
      </c>
      <c r="Q138">
        <v>3.7154750600000001E-2</v>
      </c>
      <c r="R138">
        <v>3.6543212999999998E-2</v>
      </c>
      <c r="S138">
        <v>3.6134206799999999E-2</v>
      </c>
      <c r="T138">
        <v>3.5431517799999999E-2</v>
      </c>
      <c r="U138">
        <v>3.4822449200000001E-2</v>
      </c>
      <c r="V138">
        <v>3.4251147400000001E-2</v>
      </c>
      <c r="W138">
        <v>3.3708080000000001E-2</v>
      </c>
      <c r="X138">
        <v>3.3187623100000001E-2</v>
      </c>
      <c r="Y138">
        <v>3.2688127499999997E-2</v>
      </c>
      <c r="Z138">
        <v>3.22108771E-2</v>
      </c>
      <c r="AA138">
        <v>3.1739173900000001E-2</v>
      </c>
      <c r="AB138">
        <v>3.1262902100000003E-2</v>
      </c>
      <c r="AC138">
        <v>3.07892936E-2</v>
      </c>
      <c r="AD138">
        <v>3.03215423E-2</v>
      </c>
      <c r="AE138">
        <v>2.9861789199999999E-2</v>
      </c>
      <c r="AF138">
        <v>2.9411479399999999E-2</v>
      </c>
      <c r="AG138">
        <v>2.8971584000000002E-2</v>
      </c>
      <c r="AH138">
        <v>2.8542743200000002E-2</v>
      </c>
      <c r="AI138">
        <v>2.8125361200000001E-2</v>
      </c>
      <c r="AJ138">
        <v>2.77196626E-2</v>
      </c>
      <c r="AK138">
        <v>2.7325761099999998E-2</v>
      </c>
      <c r="AL138">
        <v>2.69436841E-2</v>
      </c>
      <c r="AM138">
        <v>2.6573429199999998E-2</v>
      </c>
      <c r="AN138">
        <v>2.6214992600000001E-2</v>
      </c>
      <c r="AO138">
        <v>2.5868457500000001E-2</v>
      </c>
      <c r="AP138">
        <v>2.5534097499999998E-2</v>
      </c>
      <c r="AQ138">
        <v>2.52125458E-2</v>
      </c>
      <c r="AR138">
        <v>2.4905125399999999E-2</v>
      </c>
      <c r="AS138">
        <v>2.4614329800000001E-2</v>
      </c>
      <c r="AT138">
        <v>2.4344853400000002E-2</v>
      </c>
      <c r="AU138">
        <v>2.4105177500000002E-2</v>
      </c>
      <c r="AV138">
        <v>2.3910555999999999E-2</v>
      </c>
      <c r="AW138">
        <v>2.3788389399999998E-2</v>
      </c>
      <c r="AX138">
        <v>2.3787913300000001E-2</v>
      </c>
      <c r="AY138">
        <v>1.6216391E-2</v>
      </c>
      <c r="AZ138">
        <v>2.4740007500000001E-2</v>
      </c>
      <c r="BA138">
        <v>2.38734876E-2</v>
      </c>
      <c r="BB138">
        <v>2.3212305499999999E-2</v>
      </c>
      <c r="BC138">
        <v>2.26923383E-2</v>
      </c>
      <c r="BD138">
        <v>2.2271046199999998E-2</v>
      </c>
      <c r="BE138">
        <v>2.1919725399999999E-2</v>
      </c>
      <c r="BF138">
        <v>2.1618760300000001E-2</v>
      </c>
      <c r="BG138">
        <v>2.1354613599999999E-2</v>
      </c>
      <c r="BH138">
        <v>2.1117867700000001E-2</v>
      </c>
      <c r="BI138">
        <v>0</v>
      </c>
    </row>
    <row r="139" spans="1:61" x14ac:dyDescent="0.25">
      <c r="A139" t="s">
        <v>435</v>
      </c>
      <c r="B139">
        <v>14.941808162899999</v>
      </c>
      <c r="C139">
        <v>17.9585028682</v>
      </c>
      <c r="D139">
        <v>21.411084540800001</v>
      </c>
      <c r="E139">
        <v>25.314985456599999</v>
      </c>
      <c r="F139">
        <v>29.6790962625</v>
      </c>
      <c r="G139">
        <v>34.523532258800003</v>
      </c>
      <c r="H139">
        <v>39.956235812199999</v>
      </c>
      <c r="I139">
        <v>45.8917349536</v>
      </c>
      <c r="J139">
        <v>52.4122752926</v>
      </c>
      <c r="K139">
        <v>59.470374782500002</v>
      </c>
      <c r="L139">
        <v>67.142140284199996</v>
      </c>
      <c r="M139">
        <v>75.366654623399995</v>
      </c>
      <c r="N139">
        <v>84.159265851399994</v>
      </c>
      <c r="O139">
        <v>93.530906923700002</v>
      </c>
      <c r="P139">
        <v>103.4892295211</v>
      </c>
      <c r="Q139">
        <v>114.0378210409</v>
      </c>
      <c r="R139">
        <v>125.1787615747</v>
      </c>
      <c r="S139">
        <v>136.9143490486</v>
      </c>
      <c r="T139">
        <v>149.378431406</v>
      </c>
      <c r="U139">
        <v>162.36108926599999</v>
      </c>
      <c r="V139">
        <v>175.8608717072</v>
      </c>
      <c r="W139">
        <v>189.86467520639999</v>
      </c>
      <c r="X139">
        <v>204.34856051349999</v>
      </c>
      <c r="Y139">
        <v>219.2784698726</v>
      </c>
      <c r="Z139">
        <v>234.60946193039999</v>
      </c>
      <c r="AA139">
        <v>250.28548752660001</v>
      </c>
      <c r="AB139">
        <v>266.2105100727</v>
      </c>
      <c r="AC139">
        <v>282.33153035449999</v>
      </c>
      <c r="AD139">
        <v>298.58199341260001</v>
      </c>
      <c r="AE139">
        <v>314.88735017800002</v>
      </c>
      <c r="AF139">
        <v>331.16341993600003</v>
      </c>
      <c r="AG139">
        <v>347.31484143059998</v>
      </c>
      <c r="AH139">
        <v>363.23353118590001</v>
      </c>
      <c r="AI139">
        <v>378.7970839194</v>
      </c>
      <c r="AJ139">
        <v>393.8670919004</v>
      </c>
      <c r="AK139">
        <v>408.28733494760002</v>
      </c>
      <c r="AL139">
        <v>421.88191244630002</v>
      </c>
      <c r="AM139">
        <v>434.45328345140001</v>
      </c>
      <c r="AN139">
        <v>445.78035843480001</v>
      </c>
      <c r="AO139">
        <v>455.61669891560001</v>
      </c>
      <c r="AP139">
        <v>463.6891216976</v>
      </c>
      <c r="AQ139">
        <v>469.696968158</v>
      </c>
      <c r="AR139">
        <v>473.3124737247</v>
      </c>
      <c r="AS139">
        <v>474.18292861840001</v>
      </c>
      <c r="AT139">
        <v>471.93527219700002</v>
      </c>
      <c r="AU139">
        <v>466.18446925030003</v>
      </c>
      <c r="AV139">
        <v>456.54635955190003</v>
      </c>
      <c r="AW139">
        <v>442.65620624939999</v>
      </c>
      <c r="AX139">
        <v>424.19273073229999</v>
      </c>
      <c r="AY139">
        <v>400.90495814280001</v>
      </c>
      <c r="AZ139">
        <v>364.12833129299997</v>
      </c>
      <c r="BA139">
        <v>333.80344324729998</v>
      </c>
      <c r="BB139">
        <v>296.93479542569997</v>
      </c>
      <c r="BC139">
        <v>254.59539400919999</v>
      </c>
      <c r="BD139">
        <v>208.1273077678</v>
      </c>
      <c r="BE139">
        <v>159.28462585880001</v>
      </c>
      <c r="BF139">
        <v>110.3753032291</v>
      </c>
      <c r="BG139">
        <v>64.437543723199994</v>
      </c>
      <c r="BH139">
        <v>25.5818226126</v>
      </c>
      <c r="BI139">
        <v>0</v>
      </c>
    </row>
  </sheetData>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92D050"/>
  </sheetPr>
  <dimension ref="A1:BJ143"/>
  <sheetViews>
    <sheetView workbookViewId="0">
      <pane xSplit="2" ySplit="2" topLeftCell="C3" activePane="bottomRight" state="frozen"/>
      <selection pane="topRight" activeCell="C1" sqref="C1"/>
      <selection pane="bottomLeft" activeCell="A3" sqref="A3"/>
      <selection pane="bottomRight" activeCell="F23" sqref="F23"/>
    </sheetView>
  </sheetViews>
  <sheetFormatPr baseColWidth="10" defaultColWidth="9.109375"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Copen!A1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Copen!A2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Copen!A3</f>
        <v>World economic parameters</v>
      </c>
      <c r="B3" t="str">
        <f>GAMSbase!A3</f>
        <v>** World Economic Parameters</v>
      </c>
      <c r="C3" s="61" t="str">
        <f>IFERROR(Copen!B3/GAMSCopen!B3,"")</f>
        <v/>
      </c>
      <c r="D3" s="61" t="str">
        <f>IFERROR(Copen!C3/GAMSCopen!C3,"")</f>
        <v/>
      </c>
      <c r="E3" s="61" t="str">
        <f>IFERROR(Copen!D3/GAMSCopen!D3,"")</f>
        <v/>
      </c>
      <c r="F3" s="61" t="str">
        <f>IFERROR(Copen!E3/GAMSCopen!E3,"")</f>
        <v/>
      </c>
      <c r="G3" s="61" t="str">
        <f>IFERROR(Copen!F3/GAMSCopen!F3,"")</f>
        <v/>
      </c>
      <c r="H3" s="61" t="str">
        <f>IFERROR(Copen!G3/GAMSCopen!G3,"")</f>
        <v/>
      </c>
      <c r="I3" s="61" t="str">
        <f>IFERROR(Copen!H3/GAMSCopen!H3,"")</f>
        <v/>
      </c>
      <c r="J3" s="61" t="str">
        <f>IFERROR(Copen!I3/GAMSCopen!I3,"")</f>
        <v/>
      </c>
      <c r="K3" s="61" t="str">
        <f>IFERROR(Copen!J3/GAMSCopen!J3,"")</f>
        <v/>
      </c>
      <c r="L3" s="61" t="str">
        <f>IFERROR(Copen!K3/GAMSCopen!K3,"")</f>
        <v/>
      </c>
      <c r="M3" s="61" t="str">
        <f>IFERROR(Copen!L3/GAMSCopen!L3,"")</f>
        <v/>
      </c>
      <c r="N3" s="61" t="str">
        <f>IFERROR(Copen!M3/GAMSCopen!M3,"")</f>
        <v/>
      </c>
      <c r="O3" s="61" t="str">
        <f>IFERROR(Copen!N3/GAMSCopen!N3,"")</f>
        <v/>
      </c>
      <c r="P3" s="61" t="str">
        <f>IFERROR(Copen!O3/GAMSCopen!O3,"")</f>
        <v/>
      </c>
      <c r="Q3" s="61" t="str">
        <f>IFERROR(Copen!P3/GAMSCopen!P3,"")</f>
        <v/>
      </c>
      <c r="R3" s="61" t="str">
        <f>IFERROR(Copen!Q3/GAMSCopen!Q3,"")</f>
        <v/>
      </c>
      <c r="S3" s="61" t="str">
        <f>IFERROR(Copen!R3/GAMSCopen!R3,"")</f>
        <v/>
      </c>
      <c r="T3" s="61" t="str">
        <f>IFERROR(Copen!S3/GAMSCopen!S3,"")</f>
        <v/>
      </c>
      <c r="U3" s="61" t="str">
        <f>IFERROR(Copen!T3/GAMSCopen!T3,"")</f>
        <v/>
      </c>
      <c r="V3" s="61" t="str">
        <f>IFERROR(Copen!U3/GAMSCopen!U3,"")</f>
        <v/>
      </c>
      <c r="W3" s="61" t="str">
        <f>IFERROR(Copen!V3/GAMSCopen!V3,"")</f>
        <v/>
      </c>
      <c r="X3" s="61" t="str">
        <f>IFERROR(Copen!W3/GAMSCopen!W3,"")</f>
        <v/>
      </c>
      <c r="Y3" s="61" t="str">
        <f>IFERROR(Copen!X3/GAMSCopen!X3,"")</f>
        <v/>
      </c>
      <c r="Z3" s="61" t="str">
        <f>IFERROR(Copen!Y3/GAMSCopen!Y3,"")</f>
        <v/>
      </c>
      <c r="AA3" s="61" t="str">
        <f>IFERROR(Copen!Z3/GAMSCopen!Z3,"")</f>
        <v/>
      </c>
      <c r="AB3" s="61" t="str">
        <f>IFERROR(Copen!AA3/GAMSCopen!AA3,"")</f>
        <v/>
      </c>
      <c r="AC3" s="61" t="str">
        <f>IFERROR(Copen!AB3/GAMSCopen!AB3,"")</f>
        <v/>
      </c>
      <c r="AD3" s="61" t="str">
        <f>IFERROR(Copen!AC3/GAMSCopen!AC3,"")</f>
        <v/>
      </c>
      <c r="AE3" s="61" t="str">
        <f>IFERROR(Copen!AD3/GAMSCopen!AD3,"")</f>
        <v/>
      </c>
      <c r="AF3" s="61" t="str">
        <f>IFERROR(Copen!AE3/GAMSCopen!AE3,"")</f>
        <v/>
      </c>
      <c r="AG3" s="61" t="str">
        <f>IFERROR(Copen!AF3/GAMSCopen!AF3,"")</f>
        <v/>
      </c>
      <c r="AH3" s="61" t="str">
        <f>IFERROR(Copen!AG3/GAMSCopen!AG3,"")</f>
        <v/>
      </c>
      <c r="AI3" s="61" t="str">
        <f>IFERROR(Copen!AH3/GAMSCopen!AH3,"")</f>
        <v/>
      </c>
      <c r="AJ3" s="61" t="str">
        <f>IFERROR(Copen!AI3/GAMSCopen!AI3,"")</f>
        <v/>
      </c>
      <c r="AK3" s="61" t="str">
        <f>IFERROR(Copen!AJ3/GAMSCopen!AJ3,"")</f>
        <v/>
      </c>
      <c r="AL3" s="61" t="str">
        <f>IFERROR(Copen!AK3/GAMSCopen!AK3,"")</f>
        <v/>
      </c>
      <c r="AM3" s="61" t="str">
        <f>IFERROR(Copen!AL3/GAMSCopen!AL3,"")</f>
        <v/>
      </c>
      <c r="AN3" s="61" t="str">
        <f>IFERROR(Copen!AM3/GAMSCopen!AM3,"")</f>
        <v/>
      </c>
      <c r="AO3" s="61" t="str">
        <f>IFERROR(Copen!AN3/GAMSCopen!AN3,"")</f>
        <v/>
      </c>
      <c r="AP3" s="61" t="str">
        <f>IFERROR(Copen!AO3/GAMSCopen!AO3,"")</f>
        <v/>
      </c>
      <c r="AQ3" s="61" t="str">
        <f>IFERROR(Copen!AP3/GAMSCopen!AP3,"")</f>
        <v/>
      </c>
      <c r="AR3" s="61" t="str">
        <f>IFERROR(Copen!AQ3/GAMSCopen!AQ3,"")</f>
        <v/>
      </c>
      <c r="AS3" s="61" t="str">
        <f>IFERROR(Copen!AR3/GAMSCopen!AR3,"")</f>
        <v/>
      </c>
      <c r="AT3" s="61" t="str">
        <f>IFERROR(Copen!AS3/GAMSCopen!AS3,"")</f>
        <v/>
      </c>
      <c r="AU3" s="61" t="str">
        <f>IFERROR(Copen!AT3/GAMSCopen!AT3,"")</f>
        <v/>
      </c>
      <c r="AV3" s="61" t="str">
        <f>IFERROR(Copen!AU3/GAMSCopen!AU3,"")</f>
        <v/>
      </c>
      <c r="AW3" s="61" t="str">
        <f>IFERROR(Copen!AV3/GAMSCopen!AV3,"")</f>
        <v/>
      </c>
      <c r="AX3" s="61" t="str">
        <f>IFERROR(Copen!AW3/GAMSCopen!AW3,"")</f>
        <v/>
      </c>
      <c r="AY3" s="61" t="str">
        <f>IFERROR(Copen!AX3/GAMSCopen!AX3,"")</f>
        <v/>
      </c>
      <c r="AZ3" s="61" t="str">
        <f>IFERROR(Copen!AY3/GAMSCopen!AY3,"")</f>
        <v/>
      </c>
      <c r="BA3" s="61" t="str">
        <f>IFERROR(Copen!AZ3/GAMSCopen!AZ3,"")</f>
        <v/>
      </c>
      <c r="BB3" s="61" t="str">
        <f>IFERROR(Copen!BA3/GAMSCopen!BA3,"")</f>
        <v/>
      </c>
      <c r="BC3" s="61" t="str">
        <f>IFERROR(Copen!BB3/GAMSCopen!BB3,"")</f>
        <v/>
      </c>
      <c r="BD3" s="61" t="str">
        <f>IFERROR(Copen!BC3/GAMSCopen!BC3,"")</f>
        <v/>
      </c>
      <c r="BE3" s="61" t="str">
        <f>IFERROR(Copen!BD3/GAMSCopen!BD3,"")</f>
        <v/>
      </c>
      <c r="BF3" s="61" t="str">
        <f>IFERROR(Copen!BE3/GAMSCopen!BE3,"")</f>
        <v/>
      </c>
      <c r="BG3" s="61" t="str">
        <f>IFERROR(Copen!BF3/GAMSCopen!BF3,"")</f>
        <v/>
      </c>
      <c r="BH3" s="61" t="str">
        <f>IFERROR(Copen!BG3/GAMSCopen!BG3,"")</f>
        <v/>
      </c>
      <c r="BI3" s="61" t="str">
        <f>IFERROR(Copen!BH3/GAMSCopen!BH3,"")</f>
        <v/>
      </c>
      <c r="BJ3" s="61" t="str">
        <f>IFERROR(Copen!BI3/GAMSCopen!BI3,"")</f>
        <v/>
      </c>
    </row>
    <row r="4" spans="1:62" x14ac:dyDescent="0.25">
      <c r="A4" t="str">
        <f>Copen!A4</f>
        <v>OUTPUT AND CAPITAL ACCUMULATION</v>
      </c>
      <c r="B4" t="str">
        <f>GAMSbase!A4</f>
        <v>* OUTPUT AND CAPTIAL ACCUMULATION</v>
      </c>
      <c r="C4" s="61" t="str">
        <f>IFERROR(Copen!B4/GAMSCopen!B4,"")</f>
        <v/>
      </c>
      <c r="D4" s="61" t="str">
        <f>IFERROR(Copen!C4/GAMSCopen!C4,"")</f>
        <v/>
      </c>
      <c r="E4" s="61" t="str">
        <f>IFERROR(Copen!D4/GAMSCopen!D4,"")</f>
        <v/>
      </c>
      <c r="F4" s="61" t="str">
        <f>IFERROR(Copen!E4/GAMSCopen!E4,"")</f>
        <v/>
      </c>
      <c r="G4" s="61" t="str">
        <f>IFERROR(Copen!F4/GAMSCopen!F4,"")</f>
        <v/>
      </c>
      <c r="H4" s="61" t="str">
        <f>IFERROR(Copen!G4/GAMSCopen!G4,"")</f>
        <v/>
      </c>
      <c r="I4" s="61" t="str">
        <f>IFERROR(Copen!H4/GAMSCopen!H4,"")</f>
        <v/>
      </c>
      <c r="J4" s="61" t="str">
        <f>IFERROR(Copen!I4/GAMSCopen!I4,"")</f>
        <v/>
      </c>
      <c r="K4" s="61" t="str">
        <f>IFERROR(Copen!J4/GAMSCopen!J4,"")</f>
        <v/>
      </c>
      <c r="L4" s="61" t="str">
        <f>IFERROR(Copen!K4/GAMSCopen!K4,"")</f>
        <v/>
      </c>
      <c r="M4" s="61" t="str">
        <f>IFERROR(Copen!L4/GAMSCopen!L4,"")</f>
        <v/>
      </c>
      <c r="N4" s="61" t="str">
        <f>IFERROR(Copen!M4/GAMSCopen!M4,"")</f>
        <v/>
      </c>
      <c r="O4" s="61" t="str">
        <f>IFERROR(Copen!N4/GAMSCopen!N4,"")</f>
        <v/>
      </c>
      <c r="P4" s="61" t="str">
        <f>IFERROR(Copen!O4/GAMSCopen!O4,"")</f>
        <v/>
      </c>
      <c r="Q4" s="61" t="str">
        <f>IFERROR(Copen!P4/GAMSCopen!P4,"")</f>
        <v/>
      </c>
      <c r="R4" s="61" t="str">
        <f>IFERROR(Copen!Q4/GAMSCopen!Q4,"")</f>
        <v/>
      </c>
      <c r="S4" s="61" t="str">
        <f>IFERROR(Copen!R4/GAMSCopen!R4,"")</f>
        <v/>
      </c>
      <c r="T4" s="61" t="str">
        <f>IFERROR(Copen!S4/GAMSCopen!S4,"")</f>
        <v/>
      </c>
      <c r="U4" s="61" t="str">
        <f>IFERROR(Copen!T4/GAMSCopen!T4,"")</f>
        <v/>
      </c>
      <c r="V4" s="61" t="str">
        <f>IFERROR(Copen!U4/GAMSCopen!U4,"")</f>
        <v/>
      </c>
      <c r="W4" s="61" t="str">
        <f>IFERROR(Copen!V4/GAMSCopen!V4,"")</f>
        <v/>
      </c>
      <c r="X4" s="61" t="str">
        <f>IFERROR(Copen!W4/GAMSCopen!W4,"")</f>
        <v/>
      </c>
      <c r="Y4" s="61" t="str">
        <f>IFERROR(Copen!X4/GAMSCopen!X4,"")</f>
        <v/>
      </c>
      <c r="Z4" s="61" t="str">
        <f>IFERROR(Copen!Y4/GAMSCopen!Y4,"")</f>
        <v/>
      </c>
      <c r="AA4" s="61" t="str">
        <f>IFERROR(Copen!Z4/GAMSCopen!Z4,"")</f>
        <v/>
      </c>
      <c r="AB4" s="61" t="str">
        <f>IFERROR(Copen!AA4/GAMSCopen!AA4,"")</f>
        <v/>
      </c>
      <c r="AC4" s="61" t="str">
        <f>IFERROR(Copen!AB4/GAMSCopen!AB4,"")</f>
        <v/>
      </c>
      <c r="AD4" s="61" t="str">
        <f>IFERROR(Copen!AC4/GAMSCopen!AC4,"")</f>
        <v/>
      </c>
      <c r="AE4" s="61" t="str">
        <f>IFERROR(Copen!AD4/GAMSCopen!AD4,"")</f>
        <v/>
      </c>
      <c r="AF4" s="61" t="str">
        <f>IFERROR(Copen!AE4/GAMSCopen!AE4,"")</f>
        <v/>
      </c>
      <c r="AG4" s="61" t="str">
        <f>IFERROR(Copen!AF4/GAMSCopen!AF4,"")</f>
        <v/>
      </c>
      <c r="AH4" s="61" t="str">
        <f>IFERROR(Copen!AG4/GAMSCopen!AG4,"")</f>
        <v/>
      </c>
      <c r="AI4" s="61" t="str">
        <f>IFERROR(Copen!AH4/GAMSCopen!AH4,"")</f>
        <v/>
      </c>
      <c r="AJ4" s="61" t="str">
        <f>IFERROR(Copen!AI4/GAMSCopen!AI4,"")</f>
        <v/>
      </c>
      <c r="AK4" s="61" t="str">
        <f>IFERROR(Copen!AJ4/GAMSCopen!AJ4,"")</f>
        <v/>
      </c>
      <c r="AL4" s="61" t="str">
        <f>IFERROR(Copen!AK4/GAMSCopen!AK4,"")</f>
        <v/>
      </c>
      <c r="AM4" s="61" t="str">
        <f>IFERROR(Copen!AL4/GAMSCopen!AL4,"")</f>
        <v/>
      </c>
      <c r="AN4" s="61" t="str">
        <f>IFERROR(Copen!AM4/GAMSCopen!AM4,"")</f>
        <v/>
      </c>
      <c r="AO4" s="61" t="str">
        <f>IFERROR(Copen!AN4/GAMSCopen!AN4,"")</f>
        <v/>
      </c>
      <c r="AP4" s="61" t="str">
        <f>IFERROR(Copen!AO4/GAMSCopen!AO4,"")</f>
        <v/>
      </c>
      <c r="AQ4" s="61" t="str">
        <f>IFERROR(Copen!AP4/GAMSCopen!AP4,"")</f>
        <v/>
      </c>
      <c r="AR4" s="61" t="str">
        <f>IFERROR(Copen!AQ4/GAMSCopen!AQ4,"")</f>
        <v/>
      </c>
      <c r="AS4" s="61" t="str">
        <f>IFERROR(Copen!AR4/GAMSCopen!AR4,"")</f>
        <v/>
      </c>
      <c r="AT4" s="61" t="str">
        <f>IFERROR(Copen!AS4/GAMSCopen!AS4,"")</f>
        <v/>
      </c>
      <c r="AU4" s="61" t="str">
        <f>IFERROR(Copen!AT4/GAMSCopen!AT4,"")</f>
        <v/>
      </c>
      <c r="AV4" s="61" t="str">
        <f>IFERROR(Copen!AU4/GAMSCopen!AU4,"")</f>
        <v/>
      </c>
      <c r="AW4" s="61" t="str">
        <f>IFERROR(Copen!AV4/GAMSCopen!AV4,"")</f>
        <v/>
      </c>
      <c r="AX4" s="61" t="str">
        <f>IFERROR(Copen!AW4/GAMSCopen!AW4,"")</f>
        <v/>
      </c>
      <c r="AY4" s="61" t="str">
        <f>IFERROR(Copen!AX4/GAMSCopen!AX4,"")</f>
        <v/>
      </c>
      <c r="AZ4" s="61" t="str">
        <f>IFERROR(Copen!AY4/GAMSCopen!AY4,"")</f>
        <v/>
      </c>
      <c r="BA4" s="61" t="str">
        <f>IFERROR(Copen!AZ4/GAMSCopen!AZ4,"")</f>
        <v/>
      </c>
      <c r="BB4" s="61" t="str">
        <f>IFERROR(Copen!BA4/GAMSCopen!BA4,"")</f>
        <v/>
      </c>
      <c r="BC4" s="61" t="str">
        <f>IFERROR(Copen!BB4/GAMSCopen!BB4,"")</f>
        <v/>
      </c>
      <c r="BD4" s="61" t="str">
        <f>IFERROR(Copen!BC4/GAMSCopen!BC4,"")</f>
        <v/>
      </c>
      <c r="BE4" s="61" t="str">
        <f>IFERROR(Copen!BD4/GAMSCopen!BD4,"")</f>
        <v/>
      </c>
      <c r="BF4" s="61" t="str">
        <f>IFERROR(Copen!BE4/GAMSCopen!BE4,"")</f>
        <v/>
      </c>
      <c r="BG4" s="61" t="str">
        <f>IFERROR(Copen!BF4/GAMSCopen!BF4,"")</f>
        <v/>
      </c>
      <c r="BH4" s="61" t="str">
        <f>IFERROR(Copen!BG4/GAMSCopen!BG4,"")</f>
        <v/>
      </c>
      <c r="BI4" s="61" t="str">
        <f>IFERROR(Copen!BH4/GAMSCopen!BH4,"")</f>
        <v/>
      </c>
      <c r="BJ4" s="61" t="str">
        <f>IFERROR(Copen!BI4/GAMSCopen!BI4,"")</f>
        <v/>
      </c>
    </row>
    <row r="5" spans="1:62" x14ac:dyDescent="0.25">
      <c r="A5" t="str">
        <f>Copen!A5</f>
        <v>Capital share</v>
      </c>
      <c r="B5" t="str">
        <f>GAMSbase!A5</f>
        <v>Capital Share</v>
      </c>
      <c r="C5" s="61">
        <f>IFERROR(Copen!B5/GAMSCopen!B5,"")</f>
        <v>1</v>
      </c>
      <c r="D5" s="61" t="str">
        <f>IFERROR(Copen!C5/GAMSCopen!C5,"")</f>
        <v/>
      </c>
      <c r="E5" s="61" t="str">
        <f>IFERROR(Copen!D5/GAMSCopen!D5,"")</f>
        <v/>
      </c>
      <c r="F5" s="61" t="str">
        <f>IFERROR(Copen!E5/GAMSCopen!E5,"")</f>
        <v/>
      </c>
      <c r="G5" s="61" t="str">
        <f>IFERROR(Copen!F5/GAMSCopen!F5,"")</f>
        <v/>
      </c>
      <c r="H5" s="61" t="str">
        <f>IFERROR(Copen!G5/GAMSCopen!G5,"")</f>
        <v/>
      </c>
      <c r="I5" s="61" t="str">
        <f>IFERROR(Copen!H5/GAMSCopen!H5,"")</f>
        <v/>
      </c>
      <c r="J5" s="61" t="str">
        <f>IFERROR(Copen!I5/GAMSCopen!I5,"")</f>
        <v/>
      </c>
      <c r="K5" s="61" t="str">
        <f>IFERROR(Copen!J5/GAMSCopen!J5,"")</f>
        <v/>
      </c>
      <c r="L5" s="61" t="str">
        <f>IFERROR(Copen!K5/GAMSCopen!K5,"")</f>
        <v/>
      </c>
      <c r="M5" s="61" t="str">
        <f>IFERROR(Copen!L5/GAMSCopen!L5,"")</f>
        <v/>
      </c>
      <c r="N5" s="61" t="str">
        <f>IFERROR(Copen!M5/GAMSCopen!M5,"")</f>
        <v/>
      </c>
      <c r="O5" s="61" t="str">
        <f>IFERROR(Copen!N5/GAMSCopen!N5,"")</f>
        <v/>
      </c>
      <c r="P5" s="61" t="str">
        <f>IFERROR(Copen!O5/GAMSCopen!O5,"")</f>
        <v/>
      </c>
      <c r="Q5" s="61" t="str">
        <f>IFERROR(Copen!P5/GAMSCopen!P5,"")</f>
        <v/>
      </c>
      <c r="R5" s="61" t="str">
        <f>IFERROR(Copen!Q5/GAMSCopen!Q5,"")</f>
        <v/>
      </c>
      <c r="S5" s="61" t="str">
        <f>IFERROR(Copen!R5/GAMSCopen!R5,"")</f>
        <v/>
      </c>
      <c r="T5" s="61" t="str">
        <f>IFERROR(Copen!S5/GAMSCopen!S5,"")</f>
        <v/>
      </c>
      <c r="U5" s="61" t="str">
        <f>IFERROR(Copen!T5/GAMSCopen!T5,"")</f>
        <v/>
      </c>
      <c r="V5" s="61" t="str">
        <f>IFERROR(Copen!U5/GAMSCopen!U5,"")</f>
        <v/>
      </c>
      <c r="W5" s="61" t="str">
        <f>IFERROR(Copen!V5/GAMSCopen!V5,"")</f>
        <v/>
      </c>
      <c r="X5" s="61" t="str">
        <f>IFERROR(Copen!W5/GAMSCopen!W5,"")</f>
        <v/>
      </c>
      <c r="Y5" s="61" t="str">
        <f>IFERROR(Copen!X5/GAMSCopen!X5,"")</f>
        <v/>
      </c>
      <c r="Z5" s="61" t="str">
        <f>IFERROR(Copen!Y5/GAMSCopen!Y5,"")</f>
        <v/>
      </c>
      <c r="AA5" s="61" t="str">
        <f>IFERROR(Copen!Z5/GAMSCopen!Z5,"")</f>
        <v/>
      </c>
      <c r="AB5" s="61" t="str">
        <f>IFERROR(Copen!AA5/GAMSCopen!AA5,"")</f>
        <v/>
      </c>
      <c r="AC5" s="61" t="str">
        <f>IFERROR(Copen!AB5/GAMSCopen!AB5,"")</f>
        <v/>
      </c>
      <c r="AD5" s="61" t="str">
        <f>IFERROR(Copen!AC5/GAMSCopen!AC5,"")</f>
        <v/>
      </c>
      <c r="AE5" s="61" t="str">
        <f>IFERROR(Copen!AD5/GAMSCopen!AD5,"")</f>
        <v/>
      </c>
      <c r="AF5" s="61" t="str">
        <f>IFERROR(Copen!AE5/GAMSCopen!AE5,"")</f>
        <v/>
      </c>
      <c r="AG5" s="61" t="str">
        <f>IFERROR(Copen!AF5/GAMSCopen!AF5,"")</f>
        <v/>
      </c>
      <c r="AH5" s="61" t="str">
        <f>IFERROR(Copen!AG5/GAMSCopen!AG5,"")</f>
        <v/>
      </c>
      <c r="AI5" s="61" t="str">
        <f>IFERROR(Copen!AH5/GAMSCopen!AH5,"")</f>
        <v/>
      </c>
      <c r="AJ5" s="61" t="str">
        <f>IFERROR(Copen!AI5/GAMSCopen!AI5,"")</f>
        <v/>
      </c>
      <c r="AK5" s="61" t="str">
        <f>IFERROR(Copen!AJ5/GAMSCopen!AJ5,"")</f>
        <v/>
      </c>
      <c r="AL5" s="61" t="str">
        <f>IFERROR(Copen!AK5/GAMSCopen!AK5,"")</f>
        <v/>
      </c>
      <c r="AM5" s="61" t="str">
        <f>IFERROR(Copen!AL5/GAMSCopen!AL5,"")</f>
        <v/>
      </c>
      <c r="AN5" s="61" t="str">
        <f>IFERROR(Copen!AM5/GAMSCopen!AM5,"")</f>
        <v/>
      </c>
      <c r="AO5" s="61" t="str">
        <f>IFERROR(Copen!AN5/GAMSCopen!AN5,"")</f>
        <v/>
      </c>
      <c r="AP5" s="61" t="str">
        <f>IFERROR(Copen!AO5/GAMSCopen!AO5,"")</f>
        <v/>
      </c>
      <c r="AQ5" s="61" t="str">
        <f>IFERROR(Copen!AP5/GAMSCopen!AP5,"")</f>
        <v/>
      </c>
      <c r="AR5" s="61" t="str">
        <f>IFERROR(Copen!AQ5/GAMSCopen!AQ5,"")</f>
        <v/>
      </c>
      <c r="AS5" s="61" t="str">
        <f>IFERROR(Copen!AR5/GAMSCopen!AR5,"")</f>
        <v/>
      </c>
      <c r="AT5" s="61" t="str">
        <f>IFERROR(Copen!AS5/GAMSCopen!AS5,"")</f>
        <v/>
      </c>
      <c r="AU5" s="61" t="str">
        <f>IFERROR(Copen!AT5/GAMSCopen!AT5,"")</f>
        <v/>
      </c>
      <c r="AV5" s="61" t="str">
        <f>IFERROR(Copen!AU5/GAMSCopen!AU5,"")</f>
        <v/>
      </c>
      <c r="AW5" s="61" t="str">
        <f>IFERROR(Copen!AV5/GAMSCopen!AV5,"")</f>
        <v/>
      </c>
      <c r="AX5" s="61" t="str">
        <f>IFERROR(Copen!AW5/GAMSCopen!AW5,"")</f>
        <v/>
      </c>
      <c r="AY5" s="61" t="str">
        <f>IFERROR(Copen!AX5/GAMSCopen!AX5,"")</f>
        <v/>
      </c>
      <c r="AZ5" s="61" t="str">
        <f>IFERROR(Copen!AY5/GAMSCopen!AY5,"")</f>
        <v/>
      </c>
      <c r="BA5" s="61" t="str">
        <f>IFERROR(Copen!AZ5/GAMSCopen!AZ5,"")</f>
        <v/>
      </c>
      <c r="BB5" s="61" t="str">
        <f>IFERROR(Copen!BA5/GAMSCopen!BA5,"")</f>
        <v/>
      </c>
      <c r="BC5" s="61" t="str">
        <f>IFERROR(Copen!BB5/GAMSCopen!BB5,"")</f>
        <v/>
      </c>
      <c r="BD5" s="61" t="str">
        <f>IFERROR(Copen!BC5/GAMSCopen!BC5,"")</f>
        <v/>
      </c>
      <c r="BE5" s="61" t="str">
        <f>IFERROR(Copen!BD5/GAMSCopen!BD5,"")</f>
        <v/>
      </c>
      <c r="BF5" s="61" t="str">
        <f>IFERROR(Copen!BE5/GAMSCopen!BE5,"")</f>
        <v/>
      </c>
      <c r="BG5" s="61" t="str">
        <f>IFERROR(Copen!BF5/GAMSCopen!BF5,"")</f>
        <v/>
      </c>
      <c r="BH5" s="61" t="str">
        <f>IFERROR(Copen!BG5/GAMSCopen!BG5,"")</f>
        <v/>
      </c>
      <c r="BI5" s="61" t="str">
        <f>IFERROR(Copen!BH5/GAMSCopen!BH5,"")</f>
        <v/>
      </c>
      <c r="BJ5" s="61" t="str">
        <f>IFERROR(Copen!BI5/GAMSCopen!BI5,"")</f>
        <v/>
      </c>
    </row>
    <row r="6" spans="1:62" x14ac:dyDescent="0.25">
      <c r="A6" t="str">
        <f>Copen!A6</f>
        <v>Depreciation</v>
      </c>
      <c r="B6" t="str">
        <f>GAMSbase!A6</f>
        <v>Depreciation</v>
      </c>
      <c r="C6" s="61">
        <f>IFERROR(Copen!B6/GAMSCopen!B6,"")</f>
        <v>1</v>
      </c>
      <c r="D6" s="61" t="str">
        <f>IFERROR(Copen!C6/GAMSCopen!C6,"")</f>
        <v/>
      </c>
      <c r="E6" s="61" t="str">
        <f>IFERROR(Copen!D6/GAMSCopen!D6,"")</f>
        <v/>
      </c>
      <c r="F6" s="61" t="str">
        <f>IFERROR(Copen!E6/GAMSCopen!E6,"")</f>
        <v/>
      </c>
      <c r="G6" s="61" t="str">
        <f>IFERROR(Copen!F6/GAMSCopen!F6,"")</f>
        <v/>
      </c>
      <c r="H6" s="61" t="str">
        <f>IFERROR(Copen!G6/GAMSCopen!G6,"")</f>
        <v/>
      </c>
      <c r="I6" s="61" t="str">
        <f>IFERROR(Copen!H6/GAMSCopen!H6,"")</f>
        <v/>
      </c>
      <c r="J6" s="61" t="str">
        <f>IFERROR(Copen!I6/GAMSCopen!I6,"")</f>
        <v/>
      </c>
      <c r="K6" s="61" t="str">
        <f>IFERROR(Copen!J6/GAMSCopen!J6,"")</f>
        <v/>
      </c>
      <c r="L6" s="61" t="str">
        <f>IFERROR(Copen!K6/GAMSCopen!K6,"")</f>
        <v/>
      </c>
      <c r="M6" s="61" t="str">
        <f>IFERROR(Copen!L6/GAMSCopen!L6,"")</f>
        <v/>
      </c>
      <c r="N6" s="61" t="str">
        <f>IFERROR(Copen!M6/GAMSCopen!M6,"")</f>
        <v/>
      </c>
      <c r="O6" s="61" t="str">
        <f>IFERROR(Copen!N6/GAMSCopen!N6,"")</f>
        <v/>
      </c>
      <c r="P6" s="61" t="str">
        <f>IFERROR(Copen!O6/GAMSCopen!O6,"")</f>
        <v/>
      </c>
      <c r="Q6" s="61" t="str">
        <f>IFERROR(Copen!P6/GAMSCopen!P6,"")</f>
        <v/>
      </c>
      <c r="R6" s="61" t="str">
        <f>IFERROR(Copen!Q6/GAMSCopen!Q6,"")</f>
        <v/>
      </c>
      <c r="S6" s="61" t="str">
        <f>IFERROR(Copen!R6/GAMSCopen!R6,"")</f>
        <v/>
      </c>
      <c r="T6" s="61" t="str">
        <f>IFERROR(Copen!S6/GAMSCopen!S6,"")</f>
        <v/>
      </c>
      <c r="U6" s="61" t="str">
        <f>IFERROR(Copen!T6/GAMSCopen!T6,"")</f>
        <v/>
      </c>
      <c r="V6" s="61" t="str">
        <f>IFERROR(Copen!U6/GAMSCopen!U6,"")</f>
        <v/>
      </c>
      <c r="W6" s="61" t="str">
        <f>IFERROR(Copen!V6/GAMSCopen!V6,"")</f>
        <v/>
      </c>
      <c r="X6" s="61" t="str">
        <f>IFERROR(Copen!W6/GAMSCopen!W6,"")</f>
        <v/>
      </c>
      <c r="Y6" s="61" t="str">
        <f>IFERROR(Copen!X6/GAMSCopen!X6,"")</f>
        <v/>
      </c>
      <c r="Z6" s="61" t="str">
        <f>IFERROR(Copen!Y6/GAMSCopen!Y6,"")</f>
        <v/>
      </c>
      <c r="AA6" s="61" t="str">
        <f>IFERROR(Copen!Z6/GAMSCopen!Z6,"")</f>
        <v/>
      </c>
      <c r="AB6" s="61" t="str">
        <f>IFERROR(Copen!AA6/GAMSCopen!AA6,"")</f>
        <v/>
      </c>
      <c r="AC6" s="61" t="str">
        <f>IFERROR(Copen!AB6/GAMSCopen!AB6,"")</f>
        <v/>
      </c>
      <c r="AD6" s="61" t="str">
        <f>IFERROR(Copen!AC6/GAMSCopen!AC6,"")</f>
        <v/>
      </c>
      <c r="AE6" s="61" t="str">
        <f>IFERROR(Copen!AD6/GAMSCopen!AD6,"")</f>
        <v/>
      </c>
      <c r="AF6" s="61" t="str">
        <f>IFERROR(Copen!AE6/GAMSCopen!AE6,"")</f>
        <v/>
      </c>
      <c r="AG6" s="61" t="str">
        <f>IFERROR(Copen!AF6/GAMSCopen!AF6,"")</f>
        <v/>
      </c>
      <c r="AH6" s="61" t="str">
        <f>IFERROR(Copen!AG6/GAMSCopen!AG6,"")</f>
        <v/>
      </c>
      <c r="AI6" s="61" t="str">
        <f>IFERROR(Copen!AH6/GAMSCopen!AH6,"")</f>
        <v/>
      </c>
      <c r="AJ6" s="61" t="str">
        <f>IFERROR(Copen!AI6/GAMSCopen!AI6,"")</f>
        <v/>
      </c>
      <c r="AK6" s="61" t="str">
        <f>IFERROR(Copen!AJ6/GAMSCopen!AJ6,"")</f>
        <v/>
      </c>
      <c r="AL6" s="61" t="str">
        <f>IFERROR(Copen!AK6/GAMSCopen!AK6,"")</f>
        <v/>
      </c>
      <c r="AM6" s="61" t="str">
        <f>IFERROR(Copen!AL6/GAMSCopen!AL6,"")</f>
        <v/>
      </c>
      <c r="AN6" s="61" t="str">
        <f>IFERROR(Copen!AM6/GAMSCopen!AM6,"")</f>
        <v/>
      </c>
      <c r="AO6" s="61" t="str">
        <f>IFERROR(Copen!AN6/GAMSCopen!AN6,"")</f>
        <v/>
      </c>
      <c r="AP6" s="61" t="str">
        <f>IFERROR(Copen!AO6/GAMSCopen!AO6,"")</f>
        <v/>
      </c>
      <c r="AQ6" s="61" t="str">
        <f>IFERROR(Copen!AP6/GAMSCopen!AP6,"")</f>
        <v/>
      </c>
      <c r="AR6" s="61" t="str">
        <f>IFERROR(Copen!AQ6/GAMSCopen!AQ6,"")</f>
        <v/>
      </c>
      <c r="AS6" s="61" t="str">
        <f>IFERROR(Copen!AR6/GAMSCopen!AR6,"")</f>
        <v/>
      </c>
      <c r="AT6" s="61" t="str">
        <f>IFERROR(Copen!AS6/GAMSCopen!AS6,"")</f>
        <v/>
      </c>
      <c r="AU6" s="61" t="str">
        <f>IFERROR(Copen!AT6/GAMSCopen!AT6,"")</f>
        <v/>
      </c>
      <c r="AV6" s="61" t="str">
        <f>IFERROR(Copen!AU6/GAMSCopen!AU6,"")</f>
        <v/>
      </c>
      <c r="AW6" s="61" t="str">
        <f>IFERROR(Copen!AV6/GAMSCopen!AV6,"")</f>
        <v/>
      </c>
      <c r="AX6" s="61" t="str">
        <f>IFERROR(Copen!AW6/GAMSCopen!AW6,"")</f>
        <v/>
      </c>
      <c r="AY6" s="61" t="str">
        <f>IFERROR(Copen!AX6/GAMSCopen!AX6,"")</f>
        <v/>
      </c>
      <c r="AZ6" s="61" t="str">
        <f>IFERROR(Copen!AY6/GAMSCopen!AY6,"")</f>
        <v/>
      </c>
      <c r="BA6" s="61" t="str">
        <f>IFERROR(Copen!AZ6/GAMSCopen!AZ6,"")</f>
        <v/>
      </c>
      <c r="BB6" s="61" t="str">
        <f>IFERROR(Copen!BA6/GAMSCopen!BA6,"")</f>
        <v/>
      </c>
      <c r="BC6" s="61" t="str">
        <f>IFERROR(Copen!BB6/GAMSCopen!BB6,"")</f>
        <v/>
      </c>
      <c r="BD6" s="61" t="str">
        <f>IFERROR(Copen!BC6/GAMSCopen!BC6,"")</f>
        <v/>
      </c>
      <c r="BE6" s="61" t="str">
        <f>IFERROR(Copen!BD6/GAMSCopen!BD6,"")</f>
        <v/>
      </c>
      <c r="BF6" s="61" t="str">
        <f>IFERROR(Copen!BE6/GAMSCopen!BE6,"")</f>
        <v/>
      </c>
      <c r="BG6" s="61" t="str">
        <f>IFERROR(Copen!BF6/GAMSCopen!BF6,"")</f>
        <v/>
      </c>
      <c r="BH6" s="61" t="str">
        <f>IFERROR(Copen!BG6/GAMSCopen!BG6,"")</f>
        <v/>
      </c>
      <c r="BI6" s="61" t="str">
        <f>IFERROR(Copen!BH6/GAMSCopen!BH6,"")</f>
        <v/>
      </c>
      <c r="BJ6" s="61" t="str">
        <f>IFERROR(Copen!BI6/GAMSCopen!BI6,"")</f>
        <v/>
      </c>
    </row>
    <row r="7" spans="1:62" x14ac:dyDescent="0.25">
      <c r="A7" t="str">
        <f>Copen!A7</f>
        <v>World capital risk premium (percent per year)</v>
      </c>
      <c r="B7" t="str">
        <f>GAMSbase!A7</f>
        <v>World Capital Risk Premium</v>
      </c>
      <c r="C7" s="61" t="str">
        <f>IFERROR(Copen!B7/GAMSCopen!B7,"")</f>
        <v/>
      </c>
      <c r="D7" s="61" t="str">
        <f>IFERROR(Copen!C7/GAMSCopen!C7,"")</f>
        <v/>
      </c>
      <c r="E7" s="61" t="str">
        <f>IFERROR(Copen!D7/GAMSCopen!D7,"")</f>
        <v/>
      </c>
      <c r="F7" s="61" t="str">
        <f>IFERROR(Copen!E7/GAMSCopen!E7,"")</f>
        <v/>
      </c>
      <c r="G7" s="61" t="str">
        <f>IFERROR(Copen!F7/GAMSCopen!F7,"")</f>
        <v/>
      </c>
      <c r="H7" s="61" t="str">
        <f>IFERROR(Copen!G7/GAMSCopen!G7,"")</f>
        <v/>
      </c>
      <c r="I7" s="61" t="str">
        <f>IFERROR(Copen!H7/GAMSCopen!H7,"")</f>
        <v/>
      </c>
      <c r="J7" s="61" t="str">
        <f>IFERROR(Copen!I7/GAMSCopen!I7,"")</f>
        <v/>
      </c>
      <c r="K7" s="61" t="str">
        <f>IFERROR(Copen!J7/GAMSCopen!J7,"")</f>
        <v/>
      </c>
      <c r="L7" s="61" t="str">
        <f>IFERROR(Copen!K7/GAMSCopen!K7,"")</f>
        <v/>
      </c>
      <c r="M7" s="61" t="str">
        <f>IFERROR(Copen!L7/GAMSCopen!L7,"")</f>
        <v/>
      </c>
      <c r="N7" s="61" t="str">
        <f>IFERROR(Copen!M7/GAMSCopen!M7,"")</f>
        <v/>
      </c>
      <c r="O7" s="61" t="str">
        <f>IFERROR(Copen!N7/GAMSCopen!N7,"")</f>
        <v/>
      </c>
      <c r="P7" s="61" t="str">
        <f>IFERROR(Copen!O7/GAMSCopen!O7,"")</f>
        <v/>
      </c>
      <c r="Q7" s="61" t="str">
        <f>IFERROR(Copen!P7/GAMSCopen!P7,"")</f>
        <v/>
      </c>
      <c r="R7" s="61" t="str">
        <f>IFERROR(Copen!Q7/GAMSCopen!Q7,"")</f>
        <v/>
      </c>
      <c r="S7" s="61" t="str">
        <f>IFERROR(Copen!R7/GAMSCopen!R7,"")</f>
        <v/>
      </c>
      <c r="T7" s="61" t="str">
        <f>IFERROR(Copen!S7/GAMSCopen!S7,"")</f>
        <v/>
      </c>
      <c r="U7" s="61" t="str">
        <f>IFERROR(Copen!T7/GAMSCopen!T7,"")</f>
        <v/>
      </c>
      <c r="V7" s="61" t="str">
        <f>IFERROR(Copen!U7/GAMSCopen!U7,"")</f>
        <v/>
      </c>
      <c r="W7" s="61" t="str">
        <f>IFERROR(Copen!V7/GAMSCopen!V7,"")</f>
        <v/>
      </c>
      <c r="X7" s="61" t="str">
        <f>IFERROR(Copen!W7/GAMSCopen!W7,"")</f>
        <v/>
      </c>
      <c r="Y7" s="61" t="str">
        <f>IFERROR(Copen!X7/GAMSCopen!X7,"")</f>
        <v/>
      </c>
      <c r="Z7" s="61" t="str">
        <f>IFERROR(Copen!Y7/GAMSCopen!Y7,"")</f>
        <v/>
      </c>
      <c r="AA7" s="61" t="str">
        <f>IFERROR(Copen!Z7/GAMSCopen!Z7,"")</f>
        <v/>
      </c>
      <c r="AB7" s="61" t="str">
        <f>IFERROR(Copen!AA7/GAMSCopen!AA7,"")</f>
        <v/>
      </c>
      <c r="AC7" s="61" t="str">
        <f>IFERROR(Copen!AB7/GAMSCopen!AB7,"")</f>
        <v/>
      </c>
      <c r="AD7" s="61" t="str">
        <f>IFERROR(Copen!AC7/GAMSCopen!AC7,"")</f>
        <v/>
      </c>
      <c r="AE7" s="61" t="str">
        <f>IFERROR(Copen!AD7/GAMSCopen!AD7,"")</f>
        <v/>
      </c>
      <c r="AF7" s="61" t="str">
        <f>IFERROR(Copen!AE7/GAMSCopen!AE7,"")</f>
        <v/>
      </c>
      <c r="AG7" s="61" t="str">
        <f>IFERROR(Copen!AF7/GAMSCopen!AF7,"")</f>
        <v/>
      </c>
      <c r="AH7" s="61" t="str">
        <f>IFERROR(Copen!AG7/GAMSCopen!AG7,"")</f>
        <v/>
      </c>
      <c r="AI7" s="61" t="str">
        <f>IFERROR(Copen!AH7/GAMSCopen!AH7,"")</f>
        <v/>
      </c>
      <c r="AJ7" s="61" t="str">
        <f>IFERROR(Copen!AI7/GAMSCopen!AI7,"")</f>
        <v/>
      </c>
      <c r="AK7" s="61" t="str">
        <f>IFERROR(Copen!AJ7/GAMSCopen!AJ7,"")</f>
        <v/>
      </c>
      <c r="AL7" s="61" t="str">
        <f>IFERROR(Copen!AK7/GAMSCopen!AK7,"")</f>
        <v/>
      </c>
      <c r="AM7" s="61" t="str">
        <f>IFERROR(Copen!AL7/GAMSCopen!AL7,"")</f>
        <v/>
      </c>
      <c r="AN7" s="61" t="str">
        <f>IFERROR(Copen!AM7/GAMSCopen!AM7,"")</f>
        <v/>
      </c>
      <c r="AO7" s="61" t="str">
        <f>IFERROR(Copen!AN7/GAMSCopen!AN7,"")</f>
        <v/>
      </c>
      <c r="AP7" s="61" t="str">
        <f>IFERROR(Copen!AO7/GAMSCopen!AO7,"")</f>
        <v/>
      </c>
      <c r="AQ7" s="61" t="str">
        <f>IFERROR(Copen!AP7/GAMSCopen!AP7,"")</f>
        <v/>
      </c>
      <c r="AR7" s="61" t="str">
        <f>IFERROR(Copen!AQ7/GAMSCopen!AQ7,"")</f>
        <v/>
      </c>
      <c r="AS7" s="61" t="str">
        <f>IFERROR(Copen!AR7/GAMSCopen!AR7,"")</f>
        <v/>
      </c>
      <c r="AT7" s="61" t="str">
        <f>IFERROR(Copen!AS7/GAMSCopen!AS7,"")</f>
        <v/>
      </c>
      <c r="AU7" s="61" t="str">
        <f>IFERROR(Copen!AT7/GAMSCopen!AT7,"")</f>
        <v/>
      </c>
      <c r="AV7" s="61" t="str">
        <f>IFERROR(Copen!AU7/GAMSCopen!AU7,"")</f>
        <v/>
      </c>
      <c r="AW7" s="61" t="str">
        <f>IFERROR(Copen!AV7/GAMSCopen!AV7,"")</f>
        <v/>
      </c>
      <c r="AX7" s="61" t="str">
        <f>IFERROR(Copen!AW7/GAMSCopen!AW7,"")</f>
        <v/>
      </c>
      <c r="AY7" s="61" t="str">
        <f>IFERROR(Copen!AX7/GAMSCopen!AX7,"")</f>
        <v/>
      </c>
      <c r="AZ7" s="61" t="str">
        <f>IFERROR(Copen!AY7/GAMSCopen!AY7,"")</f>
        <v/>
      </c>
      <c r="BA7" s="61" t="str">
        <f>IFERROR(Copen!AZ7/GAMSCopen!AZ7,"")</f>
        <v/>
      </c>
      <c r="BB7" s="61" t="str">
        <f>IFERROR(Copen!BA7/GAMSCopen!BA7,"")</f>
        <v/>
      </c>
      <c r="BC7" s="61" t="str">
        <f>IFERROR(Copen!BB7/GAMSCopen!BB7,"")</f>
        <v/>
      </c>
      <c r="BD7" s="61" t="str">
        <f>IFERROR(Copen!BC7/GAMSCopen!BC7,"")</f>
        <v/>
      </c>
      <c r="BE7" s="61" t="str">
        <f>IFERROR(Copen!BD7/GAMSCopen!BD7,"")</f>
        <v/>
      </c>
      <c r="BF7" s="61" t="str">
        <f>IFERROR(Copen!BE7/GAMSCopen!BE7,"")</f>
        <v/>
      </c>
      <c r="BG7" s="61" t="str">
        <f>IFERROR(Copen!BF7/GAMSCopen!BF7,"")</f>
        <v/>
      </c>
      <c r="BH7" s="61" t="str">
        <f>IFERROR(Copen!BG7/GAMSCopen!BG7,"")</f>
        <v/>
      </c>
      <c r="BI7" s="61" t="str">
        <f>IFERROR(Copen!BH7/GAMSCopen!BH7,"")</f>
        <v/>
      </c>
      <c r="BJ7" s="61" t="str">
        <f>IFERROR(Copen!BI7/GAMSCopen!BI7,"")</f>
        <v/>
      </c>
    </row>
    <row r="8" spans="1:62" x14ac:dyDescent="0.25">
      <c r="A8" t="str">
        <f>Copen!A8</f>
        <v>Fraction diversifiable risk</v>
      </c>
      <c r="B8" t="str">
        <f>GAMSbase!A8</f>
        <v>Fraction Diversifiable Risk</v>
      </c>
      <c r="C8" s="61" t="str">
        <f>IFERROR(Copen!B8/GAMSCopen!B8,"")</f>
        <v/>
      </c>
      <c r="D8" s="61" t="str">
        <f>IFERROR(Copen!C8/GAMSCopen!C8,"")</f>
        <v/>
      </c>
      <c r="E8" s="61" t="str">
        <f>IFERROR(Copen!D8/GAMSCopen!D8,"")</f>
        <v/>
      </c>
      <c r="F8" s="61" t="str">
        <f>IFERROR(Copen!E8/GAMSCopen!E8,"")</f>
        <v/>
      </c>
      <c r="G8" s="61" t="str">
        <f>IFERROR(Copen!F8/GAMSCopen!F8,"")</f>
        <v/>
      </c>
      <c r="H8" s="61" t="str">
        <f>IFERROR(Copen!G8/GAMSCopen!G8,"")</f>
        <v/>
      </c>
      <c r="I8" s="61" t="str">
        <f>IFERROR(Copen!H8/GAMSCopen!H8,"")</f>
        <v/>
      </c>
      <c r="J8" s="61" t="str">
        <f>IFERROR(Copen!I8/GAMSCopen!I8,"")</f>
        <v/>
      </c>
      <c r="K8" s="61" t="str">
        <f>IFERROR(Copen!J8/GAMSCopen!J8,"")</f>
        <v/>
      </c>
      <c r="L8" s="61" t="str">
        <f>IFERROR(Copen!K8/GAMSCopen!K8,"")</f>
        <v/>
      </c>
      <c r="M8" s="61" t="str">
        <f>IFERROR(Copen!L8/GAMSCopen!L8,"")</f>
        <v/>
      </c>
      <c r="N8" s="61" t="str">
        <f>IFERROR(Copen!M8/GAMSCopen!M8,"")</f>
        <v/>
      </c>
      <c r="O8" s="61" t="str">
        <f>IFERROR(Copen!N8/GAMSCopen!N8,"")</f>
        <v/>
      </c>
      <c r="P8" s="61" t="str">
        <f>IFERROR(Copen!O8/GAMSCopen!O8,"")</f>
        <v/>
      </c>
      <c r="Q8" s="61" t="str">
        <f>IFERROR(Copen!P8/GAMSCopen!P8,"")</f>
        <v/>
      </c>
      <c r="R8" s="61" t="str">
        <f>IFERROR(Copen!Q8/GAMSCopen!Q8,"")</f>
        <v/>
      </c>
      <c r="S8" s="61" t="str">
        <f>IFERROR(Copen!R8/GAMSCopen!R8,"")</f>
        <v/>
      </c>
      <c r="T8" s="61" t="str">
        <f>IFERROR(Copen!S8/GAMSCopen!S8,"")</f>
        <v/>
      </c>
      <c r="U8" s="61" t="str">
        <f>IFERROR(Copen!T8/GAMSCopen!T8,"")</f>
        <v/>
      </c>
      <c r="V8" s="61" t="str">
        <f>IFERROR(Copen!U8/GAMSCopen!U8,"")</f>
        <v/>
      </c>
      <c r="W8" s="61" t="str">
        <f>IFERROR(Copen!V8/GAMSCopen!V8,"")</f>
        <v/>
      </c>
      <c r="X8" s="61" t="str">
        <f>IFERROR(Copen!W8/GAMSCopen!W8,"")</f>
        <v/>
      </c>
      <c r="Y8" s="61" t="str">
        <f>IFERROR(Copen!X8/GAMSCopen!X8,"")</f>
        <v/>
      </c>
      <c r="Z8" s="61" t="str">
        <f>IFERROR(Copen!Y8/GAMSCopen!Y8,"")</f>
        <v/>
      </c>
      <c r="AA8" s="61" t="str">
        <f>IFERROR(Copen!Z8/GAMSCopen!Z8,"")</f>
        <v/>
      </c>
      <c r="AB8" s="61" t="str">
        <f>IFERROR(Copen!AA8/GAMSCopen!AA8,"")</f>
        <v/>
      </c>
      <c r="AC8" s="61" t="str">
        <f>IFERROR(Copen!AB8/GAMSCopen!AB8,"")</f>
        <v/>
      </c>
      <c r="AD8" s="61" t="str">
        <f>IFERROR(Copen!AC8/GAMSCopen!AC8,"")</f>
        <v/>
      </c>
      <c r="AE8" s="61" t="str">
        <f>IFERROR(Copen!AD8/GAMSCopen!AD8,"")</f>
        <v/>
      </c>
      <c r="AF8" s="61" t="str">
        <f>IFERROR(Copen!AE8/GAMSCopen!AE8,"")</f>
        <v/>
      </c>
      <c r="AG8" s="61" t="str">
        <f>IFERROR(Copen!AF8/GAMSCopen!AF8,"")</f>
        <v/>
      </c>
      <c r="AH8" s="61" t="str">
        <f>IFERROR(Copen!AG8/GAMSCopen!AG8,"")</f>
        <v/>
      </c>
      <c r="AI8" s="61" t="str">
        <f>IFERROR(Copen!AH8/GAMSCopen!AH8,"")</f>
        <v/>
      </c>
      <c r="AJ8" s="61" t="str">
        <f>IFERROR(Copen!AI8/GAMSCopen!AI8,"")</f>
        <v/>
      </c>
      <c r="AK8" s="61" t="str">
        <f>IFERROR(Copen!AJ8/GAMSCopen!AJ8,"")</f>
        <v/>
      </c>
      <c r="AL8" s="61" t="str">
        <f>IFERROR(Copen!AK8/GAMSCopen!AK8,"")</f>
        <v/>
      </c>
      <c r="AM8" s="61" t="str">
        <f>IFERROR(Copen!AL8/GAMSCopen!AL8,"")</f>
        <v/>
      </c>
      <c r="AN8" s="61" t="str">
        <f>IFERROR(Copen!AM8/GAMSCopen!AM8,"")</f>
        <v/>
      </c>
      <c r="AO8" s="61" t="str">
        <f>IFERROR(Copen!AN8/GAMSCopen!AN8,"")</f>
        <v/>
      </c>
      <c r="AP8" s="61" t="str">
        <f>IFERROR(Copen!AO8/GAMSCopen!AO8,"")</f>
        <v/>
      </c>
      <c r="AQ8" s="61" t="str">
        <f>IFERROR(Copen!AP8/GAMSCopen!AP8,"")</f>
        <v/>
      </c>
      <c r="AR8" s="61" t="str">
        <f>IFERROR(Copen!AQ8/GAMSCopen!AQ8,"")</f>
        <v/>
      </c>
      <c r="AS8" s="61" t="str">
        <f>IFERROR(Copen!AR8/GAMSCopen!AR8,"")</f>
        <v/>
      </c>
      <c r="AT8" s="61" t="str">
        <f>IFERROR(Copen!AS8/GAMSCopen!AS8,"")</f>
        <v/>
      </c>
      <c r="AU8" s="61" t="str">
        <f>IFERROR(Copen!AT8/GAMSCopen!AT8,"")</f>
        <v/>
      </c>
      <c r="AV8" s="61" t="str">
        <f>IFERROR(Copen!AU8/GAMSCopen!AU8,"")</f>
        <v/>
      </c>
      <c r="AW8" s="61" t="str">
        <f>IFERROR(Copen!AV8/GAMSCopen!AV8,"")</f>
        <v/>
      </c>
      <c r="AX8" s="61" t="str">
        <f>IFERROR(Copen!AW8/GAMSCopen!AW8,"")</f>
        <v/>
      </c>
      <c r="AY8" s="61" t="str">
        <f>IFERROR(Copen!AX8/GAMSCopen!AX8,"")</f>
        <v/>
      </c>
      <c r="AZ8" s="61" t="str">
        <f>IFERROR(Copen!AY8/GAMSCopen!AY8,"")</f>
        <v/>
      </c>
      <c r="BA8" s="61" t="str">
        <f>IFERROR(Copen!AZ8/GAMSCopen!AZ8,"")</f>
        <v/>
      </c>
      <c r="BB8" s="61" t="str">
        <f>IFERROR(Copen!BA8/GAMSCopen!BA8,"")</f>
        <v/>
      </c>
      <c r="BC8" s="61" t="str">
        <f>IFERROR(Copen!BB8/GAMSCopen!BB8,"")</f>
        <v/>
      </c>
      <c r="BD8" s="61" t="str">
        <f>IFERROR(Copen!BC8/GAMSCopen!BC8,"")</f>
        <v/>
      </c>
      <c r="BE8" s="61" t="str">
        <f>IFERROR(Copen!BD8/GAMSCopen!BD8,"")</f>
        <v/>
      </c>
      <c r="BF8" s="61" t="str">
        <f>IFERROR(Copen!BE8/GAMSCopen!BE8,"")</f>
        <v/>
      </c>
      <c r="BG8" s="61" t="str">
        <f>IFERROR(Copen!BF8/GAMSCopen!BF8,"")</f>
        <v/>
      </c>
      <c r="BH8" s="61" t="str">
        <f>IFERROR(Copen!BG8/GAMSCopen!BG8,"")</f>
        <v/>
      </c>
      <c r="BI8" s="61" t="str">
        <f>IFERROR(Copen!BH8/GAMSCopen!BH8,"")</f>
        <v/>
      </c>
      <c r="BJ8" s="61" t="str">
        <f>IFERROR(Copen!BI8/GAMSCopen!BI8,"")</f>
        <v/>
      </c>
    </row>
    <row r="9" spans="1:62" x14ac:dyDescent="0.25">
      <c r="A9" t="str">
        <f>Copen!A9</f>
        <v>Diversifiable risk ( per year)</v>
      </c>
      <c r="B9" t="str">
        <f>GAMSbase!A9</f>
        <v>Diversifiable Risk ( per year)</v>
      </c>
      <c r="C9" s="61" t="str">
        <f>IFERROR(Copen!B9/GAMSCopen!B9,"")</f>
        <v/>
      </c>
      <c r="D9" s="61" t="str">
        <f>IFERROR(Copen!C9/GAMSCopen!C9,"")</f>
        <v/>
      </c>
      <c r="E9" s="61" t="str">
        <f>IFERROR(Copen!D9/GAMSCopen!D9,"")</f>
        <v/>
      </c>
      <c r="F9" s="61" t="str">
        <f>IFERROR(Copen!E9/GAMSCopen!E9,"")</f>
        <v/>
      </c>
      <c r="G9" s="61" t="str">
        <f>IFERROR(Copen!F9/GAMSCopen!F9,"")</f>
        <v/>
      </c>
      <c r="H9" s="61" t="str">
        <f>IFERROR(Copen!G9/GAMSCopen!G9,"")</f>
        <v/>
      </c>
      <c r="I9" s="61" t="str">
        <f>IFERROR(Copen!H9/GAMSCopen!H9,"")</f>
        <v/>
      </c>
      <c r="J9" s="61" t="str">
        <f>IFERROR(Copen!I9/GAMSCopen!I9,"")</f>
        <v/>
      </c>
      <c r="K9" s="61" t="str">
        <f>IFERROR(Copen!J9/GAMSCopen!J9,"")</f>
        <v/>
      </c>
      <c r="L9" s="61" t="str">
        <f>IFERROR(Copen!K9/GAMSCopen!K9,"")</f>
        <v/>
      </c>
      <c r="M9" s="61" t="str">
        <f>IFERROR(Copen!L9/GAMSCopen!L9,"")</f>
        <v/>
      </c>
      <c r="N9" s="61" t="str">
        <f>IFERROR(Copen!M9/GAMSCopen!M9,"")</f>
        <v/>
      </c>
      <c r="O9" s="61" t="str">
        <f>IFERROR(Copen!N9/GAMSCopen!N9,"")</f>
        <v/>
      </c>
      <c r="P9" s="61" t="str">
        <f>IFERROR(Copen!O9/GAMSCopen!O9,"")</f>
        <v/>
      </c>
      <c r="Q9" s="61" t="str">
        <f>IFERROR(Copen!P9/GAMSCopen!P9,"")</f>
        <v/>
      </c>
      <c r="R9" s="61" t="str">
        <f>IFERROR(Copen!Q9/GAMSCopen!Q9,"")</f>
        <v/>
      </c>
      <c r="S9" s="61" t="str">
        <f>IFERROR(Copen!R9/GAMSCopen!R9,"")</f>
        <v/>
      </c>
      <c r="T9" s="61" t="str">
        <f>IFERROR(Copen!S9/GAMSCopen!S9,"")</f>
        <v/>
      </c>
      <c r="U9" s="61" t="str">
        <f>IFERROR(Copen!T9/GAMSCopen!T9,"")</f>
        <v/>
      </c>
      <c r="V9" s="61" t="str">
        <f>IFERROR(Copen!U9/GAMSCopen!U9,"")</f>
        <v/>
      </c>
      <c r="W9" s="61" t="str">
        <f>IFERROR(Copen!V9/GAMSCopen!V9,"")</f>
        <v/>
      </c>
      <c r="X9" s="61" t="str">
        <f>IFERROR(Copen!W9/GAMSCopen!W9,"")</f>
        <v/>
      </c>
      <c r="Y9" s="61" t="str">
        <f>IFERROR(Copen!X9/GAMSCopen!X9,"")</f>
        <v/>
      </c>
      <c r="Z9" s="61" t="str">
        <f>IFERROR(Copen!Y9/GAMSCopen!Y9,"")</f>
        <v/>
      </c>
      <c r="AA9" s="61" t="str">
        <f>IFERROR(Copen!Z9/GAMSCopen!Z9,"")</f>
        <v/>
      </c>
      <c r="AB9" s="61" t="str">
        <f>IFERROR(Copen!AA9/GAMSCopen!AA9,"")</f>
        <v/>
      </c>
      <c r="AC9" s="61" t="str">
        <f>IFERROR(Copen!AB9/GAMSCopen!AB9,"")</f>
        <v/>
      </c>
      <c r="AD9" s="61" t="str">
        <f>IFERROR(Copen!AC9/GAMSCopen!AC9,"")</f>
        <v/>
      </c>
      <c r="AE9" s="61" t="str">
        <f>IFERROR(Copen!AD9/GAMSCopen!AD9,"")</f>
        <v/>
      </c>
      <c r="AF9" s="61" t="str">
        <f>IFERROR(Copen!AE9/GAMSCopen!AE9,"")</f>
        <v/>
      </c>
      <c r="AG9" s="61" t="str">
        <f>IFERROR(Copen!AF9/GAMSCopen!AF9,"")</f>
        <v/>
      </c>
      <c r="AH9" s="61" t="str">
        <f>IFERROR(Copen!AG9/GAMSCopen!AG9,"")</f>
        <v/>
      </c>
      <c r="AI9" s="61" t="str">
        <f>IFERROR(Copen!AH9/GAMSCopen!AH9,"")</f>
        <v/>
      </c>
      <c r="AJ9" s="61" t="str">
        <f>IFERROR(Copen!AI9/GAMSCopen!AI9,"")</f>
        <v/>
      </c>
      <c r="AK9" s="61" t="str">
        <f>IFERROR(Copen!AJ9/GAMSCopen!AJ9,"")</f>
        <v/>
      </c>
      <c r="AL9" s="61" t="str">
        <f>IFERROR(Copen!AK9/GAMSCopen!AK9,"")</f>
        <v/>
      </c>
      <c r="AM9" s="61" t="str">
        <f>IFERROR(Copen!AL9/GAMSCopen!AL9,"")</f>
        <v/>
      </c>
      <c r="AN9" s="61" t="str">
        <f>IFERROR(Copen!AM9/GAMSCopen!AM9,"")</f>
        <v/>
      </c>
      <c r="AO9" s="61" t="str">
        <f>IFERROR(Copen!AN9/GAMSCopen!AN9,"")</f>
        <v/>
      </c>
      <c r="AP9" s="61" t="str">
        <f>IFERROR(Copen!AO9/GAMSCopen!AO9,"")</f>
        <v/>
      </c>
      <c r="AQ9" s="61" t="str">
        <f>IFERROR(Copen!AP9/GAMSCopen!AP9,"")</f>
        <v/>
      </c>
      <c r="AR9" s="61" t="str">
        <f>IFERROR(Copen!AQ9/GAMSCopen!AQ9,"")</f>
        <v/>
      </c>
      <c r="AS9" s="61" t="str">
        <f>IFERROR(Copen!AR9/GAMSCopen!AR9,"")</f>
        <v/>
      </c>
      <c r="AT9" s="61" t="str">
        <f>IFERROR(Copen!AS9/GAMSCopen!AS9,"")</f>
        <v/>
      </c>
      <c r="AU9" s="61" t="str">
        <f>IFERROR(Copen!AT9/GAMSCopen!AT9,"")</f>
        <v/>
      </c>
      <c r="AV9" s="61" t="str">
        <f>IFERROR(Copen!AU9/GAMSCopen!AU9,"")</f>
        <v/>
      </c>
      <c r="AW9" s="61" t="str">
        <f>IFERROR(Copen!AV9/GAMSCopen!AV9,"")</f>
        <v/>
      </c>
      <c r="AX9" s="61" t="str">
        <f>IFERROR(Copen!AW9/GAMSCopen!AW9,"")</f>
        <v/>
      </c>
      <c r="AY9" s="61" t="str">
        <f>IFERROR(Copen!AX9/GAMSCopen!AX9,"")</f>
        <v/>
      </c>
      <c r="AZ9" s="61" t="str">
        <f>IFERROR(Copen!AY9/GAMSCopen!AY9,"")</f>
        <v/>
      </c>
      <c r="BA9" s="61" t="str">
        <f>IFERROR(Copen!AZ9/GAMSCopen!AZ9,"")</f>
        <v/>
      </c>
      <c r="BB9" s="61" t="str">
        <f>IFERROR(Copen!BA9/GAMSCopen!BA9,"")</f>
        <v/>
      </c>
      <c r="BC9" s="61" t="str">
        <f>IFERROR(Copen!BB9/GAMSCopen!BB9,"")</f>
        <v/>
      </c>
      <c r="BD9" s="61" t="str">
        <f>IFERROR(Copen!BC9/GAMSCopen!BC9,"")</f>
        <v/>
      </c>
      <c r="BE9" s="61" t="str">
        <f>IFERROR(Copen!BD9/GAMSCopen!BD9,"")</f>
        <v/>
      </c>
      <c r="BF9" s="61" t="str">
        <f>IFERROR(Copen!BE9/GAMSCopen!BE9,"")</f>
        <v/>
      </c>
      <c r="BG9" s="61" t="str">
        <f>IFERROR(Copen!BF9/GAMSCopen!BF9,"")</f>
        <v/>
      </c>
      <c r="BH9" s="61" t="str">
        <f>IFERROR(Copen!BG9/GAMSCopen!BG9,"")</f>
        <v/>
      </c>
      <c r="BI9" s="61" t="str">
        <f>IFERROR(Copen!BH9/GAMSCopen!BH9,"")</f>
        <v/>
      </c>
      <c r="BJ9" s="61" t="str">
        <f>IFERROR(Copen!BI9/GAMSCopen!BI9,"")</f>
        <v/>
      </c>
    </row>
    <row r="10" spans="1:62" x14ac:dyDescent="0.25">
      <c r="A10" t="str">
        <f>Copen!A10</f>
        <v>Depreciation (with no risk)</v>
      </c>
      <c r="B10" t="str">
        <f>GAMSbase!A10</f>
        <v>Depreciation with no Risk (per year)</v>
      </c>
      <c r="C10" s="61" t="str">
        <f>IFERROR(Copen!B10/GAMSCopen!B10,"")</f>
        <v/>
      </c>
      <c r="D10" s="61" t="str">
        <f>IFERROR(Copen!C10/GAMSCopen!C10,"")</f>
        <v/>
      </c>
      <c r="E10" s="61" t="str">
        <f>IFERROR(Copen!D10/GAMSCopen!D10,"")</f>
        <v/>
      </c>
      <c r="F10" s="61" t="str">
        <f>IFERROR(Copen!E10/GAMSCopen!E10,"")</f>
        <v/>
      </c>
      <c r="G10" s="61" t="str">
        <f>IFERROR(Copen!F10/GAMSCopen!F10,"")</f>
        <v/>
      </c>
      <c r="H10" s="61" t="str">
        <f>IFERROR(Copen!G10/GAMSCopen!G10,"")</f>
        <v/>
      </c>
      <c r="I10" s="61" t="str">
        <f>IFERROR(Copen!H10/GAMSCopen!H10,"")</f>
        <v/>
      </c>
      <c r="J10" s="61" t="str">
        <f>IFERROR(Copen!I10/GAMSCopen!I10,"")</f>
        <v/>
      </c>
      <c r="K10" s="61" t="str">
        <f>IFERROR(Copen!J10/GAMSCopen!J10,"")</f>
        <v/>
      </c>
      <c r="L10" s="61" t="str">
        <f>IFERROR(Copen!K10/GAMSCopen!K10,"")</f>
        <v/>
      </c>
      <c r="M10" s="61" t="str">
        <f>IFERROR(Copen!L10/GAMSCopen!L10,"")</f>
        <v/>
      </c>
      <c r="N10" s="61" t="str">
        <f>IFERROR(Copen!M10/GAMSCopen!M10,"")</f>
        <v/>
      </c>
      <c r="O10" s="61" t="str">
        <f>IFERROR(Copen!N10/GAMSCopen!N10,"")</f>
        <v/>
      </c>
      <c r="P10" s="61" t="str">
        <f>IFERROR(Copen!O10/GAMSCopen!O10,"")</f>
        <v/>
      </c>
      <c r="Q10" s="61" t="str">
        <f>IFERROR(Copen!P10/GAMSCopen!P10,"")</f>
        <v/>
      </c>
      <c r="R10" s="61" t="str">
        <f>IFERROR(Copen!Q10/GAMSCopen!Q10,"")</f>
        <v/>
      </c>
      <c r="S10" s="61" t="str">
        <f>IFERROR(Copen!R10/GAMSCopen!R10,"")</f>
        <v/>
      </c>
      <c r="T10" s="61" t="str">
        <f>IFERROR(Copen!S10/GAMSCopen!S10,"")</f>
        <v/>
      </c>
      <c r="U10" s="61" t="str">
        <f>IFERROR(Copen!T10/GAMSCopen!T10,"")</f>
        <v/>
      </c>
      <c r="V10" s="61" t="str">
        <f>IFERROR(Copen!U10/GAMSCopen!U10,"")</f>
        <v/>
      </c>
      <c r="W10" s="61" t="str">
        <f>IFERROR(Copen!V10/GAMSCopen!V10,"")</f>
        <v/>
      </c>
      <c r="X10" s="61" t="str">
        <f>IFERROR(Copen!W10/GAMSCopen!W10,"")</f>
        <v/>
      </c>
      <c r="Y10" s="61" t="str">
        <f>IFERROR(Copen!X10/GAMSCopen!X10,"")</f>
        <v/>
      </c>
      <c r="Z10" s="61" t="str">
        <f>IFERROR(Copen!Y10/GAMSCopen!Y10,"")</f>
        <v/>
      </c>
      <c r="AA10" s="61" t="str">
        <f>IFERROR(Copen!Z10/GAMSCopen!Z10,"")</f>
        <v/>
      </c>
      <c r="AB10" s="61" t="str">
        <f>IFERROR(Copen!AA10/GAMSCopen!AA10,"")</f>
        <v/>
      </c>
      <c r="AC10" s="61" t="str">
        <f>IFERROR(Copen!AB10/GAMSCopen!AB10,"")</f>
        <v/>
      </c>
      <c r="AD10" s="61" t="str">
        <f>IFERROR(Copen!AC10/GAMSCopen!AC10,"")</f>
        <v/>
      </c>
      <c r="AE10" s="61" t="str">
        <f>IFERROR(Copen!AD10/GAMSCopen!AD10,"")</f>
        <v/>
      </c>
      <c r="AF10" s="61" t="str">
        <f>IFERROR(Copen!AE10/GAMSCopen!AE10,"")</f>
        <v/>
      </c>
      <c r="AG10" s="61" t="str">
        <f>IFERROR(Copen!AF10/GAMSCopen!AF10,"")</f>
        <v/>
      </c>
      <c r="AH10" s="61" t="str">
        <f>IFERROR(Copen!AG10/GAMSCopen!AG10,"")</f>
        <v/>
      </c>
      <c r="AI10" s="61" t="str">
        <f>IFERROR(Copen!AH10/GAMSCopen!AH10,"")</f>
        <v/>
      </c>
      <c r="AJ10" s="61" t="str">
        <f>IFERROR(Copen!AI10/GAMSCopen!AI10,"")</f>
        <v/>
      </c>
      <c r="AK10" s="61" t="str">
        <f>IFERROR(Copen!AJ10/GAMSCopen!AJ10,"")</f>
        <v/>
      </c>
      <c r="AL10" s="61" t="str">
        <f>IFERROR(Copen!AK10/GAMSCopen!AK10,"")</f>
        <v/>
      </c>
      <c r="AM10" s="61" t="str">
        <f>IFERROR(Copen!AL10/GAMSCopen!AL10,"")</f>
        <v/>
      </c>
      <c r="AN10" s="61" t="str">
        <f>IFERROR(Copen!AM10/GAMSCopen!AM10,"")</f>
        <v/>
      </c>
      <c r="AO10" s="61" t="str">
        <f>IFERROR(Copen!AN10/GAMSCopen!AN10,"")</f>
        <v/>
      </c>
      <c r="AP10" s="61" t="str">
        <f>IFERROR(Copen!AO10/GAMSCopen!AO10,"")</f>
        <v/>
      </c>
      <c r="AQ10" s="61" t="str">
        <f>IFERROR(Copen!AP10/GAMSCopen!AP10,"")</f>
        <v/>
      </c>
      <c r="AR10" s="61" t="str">
        <f>IFERROR(Copen!AQ10/GAMSCopen!AQ10,"")</f>
        <v/>
      </c>
      <c r="AS10" s="61" t="str">
        <f>IFERROR(Copen!AR10/GAMSCopen!AR10,"")</f>
        <v/>
      </c>
      <c r="AT10" s="61" t="str">
        <f>IFERROR(Copen!AS10/GAMSCopen!AS10,"")</f>
        <v/>
      </c>
      <c r="AU10" s="61" t="str">
        <f>IFERROR(Copen!AT10/GAMSCopen!AT10,"")</f>
        <v/>
      </c>
      <c r="AV10" s="61" t="str">
        <f>IFERROR(Copen!AU10/GAMSCopen!AU10,"")</f>
        <v/>
      </c>
      <c r="AW10" s="61" t="str">
        <f>IFERROR(Copen!AV10/GAMSCopen!AV10,"")</f>
        <v/>
      </c>
      <c r="AX10" s="61" t="str">
        <f>IFERROR(Copen!AW10/GAMSCopen!AW10,"")</f>
        <v/>
      </c>
      <c r="AY10" s="61" t="str">
        <f>IFERROR(Copen!AX10/GAMSCopen!AX10,"")</f>
        <v/>
      </c>
      <c r="AZ10" s="61" t="str">
        <f>IFERROR(Copen!AY10/GAMSCopen!AY10,"")</f>
        <v/>
      </c>
      <c r="BA10" s="61" t="str">
        <f>IFERROR(Copen!AZ10/GAMSCopen!AZ10,"")</f>
        <v/>
      </c>
      <c r="BB10" s="61" t="str">
        <f>IFERROR(Copen!BA10/GAMSCopen!BA10,"")</f>
        <v/>
      </c>
      <c r="BC10" s="61" t="str">
        <f>IFERROR(Copen!BB10/GAMSCopen!BB10,"")</f>
        <v/>
      </c>
      <c r="BD10" s="61" t="str">
        <f>IFERROR(Copen!BC10/GAMSCopen!BC10,"")</f>
        <v/>
      </c>
      <c r="BE10" s="61" t="str">
        <f>IFERROR(Copen!BD10/GAMSCopen!BD10,"")</f>
        <v/>
      </c>
      <c r="BF10" s="61" t="str">
        <f>IFERROR(Copen!BE10/GAMSCopen!BE10,"")</f>
        <v/>
      </c>
      <c r="BG10" s="61" t="str">
        <f>IFERROR(Copen!BF10/GAMSCopen!BF10,"")</f>
        <v/>
      </c>
      <c r="BH10" s="61" t="str">
        <f>IFERROR(Copen!BG10/GAMSCopen!BG10,"")</f>
        <v/>
      </c>
      <c r="BI10" s="61" t="str">
        <f>IFERROR(Copen!BH10/GAMSCopen!BH10,"")</f>
        <v/>
      </c>
      <c r="BJ10" s="61" t="str">
        <f>IFERROR(Copen!BI10/GAMSCopen!BI10,"")</f>
        <v/>
      </c>
    </row>
    <row r="11" spans="1:62" x14ac:dyDescent="0.25">
      <c r="A11" t="str">
        <f>Copen!A11</f>
        <v>Initial output (2005 US International $, trillions)</v>
      </c>
      <c r="B11" t="str">
        <f>GAMSbase!A11</f>
        <v>Initial Output (2005 US International $, trillions)</v>
      </c>
      <c r="C11" s="61">
        <f>IFERROR(Copen!B11/GAMSCopen!B11,"")</f>
        <v>1</v>
      </c>
      <c r="D11" s="61" t="str">
        <f>IFERROR(Copen!C11/GAMSCopen!C11,"")</f>
        <v/>
      </c>
      <c r="E11" s="61" t="str">
        <f>IFERROR(Copen!D11/GAMSCopen!D11,"")</f>
        <v/>
      </c>
      <c r="F11" s="61" t="str">
        <f>IFERROR(Copen!E11/GAMSCopen!E11,"")</f>
        <v/>
      </c>
      <c r="G11" s="61" t="str">
        <f>IFERROR(Copen!F11/GAMSCopen!F11,"")</f>
        <v/>
      </c>
      <c r="H11" s="61" t="str">
        <f>IFERROR(Copen!G11/GAMSCopen!G11,"")</f>
        <v/>
      </c>
      <c r="I11" s="61" t="str">
        <f>IFERROR(Copen!H11/GAMSCopen!H11,"")</f>
        <v/>
      </c>
      <c r="J11" s="61" t="str">
        <f>IFERROR(Copen!I11/GAMSCopen!I11,"")</f>
        <v/>
      </c>
      <c r="K11" s="61" t="str">
        <f>IFERROR(Copen!J11/GAMSCopen!J11,"")</f>
        <v/>
      </c>
      <c r="L11" s="61" t="str">
        <f>IFERROR(Copen!K11/GAMSCopen!K11,"")</f>
        <v/>
      </c>
      <c r="M11" s="61" t="str">
        <f>IFERROR(Copen!L11/GAMSCopen!L11,"")</f>
        <v/>
      </c>
      <c r="N11" s="61" t="str">
        <f>IFERROR(Copen!M11/GAMSCopen!M11,"")</f>
        <v/>
      </c>
      <c r="O11" s="61" t="str">
        <f>IFERROR(Copen!N11/GAMSCopen!N11,"")</f>
        <v/>
      </c>
      <c r="P11" s="61" t="str">
        <f>IFERROR(Copen!O11/GAMSCopen!O11,"")</f>
        <v/>
      </c>
      <c r="Q11" s="61" t="str">
        <f>IFERROR(Copen!P11/GAMSCopen!P11,"")</f>
        <v/>
      </c>
      <c r="R11" s="61" t="str">
        <f>IFERROR(Copen!Q11/GAMSCopen!Q11,"")</f>
        <v/>
      </c>
      <c r="S11" s="61" t="str">
        <f>IFERROR(Copen!R11/GAMSCopen!R11,"")</f>
        <v/>
      </c>
      <c r="T11" s="61" t="str">
        <f>IFERROR(Copen!S11/GAMSCopen!S11,"")</f>
        <v/>
      </c>
      <c r="U11" s="61" t="str">
        <f>IFERROR(Copen!T11/GAMSCopen!T11,"")</f>
        <v/>
      </c>
      <c r="V11" s="61" t="str">
        <f>IFERROR(Copen!U11/GAMSCopen!U11,"")</f>
        <v/>
      </c>
      <c r="W11" s="61" t="str">
        <f>IFERROR(Copen!V11/GAMSCopen!V11,"")</f>
        <v/>
      </c>
      <c r="X11" s="61" t="str">
        <f>IFERROR(Copen!W11/GAMSCopen!W11,"")</f>
        <v/>
      </c>
      <c r="Y11" s="61" t="str">
        <f>IFERROR(Copen!X11/GAMSCopen!X11,"")</f>
        <v/>
      </c>
      <c r="Z11" s="61" t="str">
        <f>IFERROR(Copen!Y11/GAMSCopen!Y11,"")</f>
        <v/>
      </c>
      <c r="AA11" s="61" t="str">
        <f>IFERROR(Copen!Z11/GAMSCopen!Z11,"")</f>
        <v/>
      </c>
      <c r="AB11" s="61" t="str">
        <f>IFERROR(Copen!AA11/GAMSCopen!AA11,"")</f>
        <v/>
      </c>
      <c r="AC11" s="61" t="str">
        <f>IFERROR(Copen!AB11/GAMSCopen!AB11,"")</f>
        <v/>
      </c>
      <c r="AD11" s="61" t="str">
        <f>IFERROR(Copen!AC11/GAMSCopen!AC11,"")</f>
        <v/>
      </c>
      <c r="AE11" s="61" t="str">
        <f>IFERROR(Copen!AD11/GAMSCopen!AD11,"")</f>
        <v/>
      </c>
      <c r="AF11" s="61" t="str">
        <f>IFERROR(Copen!AE11/GAMSCopen!AE11,"")</f>
        <v/>
      </c>
      <c r="AG11" s="61" t="str">
        <f>IFERROR(Copen!AF11/GAMSCopen!AF11,"")</f>
        <v/>
      </c>
      <c r="AH11" s="61" t="str">
        <f>IFERROR(Copen!AG11/GAMSCopen!AG11,"")</f>
        <v/>
      </c>
      <c r="AI11" s="61" t="str">
        <f>IFERROR(Copen!AH11/GAMSCopen!AH11,"")</f>
        <v/>
      </c>
      <c r="AJ11" s="61" t="str">
        <f>IFERROR(Copen!AI11/GAMSCopen!AI11,"")</f>
        <v/>
      </c>
      <c r="AK11" s="61" t="str">
        <f>IFERROR(Copen!AJ11/GAMSCopen!AJ11,"")</f>
        <v/>
      </c>
      <c r="AL11" s="61" t="str">
        <f>IFERROR(Copen!AK11/GAMSCopen!AK11,"")</f>
        <v/>
      </c>
      <c r="AM11" s="61" t="str">
        <f>IFERROR(Copen!AL11/GAMSCopen!AL11,"")</f>
        <v/>
      </c>
      <c r="AN11" s="61" t="str">
        <f>IFERROR(Copen!AM11/GAMSCopen!AM11,"")</f>
        <v/>
      </c>
      <c r="AO11" s="61" t="str">
        <f>IFERROR(Copen!AN11/GAMSCopen!AN11,"")</f>
        <v/>
      </c>
      <c r="AP11" s="61" t="str">
        <f>IFERROR(Copen!AO11/GAMSCopen!AO11,"")</f>
        <v/>
      </c>
      <c r="AQ11" s="61" t="str">
        <f>IFERROR(Copen!AP11/GAMSCopen!AP11,"")</f>
        <v/>
      </c>
      <c r="AR11" s="61" t="str">
        <f>IFERROR(Copen!AQ11/GAMSCopen!AQ11,"")</f>
        <v/>
      </c>
      <c r="AS11" s="61" t="str">
        <f>IFERROR(Copen!AR11/GAMSCopen!AR11,"")</f>
        <v/>
      </c>
      <c r="AT11" s="61" t="str">
        <f>IFERROR(Copen!AS11/GAMSCopen!AS11,"")</f>
        <v/>
      </c>
      <c r="AU11" s="61" t="str">
        <f>IFERROR(Copen!AT11/GAMSCopen!AT11,"")</f>
        <v/>
      </c>
      <c r="AV11" s="61" t="str">
        <f>IFERROR(Copen!AU11/GAMSCopen!AU11,"")</f>
        <v/>
      </c>
      <c r="AW11" s="61" t="str">
        <f>IFERROR(Copen!AV11/GAMSCopen!AV11,"")</f>
        <v/>
      </c>
      <c r="AX11" s="61" t="str">
        <f>IFERROR(Copen!AW11/GAMSCopen!AW11,"")</f>
        <v/>
      </c>
      <c r="AY11" s="61" t="str">
        <f>IFERROR(Copen!AX11/GAMSCopen!AX11,"")</f>
        <v/>
      </c>
      <c r="AZ11" s="61" t="str">
        <f>IFERROR(Copen!AY11/GAMSCopen!AY11,"")</f>
        <v/>
      </c>
      <c r="BA11" s="61" t="str">
        <f>IFERROR(Copen!AZ11/GAMSCopen!AZ11,"")</f>
        <v/>
      </c>
      <c r="BB11" s="61" t="str">
        <f>IFERROR(Copen!BA11/GAMSCopen!BA11,"")</f>
        <v/>
      </c>
      <c r="BC11" s="61" t="str">
        <f>IFERROR(Copen!BB11/GAMSCopen!BB11,"")</f>
        <v/>
      </c>
      <c r="BD11" s="61" t="str">
        <f>IFERROR(Copen!BC11/GAMSCopen!BC11,"")</f>
        <v/>
      </c>
      <c r="BE11" s="61" t="str">
        <f>IFERROR(Copen!BD11/GAMSCopen!BD11,"")</f>
        <v/>
      </c>
      <c r="BF11" s="61" t="str">
        <f>IFERROR(Copen!BE11/GAMSCopen!BE11,"")</f>
        <v/>
      </c>
      <c r="BG11" s="61" t="str">
        <f>IFERROR(Copen!BF11/GAMSCopen!BF11,"")</f>
        <v/>
      </c>
      <c r="BH11" s="61" t="str">
        <f>IFERROR(Copen!BG11/GAMSCopen!BG11,"")</f>
        <v/>
      </c>
      <c r="BI11" s="61" t="str">
        <f>IFERROR(Copen!BH11/GAMSCopen!BH11,"")</f>
        <v/>
      </c>
      <c r="BJ11" s="61" t="str">
        <f>IFERROR(Copen!BI11/GAMSCopen!BI11,"")</f>
        <v/>
      </c>
    </row>
    <row r="12" spans="1:62" x14ac:dyDescent="0.25">
      <c r="A12" t="str">
        <f>Copen!A12</f>
        <v>Initial K</v>
      </c>
      <c r="B12" t="str">
        <f>GAMSbase!A12</f>
        <v>Initial K (Capital Stock)</v>
      </c>
      <c r="C12" s="61">
        <f>IFERROR(Copen!B12/GAMSCopen!B12,"")</f>
        <v>1</v>
      </c>
      <c r="D12" s="61" t="str">
        <f>IFERROR(Copen!C12/GAMSCopen!C12,"")</f>
        <v/>
      </c>
      <c r="E12" s="61" t="str">
        <f>IFERROR(Copen!D12/GAMSCopen!D12,"")</f>
        <v/>
      </c>
      <c r="F12" s="61" t="str">
        <f>IFERROR(Copen!E12/GAMSCopen!E12,"")</f>
        <v/>
      </c>
      <c r="G12" s="61" t="str">
        <f>IFERROR(Copen!F12/GAMSCopen!F12,"")</f>
        <v/>
      </c>
      <c r="H12" s="61" t="str">
        <f>IFERROR(Copen!G12/GAMSCopen!G12,"")</f>
        <v/>
      </c>
      <c r="I12" s="61" t="str">
        <f>IFERROR(Copen!H12/GAMSCopen!H12,"")</f>
        <v/>
      </c>
      <c r="J12" s="61" t="str">
        <f>IFERROR(Copen!I12/GAMSCopen!I12,"")</f>
        <v/>
      </c>
      <c r="K12" s="61" t="str">
        <f>IFERROR(Copen!J12/GAMSCopen!J12,"")</f>
        <v/>
      </c>
      <c r="L12" s="61" t="str">
        <f>IFERROR(Copen!K12/GAMSCopen!K12,"")</f>
        <v/>
      </c>
      <c r="M12" s="61" t="str">
        <f>IFERROR(Copen!L12/GAMSCopen!L12,"")</f>
        <v/>
      </c>
      <c r="N12" s="61" t="str">
        <f>IFERROR(Copen!M12/GAMSCopen!M12,"")</f>
        <v/>
      </c>
      <c r="O12" s="61" t="str">
        <f>IFERROR(Copen!N12/GAMSCopen!N12,"")</f>
        <v/>
      </c>
      <c r="P12" s="61" t="str">
        <f>IFERROR(Copen!O12/GAMSCopen!O12,"")</f>
        <v/>
      </c>
      <c r="Q12" s="61" t="str">
        <f>IFERROR(Copen!P12/GAMSCopen!P12,"")</f>
        <v/>
      </c>
      <c r="R12" s="61" t="str">
        <f>IFERROR(Copen!Q12/GAMSCopen!Q12,"")</f>
        <v/>
      </c>
      <c r="S12" s="61" t="str">
        <f>IFERROR(Copen!R12/GAMSCopen!R12,"")</f>
        <v/>
      </c>
      <c r="T12" s="61" t="str">
        <f>IFERROR(Copen!S12/GAMSCopen!S12,"")</f>
        <v/>
      </c>
      <c r="U12" s="61" t="str">
        <f>IFERROR(Copen!T12/GAMSCopen!T12,"")</f>
        <v/>
      </c>
      <c r="V12" s="61" t="str">
        <f>IFERROR(Copen!U12/GAMSCopen!U12,"")</f>
        <v/>
      </c>
      <c r="W12" s="61" t="str">
        <f>IFERROR(Copen!V12/GAMSCopen!V12,"")</f>
        <v/>
      </c>
      <c r="X12" s="61" t="str">
        <f>IFERROR(Copen!W12/GAMSCopen!W12,"")</f>
        <v/>
      </c>
      <c r="Y12" s="61" t="str">
        <f>IFERROR(Copen!X12/GAMSCopen!X12,"")</f>
        <v/>
      </c>
      <c r="Z12" s="61" t="str">
        <f>IFERROR(Copen!Y12/GAMSCopen!Y12,"")</f>
        <v/>
      </c>
      <c r="AA12" s="61" t="str">
        <f>IFERROR(Copen!Z12/GAMSCopen!Z12,"")</f>
        <v/>
      </c>
      <c r="AB12" s="61" t="str">
        <f>IFERROR(Copen!AA12/GAMSCopen!AA12,"")</f>
        <v/>
      </c>
      <c r="AC12" s="61" t="str">
        <f>IFERROR(Copen!AB12/GAMSCopen!AB12,"")</f>
        <v/>
      </c>
      <c r="AD12" s="61" t="str">
        <f>IFERROR(Copen!AC12/GAMSCopen!AC12,"")</f>
        <v/>
      </c>
      <c r="AE12" s="61" t="str">
        <f>IFERROR(Copen!AD12/GAMSCopen!AD12,"")</f>
        <v/>
      </c>
      <c r="AF12" s="61" t="str">
        <f>IFERROR(Copen!AE12/GAMSCopen!AE12,"")</f>
        <v/>
      </c>
      <c r="AG12" s="61" t="str">
        <f>IFERROR(Copen!AF12/GAMSCopen!AF12,"")</f>
        <v/>
      </c>
      <c r="AH12" s="61" t="str">
        <f>IFERROR(Copen!AG12/GAMSCopen!AG12,"")</f>
        <v/>
      </c>
      <c r="AI12" s="61" t="str">
        <f>IFERROR(Copen!AH12/GAMSCopen!AH12,"")</f>
        <v/>
      </c>
      <c r="AJ12" s="61" t="str">
        <f>IFERROR(Copen!AI12/GAMSCopen!AI12,"")</f>
        <v/>
      </c>
      <c r="AK12" s="61" t="str">
        <f>IFERROR(Copen!AJ12/GAMSCopen!AJ12,"")</f>
        <v/>
      </c>
      <c r="AL12" s="61" t="str">
        <f>IFERROR(Copen!AK12/GAMSCopen!AK12,"")</f>
        <v/>
      </c>
      <c r="AM12" s="61" t="str">
        <f>IFERROR(Copen!AL12/GAMSCopen!AL12,"")</f>
        <v/>
      </c>
      <c r="AN12" s="61" t="str">
        <f>IFERROR(Copen!AM12/GAMSCopen!AM12,"")</f>
        <v/>
      </c>
      <c r="AO12" s="61" t="str">
        <f>IFERROR(Copen!AN12/GAMSCopen!AN12,"")</f>
        <v/>
      </c>
      <c r="AP12" s="61" t="str">
        <f>IFERROR(Copen!AO12/GAMSCopen!AO12,"")</f>
        <v/>
      </c>
      <c r="AQ12" s="61" t="str">
        <f>IFERROR(Copen!AP12/GAMSCopen!AP12,"")</f>
        <v/>
      </c>
      <c r="AR12" s="61" t="str">
        <f>IFERROR(Copen!AQ12/GAMSCopen!AQ12,"")</f>
        <v/>
      </c>
      <c r="AS12" s="61" t="str">
        <f>IFERROR(Copen!AR12/GAMSCopen!AR12,"")</f>
        <v/>
      </c>
      <c r="AT12" s="61" t="str">
        <f>IFERROR(Copen!AS12/GAMSCopen!AS12,"")</f>
        <v/>
      </c>
      <c r="AU12" s="61" t="str">
        <f>IFERROR(Copen!AT12/GAMSCopen!AT12,"")</f>
        <v/>
      </c>
      <c r="AV12" s="61" t="str">
        <f>IFERROR(Copen!AU12/GAMSCopen!AU12,"")</f>
        <v/>
      </c>
      <c r="AW12" s="61" t="str">
        <f>IFERROR(Copen!AV12/GAMSCopen!AV12,"")</f>
        <v/>
      </c>
      <c r="AX12" s="61" t="str">
        <f>IFERROR(Copen!AW12/GAMSCopen!AW12,"")</f>
        <v/>
      </c>
      <c r="AY12" s="61" t="str">
        <f>IFERROR(Copen!AX12/GAMSCopen!AX12,"")</f>
        <v/>
      </c>
      <c r="AZ12" s="61" t="str">
        <f>IFERROR(Copen!AY12/GAMSCopen!AY12,"")</f>
        <v/>
      </c>
      <c r="BA12" s="61" t="str">
        <f>IFERROR(Copen!AZ12/GAMSCopen!AZ12,"")</f>
        <v/>
      </c>
      <c r="BB12" s="61" t="str">
        <f>IFERROR(Copen!BA12/GAMSCopen!BA12,"")</f>
        <v/>
      </c>
      <c r="BC12" s="61" t="str">
        <f>IFERROR(Copen!BB12/GAMSCopen!BB12,"")</f>
        <v/>
      </c>
      <c r="BD12" s="61" t="str">
        <f>IFERROR(Copen!BC12/GAMSCopen!BC12,"")</f>
        <v/>
      </c>
      <c r="BE12" s="61" t="str">
        <f>IFERROR(Copen!BD12/GAMSCopen!BD12,"")</f>
        <v/>
      </c>
      <c r="BF12" s="61" t="str">
        <f>IFERROR(Copen!BE12/GAMSCopen!BE12,"")</f>
        <v/>
      </c>
      <c r="BG12" s="61" t="str">
        <f>IFERROR(Copen!BF12/GAMSCopen!BF12,"")</f>
        <v/>
      </c>
      <c r="BH12" s="61" t="str">
        <f>IFERROR(Copen!BG12/GAMSCopen!BG12,"")</f>
        <v/>
      </c>
      <c r="BI12" s="61" t="str">
        <f>IFERROR(Copen!BH12/GAMSCopen!BH12,"")</f>
        <v/>
      </c>
      <c r="BJ12" s="61" t="str">
        <f>IFERROR(Copen!BI12/GAMSCopen!BI12,"")</f>
        <v/>
      </c>
    </row>
    <row r="13" spans="1:62" x14ac:dyDescent="0.25">
      <c r="A13" t="str">
        <f>Copen!A13</f>
        <v>Initial A</v>
      </c>
      <c r="B13" t="str">
        <f>GAMSbase!A13</f>
        <v>Initial A (Total Factor Productivity)</v>
      </c>
      <c r="C13" s="61">
        <f>IFERROR(Copen!B13/GAMSCopen!B13,"")</f>
        <v>1</v>
      </c>
      <c r="D13" s="61" t="str">
        <f>IFERROR(Copen!C13/GAMSCopen!C13,"")</f>
        <v/>
      </c>
      <c r="E13" s="61" t="str">
        <f>IFERROR(Copen!D13/GAMSCopen!D13,"")</f>
        <v/>
      </c>
      <c r="F13" s="61" t="str">
        <f>IFERROR(Copen!E13/GAMSCopen!E13,"")</f>
        <v/>
      </c>
      <c r="G13" s="61" t="str">
        <f>IFERROR(Copen!F13/GAMSCopen!F13,"")</f>
        <v/>
      </c>
      <c r="H13" s="61" t="str">
        <f>IFERROR(Copen!G13/GAMSCopen!G13,"")</f>
        <v/>
      </c>
      <c r="I13" s="61" t="str">
        <f>IFERROR(Copen!H13/GAMSCopen!H13,"")</f>
        <v/>
      </c>
      <c r="J13" s="61" t="str">
        <f>IFERROR(Copen!I13/GAMSCopen!I13,"")</f>
        <v/>
      </c>
      <c r="K13" s="61" t="str">
        <f>IFERROR(Copen!J13/GAMSCopen!J13,"")</f>
        <v/>
      </c>
      <c r="L13" s="61" t="str">
        <f>IFERROR(Copen!K13/GAMSCopen!K13,"")</f>
        <v/>
      </c>
      <c r="M13" s="61" t="str">
        <f>IFERROR(Copen!L13/GAMSCopen!L13,"")</f>
        <v/>
      </c>
      <c r="N13" s="61" t="str">
        <f>IFERROR(Copen!M13/GAMSCopen!M13,"")</f>
        <v/>
      </c>
      <c r="O13" s="61" t="str">
        <f>IFERROR(Copen!N13/GAMSCopen!N13,"")</f>
        <v/>
      </c>
      <c r="P13" s="61" t="str">
        <f>IFERROR(Copen!O13/GAMSCopen!O13,"")</f>
        <v/>
      </c>
      <c r="Q13" s="61" t="str">
        <f>IFERROR(Copen!P13/GAMSCopen!P13,"")</f>
        <v/>
      </c>
      <c r="R13" s="61" t="str">
        <f>IFERROR(Copen!Q13/GAMSCopen!Q13,"")</f>
        <v/>
      </c>
      <c r="S13" s="61" t="str">
        <f>IFERROR(Copen!R13/GAMSCopen!R13,"")</f>
        <v/>
      </c>
      <c r="T13" s="61" t="str">
        <f>IFERROR(Copen!S13/GAMSCopen!S13,"")</f>
        <v/>
      </c>
      <c r="U13" s="61" t="str">
        <f>IFERROR(Copen!T13/GAMSCopen!T13,"")</f>
        <v/>
      </c>
      <c r="V13" s="61" t="str">
        <f>IFERROR(Copen!U13/GAMSCopen!U13,"")</f>
        <v/>
      </c>
      <c r="W13" s="61" t="str">
        <f>IFERROR(Copen!V13/GAMSCopen!V13,"")</f>
        <v/>
      </c>
      <c r="X13" s="61" t="str">
        <f>IFERROR(Copen!W13/GAMSCopen!W13,"")</f>
        <v/>
      </c>
      <c r="Y13" s="61" t="str">
        <f>IFERROR(Copen!X13/GAMSCopen!X13,"")</f>
        <v/>
      </c>
      <c r="Z13" s="61" t="str">
        <f>IFERROR(Copen!Y13/GAMSCopen!Y13,"")</f>
        <v/>
      </c>
      <c r="AA13" s="61" t="str">
        <f>IFERROR(Copen!Z13/GAMSCopen!Z13,"")</f>
        <v/>
      </c>
      <c r="AB13" s="61" t="str">
        <f>IFERROR(Copen!AA13/GAMSCopen!AA13,"")</f>
        <v/>
      </c>
      <c r="AC13" s="61" t="str">
        <f>IFERROR(Copen!AB13/GAMSCopen!AB13,"")</f>
        <v/>
      </c>
      <c r="AD13" s="61" t="str">
        <f>IFERROR(Copen!AC13/GAMSCopen!AC13,"")</f>
        <v/>
      </c>
      <c r="AE13" s="61" t="str">
        <f>IFERROR(Copen!AD13/GAMSCopen!AD13,"")</f>
        <v/>
      </c>
      <c r="AF13" s="61" t="str">
        <f>IFERROR(Copen!AE13/GAMSCopen!AE13,"")</f>
        <v/>
      </c>
      <c r="AG13" s="61" t="str">
        <f>IFERROR(Copen!AF13/GAMSCopen!AF13,"")</f>
        <v/>
      </c>
      <c r="AH13" s="61" t="str">
        <f>IFERROR(Copen!AG13/GAMSCopen!AG13,"")</f>
        <v/>
      </c>
      <c r="AI13" s="61" t="str">
        <f>IFERROR(Copen!AH13/GAMSCopen!AH13,"")</f>
        <v/>
      </c>
      <c r="AJ13" s="61" t="str">
        <f>IFERROR(Copen!AI13/GAMSCopen!AI13,"")</f>
        <v/>
      </c>
      <c r="AK13" s="61" t="str">
        <f>IFERROR(Copen!AJ13/GAMSCopen!AJ13,"")</f>
        <v/>
      </c>
      <c r="AL13" s="61" t="str">
        <f>IFERROR(Copen!AK13/GAMSCopen!AK13,"")</f>
        <v/>
      </c>
      <c r="AM13" s="61" t="str">
        <f>IFERROR(Copen!AL13/GAMSCopen!AL13,"")</f>
        <v/>
      </c>
      <c r="AN13" s="61" t="str">
        <f>IFERROR(Copen!AM13/GAMSCopen!AM13,"")</f>
        <v/>
      </c>
      <c r="AO13" s="61" t="str">
        <f>IFERROR(Copen!AN13/GAMSCopen!AN13,"")</f>
        <v/>
      </c>
      <c r="AP13" s="61" t="str">
        <f>IFERROR(Copen!AO13/GAMSCopen!AO13,"")</f>
        <v/>
      </c>
      <c r="AQ13" s="61" t="str">
        <f>IFERROR(Copen!AP13/GAMSCopen!AP13,"")</f>
        <v/>
      </c>
      <c r="AR13" s="61" t="str">
        <f>IFERROR(Copen!AQ13/GAMSCopen!AQ13,"")</f>
        <v/>
      </c>
      <c r="AS13" s="61" t="str">
        <f>IFERROR(Copen!AR13/GAMSCopen!AR13,"")</f>
        <v/>
      </c>
      <c r="AT13" s="61" t="str">
        <f>IFERROR(Copen!AS13/GAMSCopen!AS13,"")</f>
        <v/>
      </c>
      <c r="AU13" s="61" t="str">
        <f>IFERROR(Copen!AT13/GAMSCopen!AT13,"")</f>
        <v/>
      </c>
      <c r="AV13" s="61" t="str">
        <f>IFERROR(Copen!AU13/GAMSCopen!AU13,"")</f>
        <v/>
      </c>
      <c r="AW13" s="61" t="str">
        <f>IFERROR(Copen!AV13/GAMSCopen!AV13,"")</f>
        <v/>
      </c>
      <c r="AX13" s="61" t="str">
        <f>IFERROR(Copen!AW13/GAMSCopen!AW13,"")</f>
        <v/>
      </c>
      <c r="AY13" s="61" t="str">
        <f>IFERROR(Copen!AX13/GAMSCopen!AX13,"")</f>
        <v/>
      </c>
      <c r="AZ13" s="61" t="str">
        <f>IFERROR(Copen!AY13/GAMSCopen!AY13,"")</f>
        <v/>
      </c>
      <c r="BA13" s="61" t="str">
        <f>IFERROR(Copen!AZ13/GAMSCopen!AZ13,"")</f>
        <v/>
      </c>
      <c r="BB13" s="61" t="str">
        <f>IFERROR(Copen!BA13/GAMSCopen!BA13,"")</f>
        <v/>
      </c>
      <c r="BC13" s="61" t="str">
        <f>IFERROR(Copen!BB13/GAMSCopen!BB13,"")</f>
        <v/>
      </c>
      <c r="BD13" s="61" t="str">
        <f>IFERROR(Copen!BC13/GAMSCopen!BC13,"")</f>
        <v/>
      </c>
      <c r="BE13" s="61" t="str">
        <f>IFERROR(Copen!BD13/GAMSCopen!BD13,"")</f>
        <v/>
      </c>
      <c r="BF13" s="61" t="str">
        <f>IFERROR(Copen!BE13/GAMSCopen!BE13,"")</f>
        <v/>
      </c>
      <c r="BG13" s="61" t="str">
        <f>IFERROR(Copen!BF13/GAMSCopen!BF13,"")</f>
        <v/>
      </c>
      <c r="BH13" s="61" t="str">
        <f>IFERROR(Copen!BG13/GAMSCopen!BG13,"")</f>
        <v/>
      </c>
      <c r="BI13" s="61" t="str">
        <f>IFERROR(Copen!BH13/GAMSCopen!BH13,"")</f>
        <v/>
      </c>
      <c r="BJ13" s="61" t="str">
        <f>IFERROR(Copen!BI13/GAMSCopen!BI13,"")</f>
        <v/>
      </c>
    </row>
    <row r="14" spans="1:62" x14ac:dyDescent="0.25">
      <c r="A14" t="str">
        <f>Copen!A14</f>
        <v>WELFARE</v>
      </c>
      <c r="B14" t="str">
        <f>GAMSbase!A14</f>
        <v>* WELFARE</v>
      </c>
      <c r="C14" s="61" t="str">
        <f>IFERROR(Copen!B14/GAMSCopen!B14,"")</f>
        <v/>
      </c>
      <c r="D14" s="61" t="str">
        <f>IFERROR(Copen!C14/GAMSCopen!C14,"")</f>
        <v/>
      </c>
      <c r="E14" s="61" t="str">
        <f>IFERROR(Copen!D14/GAMSCopen!D14,"")</f>
        <v/>
      </c>
      <c r="F14" s="61" t="str">
        <f>IFERROR(Copen!E14/GAMSCopen!E14,"")</f>
        <v/>
      </c>
      <c r="G14" s="61" t="str">
        <f>IFERROR(Copen!F14/GAMSCopen!F14,"")</f>
        <v/>
      </c>
      <c r="H14" s="61" t="str">
        <f>IFERROR(Copen!G14/GAMSCopen!G14,"")</f>
        <v/>
      </c>
      <c r="I14" s="61" t="str">
        <f>IFERROR(Copen!H14/GAMSCopen!H14,"")</f>
        <v/>
      </c>
      <c r="J14" s="61" t="str">
        <f>IFERROR(Copen!I14/GAMSCopen!I14,"")</f>
        <v/>
      </c>
      <c r="K14" s="61" t="str">
        <f>IFERROR(Copen!J14/GAMSCopen!J14,"")</f>
        <v/>
      </c>
      <c r="L14" s="61" t="str">
        <f>IFERROR(Copen!K14/GAMSCopen!K14,"")</f>
        <v/>
      </c>
      <c r="M14" s="61" t="str">
        <f>IFERROR(Copen!L14/GAMSCopen!L14,"")</f>
        <v/>
      </c>
      <c r="N14" s="61" t="str">
        <f>IFERROR(Copen!M14/GAMSCopen!M14,"")</f>
        <v/>
      </c>
      <c r="O14" s="61" t="str">
        <f>IFERROR(Copen!N14/GAMSCopen!N14,"")</f>
        <v/>
      </c>
      <c r="P14" s="61" t="str">
        <f>IFERROR(Copen!O14/GAMSCopen!O14,"")</f>
        <v/>
      </c>
      <c r="Q14" s="61" t="str">
        <f>IFERROR(Copen!P14/GAMSCopen!P14,"")</f>
        <v/>
      </c>
      <c r="R14" s="61" t="str">
        <f>IFERROR(Copen!Q14/GAMSCopen!Q14,"")</f>
        <v/>
      </c>
      <c r="S14" s="61" t="str">
        <f>IFERROR(Copen!R14/GAMSCopen!R14,"")</f>
        <v/>
      </c>
      <c r="T14" s="61" t="str">
        <f>IFERROR(Copen!S14/GAMSCopen!S14,"")</f>
        <v/>
      </c>
      <c r="U14" s="61" t="str">
        <f>IFERROR(Copen!T14/GAMSCopen!T14,"")</f>
        <v/>
      </c>
      <c r="V14" s="61" t="str">
        <f>IFERROR(Copen!U14/GAMSCopen!U14,"")</f>
        <v/>
      </c>
      <c r="W14" s="61" t="str">
        <f>IFERROR(Copen!V14/GAMSCopen!V14,"")</f>
        <v/>
      </c>
      <c r="X14" s="61" t="str">
        <f>IFERROR(Copen!W14/GAMSCopen!W14,"")</f>
        <v/>
      </c>
      <c r="Y14" s="61" t="str">
        <f>IFERROR(Copen!X14/GAMSCopen!X14,"")</f>
        <v/>
      </c>
      <c r="Z14" s="61" t="str">
        <f>IFERROR(Copen!Y14/GAMSCopen!Y14,"")</f>
        <v/>
      </c>
      <c r="AA14" s="61" t="str">
        <f>IFERROR(Copen!Z14/GAMSCopen!Z14,"")</f>
        <v/>
      </c>
      <c r="AB14" s="61" t="str">
        <f>IFERROR(Copen!AA14/GAMSCopen!AA14,"")</f>
        <v/>
      </c>
      <c r="AC14" s="61" t="str">
        <f>IFERROR(Copen!AB14/GAMSCopen!AB14,"")</f>
        <v/>
      </c>
      <c r="AD14" s="61" t="str">
        <f>IFERROR(Copen!AC14/GAMSCopen!AC14,"")</f>
        <v/>
      </c>
      <c r="AE14" s="61" t="str">
        <f>IFERROR(Copen!AD14/GAMSCopen!AD14,"")</f>
        <v/>
      </c>
      <c r="AF14" s="61" t="str">
        <f>IFERROR(Copen!AE14/GAMSCopen!AE14,"")</f>
        <v/>
      </c>
      <c r="AG14" s="61" t="str">
        <f>IFERROR(Copen!AF14/GAMSCopen!AF14,"")</f>
        <v/>
      </c>
      <c r="AH14" s="61" t="str">
        <f>IFERROR(Copen!AG14/GAMSCopen!AG14,"")</f>
        <v/>
      </c>
      <c r="AI14" s="61" t="str">
        <f>IFERROR(Copen!AH14/GAMSCopen!AH14,"")</f>
        <v/>
      </c>
      <c r="AJ14" s="61" t="str">
        <f>IFERROR(Copen!AI14/GAMSCopen!AI14,"")</f>
        <v/>
      </c>
      <c r="AK14" s="61" t="str">
        <f>IFERROR(Copen!AJ14/GAMSCopen!AJ14,"")</f>
        <v/>
      </c>
      <c r="AL14" s="61" t="str">
        <f>IFERROR(Copen!AK14/GAMSCopen!AK14,"")</f>
        <v/>
      </c>
      <c r="AM14" s="61" t="str">
        <f>IFERROR(Copen!AL14/GAMSCopen!AL14,"")</f>
        <v/>
      </c>
      <c r="AN14" s="61" t="str">
        <f>IFERROR(Copen!AM14/GAMSCopen!AM14,"")</f>
        <v/>
      </c>
      <c r="AO14" s="61" t="str">
        <f>IFERROR(Copen!AN14/GAMSCopen!AN14,"")</f>
        <v/>
      </c>
      <c r="AP14" s="61" t="str">
        <f>IFERROR(Copen!AO14/GAMSCopen!AO14,"")</f>
        <v/>
      </c>
      <c r="AQ14" s="61" t="str">
        <f>IFERROR(Copen!AP14/GAMSCopen!AP14,"")</f>
        <v/>
      </c>
      <c r="AR14" s="61" t="str">
        <f>IFERROR(Copen!AQ14/GAMSCopen!AQ14,"")</f>
        <v/>
      </c>
      <c r="AS14" s="61" t="str">
        <f>IFERROR(Copen!AR14/GAMSCopen!AR14,"")</f>
        <v/>
      </c>
      <c r="AT14" s="61" t="str">
        <f>IFERROR(Copen!AS14/GAMSCopen!AS14,"")</f>
        <v/>
      </c>
      <c r="AU14" s="61" t="str">
        <f>IFERROR(Copen!AT14/GAMSCopen!AT14,"")</f>
        <v/>
      </c>
      <c r="AV14" s="61" t="str">
        <f>IFERROR(Copen!AU14/GAMSCopen!AU14,"")</f>
        <v/>
      </c>
      <c r="AW14" s="61" t="str">
        <f>IFERROR(Copen!AV14/GAMSCopen!AV14,"")</f>
        <v/>
      </c>
      <c r="AX14" s="61" t="str">
        <f>IFERROR(Copen!AW14/GAMSCopen!AW14,"")</f>
        <v/>
      </c>
      <c r="AY14" s="61" t="str">
        <f>IFERROR(Copen!AX14/GAMSCopen!AX14,"")</f>
        <v/>
      </c>
      <c r="AZ14" s="61" t="str">
        <f>IFERROR(Copen!AY14/GAMSCopen!AY14,"")</f>
        <v/>
      </c>
      <c r="BA14" s="61" t="str">
        <f>IFERROR(Copen!AZ14/GAMSCopen!AZ14,"")</f>
        <v/>
      </c>
      <c r="BB14" s="61" t="str">
        <f>IFERROR(Copen!BA14/GAMSCopen!BA14,"")</f>
        <v/>
      </c>
      <c r="BC14" s="61" t="str">
        <f>IFERROR(Copen!BB14/GAMSCopen!BB14,"")</f>
        <v/>
      </c>
      <c r="BD14" s="61" t="str">
        <f>IFERROR(Copen!BC14/GAMSCopen!BC14,"")</f>
        <v/>
      </c>
      <c r="BE14" s="61" t="str">
        <f>IFERROR(Copen!BD14/GAMSCopen!BD14,"")</f>
        <v/>
      </c>
      <c r="BF14" s="61" t="str">
        <f>IFERROR(Copen!BE14/GAMSCopen!BE14,"")</f>
        <v/>
      </c>
      <c r="BG14" s="61" t="str">
        <f>IFERROR(Copen!BF14/GAMSCopen!BF14,"")</f>
        <v/>
      </c>
      <c r="BH14" s="61" t="str">
        <f>IFERROR(Copen!BG14/GAMSCopen!BG14,"")</f>
        <v/>
      </c>
      <c r="BI14" s="61" t="str">
        <f>IFERROR(Copen!BH14/GAMSCopen!BH14,"")</f>
        <v/>
      </c>
      <c r="BJ14" s="61" t="str">
        <f>IFERROR(Copen!BI14/GAMSCopen!BI14,"")</f>
        <v/>
      </c>
    </row>
    <row r="15" spans="1:62" x14ac:dyDescent="0.25">
      <c r="A15" t="str">
        <f>Copen!A15</f>
        <v>Time preference plus risk (per year)</v>
      </c>
      <c r="B15" t="str">
        <f>GAMSbase!A15</f>
        <v>Time Preference plus Risk (per year)</v>
      </c>
      <c r="C15" s="61">
        <f>IFERROR(Copen!B15/GAMSCopen!B15,"")</f>
        <v>1</v>
      </c>
      <c r="D15" s="61">
        <f>IFERROR(Copen!C15/GAMSCopen!C15,"")</f>
        <v>1</v>
      </c>
      <c r="E15" s="61">
        <f>IFERROR(Copen!D15/GAMSCopen!D15,"")</f>
        <v>1</v>
      </c>
      <c r="F15" s="61">
        <f>IFERROR(Copen!E15/GAMSCopen!E15,"")</f>
        <v>1</v>
      </c>
      <c r="G15" s="61">
        <f>IFERROR(Copen!F15/GAMSCopen!F15,"")</f>
        <v>1</v>
      </c>
      <c r="H15" s="61">
        <f>IFERROR(Copen!G15/GAMSCopen!G15,"")</f>
        <v>1</v>
      </c>
      <c r="I15" s="61">
        <f>IFERROR(Copen!H15/GAMSCopen!H15,"")</f>
        <v>1</v>
      </c>
      <c r="J15" s="61">
        <f>IFERROR(Copen!I15/GAMSCopen!I15,"")</f>
        <v>1</v>
      </c>
      <c r="K15" s="61">
        <f>IFERROR(Copen!J15/GAMSCopen!J15,"")</f>
        <v>1</v>
      </c>
      <c r="L15" s="61">
        <f>IFERROR(Copen!K15/GAMSCopen!K15,"")</f>
        <v>1</v>
      </c>
      <c r="M15" s="61">
        <f>IFERROR(Copen!L15/GAMSCopen!L15,"")</f>
        <v>1</v>
      </c>
      <c r="N15" s="61">
        <f>IFERROR(Copen!M15/GAMSCopen!M15,"")</f>
        <v>1</v>
      </c>
      <c r="O15" s="61">
        <f>IFERROR(Copen!N15/GAMSCopen!N15,"")</f>
        <v>1</v>
      </c>
      <c r="P15" s="61">
        <f>IFERROR(Copen!O15/GAMSCopen!O15,"")</f>
        <v>1</v>
      </c>
      <c r="Q15" s="61">
        <f>IFERROR(Copen!P15/GAMSCopen!P15,"")</f>
        <v>1</v>
      </c>
      <c r="R15" s="61">
        <f>IFERROR(Copen!Q15/GAMSCopen!Q15,"")</f>
        <v>1</v>
      </c>
      <c r="S15" s="61">
        <f>IFERROR(Copen!R15/GAMSCopen!R15,"")</f>
        <v>1</v>
      </c>
      <c r="T15" s="61">
        <f>IFERROR(Copen!S15/GAMSCopen!S15,"")</f>
        <v>1</v>
      </c>
      <c r="U15" s="61">
        <f>IFERROR(Copen!T15/GAMSCopen!T15,"")</f>
        <v>1</v>
      </c>
      <c r="V15" s="61">
        <f>IFERROR(Copen!U15/GAMSCopen!U15,"")</f>
        <v>1</v>
      </c>
      <c r="W15" s="61">
        <f>IFERROR(Copen!V15/GAMSCopen!V15,"")</f>
        <v>1</v>
      </c>
      <c r="X15" s="61">
        <f>IFERROR(Copen!W15/GAMSCopen!W15,"")</f>
        <v>1</v>
      </c>
      <c r="Y15" s="61">
        <f>IFERROR(Copen!X15/GAMSCopen!X15,"")</f>
        <v>1</v>
      </c>
      <c r="Z15" s="61">
        <f>IFERROR(Copen!Y15/GAMSCopen!Y15,"")</f>
        <v>1</v>
      </c>
      <c r="AA15" s="61">
        <f>IFERROR(Copen!Z15/GAMSCopen!Z15,"")</f>
        <v>1</v>
      </c>
      <c r="AB15" s="61">
        <f>IFERROR(Copen!AA15/GAMSCopen!AA15,"")</f>
        <v>1</v>
      </c>
      <c r="AC15" s="61">
        <f>IFERROR(Copen!AB15/GAMSCopen!AB15,"")</f>
        <v>1</v>
      </c>
      <c r="AD15" s="61">
        <f>IFERROR(Copen!AC15/GAMSCopen!AC15,"")</f>
        <v>1</v>
      </c>
      <c r="AE15" s="61">
        <f>IFERROR(Copen!AD15/GAMSCopen!AD15,"")</f>
        <v>1</v>
      </c>
      <c r="AF15" s="61">
        <f>IFERROR(Copen!AE15/GAMSCopen!AE15,"")</f>
        <v>1</v>
      </c>
      <c r="AG15" s="61">
        <f>IFERROR(Copen!AF15/GAMSCopen!AF15,"")</f>
        <v>1</v>
      </c>
      <c r="AH15" s="61">
        <f>IFERROR(Copen!AG15/GAMSCopen!AG15,"")</f>
        <v>1</v>
      </c>
      <c r="AI15" s="61">
        <f>IFERROR(Copen!AH15/GAMSCopen!AH15,"")</f>
        <v>1</v>
      </c>
      <c r="AJ15" s="61">
        <f>IFERROR(Copen!AI15/GAMSCopen!AI15,"")</f>
        <v>1</v>
      </c>
      <c r="AK15" s="61">
        <f>IFERROR(Copen!AJ15/GAMSCopen!AJ15,"")</f>
        <v>1</v>
      </c>
      <c r="AL15" s="61">
        <f>IFERROR(Copen!AK15/GAMSCopen!AK15,"")</f>
        <v>1</v>
      </c>
      <c r="AM15" s="61">
        <f>IFERROR(Copen!AL15/GAMSCopen!AL15,"")</f>
        <v>1</v>
      </c>
      <c r="AN15" s="61">
        <f>IFERROR(Copen!AM15/GAMSCopen!AM15,"")</f>
        <v>1</v>
      </c>
      <c r="AO15" s="61">
        <f>IFERROR(Copen!AN15/GAMSCopen!AN15,"")</f>
        <v>1</v>
      </c>
      <c r="AP15" s="61">
        <f>IFERROR(Copen!AO15/GAMSCopen!AO15,"")</f>
        <v>1</v>
      </c>
      <c r="AQ15" s="61">
        <f>IFERROR(Copen!AP15/GAMSCopen!AP15,"")</f>
        <v>1</v>
      </c>
      <c r="AR15" s="61">
        <f>IFERROR(Copen!AQ15/GAMSCopen!AQ15,"")</f>
        <v>1</v>
      </c>
      <c r="AS15" s="61">
        <f>IFERROR(Copen!AR15/GAMSCopen!AR15,"")</f>
        <v>1</v>
      </c>
      <c r="AT15" s="61">
        <f>IFERROR(Copen!AS15/GAMSCopen!AS15,"")</f>
        <v>1</v>
      </c>
      <c r="AU15" s="61">
        <f>IFERROR(Copen!AT15/GAMSCopen!AT15,"")</f>
        <v>1</v>
      </c>
      <c r="AV15" s="61">
        <f>IFERROR(Copen!AU15/GAMSCopen!AU15,"")</f>
        <v>1</v>
      </c>
      <c r="AW15" s="61">
        <f>IFERROR(Copen!AV15/GAMSCopen!AV15,"")</f>
        <v>1</v>
      </c>
      <c r="AX15" s="61">
        <f>IFERROR(Copen!AW15/GAMSCopen!AW15,"")</f>
        <v>1</v>
      </c>
      <c r="AY15" s="61">
        <f>IFERROR(Copen!AX15/GAMSCopen!AX15,"")</f>
        <v>1</v>
      </c>
      <c r="AZ15" s="61">
        <f>IFERROR(Copen!AY15/GAMSCopen!AY15,"")</f>
        <v>1</v>
      </c>
      <c r="BA15" s="61">
        <f>IFERROR(Copen!AZ15/GAMSCopen!AZ15,"")</f>
        <v>1</v>
      </c>
      <c r="BB15" s="61">
        <f>IFERROR(Copen!BA15/GAMSCopen!BA15,"")</f>
        <v>1</v>
      </c>
      <c r="BC15" s="61">
        <f>IFERROR(Copen!BB15/GAMSCopen!BB15,"")</f>
        <v>1</v>
      </c>
      <c r="BD15" s="61">
        <f>IFERROR(Copen!BC15/GAMSCopen!BC15,"")</f>
        <v>1</v>
      </c>
      <c r="BE15" s="61">
        <f>IFERROR(Copen!BD15/GAMSCopen!BD15,"")</f>
        <v>1</v>
      </c>
      <c r="BF15" s="61">
        <f>IFERROR(Copen!BE15/GAMSCopen!BE15,"")</f>
        <v>1</v>
      </c>
      <c r="BG15" s="61">
        <f>IFERROR(Copen!BF15/GAMSCopen!BF15,"")</f>
        <v>1</v>
      </c>
      <c r="BH15" s="61">
        <f>IFERROR(Copen!BG15/GAMSCopen!BG15,"")</f>
        <v>1</v>
      </c>
      <c r="BI15" s="61">
        <f>IFERROR(Copen!BH15/GAMSCopen!BH15,"")</f>
        <v>1</v>
      </c>
      <c r="BJ15" s="61">
        <f>IFERROR(Copen!BI15/GAMSCopen!BI15,"")</f>
        <v>1</v>
      </c>
    </row>
    <row r="16" spans="1:62" x14ac:dyDescent="0.25">
      <c r="A16" t="str">
        <f>Copen!A16</f>
        <v xml:space="preserve">   Time premium</v>
      </c>
      <c r="B16" t="str">
        <f>GAMSbase!A16</f>
        <v>Time Premium</v>
      </c>
      <c r="C16" s="61">
        <f>IFERROR(Copen!B16/GAMSCopen!B16,"")</f>
        <v>1</v>
      </c>
      <c r="D16" s="61" t="str">
        <f>IFERROR(Copen!C16/GAMSCopen!C16,"")</f>
        <v/>
      </c>
      <c r="E16" s="61" t="str">
        <f>IFERROR(Copen!D16/GAMSCopen!D16,"")</f>
        <v/>
      </c>
      <c r="F16" s="61" t="str">
        <f>IFERROR(Copen!E16/GAMSCopen!E16,"")</f>
        <v/>
      </c>
      <c r="G16" s="61" t="str">
        <f>IFERROR(Copen!F16/GAMSCopen!F16,"")</f>
        <v/>
      </c>
      <c r="H16" s="61" t="str">
        <f>IFERROR(Copen!G16/GAMSCopen!G16,"")</f>
        <v/>
      </c>
      <c r="I16" s="61" t="str">
        <f>IFERROR(Copen!H16/GAMSCopen!H16,"")</f>
        <v/>
      </c>
      <c r="J16" s="61" t="str">
        <f>IFERROR(Copen!I16/GAMSCopen!I16,"")</f>
        <v/>
      </c>
      <c r="K16" s="61" t="str">
        <f>IFERROR(Copen!J16/GAMSCopen!J16,"")</f>
        <v/>
      </c>
      <c r="L16" s="61" t="str">
        <f>IFERROR(Copen!K16/GAMSCopen!K16,"")</f>
        <v/>
      </c>
      <c r="M16" s="61" t="str">
        <f>IFERROR(Copen!L16/GAMSCopen!L16,"")</f>
        <v/>
      </c>
      <c r="N16" s="61" t="str">
        <f>IFERROR(Copen!M16/GAMSCopen!M16,"")</f>
        <v/>
      </c>
      <c r="O16" s="61" t="str">
        <f>IFERROR(Copen!N16/GAMSCopen!N16,"")</f>
        <v/>
      </c>
      <c r="P16" s="61" t="str">
        <f>IFERROR(Copen!O16/GAMSCopen!O16,"")</f>
        <v/>
      </c>
      <c r="Q16" s="61" t="str">
        <f>IFERROR(Copen!P16/GAMSCopen!P16,"")</f>
        <v/>
      </c>
      <c r="R16" s="61" t="str">
        <f>IFERROR(Copen!Q16/GAMSCopen!Q16,"")</f>
        <v/>
      </c>
      <c r="S16" s="61" t="str">
        <f>IFERROR(Copen!R16/GAMSCopen!R16,"")</f>
        <v/>
      </c>
      <c r="T16" s="61" t="str">
        <f>IFERROR(Copen!S16/GAMSCopen!S16,"")</f>
        <v/>
      </c>
      <c r="U16" s="61" t="str">
        <f>IFERROR(Copen!T16/GAMSCopen!T16,"")</f>
        <v/>
      </c>
      <c r="V16" s="61" t="str">
        <f>IFERROR(Copen!U16/GAMSCopen!U16,"")</f>
        <v/>
      </c>
      <c r="W16" s="61" t="str">
        <f>IFERROR(Copen!V16/GAMSCopen!V16,"")</f>
        <v/>
      </c>
      <c r="X16" s="61" t="str">
        <f>IFERROR(Copen!W16/GAMSCopen!W16,"")</f>
        <v/>
      </c>
      <c r="Y16" s="61" t="str">
        <f>IFERROR(Copen!X16/GAMSCopen!X16,"")</f>
        <v/>
      </c>
      <c r="Z16" s="61" t="str">
        <f>IFERROR(Copen!Y16/GAMSCopen!Y16,"")</f>
        <v/>
      </c>
      <c r="AA16" s="61" t="str">
        <f>IFERROR(Copen!Z16/GAMSCopen!Z16,"")</f>
        <v/>
      </c>
      <c r="AB16" s="61" t="str">
        <f>IFERROR(Copen!AA16/GAMSCopen!AA16,"")</f>
        <v/>
      </c>
      <c r="AC16" s="61" t="str">
        <f>IFERROR(Copen!AB16/GAMSCopen!AB16,"")</f>
        <v/>
      </c>
      <c r="AD16" s="61" t="str">
        <f>IFERROR(Copen!AC16/GAMSCopen!AC16,"")</f>
        <v/>
      </c>
      <c r="AE16" s="61" t="str">
        <f>IFERROR(Copen!AD16/GAMSCopen!AD16,"")</f>
        <v/>
      </c>
      <c r="AF16" s="61" t="str">
        <f>IFERROR(Copen!AE16/GAMSCopen!AE16,"")</f>
        <v/>
      </c>
      <c r="AG16" s="61" t="str">
        <f>IFERROR(Copen!AF16/GAMSCopen!AF16,"")</f>
        <v/>
      </c>
      <c r="AH16" s="61" t="str">
        <f>IFERROR(Copen!AG16/GAMSCopen!AG16,"")</f>
        <v/>
      </c>
      <c r="AI16" s="61" t="str">
        <f>IFERROR(Copen!AH16/GAMSCopen!AH16,"")</f>
        <v/>
      </c>
      <c r="AJ16" s="61" t="str">
        <f>IFERROR(Copen!AI16/GAMSCopen!AI16,"")</f>
        <v/>
      </c>
      <c r="AK16" s="61" t="str">
        <f>IFERROR(Copen!AJ16/GAMSCopen!AJ16,"")</f>
        <v/>
      </c>
      <c r="AL16" s="61" t="str">
        <f>IFERROR(Copen!AK16/GAMSCopen!AK16,"")</f>
        <v/>
      </c>
      <c r="AM16" s="61" t="str">
        <f>IFERROR(Copen!AL16/GAMSCopen!AL16,"")</f>
        <v/>
      </c>
      <c r="AN16" s="61" t="str">
        <f>IFERROR(Copen!AM16/GAMSCopen!AM16,"")</f>
        <v/>
      </c>
      <c r="AO16" s="61" t="str">
        <f>IFERROR(Copen!AN16/GAMSCopen!AN16,"")</f>
        <v/>
      </c>
      <c r="AP16" s="61" t="str">
        <f>IFERROR(Copen!AO16/GAMSCopen!AO16,"")</f>
        <v/>
      </c>
      <c r="AQ16" s="61" t="str">
        <f>IFERROR(Copen!AP16/GAMSCopen!AP16,"")</f>
        <v/>
      </c>
      <c r="AR16" s="61" t="str">
        <f>IFERROR(Copen!AQ16/GAMSCopen!AQ16,"")</f>
        <v/>
      </c>
      <c r="AS16" s="61" t="str">
        <f>IFERROR(Copen!AR16/GAMSCopen!AR16,"")</f>
        <v/>
      </c>
      <c r="AT16" s="61" t="str">
        <f>IFERROR(Copen!AS16/GAMSCopen!AS16,"")</f>
        <v/>
      </c>
      <c r="AU16" s="61" t="str">
        <f>IFERROR(Copen!AT16/GAMSCopen!AT16,"")</f>
        <v/>
      </c>
      <c r="AV16" s="61" t="str">
        <f>IFERROR(Copen!AU16/GAMSCopen!AU16,"")</f>
        <v/>
      </c>
      <c r="AW16" s="61" t="str">
        <f>IFERROR(Copen!AV16/GAMSCopen!AV16,"")</f>
        <v/>
      </c>
      <c r="AX16" s="61" t="str">
        <f>IFERROR(Copen!AW16/GAMSCopen!AW16,"")</f>
        <v/>
      </c>
      <c r="AY16" s="61" t="str">
        <f>IFERROR(Copen!AX16/GAMSCopen!AX16,"")</f>
        <v/>
      </c>
      <c r="AZ16" s="61" t="str">
        <f>IFERROR(Copen!AY16/GAMSCopen!AY16,"")</f>
        <v/>
      </c>
      <c r="BA16" s="61" t="str">
        <f>IFERROR(Copen!AZ16/GAMSCopen!AZ16,"")</f>
        <v/>
      </c>
      <c r="BB16" s="61" t="str">
        <f>IFERROR(Copen!BA16/GAMSCopen!BA16,"")</f>
        <v/>
      </c>
      <c r="BC16" s="61" t="str">
        <f>IFERROR(Copen!BB16/GAMSCopen!BB16,"")</f>
        <v/>
      </c>
      <c r="BD16" s="61" t="str">
        <f>IFERROR(Copen!BC16/GAMSCopen!BC16,"")</f>
        <v/>
      </c>
      <c r="BE16" s="61" t="str">
        <f>IFERROR(Copen!BD16/GAMSCopen!BD16,"")</f>
        <v/>
      </c>
      <c r="BF16" s="61" t="str">
        <f>IFERROR(Copen!BE16/GAMSCopen!BE16,"")</f>
        <v/>
      </c>
      <c r="BG16" s="61" t="str">
        <f>IFERROR(Copen!BF16/GAMSCopen!BF16,"")</f>
        <v/>
      </c>
      <c r="BH16" s="61" t="str">
        <f>IFERROR(Copen!BG16/GAMSCopen!BG16,"")</f>
        <v/>
      </c>
      <c r="BI16" s="61" t="str">
        <f>IFERROR(Copen!BH16/GAMSCopen!BH16,"")</f>
        <v/>
      </c>
      <c r="BJ16" s="61" t="str">
        <f>IFERROR(Copen!BI16/GAMSCopen!BI16,"")</f>
        <v/>
      </c>
    </row>
    <row r="17" spans="1:62" x14ac:dyDescent="0.25">
      <c r="A17" t="str">
        <f>Copen!A17</f>
        <v xml:space="preserve">  Non-diversifiable global risk (percent per year)</v>
      </c>
      <c r="B17" t="str">
        <f>GAMSbase!A17</f>
        <v>Non-Diversifiable Global Risk (per year)</v>
      </c>
      <c r="C17" s="61" t="str">
        <f>IFERROR(Copen!B17/GAMSCopen!B17,"")</f>
        <v/>
      </c>
      <c r="D17" s="61" t="str">
        <f>IFERROR(Copen!C17/GAMSCopen!C17,"")</f>
        <v/>
      </c>
      <c r="E17" s="61" t="str">
        <f>IFERROR(Copen!D17/GAMSCopen!D17,"")</f>
        <v/>
      </c>
      <c r="F17" s="61" t="str">
        <f>IFERROR(Copen!E17/GAMSCopen!E17,"")</f>
        <v/>
      </c>
      <c r="G17" s="61" t="str">
        <f>IFERROR(Copen!F17/GAMSCopen!F17,"")</f>
        <v/>
      </c>
      <c r="H17" s="61" t="str">
        <f>IFERROR(Copen!G17/GAMSCopen!G17,"")</f>
        <v/>
      </c>
      <c r="I17" s="61" t="str">
        <f>IFERROR(Copen!H17/GAMSCopen!H17,"")</f>
        <v/>
      </c>
      <c r="J17" s="61" t="str">
        <f>IFERROR(Copen!I17/GAMSCopen!I17,"")</f>
        <v/>
      </c>
      <c r="K17" s="61" t="str">
        <f>IFERROR(Copen!J17/GAMSCopen!J17,"")</f>
        <v/>
      </c>
      <c r="L17" s="61" t="str">
        <f>IFERROR(Copen!K17/GAMSCopen!K17,"")</f>
        <v/>
      </c>
      <c r="M17" s="61" t="str">
        <f>IFERROR(Copen!L17/GAMSCopen!L17,"")</f>
        <v/>
      </c>
      <c r="N17" s="61" t="str">
        <f>IFERROR(Copen!M17/GAMSCopen!M17,"")</f>
        <v/>
      </c>
      <c r="O17" s="61" t="str">
        <f>IFERROR(Copen!N17/GAMSCopen!N17,"")</f>
        <v/>
      </c>
      <c r="P17" s="61" t="str">
        <f>IFERROR(Copen!O17/GAMSCopen!O17,"")</f>
        <v/>
      </c>
      <c r="Q17" s="61" t="str">
        <f>IFERROR(Copen!P17/GAMSCopen!P17,"")</f>
        <v/>
      </c>
      <c r="R17" s="61" t="str">
        <f>IFERROR(Copen!Q17/GAMSCopen!Q17,"")</f>
        <v/>
      </c>
      <c r="S17" s="61" t="str">
        <f>IFERROR(Copen!R17/GAMSCopen!R17,"")</f>
        <v/>
      </c>
      <c r="T17" s="61" t="str">
        <f>IFERROR(Copen!S17/GAMSCopen!S17,"")</f>
        <v/>
      </c>
      <c r="U17" s="61" t="str">
        <f>IFERROR(Copen!T17/GAMSCopen!T17,"")</f>
        <v/>
      </c>
      <c r="V17" s="61" t="str">
        <f>IFERROR(Copen!U17/GAMSCopen!U17,"")</f>
        <v/>
      </c>
      <c r="W17" s="61" t="str">
        <f>IFERROR(Copen!V17/GAMSCopen!V17,"")</f>
        <v/>
      </c>
      <c r="X17" s="61" t="str">
        <f>IFERROR(Copen!W17/GAMSCopen!W17,"")</f>
        <v/>
      </c>
      <c r="Y17" s="61" t="str">
        <f>IFERROR(Copen!X17/GAMSCopen!X17,"")</f>
        <v/>
      </c>
      <c r="Z17" s="61" t="str">
        <f>IFERROR(Copen!Y17/GAMSCopen!Y17,"")</f>
        <v/>
      </c>
      <c r="AA17" s="61" t="str">
        <f>IFERROR(Copen!Z17/GAMSCopen!Z17,"")</f>
        <v/>
      </c>
      <c r="AB17" s="61" t="str">
        <f>IFERROR(Copen!AA17/GAMSCopen!AA17,"")</f>
        <v/>
      </c>
      <c r="AC17" s="61" t="str">
        <f>IFERROR(Copen!AB17/GAMSCopen!AB17,"")</f>
        <v/>
      </c>
      <c r="AD17" s="61" t="str">
        <f>IFERROR(Copen!AC17/GAMSCopen!AC17,"")</f>
        <v/>
      </c>
      <c r="AE17" s="61" t="str">
        <f>IFERROR(Copen!AD17/GAMSCopen!AD17,"")</f>
        <v/>
      </c>
      <c r="AF17" s="61" t="str">
        <f>IFERROR(Copen!AE17/GAMSCopen!AE17,"")</f>
        <v/>
      </c>
      <c r="AG17" s="61" t="str">
        <f>IFERROR(Copen!AF17/GAMSCopen!AF17,"")</f>
        <v/>
      </c>
      <c r="AH17" s="61" t="str">
        <f>IFERROR(Copen!AG17/GAMSCopen!AG17,"")</f>
        <v/>
      </c>
      <c r="AI17" s="61" t="str">
        <f>IFERROR(Copen!AH17/GAMSCopen!AH17,"")</f>
        <v/>
      </c>
      <c r="AJ17" s="61" t="str">
        <f>IFERROR(Copen!AI17/GAMSCopen!AI17,"")</f>
        <v/>
      </c>
      <c r="AK17" s="61" t="str">
        <f>IFERROR(Copen!AJ17/GAMSCopen!AJ17,"")</f>
        <v/>
      </c>
      <c r="AL17" s="61" t="str">
        <f>IFERROR(Copen!AK17/GAMSCopen!AK17,"")</f>
        <v/>
      </c>
      <c r="AM17" s="61" t="str">
        <f>IFERROR(Copen!AL17/GAMSCopen!AL17,"")</f>
        <v/>
      </c>
      <c r="AN17" s="61" t="str">
        <f>IFERROR(Copen!AM17/GAMSCopen!AM17,"")</f>
        <v/>
      </c>
      <c r="AO17" s="61" t="str">
        <f>IFERROR(Copen!AN17/GAMSCopen!AN17,"")</f>
        <v/>
      </c>
      <c r="AP17" s="61" t="str">
        <f>IFERROR(Copen!AO17/GAMSCopen!AO17,"")</f>
        <v/>
      </c>
      <c r="AQ17" s="61" t="str">
        <f>IFERROR(Copen!AP17/GAMSCopen!AP17,"")</f>
        <v/>
      </c>
      <c r="AR17" s="61" t="str">
        <f>IFERROR(Copen!AQ17/GAMSCopen!AQ17,"")</f>
        <v/>
      </c>
      <c r="AS17" s="61" t="str">
        <f>IFERROR(Copen!AR17/GAMSCopen!AR17,"")</f>
        <v/>
      </c>
      <c r="AT17" s="61" t="str">
        <f>IFERROR(Copen!AS17/GAMSCopen!AS17,"")</f>
        <v/>
      </c>
      <c r="AU17" s="61" t="str">
        <f>IFERROR(Copen!AT17/GAMSCopen!AT17,"")</f>
        <v/>
      </c>
      <c r="AV17" s="61" t="str">
        <f>IFERROR(Copen!AU17/GAMSCopen!AU17,"")</f>
        <v/>
      </c>
      <c r="AW17" s="61" t="str">
        <f>IFERROR(Copen!AV17/GAMSCopen!AV17,"")</f>
        <v/>
      </c>
      <c r="AX17" s="61" t="str">
        <f>IFERROR(Copen!AW17/GAMSCopen!AW17,"")</f>
        <v/>
      </c>
      <c r="AY17" s="61" t="str">
        <f>IFERROR(Copen!AX17/GAMSCopen!AX17,"")</f>
        <v/>
      </c>
      <c r="AZ17" s="61" t="str">
        <f>IFERROR(Copen!AY17/GAMSCopen!AY17,"")</f>
        <v/>
      </c>
      <c r="BA17" s="61" t="str">
        <f>IFERROR(Copen!AZ17/GAMSCopen!AZ17,"")</f>
        <v/>
      </c>
      <c r="BB17" s="61" t="str">
        <f>IFERROR(Copen!BA17/GAMSCopen!BA17,"")</f>
        <v/>
      </c>
      <c r="BC17" s="61" t="str">
        <f>IFERROR(Copen!BB17/GAMSCopen!BB17,"")</f>
        <v/>
      </c>
      <c r="BD17" s="61" t="str">
        <f>IFERROR(Copen!BC17/GAMSCopen!BC17,"")</f>
        <v/>
      </c>
      <c r="BE17" s="61" t="str">
        <f>IFERROR(Copen!BD17/GAMSCopen!BD17,"")</f>
        <v/>
      </c>
      <c r="BF17" s="61" t="str">
        <f>IFERROR(Copen!BE17/GAMSCopen!BE17,"")</f>
        <v/>
      </c>
      <c r="BG17" s="61" t="str">
        <f>IFERROR(Copen!BF17/GAMSCopen!BF17,"")</f>
        <v/>
      </c>
      <c r="BH17" s="61" t="str">
        <f>IFERROR(Copen!BG17/GAMSCopen!BG17,"")</f>
        <v/>
      </c>
      <c r="BI17" s="61" t="str">
        <f>IFERROR(Copen!BH17/GAMSCopen!BH17,"")</f>
        <v/>
      </c>
      <c r="BJ17" s="61" t="str">
        <f>IFERROR(Copen!BI17/GAMSCopen!BI17,"")</f>
        <v/>
      </c>
    </row>
    <row r="18" spans="1:62" x14ac:dyDescent="0.25">
      <c r="A18" t="str">
        <f>Copen!A18</f>
        <v>Social time preference factor</v>
      </c>
      <c r="B18" t="str">
        <f>GAMSbase!A18</f>
        <v>Social Time Preference Factor</v>
      </c>
      <c r="C18" s="61">
        <f>IFERROR(Copen!B18/GAMSCopen!B18,"")</f>
        <v>1</v>
      </c>
      <c r="D18" s="61">
        <f>IFERROR(Copen!C18/GAMSCopen!C18,"")</f>
        <v>1.0000000000060758</v>
      </c>
      <c r="E18" s="61">
        <f>IFERROR(Copen!D18/GAMSCopen!D18,"")</f>
        <v>1.0000000000257461</v>
      </c>
      <c r="F18" s="61">
        <f>IFERROR(Copen!E18/GAMSCopen!E18,"")</f>
        <v>1.0000000000122673</v>
      </c>
      <c r="G18" s="61">
        <f>IFERROR(Copen!F18/GAMSCopen!F18,"")</f>
        <v>1.0000000000320188</v>
      </c>
      <c r="H18" s="61">
        <f>IFERROR(Copen!G18/GAMSCopen!G18,"")</f>
        <v>1.0000000000354918</v>
      </c>
      <c r="I18" s="61">
        <f>IFERROR(Copen!H18/GAMSCopen!H18,"")</f>
        <v>1.0000000000101461</v>
      </c>
      <c r="J18" s="61">
        <f>IFERROR(Copen!I18/GAMSCopen!I18,"")</f>
        <v>0.99999999994494104</v>
      </c>
      <c r="K18" s="61">
        <f>IFERROR(Copen!J18/GAMSCopen!J18,"")</f>
        <v>1.0000000000678158</v>
      </c>
      <c r="L18" s="61">
        <f>IFERROR(Copen!K18/GAMSCopen!K18,"")</f>
        <v>1.0000000000888485</v>
      </c>
      <c r="M18" s="61">
        <f>IFERROR(Copen!L18/GAMSCopen!L18,"")</f>
        <v>0.99999999999269429</v>
      </c>
      <c r="N18" s="61">
        <f>IFERROR(Copen!M18/GAMSCopen!M18,"")</f>
        <v>1.0000000000038423</v>
      </c>
      <c r="O18" s="61">
        <f>IFERROR(Copen!N18/GAMSCopen!N18,"")</f>
        <v>1.0000000000485174</v>
      </c>
      <c r="P18" s="61">
        <f>IFERROR(Copen!O18/GAMSCopen!O18,"")</f>
        <v>0.9999999998804826</v>
      </c>
      <c r="Q18" s="61">
        <f>IFERROR(Copen!P18/GAMSCopen!P18,"")</f>
        <v>0.99999999999590417</v>
      </c>
      <c r="R18" s="61">
        <f>IFERROR(Copen!Q18/GAMSCopen!Q18,"")</f>
        <v>1.0000000001050622</v>
      </c>
      <c r="S18" s="61">
        <f>IFERROR(Copen!R18/GAMSCopen!R18,"")</f>
        <v>0.99999999995984235</v>
      </c>
      <c r="T18" s="61">
        <f>IFERROR(Copen!S18/GAMSCopen!S18,"")</f>
        <v>0.99999999995538968</v>
      </c>
      <c r="U18" s="61">
        <f>IFERROR(Copen!T18/GAMSCopen!T18,"")</f>
        <v>1.0000000000749381</v>
      </c>
      <c r="V18" s="61">
        <f>IFERROR(Copen!U18/GAMSCopen!U18,"")</f>
        <v>0.99999999989864485</v>
      </c>
      <c r="W18" s="61">
        <f>IFERROR(Copen!V18/GAMSCopen!V18,"")</f>
        <v>0.99999999988297339</v>
      </c>
      <c r="X18" s="61">
        <f>IFERROR(Copen!W18/GAMSCopen!W18,"")</f>
        <v>1.0000000000586489</v>
      </c>
      <c r="Y18" s="61">
        <f>IFERROR(Copen!X18/GAMSCopen!X18,"")</f>
        <v>1.000000000233574</v>
      </c>
      <c r="Z18" s="61">
        <f>IFERROR(Copen!Y18/GAMSCopen!Y18,"")</f>
        <v>1.0000000000781066</v>
      </c>
      <c r="AA18" s="61">
        <f>IFERROR(Copen!Z18/GAMSCopen!Z18,"")</f>
        <v>0.9999999998396828</v>
      </c>
      <c r="AB18" s="61">
        <f>IFERROR(Copen!AA18/GAMSCopen!AA18,"")</f>
        <v>0.99999999969289866</v>
      </c>
      <c r="AC18" s="61">
        <f>IFERROR(Copen!AB18/GAMSCopen!AB18,"")</f>
        <v>0.99999999982514853</v>
      </c>
      <c r="AD18" s="61">
        <f>IFERROR(Copen!AC18/GAMSCopen!AC18,"")</f>
        <v>1.0000000002055953</v>
      </c>
      <c r="AE18" s="61">
        <f>IFERROR(Copen!AD18/GAMSCopen!AD18,"")</f>
        <v>1.0000000002700371</v>
      </c>
      <c r="AF18" s="61">
        <f>IFERROR(Copen!AE18/GAMSCopen!AE18,"")</f>
        <v>1.0000000002260792</v>
      </c>
      <c r="AG18" s="61">
        <f>IFERROR(Copen!AF18/GAMSCopen!AF18,"")</f>
        <v>0.99999999962010644</v>
      </c>
      <c r="AH18" s="61">
        <f>IFERROR(Copen!AG18/GAMSCopen!AG18,"")</f>
        <v>1.0000000001740434</v>
      </c>
      <c r="AI18" s="61">
        <f>IFERROR(Copen!AH18/GAMSCopen!AH18,"")</f>
        <v>1.0000000000100999</v>
      </c>
      <c r="AJ18" s="61">
        <f>IFERROR(Copen!AI18/GAMSCopen!AI18,"")</f>
        <v>0.99999999976542697</v>
      </c>
      <c r="AK18" s="61">
        <f>IFERROR(Copen!AJ18/GAMSCopen!AJ18,"")</f>
        <v>1.0000000000114073</v>
      </c>
      <c r="AL18" s="61">
        <f>IFERROR(Copen!AK18/GAMSCopen!AK18,"")</f>
        <v>1.0000000004701248</v>
      </c>
      <c r="AM18" s="61">
        <f>IFERROR(Copen!AL18/GAMSCopen!AL18,"")</f>
        <v>1.0000000004838874</v>
      </c>
      <c r="AN18" s="61">
        <f>IFERROR(Copen!AM18/GAMSCopen!AM18,"")</f>
        <v>1.0000000007560903</v>
      </c>
      <c r="AO18" s="61">
        <f>IFERROR(Copen!AN18/GAMSCopen!AN18,"")</f>
        <v>1.0000000006658294</v>
      </c>
      <c r="AP18" s="61">
        <f>IFERROR(Copen!AO18/GAMSCopen!AO18,"")</f>
        <v>0.99999999942088913</v>
      </c>
      <c r="AQ18" s="61">
        <f>IFERROR(Copen!AP18/GAMSCopen!AP18,"")</f>
        <v>1.0000000007678991</v>
      </c>
      <c r="AR18" s="61">
        <f>IFERROR(Copen!AQ18/GAMSCopen!AQ18,"")</f>
        <v>1.0000000002013028</v>
      </c>
      <c r="AS18" s="61">
        <f>IFERROR(Copen!AR18/GAMSCopen!AR18,"")</f>
        <v>1.0000000010918733</v>
      </c>
      <c r="AT18" s="61">
        <f>IFERROR(Copen!AS18/GAMSCopen!AS18,"")</f>
        <v>0.99999999919521931</v>
      </c>
      <c r="AU18" s="61">
        <f>IFERROR(Copen!AT18/GAMSCopen!AT18,"")</f>
        <v>1.0000000003396818</v>
      </c>
      <c r="AV18" s="61">
        <f>IFERROR(Copen!AU18/GAMSCopen!AU18,"")</f>
        <v>1.0000000007494043</v>
      </c>
      <c r="AW18" s="61">
        <f>IFERROR(Copen!AV18/GAMSCopen!AV18,"")</f>
        <v>1.0000000015082968</v>
      </c>
      <c r="AX18" s="61">
        <f>IFERROR(Copen!AW18/GAMSCopen!AW18,"")</f>
        <v>0.99999999895800507</v>
      </c>
      <c r="AY18" s="61">
        <f>IFERROR(Copen!AX18/GAMSCopen!AX18,"")</f>
        <v>1.0000000015216493</v>
      </c>
      <c r="AZ18" s="61">
        <f>IFERROR(Copen!AY18/GAMSCopen!AY18,"")</f>
        <v>0.99999999913499449</v>
      </c>
      <c r="BA18" s="61">
        <f>IFERROR(Copen!AZ18/GAMSCopen!AZ18,"")</f>
        <v>0.99999999813323548</v>
      </c>
      <c r="BB18" s="61">
        <f>IFERROR(Copen!BA18/GAMSCopen!BA18,"")</f>
        <v>1.0000000020128925</v>
      </c>
      <c r="BC18" s="61">
        <f>IFERROR(Copen!BB18/GAMSCopen!BB18,"")</f>
        <v>0.99999999801733996</v>
      </c>
      <c r="BD18" s="61">
        <f>IFERROR(Copen!BC18/GAMSCopen!BC18,"")</f>
        <v>1.0000000009613601</v>
      </c>
      <c r="BE18" s="61">
        <f>IFERROR(Copen!BD18/GAMSCopen!BD18,"")</f>
        <v>0.99999999776082205</v>
      </c>
      <c r="BF18" s="61">
        <f>IFERROR(Copen!BE18/GAMSCopen!BE18,"")</f>
        <v>0.99999999872564771</v>
      </c>
      <c r="BG18" s="61">
        <f>IFERROR(Copen!BF18/GAMSCopen!BF18,"")</f>
        <v>0.99999999869887868</v>
      </c>
      <c r="BH18" s="61">
        <f>IFERROR(Copen!BG18/GAMSCopen!BG18,"")</f>
        <v>0.9999999987280026</v>
      </c>
      <c r="BI18" s="61">
        <f>IFERROR(Copen!BH18/GAMSCopen!BH18,"")</f>
        <v>0.99999999729370659</v>
      </c>
      <c r="BJ18" s="61">
        <f>IFERROR(Copen!BI18/GAMSCopen!BI18,"")</f>
        <v>0.99999999599139844</v>
      </c>
    </row>
    <row r="19" spans="1:62" x14ac:dyDescent="0.25">
      <c r="A19" t="str">
        <f>Copen!A19</f>
        <v>Elasticity of MU of consumption</v>
      </c>
      <c r="B19" t="str">
        <f>GAMSbase!A19</f>
        <v>Elasticity of MU of Consumption</v>
      </c>
      <c r="C19" s="61">
        <f>IFERROR(Copen!B19/GAMSCopen!B19,"")</f>
        <v>1</v>
      </c>
      <c r="D19" s="61" t="str">
        <f>IFERROR(Copen!C19/GAMSCopen!C19,"")</f>
        <v/>
      </c>
      <c r="E19" s="61" t="str">
        <f>IFERROR(Copen!D19/GAMSCopen!D19,"")</f>
        <v/>
      </c>
      <c r="F19" s="61" t="str">
        <f>IFERROR(Copen!E19/GAMSCopen!E19,"")</f>
        <v/>
      </c>
      <c r="G19" s="61" t="str">
        <f>IFERROR(Copen!F19/GAMSCopen!F19,"")</f>
        <v/>
      </c>
      <c r="H19" s="61" t="str">
        <f>IFERROR(Copen!G19/GAMSCopen!G19,"")</f>
        <v/>
      </c>
      <c r="I19" s="61" t="str">
        <f>IFERROR(Copen!H19/GAMSCopen!H19,"")</f>
        <v/>
      </c>
      <c r="J19" s="61" t="str">
        <f>IFERROR(Copen!I19/GAMSCopen!I19,"")</f>
        <v/>
      </c>
      <c r="K19" s="61" t="str">
        <f>IFERROR(Copen!J19/GAMSCopen!J19,"")</f>
        <v/>
      </c>
      <c r="L19" s="61" t="str">
        <f>IFERROR(Copen!K19/GAMSCopen!K19,"")</f>
        <v/>
      </c>
      <c r="M19" s="61" t="str">
        <f>IFERROR(Copen!L19/GAMSCopen!L19,"")</f>
        <v/>
      </c>
      <c r="N19" s="61" t="str">
        <f>IFERROR(Copen!M19/GAMSCopen!M19,"")</f>
        <v/>
      </c>
      <c r="O19" s="61" t="str">
        <f>IFERROR(Copen!N19/GAMSCopen!N19,"")</f>
        <v/>
      </c>
      <c r="P19" s="61" t="str">
        <f>IFERROR(Copen!O19/GAMSCopen!O19,"")</f>
        <v/>
      </c>
      <c r="Q19" s="61" t="str">
        <f>IFERROR(Copen!P19/GAMSCopen!P19,"")</f>
        <v/>
      </c>
      <c r="R19" s="61" t="str">
        <f>IFERROR(Copen!Q19/GAMSCopen!Q19,"")</f>
        <v/>
      </c>
      <c r="S19" s="61" t="str">
        <f>IFERROR(Copen!R19/GAMSCopen!R19,"")</f>
        <v/>
      </c>
      <c r="T19" s="61" t="str">
        <f>IFERROR(Copen!S19/GAMSCopen!S19,"")</f>
        <v/>
      </c>
      <c r="U19" s="61" t="str">
        <f>IFERROR(Copen!T19/GAMSCopen!T19,"")</f>
        <v/>
      </c>
      <c r="V19" s="61" t="str">
        <f>IFERROR(Copen!U19/GAMSCopen!U19,"")</f>
        <v/>
      </c>
      <c r="W19" s="61" t="str">
        <f>IFERROR(Copen!V19/GAMSCopen!V19,"")</f>
        <v/>
      </c>
      <c r="X19" s="61" t="str">
        <f>IFERROR(Copen!W19/GAMSCopen!W19,"")</f>
        <v/>
      </c>
      <c r="Y19" s="61" t="str">
        <f>IFERROR(Copen!X19/GAMSCopen!X19,"")</f>
        <v/>
      </c>
      <c r="Z19" s="61" t="str">
        <f>IFERROR(Copen!Y19/GAMSCopen!Y19,"")</f>
        <v/>
      </c>
      <c r="AA19" s="61" t="str">
        <f>IFERROR(Copen!Z19/GAMSCopen!Z19,"")</f>
        <v/>
      </c>
      <c r="AB19" s="61" t="str">
        <f>IFERROR(Copen!AA19/GAMSCopen!AA19,"")</f>
        <v/>
      </c>
      <c r="AC19" s="61" t="str">
        <f>IFERROR(Copen!AB19/GAMSCopen!AB19,"")</f>
        <v/>
      </c>
      <c r="AD19" s="61" t="str">
        <f>IFERROR(Copen!AC19/GAMSCopen!AC19,"")</f>
        <v/>
      </c>
      <c r="AE19" s="61" t="str">
        <f>IFERROR(Copen!AD19/GAMSCopen!AD19,"")</f>
        <v/>
      </c>
      <c r="AF19" s="61" t="str">
        <f>IFERROR(Copen!AE19/GAMSCopen!AE19,"")</f>
        <v/>
      </c>
      <c r="AG19" s="61" t="str">
        <f>IFERROR(Copen!AF19/GAMSCopen!AF19,"")</f>
        <v/>
      </c>
      <c r="AH19" s="61" t="str">
        <f>IFERROR(Copen!AG19/GAMSCopen!AG19,"")</f>
        <v/>
      </c>
      <c r="AI19" s="61" t="str">
        <f>IFERROR(Copen!AH19/GAMSCopen!AH19,"")</f>
        <v/>
      </c>
      <c r="AJ19" s="61" t="str">
        <f>IFERROR(Copen!AI19/GAMSCopen!AI19,"")</f>
        <v/>
      </c>
      <c r="AK19" s="61" t="str">
        <f>IFERROR(Copen!AJ19/GAMSCopen!AJ19,"")</f>
        <v/>
      </c>
      <c r="AL19" s="61" t="str">
        <f>IFERROR(Copen!AK19/GAMSCopen!AK19,"")</f>
        <v/>
      </c>
      <c r="AM19" s="61" t="str">
        <f>IFERROR(Copen!AL19/GAMSCopen!AL19,"")</f>
        <v/>
      </c>
      <c r="AN19" s="61" t="str">
        <f>IFERROR(Copen!AM19/GAMSCopen!AM19,"")</f>
        <v/>
      </c>
      <c r="AO19" s="61" t="str">
        <f>IFERROR(Copen!AN19/GAMSCopen!AN19,"")</f>
        <v/>
      </c>
      <c r="AP19" s="61" t="str">
        <f>IFERROR(Copen!AO19/GAMSCopen!AO19,"")</f>
        <v/>
      </c>
      <c r="AQ19" s="61" t="str">
        <f>IFERROR(Copen!AP19/GAMSCopen!AP19,"")</f>
        <v/>
      </c>
      <c r="AR19" s="61" t="str">
        <f>IFERROR(Copen!AQ19/GAMSCopen!AQ19,"")</f>
        <v/>
      </c>
      <c r="AS19" s="61" t="str">
        <f>IFERROR(Copen!AR19/GAMSCopen!AR19,"")</f>
        <v/>
      </c>
      <c r="AT19" s="61" t="str">
        <f>IFERROR(Copen!AS19/GAMSCopen!AS19,"")</f>
        <v/>
      </c>
      <c r="AU19" s="61" t="str">
        <f>IFERROR(Copen!AT19/GAMSCopen!AT19,"")</f>
        <v/>
      </c>
      <c r="AV19" s="61" t="str">
        <f>IFERROR(Copen!AU19/GAMSCopen!AU19,"")</f>
        <v/>
      </c>
      <c r="AW19" s="61" t="str">
        <f>IFERROR(Copen!AV19/GAMSCopen!AV19,"")</f>
        <v/>
      </c>
      <c r="AX19" s="61" t="str">
        <f>IFERROR(Copen!AW19/GAMSCopen!AW19,"")</f>
        <v/>
      </c>
      <c r="AY19" s="61" t="str">
        <f>IFERROR(Copen!AX19/GAMSCopen!AX19,"")</f>
        <v/>
      </c>
      <c r="AZ19" s="61" t="str">
        <f>IFERROR(Copen!AY19/GAMSCopen!AY19,"")</f>
        <v/>
      </c>
      <c r="BA19" s="61" t="str">
        <f>IFERROR(Copen!AZ19/GAMSCopen!AZ19,"")</f>
        <v/>
      </c>
      <c r="BB19" s="61" t="str">
        <f>IFERROR(Copen!BA19/GAMSCopen!BA19,"")</f>
        <v/>
      </c>
      <c r="BC19" s="61" t="str">
        <f>IFERROR(Copen!BB19/GAMSCopen!BB19,"")</f>
        <v/>
      </c>
      <c r="BD19" s="61" t="str">
        <f>IFERROR(Copen!BC19/GAMSCopen!BC19,"")</f>
        <v/>
      </c>
      <c r="BE19" s="61" t="str">
        <f>IFERROR(Copen!BD19/GAMSCopen!BD19,"")</f>
        <v/>
      </c>
      <c r="BF19" s="61" t="str">
        <f>IFERROR(Copen!BE19/GAMSCopen!BE19,"")</f>
        <v/>
      </c>
      <c r="BG19" s="61" t="str">
        <f>IFERROR(Copen!BF19/GAMSCopen!BF19,"")</f>
        <v/>
      </c>
      <c r="BH19" s="61" t="str">
        <f>IFERROR(Copen!BG19/GAMSCopen!BG19,"")</f>
        <v/>
      </c>
      <c r="BI19" s="61" t="str">
        <f>IFERROR(Copen!BH19/GAMSCopen!BH19,"")</f>
        <v/>
      </c>
      <c r="BJ19" s="61" t="str">
        <f>IFERROR(Copen!BI19/GAMSCopen!BI19,"")</f>
        <v/>
      </c>
    </row>
    <row r="20" spans="1:62" x14ac:dyDescent="0.25">
      <c r="A20" t="str">
        <f>Copen!A20</f>
        <v>PRODUCTIVITY</v>
      </c>
      <c r="B20" t="str">
        <f>GAMSbase!A20</f>
        <v>* PRODUCTIVITY</v>
      </c>
      <c r="C20" s="61" t="str">
        <f>IFERROR(Copen!B20/GAMSCopen!B20,"")</f>
        <v/>
      </c>
      <c r="D20" s="61" t="str">
        <f>IFERROR(Copen!C20/GAMSCopen!C20,"")</f>
        <v/>
      </c>
      <c r="E20" s="61" t="str">
        <f>IFERROR(Copen!D20/GAMSCopen!D20,"")</f>
        <v/>
      </c>
      <c r="F20" s="61" t="str">
        <f>IFERROR(Copen!E20/GAMSCopen!E20,"")</f>
        <v/>
      </c>
      <c r="G20" s="61" t="str">
        <f>IFERROR(Copen!F20/GAMSCopen!F20,"")</f>
        <v/>
      </c>
      <c r="H20" s="61" t="str">
        <f>IFERROR(Copen!G20/GAMSCopen!G20,"")</f>
        <v/>
      </c>
      <c r="I20" s="61" t="str">
        <f>IFERROR(Copen!H20/GAMSCopen!H20,"")</f>
        <v/>
      </c>
      <c r="J20" s="61" t="str">
        <f>IFERROR(Copen!I20/GAMSCopen!I20,"")</f>
        <v/>
      </c>
      <c r="K20" s="61" t="str">
        <f>IFERROR(Copen!J20/GAMSCopen!J20,"")</f>
        <v/>
      </c>
      <c r="L20" s="61" t="str">
        <f>IFERROR(Copen!K20/GAMSCopen!K20,"")</f>
        <v/>
      </c>
      <c r="M20" s="61" t="str">
        <f>IFERROR(Copen!L20/GAMSCopen!L20,"")</f>
        <v/>
      </c>
      <c r="N20" s="61" t="str">
        <f>IFERROR(Copen!M20/GAMSCopen!M20,"")</f>
        <v/>
      </c>
      <c r="O20" s="61" t="str">
        <f>IFERROR(Copen!N20/GAMSCopen!N20,"")</f>
        <v/>
      </c>
      <c r="P20" s="61" t="str">
        <f>IFERROR(Copen!O20/GAMSCopen!O20,"")</f>
        <v/>
      </c>
      <c r="Q20" s="61" t="str">
        <f>IFERROR(Copen!P20/GAMSCopen!P20,"")</f>
        <v/>
      </c>
      <c r="R20" s="61" t="str">
        <f>IFERROR(Copen!Q20/GAMSCopen!Q20,"")</f>
        <v/>
      </c>
      <c r="S20" s="61" t="str">
        <f>IFERROR(Copen!R20/GAMSCopen!R20,"")</f>
        <v/>
      </c>
      <c r="T20" s="61" t="str">
        <f>IFERROR(Copen!S20/GAMSCopen!S20,"")</f>
        <v/>
      </c>
      <c r="U20" s="61" t="str">
        <f>IFERROR(Copen!T20/GAMSCopen!T20,"")</f>
        <v/>
      </c>
      <c r="V20" s="61" t="str">
        <f>IFERROR(Copen!U20/GAMSCopen!U20,"")</f>
        <v/>
      </c>
      <c r="W20" s="61" t="str">
        <f>IFERROR(Copen!V20/GAMSCopen!V20,"")</f>
        <v/>
      </c>
      <c r="X20" s="61" t="str">
        <f>IFERROR(Copen!W20/GAMSCopen!W20,"")</f>
        <v/>
      </c>
      <c r="Y20" s="61" t="str">
        <f>IFERROR(Copen!X20/GAMSCopen!X20,"")</f>
        <v/>
      </c>
      <c r="Z20" s="61" t="str">
        <f>IFERROR(Copen!Y20/GAMSCopen!Y20,"")</f>
        <v/>
      </c>
      <c r="AA20" s="61" t="str">
        <f>IFERROR(Copen!Z20/GAMSCopen!Z20,"")</f>
        <v/>
      </c>
      <c r="AB20" s="61" t="str">
        <f>IFERROR(Copen!AA20/GAMSCopen!AA20,"")</f>
        <v/>
      </c>
      <c r="AC20" s="61" t="str">
        <f>IFERROR(Copen!AB20/GAMSCopen!AB20,"")</f>
        <v/>
      </c>
      <c r="AD20" s="61" t="str">
        <f>IFERROR(Copen!AC20/GAMSCopen!AC20,"")</f>
        <v/>
      </c>
      <c r="AE20" s="61" t="str">
        <f>IFERROR(Copen!AD20/GAMSCopen!AD20,"")</f>
        <v/>
      </c>
      <c r="AF20" s="61" t="str">
        <f>IFERROR(Copen!AE20/GAMSCopen!AE20,"")</f>
        <v/>
      </c>
      <c r="AG20" s="61" t="str">
        <f>IFERROR(Copen!AF20/GAMSCopen!AF20,"")</f>
        <v/>
      </c>
      <c r="AH20" s="61" t="str">
        <f>IFERROR(Copen!AG20/GAMSCopen!AG20,"")</f>
        <v/>
      </c>
      <c r="AI20" s="61" t="str">
        <f>IFERROR(Copen!AH20/GAMSCopen!AH20,"")</f>
        <v/>
      </c>
      <c r="AJ20" s="61" t="str">
        <f>IFERROR(Copen!AI20/GAMSCopen!AI20,"")</f>
        <v/>
      </c>
      <c r="AK20" s="61" t="str">
        <f>IFERROR(Copen!AJ20/GAMSCopen!AJ20,"")</f>
        <v/>
      </c>
      <c r="AL20" s="61" t="str">
        <f>IFERROR(Copen!AK20/GAMSCopen!AK20,"")</f>
        <v/>
      </c>
      <c r="AM20" s="61" t="str">
        <f>IFERROR(Copen!AL20/GAMSCopen!AL20,"")</f>
        <v/>
      </c>
      <c r="AN20" s="61" t="str">
        <f>IFERROR(Copen!AM20/GAMSCopen!AM20,"")</f>
        <v/>
      </c>
      <c r="AO20" s="61" t="str">
        <f>IFERROR(Copen!AN20/GAMSCopen!AN20,"")</f>
        <v/>
      </c>
      <c r="AP20" s="61" t="str">
        <f>IFERROR(Copen!AO20/GAMSCopen!AO20,"")</f>
        <v/>
      </c>
      <c r="AQ20" s="61" t="str">
        <f>IFERROR(Copen!AP20/GAMSCopen!AP20,"")</f>
        <v/>
      </c>
      <c r="AR20" s="61" t="str">
        <f>IFERROR(Copen!AQ20/GAMSCopen!AQ20,"")</f>
        <v/>
      </c>
      <c r="AS20" s="61" t="str">
        <f>IFERROR(Copen!AR20/GAMSCopen!AR20,"")</f>
        <v/>
      </c>
      <c r="AT20" s="61" t="str">
        <f>IFERROR(Copen!AS20/GAMSCopen!AS20,"")</f>
        <v/>
      </c>
      <c r="AU20" s="61" t="str">
        <f>IFERROR(Copen!AT20/GAMSCopen!AT20,"")</f>
        <v/>
      </c>
      <c r="AV20" s="61" t="str">
        <f>IFERROR(Copen!AU20/GAMSCopen!AU20,"")</f>
        <v/>
      </c>
      <c r="AW20" s="61" t="str">
        <f>IFERROR(Copen!AV20/GAMSCopen!AV20,"")</f>
        <v/>
      </c>
      <c r="AX20" s="61" t="str">
        <f>IFERROR(Copen!AW20/GAMSCopen!AW20,"")</f>
        <v/>
      </c>
      <c r="AY20" s="61" t="str">
        <f>IFERROR(Copen!AX20/GAMSCopen!AX20,"")</f>
        <v/>
      </c>
      <c r="AZ20" s="61" t="str">
        <f>IFERROR(Copen!AY20/GAMSCopen!AY20,"")</f>
        <v/>
      </c>
      <c r="BA20" s="61" t="str">
        <f>IFERROR(Copen!AZ20/GAMSCopen!AZ20,"")</f>
        <v/>
      </c>
      <c r="BB20" s="61" t="str">
        <f>IFERROR(Copen!BA20/GAMSCopen!BA20,"")</f>
        <v/>
      </c>
      <c r="BC20" s="61" t="str">
        <f>IFERROR(Copen!BB20/GAMSCopen!BB20,"")</f>
        <v/>
      </c>
      <c r="BD20" s="61" t="str">
        <f>IFERROR(Copen!BC20/GAMSCopen!BC20,"")</f>
        <v/>
      </c>
      <c r="BE20" s="61" t="str">
        <f>IFERROR(Copen!BD20/GAMSCopen!BD20,"")</f>
        <v/>
      </c>
      <c r="BF20" s="61" t="str">
        <f>IFERROR(Copen!BE20/GAMSCopen!BE20,"")</f>
        <v/>
      </c>
      <c r="BG20" s="61" t="str">
        <f>IFERROR(Copen!BF20/GAMSCopen!BF20,"")</f>
        <v/>
      </c>
      <c r="BH20" s="61" t="str">
        <f>IFERROR(Copen!BG20/GAMSCopen!BG20,"")</f>
        <v/>
      </c>
      <c r="BI20" s="61" t="str">
        <f>IFERROR(Copen!BH20/GAMSCopen!BH20,"")</f>
        <v/>
      </c>
      <c r="BJ20" s="61" t="str">
        <f>IFERROR(Copen!BI20/GAMSCopen!BI20,"")</f>
        <v/>
      </c>
    </row>
    <row r="21" spans="1:62" x14ac:dyDescent="0.25">
      <c r="A21" t="str">
        <f>Copen!A21</f>
        <v>Total factor productivity</v>
      </c>
      <c r="B21" t="str">
        <f>GAMSbase!A21</f>
        <v>Total Factor Productivity</v>
      </c>
      <c r="C21" s="61">
        <f>IFERROR(Copen!B21/GAMSCopen!B21,"")</f>
        <v>1</v>
      </c>
      <c r="D21" s="61">
        <f>IFERROR(Copen!C21/GAMSCopen!C21,"")</f>
        <v>0.99999999999728961</v>
      </c>
      <c r="E21" s="61">
        <f>IFERROR(Copen!D21/GAMSCopen!D21,"")</f>
        <v>1.0000000000034102</v>
      </c>
      <c r="F21" s="61">
        <f>IFERROR(Copen!E21/GAMSCopen!E21,"")</f>
        <v>1.000000000007548</v>
      </c>
      <c r="G21" s="61">
        <f>IFERROR(Copen!F21/GAMSCopen!F21,"")</f>
        <v>1.0000000000057705</v>
      </c>
      <c r="H21" s="61">
        <f>IFERROR(Copen!G21/GAMSCopen!G21,"")</f>
        <v>0.99999999999719269</v>
      </c>
      <c r="I21" s="61">
        <f>IFERROR(Copen!H21/GAMSCopen!H21,"")</f>
        <v>0.99999999999764744</v>
      </c>
      <c r="J21" s="61">
        <f>IFERROR(Copen!I21/GAMSCopen!I21,"")</f>
        <v>1.0000000000046956</v>
      </c>
      <c r="K21" s="61">
        <f>IFERROR(Copen!J21/GAMSCopen!J21,"")</f>
        <v>1.0000000000054372</v>
      </c>
      <c r="L21" s="61">
        <f>IFERROR(Copen!K21/GAMSCopen!K21,"")</f>
        <v>1.0000000000049887</v>
      </c>
      <c r="M21" s="61">
        <f>IFERROR(Copen!L21/GAMSCopen!L21,"")</f>
        <v>0.999999999993883</v>
      </c>
      <c r="N21" s="61">
        <f>IFERROR(Copen!M21/GAMSCopen!M21,"")</f>
        <v>1.0000000000059273</v>
      </c>
      <c r="O21" s="61">
        <f>IFERROR(Copen!N21/GAMSCopen!N21,"")</f>
        <v>1.0000000000019396</v>
      </c>
      <c r="P21" s="61">
        <f>IFERROR(Copen!O21/GAMSCopen!O21,"")</f>
        <v>0.99999999999661382</v>
      </c>
      <c r="Q21" s="61">
        <f>IFERROR(Copen!P21/GAMSCopen!P21,"")</f>
        <v>0.99999999999985301</v>
      </c>
      <c r="R21" s="61">
        <f>IFERROR(Copen!Q21/GAMSCopen!Q21,"")</f>
        <v>1.0000000000000451</v>
      </c>
      <c r="S21" s="61">
        <f>IFERROR(Copen!R21/GAMSCopen!R21,"")</f>
        <v>0.99999999999631273</v>
      </c>
      <c r="T21" s="61">
        <f>IFERROR(Copen!S21/GAMSCopen!S21,"")</f>
        <v>1.0000000000018492</v>
      </c>
      <c r="U21" s="61">
        <f>IFERROR(Copen!T21/GAMSCopen!T21,"")</f>
        <v>0.99999999999911471</v>
      </c>
      <c r="V21" s="61">
        <f>IFERROR(Copen!U21/GAMSCopen!U21,"")</f>
        <v>1.0000000000026592</v>
      </c>
      <c r="W21" s="61">
        <f>IFERROR(Copen!V21/GAMSCopen!V21,"")</f>
        <v>0.99999999999776434</v>
      </c>
      <c r="X21" s="61">
        <f>IFERROR(Copen!W21/GAMSCopen!W21,"")</f>
        <v>0.99999999999752043</v>
      </c>
      <c r="Y21" s="61">
        <f>IFERROR(Copen!X21/GAMSCopen!X21,"")</f>
        <v>0.9999999999983803</v>
      </c>
      <c r="Z21" s="61">
        <f>IFERROR(Copen!Y21/GAMSCopen!Y21,"")</f>
        <v>1.0000000000020643</v>
      </c>
      <c r="AA21" s="61">
        <f>IFERROR(Copen!Z21/GAMSCopen!Z21,"")</f>
        <v>0.99999999999782174</v>
      </c>
      <c r="AB21" s="61">
        <f>IFERROR(Copen!AA21/GAMSCopen!AA21,"")</f>
        <v>1.0000000000008076</v>
      </c>
      <c r="AC21" s="61">
        <f>IFERROR(Copen!AB21/GAMSCopen!AB21,"")</f>
        <v>0.99999999999958211</v>
      </c>
      <c r="AD21" s="61">
        <f>IFERROR(Copen!AC21/GAMSCopen!AC21,"")</f>
        <v>0.99999999999728906</v>
      </c>
      <c r="AE21" s="61">
        <f>IFERROR(Copen!AD21/GAMSCopen!AD21,"")</f>
        <v>1.0000000000020384</v>
      </c>
      <c r="AF21" s="61">
        <f>IFERROR(Copen!AE21/GAMSCopen!AE21,"")</f>
        <v>1.0000000000006655</v>
      </c>
      <c r="AG21" s="61">
        <f>IFERROR(Copen!AF21/GAMSCopen!AF21,"")</f>
        <v>0.99999999999748357</v>
      </c>
      <c r="AH21" s="61">
        <f>IFERROR(Copen!AG21/GAMSCopen!AG21,"")</f>
        <v>1.0000000000023623</v>
      </c>
      <c r="AI21" s="61">
        <f>IFERROR(Copen!AH21/GAMSCopen!AH21,"")</f>
        <v>0.99999999999767319</v>
      </c>
      <c r="AJ21" s="61">
        <f>IFERROR(Copen!AI21/GAMSCopen!AI21,"")</f>
        <v>0.99999999999903377</v>
      </c>
      <c r="AK21" s="61">
        <f>IFERROR(Copen!AJ21/GAMSCopen!AJ21,"")</f>
        <v>1.0000000000000973</v>
      </c>
      <c r="AL21" s="61">
        <f>IFERROR(Copen!AK21/GAMSCopen!AK21,"")</f>
        <v>1.0000000000013098</v>
      </c>
      <c r="AM21" s="61">
        <f>IFERROR(Copen!AL21/GAMSCopen!AL21,"")</f>
        <v>0.99999999999870104</v>
      </c>
      <c r="AN21" s="61">
        <f>IFERROR(Copen!AM21/GAMSCopen!AM21,"")</f>
        <v>1.0000000000005647</v>
      </c>
      <c r="AO21" s="61">
        <f>IFERROR(Copen!AN21/GAMSCopen!AN21,"")</f>
        <v>1.0000000000014133</v>
      </c>
      <c r="AP21" s="61">
        <f>IFERROR(Copen!AO21/GAMSCopen!AO21,"")</f>
        <v>1.0000000000008671</v>
      </c>
      <c r="AQ21" s="61">
        <f>IFERROR(Copen!AP21/GAMSCopen!AP21,"")</f>
        <v>1.0000000000000326</v>
      </c>
      <c r="AR21" s="61">
        <f>IFERROR(Copen!AQ21/GAMSCopen!AQ21,"")</f>
        <v>1.0000000000016978</v>
      </c>
      <c r="AS21" s="61">
        <f>IFERROR(Copen!AR21/GAMSCopen!AR21,"")</f>
        <v>1.0000000000010196</v>
      </c>
      <c r="AT21" s="61">
        <f>IFERROR(Copen!AS21/GAMSCopen!AS21,"")</f>
        <v>0.99999999999837741</v>
      </c>
      <c r="AU21" s="61">
        <f>IFERROR(Copen!AT21/GAMSCopen!AT21,"")</f>
        <v>1.0000000000010947</v>
      </c>
      <c r="AV21" s="61">
        <f>IFERROR(Copen!AU21/GAMSCopen!AU21,"")</f>
        <v>0.99999999999869604</v>
      </c>
      <c r="AW21" s="61">
        <f>IFERROR(Copen!AV21/GAMSCopen!AV21,"")</f>
        <v>1.0000000000002209</v>
      </c>
      <c r="AX21" s="61">
        <f>IFERROR(Copen!AW21/GAMSCopen!AW21,"")</f>
        <v>1.0000000000011189</v>
      </c>
      <c r="AY21" s="61">
        <f>IFERROR(Copen!AX21/GAMSCopen!AX21,"")</f>
        <v>0.99999999999915068</v>
      </c>
      <c r="AZ21" s="61">
        <f>IFERROR(Copen!AY21/GAMSCopen!AY21,"")</f>
        <v>1.0000000000005855</v>
      </c>
      <c r="BA21" s="61">
        <f>IFERROR(Copen!AZ21/GAMSCopen!AZ21,"")</f>
        <v>0.99999999999984623</v>
      </c>
      <c r="BB21" s="61">
        <f>IFERROR(Copen!BA21/GAMSCopen!BA21,"")</f>
        <v>0.99999999999907829</v>
      </c>
      <c r="BC21" s="61">
        <f>IFERROR(Copen!BB21/GAMSCopen!BB21,"")</f>
        <v>0.99999999999849931</v>
      </c>
      <c r="BD21" s="61">
        <f>IFERROR(Copen!BC21/GAMSCopen!BC21,"")</f>
        <v>0.99999999999900047</v>
      </c>
      <c r="BE21" s="61">
        <f>IFERROR(Copen!BD21/GAMSCopen!BD21,"")</f>
        <v>1.0000000000002343</v>
      </c>
      <c r="BF21" s="61">
        <f>IFERROR(Copen!BE21/GAMSCopen!BE21,"")</f>
        <v>0.9999999999995165</v>
      </c>
      <c r="BG21" s="61">
        <f>IFERROR(Copen!BF21/GAMSCopen!BF21,"")</f>
        <v>0.99999999999874756</v>
      </c>
      <c r="BH21" s="61">
        <f>IFERROR(Copen!BG21/GAMSCopen!BG21,"")</f>
        <v>1.0000000000003566</v>
      </c>
      <c r="BI21" s="61">
        <f>IFERROR(Copen!BH21/GAMSCopen!BH21,"")</f>
        <v>1.0000000000000999</v>
      </c>
      <c r="BJ21" s="61">
        <f>IFERROR(Copen!BI21/GAMSCopen!BI21,"")</f>
        <v>0.99999999999991529</v>
      </c>
    </row>
    <row r="22" spans="1:62" x14ac:dyDescent="0.25">
      <c r="A22" t="str">
        <f>Copen!A22</f>
        <v xml:space="preserve">     Initial level of total factor productivity</v>
      </c>
      <c r="B22" t="str">
        <f>GAMSbase!A22</f>
        <v>Initial Total Factor Productivity</v>
      </c>
      <c r="C22" s="61">
        <f>IFERROR(Copen!B22/GAMSCopen!B22,"")</f>
        <v>1</v>
      </c>
      <c r="D22" s="61" t="str">
        <f>IFERROR(Copen!C22/GAMSCopen!C22,"")</f>
        <v/>
      </c>
      <c r="E22" s="61" t="str">
        <f>IFERROR(Copen!D22/GAMSCopen!D22,"")</f>
        <v/>
      </c>
      <c r="F22" s="61" t="str">
        <f>IFERROR(Copen!E22/GAMSCopen!E22,"")</f>
        <v/>
      </c>
      <c r="G22" s="61" t="str">
        <f>IFERROR(Copen!F22/GAMSCopen!F22,"")</f>
        <v/>
      </c>
      <c r="H22" s="61" t="str">
        <f>IFERROR(Copen!G22/GAMSCopen!G22,"")</f>
        <v/>
      </c>
      <c r="I22" s="61" t="str">
        <f>IFERROR(Copen!H22/GAMSCopen!H22,"")</f>
        <v/>
      </c>
      <c r="J22" s="61" t="str">
        <f>IFERROR(Copen!I22/GAMSCopen!I22,"")</f>
        <v/>
      </c>
      <c r="K22" s="61" t="str">
        <f>IFERROR(Copen!J22/GAMSCopen!J22,"")</f>
        <v/>
      </c>
      <c r="L22" s="61" t="str">
        <f>IFERROR(Copen!K22/GAMSCopen!K22,"")</f>
        <v/>
      </c>
      <c r="M22" s="61" t="str">
        <f>IFERROR(Copen!L22/GAMSCopen!L22,"")</f>
        <v/>
      </c>
      <c r="N22" s="61" t="str">
        <f>IFERROR(Copen!M22/GAMSCopen!M22,"")</f>
        <v/>
      </c>
      <c r="O22" s="61" t="str">
        <f>IFERROR(Copen!N22/GAMSCopen!N22,"")</f>
        <v/>
      </c>
      <c r="P22" s="61" t="str">
        <f>IFERROR(Copen!O22/GAMSCopen!O22,"")</f>
        <v/>
      </c>
      <c r="Q22" s="61" t="str">
        <f>IFERROR(Copen!P22/GAMSCopen!P22,"")</f>
        <v/>
      </c>
      <c r="R22" s="61" t="str">
        <f>IFERROR(Copen!Q22/GAMSCopen!Q22,"")</f>
        <v/>
      </c>
      <c r="S22" s="61" t="str">
        <f>IFERROR(Copen!R22/GAMSCopen!R22,"")</f>
        <v/>
      </c>
      <c r="T22" s="61" t="str">
        <f>IFERROR(Copen!S22/GAMSCopen!S22,"")</f>
        <v/>
      </c>
      <c r="U22" s="61" t="str">
        <f>IFERROR(Copen!T22/GAMSCopen!T22,"")</f>
        <v/>
      </c>
      <c r="V22" s="61" t="str">
        <f>IFERROR(Copen!U22/GAMSCopen!U22,"")</f>
        <v/>
      </c>
      <c r="W22" s="61" t="str">
        <f>IFERROR(Copen!V22/GAMSCopen!V22,"")</f>
        <v/>
      </c>
      <c r="X22" s="61" t="str">
        <f>IFERROR(Copen!W22/GAMSCopen!W22,"")</f>
        <v/>
      </c>
      <c r="Y22" s="61" t="str">
        <f>IFERROR(Copen!X22/GAMSCopen!X22,"")</f>
        <v/>
      </c>
      <c r="Z22" s="61" t="str">
        <f>IFERROR(Copen!Y22/GAMSCopen!Y22,"")</f>
        <v/>
      </c>
      <c r="AA22" s="61" t="str">
        <f>IFERROR(Copen!Z22/GAMSCopen!Z22,"")</f>
        <v/>
      </c>
      <c r="AB22" s="61" t="str">
        <f>IFERROR(Copen!AA22/GAMSCopen!AA22,"")</f>
        <v/>
      </c>
      <c r="AC22" s="61" t="str">
        <f>IFERROR(Copen!AB22/GAMSCopen!AB22,"")</f>
        <v/>
      </c>
      <c r="AD22" s="61" t="str">
        <f>IFERROR(Copen!AC22/GAMSCopen!AC22,"")</f>
        <v/>
      </c>
      <c r="AE22" s="61" t="str">
        <f>IFERROR(Copen!AD22/GAMSCopen!AD22,"")</f>
        <v/>
      </c>
      <c r="AF22" s="61" t="str">
        <f>IFERROR(Copen!AE22/GAMSCopen!AE22,"")</f>
        <v/>
      </c>
      <c r="AG22" s="61" t="str">
        <f>IFERROR(Copen!AF22/GAMSCopen!AF22,"")</f>
        <v/>
      </c>
      <c r="AH22" s="61" t="str">
        <f>IFERROR(Copen!AG22/GAMSCopen!AG22,"")</f>
        <v/>
      </c>
      <c r="AI22" s="61" t="str">
        <f>IFERROR(Copen!AH22/GAMSCopen!AH22,"")</f>
        <v/>
      </c>
      <c r="AJ22" s="61" t="str">
        <f>IFERROR(Copen!AI22/GAMSCopen!AI22,"")</f>
        <v/>
      </c>
      <c r="AK22" s="61" t="str">
        <f>IFERROR(Copen!AJ22/GAMSCopen!AJ22,"")</f>
        <v/>
      </c>
      <c r="AL22" s="61" t="str">
        <f>IFERROR(Copen!AK22/GAMSCopen!AK22,"")</f>
        <v/>
      </c>
      <c r="AM22" s="61" t="str">
        <f>IFERROR(Copen!AL22/GAMSCopen!AL22,"")</f>
        <v/>
      </c>
      <c r="AN22" s="61" t="str">
        <f>IFERROR(Copen!AM22/GAMSCopen!AM22,"")</f>
        <v/>
      </c>
      <c r="AO22" s="61" t="str">
        <f>IFERROR(Copen!AN22/GAMSCopen!AN22,"")</f>
        <v/>
      </c>
      <c r="AP22" s="61" t="str">
        <f>IFERROR(Copen!AO22/GAMSCopen!AO22,"")</f>
        <v/>
      </c>
      <c r="AQ22" s="61" t="str">
        <f>IFERROR(Copen!AP22/GAMSCopen!AP22,"")</f>
        <v/>
      </c>
      <c r="AR22" s="61" t="str">
        <f>IFERROR(Copen!AQ22/GAMSCopen!AQ22,"")</f>
        <v/>
      </c>
      <c r="AS22" s="61" t="str">
        <f>IFERROR(Copen!AR22/GAMSCopen!AR22,"")</f>
        <v/>
      </c>
      <c r="AT22" s="61" t="str">
        <f>IFERROR(Copen!AS22/GAMSCopen!AS22,"")</f>
        <v/>
      </c>
      <c r="AU22" s="61" t="str">
        <f>IFERROR(Copen!AT22/GAMSCopen!AT22,"")</f>
        <v/>
      </c>
      <c r="AV22" s="61" t="str">
        <f>IFERROR(Copen!AU22/GAMSCopen!AU22,"")</f>
        <v/>
      </c>
      <c r="AW22" s="61" t="str">
        <f>IFERROR(Copen!AV22/GAMSCopen!AV22,"")</f>
        <v/>
      </c>
      <c r="AX22" s="61" t="str">
        <f>IFERROR(Copen!AW22/GAMSCopen!AW22,"")</f>
        <v/>
      </c>
      <c r="AY22" s="61" t="str">
        <f>IFERROR(Copen!AX22/GAMSCopen!AX22,"")</f>
        <v/>
      </c>
      <c r="AZ22" s="61" t="str">
        <f>IFERROR(Copen!AY22/GAMSCopen!AY22,"")</f>
        <v/>
      </c>
      <c r="BA22" s="61" t="str">
        <f>IFERROR(Copen!AZ22/GAMSCopen!AZ22,"")</f>
        <v/>
      </c>
      <c r="BB22" s="61" t="str">
        <f>IFERROR(Copen!BA22/GAMSCopen!BA22,"")</f>
        <v/>
      </c>
      <c r="BC22" s="61" t="str">
        <f>IFERROR(Copen!BB22/GAMSCopen!BB22,"")</f>
        <v/>
      </c>
      <c r="BD22" s="61" t="str">
        <f>IFERROR(Copen!BC22/GAMSCopen!BC22,"")</f>
        <v/>
      </c>
      <c r="BE22" s="61" t="str">
        <f>IFERROR(Copen!BD22/GAMSCopen!BD22,"")</f>
        <v/>
      </c>
      <c r="BF22" s="61" t="str">
        <f>IFERROR(Copen!BE22/GAMSCopen!BE22,"")</f>
        <v/>
      </c>
      <c r="BG22" s="61" t="str">
        <f>IFERROR(Copen!BF22/GAMSCopen!BF22,"")</f>
        <v/>
      </c>
      <c r="BH22" s="61" t="str">
        <f>IFERROR(Copen!BG22/GAMSCopen!BG22,"")</f>
        <v/>
      </c>
      <c r="BI22" s="61" t="str">
        <f>IFERROR(Copen!BH22/GAMSCopen!BH22,"")</f>
        <v/>
      </c>
      <c r="BJ22" s="61" t="str">
        <f>IFERROR(Copen!BI22/GAMSCopen!BI22,"")</f>
        <v/>
      </c>
    </row>
    <row r="23" spans="1:62" x14ac:dyDescent="0.25">
      <c r="A23" t="str">
        <f>Copen!A23</f>
        <v xml:space="preserve">     Rate of growth of productivity (per 5 year, log)</v>
      </c>
      <c r="B23" t="str">
        <f>GAMSbase!A23</f>
        <v>Rate of Growth of Productivity</v>
      </c>
      <c r="C23" s="61">
        <f>IFERROR(Copen!B23/GAMSCopen!B23,"")</f>
        <v>0</v>
      </c>
      <c r="D23" s="61">
        <f>IFERROR(Copen!C23/GAMSCopen!C23,"")</f>
        <v>1.0304545332859329</v>
      </c>
      <c r="E23" s="61" t="str">
        <f>IFERROR(Copen!D23/GAMSCopen!D23,"")</f>
        <v/>
      </c>
      <c r="F23" s="61">
        <f>IFERROR(Copen!E23/GAMSCopen!E23,"")</f>
        <v>1.0000000005045255</v>
      </c>
      <c r="G23" s="61">
        <f>IFERROR(Copen!F23/GAMSCopen!F23,"")</f>
        <v>1.0000000000093545</v>
      </c>
      <c r="H23" s="61">
        <f>IFERROR(Copen!G23/GAMSCopen!G23,"")</f>
        <v>1.0000000005526737</v>
      </c>
      <c r="I23" s="61">
        <f>IFERROR(Copen!H23/GAMSCopen!H23,"")</f>
        <v>1.0000000000225879</v>
      </c>
      <c r="J23" s="61">
        <f>IFERROR(Copen!I23/GAMSCopen!I23,"")</f>
        <v>1.0000000004941705</v>
      </c>
      <c r="K23" s="61">
        <f>IFERROR(Copen!J23/GAMSCopen!J23,"")</f>
        <v>1.0000000003903495</v>
      </c>
      <c r="L23" s="61">
        <f>IFERROR(Copen!K23/GAMSCopen!K23,"")</f>
        <v>0.99999999921421034</v>
      </c>
      <c r="M23" s="61">
        <f>IFERROR(Copen!L23/GAMSCopen!L23,"")</f>
        <v>1.0000000005784864</v>
      </c>
      <c r="N23" s="61">
        <f>IFERROR(Copen!M23/GAMSCopen!M23,"")</f>
        <v>1.0000000007240459</v>
      </c>
      <c r="O23" s="61">
        <f>IFERROR(Copen!N23/GAMSCopen!N23,"")</f>
        <v>0.99999999926721406</v>
      </c>
      <c r="P23" s="61">
        <f>IFERROR(Copen!O23/GAMSCopen!O23,"")</f>
        <v>0.9999999997261978</v>
      </c>
      <c r="Q23" s="61">
        <f>IFERROR(Copen!P23/GAMSCopen!P23,"")</f>
        <v>0.99999999933321682</v>
      </c>
      <c r="R23" s="61">
        <f>IFERROR(Copen!Q23/GAMSCopen!Q23,"")</f>
        <v>0.99999999956563901</v>
      </c>
      <c r="S23" s="61">
        <f>IFERROR(Copen!R23/GAMSCopen!R23,"")</f>
        <v>0.9999999990320968</v>
      </c>
      <c r="T23" s="61">
        <f>IFERROR(Copen!S23/GAMSCopen!S23,"")</f>
        <v>1.0000000005516332</v>
      </c>
      <c r="U23" s="61">
        <f>IFERROR(Copen!T23/GAMSCopen!T23,"")</f>
        <v>1.0000000008155416</v>
      </c>
      <c r="V23" s="61">
        <f>IFERROR(Copen!U23/GAMSCopen!U23,"")</f>
        <v>0.99999999904342185</v>
      </c>
      <c r="W23" s="61">
        <f>IFERROR(Copen!V23/GAMSCopen!V23,"")</f>
        <v>0.9999999988796987</v>
      </c>
      <c r="X23" s="61">
        <f>IFERROR(Copen!W23/GAMSCopen!W23,"")</f>
        <v>0.99999999951383867</v>
      </c>
      <c r="Y23" s="61">
        <f>IFERROR(Copen!X23/GAMSCopen!X23,"")</f>
        <v>1.0000000006084615</v>
      </c>
      <c r="Z23" s="61">
        <f>IFERROR(Copen!Y23/GAMSCopen!Y23,"")</f>
        <v>0.99999999889508762</v>
      </c>
      <c r="AA23" s="61">
        <f>IFERROR(Copen!Z23/GAMSCopen!Z23,"")</f>
        <v>1.0000000005418961</v>
      </c>
      <c r="AB23" s="61">
        <f>IFERROR(Copen!AA23/GAMSCopen!AA23,"")</f>
        <v>0.99999999910336101</v>
      </c>
      <c r="AC23" s="61">
        <f>IFERROR(Copen!AB23/GAMSCopen!AB23,"")</f>
        <v>0.99999999980981602</v>
      </c>
      <c r="AD23" s="61">
        <f>IFERROR(Copen!AC23/GAMSCopen!AC23,"")</f>
        <v>1.0000000008995147</v>
      </c>
      <c r="AE23" s="61">
        <f>IFERROR(Copen!AD23/GAMSCopen!AD23,"")</f>
        <v>0.99999999856025479</v>
      </c>
      <c r="AF23" s="61">
        <f>IFERROR(Copen!AE23/GAMSCopen!AE23,"")</f>
        <v>0.9999999997148844</v>
      </c>
      <c r="AG23" s="61">
        <f>IFERROR(Copen!AF23/GAMSCopen!AF23,"")</f>
        <v>1.0000000006073455</v>
      </c>
      <c r="AH23" s="61">
        <f>IFERROR(Copen!AG23/GAMSCopen!AG23,"")</f>
        <v>1.0000000006210026</v>
      </c>
      <c r="AI23" s="61">
        <f>IFERROR(Copen!AH23/GAMSCopen!AH23,"")</f>
        <v>0.99999999973664366</v>
      </c>
      <c r="AJ23" s="61">
        <f>IFERROR(Copen!AI23/GAMSCopen!AI23,"")</f>
        <v>0.99999999968460129</v>
      </c>
      <c r="AK23" s="61">
        <f>IFERROR(Copen!AJ23/GAMSCopen!AJ23,"")</f>
        <v>0.9999999990758307</v>
      </c>
      <c r="AL23" s="61">
        <f>IFERROR(Copen!AK23/GAMSCopen!AK23,"")</f>
        <v>0.99999999926863192</v>
      </c>
      <c r="AM23" s="61">
        <f>IFERROR(Copen!AL23/GAMSCopen!AL23,"")</f>
        <v>1.0000000009672785</v>
      </c>
      <c r="AN23" s="61">
        <f>IFERROR(Copen!AM23/GAMSCopen!AM23,"")</f>
        <v>1.0000000009579331</v>
      </c>
      <c r="AO23" s="61">
        <f>IFERROR(Copen!AN23/GAMSCopen!AN23,"")</f>
        <v>1.0000000009296401</v>
      </c>
      <c r="AP23" s="61">
        <f>IFERROR(Copen!AO23/GAMSCopen!AO23,"")</f>
        <v>0.99999999836752307</v>
      </c>
      <c r="AQ23" s="61">
        <f>IFERROR(Copen!AP23/GAMSCopen!AP23,"")</f>
        <v>1.0000000017257873</v>
      </c>
      <c r="AR23" s="61">
        <f>IFERROR(Copen!AQ23/GAMSCopen!AQ23,"")</f>
        <v>1.0000000015931623</v>
      </c>
      <c r="AS23" s="61">
        <f>IFERROR(Copen!AR23/GAMSCopen!AR23,"")</f>
        <v>0.99999999970912412</v>
      </c>
      <c r="AT23" s="61">
        <f>IFERROR(Copen!AS23/GAMSCopen!AS23,"")</f>
        <v>0.99999999834871167</v>
      </c>
      <c r="AU23" s="61">
        <f>IFERROR(Copen!AT23/GAMSCopen!AT23,"")</f>
        <v>0.99999999788199023</v>
      </c>
      <c r="AV23" s="61">
        <f>IFERROR(Copen!AU23/GAMSCopen!AU23,"")</f>
        <v>0.99999999956178842</v>
      </c>
      <c r="AW23" s="61">
        <f>IFERROR(Copen!AV23/GAMSCopen!AV23,"")</f>
        <v>0.99999999958342856</v>
      </c>
      <c r="AX23" s="61">
        <f>IFERROR(Copen!AW23/GAMSCopen!AW23,"")</f>
        <v>0.99999999839902753</v>
      </c>
      <c r="AY23" s="61">
        <f>IFERROR(Copen!AX23/GAMSCopen!AX23,"")</f>
        <v>1.0000000019173509</v>
      </c>
      <c r="AZ23" s="61">
        <f>IFERROR(Copen!AY23/GAMSCopen!AY23,"")</f>
        <v>1.00000000163791</v>
      </c>
      <c r="BA23" s="61">
        <f>IFERROR(Copen!AZ23/GAMSCopen!AZ23,"")</f>
        <v>0.99999999726140176</v>
      </c>
      <c r="BB23" s="61">
        <f>IFERROR(Copen!BA23/GAMSCopen!BA23,"")</f>
        <v>1.0000000010501711</v>
      </c>
      <c r="BC23" s="61">
        <f>IFERROR(Copen!BB23/GAMSCopen!BB23,"")</f>
        <v>1.0000000014975476</v>
      </c>
      <c r="BD23" s="61">
        <f>IFERROR(Copen!BC23/GAMSCopen!BC23,"")</f>
        <v>1.0000000016761428</v>
      </c>
      <c r="BE23" s="61">
        <f>IFERROR(Copen!BD23/GAMSCopen!BD23,"")</f>
        <v>1.0000000017657393</v>
      </c>
      <c r="BF23" s="61">
        <f>IFERROR(Copen!BE23/GAMSCopen!BE23,"")</f>
        <v>0.99999999875029699</v>
      </c>
      <c r="BG23" s="61">
        <f>IFERROR(Copen!BF23/GAMSCopen!BF23,"")</f>
        <v>1.0000000004831302</v>
      </c>
      <c r="BH23" s="61">
        <f>IFERROR(Copen!BG23/GAMSCopen!BG23,"")</f>
        <v>1.000000001172465</v>
      </c>
      <c r="BI23" s="61">
        <f>IFERROR(Copen!BH23/GAMSCopen!BH23,"")</f>
        <v>1.000000003515243</v>
      </c>
      <c r="BJ23" s="61">
        <f>IFERROR(Copen!BI23/GAMSCopen!BI23,"")</f>
        <v>1.0000000012787569</v>
      </c>
    </row>
    <row r="24" spans="1:62" x14ac:dyDescent="0.25">
      <c r="A24" t="str">
        <f>Copen!A24</f>
        <v>DAMAGE FUNCTION</v>
      </c>
      <c r="B24" t="str">
        <f>GAMSbase!A24</f>
        <v>* DAMAGE FUNCTION</v>
      </c>
      <c r="C24" s="61" t="str">
        <f>IFERROR(Copen!B24/GAMSCopen!B24,"")</f>
        <v/>
      </c>
      <c r="D24" s="61" t="str">
        <f>IFERROR(Copen!C24/GAMSCopen!C24,"")</f>
        <v/>
      </c>
      <c r="E24" s="61" t="str">
        <f>IFERROR(Copen!D24/GAMSCopen!D24,"")</f>
        <v/>
      </c>
      <c r="F24" s="61" t="str">
        <f>IFERROR(Copen!E24/GAMSCopen!E24,"")</f>
        <v/>
      </c>
      <c r="G24" s="61" t="str">
        <f>IFERROR(Copen!F24/GAMSCopen!F24,"")</f>
        <v/>
      </c>
      <c r="H24" s="61" t="str">
        <f>IFERROR(Copen!G24/GAMSCopen!G24,"")</f>
        <v/>
      </c>
      <c r="I24" s="61" t="str">
        <f>IFERROR(Copen!H24/GAMSCopen!H24,"")</f>
        <v/>
      </c>
      <c r="J24" s="61" t="str">
        <f>IFERROR(Copen!I24/GAMSCopen!I24,"")</f>
        <v/>
      </c>
      <c r="K24" s="61" t="str">
        <f>IFERROR(Copen!J24/GAMSCopen!J24,"")</f>
        <v/>
      </c>
      <c r="L24" s="61" t="str">
        <f>IFERROR(Copen!K24/GAMSCopen!K24,"")</f>
        <v/>
      </c>
      <c r="M24" s="61" t="str">
        <f>IFERROR(Copen!L24/GAMSCopen!L24,"")</f>
        <v/>
      </c>
      <c r="N24" s="61" t="str">
        <f>IFERROR(Copen!M24/GAMSCopen!M24,"")</f>
        <v/>
      </c>
      <c r="O24" s="61" t="str">
        <f>IFERROR(Copen!N24/GAMSCopen!N24,"")</f>
        <v/>
      </c>
      <c r="P24" s="61" t="str">
        <f>IFERROR(Copen!O24/GAMSCopen!O24,"")</f>
        <v/>
      </c>
      <c r="Q24" s="61" t="str">
        <f>IFERROR(Copen!P24/GAMSCopen!P24,"")</f>
        <v/>
      </c>
      <c r="R24" s="61" t="str">
        <f>IFERROR(Copen!Q24/GAMSCopen!Q24,"")</f>
        <v/>
      </c>
      <c r="S24" s="61" t="str">
        <f>IFERROR(Copen!R24/GAMSCopen!R24,"")</f>
        <v/>
      </c>
      <c r="T24" s="61" t="str">
        <f>IFERROR(Copen!S24/GAMSCopen!S24,"")</f>
        <v/>
      </c>
      <c r="U24" s="61" t="str">
        <f>IFERROR(Copen!T24/GAMSCopen!T24,"")</f>
        <v/>
      </c>
      <c r="V24" s="61" t="str">
        <f>IFERROR(Copen!U24/GAMSCopen!U24,"")</f>
        <v/>
      </c>
      <c r="W24" s="61" t="str">
        <f>IFERROR(Copen!V24/GAMSCopen!V24,"")</f>
        <v/>
      </c>
      <c r="X24" s="61" t="str">
        <f>IFERROR(Copen!W24/GAMSCopen!W24,"")</f>
        <v/>
      </c>
      <c r="Y24" s="61" t="str">
        <f>IFERROR(Copen!X24/GAMSCopen!X24,"")</f>
        <v/>
      </c>
      <c r="Z24" s="61" t="str">
        <f>IFERROR(Copen!Y24/GAMSCopen!Y24,"")</f>
        <v/>
      </c>
      <c r="AA24" s="61" t="str">
        <f>IFERROR(Copen!Z24/GAMSCopen!Z24,"")</f>
        <v/>
      </c>
      <c r="AB24" s="61" t="str">
        <f>IFERROR(Copen!AA24/GAMSCopen!AA24,"")</f>
        <v/>
      </c>
      <c r="AC24" s="61" t="str">
        <f>IFERROR(Copen!AB24/GAMSCopen!AB24,"")</f>
        <v/>
      </c>
      <c r="AD24" s="61" t="str">
        <f>IFERROR(Copen!AC24/GAMSCopen!AC24,"")</f>
        <v/>
      </c>
      <c r="AE24" s="61" t="str">
        <f>IFERROR(Copen!AD24/GAMSCopen!AD24,"")</f>
        <v/>
      </c>
      <c r="AF24" s="61" t="str">
        <f>IFERROR(Copen!AE24/GAMSCopen!AE24,"")</f>
        <v/>
      </c>
      <c r="AG24" s="61" t="str">
        <f>IFERROR(Copen!AF24/GAMSCopen!AF24,"")</f>
        <v/>
      </c>
      <c r="AH24" s="61" t="str">
        <f>IFERROR(Copen!AG24/GAMSCopen!AG24,"")</f>
        <v/>
      </c>
      <c r="AI24" s="61" t="str">
        <f>IFERROR(Copen!AH24/GAMSCopen!AH24,"")</f>
        <v/>
      </c>
      <c r="AJ24" s="61" t="str">
        <f>IFERROR(Copen!AI24/GAMSCopen!AI24,"")</f>
        <v/>
      </c>
      <c r="AK24" s="61" t="str">
        <f>IFERROR(Copen!AJ24/GAMSCopen!AJ24,"")</f>
        <v/>
      </c>
      <c r="AL24" s="61" t="str">
        <f>IFERROR(Copen!AK24/GAMSCopen!AK24,"")</f>
        <v/>
      </c>
      <c r="AM24" s="61" t="str">
        <f>IFERROR(Copen!AL24/GAMSCopen!AL24,"")</f>
        <v/>
      </c>
      <c r="AN24" s="61" t="str">
        <f>IFERROR(Copen!AM24/GAMSCopen!AM24,"")</f>
        <v/>
      </c>
      <c r="AO24" s="61" t="str">
        <f>IFERROR(Copen!AN24/GAMSCopen!AN24,"")</f>
        <v/>
      </c>
      <c r="AP24" s="61" t="str">
        <f>IFERROR(Copen!AO24/GAMSCopen!AO24,"")</f>
        <v/>
      </c>
      <c r="AQ24" s="61" t="str">
        <f>IFERROR(Copen!AP24/GAMSCopen!AP24,"")</f>
        <v/>
      </c>
      <c r="AR24" s="61" t="str">
        <f>IFERROR(Copen!AQ24/GAMSCopen!AQ24,"")</f>
        <v/>
      </c>
      <c r="AS24" s="61" t="str">
        <f>IFERROR(Copen!AR24/GAMSCopen!AR24,"")</f>
        <v/>
      </c>
      <c r="AT24" s="61" t="str">
        <f>IFERROR(Copen!AS24/GAMSCopen!AS24,"")</f>
        <v/>
      </c>
      <c r="AU24" s="61" t="str">
        <f>IFERROR(Copen!AT24/GAMSCopen!AT24,"")</f>
        <v/>
      </c>
      <c r="AV24" s="61" t="str">
        <f>IFERROR(Copen!AU24/GAMSCopen!AU24,"")</f>
        <v/>
      </c>
      <c r="AW24" s="61" t="str">
        <f>IFERROR(Copen!AV24/GAMSCopen!AV24,"")</f>
        <v/>
      </c>
      <c r="AX24" s="61" t="str">
        <f>IFERROR(Copen!AW24/GAMSCopen!AW24,"")</f>
        <v/>
      </c>
      <c r="AY24" s="61" t="str">
        <f>IFERROR(Copen!AX24/GAMSCopen!AX24,"")</f>
        <v/>
      </c>
      <c r="AZ24" s="61" t="str">
        <f>IFERROR(Copen!AY24/GAMSCopen!AY24,"")</f>
        <v/>
      </c>
      <c r="BA24" s="61" t="str">
        <f>IFERROR(Copen!AZ24/GAMSCopen!AZ24,"")</f>
        <v/>
      </c>
      <c r="BB24" s="61" t="str">
        <f>IFERROR(Copen!BA24/GAMSCopen!BA24,"")</f>
        <v/>
      </c>
      <c r="BC24" s="61" t="str">
        <f>IFERROR(Copen!BB24/GAMSCopen!BB24,"")</f>
        <v/>
      </c>
      <c r="BD24" s="61" t="str">
        <f>IFERROR(Copen!BC24/GAMSCopen!BC24,"")</f>
        <v/>
      </c>
      <c r="BE24" s="61" t="str">
        <f>IFERROR(Copen!BD24/GAMSCopen!BD24,"")</f>
        <v/>
      </c>
      <c r="BF24" s="61" t="str">
        <f>IFERROR(Copen!BE24/GAMSCopen!BE24,"")</f>
        <v/>
      </c>
      <c r="BG24" s="61" t="str">
        <f>IFERROR(Copen!BF24/GAMSCopen!BF24,"")</f>
        <v/>
      </c>
      <c r="BH24" s="61" t="str">
        <f>IFERROR(Copen!BG24/GAMSCopen!BG24,"")</f>
        <v/>
      </c>
      <c r="BI24" s="61" t="str">
        <f>IFERROR(Copen!BH24/GAMSCopen!BH24,"")</f>
        <v/>
      </c>
      <c r="BJ24" s="61" t="str">
        <f>IFERROR(Copen!BI24/GAMSCopen!BI24,"")</f>
        <v/>
      </c>
    </row>
    <row r="25" spans="1:62" x14ac:dyDescent="0.25">
      <c r="A25" t="str">
        <f>Copen!A25</f>
        <v>Damage coefficient on temperature</v>
      </c>
      <c r="B25" t="str">
        <f>GAMSbase!A25</f>
        <v>Damage Coefficient on Temperature</v>
      </c>
      <c r="C25" s="61" t="str">
        <f>IFERROR(Copen!B25/GAMSCopen!B25,"")</f>
        <v/>
      </c>
      <c r="D25" s="61" t="str">
        <f>IFERROR(Copen!C25/GAMSCopen!C25,"")</f>
        <v/>
      </c>
      <c r="E25" s="61" t="str">
        <f>IFERROR(Copen!D25/GAMSCopen!D25,"")</f>
        <v/>
      </c>
      <c r="F25" s="61" t="str">
        <f>IFERROR(Copen!E25/GAMSCopen!E25,"")</f>
        <v/>
      </c>
      <c r="G25" s="61" t="str">
        <f>IFERROR(Copen!F25/GAMSCopen!F25,"")</f>
        <v/>
      </c>
      <c r="H25" s="61" t="str">
        <f>IFERROR(Copen!G25/GAMSCopen!G25,"")</f>
        <v/>
      </c>
      <c r="I25" s="61" t="str">
        <f>IFERROR(Copen!H25/GAMSCopen!H25,"")</f>
        <v/>
      </c>
      <c r="J25" s="61" t="str">
        <f>IFERROR(Copen!I25/GAMSCopen!I25,"")</f>
        <v/>
      </c>
      <c r="K25" s="61" t="str">
        <f>IFERROR(Copen!J25/GAMSCopen!J25,"")</f>
        <v/>
      </c>
      <c r="L25" s="61" t="str">
        <f>IFERROR(Copen!K25/GAMSCopen!K25,"")</f>
        <v/>
      </c>
      <c r="M25" s="61" t="str">
        <f>IFERROR(Copen!L25/GAMSCopen!L25,"")</f>
        <v/>
      </c>
      <c r="N25" s="61" t="str">
        <f>IFERROR(Copen!M25/GAMSCopen!M25,"")</f>
        <v/>
      </c>
      <c r="O25" s="61" t="str">
        <f>IFERROR(Copen!N25/GAMSCopen!N25,"")</f>
        <v/>
      </c>
      <c r="P25" s="61" t="str">
        <f>IFERROR(Copen!O25/GAMSCopen!O25,"")</f>
        <v/>
      </c>
      <c r="Q25" s="61" t="str">
        <f>IFERROR(Copen!P25/GAMSCopen!P25,"")</f>
        <v/>
      </c>
      <c r="R25" s="61" t="str">
        <f>IFERROR(Copen!Q25/GAMSCopen!Q25,"")</f>
        <v/>
      </c>
      <c r="S25" s="61" t="str">
        <f>IFERROR(Copen!R25/GAMSCopen!R25,"")</f>
        <v/>
      </c>
      <c r="T25" s="61" t="str">
        <f>IFERROR(Copen!S25/GAMSCopen!S25,"")</f>
        <v/>
      </c>
      <c r="U25" s="61" t="str">
        <f>IFERROR(Copen!T25/GAMSCopen!T25,"")</f>
        <v/>
      </c>
      <c r="V25" s="61" t="str">
        <f>IFERROR(Copen!U25/GAMSCopen!U25,"")</f>
        <v/>
      </c>
      <c r="W25" s="61" t="str">
        <f>IFERROR(Copen!V25/GAMSCopen!V25,"")</f>
        <v/>
      </c>
      <c r="X25" s="61" t="str">
        <f>IFERROR(Copen!W25/GAMSCopen!W25,"")</f>
        <v/>
      </c>
      <c r="Y25" s="61" t="str">
        <f>IFERROR(Copen!X25/GAMSCopen!X25,"")</f>
        <v/>
      </c>
      <c r="Z25" s="61" t="str">
        <f>IFERROR(Copen!Y25/GAMSCopen!Y25,"")</f>
        <v/>
      </c>
      <c r="AA25" s="61" t="str">
        <f>IFERROR(Copen!Z25/GAMSCopen!Z25,"")</f>
        <v/>
      </c>
      <c r="AB25" s="61" t="str">
        <f>IFERROR(Copen!AA25/GAMSCopen!AA25,"")</f>
        <v/>
      </c>
      <c r="AC25" s="61" t="str">
        <f>IFERROR(Copen!AB25/GAMSCopen!AB25,"")</f>
        <v/>
      </c>
      <c r="AD25" s="61" t="str">
        <f>IFERROR(Copen!AC25/GAMSCopen!AC25,"")</f>
        <v/>
      </c>
      <c r="AE25" s="61" t="str">
        <f>IFERROR(Copen!AD25/GAMSCopen!AD25,"")</f>
        <v/>
      </c>
      <c r="AF25" s="61" t="str">
        <f>IFERROR(Copen!AE25/GAMSCopen!AE25,"")</f>
        <v/>
      </c>
      <c r="AG25" s="61" t="str">
        <f>IFERROR(Copen!AF25/GAMSCopen!AF25,"")</f>
        <v/>
      </c>
      <c r="AH25" s="61" t="str">
        <f>IFERROR(Copen!AG25/GAMSCopen!AG25,"")</f>
        <v/>
      </c>
      <c r="AI25" s="61" t="str">
        <f>IFERROR(Copen!AH25/GAMSCopen!AH25,"")</f>
        <v/>
      </c>
      <c r="AJ25" s="61" t="str">
        <f>IFERROR(Copen!AI25/GAMSCopen!AI25,"")</f>
        <v/>
      </c>
      <c r="AK25" s="61" t="str">
        <f>IFERROR(Copen!AJ25/GAMSCopen!AJ25,"")</f>
        <v/>
      </c>
      <c r="AL25" s="61" t="str">
        <f>IFERROR(Copen!AK25/GAMSCopen!AK25,"")</f>
        <v/>
      </c>
      <c r="AM25" s="61" t="str">
        <f>IFERROR(Copen!AL25/GAMSCopen!AL25,"")</f>
        <v/>
      </c>
      <c r="AN25" s="61" t="str">
        <f>IFERROR(Copen!AM25/GAMSCopen!AM25,"")</f>
        <v/>
      </c>
      <c r="AO25" s="61" t="str">
        <f>IFERROR(Copen!AN25/GAMSCopen!AN25,"")</f>
        <v/>
      </c>
      <c r="AP25" s="61" t="str">
        <f>IFERROR(Copen!AO25/GAMSCopen!AO25,"")</f>
        <v/>
      </c>
      <c r="AQ25" s="61" t="str">
        <f>IFERROR(Copen!AP25/GAMSCopen!AP25,"")</f>
        <v/>
      </c>
      <c r="AR25" s="61" t="str">
        <f>IFERROR(Copen!AQ25/GAMSCopen!AQ25,"")</f>
        <v/>
      </c>
      <c r="AS25" s="61" t="str">
        <f>IFERROR(Copen!AR25/GAMSCopen!AR25,"")</f>
        <v/>
      </c>
      <c r="AT25" s="61" t="str">
        <f>IFERROR(Copen!AS25/GAMSCopen!AS25,"")</f>
        <v/>
      </c>
      <c r="AU25" s="61" t="str">
        <f>IFERROR(Copen!AT25/GAMSCopen!AT25,"")</f>
        <v/>
      </c>
      <c r="AV25" s="61" t="str">
        <f>IFERROR(Copen!AU25/GAMSCopen!AU25,"")</f>
        <v/>
      </c>
      <c r="AW25" s="61" t="str">
        <f>IFERROR(Copen!AV25/GAMSCopen!AV25,"")</f>
        <v/>
      </c>
      <c r="AX25" s="61" t="str">
        <f>IFERROR(Copen!AW25/GAMSCopen!AW25,"")</f>
        <v/>
      </c>
      <c r="AY25" s="61" t="str">
        <f>IFERROR(Copen!AX25/GAMSCopen!AX25,"")</f>
        <v/>
      </c>
      <c r="AZ25" s="61" t="str">
        <f>IFERROR(Copen!AY25/GAMSCopen!AY25,"")</f>
        <v/>
      </c>
      <c r="BA25" s="61" t="str">
        <f>IFERROR(Copen!AZ25/GAMSCopen!AZ25,"")</f>
        <v/>
      </c>
      <c r="BB25" s="61" t="str">
        <f>IFERROR(Copen!BA25/GAMSCopen!BA25,"")</f>
        <v/>
      </c>
      <c r="BC25" s="61" t="str">
        <f>IFERROR(Copen!BB25/GAMSCopen!BB25,"")</f>
        <v/>
      </c>
      <c r="BD25" s="61" t="str">
        <f>IFERROR(Copen!BC25/GAMSCopen!BC25,"")</f>
        <v/>
      </c>
      <c r="BE25" s="61" t="str">
        <f>IFERROR(Copen!BD25/GAMSCopen!BD25,"")</f>
        <v/>
      </c>
      <c r="BF25" s="61" t="str">
        <f>IFERROR(Copen!BE25/GAMSCopen!BE25,"")</f>
        <v/>
      </c>
      <c r="BG25" s="61" t="str">
        <f>IFERROR(Copen!BF25/GAMSCopen!BF25,"")</f>
        <v/>
      </c>
      <c r="BH25" s="61" t="str">
        <f>IFERROR(Copen!BG25/GAMSCopen!BG25,"")</f>
        <v/>
      </c>
      <c r="BI25" s="61" t="str">
        <f>IFERROR(Copen!BH25/GAMSCopen!BH25,"")</f>
        <v/>
      </c>
      <c r="BJ25" s="61" t="str">
        <f>IFERROR(Copen!BI25/GAMSCopen!BI25,"")</f>
        <v/>
      </c>
    </row>
    <row r="26" spans="1:62" x14ac:dyDescent="0.25">
      <c r="A26" t="str">
        <f>Copen!A26</f>
        <v>Damage coefficient on temperature squared</v>
      </c>
      <c r="B26" t="str">
        <f>GAMSbase!A26</f>
        <v>Damage Coefficient on Temperature ^2</v>
      </c>
      <c r="C26" s="61">
        <f>IFERROR(Copen!B26/GAMSCopen!B26,"")</f>
        <v>0.99999999999999989</v>
      </c>
      <c r="D26" s="61" t="str">
        <f>IFERROR(Copen!C26/GAMSCopen!C26,"")</f>
        <v/>
      </c>
      <c r="E26" s="61" t="str">
        <f>IFERROR(Copen!D26/GAMSCopen!D26,"")</f>
        <v/>
      </c>
      <c r="F26" s="61" t="str">
        <f>IFERROR(Copen!E26/GAMSCopen!E26,"")</f>
        <v/>
      </c>
      <c r="G26" s="61" t="str">
        <f>IFERROR(Copen!F26/GAMSCopen!F26,"")</f>
        <v/>
      </c>
      <c r="H26" s="61" t="str">
        <f>IFERROR(Copen!G26/GAMSCopen!G26,"")</f>
        <v/>
      </c>
      <c r="I26" s="61" t="str">
        <f>IFERROR(Copen!H26/GAMSCopen!H26,"")</f>
        <v/>
      </c>
      <c r="J26" s="61" t="str">
        <f>IFERROR(Copen!I26/GAMSCopen!I26,"")</f>
        <v/>
      </c>
      <c r="K26" s="61" t="str">
        <f>IFERROR(Copen!J26/GAMSCopen!J26,"")</f>
        <v/>
      </c>
      <c r="L26" s="61" t="str">
        <f>IFERROR(Copen!K26/GAMSCopen!K26,"")</f>
        <v/>
      </c>
      <c r="M26" s="61" t="str">
        <f>IFERROR(Copen!L26/GAMSCopen!L26,"")</f>
        <v/>
      </c>
      <c r="N26" s="61" t="str">
        <f>IFERROR(Copen!M26/GAMSCopen!M26,"")</f>
        <v/>
      </c>
      <c r="O26" s="61" t="str">
        <f>IFERROR(Copen!N26/GAMSCopen!N26,"")</f>
        <v/>
      </c>
      <c r="P26" s="61" t="str">
        <f>IFERROR(Copen!O26/GAMSCopen!O26,"")</f>
        <v/>
      </c>
      <c r="Q26" s="61" t="str">
        <f>IFERROR(Copen!P26/GAMSCopen!P26,"")</f>
        <v/>
      </c>
      <c r="R26" s="61" t="str">
        <f>IFERROR(Copen!Q26/GAMSCopen!Q26,"")</f>
        <v/>
      </c>
      <c r="S26" s="61" t="str">
        <f>IFERROR(Copen!R26/GAMSCopen!R26,"")</f>
        <v/>
      </c>
      <c r="T26" s="61" t="str">
        <f>IFERROR(Copen!S26/GAMSCopen!S26,"")</f>
        <v/>
      </c>
      <c r="U26" s="61" t="str">
        <f>IFERROR(Copen!T26/GAMSCopen!T26,"")</f>
        <v/>
      </c>
      <c r="V26" s="61" t="str">
        <f>IFERROR(Copen!U26/GAMSCopen!U26,"")</f>
        <v/>
      </c>
      <c r="W26" s="61" t="str">
        <f>IFERROR(Copen!V26/GAMSCopen!V26,"")</f>
        <v/>
      </c>
      <c r="X26" s="61" t="str">
        <f>IFERROR(Copen!W26/GAMSCopen!W26,"")</f>
        <v/>
      </c>
      <c r="Y26" s="61" t="str">
        <f>IFERROR(Copen!X26/GAMSCopen!X26,"")</f>
        <v/>
      </c>
      <c r="Z26" s="61" t="str">
        <f>IFERROR(Copen!Y26/GAMSCopen!Y26,"")</f>
        <v/>
      </c>
      <c r="AA26" s="61" t="str">
        <f>IFERROR(Copen!Z26/GAMSCopen!Z26,"")</f>
        <v/>
      </c>
      <c r="AB26" s="61" t="str">
        <f>IFERROR(Copen!AA26/GAMSCopen!AA26,"")</f>
        <v/>
      </c>
      <c r="AC26" s="61" t="str">
        <f>IFERROR(Copen!AB26/GAMSCopen!AB26,"")</f>
        <v/>
      </c>
      <c r="AD26" s="61" t="str">
        <f>IFERROR(Copen!AC26/GAMSCopen!AC26,"")</f>
        <v/>
      </c>
      <c r="AE26" s="61" t="str">
        <f>IFERROR(Copen!AD26/GAMSCopen!AD26,"")</f>
        <v/>
      </c>
      <c r="AF26" s="61" t="str">
        <f>IFERROR(Copen!AE26/GAMSCopen!AE26,"")</f>
        <v/>
      </c>
      <c r="AG26" s="61" t="str">
        <f>IFERROR(Copen!AF26/GAMSCopen!AF26,"")</f>
        <v/>
      </c>
      <c r="AH26" s="61" t="str">
        <f>IFERROR(Copen!AG26/GAMSCopen!AG26,"")</f>
        <v/>
      </c>
      <c r="AI26" s="61" t="str">
        <f>IFERROR(Copen!AH26/GAMSCopen!AH26,"")</f>
        <v/>
      </c>
      <c r="AJ26" s="61" t="str">
        <f>IFERROR(Copen!AI26/GAMSCopen!AI26,"")</f>
        <v/>
      </c>
      <c r="AK26" s="61" t="str">
        <f>IFERROR(Copen!AJ26/GAMSCopen!AJ26,"")</f>
        <v/>
      </c>
      <c r="AL26" s="61" t="str">
        <f>IFERROR(Copen!AK26/GAMSCopen!AK26,"")</f>
        <v/>
      </c>
      <c r="AM26" s="61" t="str">
        <f>IFERROR(Copen!AL26/GAMSCopen!AL26,"")</f>
        <v/>
      </c>
      <c r="AN26" s="61" t="str">
        <f>IFERROR(Copen!AM26/GAMSCopen!AM26,"")</f>
        <v/>
      </c>
      <c r="AO26" s="61" t="str">
        <f>IFERROR(Copen!AN26/GAMSCopen!AN26,"")</f>
        <v/>
      </c>
      <c r="AP26" s="61" t="str">
        <f>IFERROR(Copen!AO26/GAMSCopen!AO26,"")</f>
        <v/>
      </c>
      <c r="AQ26" s="61" t="str">
        <f>IFERROR(Copen!AP26/GAMSCopen!AP26,"")</f>
        <v/>
      </c>
      <c r="AR26" s="61" t="str">
        <f>IFERROR(Copen!AQ26/GAMSCopen!AQ26,"")</f>
        <v/>
      </c>
      <c r="AS26" s="61" t="str">
        <f>IFERROR(Copen!AR26/GAMSCopen!AR26,"")</f>
        <v/>
      </c>
      <c r="AT26" s="61" t="str">
        <f>IFERROR(Copen!AS26/GAMSCopen!AS26,"")</f>
        <v/>
      </c>
      <c r="AU26" s="61" t="str">
        <f>IFERROR(Copen!AT26/GAMSCopen!AT26,"")</f>
        <v/>
      </c>
      <c r="AV26" s="61" t="str">
        <f>IFERROR(Copen!AU26/GAMSCopen!AU26,"")</f>
        <v/>
      </c>
      <c r="AW26" s="61" t="str">
        <f>IFERROR(Copen!AV26/GAMSCopen!AV26,"")</f>
        <v/>
      </c>
      <c r="AX26" s="61" t="str">
        <f>IFERROR(Copen!AW26/GAMSCopen!AW26,"")</f>
        <v/>
      </c>
      <c r="AY26" s="61" t="str">
        <f>IFERROR(Copen!AX26/GAMSCopen!AX26,"")</f>
        <v/>
      </c>
      <c r="AZ26" s="61" t="str">
        <f>IFERROR(Copen!AY26/GAMSCopen!AY26,"")</f>
        <v/>
      </c>
      <c r="BA26" s="61" t="str">
        <f>IFERROR(Copen!AZ26/GAMSCopen!AZ26,"")</f>
        <v/>
      </c>
      <c r="BB26" s="61" t="str">
        <f>IFERROR(Copen!BA26/GAMSCopen!BA26,"")</f>
        <v/>
      </c>
      <c r="BC26" s="61" t="str">
        <f>IFERROR(Copen!BB26/GAMSCopen!BB26,"")</f>
        <v/>
      </c>
      <c r="BD26" s="61" t="str">
        <f>IFERROR(Copen!BC26/GAMSCopen!BC26,"")</f>
        <v/>
      </c>
      <c r="BE26" s="61" t="str">
        <f>IFERROR(Copen!BD26/GAMSCopen!BD26,"")</f>
        <v/>
      </c>
      <c r="BF26" s="61" t="str">
        <f>IFERROR(Copen!BE26/GAMSCopen!BE26,"")</f>
        <v/>
      </c>
      <c r="BG26" s="61" t="str">
        <f>IFERROR(Copen!BF26/GAMSCopen!BF26,"")</f>
        <v/>
      </c>
      <c r="BH26" s="61" t="str">
        <f>IFERROR(Copen!BG26/GAMSCopen!BG26,"")</f>
        <v/>
      </c>
      <c r="BI26" s="61" t="str">
        <f>IFERROR(Copen!BH26/GAMSCopen!BH26,"")</f>
        <v/>
      </c>
      <c r="BJ26" s="61" t="str">
        <f>IFERROR(Copen!BI26/GAMSCopen!BI26,"")</f>
        <v/>
      </c>
    </row>
    <row r="27" spans="1:62" x14ac:dyDescent="0.25">
      <c r="A27" t="str">
        <f>Copen!A27</f>
        <v>Exponent on damages</v>
      </c>
      <c r="B27" t="str">
        <f>GAMSbase!A27</f>
        <v>Exponent on Damages</v>
      </c>
      <c r="C27" s="61">
        <f>IFERROR(Copen!B27/GAMSCopen!B27,"")</f>
        <v>1</v>
      </c>
      <c r="D27" s="61" t="str">
        <f>IFERROR(Copen!C27/GAMSCopen!C27,"")</f>
        <v/>
      </c>
      <c r="E27" s="61" t="str">
        <f>IFERROR(Copen!D27/GAMSCopen!D27,"")</f>
        <v/>
      </c>
      <c r="F27" s="61" t="str">
        <f>IFERROR(Copen!E27/GAMSCopen!E27,"")</f>
        <v/>
      </c>
      <c r="G27" s="61" t="str">
        <f>IFERROR(Copen!F27/GAMSCopen!F27,"")</f>
        <v/>
      </c>
      <c r="H27" s="61" t="str">
        <f>IFERROR(Copen!G27/GAMSCopen!G27,"")</f>
        <v/>
      </c>
      <c r="I27" s="61" t="str">
        <f>IFERROR(Copen!H27/GAMSCopen!H27,"")</f>
        <v/>
      </c>
      <c r="J27" s="61" t="str">
        <f>IFERROR(Copen!I27/GAMSCopen!I27,"")</f>
        <v/>
      </c>
      <c r="K27" s="61" t="str">
        <f>IFERROR(Copen!J27/GAMSCopen!J27,"")</f>
        <v/>
      </c>
      <c r="L27" s="61" t="str">
        <f>IFERROR(Copen!K27/GAMSCopen!K27,"")</f>
        <v/>
      </c>
      <c r="M27" s="61" t="str">
        <f>IFERROR(Copen!L27/GAMSCopen!L27,"")</f>
        <v/>
      </c>
      <c r="N27" s="61" t="str">
        <f>IFERROR(Copen!M27/GAMSCopen!M27,"")</f>
        <v/>
      </c>
      <c r="O27" s="61" t="str">
        <f>IFERROR(Copen!N27/GAMSCopen!N27,"")</f>
        <v/>
      </c>
      <c r="P27" s="61" t="str">
        <f>IFERROR(Copen!O27/GAMSCopen!O27,"")</f>
        <v/>
      </c>
      <c r="Q27" s="61" t="str">
        <f>IFERROR(Copen!P27/GAMSCopen!P27,"")</f>
        <v/>
      </c>
      <c r="R27" s="61" t="str">
        <f>IFERROR(Copen!Q27/GAMSCopen!Q27,"")</f>
        <v/>
      </c>
      <c r="S27" s="61" t="str">
        <f>IFERROR(Copen!R27/GAMSCopen!R27,"")</f>
        <v/>
      </c>
      <c r="T27" s="61" t="str">
        <f>IFERROR(Copen!S27/GAMSCopen!S27,"")</f>
        <v/>
      </c>
      <c r="U27" s="61" t="str">
        <f>IFERROR(Copen!T27/GAMSCopen!T27,"")</f>
        <v/>
      </c>
      <c r="V27" s="61" t="str">
        <f>IFERROR(Copen!U27/GAMSCopen!U27,"")</f>
        <v/>
      </c>
      <c r="W27" s="61" t="str">
        <f>IFERROR(Copen!V27/GAMSCopen!V27,"")</f>
        <v/>
      </c>
      <c r="X27" s="61" t="str">
        <f>IFERROR(Copen!W27/GAMSCopen!W27,"")</f>
        <v/>
      </c>
      <c r="Y27" s="61" t="str">
        <f>IFERROR(Copen!X27/GAMSCopen!X27,"")</f>
        <v/>
      </c>
      <c r="Z27" s="61" t="str">
        <f>IFERROR(Copen!Y27/GAMSCopen!Y27,"")</f>
        <v/>
      </c>
      <c r="AA27" s="61" t="str">
        <f>IFERROR(Copen!Z27/GAMSCopen!Z27,"")</f>
        <v/>
      </c>
      <c r="AB27" s="61" t="str">
        <f>IFERROR(Copen!AA27/GAMSCopen!AA27,"")</f>
        <v/>
      </c>
      <c r="AC27" s="61" t="str">
        <f>IFERROR(Copen!AB27/GAMSCopen!AB27,"")</f>
        <v/>
      </c>
      <c r="AD27" s="61" t="str">
        <f>IFERROR(Copen!AC27/GAMSCopen!AC27,"")</f>
        <v/>
      </c>
      <c r="AE27" s="61" t="str">
        <f>IFERROR(Copen!AD27/GAMSCopen!AD27,"")</f>
        <v/>
      </c>
      <c r="AF27" s="61" t="str">
        <f>IFERROR(Copen!AE27/GAMSCopen!AE27,"")</f>
        <v/>
      </c>
      <c r="AG27" s="61" t="str">
        <f>IFERROR(Copen!AF27/GAMSCopen!AF27,"")</f>
        <v/>
      </c>
      <c r="AH27" s="61" t="str">
        <f>IFERROR(Copen!AG27/GAMSCopen!AG27,"")</f>
        <v/>
      </c>
      <c r="AI27" s="61" t="str">
        <f>IFERROR(Copen!AH27/GAMSCopen!AH27,"")</f>
        <v/>
      </c>
      <c r="AJ27" s="61" t="str">
        <f>IFERROR(Copen!AI27/GAMSCopen!AI27,"")</f>
        <v/>
      </c>
      <c r="AK27" s="61" t="str">
        <f>IFERROR(Copen!AJ27/GAMSCopen!AJ27,"")</f>
        <v/>
      </c>
      <c r="AL27" s="61" t="str">
        <f>IFERROR(Copen!AK27/GAMSCopen!AK27,"")</f>
        <v/>
      </c>
      <c r="AM27" s="61" t="str">
        <f>IFERROR(Copen!AL27/GAMSCopen!AL27,"")</f>
        <v/>
      </c>
      <c r="AN27" s="61" t="str">
        <f>IFERROR(Copen!AM27/GAMSCopen!AM27,"")</f>
        <v/>
      </c>
      <c r="AO27" s="61" t="str">
        <f>IFERROR(Copen!AN27/GAMSCopen!AN27,"")</f>
        <v/>
      </c>
      <c r="AP27" s="61" t="str">
        <f>IFERROR(Copen!AO27/GAMSCopen!AO27,"")</f>
        <v/>
      </c>
      <c r="AQ27" s="61" t="str">
        <f>IFERROR(Copen!AP27/GAMSCopen!AP27,"")</f>
        <v/>
      </c>
      <c r="AR27" s="61" t="str">
        <f>IFERROR(Copen!AQ27/GAMSCopen!AQ27,"")</f>
        <v/>
      </c>
      <c r="AS27" s="61" t="str">
        <f>IFERROR(Copen!AR27/GAMSCopen!AR27,"")</f>
        <v/>
      </c>
      <c r="AT27" s="61" t="str">
        <f>IFERROR(Copen!AS27/GAMSCopen!AS27,"")</f>
        <v/>
      </c>
      <c r="AU27" s="61" t="str">
        <f>IFERROR(Copen!AT27/GAMSCopen!AT27,"")</f>
        <v/>
      </c>
      <c r="AV27" s="61" t="str">
        <f>IFERROR(Copen!AU27/GAMSCopen!AU27,"")</f>
        <v/>
      </c>
      <c r="AW27" s="61" t="str">
        <f>IFERROR(Copen!AV27/GAMSCopen!AV27,"")</f>
        <v/>
      </c>
      <c r="AX27" s="61" t="str">
        <f>IFERROR(Copen!AW27/GAMSCopen!AW27,"")</f>
        <v/>
      </c>
      <c r="AY27" s="61" t="str">
        <f>IFERROR(Copen!AX27/GAMSCopen!AX27,"")</f>
        <v/>
      </c>
      <c r="AZ27" s="61" t="str">
        <f>IFERROR(Copen!AY27/GAMSCopen!AY27,"")</f>
        <v/>
      </c>
      <c r="BA27" s="61" t="str">
        <f>IFERROR(Copen!AZ27/GAMSCopen!AZ27,"")</f>
        <v/>
      </c>
      <c r="BB27" s="61" t="str">
        <f>IFERROR(Copen!BA27/GAMSCopen!BA27,"")</f>
        <v/>
      </c>
      <c r="BC27" s="61" t="str">
        <f>IFERROR(Copen!BB27/GAMSCopen!BB27,"")</f>
        <v/>
      </c>
      <c r="BD27" s="61" t="str">
        <f>IFERROR(Copen!BC27/GAMSCopen!BC27,"")</f>
        <v/>
      </c>
      <c r="BE27" s="61" t="str">
        <f>IFERROR(Copen!BD27/GAMSCopen!BD27,"")</f>
        <v/>
      </c>
      <c r="BF27" s="61" t="str">
        <f>IFERROR(Copen!BE27/GAMSCopen!BE27,"")</f>
        <v/>
      </c>
      <c r="BG27" s="61" t="str">
        <f>IFERROR(Copen!BF27/GAMSCopen!BF27,"")</f>
        <v/>
      </c>
      <c r="BH27" s="61" t="str">
        <f>IFERROR(Copen!BG27/GAMSCopen!BG27,"")</f>
        <v/>
      </c>
      <c r="BI27" s="61" t="str">
        <f>IFERROR(Copen!BH27/GAMSCopen!BH27,"")</f>
        <v/>
      </c>
      <c r="BJ27" s="61" t="str">
        <f>IFERROR(Copen!BI27/GAMSCopen!BI27,"")</f>
        <v/>
      </c>
    </row>
    <row r="28" spans="1:62" x14ac:dyDescent="0.25">
      <c r="A28" t="str">
        <f>Copen!A28</f>
        <v>Threshold for catastrophic damages</v>
      </c>
      <c r="B28" t="str">
        <f>GAMSbase!A28</f>
        <v>Threshold for Catastrophic Damages</v>
      </c>
      <c r="C28" s="61" t="str">
        <f>IFERROR(Copen!B28/GAMSCopen!B28,"")</f>
        <v/>
      </c>
      <c r="D28" s="61" t="str">
        <f>IFERROR(Copen!C28/GAMSCopen!C28,"")</f>
        <v/>
      </c>
      <c r="E28" s="61" t="str">
        <f>IFERROR(Copen!D28/GAMSCopen!D28,"")</f>
        <v/>
      </c>
      <c r="F28" s="61" t="str">
        <f>IFERROR(Copen!E28/GAMSCopen!E28,"")</f>
        <v/>
      </c>
      <c r="G28" s="61" t="str">
        <f>IFERROR(Copen!F28/GAMSCopen!F28,"")</f>
        <v/>
      </c>
      <c r="H28" s="61" t="str">
        <f>IFERROR(Copen!G28/GAMSCopen!G28,"")</f>
        <v/>
      </c>
      <c r="I28" s="61" t="str">
        <f>IFERROR(Copen!H28/GAMSCopen!H28,"")</f>
        <v/>
      </c>
      <c r="J28" s="61" t="str">
        <f>IFERROR(Copen!I28/GAMSCopen!I28,"")</f>
        <v/>
      </c>
      <c r="K28" s="61" t="str">
        <f>IFERROR(Copen!J28/GAMSCopen!J28,"")</f>
        <v/>
      </c>
      <c r="L28" s="61" t="str">
        <f>IFERROR(Copen!K28/GAMSCopen!K28,"")</f>
        <v/>
      </c>
      <c r="M28" s="61" t="str">
        <f>IFERROR(Copen!L28/GAMSCopen!L28,"")</f>
        <v/>
      </c>
      <c r="N28" s="61" t="str">
        <f>IFERROR(Copen!M28/GAMSCopen!M28,"")</f>
        <v/>
      </c>
      <c r="O28" s="61" t="str">
        <f>IFERROR(Copen!N28/GAMSCopen!N28,"")</f>
        <v/>
      </c>
      <c r="P28" s="61" t="str">
        <f>IFERROR(Copen!O28/GAMSCopen!O28,"")</f>
        <v/>
      </c>
      <c r="Q28" s="61" t="str">
        <f>IFERROR(Copen!P28/GAMSCopen!P28,"")</f>
        <v/>
      </c>
      <c r="R28" s="61" t="str">
        <f>IFERROR(Copen!Q28/GAMSCopen!Q28,"")</f>
        <v/>
      </c>
      <c r="S28" s="61" t="str">
        <f>IFERROR(Copen!R28/GAMSCopen!R28,"")</f>
        <v/>
      </c>
      <c r="T28" s="61" t="str">
        <f>IFERROR(Copen!S28/GAMSCopen!S28,"")</f>
        <v/>
      </c>
      <c r="U28" s="61" t="str">
        <f>IFERROR(Copen!T28/GAMSCopen!T28,"")</f>
        <v/>
      </c>
      <c r="V28" s="61" t="str">
        <f>IFERROR(Copen!U28/GAMSCopen!U28,"")</f>
        <v/>
      </c>
      <c r="W28" s="61" t="str">
        <f>IFERROR(Copen!V28/GAMSCopen!V28,"")</f>
        <v/>
      </c>
      <c r="X28" s="61" t="str">
        <f>IFERROR(Copen!W28/GAMSCopen!W28,"")</f>
        <v/>
      </c>
      <c r="Y28" s="61" t="str">
        <f>IFERROR(Copen!X28/GAMSCopen!X28,"")</f>
        <v/>
      </c>
      <c r="Z28" s="61" t="str">
        <f>IFERROR(Copen!Y28/GAMSCopen!Y28,"")</f>
        <v/>
      </c>
      <c r="AA28" s="61" t="str">
        <f>IFERROR(Copen!Z28/GAMSCopen!Z28,"")</f>
        <v/>
      </c>
      <c r="AB28" s="61" t="str">
        <f>IFERROR(Copen!AA28/GAMSCopen!AA28,"")</f>
        <v/>
      </c>
      <c r="AC28" s="61" t="str">
        <f>IFERROR(Copen!AB28/GAMSCopen!AB28,"")</f>
        <v/>
      </c>
      <c r="AD28" s="61" t="str">
        <f>IFERROR(Copen!AC28/GAMSCopen!AC28,"")</f>
        <v/>
      </c>
      <c r="AE28" s="61" t="str">
        <f>IFERROR(Copen!AD28/GAMSCopen!AD28,"")</f>
        <v/>
      </c>
      <c r="AF28" s="61" t="str">
        <f>IFERROR(Copen!AE28/GAMSCopen!AE28,"")</f>
        <v/>
      </c>
      <c r="AG28" s="61" t="str">
        <f>IFERROR(Copen!AF28/GAMSCopen!AF28,"")</f>
        <v/>
      </c>
      <c r="AH28" s="61" t="str">
        <f>IFERROR(Copen!AG28/GAMSCopen!AG28,"")</f>
        <v/>
      </c>
      <c r="AI28" s="61" t="str">
        <f>IFERROR(Copen!AH28/GAMSCopen!AH28,"")</f>
        <v/>
      </c>
      <c r="AJ28" s="61" t="str">
        <f>IFERROR(Copen!AI28/GAMSCopen!AI28,"")</f>
        <v/>
      </c>
      <c r="AK28" s="61" t="str">
        <f>IFERROR(Copen!AJ28/GAMSCopen!AJ28,"")</f>
        <v/>
      </c>
      <c r="AL28" s="61" t="str">
        <f>IFERROR(Copen!AK28/GAMSCopen!AK28,"")</f>
        <v/>
      </c>
      <c r="AM28" s="61" t="str">
        <f>IFERROR(Copen!AL28/GAMSCopen!AL28,"")</f>
        <v/>
      </c>
      <c r="AN28" s="61" t="str">
        <f>IFERROR(Copen!AM28/GAMSCopen!AM28,"")</f>
        <v/>
      </c>
      <c r="AO28" s="61" t="str">
        <f>IFERROR(Copen!AN28/GAMSCopen!AN28,"")</f>
        <v/>
      </c>
      <c r="AP28" s="61" t="str">
        <f>IFERROR(Copen!AO28/GAMSCopen!AO28,"")</f>
        <v/>
      </c>
      <c r="AQ28" s="61" t="str">
        <f>IFERROR(Copen!AP28/GAMSCopen!AP28,"")</f>
        <v/>
      </c>
      <c r="AR28" s="61" t="str">
        <f>IFERROR(Copen!AQ28/GAMSCopen!AQ28,"")</f>
        <v/>
      </c>
      <c r="AS28" s="61" t="str">
        <f>IFERROR(Copen!AR28/GAMSCopen!AR28,"")</f>
        <v/>
      </c>
      <c r="AT28" s="61" t="str">
        <f>IFERROR(Copen!AS28/GAMSCopen!AS28,"")</f>
        <v/>
      </c>
      <c r="AU28" s="61" t="str">
        <f>IFERROR(Copen!AT28/GAMSCopen!AT28,"")</f>
        <v/>
      </c>
      <c r="AV28" s="61" t="str">
        <f>IFERROR(Copen!AU28/GAMSCopen!AU28,"")</f>
        <v/>
      </c>
      <c r="AW28" s="61" t="str">
        <f>IFERROR(Copen!AV28/GAMSCopen!AV28,"")</f>
        <v/>
      </c>
      <c r="AX28" s="61" t="str">
        <f>IFERROR(Copen!AW28/GAMSCopen!AW28,"")</f>
        <v/>
      </c>
      <c r="AY28" s="61" t="str">
        <f>IFERROR(Copen!AX28/GAMSCopen!AX28,"")</f>
        <v/>
      </c>
      <c r="AZ28" s="61" t="str">
        <f>IFERROR(Copen!AY28/GAMSCopen!AY28,"")</f>
        <v/>
      </c>
      <c r="BA28" s="61" t="str">
        <f>IFERROR(Copen!AZ28/GAMSCopen!AZ28,"")</f>
        <v/>
      </c>
      <c r="BB28" s="61" t="str">
        <f>IFERROR(Copen!BA28/GAMSCopen!BA28,"")</f>
        <v/>
      </c>
      <c r="BC28" s="61" t="str">
        <f>IFERROR(Copen!BB28/GAMSCopen!BB28,"")</f>
        <v/>
      </c>
      <c r="BD28" s="61" t="str">
        <f>IFERROR(Copen!BC28/GAMSCopen!BC28,"")</f>
        <v/>
      </c>
      <c r="BE28" s="61" t="str">
        <f>IFERROR(Copen!BD28/GAMSCopen!BD28,"")</f>
        <v/>
      </c>
      <c r="BF28" s="61" t="str">
        <f>IFERROR(Copen!BE28/GAMSCopen!BE28,"")</f>
        <v/>
      </c>
      <c r="BG28" s="61" t="str">
        <f>IFERROR(Copen!BF28/GAMSCopen!BF28,"")</f>
        <v/>
      </c>
      <c r="BH28" s="61" t="str">
        <f>IFERROR(Copen!BG28/GAMSCopen!BG28,"")</f>
        <v/>
      </c>
      <c r="BI28" s="61" t="str">
        <f>IFERROR(Copen!BH28/GAMSCopen!BH28,"")</f>
        <v/>
      </c>
      <c r="BJ28" s="61" t="str">
        <f>IFERROR(Copen!BI28/GAMSCopen!BI28,"")</f>
        <v/>
      </c>
    </row>
    <row r="29" spans="1:62" x14ac:dyDescent="0.25">
      <c r="A29" t="str">
        <f>Copen!A29</f>
        <v>Exponent for catastrophic damages</v>
      </c>
      <c r="B29" t="str">
        <f>GAMSbase!A29</f>
        <v>Exponent for Catastrophic Damages</v>
      </c>
      <c r="C29" s="61" t="str">
        <f>IFERROR(Copen!B29/GAMSCopen!B29,"")</f>
        <v/>
      </c>
      <c r="D29" s="61" t="str">
        <f>IFERROR(Copen!C29/GAMSCopen!C29,"")</f>
        <v/>
      </c>
      <c r="E29" s="61" t="str">
        <f>IFERROR(Copen!D29/GAMSCopen!D29,"")</f>
        <v/>
      </c>
      <c r="F29" s="61" t="str">
        <f>IFERROR(Copen!E29/GAMSCopen!E29,"")</f>
        <v/>
      </c>
      <c r="G29" s="61" t="str">
        <f>IFERROR(Copen!F29/GAMSCopen!F29,"")</f>
        <v/>
      </c>
      <c r="H29" s="61" t="str">
        <f>IFERROR(Copen!G29/GAMSCopen!G29,"")</f>
        <v/>
      </c>
      <c r="I29" s="61" t="str">
        <f>IFERROR(Copen!H29/GAMSCopen!H29,"")</f>
        <v/>
      </c>
      <c r="J29" s="61" t="str">
        <f>IFERROR(Copen!I29/GAMSCopen!I29,"")</f>
        <v/>
      </c>
      <c r="K29" s="61" t="str">
        <f>IFERROR(Copen!J29/GAMSCopen!J29,"")</f>
        <v/>
      </c>
      <c r="L29" s="61" t="str">
        <f>IFERROR(Copen!K29/GAMSCopen!K29,"")</f>
        <v/>
      </c>
      <c r="M29" s="61" t="str">
        <f>IFERROR(Copen!L29/GAMSCopen!L29,"")</f>
        <v/>
      </c>
      <c r="N29" s="61" t="str">
        <f>IFERROR(Copen!M29/GAMSCopen!M29,"")</f>
        <v/>
      </c>
      <c r="O29" s="61" t="str">
        <f>IFERROR(Copen!N29/GAMSCopen!N29,"")</f>
        <v/>
      </c>
      <c r="P29" s="61" t="str">
        <f>IFERROR(Copen!O29/GAMSCopen!O29,"")</f>
        <v/>
      </c>
      <c r="Q29" s="61" t="str">
        <f>IFERROR(Copen!P29/GAMSCopen!P29,"")</f>
        <v/>
      </c>
      <c r="R29" s="61" t="str">
        <f>IFERROR(Copen!Q29/GAMSCopen!Q29,"")</f>
        <v/>
      </c>
      <c r="S29" s="61" t="str">
        <f>IFERROR(Copen!R29/GAMSCopen!R29,"")</f>
        <v/>
      </c>
      <c r="T29" s="61" t="str">
        <f>IFERROR(Copen!S29/GAMSCopen!S29,"")</f>
        <v/>
      </c>
      <c r="U29" s="61" t="str">
        <f>IFERROR(Copen!T29/GAMSCopen!T29,"")</f>
        <v/>
      </c>
      <c r="V29" s="61" t="str">
        <f>IFERROR(Copen!U29/GAMSCopen!U29,"")</f>
        <v/>
      </c>
      <c r="W29" s="61" t="str">
        <f>IFERROR(Copen!V29/GAMSCopen!V29,"")</f>
        <v/>
      </c>
      <c r="X29" s="61" t="str">
        <f>IFERROR(Copen!W29/GAMSCopen!W29,"")</f>
        <v/>
      </c>
      <c r="Y29" s="61" t="str">
        <f>IFERROR(Copen!X29/GAMSCopen!X29,"")</f>
        <v/>
      </c>
      <c r="Z29" s="61" t="str">
        <f>IFERROR(Copen!Y29/GAMSCopen!Y29,"")</f>
        <v/>
      </c>
      <c r="AA29" s="61" t="str">
        <f>IFERROR(Copen!Z29/GAMSCopen!Z29,"")</f>
        <v/>
      </c>
      <c r="AB29" s="61" t="str">
        <f>IFERROR(Copen!AA29/GAMSCopen!AA29,"")</f>
        <v/>
      </c>
      <c r="AC29" s="61" t="str">
        <f>IFERROR(Copen!AB29/GAMSCopen!AB29,"")</f>
        <v/>
      </c>
      <c r="AD29" s="61" t="str">
        <f>IFERROR(Copen!AC29/GAMSCopen!AC29,"")</f>
        <v/>
      </c>
      <c r="AE29" s="61" t="str">
        <f>IFERROR(Copen!AD29/GAMSCopen!AD29,"")</f>
        <v/>
      </c>
      <c r="AF29" s="61" t="str">
        <f>IFERROR(Copen!AE29/GAMSCopen!AE29,"")</f>
        <v/>
      </c>
      <c r="AG29" s="61" t="str">
        <f>IFERROR(Copen!AF29/GAMSCopen!AF29,"")</f>
        <v/>
      </c>
      <c r="AH29" s="61" t="str">
        <f>IFERROR(Copen!AG29/GAMSCopen!AG29,"")</f>
        <v/>
      </c>
      <c r="AI29" s="61" t="str">
        <f>IFERROR(Copen!AH29/GAMSCopen!AH29,"")</f>
        <v/>
      </c>
      <c r="AJ29" s="61" t="str">
        <f>IFERROR(Copen!AI29/GAMSCopen!AI29,"")</f>
        <v/>
      </c>
      <c r="AK29" s="61" t="str">
        <f>IFERROR(Copen!AJ29/GAMSCopen!AJ29,"")</f>
        <v/>
      </c>
      <c r="AL29" s="61" t="str">
        <f>IFERROR(Copen!AK29/GAMSCopen!AK29,"")</f>
        <v/>
      </c>
      <c r="AM29" s="61" t="str">
        <f>IFERROR(Copen!AL29/GAMSCopen!AL29,"")</f>
        <v/>
      </c>
      <c r="AN29" s="61" t="str">
        <f>IFERROR(Copen!AM29/GAMSCopen!AM29,"")</f>
        <v/>
      </c>
      <c r="AO29" s="61" t="str">
        <f>IFERROR(Copen!AN29/GAMSCopen!AN29,"")</f>
        <v/>
      </c>
      <c r="AP29" s="61" t="str">
        <f>IFERROR(Copen!AO29/GAMSCopen!AO29,"")</f>
        <v/>
      </c>
      <c r="AQ29" s="61" t="str">
        <f>IFERROR(Copen!AP29/GAMSCopen!AP29,"")</f>
        <v/>
      </c>
      <c r="AR29" s="61" t="str">
        <f>IFERROR(Copen!AQ29/GAMSCopen!AQ29,"")</f>
        <v/>
      </c>
      <c r="AS29" s="61" t="str">
        <f>IFERROR(Copen!AR29/GAMSCopen!AR29,"")</f>
        <v/>
      </c>
      <c r="AT29" s="61" t="str">
        <f>IFERROR(Copen!AS29/GAMSCopen!AS29,"")</f>
        <v/>
      </c>
      <c r="AU29" s="61" t="str">
        <f>IFERROR(Copen!AT29/GAMSCopen!AT29,"")</f>
        <v/>
      </c>
      <c r="AV29" s="61" t="str">
        <f>IFERROR(Copen!AU29/GAMSCopen!AU29,"")</f>
        <v/>
      </c>
      <c r="AW29" s="61" t="str">
        <f>IFERROR(Copen!AV29/GAMSCopen!AV29,"")</f>
        <v/>
      </c>
      <c r="AX29" s="61" t="str">
        <f>IFERROR(Copen!AW29/GAMSCopen!AW29,"")</f>
        <v/>
      </c>
      <c r="AY29" s="61" t="str">
        <f>IFERROR(Copen!AX29/GAMSCopen!AX29,"")</f>
        <v/>
      </c>
      <c r="AZ29" s="61" t="str">
        <f>IFERROR(Copen!AY29/GAMSCopen!AY29,"")</f>
        <v/>
      </c>
      <c r="BA29" s="61" t="str">
        <f>IFERROR(Copen!AZ29/GAMSCopen!AZ29,"")</f>
        <v/>
      </c>
      <c r="BB29" s="61" t="str">
        <f>IFERROR(Copen!BA29/GAMSCopen!BA29,"")</f>
        <v/>
      </c>
      <c r="BC29" s="61" t="str">
        <f>IFERROR(Copen!BB29/GAMSCopen!BB29,"")</f>
        <v/>
      </c>
      <c r="BD29" s="61" t="str">
        <f>IFERROR(Copen!BC29/GAMSCopen!BC29,"")</f>
        <v/>
      </c>
      <c r="BE29" s="61" t="str">
        <f>IFERROR(Copen!BD29/GAMSCopen!BD29,"")</f>
        <v/>
      </c>
      <c r="BF29" s="61" t="str">
        <f>IFERROR(Copen!BE29/GAMSCopen!BE29,"")</f>
        <v/>
      </c>
      <c r="BG29" s="61" t="str">
        <f>IFERROR(Copen!BF29/GAMSCopen!BF29,"")</f>
        <v/>
      </c>
      <c r="BH29" s="61" t="str">
        <f>IFERROR(Copen!BG29/GAMSCopen!BG29,"")</f>
        <v/>
      </c>
      <c r="BI29" s="61" t="str">
        <f>IFERROR(Copen!BH29/GAMSCopen!BH29,"")</f>
        <v/>
      </c>
      <c r="BJ29" s="61" t="str">
        <f>IFERROR(Copen!BI29/GAMSCopen!BI29,"")</f>
        <v/>
      </c>
    </row>
    <row r="30" spans="1:62" x14ac:dyDescent="0.25">
      <c r="A30" t="str">
        <f>Copen!A30</f>
        <v>Damage rate at threshold for catastrophic damages</v>
      </c>
      <c r="B30" t="str">
        <f>GAMSbase!A30</f>
        <v>Damage Rate at Threshold for Catastrophic Damages</v>
      </c>
      <c r="C30" s="61" t="str">
        <f>IFERROR(Copen!B30/GAMSCopen!B30,"")</f>
        <v/>
      </c>
      <c r="D30" s="61" t="str">
        <f>IFERROR(Copen!C30/GAMSCopen!C30,"")</f>
        <v/>
      </c>
      <c r="E30" s="61" t="str">
        <f>IFERROR(Copen!D30/GAMSCopen!D30,"")</f>
        <v/>
      </c>
      <c r="F30" s="61" t="str">
        <f>IFERROR(Copen!E30/GAMSCopen!E30,"")</f>
        <v/>
      </c>
      <c r="G30" s="61" t="str">
        <f>IFERROR(Copen!F30/GAMSCopen!F30,"")</f>
        <v/>
      </c>
      <c r="H30" s="61" t="str">
        <f>IFERROR(Copen!G30/GAMSCopen!G30,"")</f>
        <v/>
      </c>
      <c r="I30" s="61" t="str">
        <f>IFERROR(Copen!H30/GAMSCopen!H30,"")</f>
        <v/>
      </c>
      <c r="J30" s="61" t="str">
        <f>IFERROR(Copen!I30/GAMSCopen!I30,"")</f>
        <v/>
      </c>
      <c r="K30" s="61" t="str">
        <f>IFERROR(Copen!J30/GAMSCopen!J30,"")</f>
        <v/>
      </c>
      <c r="L30" s="61" t="str">
        <f>IFERROR(Copen!K30/GAMSCopen!K30,"")</f>
        <v/>
      </c>
      <c r="M30" s="61" t="str">
        <f>IFERROR(Copen!L30/GAMSCopen!L30,"")</f>
        <v/>
      </c>
      <c r="N30" s="61" t="str">
        <f>IFERROR(Copen!M30/GAMSCopen!M30,"")</f>
        <v/>
      </c>
      <c r="O30" s="61" t="str">
        <f>IFERROR(Copen!N30/GAMSCopen!N30,"")</f>
        <v/>
      </c>
      <c r="P30" s="61" t="str">
        <f>IFERROR(Copen!O30/GAMSCopen!O30,"")</f>
        <v/>
      </c>
      <c r="Q30" s="61" t="str">
        <f>IFERROR(Copen!P30/GAMSCopen!P30,"")</f>
        <v/>
      </c>
      <c r="R30" s="61" t="str">
        <f>IFERROR(Copen!Q30/GAMSCopen!Q30,"")</f>
        <v/>
      </c>
      <c r="S30" s="61" t="str">
        <f>IFERROR(Copen!R30/GAMSCopen!R30,"")</f>
        <v/>
      </c>
      <c r="T30" s="61" t="str">
        <f>IFERROR(Copen!S30/GAMSCopen!S30,"")</f>
        <v/>
      </c>
      <c r="U30" s="61" t="str">
        <f>IFERROR(Copen!T30/GAMSCopen!T30,"")</f>
        <v/>
      </c>
      <c r="V30" s="61" t="str">
        <f>IFERROR(Copen!U30/GAMSCopen!U30,"")</f>
        <v/>
      </c>
      <c r="W30" s="61" t="str">
        <f>IFERROR(Copen!V30/GAMSCopen!V30,"")</f>
        <v/>
      </c>
      <c r="X30" s="61" t="str">
        <f>IFERROR(Copen!W30/GAMSCopen!W30,"")</f>
        <v/>
      </c>
      <c r="Y30" s="61" t="str">
        <f>IFERROR(Copen!X30/GAMSCopen!X30,"")</f>
        <v/>
      </c>
      <c r="Z30" s="61" t="str">
        <f>IFERROR(Copen!Y30/GAMSCopen!Y30,"")</f>
        <v/>
      </c>
      <c r="AA30" s="61" t="str">
        <f>IFERROR(Copen!Z30/GAMSCopen!Z30,"")</f>
        <v/>
      </c>
      <c r="AB30" s="61" t="str">
        <f>IFERROR(Copen!AA30/GAMSCopen!AA30,"")</f>
        <v/>
      </c>
      <c r="AC30" s="61" t="str">
        <f>IFERROR(Copen!AB30/GAMSCopen!AB30,"")</f>
        <v/>
      </c>
      <c r="AD30" s="61" t="str">
        <f>IFERROR(Copen!AC30/GAMSCopen!AC30,"")</f>
        <v/>
      </c>
      <c r="AE30" s="61" t="str">
        <f>IFERROR(Copen!AD30/GAMSCopen!AD30,"")</f>
        <v/>
      </c>
      <c r="AF30" s="61" t="str">
        <f>IFERROR(Copen!AE30/GAMSCopen!AE30,"")</f>
        <v/>
      </c>
      <c r="AG30" s="61" t="str">
        <f>IFERROR(Copen!AF30/GAMSCopen!AF30,"")</f>
        <v/>
      </c>
      <c r="AH30" s="61" t="str">
        <f>IFERROR(Copen!AG30/GAMSCopen!AG30,"")</f>
        <v/>
      </c>
      <c r="AI30" s="61" t="str">
        <f>IFERROR(Copen!AH30/GAMSCopen!AH30,"")</f>
        <v/>
      </c>
      <c r="AJ30" s="61" t="str">
        <f>IFERROR(Copen!AI30/GAMSCopen!AI30,"")</f>
        <v/>
      </c>
      <c r="AK30" s="61" t="str">
        <f>IFERROR(Copen!AJ30/GAMSCopen!AJ30,"")</f>
        <v/>
      </c>
      <c r="AL30" s="61" t="str">
        <f>IFERROR(Copen!AK30/GAMSCopen!AK30,"")</f>
        <v/>
      </c>
      <c r="AM30" s="61" t="str">
        <f>IFERROR(Copen!AL30/GAMSCopen!AL30,"")</f>
        <v/>
      </c>
      <c r="AN30" s="61" t="str">
        <f>IFERROR(Copen!AM30/GAMSCopen!AM30,"")</f>
        <v/>
      </c>
      <c r="AO30" s="61" t="str">
        <f>IFERROR(Copen!AN30/GAMSCopen!AN30,"")</f>
        <v/>
      </c>
      <c r="AP30" s="61" t="str">
        <f>IFERROR(Copen!AO30/GAMSCopen!AO30,"")</f>
        <v/>
      </c>
      <c r="AQ30" s="61" t="str">
        <f>IFERROR(Copen!AP30/GAMSCopen!AP30,"")</f>
        <v/>
      </c>
      <c r="AR30" s="61" t="str">
        <f>IFERROR(Copen!AQ30/GAMSCopen!AQ30,"")</f>
        <v/>
      </c>
      <c r="AS30" s="61" t="str">
        <f>IFERROR(Copen!AR30/GAMSCopen!AR30,"")</f>
        <v/>
      </c>
      <c r="AT30" s="61" t="str">
        <f>IFERROR(Copen!AS30/GAMSCopen!AS30,"")</f>
        <v/>
      </c>
      <c r="AU30" s="61" t="str">
        <f>IFERROR(Copen!AT30/GAMSCopen!AT30,"")</f>
        <v/>
      </c>
      <c r="AV30" s="61" t="str">
        <f>IFERROR(Copen!AU30/GAMSCopen!AU30,"")</f>
        <v/>
      </c>
      <c r="AW30" s="61" t="str">
        <f>IFERROR(Copen!AV30/GAMSCopen!AV30,"")</f>
        <v/>
      </c>
      <c r="AX30" s="61" t="str">
        <f>IFERROR(Copen!AW30/GAMSCopen!AW30,"")</f>
        <v/>
      </c>
      <c r="AY30" s="61" t="str">
        <f>IFERROR(Copen!AX30/GAMSCopen!AX30,"")</f>
        <v/>
      </c>
      <c r="AZ30" s="61" t="str">
        <f>IFERROR(Copen!AY30/GAMSCopen!AY30,"")</f>
        <v/>
      </c>
      <c r="BA30" s="61" t="str">
        <f>IFERROR(Copen!AZ30/GAMSCopen!AZ30,"")</f>
        <v/>
      </c>
      <c r="BB30" s="61" t="str">
        <f>IFERROR(Copen!BA30/GAMSCopen!BA30,"")</f>
        <v/>
      </c>
      <c r="BC30" s="61" t="str">
        <f>IFERROR(Copen!BB30/GAMSCopen!BB30,"")</f>
        <v/>
      </c>
      <c r="BD30" s="61" t="str">
        <f>IFERROR(Copen!BC30/GAMSCopen!BC30,"")</f>
        <v/>
      </c>
      <c r="BE30" s="61" t="str">
        <f>IFERROR(Copen!BD30/GAMSCopen!BD30,"")</f>
        <v/>
      </c>
      <c r="BF30" s="61" t="str">
        <f>IFERROR(Copen!BE30/GAMSCopen!BE30,"")</f>
        <v/>
      </c>
      <c r="BG30" s="61" t="str">
        <f>IFERROR(Copen!BF30/GAMSCopen!BF30,"")</f>
        <v/>
      </c>
      <c r="BH30" s="61" t="str">
        <f>IFERROR(Copen!BG30/GAMSCopen!BG30,"")</f>
        <v/>
      </c>
      <c r="BI30" s="61" t="str">
        <f>IFERROR(Copen!BH30/GAMSCopen!BH30,"")</f>
        <v/>
      </c>
      <c r="BJ30" s="61" t="str">
        <f>IFERROR(Copen!BI30/GAMSCopen!BI30,"")</f>
        <v/>
      </c>
    </row>
    <row r="31" spans="1:62" x14ac:dyDescent="0.25">
      <c r="A31" t="str">
        <f>Copen!A31</f>
        <v>ABATEMENT COST</v>
      </c>
      <c r="B31" t="str">
        <f>GAMSbase!A31</f>
        <v>* ABATEMENT COST</v>
      </c>
      <c r="C31" s="61" t="str">
        <f>IFERROR(Copen!B31/GAMSCopen!B31,"")</f>
        <v/>
      </c>
      <c r="D31" s="61" t="str">
        <f>IFERROR(Copen!C31/GAMSCopen!C31,"")</f>
        <v/>
      </c>
      <c r="E31" s="61" t="str">
        <f>IFERROR(Copen!D31/GAMSCopen!D31,"")</f>
        <v/>
      </c>
      <c r="F31" s="61" t="str">
        <f>IFERROR(Copen!E31/GAMSCopen!E31,"")</f>
        <v/>
      </c>
      <c r="G31" s="61" t="str">
        <f>IFERROR(Copen!F31/GAMSCopen!F31,"")</f>
        <v/>
      </c>
      <c r="H31" s="61" t="str">
        <f>IFERROR(Copen!G31/GAMSCopen!G31,"")</f>
        <v/>
      </c>
      <c r="I31" s="61" t="str">
        <f>IFERROR(Copen!H31/GAMSCopen!H31,"")</f>
        <v/>
      </c>
      <c r="J31" s="61" t="str">
        <f>IFERROR(Copen!I31/GAMSCopen!I31,"")</f>
        <v/>
      </c>
      <c r="K31" s="61" t="str">
        <f>IFERROR(Copen!J31/GAMSCopen!J31,"")</f>
        <v/>
      </c>
      <c r="L31" s="61" t="str">
        <f>IFERROR(Copen!K31/GAMSCopen!K31,"")</f>
        <v/>
      </c>
      <c r="M31" s="61" t="str">
        <f>IFERROR(Copen!L31/GAMSCopen!L31,"")</f>
        <v/>
      </c>
      <c r="N31" s="61" t="str">
        <f>IFERROR(Copen!M31/GAMSCopen!M31,"")</f>
        <v/>
      </c>
      <c r="O31" s="61" t="str">
        <f>IFERROR(Copen!N31/GAMSCopen!N31,"")</f>
        <v/>
      </c>
      <c r="P31" s="61" t="str">
        <f>IFERROR(Copen!O31/GAMSCopen!O31,"")</f>
        <v/>
      </c>
      <c r="Q31" s="61" t="str">
        <f>IFERROR(Copen!P31/GAMSCopen!P31,"")</f>
        <v/>
      </c>
      <c r="R31" s="61" t="str">
        <f>IFERROR(Copen!Q31/GAMSCopen!Q31,"")</f>
        <v/>
      </c>
      <c r="S31" s="61" t="str">
        <f>IFERROR(Copen!R31/GAMSCopen!R31,"")</f>
        <v/>
      </c>
      <c r="T31" s="61" t="str">
        <f>IFERROR(Copen!S31/GAMSCopen!S31,"")</f>
        <v/>
      </c>
      <c r="U31" s="61" t="str">
        <f>IFERROR(Copen!T31/GAMSCopen!T31,"")</f>
        <v/>
      </c>
      <c r="V31" s="61" t="str">
        <f>IFERROR(Copen!U31/GAMSCopen!U31,"")</f>
        <v/>
      </c>
      <c r="W31" s="61" t="str">
        <f>IFERROR(Copen!V31/GAMSCopen!V31,"")</f>
        <v/>
      </c>
      <c r="X31" s="61" t="str">
        <f>IFERROR(Copen!W31/GAMSCopen!W31,"")</f>
        <v/>
      </c>
      <c r="Y31" s="61" t="str">
        <f>IFERROR(Copen!X31/GAMSCopen!X31,"")</f>
        <v/>
      </c>
      <c r="Z31" s="61" t="str">
        <f>IFERROR(Copen!Y31/GAMSCopen!Y31,"")</f>
        <v/>
      </c>
      <c r="AA31" s="61" t="str">
        <f>IFERROR(Copen!Z31/GAMSCopen!Z31,"")</f>
        <v/>
      </c>
      <c r="AB31" s="61" t="str">
        <f>IFERROR(Copen!AA31/GAMSCopen!AA31,"")</f>
        <v/>
      </c>
      <c r="AC31" s="61" t="str">
        <f>IFERROR(Copen!AB31/GAMSCopen!AB31,"")</f>
        <v/>
      </c>
      <c r="AD31" s="61" t="str">
        <f>IFERROR(Copen!AC31/GAMSCopen!AC31,"")</f>
        <v/>
      </c>
      <c r="AE31" s="61" t="str">
        <f>IFERROR(Copen!AD31/GAMSCopen!AD31,"")</f>
        <v/>
      </c>
      <c r="AF31" s="61" t="str">
        <f>IFERROR(Copen!AE31/GAMSCopen!AE31,"")</f>
        <v/>
      </c>
      <c r="AG31" s="61" t="str">
        <f>IFERROR(Copen!AF31/GAMSCopen!AF31,"")</f>
        <v/>
      </c>
      <c r="AH31" s="61" t="str">
        <f>IFERROR(Copen!AG31/GAMSCopen!AG31,"")</f>
        <v/>
      </c>
      <c r="AI31" s="61" t="str">
        <f>IFERROR(Copen!AH31/GAMSCopen!AH31,"")</f>
        <v/>
      </c>
      <c r="AJ31" s="61" t="str">
        <f>IFERROR(Copen!AI31/GAMSCopen!AI31,"")</f>
        <v/>
      </c>
      <c r="AK31" s="61" t="str">
        <f>IFERROR(Copen!AJ31/GAMSCopen!AJ31,"")</f>
        <v/>
      </c>
      <c r="AL31" s="61" t="str">
        <f>IFERROR(Copen!AK31/GAMSCopen!AK31,"")</f>
        <v/>
      </c>
      <c r="AM31" s="61" t="str">
        <f>IFERROR(Copen!AL31/GAMSCopen!AL31,"")</f>
        <v/>
      </c>
      <c r="AN31" s="61" t="str">
        <f>IFERROR(Copen!AM31/GAMSCopen!AM31,"")</f>
        <v/>
      </c>
      <c r="AO31" s="61" t="str">
        <f>IFERROR(Copen!AN31/GAMSCopen!AN31,"")</f>
        <v/>
      </c>
      <c r="AP31" s="61" t="str">
        <f>IFERROR(Copen!AO31/GAMSCopen!AO31,"")</f>
        <v/>
      </c>
      <c r="AQ31" s="61" t="str">
        <f>IFERROR(Copen!AP31/GAMSCopen!AP31,"")</f>
        <v/>
      </c>
      <c r="AR31" s="61" t="str">
        <f>IFERROR(Copen!AQ31/GAMSCopen!AQ31,"")</f>
        <v/>
      </c>
      <c r="AS31" s="61" t="str">
        <f>IFERROR(Copen!AR31/GAMSCopen!AR31,"")</f>
        <v/>
      </c>
      <c r="AT31" s="61" t="str">
        <f>IFERROR(Copen!AS31/GAMSCopen!AS31,"")</f>
        <v/>
      </c>
      <c r="AU31" s="61" t="str">
        <f>IFERROR(Copen!AT31/GAMSCopen!AT31,"")</f>
        <v/>
      </c>
      <c r="AV31" s="61" t="str">
        <f>IFERROR(Copen!AU31/GAMSCopen!AU31,"")</f>
        <v/>
      </c>
      <c r="AW31" s="61" t="str">
        <f>IFERROR(Copen!AV31/GAMSCopen!AV31,"")</f>
        <v/>
      </c>
      <c r="AX31" s="61" t="str">
        <f>IFERROR(Copen!AW31/GAMSCopen!AW31,"")</f>
        <v/>
      </c>
      <c r="AY31" s="61" t="str">
        <f>IFERROR(Copen!AX31/GAMSCopen!AX31,"")</f>
        <v/>
      </c>
      <c r="AZ31" s="61" t="str">
        <f>IFERROR(Copen!AY31/GAMSCopen!AY31,"")</f>
        <v/>
      </c>
      <c r="BA31" s="61" t="str">
        <f>IFERROR(Copen!AZ31/GAMSCopen!AZ31,"")</f>
        <v/>
      </c>
      <c r="BB31" s="61" t="str">
        <f>IFERROR(Copen!BA31/GAMSCopen!BA31,"")</f>
        <v/>
      </c>
      <c r="BC31" s="61" t="str">
        <f>IFERROR(Copen!BB31/GAMSCopen!BB31,"")</f>
        <v/>
      </c>
      <c r="BD31" s="61" t="str">
        <f>IFERROR(Copen!BC31/GAMSCopen!BC31,"")</f>
        <v/>
      </c>
      <c r="BE31" s="61" t="str">
        <f>IFERROR(Copen!BD31/GAMSCopen!BD31,"")</f>
        <v/>
      </c>
      <c r="BF31" s="61" t="str">
        <f>IFERROR(Copen!BE31/GAMSCopen!BE31,"")</f>
        <v/>
      </c>
      <c r="BG31" s="61" t="str">
        <f>IFERROR(Copen!BF31/GAMSCopen!BF31,"")</f>
        <v/>
      </c>
      <c r="BH31" s="61" t="str">
        <f>IFERROR(Copen!BG31/GAMSCopen!BG31,"")</f>
        <v/>
      </c>
      <c r="BI31" s="61" t="str">
        <f>IFERROR(Copen!BH31/GAMSCopen!BH31,"")</f>
        <v/>
      </c>
      <c r="BJ31" s="61" t="str">
        <f>IFERROR(Copen!BI31/GAMSCopen!BI31,"")</f>
        <v/>
      </c>
    </row>
    <row r="32" spans="1:62" x14ac:dyDescent="0.25">
      <c r="A32" t="str">
        <f>Copen!A32</f>
        <v>Abatement cost function coefficient</v>
      </c>
      <c r="B32" t="str">
        <f>GAMSbase!A32</f>
        <v>Abatement cost function coefficient</v>
      </c>
      <c r="C32" s="61">
        <f>IFERROR(Copen!B32/GAMSCopen!B32,"")</f>
        <v>1.0000000004107992</v>
      </c>
      <c r="D32" s="61">
        <f>IFERROR(Copen!C32/GAMSCopen!C32,"")</f>
        <v>0.99999999971350095</v>
      </c>
      <c r="E32" s="61">
        <f>IFERROR(Copen!D32/GAMSCopen!D32,"")</f>
        <v>0.99999999953178853</v>
      </c>
      <c r="F32" s="61">
        <f>IFERROR(Copen!E32/GAMSCopen!E32,"")</f>
        <v>0.99999999959889097</v>
      </c>
      <c r="G32" s="61">
        <f>IFERROR(Copen!F32/GAMSCopen!F32,"")</f>
        <v>1.0000000000069733</v>
      </c>
      <c r="H32" s="61">
        <f>IFERROR(Copen!G32/GAMSCopen!G32,"")</f>
        <v>0.99999999994511091</v>
      </c>
      <c r="I32" s="61">
        <f>IFERROR(Copen!H32/GAMSCopen!H32,"")</f>
        <v>1.0000000005337972</v>
      </c>
      <c r="J32" s="61">
        <f>IFERROR(Copen!I32/GAMSCopen!I32,"")</f>
        <v>1.0000000009800465</v>
      </c>
      <c r="K32" s="61">
        <f>IFERROR(Copen!J32/GAMSCopen!J32,"")</f>
        <v>1.0000000006122285</v>
      </c>
      <c r="L32" s="61">
        <f>IFERROR(Copen!K32/GAMSCopen!K32,"")</f>
        <v>1.0000000000600902</v>
      </c>
      <c r="M32" s="61">
        <f>IFERROR(Copen!L32/GAMSCopen!L32,"")</f>
        <v>0.99999999945646267</v>
      </c>
      <c r="N32" s="61">
        <f>IFERROR(Copen!M32/GAMSCopen!M32,"")</f>
        <v>1.0000000006439644</v>
      </c>
      <c r="O32" s="61">
        <f>IFERROR(Copen!N32/GAMSCopen!N32,"")</f>
        <v>0.99999999970003361</v>
      </c>
      <c r="P32" s="61">
        <f>IFERROR(Copen!O32/GAMSCopen!O32,"")</f>
        <v>1.0000000007971681</v>
      </c>
      <c r="Q32" s="61">
        <f>IFERROR(Copen!P32/GAMSCopen!P32,"")</f>
        <v>1.0000000018431978</v>
      </c>
      <c r="R32" s="61">
        <f>IFERROR(Copen!Q32/GAMSCopen!Q32,"")</f>
        <v>1.0000000019081265</v>
      </c>
      <c r="S32" s="61">
        <f>IFERROR(Copen!R32/GAMSCopen!R32,"")</f>
        <v>0.99999999812069995</v>
      </c>
      <c r="T32" s="61">
        <f>IFERROR(Copen!S32/GAMSCopen!S32,"")</f>
        <v>1.000000002201699</v>
      </c>
      <c r="U32" s="61">
        <f>IFERROR(Copen!T32/GAMSCopen!T32,"")</f>
        <v>1.0000000020016426</v>
      </c>
      <c r="V32" s="61">
        <f>IFERROR(Copen!U32/GAMSCopen!U32,"")</f>
        <v>0.99999999894438063</v>
      </c>
      <c r="W32" s="61">
        <f>IFERROR(Copen!V32/GAMSCopen!V32,"")</f>
        <v>1.0000000025894158</v>
      </c>
      <c r="X32" s="61">
        <f>IFERROR(Copen!W32/GAMSCopen!W32,"")</f>
        <v>1.0000000030862188</v>
      </c>
      <c r="Y32" s="61">
        <f>IFERROR(Copen!X32/GAMSCopen!X32,"")</f>
        <v>1.0000000014801886</v>
      </c>
      <c r="Z32" s="61">
        <f>IFERROR(Copen!Y32/GAMSCopen!Y32,"")</f>
        <v>1.0000000014600041</v>
      </c>
      <c r="AA32" s="61">
        <f>IFERROR(Copen!Z32/GAMSCopen!Z32,"")</f>
        <v>0.99999999769276082</v>
      </c>
      <c r="AB32" s="61">
        <f>IFERROR(Copen!AA32/GAMSCopen!AA32,"")</f>
        <v>0.99999999811020834</v>
      </c>
      <c r="AC32" s="61">
        <f>IFERROR(Copen!AB32/GAMSCopen!AB32,"")</f>
        <v>0.99999999592550826</v>
      </c>
      <c r="AD32" s="61">
        <f>IFERROR(Copen!AC32/GAMSCopen!AC32,"")</f>
        <v>0.99999999530505213</v>
      </c>
      <c r="AE32" s="61">
        <f>IFERROR(Copen!AD32/GAMSCopen!AD32,"")</f>
        <v>0.99999999658748084</v>
      </c>
      <c r="AF32" s="61">
        <f>IFERROR(Copen!AE32/GAMSCopen!AE32,"")</f>
        <v>1.0000000020104263</v>
      </c>
      <c r="AG32" s="61">
        <f>IFERROR(Copen!AF32/GAMSCopen!AF32,"")</f>
        <v>1.0000000054916791</v>
      </c>
      <c r="AH32" s="61">
        <f>IFERROR(Copen!AG32/GAMSCopen!AG32,"")</f>
        <v>1.0000000040510553</v>
      </c>
      <c r="AI32" s="61">
        <f>IFERROR(Copen!AH32/GAMSCopen!AH32,"")</f>
        <v>1.0000000061546797</v>
      </c>
      <c r="AJ32" s="61">
        <f>IFERROR(Copen!AI32/GAMSCopen!AI32,"")</f>
        <v>0.99999999699843034</v>
      </c>
      <c r="AK32" s="61">
        <f>IFERROR(Copen!AJ32/GAMSCopen!AJ32,"")</f>
        <v>1.0000000026543676</v>
      </c>
      <c r="AL32" s="61">
        <f>IFERROR(Copen!AK32/GAMSCopen!AK32,"")</f>
        <v>0.9999999971732404</v>
      </c>
      <c r="AM32" s="61">
        <f>IFERROR(Copen!AL32/GAMSCopen!AL32,"")</f>
        <v>0.99999999113621507</v>
      </c>
      <c r="AN32" s="61">
        <f>IFERROR(Copen!AM32/GAMSCopen!AM32,"")</f>
        <v>0.99999998989617489</v>
      </c>
      <c r="AO32" s="61">
        <f>IFERROR(Copen!AN32/GAMSCopen!AN32,"")</f>
        <v>0.99999999296273723</v>
      </c>
      <c r="AP32" s="61">
        <f>IFERROR(Copen!AO32/GAMSCopen!AO32,"")</f>
        <v>0.99999999346977309</v>
      </c>
      <c r="AQ32" s="61">
        <f>IFERROR(Copen!AP32/GAMSCopen!AP32,"")</f>
        <v>1.000000009574308</v>
      </c>
      <c r="AR32" s="61">
        <f>IFERROR(Copen!AQ32/GAMSCopen!AQ32,"")</f>
        <v>1.0000000108867602</v>
      </c>
      <c r="AS32" s="61">
        <f>IFERROR(Copen!AR32/GAMSCopen!AR32,"")</f>
        <v>1.0000000128200037</v>
      </c>
      <c r="AT32" s="61">
        <f>IFERROR(Copen!AS32/GAMSCopen!AS32,"")</f>
        <v>1.0000000114122327</v>
      </c>
      <c r="AU32" s="61">
        <f>IFERROR(Copen!AT32/GAMSCopen!AT32,"")</f>
        <v>1.0000000154015352</v>
      </c>
      <c r="AV32" s="61">
        <f>IFERROR(Copen!AU32/GAMSCopen!AU32,"")</f>
        <v>1.0000000027949292</v>
      </c>
      <c r="AW32" s="61">
        <f>IFERROR(Copen!AV32/GAMSCopen!AV32,"")</f>
        <v>1.0000000074490336</v>
      </c>
      <c r="AX32" s="61">
        <f>IFERROR(Copen!AW32/GAMSCopen!AW32,"")</f>
        <v>0.99999998782970168</v>
      </c>
      <c r="AY32" s="61">
        <f>IFERROR(Copen!AX32/GAMSCopen!AX32,"")</f>
        <v>0.99999998772802112</v>
      </c>
      <c r="AZ32" s="61">
        <f>IFERROR(Copen!AY32/GAMSCopen!AY32,"")</f>
        <v>0.99999999966656095</v>
      </c>
      <c r="BA32" s="61">
        <f>IFERROR(Copen!AZ32/GAMSCopen!AZ32,"")</f>
        <v>0.99999998847113658</v>
      </c>
      <c r="BB32" s="61">
        <f>IFERROR(Copen!BA32/GAMSCopen!BA32,"")</f>
        <v>0.99999999473072232</v>
      </c>
      <c r="BC32" s="61">
        <f>IFERROR(Copen!BB32/GAMSCopen!BB32,"")</f>
        <v>1.0000000086712169</v>
      </c>
      <c r="BD32" s="61">
        <f>IFERROR(Copen!BC32/GAMSCopen!BC32,"")</f>
        <v>1.000000010749901</v>
      </c>
      <c r="BE32" s="61">
        <f>IFERROR(Copen!BD32/GAMSCopen!BD32,"")</f>
        <v>1.000000005558993</v>
      </c>
      <c r="BF32" s="61">
        <f>IFERROR(Copen!BE32/GAMSCopen!BE32,"")</f>
        <v>1.0000000281140906</v>
      </c>
      <c r="BG32" s="61">
        <f>IFERROR(Copen!BF32/GAMSCopen!BF32,"")</f>
        <v>1.0000000227084294</v>
      </c>
      <c r="BH32" s="61">
        <f>IFERROR(Copen!BG32/GAMSCopen!BG32,"")</f>
        <v>0.99999997537534457</v>
      </c>
      <c r="BI32" s="61">
        <f>IFERROR(Copen!BH32/GAMSCopen!BH32,"")</f>
        <v>1.0000000128614146</v>
      </c>
      <c r="BJ32" s="61">
        <f>IFERROR(Copen!BI32/GAMSCopen!BI32,"")</f>
        <v>0.99999999995874322</v>
      </c>
    </row>
    <row r="33" spans="1:62" x14ac:dyDescent="0.25">
      <c r="A33" t="str">
        <f>Copen!A33</f>
        <v xml:space="preserve">   Price of backstop technology (1000$ per tC)</v>
      </c>
      <c r="B33" t="str">
        <f>GAMSbase!A33</f>
        <v xml:space="preserve"> Price of Backstop Technology (1000 USD per ton C)</v>
      </c>
      <c r="C33" s="61">
        <f>IFERROR(Copen!B33/GAMSCopen!B33,"")</f>
        <v>1</v>
      </c>
      <c r="D33" s="61" t="str">
        <f>IFERROR(Copen!C33/GAMSCopen!C33,"")</f>
        <v/>
      </c>
      <c r="E33" s="61" t="str">
        <f>IFERROR(Copen!D33/GAMSCopen!D33,"")</f>
        <v/>
      </c>
      <c r="F33" s="61" t="str">
        <f>IFERROR(Copen!E33/GAMSCopen!E33,"")</f>
        <v/>
      </c>
      <c r="G33" s="61" t="str">
        <f>IFERROR(Copen!F33/GAMSCopen!F33,"")</f>
        <v/>
      </c>
      <c r="H33" s="61" t="str">
        <f>IFERROR(Copen!G33/GAMSCopen!G33,"")</f>
        <v/>
      </c>
      <c r="I33" s="61" t="str">
        <f>IFERROR(Copen!H33/GAMSCopen!H33,"")</f>
        <v/>
      </c>
      <c r="J33" s="61" t="str">
        <f>IFERROR(Copen!I33/GAMSCopen!I33,"")</f>
        <v/>
      </c>
      <c r="K33" s="61" t="str">
        <f>IFERROR(Copen!J33/GAMSCopen!J33,"")</f>
        <v/>
      </c>
      <c r="L33" s="61" t="str">
        <f>IFERROR(Copen!K33/GAMSCopen!K33,"")</f>
        <v/>
      </c>
      <c r="M33" s="61" t="str">
        <f>IFERROR(Copen!L33/GAMSCopen!L33,"")</f>
        <v/>
      </c>
      <c r="N33" s="61" t="str">
        <f>IFERROR(Copen!M33/GAMSCopen!M33,"")</f>
        <v/>
      </c>
      <c r="O33" s="61" t="str">
        <f>IFERROR(Copen!N33/GAMSCopen!N33,"")</f>
        <v/>
      </c>
      <c r="P33" s="61" t="str">
        <f>IFERROR(Copen!O33/GAMSCopen!O33,"")</f>
        <v/>
      </c>
      <c r="Q33" s="61" t="str">
        <f>IFERROR(Copen!P33/GAMSCopen!P33,"")</f>
        <v/>
      </c>
      <c r="R33" s="61" t="str">
        <f>IFERROR(Copen!Q33/GAMSCopen!Q33,"")</f>
        <v/>
      </c>
      <c r="S33" s="61" t="str">
        <f>IFERROR(Copen!R33/GAMSCopen!R33,"")</f>
        <v/>
      </c>
      <c r="T33" s="61" t="str">
        <f>IFERROR(Copen!S33/GAMSCopen!S33,"")</f>
        <v/>
      </c>
      <c r="U33" s="61" t="str">
        <f>IFERROR(Copen!T33/GAMSCopen!T33,"")</f>
        <v/>
      </c>
      <c r="V33" s="61" t="str">
        <f>IFERROR(Copen!U33/GAMSCopen!U33,"")</f>
        <v/>
      </c>
      <c r="W33" s="61" t="str">
        <f>IFERROR(Copen!V33/GAMSCopen!V33,"")</f>
        <v/>
      </c>
      <c r="X33" s="61" t="str">
        <f>IFERROR(Copen!W33/GAMSCopen!W33,"")</f>
        <v/>
      </c>
      <c r="Y33" s="61" t="str">
        <f>IFERROR(Copen!X33/GAMSCopen!X33,"")</f>
        <v/>
      </c>
      <c r="Z33" s="61" t="str">
        <f>IFERROR(Copen!Y33/GAMSCopen!Y33,"")</f>
        <v/>
      </c>
      <c r="AA33" s="61" t="str">
        <f>IFERROR(Copen!Z33/GAMSCopen!Z33,"")</f>
        <v/>
      </c>
      <c r="AB33" s="61" t="str">
        <f>IFERROR(Copen!AA33/GAMSCopen!AA33,"")</f>
        <v/>
      </c>
      <c r="AC33" s="61" t="str">
        <f>IFERROR(Copen!AB33/GAMSCopen!AB33,"")</f>
        <v/>
      </c>
      <c r="AD33" s="61" t="str">
        <f>IFERROR(Copen!AC33/GAMSCopen!AC33,"")</f>
        <v/>
      </c>
      <c r="AE33" s="61" t="str">
        <f>IFERROR(Copen!AD33/GAMSCopen!AD33,"")</f>
        <v/>
      </c>
      <c r="AF33" s="61" t="str">
        <f>IFERROR(Copen!AE33/GAMSCopen!AE33,"")</f>
        <v/>
      </c>
      <c r="AG33" s="61" t="str">
        <f>IFERROR(Copen!AF33/GAMSCopen!AF33,"")</f>
        <v/>
      </c>
      <c r="AH33" s="61" t="str">
        <f>IFERROR(Copen!AG33/GAMSCopen!AG33,"")</f>
        <v/>
      </c>
      <c r="AI33" s="61" t="str">
        <f>IFERROR(Copen!AH33/GAMSCopen!AH33,"")</f>
        <v/>
      </c>
      <c r="AJ33" s="61" t="str">
        <f>IFERROR(Copen!AI33/GAMSCopen!AI33,"")</f>
        <v/>
      </c>
      <c r="AK33" s="61" t="str">
        <f>IFERROR(Copen!AJ33/GAMSCopen!AJ33,"")</f>
        <v/>
      </c>
      <c r="AL33" s="61" t="str">
        <f>IFERROR(Copen!AK33/GAMSCopen!AK33,"")</f>
        <v/>
      </c>
      <c r="AM33" s="61" t="str">
        <f>IFERROR(Copen!AL33/GAMSCopen!AL33,"")</f>
        <v/>
      </c>
      <c r="AN33" s="61" t="str">
        <f>IFERROR(Copen!AM33/GAMSCopen!AM33,"")</f>
        <v/>
      </c>
      <c r="AO33" s="61" t="str">
        <f>IFERROR(Copen!AN33/GAMSCopen!AN33,"")</f>
        <v/>
      </c>
      <c r="AP33" s="61" t="str">
        <f>IFERROR(Copen!AO33/GAMSCopen!AO33,"")</f>
        <v/>
      </c>
      <c r="AQ33" s="61" t="str">
        <f>IFERROR(Copen!AP33/GAMSCopen!AP33,"")</f>
        <v/>
      </c>
      <c r="AR33" s="61" t="str">
        <f>IFERROR(Copen!AQ33/GAMSCopen!AQ33,"")</f>
        <v/>
      </c>
      <c r="AS33" s="61" t="str">
        <f>IFERROR(Copen!AR33/GAMSCopen!AR33,"")</f>
        <v/>
      </c>
      <c r="AT33" s="61" t="str">
        <f>IFERROR(Copen!AS33/GAMSCopen!AS33,"")</f>
        <v/>
      </c>
      <c r="AU33" s="61" t="str">
        <f>IFERROR(Copen!AT33/GAMSCopen!AT33,"")</f>
        <v/>
      </c>
      <c r="AV33" s="61" t="str">
        <f>IFERROR(Copen!AU33/GAMSCopen!AU33,"")</f>
        <v/>
      </c>
      <c r="AW33" s="61" t="str">
        <f>IFERROR(Copen!AV33/GAMSCopen!AV33,"")</f>
        <v/>
      </c>
      <c r="AX33" s="61" t="str">
        <f>IFERROR(Copen!AW33/GAMSCopen!AW33,"")</f>
        <v/>
      </c>
      <c r="AY33" s="61" t="str">
        <f>IFERROR(Copen!AX33/GAMSCopen!AX33,"")</f>
        <v/>
      </c>
      <c r="AZ33" s="61" t="str">
        <f>IFERROR(Copen!AY33/GAMSCopen!AY33,"")</f>
        <v/>
      </c>
      <c r="BA33" s="61" t="str">
        <f>IFERROR(Copen!AZ33/GAMSCopen!AZ33,"")</f>
        <v/>
      </c>
      <c r="BB33" s="61" t="str">
        <f>IFERROR(Copen!BA33/GAMSCopen!BA33,"")</f>
        <v/>
      </c>
      <c r="BC33" s="61" t="str">
        <f>IFERROR(Copen!BB33/GAMSCopen!BB33,"")</f>
        <v/>
      </c>
      <c r="BD33" s="61" t="str">
        <f>IFERROR(Copen!BC33/GAMSCopen!BC33,"")</f>
        <v/>
      </c>
      <c r="BE33" s="61" t="str">
        <f>IFERROR(Copen!BD33/GAMSCopen!BD33,"")</f>
        <v/>
      </c>
      <c r="BF33" s="61" t="str">
        <f>IFERROR(Copen!BE33/GAMSCopen!BE33,"")</f>
        <v/>
      </c>
      <c r="BG33" s="61" t="str">
        <f>IFERROR(Copen!BF33/GAMSCopen!BF33,"")</f>
        <v/>
      </c>
      <c r="BH33" s="61" t="str">
        <f>IFERROR(Copen!BG33/GAMSCopen!BG33,"")</f>
        <v/>
      </c>
      <c r="BI33" s="61" t="str">
        <f>IFERROR(Copen!BH33/GAMSCopen!BH33,"")</f>
        <v/>
      </c>
      <c r="BJ33" s="61" t="str">
        <f>IFERROR(Copen!BI33/GAMSCopen!BI33,"")</f>
        <v/>
      </c>
    </row>
    <row r="34" spans="1:62" x14ac:dyDescent="0.25">
      <c r="A34" t="str">
        <f>Copen!A34</f>
        <v>Backstop price (1000$ per ton CO2)</v>
      </c>
      <c r="B34" t="str">
        <f>GAMSbase!A34</f>
        <v xml:space="preserve"> Backstop Price (1000 USD per ton CO2)</v>
      </c>
      <c r="C34" s="61">
        <f>IFERROR(Copen!B34/GAMSCopen!B34,"")</f>
        <v>1</v>
      </c>
      <c r="D34" s="61">
        <f>IFERROR(Copen!C34/GAMSCopen!C34,"")</f>
        <v>1</v>
      </c>
      <c r="E34" s="61">
        <f>IFERROR(Copen!D34/GAMSCopen!D34,"")</f>
        <v>1</v>
      </c>
      <c r="F34" s="61">
        <f>IFERROR(Copen!E34/GAMSCopen!E34,"")</f>
        <v>0.99999999999999978</v>
      </c>
      <c r="G34" s="61">
        <f>IFERROR(Copen!F34/GAMSCopen!F34,"")</f>
        <v>0.99999999999999978</v>
      </c>
      <c r="H34" s="61">
        <f>IFERROR(Copen!G34/GAMSCopen!G34,"")</f>
        <v>1.0000000000000824</v>
      </c>
      <c r="I34" s="61">
        <f>IFERROR(Copen!H34/GAMSCopen!H34,"")</f>
        <v>1.0000000000001161</v>
      </c>
      <c r="J34" s="61">
        <f>IFERROR(Copen!I34/GAMSCopen!I34,"")</f>
        <v>1.0000000000000555</v>
      </c>
      <c r="K34" s="61">
        <f>IFERROR(Copen!J34/GAMSCopen!J34,"")</f>
        <v>1.0000000000000642</v>
      </c>
      <c r="L34" s="61">
        <f>IFERROR(Copen!K34/GAMSCopen!K34,"")</f>
        <v>1.0000000000000824</v>
      </c>
      <c r="M34" s="61">
        <f>IFERROR(Copen!L34/GAMSCopen!L34,"")</f>
        <v>1.0000000000000542</v>
      </c>
      <c r="N34" s="61">
        <f>IFERROR(Copen!M34/GAMSCopen!M34,"")</f>
        <v>1.0000000000001885</v>
      </c>
      <c r="O34" s="61">
        <f>IFERROR(Copen!N34/GAMSCopen!N34,"")</f>
        <v>0.99999999999987355</v>
      </c>
      <c r="P34" s="61">
        <f>IFERROR(Copen!O34/GAMSCopen!O34,"")</f>
        <v>0.99999999999983302</v>
      </c>
      <c r="Q34" s="61">
        <f>IFERROR(Copen!P34/GAMSCopen!P34,"")</f>
        <v>1.0000000000000091</v>
      </c>
      <c r="R34" s="61">
        <f>IFERROR(Copen!Q34/GAMSCopen!Q34,"")</f>
        <v>0.99999999999995592</v>
      </c>
      <c r="S34" s="61">
        <f>IFERROR(Copen!R34/GAMSCopen!R34,"")</f>
        <v>1.0000000000001739</v>
      </c>
      <c r="T34" s="61">
        <f>IFERROR(Copen!S34/GAMSCopen!S34,"")</f>
        <v>0.99999999999993916</v>
      </c>
      <c r="U34" s="61">
        <f>IFERROR(Copen!T34/GAMSCopen!T34,"")</f>
        <v>1.0000000000002027</v>
      </c>
      <c r="V34" s="61">
        <f>IFERROR(Copen!U34/GAMSCopen!U34,"")</f>
        <v>1.0000000000000382</v>
      </c>
      <c r="W34" s="61">
        <f>IFERROR(Copen!V34/GAMSCopen!V34,"")</f>
        <v>0.99999999999985734</v>
      </c>
      <c r="X34" s="61">
        <f>IFERROR(Copen!W34/GAMSCopen!W34,"")</f>
        <v>0.99999999999993139</v>
      </c>
      <c r="Y34" s="61">
        <f>IFERROR(Copen!X34/GAMSCopen!X34,"")</f>
        <v>1.0000000000002487</v>
      </c>
      <c r="Z34" s="61">
        <f>IFERROR(Copen!Y34/GAMSCopen!Y34,"")</f>
        <v>0.9999999999998842</v>
      </c>
      <c r="AA34" s="61">
        <f>IFERROR(Copen!Z34/GAMSCopen!Z34,"")</f>
        <v>1.0000000000002578</v>
      </c>
      <c r="AB34" s="61">
        <f>IFERROR(Copen!AA34/GAMSCopen!AA34,"")</f>
        <v>1.0000000000002167</v>
      </c>
      <c r="AC34" s="61">
        <f>IFERROR(Copen!AB34/GAMSCopen!AB34,"")</f>
        <v>0.99999999999997813</v>
      </c>
      <c r="AD34" s="61">
        <f>IFERROR(Copen!AC34/GAMSCopen!AC34,"")</f>
        <v>1.0000000000002371</v>
      </c>
      <c r="AE34" s="61">
        <f>IFERROR(Copen!AD34/GAMSCopen!AD34,"")</f>
        <v>1.0000000000000451</v>
      </c>
      <c r="AF34" s="61">
        <f>IFERROR(Copen!AE34/GAMSCopen!AE34,"")</f>
        <v>0.99999999999989364</v>
      </c>
      <c r="AG34" s="61">
        <f>IFERROR(Copen!AF34/GAMSCopen!AF34,"")</f>
        <v>0.9999999999999557</v>
      </c>
      <c r="AH34" s="61">
        <f>IFERROR(Copen!AG34/GAMSCopen!AG34,"")</f>
        <v>0.99999999999993971</v>
      </c>
      <c r="AI34" s="61">
        <f>IFERROR(Copen!AH34/GAMSCopen!AH34,"")</f>
        <v>1.0000000000001195</v>
      </c>
      <c r="AJ34" s="61">
        <f>IFERROR(Copen!AI34/GAMSCopen!AI34,"")</f>
        <v>0.9999999999998177</v>
      </c>
      <c r="AK34" s="61">
        <f>IFERROR(Copen!AJ34/GAMSCopen!AJ34,"")</f>
        <v>1.0000000000000238</v>
      </c>
      <c r="AL34" s="61">
        <f>IFERROR(Copen!AK34/GAMSCopen!AK34,"")</f>
        <v>1.0000000000000944</v>
      </c>
      <c r="AM34" s="61">
        <f>IFERROR(Copen!AL34/GAMSCopen!AL34,"")</f>
        <v>0.99999999999967848</v>
      </c>
      <c r="AN34" s="61">
        <f>IFERROR(Copen!AM34/GAMSCopen!AM34,"")</f>
        <v>1.0000000000003089</v>
      </c>
      <c r="AO34" s="61">
        <f>IFERROR(Copen!AN34/GAMSCopen!AN34,"")</f>
        <v>1.0000000000000426</v>
      </c>
      <c r="AP34" s="61">
        <f>IFERROR(Copen!AO34/GAMSCopen!AO34,"")</f>
        <v>0.99999999999990596</v>
      </c>
      <c r="AQ34" s="61">
        <f>IFERROR(Copen!AP34/GAMSCopen!AP34,"")</f>
        <v>1.000000000000246</v>
      </c>
      <c r="AR34" s="61">
        <f>IFERROR(Copen!AQ34/GAMSCopen!AQ34,"")</f>
        <v>0.99999999999995881</v>
      </c>
      <c r="AS34" s="61">
        <f>IFERROR(Copen!AR34/GAMSCopen!AR34,"")</f>
        <v>1.0000000000002955</v>
      </c>
      <c r="AT34" s="61">
        <f>IFERROR(Copen!AS34/GAMSCopen!AS34,"")</f>
        <v>0.99999999999988531</v>
      </c>
      <c r="AU34" s="61">
        <f>IFERROR(Copen!AT34/GAMSCopen!AT34,"")</f>
        <v>1.0000000000003944</v>
      </c>
      <c r="AV34" s="61">
        <f>IFERROR(Copen!AU34/GAMSCopen!AU34,"")</f>
        <v>1.0000000000002582</v>
      </c>
      <c r="AW34" s="61">
        <f>IFERROR(Copen!AV34/GAMSCopen!AV34,"")</f>
        <v>0.99999999999958267</v>
      </c>
      <c r="AX34" s="61">
        <f>IFERROR(Copen!AW34/GAMSCopen!AW34,"")</f>
        <v>0.9999999999995588</v>
      </c>
      <c r="AY34" s="61">
        <f>IFERROR(Copen!AX34/GAMSCopen!AX34,"")</f>
        <v>0.99999999999980382</v>
      </c>
      <c r="AZ34" s="61">
        <f>IFERROR(Copen!AY34/GAMSCopen!AY34,"")</f>
        <v>1.0000000000000551</v>
      </c>
      <c r="BA34" s="61">
        <f>IFERROR(Copen!AZ34/GAMSCopen!AZ34,"")</f>
        <v>0.99999999999974587</v>
      </c>
      <c r="BB34" s="61">
        <f>IFERROR(Copen!BA34/GAMSCopen!BA34,"")</f>
        <v>1.0000000000004594</v>
      </c>
      <c r="BC34" s="61">
        <f>IFERROR(Copen!BB34/GAMSCopen!BB34,"")</f>
        <v>1.0000000000001612</v>
      </c>
      <c r="BD34" s="61">
        <f>IFERROR(Copen!BC34/GAMSCopen!BC34,"")</f>
        <v>1.0000000000004392</v>
      </c>
      <c r="BE34" s="61">
        <f>IFERROR(Copen!BD34/GAMSCopen!BD34,"")</f>
        <v>1.0000000000002112</v>
      </c>
      <c r="BF34" s="61">
        <f>IFERROR(Copen!BE34/GAMSCopen!BE34,"")</f>
        <v>1.0000000000000062</v>
      </c>
      <c r="BG34" s="61">
        <f>IFERROR(Copen!BF34/GAMSCopen!BF34,"")</f>
        <v>0.99999999999952627</v>
      </c>
      <c r="BH34" s="61">
        <f>IFERROR(Copen!BG34/GAMSCopen!BG34,"")</f>
        <v>0.99999999999961853</v>
      </c>
      <c r="BI34" s="61">
        <f>IFERROR(Copen!BH34/GAMSCopen!BH34,"")</f>
        <v>0.99999999999968159</v>
      </c>
      <c r="BJ34" s="61">
        <f>IFERROR(Copen!BI34/GAMSCopen!BI34,"")</f>
        <v>1.0000000000004907</v>
      </c>
    </row>
    <row r="35" spans="1:62" x14ac:dyDescent="0.25">
      <c r="A35" t="str">
        <f>Copen!A35</f>
        <v xml:space="preserve">   Ratio of asymptotic to initial backstop price</v>
      </c>
      <c r="B35" t="str">
        <f>GAMSbase!A35</f>
        <v>Ratio of Asymptotic to Initial Backstop Price</v>
      </c>
      <c r="C35" s="61" t="str">
        <f>IFERROR(Copen!B35/GAMSCopen!B35,"")</f>
        <v/>
      </c>
      <c r="D35" s="61" t="str">
        <f>IFERROR(Copen!C35/GAMSCopen!C35,"")</f>
        <v/>
      </c>
      <c r="E35" s="61" t="str">
        <f>IFERROR(Copen!D35/GAMSCopen!D35,"")</f>
        <v/>
      </c>
      <c r="F35" s="61" t="str">
        <f>IFERROR(Copen!E35/GAMSCopen!E35,"")</f>
        <v/>
      </c>
      <c r="G35" s="61" t="str">
        <f>IFERROR(Copen!F35/GAMSCopen!F35,"")</f>
        <v/>
      </c>
      <c r="H35" s="61" t="str">
        <f>IFERROR(Copen!G35/GAMSCopen!G35,"")</f>
        <v/>
      </c>
      <c r="I35" s="61" t="str">
        <f>IFERROR(Copen!H35/GAMSCopen!H35,"")</f>
        <v/>
      </c>
      <c r="J35" s="61" t="str">
        <f>IFERROR(Copen!I35/GAMSCopen!I35,"")</f>
        <v/>
      </c>
      <c r="K35" s="61" t="str">
        <f>IFERROR(Copen!J35/GAMSCopen!J35,"")</f>
        <v/>
      </c>
      <c r="L35" s="61" t="str">
        <f>IFERROR(Copen!K35/GAMSCopen!K35,"")</f>
        <v/>
      </c>
      <c r="M35" s="61" t="str">
        <f>IFERROR(Copen!L35/GAMSCopen!L35,"")</f>
        <v/>
      </c>
      <c r="N35" s="61" t="str">
        <f>IFERROR(Copen!M35/GAMSCopen!M35,"")</f>
        <v/>
      </c>
      <c r="O35" s="61" t="str">
        <f>IFERROR(Copen!N35/GAMSCopen!N35,"")</f>
        <v/>
      </c>
      <c r="P35" s="61" t="str">
        <f>IFERROR(Copen!O35/GAMSCopen!O35,"")</f>
        <v/>
      </c>
      <c r="Q35" s="61" t="str">
        <f>IFERROR(Copen!P35/GAMSCopen!P35,"")</f>
        <v/>
      </c>
      <c r="R35" s="61" t="str">
        <f>IFERROR(Copen!Q35/GAMSCopen!Q35,"")</f>
        <v/>
      </c>
      <c r="S35" s="61" t="str">
        <f>IFERROR(Copen!R35/GAMSCopen!R35,"")</f>
        <v/>
      </c>
      <c r="T35" s="61" t="str">
        <f>IFERROR(Copen!S35/GAMSCopen!S35,"")</f>
        <v/>
      </c>
      <c r="U35" s="61" t="str">
        <f>IFERROR(Copen!T35/GAMSCopen!T35,"")</f>
        <v/>
      </c>
      <c r="V35" s="61" t="str">
        <f>IFERROR(Copen!U35/GAMSCopen!U35,"")</f>
        <v/>
      </c>
      <c r="W35" s="61" t="str">
        <f>IFERROR(Copen!V35/GAMSCopen!V35,"")</f>
        <v/>
      </c>
      <c r="X35" s="61" t="str">
        <f>IFERROR(Copen!W35/GAMSCopen!W35,"")</f>
        <v/>
      </c>
      <c r="Y35" s="61" t="str">
        <f>IFERROR(Copen!X35/GAMSCopen!X35,"")</f>
        <v/>
      </c>
      <c r="Z35" s="61" t="str">
        <f>IFERROR(Copen!Y35/GAMSCopen!Y35,"")</f>
        <v/>
      </c>
      <c r="AA35" s="61" t="str">
        <f>IFERROR(Copen!Z35/GAMSCopen!Z35,"")</f>
        <v/>
      </c>
      <c r="AB35" s="61" t="str">
        <f>IFERROR(Copen!AA35/GAMSCopen!AA35,"")</f>
        <v/>
      </c>
      <c r="AC35" s="61" t="str">
        <f>IFERROR(Copen!AB35/GAMSCopen!AB35,"")</f>
        <v/>
      </c>
      <c r="AD35" s="61" t="str">
        <f>IFERROR(Copen!AC35/GAMSCopen!AC35,"")</f>
        <v/>
      </c>
      <c r="AE35" s="61" t="str">
        <f>IFERROR(Copen!AD35/GAMSCopen!AD35,"")</f>
        <v/>
      </c>
      <c r="AF35" s="61" t="str">
        <f>IFERROR(Copen!AE35/GAMSCopen!AE35,"")</f>
        <v/>
      </c>
      <c r="AG35" s="61" t="str">
        <f>IFERROR(Copen!AF35/GAMSCopen!AF35,"")</f>
        <v/>
      </c>
      <c r="AH35" s="61" t="str">
        <f>IFERROR(Copen!AG35/GAMSCopen!AG35,"")</f>
        <v/>
      </c>
      <c r="AI35" s="61" t="str">
        <f>IFERROR(Copen!AH35/GAMSCopen!AH35,"")</f>
        <v/>
      </c>
      <c r="AJ35" s="61" t="str">
        <f>IFERROR(Copen!AI35/GAMSCopen!AI35,"")</f>
        <v/>
      </c>
      <c r="AK35" s="61" t="str">
        <f>IFERROR(Copen!AJ35/GAMSCopen!AJ35,"")</f>
        <v/>
      </c>
      <c r="AL35" s="61" t="str">
        <f>IFERROR(Copen!AK35/GAMSCopen!AK35,"")</f>
        <v/>
      </c>
      <c r="AM35" s="61" t="str">
        <f>IFERROR(Copen!AL35/GAMSCopen!AL35,"")</f>
        <v/>
      </c>
      <c r="AN35" s="61" t="str">
        <f>IFERROR(Copen!AM35/GAMSCopen!AM35,"")</f>
        <v/>
      </c>
      <c r="AO35" s="61" t="str">
        <f>IFERROR(Copen!AN35/GAMSCopen!AN35,"")</f>
        <v/>
      </c>
      <c r="AP35" s="61" t="str">
        <f>IFERROR(Copen!AO35/GAMSCopen!AO35,"")</f>
        <v/>
      </c>
      <c r="AQ35" s="61" t="str">
        <f>IFERROR(Copen!AP35/GAMSCopen!AP35,"")</f>
        <v/>
      </c>
      <c r="AR35" s="61" t="str">
        <f>IFERROR(Copen!AQ35/GAMSCopen!AQ35,"")</f>
        <v/>
      </c>
      <c r="AS35" s="61" t="str">
        <f>IFERROR(Copen!AR35/GAMSCopen!AR35,"")</f>
        <v/>
      </c>
      <c r="AT35" s="61" t="str">
        <f>IFERROR(Copen!AS35/GAMSCopen!AS35,"")</f>
        <v/>
      </c>
      <c r="AU35" s="61" t="str">
        <f>IFERROR(Copen!AT35/GAMSCopen!AT35,"")</f>
        <v/>
      </c>
      <c r="AV35" s="61" t="str">
        <f>IFERROR(Copen!AU35/GAMSCopen!AU35,"")</f>
        <v/>
      </c>
      <c r="AW35" s="61" t="str">
        <f>IFERROR(Copen!AV35/GAMSCopen!AV35,"")</f>
        <v/>
      </c>
      <c r="AX35" s="61" t="str">
        <f>IFERROR(Copen!AW35/GAMSCopen!AW35,"")</f>
        <v/>
      </c>
      <c r="AY35" s="61" t="str">
        <f>IFERROR(Copen!AX35/GAMSCopen!AX35,"")</f>
        <v/>
      </c>
      <c r="AZ35" s="61" t="str">
        <f>IFERROR(Copen!AY35/GAMSCopen!AY35,"")</f>
        <v/>
      </c>
      <c r="BA35" s="61" t="str">
        <f>IFERROR(Copen!AZ35/GAMSCopen!AZ35,"")</f>
        <v/>
      </c>
      <c r="BB35" s="61" t="str">
        <f>IFERROR(Copen!BA35/GAMSCopen!BA35,"")</f>
        <v/>
      </c>
      <c r="BC35" s="61" t="str">
        <f>IFERROR(Copen!BB35/GAMSCopen!BB35,"")</f>
        <v/>
      </c>
      <c r="BD35" s="61" t="str">
        <f>IFERROR(Copen!BC35/GAMSCopen!BC35,"")</f>
        <v/>
      </c>
      <c r="BE35" s="61" t="str">
        <f>IFERROR(Copen!BD35/GAMSCopen!BD35,"")</f>
        <v/>
      </c>
      <c r="BF35" s="61" t="str">
        <f>IFERROR(Copen!BE35/GAMSCopen!BE35,"")</f>
        <v/>
      </c>
      <c r="BG35" s="61" t="str">
        <f>IFERROR(Copen!BF35/GAMSCopen!BF35,"")</f>
        <v/>
      </c>
      <c r="BH35" s="61" t="str">
        <f>IFERROR(Copen!BG35/GAMSCopen!BG35,"")</f>
        <v/>
      </c>
      <c r="BI35" s="61" t="str">
        <f>IFERROR(Copen!BH35/GAMSCopen!BH35,"")</f>
        <v/>
      </c>
      <c r="BJ35" s="61" t="str">
        <f>IFERROR(Copen!BI35/GAMSCopen!BI35,"")</f>
        <v/>
      </c>
    </row>
    <row r="36" spans="1:62" x14ac:dyDescent="0.25">
      <c r="A36" t="str">
        <f>Copen!A36</f>
        <v xml:space="preserve">   Decline rate of backstop price (per half-decade)</v>
      </c>
      <c r="B36" t="str">
        <f>GAMSbase!A36</f>
        <v>Decline Rate of Backstop Price (per period)</v>
      </c>
      <c r="C36" s="61" t="str">
        <f>IFERROR(Copen!B36/GAMSCopen!B36,"")</f>
        <v/>
      </c>
      <c r="D36" s="61" t="str">
        <f>IFERROR(Copen!C36/GAMSCopen!C36,"")</f>
        <v/>
      </c>
      <c r="E36" s="61" t="str">
        <f>IFERROR(Copen!D36/GAMSCopen!D36,"")</f>
        <v/>
      </c>
      <c r="F36" s="61" t="str">
        <f>IFERROR(Copen!E36/GAMSCopen!E36,"")</f>
        <v/>
      </c>
      <c r="G36" s="61" t="str">
        <f>IFERROR(Copen!F36/GAMSCopen!F36,"")</f>
        <v/>
      </c>
      <c r="H36" s="61" t="str">
        <f>IFERROR(Copen!G36/GAMSCopen!G36,"")</f>
        <v/>
      </c>
      <c r="I36" s="61" t="str">
        <f>IFERROR(Copen!H36/GAMSCopen!H36,"")</f>
        <v/>
      </c>
      <c r="J36" s="61" t="str">
        <f>IFERROR(Copen!I36/GAMSCopen!I36,"")</f>
        <v/>
      </c>
      <c r="K36" s="61" t="str">
        <f>IFERROR(Copen!J36/GAMSCopen!J36,"")</f>
        <v/>
      </c>
      <c r="L36" s="61" t="str">
        <f>IFERROR(Copen!K36/GAMSCopen!K36,"")</f>
        <v/>
      </c>
      <c r="M36" s="61" t="str">
        <f>IFERROR(Copen!L36/GAMSCopen!L36,"")</f>
        <v/>
      </c>
      <c r="N36" s="61" t="str">
        <f>IFERROR(Copen!M36/GAMSCopen!M36,"")</f>
        <v/>
      </c>
      <c r="O36" s="61" t="str">
        <f>IFERROR(Copen!N36/GAMSCopen!N36,"")</f>
        <v/>
      </c>
      <c r="P36" s="61" t="str">
        <f>IFERROR(Copen!O36/GAMSCopen!O36,"")</f>
        <v/>
      </c>
      <c r="Q36" s="61" t="str">
        <f>IFERROR(Copen!P36/GAMSCopen!P36,"")</f>
        <v/>
      </c>
      <c r="R36" s="61" t="str">
        <f>IFERROR(Copen!Q36/GAMSCopen!Q36,"")</f>
        <v/>
      </c>
      <c r="S36" s="61" t="str">
        <f>IFERROR(Copen!R36/GAMSCopen!R36,"")</f>
        <v/>
      </c>
      <c r="T36" s="61" t="str">
        <f>IFERROR(Copen!S36/GAMSCopen!S36,"")</f>
        <v/>
      </c>
      <c r="U36" s="61" t="str">
        <f>IFERROR(Copen!T36/GAMSCopen!T36,"")</f>
        <v/>
      </c>
      <c r="V36" s="61" t="str">
        <f>IFERROR(Copen!U36/GAMSCopen!U36,"")</f>
        <v/>
      </c>
      <c r="W36" s="61" t="str">
        <f>IFERROR(Copen!V36/GAMSCopen!V36,"")</f>
        <v/>
      </c>
      <c r="X36" s="61" t="str">
        <f>IFERROR(Copen!W36/GAMSCopen!W36,"")</f>
        <v/>
      </c>
      <c r="Y36" s="61" t="str">
        <f>IFERROR(Copen!X36/GAMSCopen!X36,"")</f>
        <v/>
      </c>
      <c r="Z36" s="61" t="str">
        <f>IFERROR(Copen!Y36/GAMSCopen!Y36,"")</f>
        <v/>
      </c>
      <c r="AA36" s="61" t="str">
        <f>IFERROR(Copen!Z36/GAMSCopen!Z36,"")</f>
        <v/>
      </c>
      <c r="AB36" s="61" t="str">
        <f>IFERROR(Copen!AA36/GAMSCopen!AA36,"")</f>
        <v/>
      </c>
      <c r="AC36" s="61" t="str">
        <f>IFERROR(Copen!AB36/GAMSCopen!AB36,"")</f>
        <v/>
      </c>
      <c r="AD36" s="61" t="str">
        <f>IFERROR(Copen!AC36/GAMSCopen!AC36,"")</f>
        <v/>
      </c>
      <c r="AE36" s="61" t="str">
        <f>IFERROR(Copen!AD36/GAMSCopen!AD36,"")</f>
        <v/>
      </c>
      <c r="AF36" s="61" t="str">
        <f>IFERROR(Copen!AE36/GAMSCopen!AE36,"")</f>
        <v/>
      </c>
      <c r="AG36" s="61" t="str">
        <f>IFERROR(Copen!AF36/GAMSCopen!AF36,"")</f>
        <v/>
      </c>
      <c r="AH36" s="61" t="str">
        <f>IFERROR(Copen!AG36/GAMSCopen!AG36,"")</f>
        <v/>
      </c>
      <c r="AI36" s="61" t="str">
        <f>IFERROR(Copen!AH36/GAMSCopen!AH36,"")</f>
        <v/>
      </c>
      <c r="AJ36" s="61" t="str">
        <f>IFERROR(Copen!AI36/GAMSCopen!AI36,"")</f>
        <v/>
      </c>
      <c r="AK36" s="61" t="str">
        <f>IFERROR(Copen!AJ36/GAMSCopen!AJ36,"")</f>
        <v/>
      </c>
      <c r="AL36" s="61" t="str">
        <f>IFERROR(Copen!AK36/GAMSCopen!AK36,"")</f>
        <v/>
      </c>
      <c r="AM36" s="61" t="str">
        <f>IFERROR(Copen!AL36/GAMSCopen!AL36,"")</f>
        <v/>
      </c>
      <c r="AN36" s="61" t="str">
        <f>IFERROR(Copen!AM36/GAMSCopen!AM36,"")</f>
        <v/>
      </c>
      <c r="AO36" s="61" t="str">
        <f>IFERROR(Copen!AN36/GAMSCopen!AN36,"")</f>
        <v/>
      </c>
      <c r="AP36" s="61" t="str">
        <f>IFERROR(Copen!AO36/GAMSCopen!AO36,"")</f>
        <v/>
      </c>
      <c r="AQ36" s="61" t="str">
        <f>IFERROR(Copen!AP36/GAMSCopen!AP36,"")</f>
        <v/>
      </c>
      <c r="AR36" s="61" t="str">
        <f>IFERROR(Copen!AQ36/GAMSCopen!AQ36,"")</f>
        <v/>
      </c>
      <c r="AS36" s="61" t="str">
        <f>IFERROR(Copen!AR36/GAMSCopen!AR36,"")</f>
        <v/>
      </c>
      <c r="AT36" s="61" t="str">
        <f>IFERROR(Copen!AS36/GAMSCopen!AS36,"")</f>
        <v/>
      </c>
      <c r="AU36" s="61" t="str">
        <f>IFERROR(Copen!AT36/GAMSCopen!AT36,"")</f>
        <v/>
      </c>
      <c r="AV36" s="61" t="str">
        <f>IFERROR(Copen!AU36/GAMSCopen!AU36,"")</f>
        <v/>
      </c>
      <c r="AW36" s="61" t="str">
        <f>IFERROR(Copen!AV36/GAMSCopen!AV36,"")</f>
        <v/>
      </c>
      <c r="AX36" s="61" t="str">
        <f>IFERROR(Copen!AW36/GAMSCopen!AW36,"")</f>
        <v/>
      </c>
      <c r="AY36" s="61" t="str">
        <f>IFERROR(Copen!AX36/GAMSCopen!AX36,"")</f>
        <v/>
      </c>
      <c r="AZ36" s="61" t="str">
        <f>IFERROR(Copen!AY36/GAMSCopen!AY36,"")</f>
        <v/>
      </c>
      <c r="BA36" s="61" t="str">
        <f>IFERROR(Copen!AZ36/GAMSCopen!AZ36,"")</f>
        <v/>
      </c>
      <c r="BB36" s="61" t="str">
        <f>IFERROR(Copen!BA36/GAMSCopen!BA36,"")</f>
        <v/>
      </c>
      <c r="BC36" s="61" t="str">
        <f>IFERROR(Copen!BB36/GAMSCopen!BB36,"")</f>
        <v/>
      </c>
      <c r="BD36" s="61" t="str">
        <f>IFERROR(Copen!BC36/GAMSCopen!BC36,"")</f>
        <v/>
      </c>
      <c r="BE36" s="61" t="str">
        <f>IFERROR(Copen!BD36/GAMSCopen!BD36,"")</f>
        <v/>
      </c>
      <c r="BF36" s="61" t="str">
        <f>IFERROR(Copen!BE36/GAMSCopen!BE36,"")</f>
        <v/>
      </c>
      <c r="BG36" s="61" t="str">
        <f>IFERROR(Copen!BF36/GAMSCopen!BF36,"")</f>
        <v/>
      </c>
      <c r="BH36" s="61" t="str">
        <f>IFERROR(Copen!BG36/GAMSCopen!BG36,"")</f>
        <v/>
      </c>
      <c r="BI36" s="61" t="str">
        <f>IFERROR(Copen!BH36/GAMSCopen!BH36,"")</f>
        <v/>
      </c>
      <c r="BJ36" s="61" t="str">
        <f>IFERROR(Copen!BI36/GAMSCopen!BI36,"")</f>
        <v/>
      </c>
    </row>
    <row r="37" spans="1:62" x14ac:dyDescent="0.25">
      <c r="A37" t="str">
        <f>Copen!A37</f>
        <v xml:space="preserve">   Upper limit of control rate after 2150</v>
      </c>
      <c r="B37" t="str">
        <f>GAMSbase!A37</f>
        <v>Upper limit of Control Rate</v>
      </c>
      <c r="C37" s="61">
        <f>IFERROR(Copen!B37/GAMSCopen!B37,"")</f>
        <v>1</v>
      </c>
      <c r="D37" s="61" t="str">
        <f>IFERROR(Copen!C37/GAMSCopen!C37,"")</f>
        <v/>
      </c>
      <c r="E37" s="61" t="str">
        <f>IFERROR(Copen!D37/GAMSCopen!D37,"")</f>
        <v/>
      </c>
      <c r="F37" s="61" t="str">
        <f>IFERROR(Copen!E37/GAMSCopen!E37,"")</f>
        <v/>
      </c>
      <c r="G37" s="61" t="str">
        <f>IFERROR(Copen!F37/GAMSCopen!F37,"")</f>
        <v/>
      </c>
      <c r="H37" s="61" t="str">
        <f>IFERROR(Copen!G37/GAMSCopen!G37,"")</f>
        <v/>
      </c>
      <c r="I37" s="61" t="str">
        <f>IFERROR(Copen!H37/GAMSCopen!H37,"")</f>
        <v/>
      </c>
      <c r="J37" s="61" t="str">
        <f>IFERROR(Copen!I37/GAMSCopen!I37,"")</f>
        <v/>
      </c>
      <c r="K37" s="61" t="str">
        <f>IFERROR(Copen!J37/GAMSCopen!J37,"")</f>
        <v/>
      </c>
      <c r="L37" s="61" t="str">
        <f>IFERROR(Copen!K37/GAMSCopen!K37,"")</f>
        <v/>
      </c>
      <c r="M37" s="61" t="str">
        <f>IFERROR(Copen!L37/GAMSCopen!L37,"")</f>
        <v/>
      </c>
      <c r="N37" s="61" t="str">
        <f>IFERROR(Copen!M37/GAMSCopen!M37,"")</f>
        <v/>
      </c>
      <c r="O37" s="61" t="str">
        <f>IFERROR(Copen!N37/GAMSCopen!N37,"")</f>
        <v/>
      </c>
      <c r="P37" s="61" t="str">
        <f>IFERROR(Copen!O37/GAMSCopen!O37,"")</f>
        <v/>
      </c>
      <c r="Q37" s="61" t="str">
        <f>IFERROR(Copen!P37/GAMSCopen!P37,"")</f>
        <v/>
      </c>
      <c r="R37" s="61" t="str">
        <f>IFERROR(Copen!Q37/GAMSCopen!Q37,"")</f>
        <v/>
      </c>
      <c r="S37" s="61" t="str">
        <f>IFERROR(Copen!R37/GAMSCopen!R37,"")</f>
        <v/>
      </c>
      <c r="T37" s="61" t="str">
        <f>IFERROR(Copen!S37/GAMSCopen!S37,"")</f>
        <v/>
      </c>
      <c r="U37" s="61" t="str">
        <f>IFERROR(Copen!T37/GAMSCopen!T37,"")</f>
        <v/>
      </c>
      <c r="V37" s="61" t="str">
        <f>IFERROR(Copen!U37/GAMSCopen!U37,"")</f>
        <v/>
      </c>
      <c r="W37" s="61" t="str">
        <f>IFERROR(Copen!V37/GAMSCopen!V37,"")</f>
        <v/>
      </c>
      <c r="X37" s="61" t="str">
        <f>IFERROR(Copen!W37/GAMSCopen!W37,"")</f>
        <v/>
      </c>
      <c r="Y37" s="61" t="str">
        <f>IFERROR(Copen!X37/GAMSCopen!X37,"")</f>
        <v/>
      </c>
      <c r="Z37" s="61" t="str">
        <f>IFERROR(Copen!Y37/GAMSCopen!Y37,"")</f>
        <v/>
      </c>
      <c r="AA37" s="61" t="str">
        <f>IFERROR(Copen!Z37/GAMSCopen!Z37,"")</f>
        <v/>
      </c>
      <c r="AB37" s="61" t="str">
        <f>IFERROR(Copen!AA37/GAMSCopen!AA37,"")</f>
        <v/>
      </c>
      <c r="AC37" s="61" t="str">
        <f>IFERROR(Copen!AB37/GAMSCopen!AB37,"")</f>
        <v/>
      </c>
      <c r="AD37" s="61" t="str">
        <f>IFERROR(Copen!AC37/GAMSCopen!AC37,"")</f>
        <v/>
      </c>
      <c r="AE37" s="61" t="str">
        <f>IFERROR(Copen!AD37/GAMSCopen!AD37,"")</f>
        <v/>
      </c>
      <c r="AF37" s="61" t="str">
        <f>IFERROR(Copen!AE37/GAMSCopen!AE37,"")</f>
        <v/>
      </c>
      <c r="AG37" s="61" t="str">
        <f>IFERROR(Copen!AF37/GAMSCopen!AF37,"")</f>
        <v/>
      </c>
      <c r="AH37" s="61" t="str">
        <f>IFERROR(Copen!AG37/GAMSCopen!AG37,"")</f>
        <v/>
      </c>
      <c r="AI37" s="61" t="str">
        <f>IFERROR(Copen!AH37/GAMSCopen!AH37,"")</f>
        <v/>
      </c>
      <c r="AJ37" s="61" t="str">
        <f>IFERROR(Copen!AI37/GAMSCopen!AI37,"")</f>
        <v/>
      </c>
      <c r="AK37" s="61" t="str">
        <f>IFERROR(Copen!AJ37/GAMSCopen!AJ37,"")</f>
        <v/>
      </c>
      <c r="AL37" s="61" t="str">
        <f>IFERROR(Copen!AK37/GAMSCopen!AK37,"")</f>
        <v/>
      </c>
      <c r="AM37" s="61" t="str">
        <f>IFERROR(Copen!AL37/GAMSCopen!AL37,"")</f>
        <v/>
      </c>
      <c r="AN37" s="61" t="str">
        <f>IFERROR(Copen!AM37/GAMSCopen!AM37,"")</f>
        <v/>
      </c>
      <c r="AO37" s="61" t="str">
        <f>IFERROR(Copen!AN37/GAMSCopen!AN37,"")</f>
        <v/>
      </c>
      <c r="AP37" s="61" t="str">
        <f>IFERROR(Copen!AO37/GAMSCopen!AO37,"")</f>
        <v/>
      </c>
      <c r="AQ37" s="61" t="str">
        <f>IFERROR(Copen!AP37/GAMSCopen!AP37,"")</f>
        <v/>
      </c>
      <c r="AR37" s="61" t="str">
        <f>IFERROR(Copen!AQ37/GAMSCopen!AQ37,"")</f>
        <v/>
      </c>
      <c r="AS37" s="61" t="str">
        <f>IFERROR(Copen!AR37/GAMSCopen!AR37,"")</f>
        <v/>
      </c>
      <c r="AT37" s="61" t="str">
        <f>IFERROR(Copen!AS37/GAMSCopen!AS37,"")</f>
        <v/>
      </c>
      <c r="AU37" s="61" t="str">
        <f>IFERROR(Copen!AT37/GAMSCopen!AT37,"")</f>
        <v/>
      </c>
      <c r="AV37" s="61" t="str">
        <f>IFERROR(Copen!AU37/GAMSCopen!AU37,"")</f>
        <v/>
      </c>
      <c r="AW37" s="61" t="str">
        <f>IFERROR(Copen!AV37/GAMSCopen!AV37,"")</f>
        <v/>
      </c>
      <c r="AX37" s="61" t="str">
        <f>IFERROR(Copen!AW37/GAMSCopen!AW37,"")</f>
        <v/>
      </c>
      <c r="AY37" s="61" t="str">
        <f>IFERROR(Copen!AX37/GAMSCopen!AX37,"")</f>
        <v/>
      </c>
      <c r="AZ37" s="61" t="str">
        <f>IFERROR(Copen!AY37/GAMSCopen!AY37,"")</f>
        <v/>
      </c>
      <c r="BA37" s="61" t="str">
        <f>IFERROR(Copen!AZ37/GAMSCopen!AZ37,"")</f>
        <v/>
      </c>
      <c r="BB37" s="61" t="str">
        <f>IFERROR(Copen!BA37/GAMSCopen!BA37,"")</f>
        <v/>
      </c>
      <c r="BC37" s="61" t="str">
        <f>IFERROR(Copen!BB37/GAMSCopen!BB37,"")</f>
        <v/>
      </c>
      <c r="BD37" s="61" t="str">
        <f>IFERROR(Copen!BC37/GAMSCopen!BC37,"")</f>
        <v/>
      </c>
      <c r="BE37" s="61" t="str">
        <f>IFERROR(Copen!BD37/GAMSCopen!BD37,"")</f>
        <v/>
      </c>
      <c r="BF37" s="61" t="str">
        <f>IFERROR(Copen!BE37/GAMSCopen!BE37,"")</f>
        <v/>
      </c>
      <c r="BG37" s="61" t="str">
        <f>IFERROR(Copen!BF37/GAMSCopen!BF37,"")</f>
        <v/>
      </c>
      <c r="BH37" s="61" t="str">
        <f>IFERROR(Copen!BG37/GAMSCopen!BG37,"")</f>
        <v/>
      </c>
      <c r="BI37" s="61" t="str">
        <f>IFERROR(Copen!BH37/GAMSCopen!BH37,"")</f>
        <v/>
      </c>
      <c r="BJ37" s="61" t="str">
        <f>IFERROR(Copen!BI37/GAMSCopen!BI37,"")</f>
        <v/>
      </c>
    </row>
    <row r="38" spans="1:62" x14ac:dyDescent="0.25">
      <c r="A38" t="str">
        <f>Copen!A38</f>
        <v>Backstop competitive year (pback declines rapidly for periods beyond)</v>
      </c>
      <c r="B38" t="str">
        <f>GAMSbase!A38</f>
        <v>Backstop Competitive Year (Henceforth pBack declines rapidly)</v>
      </c>
      <c r="C38" s="61" t="str">
        <f>IFERROR(Copen!B38/GAMSCopen!B38,"")</f>
        <v/>
      </c>
      <c r="D38" s="61" t="str">
        <f>IFERROR(Copen!C38/GAMSCopen!C38,"")</f>
        <v/>
      </c>
      <c r="E38" s="61" t="str">
        <f>IFERROR(Copen!D38/GAMSCopen!D38,"")</f>
        <v/>
      </c>
      <c r="F38" s="61" t="str">
        <f>IFERROR(Copen!E38/GAMSCopen!E38,"")</f>
        <v/>
      </c>
      <c r="G38" s="61" t="str">
        <f>IFERROR(Copen!F38/GAMSCopen!F38,"")</f>
        <v/>
      </c>
      <c r="H38" s="61" t="str">
        <f>IFERROR(Copen!G38/GAMSCopen!G38,"")</f>
        <v/>
      </c>
      <c r="I38" s="61" t="str">
        <f>IFERROR(Copen!H38/GAMSCopen!H38,"")</f>
        <v/>
      </c>
      <c r="J38" s="61" t="str">
        <f>IFERROR(Copen!I38/GAMSCopen!I38,"")</f>
        <v/>
      </c>
      <c r="K38" s="61" t="str">
        <f>IFERROR(Copen!J38/GAMSCopen!J38,"")</f>
        <v/>
      </c>
      <c r="L38" s="61" t="str">
        <f>IFERROR(Copen!K38/GAMSCopen!K38,"")</f>
        <v/>
      </c>
      <c r="M38" s="61" t="str">
        <f>IFERROR(Copen!L38/GAMSCopen!L38,"")</f>
        <v/>
      </c>
      <c r="N38" s="61" t="str">
        <f>IFERROR(Copen!M38/GAMSCopen!M38,"")</f>
        <v/>
      </c>
      <c r="O38" s="61" t="str">
        <f>IFERROR(Copen!N38/GAMSCopen!N38,"")</f>
        <v/>
      </c>
      <c r="P38" s="61" t="str">
        <f>IFERROR(Copen!O38/GAMSCopen!O38,"")</f>
        <v/>
      </c>
      <c r="Q38" s="61" t="str">
        <f>IFERROR(Copen!P38/GAMSCopen!P38,"")</f>
        <v/>
      </c>
      <c r="R38" s="61" t="str">
        <f>IFERROR(Copen!Q38/GAMSCopen!Q38,"")</f>
        <v/>
      </c>
      <c r="S38" s="61" t="str">
        <f>IFERROR(Copen!R38/GAMSCopen!R38,"")</f>
        <v/>
      </c>
      <c r="T38" s="61" t="str">
        <f>IFERROR(Copen!S38/GAMSCopen!S38,"")</f>
        <v/>
      </c>
      <c r="U38" s="61" t="str">
        <f>IFERROR(Copen!T38/GAMSCopen!T38,"")</f>
        <v/>
      </c>
      <c r="V38" s="61" t="str">
        <f>IFERROR(Copen!U38/GAMSCopen!U38,"")</f>
        <v/>
      </c>
      <c r="W38" s="61" t="str">
        <f>IFERROR(Copen!V38/GAMSCopen!V38,"")</f>
        <v/>
      </c>
      <c r="X38" s="61" t="str">
        <f>IFERROR(Copen!W38/GAMSCopen!W38,"")</f>
        <v/>
      </c>
      <c r="Y38" s="61" t="str">
        <f>IFERROR(Copen!X38/GAMSCopen!X38,"")</f>
        <v/>
      </c>
      <c r="Z38" s="61" t="str">
        <f>IFERROR(Copen!Y38/GAMSCopen!Y38,"")</f>
        <v/>
      </c>
      <c r="AA38" s="61" t="str">
        <f>IFERROR(Copen!Z38/GAMSCopen!Z38,"")</f>
        <v/>
      </c>
      <c r="AB38" s="61" t="str">
        <f>IFERROR(Copen!AA38/GAMSCopen!AA38,"")</f>
        <v/>
      </c>
      <c r="AC38" s="61" t="str">
        <f>IFERROR(Copen!AB38/GAMSCopen!AB38,"")</f>
        <v/>
      </c>
      <c r="AD38" s="61" t="str">
        <f>IFERROR(Copen!AC38/GAMSCopen!AC38,"")</f>
        <v/>
      </c>
      <c r="AE38" s="61" t="str">
        <f>IFERROR(Copen!AD38/GAMSCopen!AD38,"")</f>
        <v/>
      </c>
      <c r="AF38" s="61" t="str">
        <f>IFERROR(Copen!AE38/GAMSCopen!AE38,"")</f>
        <v/>
      </c>
      <c r="AG38" s="61" t="str">
        <f>IFERROR(Copen!AF38/GAMSCopen!AF38,"")</f>
        <v/>
      </c>
      <c r="AH38" s="61" t="str">
        <f>IFERROR(Copen!AG38/GAMSCopen!AG38,"")</f>
        <v/>
      </c>
      <c r="AI38" s="61" t="str">
        <f>IFERROR(Copen!AH38/GAMSCopen!AH38,"")</f>
        <v/>
      </c>
      <c r="AJ38" s="61" t="str">
        <f>IFERROR(Copen!AI38/GAMSCopen!AI38,"")</f>
        <v/>
      </c>
      <c r="AK38" s="61" t="str">
        <f>IFERROR(Copen!AJ38/GAMSCopen!AJ38,"")</f>
        <v/>
      </c>
      <c r="AL38" s="61" t="str">
        <f>IFERROR(Copen!AK38/GAMSCopen!AK38,"")</f>
        <v/>
      </c>
      <c r="AM38" s="61" t="str">
        <f>IFERROR(Copen!AL38/GAMSCopen!AL38,"")</f>
        <v/>
      </c>
      <c r="AN38" s="61" t="str">
        <f>IFERROR(Copen!AM38/GAMSCopen!AM38,"")</f>
        <v/>
      </c>
      <c r="AO38" s="61" t="str">
        <f>IFERROR(Copen!AN38/GAMSCopen!AN38,"")</f>
        <v/>
      </c>
      <c r="AP38" s="61" t="str">
        <f>IFERROR(Copen!AO38/GAMSCopen!AO38,"")</f>
        <v/>
      </c>
      <c r="AQ38" s="61" t="str">
        <f>IFERROR(Copen!AP38/GAMSCopen!AP38,"")</f>
        <v/>
      </c>
      <c r="AR38" s="61" t="str">
        <f>IFERROR(Copen!AQ38/GAMSCopen!AQ38,"")</f>
        <v/>
      </c>
      <c r="AS38" s="61" t="str">
        <f>IFERROR(Copen!AR38/GAMSCopen!AR38,"")</f>
        <v/>
      </c>
      <c r="AT38" s="61" t="str">
        <f>IFERROR(Copen!AS38/GAMSCopen!AS38,"")</f>
        <v/>
      </c>
      <c r="AU38" s="61" t="str">
        <f>IFERROR(Copen!AT38/GAMSCopen!AT38,"")</f>
        <v/>
      </c>
      <c r="AV38" s="61" t="str">
        <f>IFERROR(Copen!AU38/GAMSCopen!AU38,"")</f>
        <v/>
      </c>
      <c r="AW38" s="61" t="str">
        <f>IFERROR(Copen!AV38/GAMSCopen!AV38,"")</f>
        <v/>
      </c>
      <c r="AX38" s="61" t="str">
        <f>IFERROR(Copen!AW38/GAMSCopen!AW38,"")</f>
        <v/>
      </c>
      <c r="AY38" s="61" t="str">
        <f>IFERROR(Copen!AX38/GAMSCopen!AX38,"")</f>
        <v/>
      </c>
      <c r="AZ38" s="61" t="str">
        <f>IFERROR(Copen!AY38/GAMSCopen!AY38,"")</f>
        <v/>
      </c>
      <c r="BA38" s="61" t="str">
        <f>IFERROR(Copen!AZ38/GAMSCopen!AZ38,"")</f>
        <v/>
      </c>
      <c r="BB38" s="61" t="str">
        <f>IFERROR(Copen!BA38/GAMSCopen!BA38,"")</f>
        <v/>
      </c>
      <c r="BC38" s="61" t="str">
        <f>IFERROR(Copen!BB38/GAMSCopen!BB38,"")</f>
        <v/>
      </c>
      <c r="BD38" s="61" t="str">
        <f>IFERROR(Copen!BC38/GAMSCopen!BC38,"")</f>
        <v/>
      </c>
      <c r="BE38" s="61" t="str">
        <f>IFERROR(Copen!BD38/GAMSCopen!BD38,"")</f>
        <v/>
      </c>
      <c r="BF38" s="61" t="str">
        <f>IFERROR(Copen!BE38/GAMSCopen!BE38,"")</f>
        <v/>
      </c>
      <c r="BG38" s="61" t="str">
        <f>IFERROR(Copen!BF38/GAMSCopen!BF38,"")</f>
        <v/>
      </c>
      <c r="BH38" s="61" t="str">
        <f>IFERROR(Copen!BG38/GAMSCopen!BG38,"")</f>
        <v/>
      </c>
      <c r="BI38" s="61" t="str">
        <f>IFERROR(Copen!BH38/GAMSCopen!BH38,"")</f>
        <v/>
      </c>
      <c r="BJ38" s="61" t="str">
        <f>IFERROR(Copen!BI38/GAMSCopen!BI38,"")</f>
        <v/>
      </c>
    </row>
    <row r="39" spans="1:62" x14ac:dyDescent="0.25">
      <c r="A39" t="str">
        <f>Copen!A39</f>
        <v>Exponent of control cost function</v>
      </c>
      <c r="B39" t="str">
        <f>GAMSbase!A39</f>
        <v>Exponent of control cost function</v>
      </c>
      <c r="C39" s="61">
        <f>IFERROR(Copen!B39/GAMSCopen!B39,"")</f>
        <v>1</v>
      </c>
      <c r="D39" s="61" t="str">
        <f>IFERROR(Copen!C39/GAMSCopen!C39,"")</f>
        <v/>
      </c>
      <c r="E39" s="61" t="str">
        <f>IFERROR(Copen!D39/GAMSCopen!D39,"")</f>
        <v/>
      </c>
      <c r="F39" s="61" t="str">
        <f>IFERROR(Copen!E39/GAMSCopen!E39,"")</f>
        <v/>
      </c>
      <c r="G39" s="61" t="str">
        <f>IFERROR(Copen!F39/GAMSCopen!F39,"")</f>
        <v/>
      </c>
      <c r="H39" s="61" t="str">
        <f>IFERROR(Copen!G39/GAMSCopen!G39,"")</f>
        <v/>
      </c>
      <c r="I39" s="61" t="str">
        <f>IFERROR(Copen!H39/GAMSCopen!H39,"")</f>
        <v/>
      </c>
      <c r="J39" s="61" t="str">
        <f>IFERROR(Copen!I39/GAMSCopen!I39,"")</f>
        <v/>
      </c>
      <c r="K39" s="61" t="str">
        <f>IFERROR(Copen!J39/GAMSCopen!J39,"")</f>
        <v/>
      </c>
      <c r="L39" s="61" t="str">
        <f>IFERROR(Copen!K39/GAMSCopen!K39,"")</f>
        <v/>
      </c>
      <c r="M39" s="61" t="str">
        <f>IFERROR(Copen!L39/GAMSCopen!L39,"")</f>
        <v/>
      </c>
      <c r="N39" s="61" t="str">
        <f>IFERROR(Copen!M39/GAMSCopen!M39,"")</f>
        <v/>
      </c>
      <c r="O39" s="61" t="str">
        <f>IFERROR(Copen!N39/GAMSCopen!N39,"")</f>
        <v/>
      </c>
      <c r="P39" s="61" t="str">
        <f>IFERROR(Copen!O39/GAMSCopen!O39,"")</f>
        <v/>
      </c>
      <c r="Q39" s="61" t="str">
        <f>IFERROR(Copen!P39/GAMSCopen!P39,"")</f>
        <v/>
      </c>
      <c r="R39" s="61" t="str">
        <f>IFERROR(Copen!Q39/GAMSCopen!Q39,"")</f>
        <v/>
      </c>
      <c r="S39" s="61" t="str">
        <f>IFERROR(Copen!R39/GAMSCopen!R39,"")</f>
        <v/>
      </c>
      <c r="T39" s="61" t="str">
        <f>IFERROR(Copen!S39/GAMSCopen!S39,"")</f>
        <v/>
      </c>
      <c r="U39" s="61" t="str">
        <f>IFERROR(Copen!T39/GAMSCopen!T39,"")</f>
        <v/>
      </c>
      <c r="V39" s="61" t="str">
        <f>IFERROR(Copen!U39/GAMSCopen!U39,"")</f>
        <v/>
      </c>
      <c r="W39" s="61" t="str">
        <f>IFERROR(Copen!V39/GAMSCopen!V39,"")</f>
        <v/>
      </c>
      <c r="X39" s="61" t="str">
        <f>IFERROR(Copen!W39/GAMSCopen!W39,"")</f>
        <v/>
      </c>
      <c r="Y39" s="61" t="str">
        <f>IFERROR(Copen!X39/GAMSCopen!X39,"")</f>
        <v/>
      </c>
      <c r="Z39" s="61" t="str">
        <f>IFERROR(Copen!Y39/GAMSCopen!Y39,"")</f>
        <v/>
      </c>
      <c r="AA39" s="61" t="str">
        <f>IFERROR(Copen!Z39/GAMSCopen!Z39,"")</f>
        <v/>
      </c>
      <c r="AB39" s="61" t="str">
        <f>IFERROR(Copen!AA39/GAMSCopen!AA39,"")</f>
        <v/>
      </c>
      <c r="AC39" s="61" t="str">
        <f>IFERROR(Copen!AB39/GAMSCopen!AB39,"")</f>
        <v/>
      </c>
      <c r="AD39" s="61" t="str">
        <f>IFERROR(Copen!AC39/GAMSCopen!AC39,"")</f>
        <v/>
      </c>
      <c r="AE39" s="61" t="str">
        <f>IFERROR(Copen!AD39/GAMSCopen!AD39,"")</f>
        <v/>
      </c>
      <c r="AF39" s="61" t="str">
        <f>IFERROR(Copen!AE39/GAMSCopen!AE39,"")</f>
        <v/>
      </c>
      <c r="AG39" s="61" t="str">
        <f>IFERROR(Copen!AF39/GAMSCopen!AF39,"")</f>
        <v/>
      </c>
      <c r="AH39" s="61" t="str">
        <f>IFERROR(Copen!AG39/GAMSCopen!AG39,"")</f>
        <v/>
      </c>
      <c r="AI39" s="61" t="str">
        <f>IFERROR(Copen!AH39/GAMSCopen!AH39,"")</f>
        <v/>
      </c>
      <c r="AJ39" s="61" t="str">
        <f>IFERROR(Copen!AI39/GAMSCopen!AI39,"")</f>
        <v/>
      </c>
      <c r="AK39" s="61" t="str">
        <f>IFERROR(Copen!AJ39/GAMSCopen!AJ39,"")</f>
        <v/>
      </c>
      <c r="AL39" s="61" t="str">
        <f>IFERROR(Copen!AK39/GAMSCopen!AK39,"")</f>
        <v/>
      </c>
      <c r="AM39" s="61" t="str">
        <f>IFERROR(Copen!AL39/GAMSCopen!AL39,"")</f>
        <v/>
      </c>
      <c r="AN39" s="61" t="str">
        <f>IFERROR(Copen!AM39/GAMSCopen!AM39,"")</f>
        <v/>
      </c>
      <c r="AO39" s="61" t="str">
        <f>IFERROR(Copen!AN39/GAMSCopen!AN39,"")</f>
        <v/>
      </c>
      <c r="AP39" s="61" t="str">
        <f>IFERROR(Copen!AO39/GAMSCopen!AO39,"")</f>
        <v/>
      </c>
      <c r="AQ39" s="61" t="str">
        <f>IFERROR(Copen!AP39/GAMSCopen!AP39,"")</f>
        <v/>
      </c>
      <c r="AR39" s="61" t="str">
        <f>IFERROR(Copen!AQ39/GAMSCopen!AQ39,"")</f>
        <v/>
      </c>
      <c r="AS39" s="61" t="str">
        <f>IFERROR(Copen!AR39/GAMSCopen!AR39,"")</f>
        <v/>
      </c>
      <c r="AT39" s="61" t="str">
        <f>IFERROR(Copen!AS39/GAMSCopen!AS39,"")</f>
        <v/>
      </c>
      <c r="AU39" s="61" t="str">
        <f>IFERROR(Copen!AT39/GAMSCopen!AT39,"")</f>
        <v/>
      </c>
      <c r="AV39" s="61" t="str">
        <f>IFERROR(Copen!AU39/GAMSCopen!AU39,"")</f>
        <v/>
      </c>
      <c r="AW39" s="61" t="str">
        <f>IFERROR(Copen!AV39/GAMSCopen!AV39,"")</f>
        <v/>
      </c>
      <c r="AX39" s="61" t="str">
        <f>IFERROR(Copen!AW39/GAMSCopen!AW39,"")</f>
        <v/>
      </c>
      <c r="AY39" s="61" t="str">
        <f>IFERROR(Copen!AX39/GAMSCopen!AX39,"")</f>
        <v/>
      </c>
      <c r="AZ39" s="61" t="str">
        <f>IFERROR(Copen!AY39/GAMSCopen!AY39,"")</f>
        <v/>
      </c>
      <c r="BA39" s="61" t="str">
        <f>IFERROR(Copen!AZ39/GAMSCopen!AZ39,"")</f>
        <v/>
      </c>
      <c r="BB39" s="61" t="str">
        <f>IFERROR(Copen!BA39/GAMSCopen!BA39,"")</f>
        <v/>
      </c>
      <c r="BC39" s="61" t="str">
        <f>IFERROR(Copen!BB39/GAMSCopen!BB39,"")</f>
        <v/>
      </c>
      <c r="BD39" s="61" t="str">
        <f>IFERROR(Copen!BC39/GAMSCopen!BC39,"")</f>
        <v/>
      </c>
      <c r="BE39" s="61" t="str">
        <f>IFERROR(Copen!BD39/GAMSCopen!BD39,"")</f>
        <v/>
      </c>
      <c r="BF39" s="61" t="str">
        <f>IFERROR(Copen!BE39/GAMSCopen!BE39,"")</f>
        <v/>
      </c>
      <c r="BG39" s="61" t="str">
        <f>IFERROR(Copen!BF39/GAMSCopen!BF39,"")</f>
        <v/>
      </c>
      <c r="BH39" s="61" t="str">
        <f>IFERROR(Copen!BG39/GAMSCopen!BG39,"")</f>
        <v/>
      </c>
      <c r="BI39" s="61" t="str">
        <f>IFERROR(Copen!BH39/GAMSCopen!BH39,"")</f>
        <v/>
      </c>
      <c r="BJ39" s="61" t="str">
        <f>IFERROR(Copen!BI39/GAMSCopen!BI39,"")</f>
        <v/>
      </c>
    </row>
    <row r="40" spans="1:62" x14ac:dyDescent="0.25">
      <c r="A40" t="str">
        <f>Copen!A40</f>
        <v>EMISSIONS</v>
      </c>
      <c r="B40" t="str">
        <f>GAMSbase!A40</f>
        <v>* EMISSIONS</v>
      </c>
      <c r="C40" s="61" t="str">
        <f>IFERROR(Copen!B40/GAMSCopen!B40,"")</f>
        <v/>
      </c>
      <c r="D40" s="61" t="str">
        <f>IFERROR(Copen!C40/GAMSCopen!C40,"")</f>
        <v/>
      </c>
      <c r="E40" s="61" t="str">
        <f>IFERROR(Copen!D40/GAMSCopen!D40,"")</f>
        <v/>
      </c>
      <c r="F40" s="61" t="str">
        <f>IFERROR(Copen!E40/GAMSCopen!E40,"")</f>
        <v/>
      </c>
      <c r="G40" s="61" t="str">
        <f>IFERROR(Copen!F40/GAMSCopen!F40,"")</f>
        <v/>
      </c>
      <c r="H40" s="61" t="str">
        <f>IFERROR(Copen!G40/GAMSCopen!G40,"")</f>
        <v/>
      </c>
      <c r="I40" s="61" t="str">
        <f>IFERROR(Copen!H40/GAMSCopen!H40,"")</f>
        <v/>
      </c>
      <c r="J40" s="61" t="str">
        <f>IFERROR(Copen!I40/GAMSCopen!I40,"")</f>
        <v/>
      </c>
      <c r="K40" s="61" t="str">
        <f>IFERROR(Copen!J40/GAMSCopen!J40,"")</f>
        <v/>
      </c>
      <c r="L40" s="61" t="str">
        <f>IFERROR(Copen!K40/GAMSCopen!K40,"")</f>
        <v/>
      </c>
      <c r="M40" s="61" t="str">
        <f>IFERROR(Copen!L40/GAMSCopen!L40,"")</f>
        <v/>
      </c>
      <c r="N40" s="61" t="str">
        <f>IFERROR(Copen!M40/GAMSCopen!M40,"")</f>
        <v/>
      </c>
      <c r="O40" s="61" t="str">
        <f>IFERROR(Copen!N40/GAMSCopen!N40,"")</f>
        <v/>
      </c>
      <c r="P40" s="61" t="str">
        <f>IFERROR(Copen!O40/GAMSCopen!O40,"")</f>
        <v/>
      </c>
      <c r="Q40" s="61" t="str">
        <f>IFERROR(Copen!P40/GAMSCopen!P40,"")</f>
        <v/>
      </c>
      <c r="R40" s="61" t="str">
        <f>IFERROR(Copen!Q40/GAMSCopen!Q40,"")</f>
        <v/>
      </c>
      <c r="S40" s="61" t="str">
        <f>IFERROR(Copen!R40/GAMSCopen!R40,"")</f>
        <v/>
      </c>
      <c r="T40" s="61" t="str">
        <f>IFERROR(Copen!S40/GAMSCopen!S40,"")</f>
        <v/>
      </c>
      <c r="U40" s="61" t="str">
        <f>IFERROR(Copen!T40/GAMSCopen!T40,"")</f>
        <v/>
      </c>
      <c r="V40" s="61" t="str">
        <f>IFERROR(Copen!U40/GAMSCopen!U40,"")</f>
        <v/>
      </c>
      <c r="W40" s="61" t="str">
        <f>IFERROR(Copen!V40/GAMSCopen!V40,"")</f>
        <v/>
      </c>
      <c r="X40" s="61" t="str">
        <f>IFERROR(Copen!W40/GAMSCopen!W40,"")</f>
        <v/>
      </c>
      <c r="Y40" s="61" t="str">
        <f>IFERROR(Copen!X40/GAMSCopen!X40,"")</f>
        <v/>
      </c>
      <c r="Z40" s="61" t="str">
        <f>IFERROR(Copen!Y40/GAMSCopen!Y40,"")</f>
        <v/>
      </c>
      <c r="AA40" s="61" t="str">
        <f>IFERROR(Copen!Z40/GAMSCopen!Z40,"")</f>
        <v/>
      </c>
      <c r="AB40" s="61" t="str">
        <f>IFERROR(Copen!AA40/GAMSCopen!AA40,"")</f>
        <v/>
      </c>
      <c r="AC40" s="61" t="str">
        <f>IFERROR(Copen!AB40/GAMSCopen!AB40,"")</f>
        <v/>
      </c>
      <c r="AD40" s="61" t="str">
        <f>IFERROR(Copen!AC40/GAMSCopen!AC40,"")</f>
        <v/>
      </c>
      <c r="AE40" s="61" t="str">
        <f>IFERROR(Copen!AD40/GAMSCopen!AD40,"")</f>
        <v/>
      </c>
      <c r="AF40" s="61" t="str">
        <f>IFERROR(Copen!AE40/GAMSCopen!AE40,"")</f>
        <v/>
      </c>
      <c r="AG40" s="61" t="str">
        <f>IFERROR(Copen!AF40/GAMSCopen!AF40,"")</f>
        <v/>
      </c>
      <c r="AH40" s="61" t="str">
        <f>IFERROR(Copen!AG40/GAMSCopen!AG40,"")</f>
        <v/>
      </c>
      <c r="AI40" s="61" t="str">
        <f>IFERROR(Copen!AH40/GAMSCopen!AH40,"")</f>
        <v/>
      </c>
      <c r="AJ40" s="61" t="str">
        <f>IFERROR(Copen!AI40/GAMSCopen!AI40,"")</f>
        <v/>
      </c>
      <c r="AK40" s="61" t="str">
        <f>IFERROR(Copen!AJ40/GAMSCopen!AJ40,"")</f>
        <v/>
      </c>
      <c r="AL40" s="61" t="str">
        <f>IFERROR(Copen!AK40/GAMSCopen!AK40,"")</f>
        <v/>
      </c>
      <c r="AM40" s="61" t="str">
        <f>IFERROR(Copen!AL40/GAMSCopen!AL40,"")</f>
        <v/>
      </c>
      <c r="AN40" s="61" t="str">
        <f>IFERROR(Copen!AM40/GAMSCopen!AM40,"")</f>
        <v/>
      </c>
      <c r="AO40" s="61" t="str">
        <f>IFERROR(Copen!AN40/GAMSCopen!AN40,"")</f>
        <v/>
      </c>
      <c r="AP40" s="61" t="str">
        <f>IFERROR(Copen!AO40/GAMSCopen!AO40,"")</f>
        <v/>
      </c>
      <c r="AQ40" s="61" t="str">
        <f>IFERROR(Copen!AP40/GAMSCopen!AP40,"")</f>
        <v/>
      </c>
      <c r="AR40" s="61" t="str">
        <f>IFERROR(Copen!AQ40/GAMSCopen!AQ40,"")</f>
        <v/>
      </c>
      <c r="AS40" s="61" t="str">
        <f>IFERROR(Copen!AR40/GAMSCopen!AR40,"")</f>
        <v/>
      </c>
      <c r="AT40" s="61" t="str">
        <f>IFERROR(Copen!AS40/GAMSCopen!AS40,"")</f>
        <v/>
      </c>
      <c r="AU40" s="61" t="str">
        <f>IFERROR(Copen!AT40/GAMSCopen!AT40,"")</f>
        <v/>
      </c>
      <c r="AV40" s="61" t="str">
        <f>IFERROR(Copen!AU40/GAMSCopen!AU40,"")</f>
        <v/>
      </c>
      <c r="AW40" s="61" t="str">
        <f>IFERROR(Copen!AV40/GAMSCopen!AV40,"")</f>
        <v/>
      </c>
      <c r="AX40" s="61" t="str">
        <f>IFERROR(Copen!AW40/GAMSCopen!AW40,"")</f>
        <v/>
      </c>
      <c r="AY40" s="61" t="str">
        <f>IFERROR(Copen!AX40/GAMSCopen!AX40,"")</f>
        <v/>
      </c>
      <c r="AZ40" s="61" t="str">
        <f>IFERROR(Copen!AY40/GAMSCopen!AY40,"")</f>
        <v/>
      </c>
      <c r="BA40" s="61" t="str">
        <f>IFERROR(Copen!AZ40/GAMSCopen!AZ40,"")</f>
        <v/>
      </c>
      <c r="BB40" s="61" t="str">
        <f>IFERROR(Copen!BA40/GAMSCopen!BA40,"")</f>
        <v/>
      </c>
      <c r="BC40" s="61" t="str">
        <f>IFERROR(Copen!BB40/GAMSCopen!BB40,"")</f>
        <v/>
      </c>
      <c r="BD40" s="61" t="str">
        <f>IFERROR(Copen!BC40/GAMSCopen!BC40,"")</f>
        <v/>
      </c>
      <c r="BE40" s="61" t="str">
        <f>IFERROR(Copen!BD40/GAMSCopen!BD40,"")</f>
        <v/>
      </c>
      <c r="BF40" s="61" t="str">
        <f>IFERROR(Copen!BE40/GAMSCopen!BE40,"")</f>
        <v/>
      </c>
      <c r="BG40" s="61" t="str">
        <f>IFERROR(Copen!BF40/GAMSCopen!BF40,"")</f>
        <v/>
      </c>
      <c r="BH40" s="61" t="str">
        <f>IFERROR(Copen!BG40/GAMSCopen!BG40,"")</f>
        <v/>
      </c>
      <c r="BI40" s="61" t="str">
        <f>IFERROR(Copen!BH40/GAMSCopen!BH40,"")</f>
        <v/>
      </c>
      <c r="BJ40" s="61" t="str">
        <f>IFERROR(Copen!BI40/GAMSCopen!BI40,"")</f>
        <v/>
      </c>
    </row>
    <row r="41" spans="1:62" x14ac:dyDescent="0.25">
      <c r="A41" t="str">
        <f>Copen!A41</f>
        <v>Sigma (industrial, MTCO2/$1000 2000 US$)</v>
      </c>
      <c r="B41" t="str">
        <f>GAMSbase!A41</f>
        <v>Sigma (Industrial MTCO2 per 1000 USD [2000]</v>
      </c>
      <c r="C41" s="61">
        <f>IFERROR(Copen!B41/GAMSCopen!B41,"")</f>
        <v>1</v>
      </c>
      <c r="D41" s="61">
        <f>IFERROR(Copen!C41/GAMSCopen!C41,"")</f>
        <v>1.0000000000351992</v>
      </c>
      <c r="E41" s="61">
        <f>IFERROR(Copen!D41/GAMSCopen!D41,"")</f>
        <v>1.0000000000164553</v>
      </c>
      <c r="F41" s="61">
        <f>IFERROR(Copen!E41/GAMSCopen!E41,"")</f>
        <v>1.0000000000043765</v>
      </c>
      <c r="G41" s="61">
        <f>IFERROR(Copen!F41/GAMSCopen!F41,"")</f>
        <v>0.99999999998713818</v>
      </c>
      <c r="H41" s="61">
        <f>IFERROR(Copen!G41/GAMSCopen!G41,"")</f>
        <v>0.99999999995790234</v>
      </c>
      <c r="I41" s="61">
        <f>IFERROR(Copen!H41/GAMSCopen!H41,"")</f>
        <v>1.0000000001313749</v>
      </c>
      <c r="J41" s="61">
        <f>IFERROR(Copen!I41/GAMSCopen!I41,"")</f>
        <v>1.0000000000109492</v>
      </c>
      <c r="K41" s="61">
        <f>IFERROR(Copen!J41/GAMSCopen!J41,"")</f>
        <v>0.99999999995140165</v>
      </c>
      <c r="L41" s="61">
        <f>IFERROR(Copen!K41/GAMSCopen!K41,"")</f>
        <v>0.9999999999450252</v>
      </c>
      <c r="M41" s="61">
        <f>IFERROR(Copen!L41/GAMSCopen!L41,"")</f>
        <v>0.99999999998636147</v>
      </c>
      <c r="N41" s="61">
        <f>IFERROR(Copen!M41/GAMSCopen!M41,"")</f>
        <v>1.0000000001751563</v>
      </c>
      <c r="O41" s="61">
        <f>IFERROR(Copen!N41/GAMSCopen!N41,"")</f>
        <v>1.0000000001227862</v>
      </c>
      <c r="P41" s="61">
        <f>IFERROR(Copen!O41/GAMSCopen!O41,"")</f>
        <v>1.0000000000970806</v>
      </c>
      <c r="Q41" s="61">
        <f>IFERROR(Copen!P41/GAMSCopen!P41,"")</f>
        <v>1.0000000000622766</v>
      </c>
      <c r="R41" s="61">
        <f>IFERROR(Copen!Q41/GAMSCopen!Q41,"")</f>
        <v>1.0000000000773472</v>
      </c>
      <c r="S41" s="61">
        <f>IFERROR(Copen!R41/GAMSCopen!R41,"")</f>
        <v>1.000000000155195</v>
      </c>
      <c r="T41" s="61">
        <f>IFERROR(Copen!S41/GAMSCopen!S41,"")</f>
        <v>0.99999999999392797</v>
      </c>
      <c r="U41" s="61">
        <f>IFERROR(Copen!T41/GAMSCopen!T41,"")</f>
        <v>0.9999999998532636</v>
      </c>
      <c r="V41" s="61">
        <f>IFERROR(Copen!U41/GAMSCopen!U41,"")</f>
        <v>1.0000000000430098</v>
      </c>
      <c r="W41" s="61">
        <f>IFERROR(Copen!V41/GAMSCopen!V41,"")</f>
        <v>0.99999999994358135</v>
      </c>
      <c r="X41" s="61">
        <f>IFERROR(Copen!W41/GAMSCopen!W41,"")</f>
        <v>1.0000000001104716</v>
      </c>
      <c r="Y41" s="61">
        <f>IFERROR(Copen!X41/GAMSCopen!X41,"")</f>
        <v>1.0000000001382767</v>
      </c>
      <c r="Z41" s="61">
        <f>IFERROR(Copen!Y41/GAMSCopen!Y41,"")</f>
        <v>1.0000000001223723</v>
      </c>
      <c r="AA41" s="61">
        <f>IFERROR(Copen!Z41/GAMSCopen!Z41,"")</f>
        <v>0.99999999992558353</v>
      </c>
      <c r="AB41" s="61">
        <f>IFERROR(Copen!AA41/GAMSCopen!AA41,"")</f>
        <v>1.0000000001239604</v>
      </c>
      <c r="AC41" s="61">
        <f>IFERROR(Copen!AB41/GAMSCopen!AB41,"")</f>
        <v>0.99999999972792275</v>
      </c>
      <c r="AD41" s="61">
        <f>IFERROR(Copen!AC41/GAMSCopen!AC41,"")</f>
        <v>1.0000000002242626</v>
      </c>
      <c r="AE41" s="61">
        <f>IFERROR(Copen!AD41/GAMSCopen!AD41,"")</f>
        <v>1.0000000002608429</v>
      </c>
      <c r="AF41" s="61">
        <f>IFERROR(Copen!AE41/GAMSCopen!AE41,"")</f>
        <v>1.0000000003507692</v>
      </c>
      <c r="AG41" s="61">
        <f>IFERROR(Copen!AF41/GAMSCopen!AF41,"")</f>
        <v>0.99999999970095466</v>
      </c>
      <c r="AH41" s="61">
        <f>IFERROR(Copen!AG41/GAMSCopen!AG41,"")</f>
        <v>0.99999999965976805</v>
      </c>
      <c r="AI41" s="61">
        <f>IFERROR(Copen!AH41/GAMSCopen!AH41,"")</f>
        <v>1.0000000003321425</v>
      </c>
      <c r="AJ41" s="61">
        <f>IFERROR(Copen!AI41/GAMSCopen!AI41,"")</f>
        <v>1.0000000004015324</v>
      </c>
      <c r="AK41" s="61">
        <f>IFERROR(Copen!AJ41/GAMSCopen!AJ41,"")</f>
        <v>1.0000000002748513</v>
      </c>
      <c r="AL41" s="61">
        <f>IFERROR(Copen!AK41/GAMSCopen!AK41,"")</f>
        <v>1.0000000004380083</v>
      </c>
      <c r="AM41" s="61">
        <f>IFERROR(Copen!AL41/GAMSCopen!AL41,"")</f>
        <v>1.0000000002076106</v>
      </c>
      <c r="AN41" s="61">
        <f>IFERROR(Copen!AM41/GAMSCopen!AM41,"")</f>
        <v>1.0000000002942049</v>
      </c>
      <c r="AO41" s="61">
        <f>IFERROR(Copen!AN41/GAMSCopen!AN41,"")</f>
        <v>1.0000000004252472</v>
      </c>
      <c r="AP41" s="61">
        <f>IFERROR(Copen!AO41/GAMSCopen!AO41,"")</f>
        <v>0.99999999957793839</v>
      </c>
      <c r="AQ41" s="61">
        <f>IFERROR(Copen!AP41/GAMSCopen!AP41,"")</f>
        <v>1.0000000003480989</v>
      </c>
      <c r="AR41" s="61">
        <f>IFERROR(Copen!AQ41/GAMSCopen!AQ41,"")</f>
        <v>0.99999999959625352</v>
      </c>
      <c r="AS41" s="61">
        <f>IFERROR(Copen!AR41/GAMSCopen!AR41,"")</f>
        <v>0.99999999982919796</v>
      </c>
      <c r="AT41" s="61">
        <f>IFERROR(Copen!AS41/GAMSCopen!AS41,"")</f>
        <v>1.00000000066652</v>
      </c>
      <c r="AU41" s="61">
        <f>IFERROR(Copen!AT41/GAMSCopen!AT41,"")</f>
        <v>0.9999999996820581</v>
      </c>
      <c r="AV41" s="61">
        <f>IFERROR(Copen!AU41/GAMSCopen!AU41,"")</f>
        <v>1.0000000001740084</v>
      </c>
      <c r="AW41" s="61">
        <f>IFERROR(Copen!AV41/GAMSCopen!AV41,"")</f>
        <v>1.0000000007495935</v>
      </c>
      <c r="AX41" s="61">
        <f>IFERROR(Copen!AW41/GAMSCopen!AW41,"")</f>
        <v>1.0000000000869329</v>
      </c>
      <c r="AY41" s="61">
        <f>IFERROR(Copen!AX41/GAMSCopen!AX41,"")</f>
        <v>1.0000000002172638</v>
      </c>
      <c r="AZ41" s="61">
        <f>IFERROR(Copen!AY41/GAMSCopen!AY41,"")</f>
        <v>1.0000000000558031</v>
      </c>
      <c r="BA41" s="61">
        <f>IFERROR(Copen!AZ41/GAMSCopen!AZ41,"")</f>
        <v>1.0000000002275473</v>
      </c>
      <c r="BB41" s="61">
        <f>IFERROR(Copen!BA41/GAMSCopen!BA41,"")</f>
        <v>1.0000000005578913</v>
      </c>
      <c r="BC41" s="61">
        <f>IFERROR(Copen!BB41/GAMSCopen!BB41,"")</f>
        <v>0.99999999953748309</v>
      </c>
      <c r="BD41" s="61">
        <f>IFERROR(Copen!BC41/GAMSCopen!BC41,"")</f>
        <v>1.0000000009441323</v>
      </c>
      <c r="BE41" s="61">
        <f>IFERROR(Copen!BD41/GAMSCopen!BD41,"")</f>
        <v>0.99999999925611682</v>
      </c>
      <c r="BF41" s="61">
        <f>IFERROR(Copen!BE41/GAMSCopen!BE41,"")</f>
        <v>0.99999999966896491</v>
      </c>
      <c r="BG41" s="61">
        <f>IFERROR(Copen!BF41/GAMSCopen!BF41,"")</f>
        <v>0.9999999994769011</v>
      </c>
      <c r="BH41" s="61">
        <f>IFERROR(Copen!BG41/GAMSCopen!BG41,"")</f>
        <v>0.99999999962806563</v>
      </c>
      <c r="BI41" s="61">
        <f>IFERROR(Copen!BH41/GAMSCopen!BH41,"")</f>
        <v>0.99999999977135223</v>
      </c>
      <c r="BJ41" s="61">
        <f>IFERROR(Copen!BI41/GAMSCopen!BI41,"")</f>
        <v>0.99999999933756889</v>
      </c>
    </row>
    <row r="42" spans="1:62" x14ac:dyDescent="0.25">
      <c r="A42" t="str">
        <f>Copen!A42</f>
        <v xml:space="preserve">      Sigma, 2010</v>
      </c>
      <c r="B42" t="str">
        <f>GAMSbase!A42</f>
        <v>Initial Sigma</v>
      </c>
      <c r="C42" s="61">
        <f>IFERROR(Copen!B42/GAMSCopen!B42,"")</f>
        <v>1</v>
      </c>
      <c r="D42" s="61" t="str">
        <f>IFERROR(Copen!C42/GAMSCopen!C42,"")</f>
        <v/>
      </c>
      <c r="E42" s="61" t="str">
        <f>IFERROR(Copen!D42/GAMSCopen!D42,"")</f>
        <v/>
      </c>
      <c r="F42" s="61" t="str">
        <f>IFERROR(Copen!E42/GAMSCopen!E42,"")</f>
        <v/>
      </c>
      <c r="G42" s="61" t="str">
        <f>IFERROR(Copen!F42/GAMSCopen!F42,"")</f>
        <v/>
      </c>
      <c r="H42" s="61" t="str">
        <f>IFERROR(Copen!G42/GAMSCopen!G42,"")</f>
        <v/>
      </c>
      <c r="I42" s="61" t="str">
        <f>IFERROR(Copen!H42/GAMSCopen!H42,"")</f>
        <v/>
      </c>
      <c r="J42" s="61" t="str">
        <f>IFERROR(Copen!I42/GAMSCopen!I42,"")</f>
        <v/>
      </c>
      <c r="K42" s="61" t="str">
        <f>IFERROR(Copen!J42/GAMSCopen!J42,"")</f>
        <v/>
      </c>
      <c r="L42" s="61" t="str">
        <f>IFERROR(Copen!K42/GAMSCopen!K42,"")</f>
        <v/>
      </c>
      <c r="M42" s="61" t="str">
        <f>IFERROR(Copen!L42/GAMSCopen!L42,"")</f>
        <v/>
      </c>
      <c r="N42" s="61" t="str">
        <f>IFERROR(Copen!M42/GAMSCopen!M42,"")</f>
        <v/>
      </c>
      <c r="O42" s="61" t="str">
        <f>IFERROR(Copen!N42/GAMSCopen!N42,"")</f>
        <v/>
      </c>
      <c r="P42" s="61" t="str">
        <f>IFERROR(Copen!O42/GAMSCopen!O42,"")</f>
        <v/>
      </c>
      <c r="Q42" s="61" t="str">
        <f>IFERROR(Copen!P42/GAMSCopen!P42,"")</f>
        <v/>
      </c>
      <c r="R42" s="61" t="str">
        <f>IFERROR(Copen!Q42/GAMSCopen!Q42,"")</f>
        <v/>
      </c>
      <c r="S42" s="61" t="str">
        <f>IFERROR(Copen!R42/GAMSCopen!R42,"")</f>
        <v/>
      </c>
      <c r="T42" s="61" t="str">
        <f>IFERROR(Copen!S42/GAMSCopen!S42,"")</f>
        <v/>
      </c>
      <c r="U42" s="61" t="str">
        <f>IFERROR(Copen!T42/GAMSCopen!T42,"")</f>
        <v/>
      </c>
      <c r="V42" s="61" t="str">
        <f>IFERROR(Copen!U42/GAMSCopen!U42,"")</f>
        <v/>
      </c>
      <c r="W42" s="61" t="str">
        <f>IFERROR(Copen!V42/GAMSCopen!V42,"")</f>
        <v/>
      </c>
      <c r="X42" s="61" t="str">
        <f>IFERROR(Copen!W42/GAMSCopen!W42,"")</f>
        <v/>
      </c>
      <c r="Y42" s="61" t="str">
        <f>IFERROR(Copen!X42/GAMSCopen!X42,"")</f>
        <v/>
      </c>
      <c r="Z42" s="61" t="str">
        <f>IFERROR(Copen!Y42/GAMSCopen!Y42,"")</f>
        <v/>
      </c>
      <c r="AA42" s="61" t="str">
        <f>IFERROR(Copen!Z42/GAMSCopen!Z42,"")</f>
        <v/>
      </c>
      <c r="AB42" s="61" t="str">
        <f>IFERROR(Copen!AA42/GAMSCopen!AA42,"")</f>
        <v/>
      </c>
      <c r="AC42" s="61" t="str">
        <f>IFERROR(Copen!AB42/GAMSCopen!AB42,"")</f>
        <v/>
      </c>
      <c r="AD42" s="61" t="str">
        <f>IFERROR(Copen!AC42/GAMSCopen!AC42,"")</f>
        <v/>
      </c>
      <c r="AE42" s="61" t="str">
        <f>IFERROR(Copen!AD42/GAMSCopen!AD42,"")</f>
        <v/>
      </c>
      <c r="AF42" s="61" t="str">
        <f>IFERROR(Copen!AE42/GAMSCopen!AE42,"")</f>
        <v/>
      </c>
      <c r="AG42" s="61" t="str">
        <f>IFERROR(Copen!AF42/GAMSCopen!AF42,"")</f>
        <v/>
      </c>
      <c r="AH42" s="61" t="str">
        <f>IFERROR(Copen!AG42/GAMSCopen!AG42,"")</f>
        <v/>
      </c>
      <c r="AI42" s="61" t="str">
        <f>IFERROR(Copen!AH42/GAMSCopen!AH42,"")</f>
        <v/>
      </c>
      <c r="AJ42" s="61" t="str">
        <f>IFERROR(Copen!AI42/GAMSCopen!AI42,"")</f>
        <v/>
      </c>
      <c r="AK42" s="61" t="str">
        <f>IFERROR(Copen!AJ42/GAMSCopen!AJ42,"")</f>
        <v/>
      </c>
      <c r="AL42" s="61" t="str">
        <f>IFERROR(Copen!AK42/GAMSCopen!AK42,"")</f>
        <v/>
      </c>
      <c r="AM42" s="61" t="str">
        <f>IFERROR(Copen!AL42/GAMSCopen!AL42,"")</f>
        <v/>
      </c>
      <c r="AN42" s="61" t="str">
        <f>IFERROR(Copen!AM42/GAMSCopen!AM42,"")</f>
        <v/>
      </c>
      <c r="AO42" s="61" t="str">
        <f>IFERROR(Copen!AN42/GAMSCopen!AN42,"")</f>
        <v/>
      </c>
      <c r="AP42" s="61" t="str">
        <f>IFERROR(Copen!AO42/GAMSCopen!AO42,"")</f>
        <v/>
      </c>
      <c r="AQ42" s="61" t="str">
        <f>IFERROR(Copen!AP42/GAMSCopen!AP42,"")</f>
        <v/>
      </c>
      <c r="AR42" s="61" t="str">
        <f>IFERROR(Copen!AQ42/GAMSCopen!AQ42,"")</f>
        <v/>
      </c>
      <c r="AS42" s="61" t="str">
        <f>IFERROR(Copen!AR42/GAMSCopen!AR42,"")</f>
        <v/>
      </c>
      <c r="AT42" s="61" t="str">
        <f>IFERROR(Copen!AS42/GAMSCopen!AS42,"")</f>
        <v/>
      </c>
      <c r="AU42" s="61" t="str">
        <f>IFERROR(Copen!AT42/GAMSCopen!AT42,"")</f>
        <v/>
      </c>
      <c r="AV42" s="61" t="str">
        <f>IFERROR(Copen!AU42/GAMSCopen!AU42,"")</f>
        <v/>
      </c>
      <c r="AW42" s="61" t="str">
        <f>IFERROR(Copen!AV42/GAMSCopen!AV42,"")</f>
        <v/>
      </c>
      <c r="AX42" s="61" t="str">
        <f>IFERROR(Copen!AW42/GAMSCopen!AW42,"")</f>
        <v/>
      </c>
      <c r="AY42" s="61" t="str">
        <f>IFERROR(Copen!AX42/GAMSCopen!AX42,"")</f>
        <v/>
      </c>
      <c r="AZ42" s="61" t="str">
        <f>IFERROR(Copen!AY42/GAMSCopen!AY42,"")</f>
        <v/>
      </c>
      <c r="BA42" s="61" t="str">
        <f>IFERROR(Copen!AZ42/GAMSCopen!AZ42,"")</f>
        <v/>
      </c>
      <c r="BB42" s="61" t="str">
        <f>IFERROR(Copen!BA42/GAMSCopen!BA42,"")</f>
        <v/>
      </c>
      <c r="BC42" s="61" t="str">
        <f>IFERROR(Copen!BB42/GAMSCopen!BB42,"")</f>
        <v/>
      </c>
      <c r="BD42" s="61" t="str">
        <f>IFERROR(Copen!BC42/GAMSCopen!BC42,"")</f>
        <v/>
      </c>
      <c r="BE42" s="61" t="str">
        <f>IFERROR(Copen!BD42/GAMSCopen!BD42,"")</f>
        <v/>
      </c>
      <c r="BF42" s="61" t="str">
        <f>IFERROR(Copen!BE42/GAMSCopen!BE42,"")</f>
        <v/>
      </c>
      <c r="BG42" s="61" t="str">
        <f>IFERROR(Copen!BF42/GAMSCopen!BF42,"")</f>
        <v/>
      </c>
      <c r="BH42" s="61" t="str">
        <f>IFERROR(Copen!BG42/GAMSCopen!BG42,"")</f>
        <v/>
      </c>
      <c r="BI42" s="61" t="str">
        <f>IFERROR(Copen!BH42/GAMSCopen!BH42,"")</f>
        <v/>
      </c>
      <c r="BJ42" s="61" t="str">
        <f>IFERROR(Copen!BI42/GAMSCopen!BI42,"")</f>
        <v/>
      </c>
    </row>
    <row r="43" spans="1:62" x14ac:dyDescent="0.25">
      <c r="A43" t="str">
        <f>Copen!A43</f>
        <v xml:space="preserve">     Growth rate of sigma (per year, log)</v>
      </c>
      <c r="B43" t="str">
        <f>GAMSbase!A43</f>
        <v>Growth Rate of Sigma</v>
      </c>
      <c r="C43" s="61">
        <f>IFERROR(Copen!B43/GAMSCopen!B43,"")</f>
        <v>1</v>
      </c>
      <c r="D43" s="61">
        <f>IFERROR(Copen!C43/GAMSCopen!C43,"")</f>
        <v>1.000000000005024</v>
      </c>
      <c r="E43" s="61">
        <f>IFERROR(Copen!D43/GAMSCopen!D43,"")</f>
        <v>1.0000000002118572</v>
      </c>
      <c r="F43" s="61">
        <f>IFERROR(Copen!E43/GAMSCopen!E43,"")</f>
        <v>0.99999999630699299</v>
      </c>
      <c r="G43" s="61">
        <f>IFERROR(Copen!F43/GAMSCopen!F43,"")</f>
        <v>1.0000000049271474</v>
      </c>
      <c r="H43" s="61">
        <f>IFERROR(Copen!G43/GAMSCopen!G43,"")</f>
        <v>1.0000000026628246</v>
      </c>
      <c r="I43" s="61">
        <f>IFERROR(Copen!H43/GAMSCopen!H43,"")</f>
        <v>0.99999999717969201</v>
      </c>
      <c r="J43" s="61">
        <f>IFERROR(Copen!I43/GAMSCopen!I43,"")</f>
        <v>0.99999999693138908</v>
      </c>
      <c r="K43" s="61">
        <f>IFERROR(Copen!J43/GAMSCopen!J43,"")</f>
        <v>1.0000000007658563</v>
      </c>
      <c r="L43" s="61">
        <f>IFERROR(Copen!K43/GAMSCopen!K43,"")</f>
        <v>0.9999999976791687</v>
      </c>
      <c r="M43" s="61">
        <f>IFERROR(Copen!L43/GAMSCopen!L43,"")</f>
        <v>0.99999999810454387</v>
      </c>
      <c r="N43" s="61">
        <f>IFERROR(Copen!M43/GAMSCopen!M43,"")</f>
        <v>1.0000000027523928</v>
      </c>
      <c r="O43" s="61">
        <f>IFERROR(Copen!N43/GAMSCopen!N43,"")</f>
        <v>1.0000000023607123</v>
      </c>
      <c r="P43" s="61">
        <f>IFERROR(Copen!O43/GAMSCopen!O43,"")</f>
        <v>0.99999999878555468</v>
      </c>
      <c r="Q43" s="61">
        <f>IFERROR(Copen!P43/GAMSCopen!P43,"")</f>
        <v>1.0000000052789766</v>
      </c>
      <c r="R43" s="61">
        <f>IFERROR(Copen!Q43/GAMSCopen!Q43,"")</f>
        <v>1.0000000036541661</v>
      </c>
      <c r="S43" s="61">
        <f>IFERROR(Copen!R43/GAMSCopen!R43,"")</f>
        <v>0.99999999765712067</v>
      </c>
      <c r="T43" s="61">
        <f>IFERROR(Copen!S43/GAMSCopen!S43,"")</f>
        <v>1.0000000026303963</v>
      </c>
      <c r="U43" s="61">
        <f>IFERROR(Copen!T43/GAMSCopen!T43,"")</f>
        <v>1.0000000020308266</v>
      </c>
      <c r="V43" s="61">
        <f>IFERROR(Copen!U43/GAMSCopen!U43,"")</f>
        <v>1.0000000016085027</v>
      </c>
      <c r="W43" s="61">
        <f>IFERROR(Copen!V43/GAMSCopen!V43,"")</f>
        <v>0.99999999680999585</v>
      </c>
      <c r="X43" s="61">
        <f>IFERROR(Copen!W43/GAMSCopen!W43,"")</f>
        <v>0.9999999947307493</v>
      </c>
      <c r="Y43" s="61">
        <f>IFERROR(Copen!X43/GAMSCopen!X43,"")</f>
        <v>1.0000000032417531</v>
      </c>
      <c r="Z43" s="61">
        <f>IFERROR(Copen!Y43/GAMSCopen!Y43,"")</f>
        <v>0.99999999734589007</v>
      </c>
      <c r="AA43" s="61">
        <f>IFERROR(Copen!Z43/GAMSCopen!Z43,"")</f>
        <v>0.99999999727813149</v>
      </c>
      <c r="AB43" s="61">
        <f>IFERROR(Copen!AA43/GAMSCopen!AA43,"")</f>
        <v>1.0000000016497079</v>
      </c>
      <c r="AC43" s="61">
        <f>IFERROR(Copen!AB43/GAMSCopen!AB43,"")</f>
        <v>0.99999999828663644</v>
      </c>
      <c r="AD43" s="61">
        <f>IFERROR(Copen!AC43/GAMSCopen!AC43,"")</f>
        <v>0.99999999829488484</v>
      </c>
      <c r="AE43" s="61">
        <f>IFERROR(Copen!AD43/GAMSCopen!AD43,"")</f>
        <v>1.0000000021333855</v>
      </c>
      <c r="AF43" s="61">
        <f>IFERROR(Copen!AE43/GAMSCopen!AE43,"")</f>
        <v>0.99999999934108408</v>
      </c>
      <c r="AG43" s="61">
        <f>IFERROR(Copen!AF43/GAMSCopen!AF43,"")</f>
        <v>1.0000000031174781</v>
      </c>
      <c r="AH43" s="61">
        <f>IFERROR(Copen!AG43/GAMSCopen!AG43,"")</f>
        <v>1.0000000042054329</v>
      </c>
      <c r="AI43" s="61">
        <f>IFERROR(Copen!AH43/GAMSCopen!AH43,"")</f>
        <v>1.0000000055297205</v>
      </c>
      <c r="AJ43" s="61">
        <f>IFERROR(Copen!AI43/GAMSCopen!AI43,"")</f>
        <v>0.99999999891183988</v>
      </c>
      <c r="AK43" s="61">
        <f>IFERROR(Copen!AJ43/GAMSCopen!AJ43,"")</f>
        <v>1.0000000003498566</v>
      </c>
      <c r="AL43" s="61">
        <f>IFERROR(Copen!AK43/GAMSCopen!AK43,"")</f>
        <v>1.0000000029695015</v>
      </c>
      <c r="AM43" s="61">
        <f>IFERROR(Copen!AL43/GAMSCopen!AL43,"")</f>
        <v>1.0000000003899372</v>
      </c>
      <c r="AN43" s="61">
        <f>IFERROR(Copen!AM43/GAMSCopen!AM43,"")</f>
        <v>0.9999999987679995</v>
      </c>
      <c r="AO43" s="61">
        <f>IFERROR(Copen!AN43/GAMSCopen!AN43,"")</f>
        <v>1.0000000050173674</v>
      </c>
      <c r="AP43" s="61">
        <f>IFERROR(Copen!AO43/GAMSCopen!AO43,"")</f>
        <v>1.0000000025142246</v>
      </c>
      <c r="AQ43" s="61">
        <f>IFERROR(Copen!AP43/GAMSCopen!AP43,"")</f>
        <v>0.99999999936314143</v>
      </c>
      <c r="AR43" s="61">
        <f>IFERROR(Copen!AQ43/GAMSCopen!AQ43,"")</f>
        <v>1.0000000044651411</v>
      </c>
      <c r="AS43" s="61">
        <f>IFERROR(Copen!AR43/GAMSCopen!AR43,"")</f>
        <v>1.0000000028562983</v>
      </c>
      <c r="AT43" s="61">
        <f>IFERROR(Copen!AS43/GAMSCopen!AS43,"")</f>
        <v>1.0000000047037187</v>
      </c>
      <c r="AU43" s="61">
        <f>IFERROR(Copen!AT43/GAMSCopen!AT43,"")</f>
        <v>0.9999999960877507</v>
      </c>
      <c r="AV43" s="61">
        <f>IFERROR(Copen!AU43/GAMSCopen!AU43,"")</f>
        <v>1.0000000010154522</v>
      </c>
      <c r="AW43" s="61">
        <f>IFERROR(Copen!AV43/GAMSCopen!AV43,"")</f>
        <v>0.9999999942598039</v>
      </c>
      <c r="AX43" s="61">
        <f>IFERROR(Copen!AW43/GAMSCopen!AW43,"")</f>
        <v>1.0000000013205321</v>
      </c>
      <c r="AY43" s="61">
        <f>IFERROR(Copen!AX43/GAMSCopen!AX43,"")</f>
        <v>0.99999999798713624</v>
      </c>
      <c r="AZ43" s="61">
        <f>IFERROR(Copen!AY43/GAMSCopen!AY43,"")</f>
        <v>0.99999999852725019</v>
      </c>
      <c r="BA43" s="61">
        <f>IFERROR(Copen!AZ43/GAMSCopen!AZ43,"")</f>
        <v>1.0000000052869822</v>
      </c>
      <c r="BB43" s="61">
        <f>IFERROR(Copen!BA43/GAMSCopen!BA43,"")</f>
        <v>0.99999999547894403</v>
      </c>
      <c r="BC43" s="61">
        <f>IFERROR(Copen!BB43/GAMSCopen!BB43,"")</f>
        <v>0.99999999837419429</v>
      </c>
      <c r="BD43" s="61">
        <f>IFERROR(Copen!BC43/GAMSCopen!BC43,"")</f>
        <v>1.0000000053579143</v>
      </c>
      <c r="BE43" s="61">
        <f>IFERROR(Copen!BD43/GAMSCopen!BD43,"")</f>
        <v>0.9999999951716857</v>
      </c>
      <c r="BF43" s="61">
        <f>IFERROR(Copen!BE43/GAMSCopen!BE43,"")</f>
        <v>0.99999999943105333</v>
      </c>
      <c r="BG43" s="61">
        <f>IFERROR(Copen!BF43/GAMSCopen!BF43,"")</f>
        <v>0.99999999808831241</v>
      </c>
      <c r="BH43" s="61">
        <f>IFERROR(Copen!BG43/GAMSCopen!BG43,"")</f>
        <v>0.99999999792299799</v>
      </c>
      <c r="BI43" s="61">
        <f>IFERROR(Copen!BH43/GAMSCopen!BH43,"")</f>
        <v>1.0000000064840429</v>
      </c>
      <c r="BJ43" s="61">
        <f>IFERROR(Copen!BI43/GAMSCopen!BI43,"")</f>
        <v>0</v>
      </c>
    </row>
    <row r="44" spans="1:62" x14ac:dyDescent="0.25">
      <c r="A44" t="str">
        <f>Copen!A44</f>
        <v>Carbon emissions from land use change (GTCO2 per year)</v>
      </c>
      <c r="B44" t="str">
        <f>GAMSbase!A44</f>
        <v>Carbon Emissions from Land Use Change</v>
      </c>
      <c r="C44" s="61">
        <f>IFERROR(Copen!B44/GAMSCopen!B44,"")</f>
        <v>1</v>
      </c>
      <c r="D44" s="61">
        <f>IFERROR(Copen!C44/GAMSCopen!C44,"")</f>
        <v>1</v>
      </c>
      <c r="E44" s="61">
        <f>IFERROR(Copen!D44/GAMSCopen!D44,"")</f>
        <v>1</v>
      </c>
      <c r="F44" s="61">
        <f>IFERROR(Copen!E44/GAMSCopen!E44,"")</f>
        <v>1.0000000000000002</v>
      </c>
      <c r="G44" s="61">
        <f>IFERROR(Copen!F44/GAMSCopen!F44,"")</f>
        <v>1.0000000000000002</v>
      </c>
      <c r="H44" s="61">
        <f>IFERROR(Copen!G44/GAMSCopen!G44,"")</f>
        <v>1.0000000000000002</v>
      </c>
      <c r="I44" s="61">
        <f>IFERROR(Copen!H44/GAMSCopen!H44,"")</f>
        <v>1.0000000000000002</v>
      </c>
      <c r="J44" s="61">
        <f>IFERROR(Copen!I44/GAMSCopen!I44,"")</f>
        <v>1.0000000000000002</v>
      </c>
      <c r="K44" s="61">
        <f>IFERROR(Copen!J44/GAMSCopen!J44,"")</f>
        <v>1.0000000000000004</v>
      </c>
      <c r="L44" s="61">
        <f>IFERROR(Copen!K44/GAMSCopen!K44,"")</f>
        <v>1.0000000000000004</v>
      </c>
      <c r="M44" s="61">
        <f>IFERROR(Copen!L44/GAMSCopen!L44,"")</f>
        <v>1.0000000000564442</v>
      </c>
      <c r="N44" s="61">
        <f>IFERROR(Copen!M44/GAMSCopen!M44,"")</f>
        <v>1.0000000001269991</v>
      </c>
      <c r="O44" s="61">
        <f>IFERROR(Copen!N44/GAMSCopen!N44,"")</f>
        <v>1.0000000001269991</v>
      </c>
      <c r="P44" s="61">
        <f>IFERROR(Copen!O44/GAMSCopen!O44,"")</f>
        <v>0.99999999990651567</v>
      </c>
      <c r="Q44" s="61">
        <f>IFERROR(Copen!P44/GAMSCopen!P44,"")</f>
        <v>0.99999999976871345</v>
      </c>
      <c r="R44" s="61">
        <f>IFERROR(Copen!Q44/GAMSCopen!Q44,"")</f>
        <v>0.99999999994096622</v>
      </c>
      <c r="S44" s="61">
        <f>IFERROR(Copen!R44/GAMSCopen!R44,"")</f>
        <v>1.0000000001562821</v>
      </c>
      <c r="T44" s="61">
        <f>IFERROR(Copen!S44/GAMSCopen!S44,"")</f>
        <v>0.9999999993488472</v>
      </c>
      <c r="U44" s="61">
        <f>IFERROR(Copen!T44/GAMSCopen!T44,"")</f>
        <v>0.99999999968527853</v>
      </c>
      <c r="V44" s="61">
        <f>IFERROR(Copen!U44/GAMSCopen!U44,"")</f>
        <v>0.99999999926473959</v>
      </c>
      <c r="W44" s="61">
        <f>IFERROR(Copen!V44/GAMSCopen!V44,"")</f>
        <v>0.99999999873906598</v>
      </c>
      <c r="X44" s="61">
        <f>IFERROR(Copen!W44/GAMSCopen!W44,"")</f>
        <v>1.0000000007103427</v>
      </c>
      <c r="Y44" s="61">
        <f>IFERROR(Copen!X44/GAMSCopen!X44,"")</f>
        <v>0.99999999906761217</v>
      </c>
      <c r="Z44" s="61">
        <f>IFERROR(Copen!Y44/GAMSCopen!Y44,"")</f>
        <v>1.000000002147732</v>
      </c>
      <c r="AA44" s="61">
        <f>IFERROR(Copen!Z44/GAMSCopen!Z44,"")</f>
        <v>0.99999999958096553</v>
      </c>
      <c r="AB44" s="61">
        <f>IFERROR(Copen!AA44/GAMSCopen!AA44,"")</f>
        <v>1.0000000011851946</v>
      </c>
      <c r="AC44" s="61">
        <f>IFERROR(Copen!AB44/GAMSCopen!AB44,"")</f>
        <v>1.0000000011851948</v>
      </c>
      <c r="AD44" s="61">
        <f>IFERROR(Copen!AC44/GAMSCopen!AC44,"")</f>
        <v>1.0000000011851946</v>
      </c>
      <c r="AE44" s="61">
        <f>IFERROR(Copen!AD44/GAMSCopen!AD44,"")</f>
        <v>1.0000000043184549</v>
      </c>
      <c r="AF44" s="61">
        <f>IFERROR(Copen!AE44/GAMSCopen!AE44,"")</f>
        <v>0.99999999256873018</v>
      </c>
      <c r="AG44" s="61">
        <f>IFERROR(Copen!AF44/GAMSCopen!AF44,"")</f>
        <v>1.0000000072558861</v>
      </c>
      <c r="AH44" s="61">
        <f>IFERROR(Copen!AG44/GAMSCopen!AG44,"")</f>
        <v>1.0000000011362378</v>
      </c>
      <c r="AI44" s="61">
        <f>IFERROR(Copen!AH44/GAMSCopen!AH44,"")</f>
        <v>0.99999998583711747</v>
      </c>
      <c r="AJ44" s="61">
        <f>IFERROR(Copen!AI44/GAMSCopen!AI44,"")</f>
        <v>0.99999999539906759</v>
      </c>
      <c r="AK44" s="61">
        <f>IFERROR(Copen!AJ44/GAMSCopen!AJ44,"")</f>
        <v>0.9999999953990677</v>
      </c>
      <c r="AL44" s="61">
        <f>IFERROR(Copen!AK44/GAMSCopen!AK44,"")</f>
        <v>1.0000000252801633</v>
      </c>
      <c r="AM44" s="61">
        <f>IFERROR(Copen!AL44/GAMSCopen!AL44,"")</f>
        <v>1.0000000252801633</v>
      </c>
      <c r="AN44" s="61">
        <f>IFERROR(Copen!AM44/GAMSCopen!AM44,"")</f>
        <v>0.99999997859095224</v>
      </c>
      <c r="AO44" s="61">
        <f>IFERROR(Copen!AN44/GAMSCopen!AN44,"")</f>
        <v>0.99999997859095235</v>
      </c>
      <c r="AP44" s="61">
        <f>IFERROR(Copen!AO44/GAMSCopen!AO44,"")</f>
        <v>1.0000000880187974</v>
      </c>
      <c r="AQ44" s="61">
        <f>IFERROR(Copen!AP44/GAMSCopen!AP44,"")</f>
        <v>1.0000000880187976</v>
      </c>
      <c r="AR44" s="61">
        <f>IFERROR(Copen!AQ44/GAMSCopen!AQ44,"")</f>
        <v>0.99999997403145946</v>
      </c>
      <c r="AS44" s="61">
        <f>IFERROR(Copen!AR44/GAMSCopen!AR44,"")</f>
        <v>0.99999983154732353</v>
      </c>
      <c r="AT44" s="61">
        <f>IFERROR(Copen!AS44/GAMSCopen!AS44,"")</f>
        <v>0.99999983154732364</v>
      </c>
      <c r="AU44" s="61">
        <f>IFERROR(Copen!AT44/GAMSCopen!AT44,"")</f>
        <v>0.99999994286305149</v>
      </c>
      <c r="AV44" s="61">
        <f>IFERROR(Copen!AU44/GAMSCopen!AU44,"")</f>
        <v>0.99999980371839559</v>
      </c>
      <c r="AW44" s="61">
        <f>IFERROR(Copen!AV44/GAMSCopen!AV44,"")</f>
        <v>1.000000151580108</v>
      </c>
      <c r="AX44" s="61">
        <f>IFERROR(Copen!AW44/GAMSCopen!AW44,"")</f>
        <v>0.99999971675300536</v>
      </c>
      <c r="AY44" s="61">
        <f>IFERROR(Copen!AX44/GAMSCopen!AX44,"")</f>
        <v>0.99999944498625837</v>
      </c>
      <c r="AZ44" s="61">
        <f>IFERROR(Copen!AY44/GAMSCopen!AY44,"")</f>
        <v>0.99999944498625848</v>
      </c>
      <c r="BA44" s="61">
        <f>IFERROR(Copen!AZ44/GAMSCopen!AZ44,"")</f>
        <v>0.99999944498625859</v>
      </c>
      <c r="BB44" s="61">
        <f>IFERROR(Copen!BA44/GAMSCopen!BA44,"")</f>
        <v>1.0000010373716453</v>
      </c>
      <c r="BC44" s="61">
        <f>IFERROR(Copen!BB44/GAMSCopen!BB44,"")</f>
        <v>0.9999990468907044</v>
      </c>
      <c r="BD44" s="61">
        <f>IFERROR(Copen!BC44/GAMSCopen!BC44,"")</f>
        <v>0.9999990468907044</v>
      </c>
      <c r="BE44" s="61">
        <f>IFERROR(Copen!BD44/GAMSCopen!BD44,"")</f>
        <v>1.0000011203085233</v>
      </c>
      <c r="BF44" s="61">
        <f>IFERROR(Copen!BE44/GAMSCopen!BE44,"")</f>
        <v>0.99999723265716622</v>
      </c>
      <c r="BG44" s="61">
        <f>IFERROR(Copen!BF44/GAMSCopen!BF44,"")</f>
        <v>0.99999723265716634</v>
      </c>
      <c r="BH44" s="61">
        <f>IFERROR(Copen!BG44/GAMSCopen!BG44,"")</f>
        <v>1.0000012822946525</v>
      </c>
      <c r="BI44" s="61">
        <f>IFERROR(Copen!BH44/GAMSCopen!BH44,"")</f>
        <v>1.0000038133347373</v>
      </c>
      <c r="BJ44" s="61">
        <f>IFERROR(Copen!BI44/GAMSCopen!BI44,"")</f>
        <v>1.0000069771528606</v>
      </c>
    </row>
    <row r="45" spans="1:62" x14ac:dyDescent="0.25">
      <c r="A45" t="str">
        <f>Copen!A45</f>
        <v xml:space="preserve">      CO2 emissions, land use (GTCO2 per year, 2010)</v>
      </c>
      <c r="B45" t="str">
        <f>GAMSbase!A45</f>
        <v>Initial Carbon Emissions from Land</v>
      </c>
      <c r="C45" s="61">
        <f>IFERROR(Copen!B45/GAMSCopen!B45,"")</f>
        <v>1</v>
      </c>
      <c r="D45" s="61" t="str">
        <f>IFERROR(Copen!C45/GAMSCopen!C45,"")</f>
        <v/>
      </c>
      <c r="E45" s="61" t="str">
        <f>IFERROR(Copen!D45/GAMSCopen!D45,"")</f>
        <v/>
      </c>
      <c r="F45" s="61" t="str">
        <f>IFERROR(Copen!E45/GAMSCopen!E45,"")</f>
        <v/>
      </c>
      <c r="G45" s="61" t="str">
        <f>IFERROR(Copen!F45/GAMSCopen!F45,"")</f>
        <v/>
      </c>
      <c r="H45" s="61" t="str">
        <f>IFERROR(Copen!G45/GAMSCopen!G45,"")</f>
        <v/>
      </c>
      <c r="I45" s="61" t="str">
        <f>IFERROR(Copen!H45/GAMSCopen!H45,"")</f>
        <v/>
      </c>
      <c r="J45" s="61" t="str">
        <f>IFERROR(Copen!I45/GAMSCopen!I45,"")</f>
        <v/>
      </c>
      <c r="K45" s="61" t="str">
        <f>IFERROR(Copen!J45/GAMSCopen!J45,"")</f>
        <v/>
      </c>
      <c r="L45" s="61" t="str">
        <f>IFERROR(Copen!K45/GAMSCopen!K45,"")</f>
        <v/>
      </c>
      <c r="M45" s="61" t="str">
        <f>IFERROR(Copen!L45/GAMSCopen!L45,"")</f>
        <v/>
      </c>
      <c r="N45" s="61" t="str">
        <f>IFERROR(Copen!M45/GAMSCopen!M45,"")</f>
        <v/>
      </c>
      <c r="O45" s="61" t="str">
        <f>IFERROR(Copen!N45/GAMSCopen!N45,"")</f>
        <v/>
      </c>
      <c r="P45" s="61" t="str">
        <f>IFERROR(Copen!O45/GAMSCopen!O45,"")</f>
        <v/>
      </c>
      <c r="Q45" s="61" t="str">
        <f>IFERROR(Copen!P45/GAMSCopen!P45,"")</f>
        <v/>
      </c>
      <c r="R45" s="61" t="str">
        <f>IFERROR(Copen!Q45/GAMSCopen!Q45,"")</f>
        <v/>
      </c>
      <c r="S45" s="61" t="str">
        <f>IFERROR(Copen!R45/GAMSCopen!R45,"")</f>
        <v/>
      </c>
      <c r="T45" s="61" t="str">
        <f>IFERROR(Copen!S45/GAMSCopen!S45,"")</f>
        <v/>
      </c>
      <c r="U45" s="61" t="str">
        <f>IFERROR(Copen!T45/GAMSCopen!T45,"")</f>
        <v/>
      </c>
      <c r="V45" s="61" t="str">
        <f>IFERROR(Copen!U45/GAMSCopen!U45,"")</f>
        <v/>
      </c>
      <c r="W45" s="61" t="str">
        <f>IFERROR(Copen!V45/GAMSCopen!V45,"")</f>
        <v/>
      </c>
      <c r="X45" s="61" t="str">
        <f>IFERROR(Copen!W45/GAMSCopen!W45,"")</f>
        <v/>
      </c>
      <c r="Y45" s="61" t="str">
        <f>IFERROR(Copen!X45/GAMSCopen!X45,"")</f>
        <v/>
      </c>
      <c r="Z45" s="61" t="str">
        <f>IFERROR(Copen!Y45/GAMSCopen!Y45,"")</f>
        <v/>
      </c>
      <c r="AA45" s="61" t="str">
        <f>IFERROR(Copen!Z45/GAMSCopen!Z45,"")</f>
        <v/>
      </c>
      <c r="AB45" s="61" t="str">
        <f>IFERROR(Copen!AA45/GAMSCopen!AA45,"")</f>
        <v/>
      </c>
      <c r="AC45" s="61" t="str">
        <f>IFERROR(Copen!AB45/GAMSCopen!AB45,"")</f>
        <v/>
      </c>
      <c r="AD45" s="61" t="str">
        <f>IFERROR(Copen!AC45/GAMSCopen!AC45,"")</f>
        <v/>
      </c>
      <c r="AE45" s="61" t="str">
        <f>IFERROR(Copen!AD45/GAMSCopen!AD45,"")</f>
        <v/>
      </c>
      <c r="AF45" s="61" t="str">
        <f>IFERROR(Copen!AE45/GAMSCopen!AE45,"")</f>
        <v/>
      </c>
      <c r="AG45" s="61" t="str">
        <f>IFERROR(Copen!AF45/GAMSCopen!AF45,"")</f>
        <v/>
      </c>
      <c r="AH45" s="61" t="str">
        <f>IFERROR(Copen!AG45/GAMSCopen!AG45,"")</f>
        <v/>
      </c>
      <c r="AI45" s="61" t="str">
        <f>IFERROR(Copen!AH45/GAMSCopen!AH45,"")</f>
        <v/>
      </c>
      <c r="AJ45" s="61" t="str">
        <f>IFERROR(Copen!AI45/GAMSCopen!AI45,"")</f>
        <v/>
      </c>
      <c r="AK45" s="61" t="str">
        <f>IFERROR(Copen!AJ45/GAMSCopen!AJ45,"")</f>
        <v/>
      </c>
      <c r="AL45" s="61" t="str">
        <f>IFERROR(Copen!AK45/GAMSCopen!AK45,"")</f>
        <v/>
      </c>
      <c r="AM45" s="61" t="str">
        <f>IFERROR(Copen!AL45/GAMSCopen!AL45,"")</f>
        <v/>
      </c>
      <c r="AN45" s="61" t="str">
        <f>IFERROR(Copen!AM45/GAMSCopen!AM45,"")</f>
        <v/>
      </c>
      <c r="AO45" s="61" t="str">
        <f>IFERROR(Copen!AN45/GAMSCopen!AN45,"")</f>
        <v/>
      </c>
      <c r="AP45" s="61" t="str">
        <f>IFERROR(Copen!AO45/GAMSCopen!AO45,"")</f>
        <v/>
      </c>
      <c r="AQ45" s="61" t="str">
        <f>IFERROR(Copen!AP45/GAMSCopen!AP45,"")</f>
        <v/>
      </c>
      <c r="AR45" s="61" t="str">
        <f>IFERROR(Copen!AQ45/GAMSCopen!AQ45,"")</f>
        <v/>
      </c>
      <c r="AS45" s="61" t="str">
        <f>IFERROR(Copen!AR45/GAMSCopen!AR45,"")</f>
        <v/>
      </c>
      <c r="AT45" s="61" t="str">
        <f>IFERROR(Copen!AS45/GAMSCopen!AS45,"")</f>
        <v/>
      </c>
      <c r="AU45" s="61" t="str">
        <f>IFERROR(Copen!AT45/GAMSCopen!AT45,"")</f>
        <v/>
      </c>
      <c r="AV45" s="61" t="str">
        <f>IFERROR(Copen!AU45/GAMSCopen!AU45,"")</f>
        <v/>
      </c>
      <c r="AW45" s="61" t="str">
        <f>IFERROR(Copen!AV45/GAMSCopen!AV45,"")</f>
        <v/>
      </c>
      <c r="AX45" s="61" t="str">
        <f>IFERROR(Copen!AW45/GAMSCopen!AW45,"")</f>
        <v/>
      </c>
      <c r="AY45" s="61" t="str">
        <f>IFERROR(Copen!AX45/GAMSCopen!AX45,"")</f>
        <v/>
      </c>
      <c r="AZ45" s="61" t="str">
        <f>IFERROR(Copen!AY45/GAMSCopen!AY45,"")</f>
        <v/>
      </c>
      <c r="BA45" s="61" t="str">
        <f>IFERROR(Copen!AZ45/GAMSCopen!AZ45,"")</f>
        <v/>
      </c>
      <c r="BB45" s="61" t="str">
        <f>IFERROR(Copen!BA45/GAMSCopen!BA45,"")</f>
        <v/>
      </c>
      <c r="BC45" s="61" t="str">
        <f>IFERROR(Copen!BB45/GAMSCopen!BB45,"")</f>
        <v/>
      </c>
      <c r="BD45" s="61" t="str">
        <f>IFERROR(Copen!BC45/GAMSCopen!BC45,"")</f>
        <v/>
      </c>
      <c r="BE45" s="61" t="str">
        <f>IFERROR(Copen!BD45/GAMSCopen!BD45,"")</f>
        <v/>
      </c>
      <c r="BF45" s="61" t="str">
        <f>IFERROR(Copen!BE45/GAMSCopen!BE45,"")</f>
        <v/>
      </c>
      <c r="BG45" s="61" t="str">
        <f>IFERROR(Copen!BF45/GAMSCopen!BF45,"")</f>
        <v/>
      </c>
      <c r="BH45" s="61" t="str">
        <f>IFERROR(Copen!BG45/GAMSCopen!BG45,"")</f>
        <v/>
      </c>
      <c r="BI45" s="61" t="str">
        <f>IFERROR(Copen!BH45/GAMSCopen!BH45,"")</f>
        <v/>
      </c>
      <c r="BJ45" s="61" t="str">
        <f>IFERROR(Copen!BI45/GAMSCopen!BI45,"")</f>
        <v/>
      </c>
    </row>
    <row r="46" spans="1:62" x14ac:dyDescent="0.25">
      <c r="A46" t="str">
        <f>Copen!A46</f>
        <v>PARTICIPATION</v>
      </c>
      <c r="B46" t="str">
        <f>GAMSbase!A46</f>
        <v>* PARTICIPATION</v>
      </c>
      <c r="C46" s="61" t="str">
        <f>IFERROR(Copen!B46/GAMSCopen!B46,"")</f>
        <v/>
      </c>
      <c r="D46" s="61" t="str">
        <f>IFERROR(Copen!C46/GAMSCopen!C46,"")</f>
        <v/>
      </c>
      <c r="E46" s="61" t="str">
        <f>IFERROR(Copen!D46/GAMSCopen!D46,"")</f>
        <v/>
      </c>
      <c r="F46" s="61" t="str">
        <f>IFERROR(Copen!E46/GAMSCopen!E46,"")</f>
        <v/>
      </c>
      <c r="G46" s="61" t="str">
        <f>IFERROR(Copen!F46/GAMSCopen!F46,"")</f>
        <v/>
      </c>
      <c r="H46" s="61" t="str">
        <f>IFERROR(Copen!G46/GAMSCopen!G46,"")</f>
        <v/>
      </c>
      <c r="I46" s="61" t="str">
        <f>IFERROR(Copen!H46/GAMSCopen!H46,"")</f>
        <v/>
      </c>
      <c r="J46" s="61" t="str">
        <f>IFERROR(Copen!I46/GAMSCopen!I46,"")</f>
        <v/>
      </c>
      <c r="K46" s="61" t="str">
        <f>IFERROR(Copen!J46/GAMSCopen!J46,"")</f>
        <v/>
      </c>
      <c r="L46" s="61" t="str">
        <f>IFERROR(Copen!K46/GAMSCopen!K46,"")</f>
        <v/>
      </c>
      <c r="M46" s="61" t="str">
        <f>IFERROR(Copen!L46/GAMSCopen!L46,"")</f>
        <v/>
      </c>
      <c r="N46" s="61" t="str">
        <f>IFERROR(Copen!M46/GAMSCopen!M46,"")</f>
        <v/>
      </c>
      <c r="O46" s="61" t="str">
        <f>IFERROR(Copen!N46/GAMSCopen!N46,"")</f>
        <v/>
      </c>
      <c r="P46" s="61" t="str">
        <f>IFERROR(Copen!O46/GAMSCopen!O46,"")</f>
        <v/>
      </c>
      <c r="Q46" s="61" t="str">
        <f>IFERROR(Copen!P46/GAMSCopen!P46,"")</f>
        <v/>
      </c>
      <c r="R46" s="61" t="str">
        <f>IFERROR(Copen!Q46/GAMSCopen!Q46,"")</f>
        <v/>
      </c>
      <c r="S46" s="61" t="str">
        <f>IFERROR(Copen!R46/GAMSCopen!R46,"")</f>
        <v/>
      </c>
      <c r="T46" s="61" t="str">
        <f>IFERROR(Copen!S46/GAMSCopen!S46,"")</f>
        <v/>
      </c>
      <c r="U46" s="61" t="str">
        <f>IFERROR(Copen!T46/GAMSCopen!T46,"")</f>
        <v/>
      </c>
      <c r="V46" s="61" t="str">
        <f>IFERROR(Copen!U46/GAMSCopen!U46,"")</f>
        <v/>
      </c>
      <c r="W46" s="61" t="str">
        <f>IFERROR(Copen!V46/GAMSCopen!V46,"")</f>
        <v/>
      </c>
      <c r="X46" s="61" t="str">
        <f>IFERROR(Copen!W46/GAMSCopen!W46,"")</f>
        <v/>
      </c>
      <c r="Y46" s="61" t="str">
        <f>IFERROR(Copen!X46/GAMSCopen!X46,"")</f>
        <v/>
      </c>
      <c r="Z46" s="61" t="str">
        <f>IFERROR(Copen!Y46/GAMSCopen!Y46,"")</f>
        <v/>
      </c>
      <c r="AA46" s="61" t="str">
        <f>IFERROR(Copen!Z46/GAMSCopen!Z46,"")</f>
        <v/>
      </c>
      <c r="AB46" s="61" t="str">
        <f>IFERROR(Copen!AA46/GAMSCopen!AA46,"")</f>
        <v/>
      </c>
      <c r="AC46" s="61" t="str">
        <f>IFERROR(Copen!AB46/GAMSCopen!AB46,"")</f>
        <v/>
      </c>
      <c r="AD46" s="61" t="str">
        <f>IFERROR(Copen!AC46/GAMSCopen!AC46,"")</f>
        <v/>
      </c>
      <c r="AE46" s="61" t="str">
        <f>IFERROR(Copen!AD46/GAMSCopen!AD46,"")</f>
        <v/>
      </c>
      <c r="AF46" s="61" t="str">
        <f>IFERROR(Copen!AE46/GAMSCopen!AE46,"")</f>
        <v/>
      </c>
      <c r="AG46" s="61" t="str">
        <f>IFERROR(Copen!AF46/GAMSCopen!AF46,"")</f>
        <v/>
      </c>
      <c r="AH46" s="61" t="str">
        <f>IFERROR(Copen!AG46/GAMSCopen!AG46,"")</f>
        <v/>
      </c>
      <c r="AI46" s="61" t="str">
        <f>IFERROR(Copen!AH46/GAMSCopen!AH46,"")</f>
        <v/>
      </c>
      <c r="AJ46" s="61" t="str">
        <f>IFERROR(Copen!AI46/GAMSCopen!AI46,"")</f>
        <v/>
      </c>
      <c r="AK46" s="61" t="str">
        <f>IFERROR(Copen!AJ46/GAMSCopen!AJ46,"")</f>
        <v/>
      </c>
      <c r="AL46" s="61" t="str">
        <f>IFERROR(Copen!AK46/GAMSCopen!AK46,"")</f>
        <v/>
      </c>
      <c r="AM46" s="61" t="str">
        <f>IFERROR(Copen!AL46/GAMSCopen!AL46,"")</f>
        <v/>
      </c>
      <c r="AN46" s="61" t="str">
        <f>IFERROR(Copen!AM46/GAMSCopen!AM46,"")</f>
        <v/>
      </c>
      <c r="AO46" s="61" t="str">
        <f>IFERROR(Copen!AN46/GAMSCopen!AN46,"")</f>
        <v/>
      </c>
      <c r="AP46" s="61" t="str">
        <f>IFERROR(Copen!AO46/GAMSCopen!AO46,"")</f>
        <v/>
      </c>
      <c r="AQ46" s="61" t="str">
        <f>IFERROR(Copen!AP46/GAMSCopen!AP46,"")</f>
        <v/>
      </c>
      <c r="AR46" s="61" t="str">
        <f>IFERROR(Copen!AQ46/GAMSCopen!AQ46,"")</f>
        <v/>
      </c>
      <c r="AS46" s="61" t="str">
        <f>IFERROR(Copen!AR46/GAMSCopen!AR46,"")</f>
        <v/>
      </c>
      <c r="AT46" s="61" t="str">
        <f>IFERROR(Copen!AS46/GAMSCopen!AS46,"")</f>
        <v/>
      </c>
      <c r="AU46" s="61" t="str">
        <f>IFERROR(Copen!AT46/GAMSCopen!AT46,"")</f>
        <v/>
      </c>
      <c r="AV46" s="61" t="str">
        <f>IFERROR(Copen!AU46/GAMSCopen!AU46,"")</f>
        <v/>
      </c>
      <c r="AW46" s="61" t="str">
        <f>IFERROR(Copen!AV46/GAMSCopen!AV46,"")</f>
        <v/>
      </c>
      <c r="AX46" s="61" t="str">
        <f>IFERROR(Copen!AW46/GAMSCopen!AW46,"")</f>
        <v/>
      </c>
      <c r="AY46" s="61" t="str">
        <f>IFERROR(Copen!AX46/GAMSCopen!AX46,"")</f>
        <v/>
      </c>
      <c r="AZ46" s="61" t="str">
        <f>IFERROR(Copen!AY46/GAMSCopen!AY46,"")</f>
        <v/>
      </c>
      <c r="BA46" s="61" t="str">
        <f>IFERROR(Copen!AZ46/GAMSCopen!AZ46,"")</f>
        <v/>
      </c>
      <c r="BB46" s="61" t="str">
        <f>IFERROR(Copen!BA46/GAMSCopen!BA46,"")</f>
        <v/>
      </c>
      <c r="BC46" s="61" t="str">
        <f>IFERROR(Copen!BB46/GAMSCopen!BB46,"")</f>
        <v/>
      </c>
      <c r="BD46" s="61" t="str">
        <f>IFERROR(Copen!BC46/GAMSCopen!BC46,"")</f>
        <v/>
      </c>
      <c r="BE46" s="61" t="str">
        <f>IFERROR(Copen!BD46/GAMSCopen!BD46,"")</f>
        <v/>
      </c>
      <c r="BF46" s="61" t="str">
        <f>IFERROR(Copen!BE46/GAMSCopen!BE46,"")</f>
        <v/>
      </c>
      <c r="BG46" s="61" t="str">
        <f>IFERROR(Copen!BF46/GAMSCopen!BF46,"")</f>
        <v/>
      </c>
      <c r="BH46" s="61" t="str">
        <f>IFERROR(Copen!BG46/GAMSCopen!BG46,"")</f>
        <v/>
      </c>
      <c r="BI46" s="61" t="str">
        <f>IFERROR(Copen!BH46/GAMSCopen!BH46,"")</f>
        <v/>
      </c>
      <c r="BJ46" s="61" t="str">
        <f>IFERROR(Copen!BI46/GAMSCopen!BI46,"")</f>
        <v/>
      </c>
    </row>
    <row r="47" spans="1:62" x14ac:dyDescent="0.25">
      <c r="A47" t="str">
        <f>Copen!A47</f>
        <v>All immediate</v>
      </c>
      <c r="B47" t="str">
        <f>GAMSbase!A47</f>
        <v>Proportion of World in Participation</v>
      </c>
      <c r="C47" s="61">
        <f>IFERROR(Copen!B47/GAMSCopen!B47,"")</f>
        <v>1</v>
      </c>
      <c r="D47" s="61">
        <f>IFERROR(Copen!C47/GAMSCopen!C47,"")</f>
        <v>1.0000000009487622</v>
      </c>
      <c r="E47" s="61">
        <f>IFERROR(Copen!D47/GAMSCopen!D47,"")</f>
        <v>0.99999999938701156</v>
      </c>
      <c r="F47" s="61">
        <f>IFERROR(Copen!E47/GAMSCopen!E47,"")</f>
        <v>1.0000000003819829</v>
      </c>
      <c r="G47" s="61">
        <f>IFERROR(Copen!F47/GAMSCopen!F47,"")</f>
        <v>0.99999999917746574</v>
      </c>
      <c r="H47" s="61">
        <f>IFERROR(Copen!G47/GAMSCopen!G47,"")</f>
        <v>0.99999999950649909</v>
      </c>
      <c r="I47" s="61">
        <f>IFERROR(Copen!H47/GAMSCopen!H47,"")</f>
        <v>0.99999999974046572</v>
      </c>
      <c r="J47" s="61">
        <f>IFERROR(Copen!I47/GAMSCopen!I47,"")</f>
        <v>1.0000000006530052</v>
      </c>
      <c r="K47" s="61">
        <f>IFERROR(Copen!J47/GAMSCopen!J47,"")</f>
        <v>0.99999999960537189</v>
      </c>
      <c r="L47" s="61">
        <f>IFERROR(Copen!K47/GAMSCopen!K47,"")</f>
        <v>1.0000000000502691</v>
      </c>
      <c r="M47" s="61">
        <f>IFERROR(Copen!L47/GAMSCopen!L47,"")</f>
        <v>0.99999999954801577</v>
      </c>
      <c r="N47" s="61">
        <f>IFERROR(Copen!M47/GAMSCopen!M47,"")</f>
        <v>1.0000000002878773</v>
      </c>
      <c r="O47" s="61">
        <f>IFERROR(Copen!N47/GAMSCopen!N47,"")</f>
        <v>0.99999999978146381</v>
      </c>
      <c r="P47" s="61">
        <f>IFERROR(Copen!O47/GAMSCopen!O47,"")</f>
        <v>0.99999999983936738</v>
      </c>
      <c r="Q47" s="61">
        <f>IFERROR(Copen!P47/GAMSCopen!P47,"")</f>
        <v>0.99999999956217522</v>
      </c>
      <c r="R47" s="61">
        <f>IFERROR(Copen!Q47/GAMSCopen!Q47,"")</f>
        <v>1.0000000002157581</v>
      </c>
      <c r="S47" s="61">
        <f>IFERROR(Copen!R47/GAMSCopen!R47,"")</f>
        <v>0.99999999999231914</v>
      </c>
      <c r="T47" s="61">
        <f>IFERROR(Copen!S47/GAMSCopen!S47,"")</f>
        <v>1.0000000000061242</v>
      </c>
      <c r="U47" s="61">
        <f>IFERROR(Copen!T47/GAMSCopen!T47,"")</f>
        <v>1</v>
      </c>
      <c r="V47" s="61">
        <f>IFERROR(Copen!U47/GAMSCopen!U47,"")</f>
        <v>1</v>
      </c>
      <c r="W47" s="61">
        <f>IFERROR(Copen!V47/GAMSCopen!V47,"")</f>
        <v>1</v>
      </c>
      <c r="X47" s="61">
        <f>IFERROR(Copen!W47/GAMSCopen!W47,"")</f>
        <v>1</v>
      </c>
      <c r="Y47" s="61">
        <f>IFERROR(Copen!X47/GAMSCopen!X47,"")</f>
        <v>1</v>
      </c>
      <c r="Z47" s="61">
        <f>IFERROR(Copen!Y47/GAMSCopen!Y47,"")</f>
        <v>1</v>
      </c>
      <c r="AA47" s="61">
        <f>IFERROR(Copen!Z47/GAMSCopen!Z47,"")</f>
        <v>1</v>
      </c>
      <c r="AB47" s="61">
        <f>IFERROR(Copen!AA47/GAMSCopen!AA47,"")</f>
        <v>1</v>
      </c>
      <c r="AC47" s="61">
        <f>IFERROR(Copen!AB47/GAMSCopen!AB47,"")</f>
        <v>1</v>
      </c>
      <c r="AD47" s="61">
        <f>IFERROR(Copen!AC47/GAMSCopen!AC47,"")</f>
        <v>1</v>
      </c>
      <c r="AE47" s="61">
        <f>IFERROR(Copen!AD47/GAMSCopen!AD47,"")</f>
        <v>1</v>
      </c>
      <c r="AF47" s="61">
        <f>IFERROR(Copen!AE47/GAMSCopen!AE47,"")</f>
        <v>1</v>
      </c>
      <c r="AG47" s="61">
        <f>IFERROR(Copen!AF47/GAMSCopen!AF47,"")</f>
        <v>1</v>
      </c>
      <c r="AH47" s="61">
        <f>IFERROR(Copen!AG47/GAMSCopen!AG47,"")</f>
        <v>1</v>
      </c>
      <c r="AI47" s="61">
        <f>IFERROR(Copen!AH47/GAMSCopen!AH47,"")</f>
        <v>1</v>
      </c>
      <c r="AJ47" s="61">
        <f>IFERROR(Copen!AI47/GAMSCopen!AI47,"")</f>
        <v>1</v>
      </c>
      <c r="AK47" s="61">
        <f>IFERROR(Copen!AJ47/GAMSCopen!AJ47,"")</f>
        <v>1</v>
      </c>
      <c r="AL47" s="61">
        <f>IFERROR(Copen!AK47/GAMSCopen!AK47,"")</f>
        <v>1</v>
      </c>
      <c r="AM47" s="61">
        <f>IFERROR(Copen!AL47/GAMSCopen!AL47,"")</f>
        <v>1</v>
      </c>
      <c r="AN47" s="61">
        <f>IFERROR(Copen!AM47/GAMSCopen!AM47,"")</f>
        <v>1</v>
      </c>
      <c r="AO47" s="61">
        <f>IFERROR(Copen!AN47/GAMSCopen!AN47,"")</f>
        <v>1</v>
      </c>
      <c r="AP47" s="61">
        <f>IFERROR(Copen!AO47/GAMSCopen!AO47,"")</f>
        <v>1</v>
      </c>
      <c r="AQ47" s="61">
        <f>IFERROR(Copen!AP47/GAMSCopen!AP47,"")</f>
        <v>1</v>
      </c>
      <c r="AR47" s="61">
        <f>IFERROR(Copen!AQ47/GAMSCopen!AQ47,"")</f>
        <v>1</v>
      </c>
      <c r="AS47" s="61">
        <f>IFERROR(Copen!AR47/GAMSCopen!AR47,"")</f>
        <v>1</v>
      </c>
      <c r="AT47" s="61">
        <f>IFERROR(Copen!AS47/GAMSCopen!AS47,"")</f>
        <v>1</v>
      </c>
      <c r="AU47" s="61">
        <f>IFERROR(Copen!AT47/GAMSCopen!AT47,"")</f>
        <v>1</v>
      </c>
      <c r="AV47" s="61">
        <f>IFERROR(Copen!AU47/GAMSCopen!AU47,"")</f>
        <v>1</v>
      </c>
      <c r="AW47" s="61">
        <f>IFERROR(Copen!AV47/GAMSCopen!AV47,"")</f>
        <v>1</v>
      </c>
      <c r="AX47" s="61">
        <f>IFERROR(Copen!AW47/GAMSCopen!AW47,"")</f>
        <v>1</v>
      </c>
      <c r="AY47" s="61">
        <f>IFERROR(Copen!AX47/GAMSCopen!AX47,"")</f>
        <v>1</v>
      </c>
      <c r="AZ47" s="61">
        <f>IFERROR(Copen!AY47/GAMSCopen!AY47,"")</f>
        <v>1</v>
      </c>
      <c r="BA47" s="61">
        <f>IFERROR(Copen!AZ47/GAMSCopen!AZ47,"")</f>
        <v>1</v>
      </c>
      <c r="BB47" s="61">
        <f>IFERROR(Copen!BA47/GAMSCopen!BA47,"")</f>
        <v>1</v>
      </c>
      <c r="BC47" s="61">
        <f>IFERROR(Copen!BB47/GAMSCopen!BB47,"")</f>
        <v>1</v>
      </c>
      <c r="BD47" s="61">
        <f>IFERROR(Copen!BC47/GAMSCopen!BC47,"")</f>
        <v>1</v>
      </c>
      <c r="BE47" s="61">
        <f>IFERROR(Copen!BD47/GAMSCopen!BD47,"")</f>
        <v>1</v>
      </c>
      <c r="BF47" s="61">
        <f>IFERROR(Copen!BE47/GAMSCopen!BE47,"")</f>
        <v>1</v>
      </c>
      <c r="BG47" s="61">
        <f>IFERROR(Copen!BF47/GAMSCopen!BF47,"")</f>
        <v>1</v>
      </c>
      <c r="BH47" s="61">
        <f>IFERROR(Copen!BG47/GAMSCopen!BG47,"")</f>
        <v>1</v>
      </c>
      <c r="BI47" s="61">
        <f>IFERROR(Copen!BH47/GAMSCopen!BH47,"")</f>
        <v>1</v>
      </c>
      <c r="BJ47" s="61">
        <f>IFERROR(Copen!BI47/GAMSCopen!BI47,"")</f>
        <v>1</v>
      </c>
    </row>
    <row r="48" spans="1:62" x14ac:dyDescent="0.25">
      <c r="A48" t="str">
        <f>Copen!A48</f>
        <v>SCALING</v>
      </c>
      <c r="B48" t="str">
        <f>GAMSbase!A48</f>
        <v>* SCALING</v>
      </c>
      <c r="C48" s="61" t="str">
        <f>IFERROR(Copen!B48/GAMSCopen!B48,"")</f>
        <v/>
      </c>
      <c r="D48" s="61" t="str">
        <f>IFERROR(Copen!C48/GAMSCopen!C48,"")</f>
        <v/>
      </c>
      <c r="E48" s="61" t="str">
        <f>IFERROR(Copen!D48/GAMSCopen!D48,"")</f>
        <v/>
      </c>
      <c r="F48" s="61" t="str">
        <f>IFERROR(Copen!E48/GAMSCopen!E48,"")</f>
        <v/>
      </c>
      <c r="G48" s="61" t="str">
        <f>IFERROR(Copen!F48/GAMSCopen!F48,"")</f>
        <v/>
      </c>
      <c r="H48" s="61" t="str">
        <f>IFERROR(Copen!G48/GAMSCopen!G48,"")</f>
        <v/>
      </c>
      <c r="I48" s="61" t="str">
        <f>IFERROR(Copen!H48/GAMSCopen!H48,"")</f>
        <v/>
      </c>
      <c r="J48" s="61" t="str">
        <f>IFERROR(Copen!I48/GAMSCopen!I48,"")</f>
        <v/>
      </c>
      <c r="K48" s="61" t="str">
        <f>IFERROR(Copen!J48/GAMSCopen!J48,"")</f>
        <v/>
      </c>
      <c r="L48" s="61" t="str">
        <f>IFERROR(Copen!K48/GAMSCopen!K48,"")</f>
        <v/>
      </c>
      <c r="M48" s="61" t="str">
        <f>IFERROR(Copen!L48/GAMSCopen!L48,"")</f>
        <v/>
      </c>
      <c r="N48" s="61" t="str">
        <f>IFERROR(Copen!M48/GAMSCopen!M48,"")</f>
        <v/>
      </c>
      <c r="O48" s="61" t="str">
        <f>IFERROR(Copen!N48/GAMSCopen!N48,"")</f>
        <v/>
      </c>
      <c r="P48" s="61" t="str">
        <f>IFERROR(Copen!O48/GAMSCopen!O48,"")</f>
        <v/>
      </c>
      <c r="Q48" s="61" t="str">
        <f>IFERROR(Copen!P48/GAMSCopen!P48,"")</f>
        <v/>
      </c>
      <c r="R48" s="61" t="str">
        <f>IFERROR(Copen!Q48/GAMSCopen!Q48,"")</f>
        <v/>
      </c>
      <c r="S48" s="61" t="str">
        <f>IFERROR(Copen!R48/GAMSCopen!R48,"")</f>
        <v/>
      </c>
      <c r="T48" s="61" t="str">
        <f>IFERROR(Copen!S48/GAMSCopen!S48,"")</f>
        <v/>
      </c>
      <c r="U48" s="61" t="str">
        <f>IFERROR(Copen!T48/GAMSCopen!T48,"")</f>
        <v/>
      </c>
      <c r="V48" s="61" t="str">
        <f>IFERROR(Copen!U48/GAMSCopen!U48,"")</f>
        <v/>
      </c>
      <c r="W48" s="61" t="str">
        <f>IFERROR(Copen!V48/GAMSCopen!V48,"")</f>
        <v/>
      </c>
      <c r="X48" s="61" t="str">
        <f>IFERROR(Copen!W48/GAMSCopen!W48,"")</f>
        <v/>
      </c>
      <c r="Y48" s="61" t="str">
        <f>IFERROR(Copen!X48/GAMSCopen!X48,"")</f>
        <v/>
      </c>
      <c r="Z48" s="61" t="str">
        <f>IFERROR(Copen!Y48/GAMSCopen!Y48,"")</f>
        <v/>
      </c>
      <c r="AA48" s="61" t="str">
        <f>IFERROR(Copen!Z48/GAMSCopen!Z48,"")</f>
        <v/>
      </c>
      <c r="AB48" s="61" t="str">
        <f>IFERROR(Copen!AA48/GAMSCopen!AA48,"")</f>
        <v/>
      </c>
      <c r="AC48" s="61" t="str">
        <f>IFERROR(Copen!AB48/GAMSCopen!AB48,"")</f>
        <v/>
      </c>
      <c r="AD48" s="61" t="str">
        <f>IFERROR(Copen!AC48/GAMSCopen!AC48,"")</f>
        <v/>
      </c>
      <c r="AE48" s="61" t="str">
        <f>IFERROR(Copen!AD48/GAMSCopen!AD48,"")</f>
        <v/>
      </c>
      <c r="AF48" s="61" t="str">
        <f>IFERROR(Copen!AE48/GAMSCopen!AE48,"")</f>
        <v/>
      </c>
      <c r="AG48" s="61" t="str">
        <f>IFERROR(Copen!AF48/GAMSCopen!AF48,"")</f>
        <v/>
      </c>
      <c r="AH48" s="61" t="str">
        <f>IFERROR(Copen!AG48/GAMSCopen!AG48,"")</f>
        <v/>
      </c>
      <c r="AI48" s="61" t="str">
        <f>IFERROR(Copen!AH48/GAMSCopen!AH48,"")</f>
        <v/>
      </c>
      <c r="AJ48" s="61" t="str">
        <f>IFERROR(Copen!AI48/GAMSCopen!AI48,"")</f>
        <v/>
      </c>
      <c r="AK48" s="61" t="str">
        <f>IFERROR(Copen!AJ48/GAMSCopen!AJ48,"")</f>
        <v/>
      </c>
      <c r="AL48" s="61" t="str">
        <f>IFERROR(Copen!AK48/GAMSCopen!AK48,"")</f>
        <v/>
      </c>
      <c r="AM48" s="61" t="str">
        <f>IFERROR(Copen!AL48/GAMSCopen!AL48,"")</f>
        <v/>
      </c>
      <c r="AN48" s="61" t="str">
        <f>IFERROR(Copen!AM48/GAMSCopen!AM48,"")</f>
        <v/>
      </c>
      <c r="AO48" s="61" t="str">
        <f>IFERROR(Copen!AN48/GAMSCopen!AN48,"")</f>
        <v/>
      </c>
      <c r="AP48" s="61" t="str">
        <f>IFERROR(Copen!AO48/GAMSCopen!AO48,"")</f>
        <v/>
      </c>
      <c r="AQ48" s="61" t="str">
        <f>IFERROR(Copen!AP48/GAMSCopen!AP48,"")</f>
        <v/>
      </c>
      <c r="AR48" s="61" t="str">
        <f>IFERROR(Copen!AQ48/GAMSCopen!AQ48,"")</f>
        <v/>
      </c>
      <c r="AS48" s="61" t="str">
        <f>IFERROR(Copen!AR48/GAMSCopen!AR48,"")</f>
        <v/>
      </c>
      <c r="AT48" s="61" t="str">
        <f>IFERROR(Copen!AS48/GAMSCopen!AS48,"")</f>
        <v/>
      </c>
      <c r="AU48" s="61" t="str">
        <f>IFERROR(Copen!AT48/GAMSCopen!AT48,"")</f>
        <v/>
      </c>
      <c r="AV48" s="61" t="str">
        <f>IFERROR(Copen!AU48/GAMSCopen!AU48,"")</f>
        <v/>
      </c>
      <c r="AW48" s="61" t="str">
        <f>IFERROR(Copen!AV48/GAMSCopen!AV48,"")</f>
        <v/>
      </c>
      <c r="AX48" s="61" t="str">
        <f>IFERROR(Copen!AW48/GAMSCopen!AW48,"")</f>
        <v/>
      </c>
      <c r="AY48" s="61" t="str">
        <f>IFERROR(Copen!AX48/GAMSCopen!AX48,"")</f>
        <v/>
      </c>
      <c r="AZ48" s="61" t="str">
        <f>IFERROR(Copen!AY48/GAMSCopen!AY48,"")</f>
        <v/>
      </c>
      <c r="BA48" s="61" t="str">
        <f>IFERROR(Copen!AZ48/GAMSCopen!AZ48,"")</f>
        <v/>
      </c>
      <c r="BB48" s="61" t="str">
        <f>IFERROR(Copen!BA48/GAMSCopen!BA48,"")</f>
        <v/>
      </c>
      <c r="BC48" s="61" t="str">
        <f>IFERROR(Copen!BB48/GAMSCopen!BB48,"")</f>
        <v/>
      </c>
      <c r="BD48" s="61" t="str">
        <f>IFERROR(Copen!BC48/GAMSCopen!BC48,"")</f>
        <v/>
      </c>
      <c r="BE48" s="61" t="str">
        <f>IFERROR(Copen!BD48/GAMSCopen!BD48,"")</f>
        <v/>
      </c>
      <c r="BF48" s="61" t="str">
        <f>IFERROR(Copen!BE48/GAMSCopen!BE48,"")</f>
        <v/>
      </c>
      <c r="BG48" s="61" t="str">
        <f>IFERROR(Copen!BF48/GAMSCopen!BF48,"")</f>
        <v/>
      </c>
      <c r="BH48" s="61" t="str">
        <f>IFERROR(Copen!BG48/GAMSCopen!BG48,"")</f>
        <v/>
      </c>
      <c r="BI48" s="61" t="str">
        <f>IFERROR(Copen!BH48/GAMSCopen!BH48,"")</f>
        <v/>
      </c>
      <c r="BJ48" s="61" t="str">
        <f>IFERROR(Copen!BI48/GAMSCopen!BI48,"")</f>
        <v/>
      </c>
    </row>
    <row r="49" spans="1:62" x14ac:dyDescent="0.25">
      <c r="A49" t="str">
        <f>Copen!A49</f>
        <v>Multiplicative scaling coefficient in utility function</v>
      </c>
      <c r="B49" t="str">
        <f>GAMSbase!A49</f>
        <v>Multiplicative Scaling Coefficient in Utility Function</v>
      </c>
      <c r="C49" s="61">
        <f>IFERROR(Copen!B49/GAMSCopen!B49,"")</f>
        <v>1</v>
      </c>
      <c r="D49" s="61" t="str">
        <f>IFERROR(Copen!C49/GAMSCopen!C49,"")</f>
        <v/>
      </c>
      <c r="E49" s="61" t="str">
        <f>IFERROR(Copen!D49/GAMSCopen!D49,"")</f>
        <v/>
      </c>
      <c r="F49" s="61" t="str">
        <f>IFERROR(Copen!E49/GAMSCopen!E49,"")</f>
        <v/>
      </c>
      <c r="G49" s="61" t="str">
        <f>IFERROR(Copen!F49/GAMSCopen!F49,"")</f>
        <v/>
      </c>
      <c r="H49" s="61" t="str">
        <f>IFERROR(Copen!G49/GAMSCopen!G49,"")</f>
        <v/>
      </c>
      <c r="I49" s="61" t="str">
        <f>IFERROR(Copen!H49/GAMSCopen!H49,"")</f>
        <v/>
      </c>
      <c r="J49" s="61" t="str">
        <f>IFERROR(Copen!I49/GAMSCopen!I49,"")</f>
        <v/>
      </c>
      <c r="K49" s="61" t="str">
        <f>IFERROR(Copen!J49/GAMSCopen!J49,"")</f>
        <v/>
      </c>
      <c r="L49" s="61" t="str">
        <f>IFERROR(Copen!K49/GAMSCopen!K49,"")</f>
        <v/>
      </c>
      <c r="M49" s="61" t="str">
        <f>IFERROR(Copen!L49/GAMSCopen!L49,"")</f>
        <v/>
      </c>
      <c r="N49" s="61" t="str">
        <f>IFERROR(Copen!M49/GAMSCopen!M49,"")</f>
        <v/>
      </c>
      <c r="O49" s="61" t="str">
        <f>IFERROR(Copen!N49/GAMSCopen!N49,"")</f>
        <v/>
      </c>
      <c r="P49" s="61" t="str">
        <f>IFERROR(Copen!O49/GAMSCopen!O49,"")</f>
        <v/>
      </c>
      <c r="Q49" s="61" t="str">
        <f>IFERROR(Copen!P49/GAMSCopen!P49,"")</f>
        <v/>
      </c>
      <c r="R49" s="61" t="str">
        <f>IFERROR(Copen!Q49/GAMSCopen!Q49,"")</f>
        <v/>
      </c>
      <c r="S49" s="61" t="str">
        <f>IFERROR(Copen!R49/GAMSCopen!R49,"")</f>
        <v/>
      </c>
      <c r="T49" s="61" t="str">
        <f>IFERROR(Copen!S49/GAMSCopen!S49,"")</f>
        <v/>
      </c>
      <c r="U49" s="61" t="str">
        <f>IFERROR(Copen!T49/GAMSCopen!T49,"")</f>
        <v/>
      </c>
      <c r="V49" s="61" t="str">
        <f>IFERROR(Copen!U49/GAMSCopen!U49,"")</f>
        <v/>
      </c>
      <c r="W49" s="61" t="str">
        <f>IFERROR(Copen!V49/GAMSCopen!V49,"")</f>
        <v/>
      </c>
      <c r="X49" s="61" t="str">
        <f>IFERROR(Copen!W49/GAMSCopen!W49,"")</f>
        <v/>
      </c>
      <c r="Y49" s="61" t="str">
        <f>IFERROR(Copen!X49/GAMSCopen!X49,"")</f>
        <v/>
      </c>
      <c r="Z49" s="61" t="str">
        <f>IFERROR(Copen!Y49/GAMSCopen!Y49,"")</f>
        <v/>
      </c>
      <c r="AA49" s="61" t="str">
        <f>IFERROR(Copen!Z49/GAMSCopen!Z49,"")</f>
        <v/>
      </c>
      <c r="AB49" s="61" t="str">
        <f>IFERROR(Copen!AA49/GAMSCopen!AA49,"")</f>
        <v/>
      </c>
      <c r="AC49" s="61" t="str">
        <f>IFERROR(Copen!AB49/GAMSCopen!AB49,"")</f>
        <v/>
      </c>
      <c r="AD49" s="61" t="str">
        <f>IFERROR(Copen!AC49/GAMSCopen!AC49,"")</f>
        <v/>
      </c>
      <c r="AE49" s="61" t="str">
        <f>IFERROR(Copen!AD49/GAMSCopen!AD49,"")</f>
        <v/>
      </c>
      <c r="AF49" s="61" t="str">
        <f>IFERROR(Copen!AE49/GAMSCopen!AE49,"")</f>
        <v/>
      </c>
      <c r="AG49" s="61" t="str">
        <f>IFERROR(Copen!AF49/GAMSCopen!AF49,"")</f>
        <v/>
      </c>
      <c r="AH49" s="61" t="str">
        <f>IFERROR(Copen!AG49/GAMSCopen!AG49,"")</f>
        <v/>
      </c>
      <c r="AI49" s="61" t="str">
        <f>IFERROR(Copen!AH49/GAMSCopen!AH49,"")</f>
        <v/>
      </c>
      <c r="AJ49" s="61" t="str">
        <f>IFERROR(Copen!AI49/GAMSCopen!AI49,"")</f>
        <v/>
      </c>
      <c r="AK49" s="61" t="str">
        <f>IFERROR(Copen!AJ49/GAMSCopen!AJ49,"")</f>
        <v/>
      </c>
      <c r="AL49" s="61" t="str">
        <f>IFERROR(Copen!AK49/GAMSCopen!AK49,"")</f>
        <v/>
      </c>
      <c r="AM49" s="61" t="str">
        <f>IFERROR(Copen!AL49/GAMSCopen!AL49,"")</f>
        <v/>
      </c>
      <c r="AN49" s="61" t="str">
        <f>IFERROR(Copen!AM49/GAMSCopen!AM49,"")</f>
        <v/>
      </c>
      <c r="AO49" s="61" t="str">
        <f>IFERROR(Copen!AN49/GAMSCopen!AN49,"")</f>
        <v/>
      </c>
      <c r="AP49" s="61" t="str">
        <f>IFERROR(Copen!AO49/GAMSCopen!AO49,"")</f>
        <v/>
      </c>
      <c r="AQ49" s="61" t="str">
        <f>IFERROR(Copen!AP49/GAMSCopen!AP49,"")</f>
        <v/>
      </c>
      <c r="AR49" s="61" t="str">
        <f>IFERROR(Copen!AQ49/GAMSCopen!AQ49,"")</f>
        <v/>
      </c>
      <c r="AS49" s="61" t="str">
        <f>IFERROR(Copen!AR49/GAMSCopen!AR49,"")</f>
        <v/>
      </c>
      <c r="AT49" s="61" t="str">
        <f>IFERROR(Copen!AS49/GAMSCopen!AS49,"")</f>
        <v/>
      </c>
      <c r="AU49" s="61" t="str">
        <f>IFERROR(Copen!AT49/GAMSCopen!AT49,"")</f>
        <v/>
      </c>
      <c r="AV49" s="61" t="str">
        <f>IFERROR(Copen!AU49/GAMSCopen!AU49,"")</f>
        <v/>
      </c>
      <c r="AW49" s="61" t="str">
        <f>IFERROR(Copen!AV49/GAMSCopen!AV49,"")</f>
        <v/>
      </c>
      <c r="AX49" s="61" t="str">
        <f>IFERROR(Copen!AW49/GAMSCopen!AW49,"")</f>
        <v/>
      </c>
      <c r="AY49" s="61" t="str">
        <f>IFERROR(Copen!AX49/GAMSCopen!AX49,"")</f>
        <v/>
      </c>
      <c r="AZ49" s="61" t="str">
        <f>IFERROR(Copen!AY49/GAMSCopen!AY49,"")</f>
        <v/>
      </c>
      <c r="BA49" s="61" t="str">
        <f>IFERROR(Copen!AZ49/GAMSCopen!AZ49,"")</f>
        <v/>
      </c>
      <c r="BB49" s="61" t="str">
        <f>IFERROR(Copen!BA49/GAMSCopen!BA49,"")</f>
        <v/>
      </c>
      <c r="BC49" s="61" t="str">
        <f>IFERROR(Copen!BB49/GAMSCopen!BB49,"")</f>
        <v/>
      </c>
      <c r="BD49" s="61" t="str">
        <f>IFERROR(Copen!BC49/GAMSCopen!BC49,"")</f>
        <v/>
      </c>
      <c r="BE49" s="61" t="str">
        <f>IFERROR(Copen!BD49/GAMSCopen!BD49,"")</f>
        <v/>
      </c>
      <c r="BF49" s="61" t="str">
        <f>IFERROR(Copen!BE49/GAMSCopen!BE49,"")</f>
        <v/>
      </c>
      <c r="BG49" s="61" t="str">
        <f>IFERROR(Copen!BF49/GAMSCopen!BF49,"")</f>
        <v/>
      </c>
      <c r="BH49" s="61" t="str">
        <f>IFERROR(Copen!BG49/GAMSCopen!BG49,"")</f>
        <v/>
      </c>
      <c r="BI49" s="61" t="str">
        <f>IFERROR(Copen!BH49/GAMSCopen!BH49,"")</f>
        <v/>
      </c>
      <c r="BJ49" s="61" t="str">
        <f>IFERROR(Copen!BI49/GAMSCopen!BI49,"")</f>
        <v/>
      </c>
    </row>
    <row r="50" spans="1:62" x14ac:dyDescent="0.25">
      <c r="A50" t="str">
        <f>Copen!A50</f>
        <v>Additive scaling coefficient in utility function</v>
      </c>
      <c r="B50" t="str">
        <f>GAMSbase!A50</f>
        <v>Additive Scaling Coefficient in Utility Function</v>
      </c>
      <c r="C50" s="61">
        <f>IFERROR(Copen!B50/GAMSCopen!B50,"")</f>
        <v>1</v>
      </c>
      <c r="D50" s="61" t="str">
        <f>IFERROR(Copen!C50/GAMSCopen!C50,"")</f>
        <v/>
      </c>
      <c r="E50" s="61" t="str">
        <f>IFERROR(Copen!D50/GAMSCopen!D50,"")</f>
        <v/>
      </c>
      <c r="F50" s="61" t="str">
        <f>IFERROR(Copen!E50/GAMSCopen!E50,"")</f>
        <v/>
      </c>
      <c r="G50" s="61" t="str">
        <f>IFERROR(Copen!F50/GAMSCopen!F50,"")</f>
        <v/>
      </c>
      <c r="H50" s="61" t="str">
        <f>IFERROR(Copen!G50/GAMSCopen!G50,"")</f>
        <v/>
      </c>
      <c r="I50" s="61" t="str">
        <f>IFERROR(Copen!H50/GAMSCopen!H50,"")</f>
        <v/>
      </c>
      <c r="J50" s="61" t="str">
        <f>IFERROR(Copen!I50/GAMSCopen!I50,"")</f>
        <v/>
      </c>
      <c r="K50" s="61" t="str">
        <f>IFERROR(Copen!J50/GAMSCopen!J50,"")</f>
        <v/>
      </c>
      <c r="L50" s="61" t="str">
        <f>IFERROR(Copen!K50/GAMSCopen!K50,"")</f>
        <v/>
      </c>
      <c r="M50" s="61" t="str">
        <f>IFERROR(Copen!L50/GAMSCopen!L50,"")</f>
        <v/>
      </c>
      <c r="N50" s="61" t="str">
        <f>IFERROR(Copen!M50/GAMSCopen!M50,"")</f>
        <v/>
      </c>
      <c r="O50" s="61" t="str">
        <f>IFERROR(Copen!N50/GAMSCopen!N50,"")</f>
        <v/>
      </c>
      <c r="P50" s="61" t="str">
        <f>IFERROR(Copen!O50/GAMSCopen!O50,"")</f>
        <v/>
      </c>
      <c r="Q50" s="61" t="str">
        <f>IFERROR(Copen!P50/GAMSCopen!P50,"")</f>
        <v/>
      </c>
      <c r="R50" s="61" t="str">
        <f>IFERROR(Copen!Q50/GAMSCopen!Q50,"")</f>
        <v/>
      </c>
      <c r="S50" s="61" t="str">
        <f>IFERROR(Copen!R50/GAMSCopen!R50,"")</f>
        <v/>
      </c>
      <c r="T50" s="61" t="str">
        <f>IFERROR(Copen!S50/GAMSCopen!S50,"")</f>
        <v/>
      </c>
      <c r="U50" s="61" t="str">
        <f>IFERROR(Copen!T50/GAMSCopen!T50,"")</f>
        <v/>
      </c>
      <c r="V50" s="61" t="str">
        <f>IFERROR(Copen!U50/GAMSCopen!U50,"")</f>
        <v/>
      </c>
      <c r="W50" s="61" t="str">
        <f>IFERROR(Copen!V50/GAMSCopen!V50,"")</f>
        <v/>
      </c>
      <c r="X50" s="61" t="str">
        <f>IFERROR(Copen!W50/GAMSCopen!W50,"")</f>
        <v/>
      </c>
      <c r="Y50" s="61" t="str">
        <f>IFERROR(Copen!X50/GAMSCopen!X50,"")</f>
        <v/>
      </c>
      <c r="Z50" s="61" t="str">
        <f>IFERROR(Copen!Y50/GAMSCopen!Y50,"")</f>
        <v/>
      </c>
      <c r="AA50" s="61" t="str">
        <f>IFERROR(Copen!Z50/GAMSCopen!Z50,"")</f>
        <v/>
      </c>
      <c r="AB50" s="61" t="str">
        <f>IFERROR(Copen!AA50/GAMSCopen!AA50,"")</f>
        <v/>
      </c>
      <c r="AC50" s="61" t="str">
        <f>IFERROR(Copen!AB50/GAMSCopen!AB50,"")</f>
        <v/>
      </c>
      <c r="AD50" s="61" t="str">
        <f>IFERROR(Copen!AC50/GAMSCopen!AC50,"")</f>
        <v/>
      </c>
      <c r="AE50" s="61" t="str">
        <f>IFERROR(Copen!AD50/GAMSCopen!AD50,"")</f>
        <v/>
      </c>
      <c r="AF50" s="61" t="str">
        <f>IFERROR(Copen!AE50/GAMSCopen!AE50,"")</f>
        <v/>
      </c>
      <c r="AG50" s="61" t="str">
        <f>IFERROR(Copen!AF50/GAMSCopen!AF50,"")</f>
        <v/>
      </c>
      <c r="AH50" s="61" t="str">
        <f>IFERROR(Copen!AG50/GAMSCopen!AG50,"")</f>
        <v/>
      </c>
      <c r="AI50" s="61" t="str">
        <f>IFERROR(Copen!AH50/GAMSCopen!AH50,"")</f>
        <v/>
      </c>
      <c r="AJ50" s="61" t="str">
        <f>IFERROR(Copen!AI50/GAMSCopen!AI50,"")</f>
        <v/>
      </c>
      <c r="AK50" s="61" t="str">
        <f>IFERROR(Copen!AJ50/GAMSCopen!AJ50,"")</f>
        <v/>
      </c>
      <c r="AL50" s="61" t="str">
        <f>IFERROR(Copen!AK50/GAMSCopen!AK50,"")</f>
        <v/>
      </c>
      <c r="AM50" s="61" t="str">
        <f>IFERROR(Copen!AL50/GAMSCopen!AL50,"")</f>
        <v/>
      </c>
      <c r="AN50" s="61" t="str">
        <f>IFERROR(Copen!AM50/GAMSCopen!AM50,"")</f>
        <v/>
      </c>
      <c r="AO50" s="61" t="str">
        <f>IFERROR(Copen!AN50/GAMSCopen!AN50,"")</f>
        <v/>
      </c>
      <c r="AP50" s="61" t="str">
        <f>IFERROR(Copen!AO50/GAMSCopen!AO50,"")</f>
        <v/>
      </c>
      <c r="AQ50" s="61" t="str">
        <f>IFERROR(Copen!AP50/GAMSCopen!AP50,"")</f>
        <v/>
      </c>
      <c r="AR50" s="61" t="str">
        <f>IFERROR(Copen!AQ50/GAMSCopen!AQ50,"")</f>
        <v/>
      </c>
      <c r="AS50" s="61" t="str">
        <f>IFERROR(Copen!AR50/GAMSCopen!AR50,"")</f>
        <v/>
      </c>
      <c r="AT50" s="61" t="str">
        <f>IFERROR(Copen!AS50/GAMSCopen!AS50,"")</f>
        <v/>
      </c>
      <c r="AU50" s="61" t="str">
        <f>IFERROR(Copen!AT50/GAMSCopen!AT50,"")</f>
        <v/>
      </c>
      <c r="AV50" s="61" t="str">
        <f>IFERROR(Copen!AU50/GAMSCopen!AU50,"")</f>
        <v/>
      </c>
      <c r="AW50" s="61" t="str">
        <f>IFERROR(Copen!AV50/GAMSCopen!AV50,"")</f>
        <v/>
      </c>
      <c r="AX50" s="61" t="str">
        <f>IFERROR(Copen!AW50/GAMSCopen!AW50,"")</f>
        <v/>
      </c>
      <c r="AY50" s="61" t="str">
        <f>IFERROR(Copen!AX50/GAMSCopen!AX50,"")</f>
        <v/>
      </c>
      <c r="AZ50" s="61" t="str">
        <f>IFERROR(Copen!AY50/GAMSCopen!AY50,"")</f>
        <v/>
      </c>
      <c r="BA50" s="61" t="str">
        <f>IFERROR(Copen!AZ50/GAMSCopen!AZ50,"")</f>
        <v/>
      </c>
      <c r="BB50" s="61" t="str">
        <f>IFERROR(Copen!BA50/GAMSCopen!BA50,"")</f>
        <v/>
      </c>
      <c r="BC50" s="61" t="str">
        <f>IFERROR(Copen!BB50/GAMSCopen!BB50,"")</f>
        <v/>
      </c>
      <c r="BD50" s="61" t="str">
        <f>IFERROR(Copen!BC50/GAMSCopen!BC50,"")</f>
        <v/>
      </c>
      <c r="BE50" s="61" t="str">
        <f>IFERROR(Copen!BD50/GAMSCopen!BD50,"")</f>
        <v/>
      </c>
      <c r="BF50" s="61" t="str">
        <f>IFERROR(Copen!BE50/GAMSCopen!BE50,"")</f>
        <v/>
      </c>
      <c r="BG50" s="61" t="str">
        <f>IFERROR(Copen!BF50/GAMSCopen!BF50,"")</f>
        <v/>
      </c>
      <c r="BH50" s="61" t="str">
        <f>IFERROR(Copen!BG50/GAMSCopen!BG50,"")</f>
        <v/>
      </c>
      <c r="BI50" s="61" t="str">
        <f>IFERROR(Copen!BH50/GAMSCopen!BH50,"")</f>
        <v/>
      </c>
      <c r="BJ50" s="61" t="str">
        <f>IFERROR(Copen!BI50/GAMSCopen!BI50,"")</f>
        <v/>
      </c>
    </row>
    <row r="51" spans="1:62" x14ac:dyDescent="0.25">
      <c r="A51" t="str">
        <f>Copen!A51</f>
        <v>Hotelling on (1) or off(0)</v>
      </c>
      <c r="B51" t="str">
        <f>GAMSbase!A51</f>
        <v>Hotelling</v>
      </c>
      <c r="C51" s="61" t="str">
        <f>IFERROR(Copen!B51/GAMSCopen!B51,"")</f>
        <v/>
      </c>
      <c r="D51" s="61" t="str">
        <f>IFERROR(Copen!C51/GAMSCopen!C51,"")</f>
        <v/>
      </c>
      <c r="E51" s="61" t="str">
        <f>IFERROR(Copen!D51/GAMSCopen!D51,"")</f>
        <v/>
      </c>
      <c r="F51" s="61" t="str">
        <f>IFERROR(Copen!E51/GAMSCopen!E51,"")</f>
        <v/>
      </c>
      <c r="G51" s="61" t="str">
        <f>IFERROR(Copen!F51/GAMSCopen!F51,"")</f>
        <v/>
      </c>
      <c r="H51" s="61" t="str">
        <f>IFERROR(Copen!G51/GAMSCopen!G51,"")</f>
        <v/>
      </c>
      <c r="I51" s="61" t="str">
        <f>IFERROR(Copen!H51/GAMSCopen!H51,"")</f>
        <v/>
      </c>
      <c r="J51" s="61" t="str">
        <f>IFERROR(Copen!I51/GAMSCopen!I51,"")</f>
        <v/>
      </c>
      <c r="K51" s="61" t="str">
        <f>IFERROR(Copen!J51/GAMSCopen!J51,"")</f>
        <v/>
      </c>
      <c r="L51" s="61" t="str">
        <f>IFERROR(Copen!K51/GAMSCopen!K51,"")</f>
        <v/>
      </c>
      <c r="M51" s="61" t="str">
        <f>IFERROR(Copen!L51/GAMSCopen!L51,"")</f>
        <v/>
      </c>
      <c r="N51" s="61" t="str">
        <f>IFERROR(Copen!M51/GAMSCopen!M51,"")</f>
        <v/>
      </c>
      <c r="O51" s="61" t="str">
        <f>IFERROR(Copen!N51/GAMSCopen!N51,"")</f>
        <v/>
      </c>
      <c r="P51" s="61" t="str">
        <f>IFERROR(Copen!O51/GAMSCopen!O51,"")</f>
        <v/>
      </c>
      <c r="Q51" s="61" t="str">
        <f>IFERROR(Copen!P51/GAMSCopen!P51,"")</f>
        <v/>
      </c>
      <c r="R51" s="61" t="str">
        <f>IFERROR(Copen!Q51/GAMSCopen!Q51,"")</f>
        <v/>
      </c>
      <c r="S51" s="61" t="str">
        <f>IFERROR(Copen!R51/GAMSCopen!R51,"")</f>
        <v/>
      </c>
      <c r="T51" s="61" t="str">
        <f>IFERROR(Copen!S51/GAMSCopen!S51,"")</f>
        <v/>
      </c>
      <c r="U51" s="61" t="str">
        <f>IFERROR(Copen!T51/GAMSCopen!T51,"")</f>
        <v/>
      </c>
      <c r="V51" s="61" t="str">
        <f>IFERROR(Copen!U51/GAMSCopen!U51,"")</f>
        <v/>
      </c>
      <c r="W51" s="61" t="str">
        <f>IFERROR(Copen!V51/GAMSCopen!V51,"")</f>
        <v/>
      </c>
      <c r="X51" s="61" t="str">
        <f>IFERROR(Copen!W51/GAMSCopen!W51,"")</f>
        <v/>
      </c>
      <c r="Y51" s="61" t="str">
        <f>IFERROR(Copen!X51/GAMSCopen!X51,"")</f>
        <v/>
      </c>
      <c r="Z51" s="61" t="str">
        <f>IFERROR(Copen!Y51/GAMSCopen!Y51,"")</f>
        <v/>
      </c>
      <c r="AA51" s="61" t="str">
        <f>IFERROR(Copen!Z51/GAMSCopen!Z51,"")</f>
        <v/>
      </c>
      <c r="AB51" s="61" t="str">
        <f>IFERROR(Copen!AA51/GAMSCopen!AA51,"")</f>
        <v/>
      </c>
      <c r="AC51" s="61" t="str">
        <f>IFERROR(Copen!AB51/GAMSCopen!AB51,"")</f>
        <v/>
      </c>
      <c r="AD51" s="61" t="str">
        <f>IFERROR(Copen!AC51/GAMSCopen!AC51,"")</f>
        <v/>
      </c>
      <c r="AE51" s="61" t="str">
        <f>IFERROR(Copen!AD51/GAMSCopen!AD51,"")</f>
        <v/>
      </c>
      <c r="AF51" s="61" t="str">
        <f>IFERROR(Copen!AE51/GAMSCopen!AE51,"")</f>
        <v/>
      </c>
      <c r="AG51" s="61" t="str">
        <f>IFERROR(Copen!AF51/GAMSCopen!AF51,"")</f>
        <v/>
      </c>
      <c r="AH51" s="61" t="str">
        <f>IFERROR(Copen!AG51/GAMSCopen!AG51,"")</f>
        <v/>
      </c>
      <c r="AI51" s="61" t="str">
        <f>IFERROR(Copen!AH51/GAMSCopen!AH51,"")</f>
        <v/>
      </c>
      <c r="AJ51" s="61" t="str">
        <f>IFERROR(Copen!AI51/GAMSCopen!AI51,"")</f>
        <v/>
      </c>
      <c r="AK51" s="61" t="str">
        <f>IFERROR(Copen!AJ51/GAMSCopen!AJ51,"")</f>
        <v/>
      </c>
      <c r="AL51" s="61" t="str">
        <f>IFERROR(Copen!AK51/GAMSCopen!AK51,"")</f>
        <v/>
      </c>
      <c r="AM51" s="61" t="str">
        <f>IFERROR(Copen!AL51/GAMSCopen!AL51,"")</f>
        <v/>
      </c>
      <c r="AN51" s="61" t="str">
        <f>IFERROR(Copen!AM51/GAMSCopen!AM51,"")</f>
        <v/>
      </c>
      <c r="AO51" s="61" t="str">
        <f>IFERROR(Copen!AN51/GAMSCopen!AN51,"")</f>
        <v/>
      </c>
      <c r="AP51" s="61" t="str">
        <f>IFERROR(Copen!AO51/GAMSCopen!AO51,"")</f>
        <v/>
      </c>
      <c r="AQ51" s="61" t="str">
        <f>IFERROR(Copen!AP51/GAMSCopen!AP51,"")</f>
        <v/>
      </c>
      <c r="AR51" s="61" t="str">
        <f>IFERROR(Copen!AQ51/GAMSCopen!AQ51,"")</f>
        <v/>
      </c>
      <c r="AS51" s="61" t="str">
        <f>IFERROR(Copen!AR51/GAMSCopen!AR51,"")</f>
        <v/>
      </c>
      <c r="AT51" s="61" t="str">
        <f>IFERROR(Copen!AS51/GAMSCopen!AS51,"")</f>
        <v/>
      </c>
      <c r="AU51" s="61" t="str">
        <f>IFERROR(Copen!AT51/GAMSCopen!AT51,"")</f>
        <v/>
      </c>
      <c r="AV51" s="61" t="str">
        <f>IFERROR(Copen!AU51/GAMSCopen!AU51,"")</f>
        <v/>
      </c>
      <c r="AW51" s="61" t="str">
        <f>IFERROR(Copen!AV51/GAMSCopen!AV51,"")</f>
        <v/>
      </c>
      <c r="AX51" s="61" t="str">
        <f>IFERROR(Copen!AW51/GAMSCopen!AW51,"")</f>
        <v/>
      </c>
      <c r="AY51" s="61" t="str">
        <f>IFERROR(Copen!AX51/GAMSCopen!AX51,"")</f>
        <v/>
      </c>
      <c r="AZ51" s="61" t="str">
        <f>IFERROR(Copen!AY51/GAMSCopen!AY51,"")</f>
        <v/>
      </c>
      <c r="BA51" s="61" t="str">
        <f>IFERROR(Copen!AZ51/GAMSCopen!AZ51,"")</f>
        <v/>
      </c>
      <c r="BB51" s="61" t="str">
        <f>IFERROR(Copen!BA51/GAMSCopen!BA51,"")</f>
        <v/>
      </c>
      <c r="BC51" s="61" t="str">
        <f>IFERROR(Copen!BB51/GAMSCopen!BB51,"")</f>
        <v/>
      </c>
      <c r="BD51" s="61" t="str">
        <f>IFERROR(Copen!BC51/GAMSCopen!BC51,"")</f>
        <v/>
      </c>
      <c r="BE51" s="61" t="str">
        <f>IFERROR(Copen!BD51/GAMSCopen!BD51,"")</f>
        <v/>
      </c>
      <c r="BF51" s="61" t="str">
        <f>IFERROR(Copen!BE51/GAMSCopen!BE51,"")</f>
        <v/>
      </c>
      <c r="BG51" s="61" t="str">
        <f>IFERROR(Copen!BF51/GAMSCopen!BF51,"")</f>
        <v/>
      </c>
      <c r="BH51" s="61" t="str">
        <f>IFERROR(Copen!BG51/GAMSCopen!BG51,"")</f>
        <v/>
      </c>
      <c r="BI51" s="61" t="str">
        <f>IFERROR(Copen!BH51/GAMSCopen!BH51,"")</f>
        <v/>
      </c>
      <c r="BJ51" s="61" t="str">
        <f>IFERROR(Copen!BI51/GAMSCopen!BI51,"")</f>
        <v/>
      </c>
    </row>
    <row r="52" spans="1:62" x14ac:dyDescent="0.25">
      <c r="A52" t="str">
        <f>Copen!A52</f>
        <v>POPULATION</v>
      </c>
      <c r="B52" t="str">
        <f>GAMSbase!A52</f>
        <v>* POPULATION</v>
      </c>
      <c r="C52" s="61" t="str">
        <f>IFERROR(Copen!B52/GAMSCopen!B52,"")</f>
        <v/>
      </c>
      <c r="D52" s="61" t="str">
        <f>IFERROR(Copen!C52/GAMSCopen!C52,"")</f>
        <v/>
      </c>
      <c r="E52" s="61" t="str">
        <f>IFERROR(Copen!D52/GAMSCopen!D52,"")</f>
        <v/>
      </c>
      <c r="F52" s="61" t="str">
        <f>IFERROR(Copen!E52/GAMSCopen!E52,"")</f>
        <v/>
      </c>
      <c r="G52" s="61" t="str">
        <f>IFERROR(Copen!F52/GAMSCopen!F52,"")</f>
        <v/>
      </c>
      <c r="H52" s="61" t="str">
        <f>IFERROR(Copen!G52/GAMSCopen!G52,"")</f>
        <v/>
      </c>
      <c r="I52" s="61" t="str">
        <f>IFERROR(Copen!H52/GAMSCopen!H52,"")</f>
        <v/>
      </c>
      <c r="J52" s="61" t="str">
        <f>IFERROR(Copen!I52/GAMSCopen!I52,"")</f>
        <v/>
      </c>
      <c r="K52" s="61" t="str">
        <f>IFERROR(Copen!J52/GAMSCopen!J52,"")</f>
        <v/>
      </c>
      <c r="L52" s="61" t="str">
        <f>IFERROR(Copen!K52/GAMSCopen!K52,"")</f>
        <v/>
      </c>
      <c r="M52" s="61" t="str">
        <f>IFERROR(Copen!L52/GAMSCopen!L52,"")</f>
        <v/>
      </c>
      <c r="N52" s="61" t="str">
        <f>IFERROR(Copen!M52/GAMSCopen!M52,"")</f>
        <v/>
      </c>
      <c r="O52" s="61" t="str">
        <f>IFERROR(Copen!N52/GAMSCopen!N52,"")</f>
        <v/>
      </c>
      <c r="P52" s="61" t="str">
        <f>IFERROR(Copen!O52/GAMSCopen!O52,"")</f>
        <v/>
      </c>
      <c r="Q52" s="61" t="str">
        <f>IFERROR(Copen!P52/GAMSCopen!P52,"")</f>
        <v/>
      </c>
      <c r="R52" s="61" t="str">
        <f>IFERROR(Copen!Q52/GAMSCopen!Q52,"")</f>
        <v/>
      </c>
      <c r="S52" s="61" t="str">
        <f>IFERROR(Copen!R52/GAMSCopen!R52,"")</f>
        <v/>
      </c>
      <c r="T52" s="61" t="str">
        <f>IFERROR(Copen!S52/GAMSCopen!S52,"")</f>
        <v/>
      </c>
      <c r="U52" s="61" t="str">
        <f>IFERROR(Copen!T52/GAMSCopen!T52,"")</f>
        <v/>
      </c>
      <c r="V52" s="61" t="str">
        <f>IFERROR(Copen!U52/GAMSCopen!U52,"")</f>
        <v/>
      </c>
      <c r="W52" s="61" t="str">
        <f>IFERROR(Copen!V52/GAMSCopen!V52,"")</f>
        <v/>
      </c>
      <c r="X52" s="61" t="str">
        <f>IFERROR(Copen!W52/GAMSCopen!W52,"")</f>
        <v/>
      </c>
      <c r="Y52" s="61" t="str">
        <f>IFERROR(Copen!X52/GAMSCopen!X52,"")</f>
        <v/>
      </c>
      <c r="Z52" s="61" t="str">
        <f>IFERROR(Copen!Y52/GAMSCopen!Y52,"")</f>
        <v/>
      </c>
      <c r="AA52" s="61" t="str">
        <f>IFERROR(Copen!Z52/GAMSCopen!Z52,"")</f>
        <v/>
      </c>
      <c r="AB52" s="61" t="str">
        <f>IFERROR(Copen!AA52/GAMSCopen!AA52,"")</f>
        <v/>
      </c>
      <c r="AC52" s="61" t="str">
        <f>IFERROR(Copen!AB52/GAMSCopen!AB52,"")</f>
        <v/>
      </c>
      <c r="AD52" s="61" t="str">
        <f>IFERROR(Copen!AC52/GAMSCopen!AC52,"")</f>
        <v/>
      </c>
      <c r="AE52" s="61" t="str">
        <f>IFERROR(Copen!AD52/GAMSCopen!AD52,"")</f>
        <v/>
      </c>
      <c r="AF52" s="61" t="str">
        <f>IFERROR(Copen!AE52/GAMSCopen!AE52,"")</f>
        <v/>
      </c>
      <c r="AG52" s="61" t="str">
        <f>IFERROR(Copen!AF52/GAMSCopen!AF52,"")</f>
        <v/>
      </c>
      <c r="AH52" s="61" t="str">
        <f>IFERROR(Copen!AG52/GAMSCopen!AG52,"")</f>
        <v/>
      </c>
      <c r="AI52" s="61" t="str">
        <f>IFERROR(Copen!AH52/GAMSCopen!AH52,"")</f>
        <v/>
      </c>
      <c r="AJ52" s="61" t="str">
        <f>IFERROR(Copen!AI52/GAMSCopen!AI52,"")</f>
        <v/>
      </c>
      <c r="AK52" s="61" t="str">
        <f>IFERROR(Copen!AJ52/GAMSCopen!AJ52,"")</f>
        <v/>
      </c>
      <c r="AL52" s="61" t="str">
        <f>IFERROR(Copen!AK52/GAMSCopen!AK52,"")</f>
        <v/>
      </c>
      <c r="AM52" s="61" t="str">
        <f>IFERROR(Copen!AL52/GAMSCopen!AL52,"")</f>
        <v/>
      </c>
      <c r="AN52" s="61" t="str">
        <f>IFERROR(Copen!AM52/GAMSCopen!AM52,"")</f>
        <v/>
      </c>
      <c r="AO52" s="61" t="str">
        <f>IFERROR(Copen!AN52/GAMSCopen!AN52,"")</f>
        <v/>
      </c>
      <c r="AP52" s="61" t="str">
        <f>IFERROR(Copen!AO52/GAMSCopen!AO52,"")</f>
        <v/>
      </c>
      <c r="AQ52" s="61" t="str">
        <f>IFERROR(Copen!AP52/GAMSCopen!AP52,"")</f>
        <v/>
      </c>
      <c r="AR52" s="61" t="str">
        <f>IFERROR(Copen!AQ52/GAMSCopen!AQ52,"")</f>
        <v/>
      </c>
      <c r="AS52" s="61" t="str">
        <f>IFERROR(Copen!AR52/GAMSCopen!AR52,"")</f>
        <v/>
      </c>
      <c r="AT52" s="61" t="str">
        <f>IFERROR(Copen!AS52/GAMSCopen!AS52,"")</f>
        <v/>
      </c>
      <c r="AU52" s="61" t="str">
        <f>IFERROR(Copen!AT52/GAMSCopen!AT52,"")</f>
        <v/>
      </c>
      <c r="AV52" s="61" t="str">
        <f>IFERROR(Copen!AU52/GAMSCopen!AU52,"")</f>
        <v/>
      </c>
      <c r="AW52" s="61" t="str">
        <f>IFERROR(Copen!AV52/GAMSCopen!AV52,"")</f>
        <v/>
      </c>
      <c r="AX52" s="61" t="str">
        <f>IFERROR(Copen!AW52/GAMSCopen!AW52,"")</f>
        <v/>
      </c>
      <c r="AY52" s="61" t="str">
        <f>IFERROR(Copen!AX52/GAMSCopen!AX52,"")</f>
        <v/>
      </c>
      <c r="AZ52" s="61" t="str">
        <f>IFERROR(Copen!AY52/GAMSCopen!AY52,"")</f>
        <v/>
      </c>
      <c r="BA52" s="61" t="str">
        <f>IFERROR(Copen!AZ52/GAMSCopen!AZ52,"")</f>
        <v/>
      </c>
      <c r="BB52" s="61" t="str">
        <f>IFERROR(Copen!BA52/GAMSCopen!BA52,"")</f>
        <v/>
      </c>
      <c r="BC52" s="61" t="str">
        <f>IFERROR(Copen!BB52/GAMSCopen!BB52,"")</f>
        <v/>
      </c>
      <c r="BD52" s="61" t="str">
        <f>IFERROR(Copen!BC52/GAMSCopen!BC52,"")</f>
        <v/>
      </c>
      <c r="BE52" s="61" t="str">
        <f>IFERROR(Copen!BD52/GAMSCopen!BD52,"")</f>
        <v/>
      </c>
      <c r="BF52" s="61" t="str">
        <f>IFERROR(Copen!BE52/GAMSCopen!BE52,"")</f>
        <v/>
      </c>
      <c r="BG52" s="61" t="str">
        <f>IFERROR(Copen!BF52/GAMSCopen!BF52,"")</f>
        <v/>
      </c>
      <c r="BH52" s="61" t="str">
        <f>IFERROR(Copen!BG52/GAMSCopen!BG52,"")</f>
        <v/>
      </c>
      <c r="BI52" s="61" t="str">
        <f>IFERROR(Copen!BH52/GAMSCopen!BH52,"")</f>
        <v/>
      </c>
      <c r="BJ52" s="61" t="str">
        <f>IFERROR(Copen!BI52/GAMSCopen!BI52,"")</f>
        <v/>
      </c>
    </row>
    <row r="53" spans="1:62" x14ac:dyDescent="0.25">
      <c r="A53" t="str">
        <f>Copen!A53</f>
        <v>Population (millions)</v>
      </c>
      <c r="B53" t="str">
        <f>GAMSbase!A53</f>
        <v>Population (millions)</v>
      </c>
      <c r="C53" s="61">
        <f>IFERROR(Copen!B53/GAMSCopen!B53,"")</f>
        <v>1</v>
      </c>
      <c r="D53" s="61">
        <f>IFERROR(Copen!C53/GAMSCopen!C53,"")</f>
        <v>1</v>
      </c>
      <c r="E53" s="61">
        <f>IFERROR(Copen!D53/GAMSCopen!D53,"")</f>
        <v>0.98559748630363619</v>
      </c>
      <c r="F53" s="61">
        <f>IFERROR(Copen!E53/GAMSCopen!E53,"")</f>
        <v>0.98410249214688739</v>
      </c>
      <c r="G53" s="61">
        <f>IFERROR(Copen!F53/GAMSCopen!F53,"")</f>
        <v>0.9822227043724332</v>
      </c>
      <c r="H53" s="61">
        <f>IFERROR(Copen!G53/GAMSCopen!G53,"")</f>
        <v>0.97988748926970959</v>
      </c>
      <c r="I53" s="61">
        <f>IFERROR(Copen!H53/GAMSCopen!H53,"")</f>
        <v>0.97700850005757955</v>
      </c>
      <c r="J53" s="61">
        <f>IFERROR(Copen!I53/GAMSCopen!I53,"")</f>
        <v>0.97347760970287689</v>
      </c>
      <c r="K53" s="61">
        <f>IFERROR(Copen!J53/GAMSCopen!J53,"")</f>
        <v>0.96916457638656728</v>
      </c>
      <c r="L53" s="61">
        <f>IFERROR(Copen!K53/GAMSCopen!K53,"")</f>
        <v>0.96391466449806995</v>
      </c>
      <c r="M53" s="61">
        <f>IFERROR(Copen!L53/GAMSCopen!L53,"")</f>
        <v>0.95754649143615522</v>
      </c>
      <c r="N53" s="61">
        <f>IFERROR(Copen!M53/GAMSCopen!M53,"")</f>
        <v>0.94985044321082934</v>
      </c>
      <c r="O53" s="61">
        <f>IFERROR(Copen!N53/GAMSCopen!N53,"")</f>
        <v>0.94058809304611979</v>
      </c>
      <c r="P53" s="61">
        <f>IFERROR(Copen!O53/GAMSCopen!O53,"")</f>
        <v>0.92949315845336222</v>
      </c>
      <c r="Q53" s="61">
        <f>IFERROR(Copen!P53/GAMSCopen!P53,"")</f>
        <v>0.91627463107000873</v>
      </c>
      <c r="R53" s="61">
        <f>IFERROR(Copen!Q53/GAMSCopen!Q53,"")</f>
        <v>0.90062279114128219</v>
      </c>
      <c r="S53" s="61">
        <f>IFERROR(Copen!R53/GAMSCopen!R53,"")</f>
        <v>0.88221884794976435</v>
      </c>
      <c r="T53" s="61">
        <f>IFERROR(Copen!S53/GAMSCopen!S53,"")</f>
        <v>0.86074889285439793</v>
      </c>
      <c r="U53" s="61">
        <f>IFERROR(Copen!T53/GAMSCopen!T53,"")</f>
        <v>0.83592266908549751</v>
      </c>
      <c r="V53" s="61">
        <f>IFERROR(Copen!U53/GAMSCopen!U53,"")</f>
        <v>0.80796835929624633</v>
      </c>
      <c r="W53" s="61">
        <f>IFERROR(Copen!V53/GAMSCopen!V53,"")</f>
        <v>0.77687303476527847</v>
      </c>
      <c r="X53" s="61">
        <f>IFERROR(Copen!W53/GAMSCopen!W53,"")</f>
        <v>0.74273996065716363</v>
      </c>
      <c r="Y53" s="61">
        <f>IFERROR(Copen!X53/GAMSCopen!X53,"")</f>
        <v>0.70580881134745521</v>
      </c>
      <c r="Z53" s="61">
        <f>IFERROR(Copen!Y53/GAMSCopen!Y53,"")</f>
        <v>0.66646958418772406</v>
      </c>
      <c r="AA53" s="61">
        <f>IFERROR(Copen!Z53/GAMSCopen!Z53,"")</f>
        <v>0.62526678886616693</v>
      </c>
      <c r="AB53" s="61">
        <f>IFERROR(Copen!AA53/GAMSCopen!AA53,"")</f>
        <v>0.58289082191286679</v>
      </c>
      <c r="AC53" s="61">
        <f>IFERROR(Copen!AB53/GAMSCopen!AB53,"")</f>
        <v>0.54015447118715698</v>
      </c>
      <c r="AD53" s="61">
        <f>IFERROR(Copen!AC53/GAMSCopen!AC53,"")</f>
        <v>0.49795426893579681</v>
      </c>
      <c r="AE53" s="61">
        <f>IFERROR(Copen!AD53/GAMSCopen!AD53,"")</f>
        <v>0.45721876454885191</v>
      </c>
      <c r="AF53" s="61">
        <f>IFERROR(Copen!AE53/GAMSCopen!AE53,"")</f>
        <v>0.4188483309470355</v>
      </c>
      <c r="AG53" s="61">
        <f>IFERROR(Copen!AF53/GAMSCopen!AF53,"")</f>
        <v>0.38365327636152491</v>
      </c>
      <c r="AH53" s="61">
        <f>IFERROR(Copen!AG53/GAMSCopen!AG53,"")</f>
        <v>0.35229817928898471</v>
      </c>
      <c r="AI53" s="61">
        <f>IFERROR(Copen!AH53/GAMSCopen!AH53,"")</f>
        <v>1</v>
      </c>
      <c r="AJ53" s="61">
        <f>IFERROR(Copen!AI53/GAMSCopen!AI53,"")</f>
        <v>1</v>
      </c>
      <c r="AK53" s="61">
        <f>IFERROR(Copen!AJ53/GAMSCopen!AJ53,"")</f>
        <v>1</v>
      </c>
      <c r="AL53" s="61">
        <f>IFERROR(Copen!AK53/GAMSCopen!AK53,"")</f>
        <v>1</v>
      </c>
      <c r="AM53" s="61">
        <f>IFERROR(Copen!AL53/GAMSCopen!AL53,"")</f>
        <v>1</v>
      </c>
      <c r="AN53" s="61">
        <f>IFERROR(Copen!AM53/GAMSCopen!AM53,"")</f>
        <v>1</v>
      </c>
      <c r="AO53" s="61">
        <f>IFERROR(Copen!AN53/GAMSCopen!AN53,"")</f>
        <v>1</v>
      </c>
      <c r="AP53" s="61">
        <f>IFERROR(Copen!AO53/GAMSCopen!AO53,"")</f>
        <v>1</v>
      </c>
      <c r="AQ53" s="61">
        <f>IFERROR(Copen!AP53/GAMSCopen!AP53,"")</f>
        <v>1</v>
      </c>
      <c r="AR53" s="61">
        <f>IFERROR(Copen!AQ53/GAMSCopen!AQ53,"")</f>
        <v>1</v>
      </c>
      <c r="AS53" s="61">
        <f>IFERROR(Copen!AR53/GAMSCopen!AR53,"")</f>
        <v>1</v>
      </c>
      <c r="AT53" s="61">
        <f>IFERROR(Copen!AS53/GAMSCopen!AS53,"")</f>
        <v>1</v>
      </c>
      <c r="AU53" s="61">
        <f>IFERROR(Copen!AT53/GAMSCopen!AT53,"")</f>
        <v>1</v>
      </c>
      <c r="AV53" s="61">
        <f>IFERROR(Copen!AU53/GAMSCopen!AU53,"")</f>
        <v>1</v>
      </c>
      <c r="AW53" s="61">
        <f>IFERROR(Copen!AV53/GAMSCopen!AV53,"")</f>
        <v>1</v>
      </c>
      <c r="AX53" s="61">
        <f>IFERROR(Copen!AW53/GAMSCopen!AW53,"")</f>
        <v>1</v>
      </c>
      <c r="AY53" s="61">
        <f>IFERROR(Copen!AX53/GAMSCopen!AX53,"")</f>
        <v>1</v>
      </c>
      <c r="AZ53" s="61">
        <f>IFERROR(Copen!AY53/GAMSCopen!AY53,"")</f>
        <v>1</v>
      </c>
      <c r="BA53" s="61">
        <f>IFERROR(Copen!AZ53/GAMSCopen!AZ53,"")</f>
        <v>1</v>
      </c>
      <c r="BB53" s="61">
        <f>IFERROR(Copen!BA53/GAMSCopen!BA53,"")</f>
        <v>1</v>
      </c>
      <c r="BC53" s="61">
        <f>IFERROR(Copen!BB53/GAMSCopen!BB53,"")</f>
        <v>1</v>
      </c>
      <c r="BD53" s="61">
        <f>IFERROR(Copen!BC53/GAMSCopen!BC53,"")</f>
        <v>1</v>
      </c>
      <c r="BE53" s="61">
        <f>IFERROR(Copen!BD53/GAMSCopen!BD53,"")</f>
        <v>1</v>
      </c>
      <c r="BF53" s="61">
        <f>IFERROR(Copen!BE53/GAMSCopen!BE53,"")</f>
        <v>1</v>
      </c>
      <c r="BG53" s="61">
        <f>IFERROR(Copen!BF53/GAMSCopen!BF53,"")</f>
        <v>1</v>
      </c>
      <c r="BH53" s="61">
        <f>IFERROR(Copen!BG53/GAMSCopen!BG53,"")</f>
        <v>1</v>
      </c>
      <c r="BI53" s="61">
        <f>IFERROR(Copen!BH53/GAMSCopen!BH53,"")</f>
        <v>1</v>
      </c>
      <c r="BJ53" s="61">
        <f>IFERROR(Copen!BI53/GAMSCopen!BI53,"")</f>
        <v>1</v>
      </c>
    </row>
    <row r="54" spans="1:62" x14ac:dyDescent="0.25">
      <c r="A54" t="str">
        <f>Copen!A54</f>
        <v xml:space="preserve">     Rate of pop growth (per half-decade)</v>
      </c>
      <c r="B54" t="str">
        <f>GAMSbase!A54</f>
        <v>Rate of Population Growth (per period)</v>
      </c>
      <c r="C54" s="61" t="str">
        <f>IFERROR(Copen!B54/GAMSCopen!B54,"")</f>
        <v/>
      </c>
      <c r="D54" s="61" t="str">
        <f>IFERROR(Copen!C54/GAMSCopen!C54,"")</f>
        <v/>
      </c>
      <c r="E54" s="61" t="str">
        <f>IFERROR(Copen!D54/GAMSCopen!D54,"")</f>
        <v/>
      </c>
      <c r="F54" s="61" t="str">
        <f>IFERROR(Copen!E54/GAMSCopen!E54,"")</f>
        <v/>
      </c>
      <c r="G54" s="61" t="str">
        <f>IFERROR(Copen!F54/GAMSCopen!F54,"")</f>
        <v/>
      </c>
      <c r="H54" s="61" t="str">
        <f>IFERROR(Copen!G54/GAMSCopen!G54,"")</f>
        <v/>
      </c>
      <c r="I54" s="61" t="str">
        <f>IFERROR(Copen!H54/GAMSCopen!H54,"")</f>
        <v/>
      </c>
      <c r="J54" s="61" t="str">
        <f>IFERROR(Copen!I54/GAMSCopen!I54,"")</f>
        <v/>
      </c>
      <c r="K54" s="61" t="str">
        <f>IFERROR(Copen!J54/GAMSCopen!J54,"")</f>
        <v/>
      </c>
      <c r="L54" s="61" t="str">
        <f>IFERROR(Copen!K54/GAMSCopen!K54,"")</f>
        <v/>
      </c>
      <c r="M54" s="61" t="str">
        <f>IFERROR(Copen!L54/GAMSCopen!L54,"")</f>
        <v/>
      </c>
      <c r="N54" s="61" t="str">
        <f>IFERROR(Copen!M54/GAMSCopen!M54,"")</f>
        <v/>
      </c>
      <c r="O54" s="61" t="str">
        <f>IFERROR(Copen!N54/GAMSCopen!N54,"")</f>
        <v/>
      </c>
      <c r="P54" s="61" t="str">
        <f>IFERROR(Copen!O54/GAMSCopen!O54,"")</f>
        <v/>
      </c>
      <c r="Q54" s="61" t="str">
        <f>IFERROR(Copen!P54/GAMSCopen!P54,"")</f>
        <v/>
      </c>
      <c r="R54" s="61" t="str">
        <f>IFERROR(Copen!Q54/GAMSCopen!Q54,"")</f>
        <v/>
      </c>
      <c r="S54" s="61" t="str">
        <f>IFERROR(Copen!R54/GAMSCopen!R54,"")</f>
        <v/>
      </c>
      <c r="T54" s="61" t="str">
        <f>IFERROR(Copen!S54/GAMSCopen!S54,"")</f>
        <v/>
      </c>
      <c r="U54" s="61" t="str">
        <f>IFERROR(Copen!T54/GAMSCopen!T54,"")</f>
        <v/>
      </c>
      <c r="V54" s="61" t="str">
        <f>IFERROR(Copen!U54/GAMSCopen!U54,"")</f>
        <v/>
      </c>
      <c r="W54" s="61" t="str">
        <f>IFERROR(Copen!V54/GAMSCopen!V54,"")</f>
        <v/>
      </c>
      <c r="X54" s="61" t="str">
        <f>IFERROR(Copen!W54/GAMSCopen!W54,"")</f>
        <v/>
      </c>
      <c r="Y54" s="61" t="str">
        <f>IFERROR(Copen!X54/GAMSCopen!X54,"")</f>
        <v/>
      </c>
      <c r="Z54" s="61" t="str">
        <f>IFERROR(Copen!Y54/GAMSCopen!Y54,"")</f>
        <v/>
      </c>
      <c r="AA54" s="61" t="str">
        <f>IFERROR(Copen!Z54/GAMSCopen!Z54,"")</f>
        <v/>
      </c>
      <c r="AB54" s="61" t="str">
        <f>IFERROR(Copen!AA54/GAMSCopen!AA54,"")</f>
        <v/>
      </c>
      <c r="AC54" s="61" t="str">
        <f>IFERROR(Copen!AB54/GAMSCopen!AB54,"")</f>
        <v/>
      </c>
      <c r="AD54" s="61" t="str">
        <f>IFERROR(Copen!AC54/GAMSCopen!AC54,"")</f>
        <v/>
      </c>
      <c r="AE54" s="61" t="str">
        <f>IFERROR(Copen!AD54/GAMSCopen!AD54,"")</f>
        <v/>
      </c>
      <c r="AF54" s="61" t="str">
        <f>IFERROR(Copen!AE54/GAMSCopen!AE54,"")</f>
        <v/>
      </c>
      <c r="AG54" s="61" t="str">
        <f>IFERROR(Copen!AF54/GAMSCopen!AF54,"")</f>
        <v/>
      </c>
      <c r="AH54" s="61" t="str">
        <f>IFERROR(Copen!AG54/GAMSCopen!AG54,"")</f>
        <v/>
      </c>
      <c r="AI54" s="61" t="str">
        <f>IFERROR(Copen!AH54/GAMSCopen!AH54,"")</f>
        <v/>
      </c>
      <c r="AJ54" s="61" t="str">
        <f>IFERROR(Copen!AI54/GAMSCopen!AI54,"")</f>
        <v/>
      </c>
      <c r="AK54" s="61" t="str">
        <f>IFERROR(Copen!AJ54/GAMSCopen!AJ54,"")</f>
        <v/>
      </c>
      <c r="AL54" s="61" t="str">
        <f>IFERROR(Copen!AK54/GAMSCopen!AK54,"")</f>
        <v/>
      </c>
      <c r="AM54" s="61" t="str">
        <f>IFERROR(Copen!AL54/GAMSCopen!AL54,"")</f>
        <v/>
      </c>
      <c r="AN54" s="61" t="str">
        <f>IFERROR(Copen!AM54/GAMSCopen!AM54,"")</f>
        <v/>
      </c>
      <c r="AO54" s="61" t="str">
        <f>IFERROR(Copen!AN54/GAMSCopen!AN54,"")</f>
        <v/>
      </c>
      <c r="AP54" s="61" t="str">
        <f>IFERROR(Copen!AO54/GAMSCopen!AO54,"")</f>
        <v/>
      </c>
      <c r="AQ54" s="61" t="str">
        <f>IFERROR(Copen!AP54/GAMSCopen!AP54,"")</f>
        <v/>
      </c>
      <c r="AR54" s="61" t="str">
        <f>IFERROR(Copen!AQ54/GAMSCopen!AQ54,"")</f>
        <v/>
      </c>
      <c r="AS54" s="61" t="str">
        <f>IFERROR(Copen!AR54/GAMSCopen!AR54,"")</f>
        <v/>
      </c>
      <c r="AT54" s="61" t="str">
        <f>IFERROR(Copen!AS54/GAMSCopen!AS54,"")</f>
        <v/>
      </c>
      <c r="AU54" s="61" t="str">
        <f>IFERROR(Copen!AT54/GAMSCopen!AT54,"")</f>
        <v/>
      </c>
      <c r="AV54" s="61" t="str">
        <f>IFERROR(Copen!AU54/GAMSCopen!AU54,"")</f>
        <v/>
      </c>
      <c r="AW54" s="61" t="str">
        <f>IFERROR(Copen!AV54/GAMSCopen!AV54,"")</f>
        <v/>
      </c>
      <c r="AX54" s="61" t="str">
        <f>IFERROR(Copen!AW54/GAMSCopen!AW54,"")</f>
        <v/>
      </c>
      <c r="AY54" s="61" t="str">
        <f>IFERROR(Copen!AX54/GAMSCopen!AX54,"")</f>
        <v/>
      </c>
      <c r="AZ54" s="61" t="str">
        <f>IFERROR(Copen!AY54/GAMSCopen!AY54,"")</f>
        <v/>
      </c>
      <c r="BA54" s="61" t="str">
        <f>IFERROR(Copen!AZ54/GAMSCopen!AZ54,"")</f>
        <v/>
      </c>
      <c r="BB54" s="61" t="str">
        <f>IFERROR(Copen!BA54/GAMSCopen!BA54,"")</f>
        <v/>
      </c>
      <c r="BC54" s="61" t="str">
        <f>IFERROR(Copen!BB54/GAMSCopen!BB54,"")</f>
        <v/>
      </c>
      <c r="BD54" s="61" t="str">
        <f>IFERROR(Copen!BC54/GAMSCopen!BC54,"")</f>
        <v/>
      </c>
      <c r="BE54" s="61" t="str">
        <f>IFERROR(Copen!BD54/GAMSCopen!BD54,"")</f>
        <v/>
      </c>
      <c r="BF54" s="61" t="str">
        <f>IFERROR(Copen!BE54/GAMSCopen!BE54,"")</f>
        <v/>
      </c>
      <c r="BG54" s="61" t="str">
        <f>IFERROR(Copen!BF54/GAMSCopen!BF54,"")</f>
        <v/>
      </c>
      <c r="BH54" s="61" t="str">
        <f>IFERROR(Copen!BG54/GAMSCopen!BG54,"")</f>
        <v/>
      </c>
      <c r="BI54" s="61" t="str">
        <f>IFERROR(Copen!BH54/GAMSCopen!BH54,"")</f>
        <v/>
      </c>
      <c r="BJ54" s="61" t="str">
        <f>IFERROR(Copen!BI54/GAMSCopen!BI54,"")</f>
        <v/>
      </c>
    </row>
    <row r="55" spans="1:62" x14ac:dyDescent="0.25">
      <c r="A55" t="str">
        <f>Copen!A55</f>
        <v>Global parameters</v>
      </c>
      <c r="B55" t="str">
        <f>GAMSbase!A55</f>
        <v>** Global Parameters</v>
      </c>
      <c r="C55" s="61" t="str">
        <f>IFERROR(Copen!B55/GAMSCopen!B55,"")</f>
        <v/>
      </c>
      <c r="D55" s="61" t="str">
        <f>IFERROR(Copen!C55/GAMSCopen!C55,"")</f>
        <v/>
      </c>
      <c r="E55" s="61" t="str">
        <f>IFERROR(Copen!D55/GAMSCopen!D55,"")</f>
        <v/>
      </c>
      <c r="F55" s="61" t="str">
        <f>IFERROR(Copen!E55/GAMSCopen!E55,"")</f>
        <v/>
      </c>
      <c r="G55" s="61" t="str">
        <f>IFERROR(Copen!F55/GAMSCopen!F55,"")</f>
        <v/>
      </c>
      <c r="H55" s="61" t="str">
        <f>IFERROR(Copen!G55/GAMSCopen!G55,"")</f>
        <v/>
      </c>
      <c r="I55" s="61" t="str">
        <f>IFERROR(Copen!H55/GAMSCopen!H55,"")</f>
        <v/>
      </c>
      <c r="J55" s="61" t="str">
        <f>IFERROR(Copen!I55/GAMSCopen!I55,"")</f>
        <v/>
      </c>
      <c r="K55" s="61" t="str">
        <f>IFERROR(Copen!J55/GAMSCopen!J55,"")</f>
        <v/>
      </c>
      <c r="L55" s="61" t="str">
        <f>IFERROR(Copen!K55/GAMSCopen!K55,"")</f>
        <v/>
      </c>
      <c r="M55" s="61" t="str">
        <f>IFERROR(Copen!L55/GAMSCopen!L55,"")</f>
        <v/>
      </c>
      <c r="N55" s="61" t="str">
        <f>IFERROR(Copen!M55/GAMSCopen!M55,"")</f>
        <v/>
      </c>
      <c r="O55" s="61" t="str">
        <f>IFERROR(Copen!N55/GAMSCopen!N55,"")</f>
        <v/>
      </c>
      <c r="P55" s="61" t="str">
        <f>IFERROR(Copen!O55/GAMSCopen!O55,"")</f>
        <v/>
      </c>
      <c r="Q55" s="61" t="str">
        <f>IFERROR(Copen!P55/GAMSCopen!P55,"")</f>
        <v/>
      </c>
      <c r="R55" s="61" t="str">
        <f>IFERROR(Copen!Q55/GAMSCopen!Q55,"")</f>
        <v/>
      </c>
      <c r="S55" s="61" t="str">
        <f>IFERROR(Copen!R55/GAMSCopen!R55,"")</f>
        <v/>
      </c>
      <c r="T55" s="61" t="str">
        <f>IFERROR(Copen!S55/GAMSCopen!S55,"")</f>
        <v/>
      </c>
      <c r="U55" s="61" t="str">
        <f>IFERROR(Copen!T55/GAMSCopen!T55,"")</f>
        <v/>
      </c>
      <c r="V55" s="61" t="str">
        <f>IFERROR(Copen!U55/GAMSCopen!U55,"")</f>
        <v/>
      </c>
      <c r="W55" s="61" t="str">
        <f>IFERROR(Copen!V55/GAMSCopen!V55,"")</f>
        <v/>
      </c>
      <c r="X55" s="61" t="str">
        <f>IFERROR(Copen!W55/GAMSCopen!W55,"")</f>
        <v/>
      </c>
      <c r="Y55" s="61" t="str">
        <f>IFERROR(Copen!X55/GAMSCopen!X55,"")</f>
        <v/>
      </c>
      <c r="Z55" s="61" t="str">
        <f>IFERROR(Copen!Y55/GAMSCopen!Y55,"")</f>
        <v/>
      </c>
      <c r="AA55" s="61" t="str">
        <f>IFERROR(Copen!Z55/GAMSCopen!Z55,"")</f>
        <v/>
      </c>
      <c r="AB55" s="61" t="str">
        <f>IFERROR(Copen!AA55/GAMSCopen!AA55,"")</f>
        <v/>
      </c>
      <c r="AC55" s="61" t="str">
        <f>IFERROR(Copen!AB55/GAMSCopen!AB55,"")</f>
        <v/>
      </c>
      <c r="AD55" s="61" t="str">
        <f>IFERROR(Copen!AC55/GAMSCopen!AC55,"")</f>
        <v/>
      </c>
      <c r="AE55" s="61" t="str">
        <f>IFERROR(Copen!AD55/GAMSCopen!AD55,"")</f>
        <v/>
      </c>
      <c r="AF55" s="61" t="str">
        <f>IFERROR(Copen!AE55/GAMSCopen!AE55,"")</f>
        <v/>
      </c>
      <c r="AG55" s="61" t="str">
        <f>IFERROR(Copen!AF55/GAMSCopen!AF55,"")</f>
        <v/>
      </c>
      <c r="AH55" s="61" t="str">
        <f>IFERROR(Copen!AG55/GAMSCopen!AG55,"")</f>
        <v/>
      </c>
      <c r="AI55" s="61" t="str">
        <f>IFERROR(Copen!AH55/GAMSCopen!AH55,"")</f>
        <v/>
      </c>
      <c r="AJ55" s="61" t="str">
        <f>IFERROR(Copen!AI55/GAMSCopen!AI55,"")</f>
        <v/>
      </c>
      <c r="AK55" s="61" t="str">
        <f>IFERROR(Copen!AJ55/GAMSCopen!AJ55,"")</f>
        <v/>
      </c>
      <c r="AL55" s="61" t="str">
        <f>IFERROR(Copen!AK55/GAMSCopen!AK55,"")</f>
        <v/>
      </c>
      <c r="AM55" s="61" t="str">
        <f>IFERROR(Copen!AL55/GAMSCopen!AL55,"")</f>
        <v/>
      </c>
      <c r="AN55" s="61" t="str">
        <f>IFERROR(Copen!AM55/GAMSCopen!AM55,"")</f>
        <v/>
      </c>
      <c r="AO55" s="61" t="str">
        <f>IFERROR(Copen!AN55/GAMSCopen!AN55,"")</f>
        <v/>
      </c>
      <c r="AP55" s="61" t="str">
        <f>IFERROR(Copen!AO55/GAMSCopen!AO55,"")</f>
        <v/>
      </c>
      <c r="AQ55" s="61" t="str">
        <f>IFERROR(Copen!AP55/GAMSCopen!AP55,"")</f>
        <v/>
      </c>
      <c r="AR55" s="61" t="str">
        <f>IFERROR(Copen!AQ55/GAMSCopen!AQ55,"")</f>
        <v/>
      </c>
      <c r="AS55" s="61" t="str">
        <f>IFERROR(Copen!AR55/GAMSCopen!AR55,"")</f>
        <v/>
      </c>
      <c r="AT55" s="61" t="str">
        <f>IFERROR(Copen!AS55/GAMSCopen!AS55,"")</f>
        <v/>
      </c>
      <c r="AU55" s="61" t="str">
        <f>IFERROR(Copen!AT55/GAMSCopen!AT55,"")</f>
        <v/>
      </c>
      <c r="AV55" s="61" t="str">
        <f>IFERROR(Copen!AU55/GAMSCopen!AU55,"")</f>
        <v/>
      </c>
      <c r="AW55" s="61" t="str">
        <f>IFERROR(Copen!AV55/GAMSCopen!AV55,"")</f>
        <v/>
      </c>
      <c r="AX55" s="61" t="str">
        <f>IFERROR(Copen!AW55/GAMSCopen!AW55,"")</f>
        <v/>
      </c>
      <c r="AY55" s="61" t="str">
        <f>IFERROR(Copen!AX55/GAMSCopen!AX55,"")</f>
        <v/>
      </c>
      <c r="AZ55" s="61" t="str">
        <f>IFERROR(Copen!AY55/GAMSCopen!AY55,"")</f>
        <v/>
      </c>
      <c r="BA55" s="61" t="str">
        <f>IFERROR(Copen!AZ55/GAMSCopen!AZ55,"")</f>
        <v/>
      </c>
      <c r="BB55" s="61" t="str">
        <f>IFERROR(Copen!BA55/GAMSCopen!BA55,"")</f>
        <v/>
      </c>
      <c r="BC55" s="61" t="str">
        <f>IFERROR(Copen!BB55/GAMSCopen!BB55,"")</f>
        <v/>
      </c>
      <c r="BD55" s="61" t="str">
        <f>IFERROR(Copen!BC55/GAMSCopen!BC55,"")</f>
        <v/>
      </c>
      <c r="BE55" s="61" t="str">
        <f>IFERROR(Copen!BD55/GAMSCopen!BD55,"")</f>
        <v/>
      </c>
      <c r="BF55" s="61" t="str">
        <f>IFERROR(Copen!BE55/GAMSCopen!BE55,"")</f>
        <v/>
      </c>
      <c r="BG55" s="61" t="str">
        <f>IFERROR(Copen!BF55/GAMSCopen!BF55,"")</f>
        <v/>
      </c>
      <c r="BH55" s="61" t="str">
        <f>IFERROR(Copen!BG55/GAMSCopen!BG55,"")</f>
        <v/>
      </c>
      <c r="BI55" s="61" t="str">
        <f>IFERROR(Copen!BH55/GAMSCopen!BH55,"")</f>
        <v/>
      </c>
      <c r="BJ55" s="61" t="str">
        <f>IFERROR(Copen!BI55/GAMSCopen!BI55,"")</f>
        <v/>
      </c>
    </row>
    <row r="56" spans="1:62" x14ac:dyDescent="0.25">
      <c r="A56" t="str">
        <f>Copen!A56</f>
        <v>CARBON LIMITS</v>
      </c>
      <c r="B56" t="str">
        <f>GAMSbase!A56</f>
        <v>* CARBON LIMITS</v>
      </c>
      <c r="C56" s="61" t="str">
        <f>IFERROR(Copen!B56/GAMSCopen!B56,"")</f>
        <v/>
      </c>
      <c r="D56" s="61" t="str">
        <f>IFERROR(Copen!C56/GAMSCopen!C56,"")</f>
        <v/>
      </c>
      <c r="E56" s="61" t="str">
        <f>IFERROR(Copen!D56/GAMSCopen!D56,"")</f>
        <v/>
      </c>
      <c r="F56" s="61" t="str">
        <f>IFERROR(Copen!E56/GAMSCopen!E56,"")</f>
        <v/>
      </c>
      <c r="G56" s="61" t="str">
        <f>IFERROR(Copen!F56/GAMSCopen!F56,"")</f>
        <v/>
      </c>
      <c r="H56" s="61" t="str">
        <f>IFERROR(Copen!G56/GAMSCopen!G56,"")</f>
        <v/>
      </c>
      <c r="I56" s="61" t="str">
        <f>IFERROR(Copen!H56/GAMSCopen!H56,"")</f>
        <v/>
      </c>
      <c r="J56" s="61" t="str">
        <f>IFERROR(Copen!I56/GAMSCopen!I56,"")</f>
        <v/>
      </c>
      <c r="K56" s="61" t="str">
        <f>IFERROR(Copen!J56/GAMSCopen!J56,"")</f>
        <v/>
      </c>
      <c r="L56" s="61" t="str">
        <f>IFERROR(Copen!K56/GAMSCopen!K56,"")</f>
        <v/>
      </c>
      <c r="M56" s="61" t="str">
        <f>IFERROR(Copen!L56/GAMSCopen!L56,"")</f>
        <v/>
      </c>
      <c r="N56" s="61" t="str">
        <f>IFERROR(Copen!M56/GAMSCopen!M56,"")</f>
        <v/>
      </c>
      <c r="O56" s="61" t="str">
        <f>IFERROR(Copen!N56/GAMSCopen!N56,"")</f>
        <v/>
      </c>
      <c r="P56" s="61" t="str">
        <f>IFERROR(Copen!O56/GAMSCopen!O56,"")</f>
        <v/>
      </c>
      <c r="Q56" s="61" t="str">
        <f>IFERROR(Copen!P56/GAMSCopen!P56,"")</f>
        <v/>
      </c>
      <c r="R56" s="61" t="str">
        <f>IFERROR(Copen!Q56/GAMSCopen!Q56,"")</f>
        <v/>
      </c>
      <c r="S56" s="61" t="str">
        <f>IFERROR(Copen!R56/GAMSCopen!R56,"")</f>
        <v/>
      </c>
      <c r="T56" s="61" t="str">
        <f>IFERROR(Copen!S56/GAMSCopen!S56,"")</f>
        <v/>
      </c>
      <c r="U56" s="61" t="str">
        <f>IFERROR(Copen!T56/GAMSCopen!T56,"")</f>
        <v/>
      </c>
      <c r="V56" s="61" t="str">
        <f>IFERROR(Copen!U56/GAMSCopen!U56,"")</f>
        <v/>
      </c>
      <c r="W56" s="61" t="str">
        <f>IFERROR(Copen!V56/GAMSCopen!V56,"")</f>
        <v/>
      </c>
      <c r="X56" s="61" t="str">
        <f>IFERROR(Copen!W56/GAMSCopen!W56,"")</f>
        <v/>
      </c>
      <c r="Y56" s="61" t="str">
        <f>IFERROR(Copen!X56/GAMSCopen!X56,"")</f>
        <v/>
      </c>
      <c r="Z56" s="61" t="str">
        <f>IFERROR(Copen!Y56/GAMSCopen!Y56,"")</f>
        <v/>
      </c>
      <c r="AA56" s="61" t="str">
        <f>IFERROR(Copen!Z56/GAMSCopen!Z56,"")</f>
        <v/>
      </c>
      <c r="AB56" s="61" t="str">
        <f>IFERROR(Copen!AA56/GAMSCopen!AA56,"")</f>
        <v/>
      </c>
      <c r="AC56" s="61" t="str">
        <f>IFERROR(Copen!AB56/GAMSCopen!AB56,"")</f>
        <v/>
      </c>
      <c r="AD56" s="61" t="str">
        <f>IFERROR(Copen!AC56/GAMSCopen!AC56,"")</f>
        <v/>
      </c>
      <c r="AE56" s="61" t="str">
        <f>IFERROR(Copen!AD56/GAMSCopen!AD56,"")</f>
        <v/>
      </c>
      <c r="AF56" s="61" t="str">
        <f>IFERROR(Copen!AE56/GAMSCopen!AE56,"")</f>
        <v/>
      </c>
      <c r="AG56" s="61" t="str">
        <f>IFERROR(Copen!AF56/GAMSCopen!AF56,"")</f>
        <v/>
      </c>
      <c r="AH56" s="61" t="str">
        <f>IFERROR(Copen!AG56/GAMSCopen!AG56,"")</f>
        <v/>
      </c>
      <c r="AI56" s="61" t="str">
        <f>IFERROR(Copen!AH56/GAMSCopen!AH56,"")</f>
        <v/>
      </c>
      <c r="AJ56" s="61" t="str">
        <f>IFERROR(Copen!AI56/GAMSCopen!AI56,"")</f>
        <v/>
      </c>
      <c r="AK56" s="61" t="str">
        <f>IFERROR(Copen!AJ56/GAMSCopen!AJ56,"")</f>
        <v/>
      </c>
      <c r="AL56" s="61" t="str">
        <f>IFERROR(Copen!AK56/GAMSCopen!AK56,"")</f>
        <v/>
      </c>
      <c r="AM56" s="61" t="str">
        <f>IFERROR(Copen!AL56/GAMSCopen!AL56,"")</f>
        <v/>
      </c>
      <c r="AN56" s="61" t="str">
        <f>IFERROR(Copen!AM56/GAMSCopen!AM56,"")</f>
        <v/>
      </c>
      <c r="AO56" s="61" t="str">
        <f>IFERROR(Copen!AN56/GAMSCopen!AN56,"")</f>
        <v/>
      </c>
      <c r="AP56" s="61" t="str">
        <f>IFERROR(Copen!AO56/GAMSCopen!AO56,"")</f>
        <v/>
      </c>
      <c r="AQ56" s="61" t="str">
        <f>IFERROR(Copen!AP56/GAMSCopen!AP56,"")</f>
        <v/>
      </c>
      <c r="AR56" s="61" t="str">
        <f>IFERROR(Copen!AQ56/GAMSCopen!AQ56,"")</f>
        <v/>
      </c>
      <c r="AS56" s="61" t="str">
        <f>IFERROR(Copen!AR56/GAMSCopen!AR56,"")</f>
        <v/>
      </c>
      <c r="AT56" s="61" t="str">
        <f>IFERROR(Copen!AS56/GAMSCopen!AS56,"")</f>
        <v/>
      </c>
      <c r="AU56" s="61" t="str">
        <f>IFERROR(Copen!AT56/GAMSCopen!AT56,"")</f>
        <v/>
      </c>
      <c r="AV56" s="61" t="str">
        <f>IFERROR(Copen!AU56/GAMSCopen!AU56,"")</f>
        <v/>
      </c>
      <c r="AW56" s="61" t="str">
        <f>IFERROR(Copen!AV56/GAMSCopen!AV56,"")</f>
        <v/>
      </c>
      <c r="AX56" s="61" t="str">
        <f>IFERROR(Copen!AW56/GAMSCopen!AW56,"")</f>
        <v/>
      </c>
      <c r="AY56" s="61" t="str">
        <f>IFERROR(Copen!AX56/GAMSCopen!AX56,"")</f>
        <v/>
      </c>
      <c r="AZ56" s="61" t="str">
        <f>IFERROR(Copen!AY56/GAMSCopen!AY56,"")</f>
        <v/>
      </c>
      <c r="BA56" s="61" t="str">
        <f>IFERROR(Copen!AZ56/GAMSCopen!AZ56,"")</f>
        <v/>
      </c>
      <c r="BB56" s="61" t="str">
        <f>IFERROR(Copen!BA56/GAMSCopen!BA56,"")</f>
        <v/>
      </c>
      <c r="BC56" s="61" t="str">
        <f>IFERROR(Copen!BB56/GAMSCopen!BB56,"")</f>
        <v/>
      </c>
      <c r="BD56" s="61" t="str">
        <f>IFERROR(Copen!BC56/GAMSCopen!BC56,"")</f>
        <v/>
      </c>
      <c r="BE56" s="61" t="str">
        <f>IFERROR(Copen!BD56/GAMSCopen!BD56,"")</f>
        <v/>
      </c>
      <c r="BF56" s="61" t="str">
        <f>IFERROR(Copen!BE56/GAMSCopen!BE56,"")</f>
        <v/>
      </c>
      <c r="BG56" s="61" t="str">
        <f>IFERROR(Copen!BF56/GAMSCopen!BF56,"")</f>
        <v/>
      </c>
      <c r="BH56" s="61" t="str">
        <f>IFERROR(Copen!BG56/GAMSCopen!BG56,"")</f>
        <v/>
      </c>
      <c r="BI56" s="61" t="str">
        <f>IFERROR(Copen!BH56/GAMSCopen!BH56,"")</f>
        <v/>
      </c>
      <c r="BJ56" s="61" t="str">
        <f>IFERROR(Copen!BI56/GAMSCopen!BI56,"")</f>
        <v/>
      </c>
    </row>
    <row r="57" spans="1:62" x14ac:dyDescent="0.25">
      <c r="A57" t="str">
        <f>Copen!A57</f>
        <v>Maximum carbon resources (GtC)</v>
      </c>
      <c r="B57" t="str">
        <f>GAMSbase!A57</f>
        <v>Maximum Carbon Resources (GtC)</v>
      </c>
      <c r="C57" s="61">
        <f>IFERROR(Copen!B57/GAMSCopen!B57,"")</f>
        <v>1</v>
      </c>
      <c r="D57" s="61" t="str">
        <f>IFERROR(Copen!C57/GAMSCopen!C57,"")</f>
        <v/>
      </c>
      <c r="E57" s="61" t="str">
        <f>IFERROR(Copen!D57/GAMSCopen!D57,"")</f>
        <v/>
      </c>
      <c r="F57" s="61" t="str">
        <f>IFERROR(Copen!E57/GAMSCopen!E57,"")</f>
        <v/>
      </c>
      <c r="G57" s="61" t="str">
        <f>IFERROR(Copen!F57/GAMSCopen!F57,"")</f>
        <v/>
      </c>
      <c r="H57" s="61" t="str">
        <f>IFERROR(Copen!G57/GAMSCopen!G57,"")</f>
        <v/>
      </c>
      <c r="I57" s="61" t="str">
        <f>IFERROR(Copen!H57/GAMSCopen!H57,"")</f>
        <v/>
      </c>
      <c r="J57" s="61" t="str">
        <f>IFERROR(Copen!I57/GAMSCopen!I57,"")</f>
        <v/>
      </c>
      <c r="K57" s="61" t="str">
        <f>IFERROR(Copen!J57/GAMSCopen!J57,"")</f>
        <v/>
      </c>
      <c r="L57" s="61" t="str">
        <f>IFERROR(Copen!K57/GAMSCopen!K57,"")</f>
        <v/>
      </c>
      <c r="M57" s="61" t="str">
        <f>IFERROR(Copen!L57/GAMSCopen!L57,"")</f>
        <v/>
      </c>
      <c r="N57" s="61" t="str">
        <f>IFERROR(Copen!M57/GAMSCopen!M57,"")</f>
        <v/>
      </c>
      <c r="O57" s="61" t="str">
        <f>IFERROR(Copen!N57/GAMSCopen!N57,"")</f>
        <v/>
      </c>
      <c r="P57" s="61" t="str">
        <f>IFERROR(Copen!O57/GAMSCopen!O57,"")</f>
        <v/>
      </c>
      <c r="Q57" s="61" t="str">
        <f>IFERROR(Copen!P57/GAMSCopen!P57,"")</f>
        <v/>
      </c>
      <c r="R57" s="61" t="str">
        <f>IFERROR(Copen!Q57/GAMSCopen!Q57,"")</f>
        <v/>
      </c>
      <c r="S57" s="61" t="str">
        <f>IFERROR(Copen!R57/GAMSCopen!R57,"")</f>
        <v/>
      </c>
      <c r="T57" s="61" t="str">
        <f>IFERROR(Copen!S57/GAMSCopen!S57,"")</f>
        <v/>
      </c>
      <c r="U57" s="61" t="str">
        <f>IFERROR(Copen!T57/GAMSCopen!T57,"")</f>
        <v/>
      </c>
      <c r="V57" s="61" t="str">
        <f>IFERROR(Copen!U57/GAMSCopen!U57,"")</f>
        <v/>
      </c>
      <c r="W57" s="61" t="str">
        <f>IFERROR(Copen!V57/GAMSCopen!V57,"")</f>
        <v/>
      </c>
      <c r="X57" s="61" t="str">
        <f>IFERROR(Copen!W57/GAMSCopen!W57,"")</f>
        <v/>
      </c>
      <c r="Y57" s="61" t="str">
        <f>IFERROR(Copen!X57/GAMSCopen!X57,"")</f>
        <v/>
      </c>
      <c r="Z57" s="61" t="str">
        <f>IFERROR(Copen!Y57/GAMSCopen!Y57,"")</f>
        <v/>
      </c>
      <c r="AA57" s="61" t="str">
        <f>IFERROR(Copen!Z57/GAMSCopen!Z57,"")</f>
        <v/>
      </c>
      <c r="AB57" s="61" t="str">
        <f>IFERROR(Copen!AA57/GAMSCopen!AA57,"")</f>
        <v/>
      </c>
      <c r="AC57" s="61" t="str">
        <f>IFERROR(Copen!AB57/GAMSCopen!AB57,"")</f>
        <v/>
      </c>
      <c r="AD57" s="61" t="str">
        <f>IFERROR(Copen!AC57/GAMSCopen!AC57,"")</f>
        <v/>
      </c>
      <c r="AE57" s="61" t="str">
        <f>IFERROR(Copen!AD57/GAMSCopen!AD57,"")</f>
        <v/>
      </c>
      <c r="AF57" s="61" t="str">
        <f>IFERROR(Copen!AE57/GAMSCopen!AE57,"")</f>
        <v/>
      </c>
      <c r="AG57" s="61" t="str">
        <f>IFERROR(Copen!AF57/GAMSCopen!AF57,"")</f>
        <v/>
      </c>
      <c r="AH57" s="61" t="str">
        <f>IFERROR(Copen!AG57/GAMSCopen!AG57,"")</f>
        <v/>
      </c>
      <c r="AI57" s="61" t="str">
        <f>IFERROR(Copen!AH57/GAMSCopen!AH57,"")</f>
        <v/>
      </c>
      <c r="AJ57" s="61" t="str">
        <f>IFERROR(Copen!AI57/GAMSCopen!AI57,"")</f>
        <v/>
      </c>
      <c r="AK57" s="61" t="str">
        <f>IFERROR(Copen!AJ57/GAMSCopen!AJ57,"")</f>
        <v/>
      </c>
      <c r="AL57" s="61" t="str">
        <f>IFERROR(Copen!AK57/GAMSCopen!AK57,"")</f>
        <v/>
      </c>
      <c r="AM57" s="61" t="str">
        <f>IFERROR(Copen!AL57/GAMSCopen!AL57,"")</f>
        <v/>
      </c>
      <c r="AN57" s="61" t="str">
        <f>IFERROR(Copen!AM57/GAMSCopen!AM57,"")</f>
        <v/>
      </c>
      <c r="AO57" s="61" t="str">
        <f>IFERROR(Copen!AN57/GAMSCopen!AN57,"")</f>
        <v/>
      </c>
      <c r="AP57" s="61" t="str">
        <f>IFERROR(Copen!AO57/GAMSCopen!AO57,"")</f>
        <v/>
      </c>
      <c r="AQ57" s="61" t="str">
        <f>IFERROR(Copen!AP57/GAMSCopen!AP57,"")</f>
        <v/>
      </c>
      <c r="AR57" s="61" t="str">
        <f>IFERROR(Copen!AQ57/GAMSCopen!AQ57,"")</f>
        <v/>
      </c>
      <c r="AS57" s="61" t="str">
        <f>IFERROR(Copen!AR57/GAMSCopen!AR57,"")</f>
        <v/>
      </c>
      <c r="AT57" s="61" t="str">
        <f>IFERROR(Copen!AS57/GAMSCopen!AS57,"")</f>
        <v/>
      </c>
      <c r="AU57" s="61" t="str">
        <f>IFERROR(Copen!AT57/GAMSCopen!AT57,"")</f>
        <v/>
      </c>
      <c r="AV57" s="61" t="str">
        <f>IFERROR(Copen!AU57/GAMSCopen!AU57,"")</f>
        <v/>
      </c>
      <c r="AW57" s="61" t="str">
        <f>IFERROR(Copen!AV57/GAMSCopen!AV57,"")</f>
        <v/>
      </c>
      <c r="AX57" s="61" t="str">
        <f>IFERROR(Copen!AW57/GAMSCopen!AW57,"")</f>
        <v/>
      </c>
      <c r="AY57" s="61" t="str">
        <f>IFERROR(Copen!AX57/GAMSCopen!AX57,"")</f>
        <v/>
      </c>
      <c r="AZ57" s="61" t="str">
        <f>IFERROR(Copen!AY57/GAMSCopen!AY57,"")</f>
        <v/>
      </c>
      <c r="BA57" s="61" t="str">
        <f>IFERROR(Copen!AZ57/GAMSCopen!AZ57,"")</f>
        <v/>
      </c>
      <c r="BB57" s="61" t="str">
        <f>IFERROR(Copen!BA57/GAMSCopen!BA57,"")</f>
        <v/>
      </c>
      <c r="BC57" s="61" t="str">
        <f>IFERROR(Copen!BB57/GAMSCopen!BB57,"")</f>
        <v/>
      </c>
      <c r="BD57" s="61" t="str">
        <f>IFERROR(Copen!BC57/GAMSCopen!BC57,"")</f>
        <v/>
      </c>
      <c r="BE57" s="61" t="str">
        <f>IFERROR(Copen!BD57/GAMSCopen!BD57,"")</f>
        <v/>
      </c>
      <c r="BF57" s="61" t="str">
        <f>IFERROR(Copen!BE57/GAMSCopen!BE57,"")</f>
        <v/>
      </c>
      <c r="BG57" s="61" t="str">
        <f>IFERROR(Copen!BF57/GAMSCopen!BF57,"")</f>
        <v/>
      </c>
      <c r="BH57" s="61" t="str">
        <f>IFERROR(Copen!BG57/GAMSCopen!BG57,"")</f>
        <v/>
      </c>
      <c r="BI57" s="61" t="str">
        <f>IFERROR(Copen!BH57/GAMSCopen!BH57,"")</f>
        <v/>
      </c>
      <c r="BJ57" s="61" t="str">
        <f>IFERROR(Copen!BI57/GAMSCopen!BI57,"")</f>
        <v/>
      </c>
    </row>
    <row r="58" spans="1:62" x14ac:dyDescent="0.25">
      <c r="A58" t="str">
        <f>Copen!A58</f>
        <v>CARBON CYCLE INITIAL CONDITIONS</v>
      </c>
      <c r="B58" t="str">
        <f>GAMSbase!A58</f>
        <v>* CARBON CYCLE INITIAL CONDITIONS</v>
      </c>
      <c r="C58" s="61" t="str">
        <f>IFERROR(Copen!B58/GAMSCopen!B58,"")</f>
        <v/>
      </c>
      <c r="D58" s="61" t="str">
        <f>IFERROR(Copen!C58/GAMSCopen!C58,"")</f>
        <v/>
      </c>
      <c r="E58" s="61" t="str">
        <f>IFERROR(Copen!D58/GAMSCopen!D58,"")</f>
        <v/>
      </c>
      <c r="F58" s="61" t="str">
        <f>IFERROR(Copen!E58/GAMSCopen!E58,"")</f>
        <v/>
      </c>
      <c r="G58" s="61" t="str">
        <f>IFERROR(Copen!F58/GAMSCopen!F58,"")</f>
        <v/>
      </c>
      <c r="H58" s="61" t="str">
        <f>IFERROR(Copen!G58/GAMSCopen!G58,"")</f>
        <v/>
      </c>
      <c r="I58" s="61" t="str">
        <f>IFERROR(Copen!H58/GAMSCopen!H58,"")</f>
        <v/>
      </c>
      <c r="J58" s="61" t="str">
        <f>IFERROR(Copen!I58/GAMSCopen!I58,"")</f>
        <v/>
      </c>
      <c r="K58" s="61" t="str">
        <f>IFERROR(Copen!J58/GAMSCopen!J58,"")</f>
        <v/>
      </c>
      <c r="L58" s="61" t="str">
        <f>IFERROR(Copen!K58/GAMSCopen!K58,"")</f>
        <v/>
      </c>
      <c r="M58" s="61" t="str">
        <f>IFERROR(Copen!L58/GAMSCopen!L58,"")</f>
        <v/>
      </c>
      <c r="N58" s="61" t="str">
        <f>IFERROR(Copen!M58/GAMSCopen!M58,"")</f>
        <v/>
      </c>
      <c r="O58" s="61" t="str">
        <f>IFERROR(Copen!N58/GAMSCopen!N58,"")</f>
        <v/>
      </c>
      <c r="P58" s="61" t="str">
        <f>IFERROR(Copen!O58/GAMSCopen!O58,"")</f>
        <v/>
      </c>
      <c r="Q58" s="61" t="str">
        <f>IFERROR(Copen!P58/GAMSCopen!P58,"")</f>
        <v/>
      </c>
      <c r="R58" s="61" t="str">
        <f>IFERROR(Copen!Q58/GAMSCopen!Q58,"")</f>
        <v/>
      </c>
      <c r="S58" s="61" t="str">
        <f>IFERROR(Copen!R58/GAMSCopen!R58,"")</f>
        <v/>
      </c>
      <c r="T58" s="61" t="str">
        <f>IFERROR(Copen!S58/GAMSCopen!S58,"")</f>
        <v/>
      </c>
      <c r="U58" s="61" t="str">
        <f>IFERROR(Copen!T58/GAMSCopen!T58,"")</f>
        <v/>
      </c>
      <c r="V58" s="61" t="str">
        <f>IFERROR(Copen!U58/GAMSCopen!U58,"")</f>
        <v/>
      </c>
      <c r="W58" s="61" t="str">
        <f>IFERROR(Copen!V58/GAMSCopen!V58,"")</f>
        <v/>
      </c>
      <c r="X58" s="61" t="str">
        <f>IFERROR(Copen!W58/GAMSCopen!W58,"")</f>
        <v/>
      </c>
      <c r="Y58" s="61" t="str">
        <f>IFERROR(Copen!X58/GAMSCopen!X58,"")</f>
        <v/>
      </c>
      <c r="Z58" s="61" t="str">
        <f>IFERROR(Copen!Y58/GAMSCopen!Y58,"")</f>
        <v/>
      </c>
      <c r="AA58" s="61" t="str">
        <f>IFERROR(Copen!Z58/GAMSCopen!Z58,"")</f>
        <v/>
      </c>
      <c r="AB58" s="61" t="str">
        <f>IFERROR(Copen!AA58/GAMSCopen!AA58,"")</f>
        <v/>
      </c>
      <c r="AC58" s="61" t="str">
        <f>IFERROR(Copen!AB58/GAMSCopen!AB58,"")</f>
        <v/>
      </c>
      <c r="AD58" s="61" t="str">
        <f>IFERROR(Copen!AC58/GAMSCopen!AC58,"")</f>
        <v/>
      </c>
      <c r="AE58" s="61" t="str">
        <f>IFERROR(Copen!AD58/GAMSCopen!AD58,"")</f>
        <v/>
      </c>
      <c r="AF58" s="61" t="str">
        <f>IFERROR(Copen!AE58/GAMSCopen!AE58,"")</f>
        <v/>
      </c>
      <c r="AG58" s="61" t="str">
        <f>IFERROR(Copen!AF58/GAMSCopen!AF58,"")</f>
        <v/>
      </c>
      <c r="AH58" s="61" t="str">
        <f>IFERROR(Copen!AG58/GAMSCopen!AG58,"")</f>
        <v/>
      </c>
      <c r="AI58" s="61" t="str">
        <f>IFERROR(Copen!AH58/GAMSCopen!AH58,"")</f>
        <v/>
      </c>
      <c r="AJ58" s="61" t="str">
        <f>IFERROR(Copen!AI58/GAMSCopen!AI58,"")</f>
        <v/>
      </c>
      <c r="AK58" s="61" t="str">
        <f>IFERROR(Copen!AJ58/GAMSCopen!AJ58,"")</f>
        <v/>
      </c>
      <c r="AL58" s="61" t="str">
        <f>IFERROR(Copen!AK58/GAMSCopen!AK58,"")</f>
        <v/>
      </c>
      <c r="AM58" s="61" t="str">
        <f>IFERROR(Copen!AL58/GAMSCopen!AL58,"")</f>
        <v/>
      </c>
      <c r="AN58" s="61" t="str">
        <f>IFERROR(Copen!AM58/GAMSCopen!AM58,"")</f>
        <v/>
      </c>
      <c r="AO58" s="61" t="str">
        <f>IFERROR(Copen!AN58/GAMSCopen!AN58,"")</f>
        <v/>
      </c>
      <c r="AP58" s="61" t="str">
        <f>IFERROR(Copen!AO58/GAMSCopen!AO58,"")</f>
        <v/>
      </c>
      <c r="AQ58" s="61" t="str">
        <f>IFERROR(Copen!AP58/GAMSCopen!AP58,"")</f>
        <v/>
      </c>
      <c r="AR58" s="61" t="str">
        <f>IFERROR(Copen!AQ58/GAMSCopen!AQ58,"")</f>
        <v/>
      </c>
      <c r="AS58" s="61" t="str">
        <f>IFERROR(Copen!AR58/GAMSCopen!AR58,"")</f>
        <v/>
      </c>
      <c r="AT58" s="61" t="str">
        <f>IFERROR(Copen!AS58/GAMSCopen!AS58,"")</f>
        <v/>
      </c>
      <c r="AU58" s="61" t="str">
        <f>IFERROR(Copen!AT58/GAMSCopen!AT58,"")</f>
        <v/>
      </c>
      <c r="AV58" s="61" t="str">
        <f>IFERROR(Copen!AU58/GAMSCopen!AU58,"")</f>
        <v/>
      </c>
      <c r="AW58" s="61" t="str">
        <f>IFERROR(Copen!AV58/GAMSCopen!AV58,"")</f>
        <v/>
      </c>
      <c r="AX58" s="61" t="str">
        <f>IFERROR(Copen!AW58/GAMSCopen!AW58,"")</f>
        <v/>
      </c>
      <c r="AY58" s="61" t="str">
        <f>IFERROR(Copen!AX58/GAMSCopen!AX58,"")</f>
        <v/>
      </c>
      <c r="AZ58" s="61" t="str">
        <f>IFERROR(Copen!AY58/GAMSCopen!AY58,"")</f>
        <v/>
      </c>
      <c r="BA58" s="61" t="str">
        <f>IFERROR(Copen!AZ58/GAMSCopen!AZ58,"")</f>
        <v/>
      </c>
      <c r="BB58" s="61" t="str">
        <f>IFERROR(Copen!BA58/GAMSCopen!BA58,"")</f>
        <v/>
      </c>
      <c r="BC58" s="61" t="str">
        <f>IFERROR(Copen!BB58/GAMSCopen!BB58,"")</f>
        <v/>
      </c>
      <c r="BD58" s="61" t="str">
        <f>IFERROR(Copen!BC58/GAMSCopen!BC58,"")</f>
        <v/>
      </c>
      <c r="BE58" s="61" t="str">
        <f>IFERROR(Copen!BD58/GAMSCopen!BD58,"")</f>
        <v/>
      </c>
      <c r="BF58" s="61" t="str">
        <f>IFERROR(Copen!BE58/GAMSCopen!BE58,"")</f>
        <v/>
      </c>
      <c r="BG58" s="61" t="str">
        <f>IFERROR(Copen!BF58/GAMSCopen!BF58,"")</f>
        <v/>
      </c>
      <c r="BH58" s="61" t="str">
        <f>IFERROR(Copen!BG58/GAMSCopen!BG58,"")</f>
        <v/>
      </c>
      <c r="BI58" s="61" t="str">
        <f>IFERROR(Copen!BH58/GAMSCopen!BH58,"")</f>
        <v/>
      </c>
      <c r="BJ58" s="61" t="str">
        <f>IFERROR(Copen!BI58/GAMSCopen!BI58,"")</f>
        <v/>
      </c>
    </row>
    <row r="59" spans="1:62" x14ac:dyDescent="0.25">
      <c r="A59" t="str">
        <f>Copen!A59</f>
        <v>Initial atmospheric concentration of CO2 (GTC), 2010</v>
      </c>
      <c r="B59" t="str">
        <f>GAMSbase!A59</f>
        <v>Initial Concentration of CO2 (GtC)..</v>
      </c>
      <c r="C59" s="61" t="str">
        <f>IFERROR(Copen!B59/GAMSCopen!B59,"")</f>
        <v/>
      </c>
      <c r="D59" s="61" t="str">
        <f>IFERROR(Copen!C59/GAMSCopen!C59,"")</f>
        <v/>
      </c>
      <c r="E59" s="61" t="str">
        <f>IFERROR(Copen!D59/GAMSCopen!D59,"")</f>
        <v/>
      </c>
      <c r="F59" s="61" t="str">
        <f>IFERROR(Copen!E59/GAMSCopen!E59,"")</f>
        <v/>
      </c>
      <c r="G59" s="61" t="str">
        <f>IFERROR(Copen!F59/GAMSCopen!F59,"")</f>
        <v/>
      </c>
      <c r="H59" s="61" t="str">
        <f>IFERROR(Copen!G59/GAMSCopen!G59,"")</f>
        <v/>
      </c>
      <c r="I59" s="61" t="str">
        <f>IFERROR(Copen!H59/GAMSCopen!H59,"")</f>
        <v/>
      </c>
      <c r="J59" s="61" t="str">
        <f>IFERROR(Copen!I59/GAMSCopen!I59,"")</f>
        <v/>
      </c>
      <c r="K59" s="61" t="str">
        <f>IFERROR(Copen!J59/GAMSCopen!J59,"")</f>
        <v/>
      </c>
      <c r="L59" s="61" t="str">
        <f>IFERROR(Copen!K59/GAMSCopen!K59,"")</f>
        <v/>
      </c>
      <c r="M59" s="61" t="str">
        <f>IFERROR(Copen!L59/GAMSCopen!L59,"")</f>
        <v/>
      </c>
      <c r="N59" s="61" t="str">
        <f>IFERROR(Copen!M59/GAMSCopen!M59,"")</f>
        <v/>
      </c>
      <c r="O59" s="61" t="str">
        <f>IFERROR(Copen!N59/GAMSCopen!N59,"")</f>
        <v/>
      </c>
      <c r="P59" s="61" t="str">
        <f>IFERROR(Copen!O59/GAMSCopen!O59,"")</f>
        <v/>
      </c>
      <c r="Q59" s="61" t="str">
        <f>IFERROR(Copen!P59/GAMSCopen!P59,"")</f>
        <v/>
      </c>
      <c r="R59" s="61" t="str">
        <f>IFERROR(Copen!Q59/GAMSCopen!Q59,"")</f>
        <v/>
      </c>
      <c r="S59" s="61" t="str">
        <f>IFERROR(Copen!R59/GAMSCopen!R59,"")</f>
        <v/>
      </c>
      <c r="T59" s="61" t="str">
        <f>IFERROR(Copen!S59/GAMSCopen!S59,"")</f>
        <v/>
      </c>
      <c r="U59" s="61" t="str">
        <f>IFERROR(Copen!T59/GAMSCopen!T59,"")</f>
        <v/>
      </c>
      <c r="V59" s="61" t="str">
        <f>IFERROR(Copen!U59/GAMSCopen!U59,"")</f>
        <v/>
      </c>
      <c r="W59" s="61" t="str">
        <f>IFERROR(Copen!V59/GAMSCopen!V59,"")</f>
        <v/>
      </c>
      <c r="X59" s="61" t="str">
        <f>IFERROR(Copen!W59/GAMSCopen!W59,"")</f>
        <v/>
      </c>
      <c r="Y59" s="61" t="str">
        <f>IFERROR(Copen!X59/GAMSCopen!X59,"")</f>
        <v/>
      </c>
      <c r="Z59" s="61" t="str">
        <f>IFERROR(Copen!Y59/GAMSCopen!Y59,"")</f>
        <v/>
      </c>
      <c r="AA59" s="61" t="str">
        <f>IFERROR(Copen!Z59/GAMSCopen!Z59,"")</f>
        <v/>
      </c>
      <c r="AB59" s="61" t="str">
        <f>IFERROR(Copen!AA59/GAMSCopen!AA59,"")</f>
        <v/>
      </c>
      <c r="AC59" s="61" t="str">
        <f>IFERROR(Copen!AB59/GAMSCopen!AB59,"")</f>
        <v/>
      </c>
      <c r="AD59" s="61" t="str">
        <f>IFERROR(Copen!AC59/GAMSCopen!AC59,"")</f>
        <v/>
      </c>
      <c r="AE59" s="61" t="str">
        <f>IFERROR(Copen!AD59/GAMSCopen!AD59,"")</f>
        <v/>
      </c>
      <c r="AF59" s="61" t="str">
        <f>IFERROR(Copen!AE59/GAMSCopen!AE59,"")</f>
        <v/>
      </c>
      <c r="AG59" s="61" t="str">
        <f>IFERROR(Copen!AF59/GAMSCopen!AF59,"")</f>
        <v/>
      </c>
      <c r="AH59" s="61" t="str">
        <f>IFERROR(Copen!AG59/GAMSCopen!AG59,"")</f>
        <v/>
      </c>
      <c r="AI59" s="61" t="str">
        <f>IFERROR(Copen!AH59/GAMSCopen!AH59,"")</f>
        <v/>
      </c>
      <c r="AJ59" s="61" t="str">
        <f>IFERROR(Copen!AI59/GAMSCopen!AI59,"")</f>
        <v/>
      </c>
      <c r="AK59" s="61" t="str">
        <f>IFERROR(Copen!AJ59/GAMSCopen!AJ59,"")</f>
        <v/>
      </c>
      <c r="AL59" s="61" t="str">
        <f>IFERROR(Copen!AK59/GAMSCopen!AK59,"")</f>
        <v/>
      </c>
      <c r="AM59" s="61" t="str">
        <f>IFERROR(Copen!AL59/GAMSCopen!AL59,"")</f>
        <v/>
      </c>
      <c r="AN59" s="61" t="str">
        <f>IFERROR(Copen!AM59/GAMSCopen!AM59,"")</f>
        <v/>
      </c>
      <c r="AO59" s="61" t="str">
        <f>IFERROR(Copen!AN59/GAMSCopen!AN59,"")</f>
        <v/>
      </c>
      <c r="AP59" s="61" t="str">
        <f>IFERROR(Copen!AO59/GAMSCopen!AO59,"")</f>
        <v/>
      </c>
      <c r="AQ59" s="61" t="str">
        <f>IFERROR(Copen!AP59/GAMSCopen!AP59,"")</f>
        <v/>
      </c>
      <c r="AR59" s="61" t="str">
        <f>IFERROR(Copen!AQ59/GAMSCopen!AQ59,"")</f>
        <v/>
      </c>
      <c r="AS59" s="61" t="str">
        <f>IFERROR(Copen!AR59/GAMSCopen!AR59,"")</f>
        <v/>
      </c>
      <c r="AT59" s="61" t="str">
        <f>IFERROR(Copen!AS59/GAMSCopen!AS59,"")</f>
        <v/>
      </c>
      <c r="AU59" s="61" t="str">
        <f>IFERROR(Copen!AT59/GAMSCopen!AT59,"")</f>
        <v/>
      </c>
      <c r="AV59" s="61" t="str">
        <f>IFERROR(Copen!AU59/GAMSCopen!AU59,"")</f>
        <v/>
      </c>
      <c r="AW59" s="61" t="str">
        <f>IFERROR(Copen!AV59/GAMSCopen!AV59,"")</f>
        <v/>
      </c>
      <c r="AX59" s="61" t="str">
        <f>IFERROR(Copen!AW59/GAMSCopen!AW59,"")</f>
        <v/>
      </c>
      <c r="AY59" s="61" t="str">
        <f>IFERROR(Copen!AX59/GAMSCopen!AX59,"")</f>
        <v/>
      </c>
      <c r="AZ59" s="61" t="str">
        <f>IFERROR(Copen!AY59/GAMSCopen!AY59,"")</f>
        <v/>
      </c>
      <c r="BA59" s="61" t="str">
        <f>IFERROR(Copen!AZ59/GAMSCopen!AZ59,"")</f>
        <v/>
      </c>
      <c r="BB59" s="61" t="str">
        <f>IFERROR(Copen!BA59/GAMSCopen!BA59,"")</f>
        <v/>
      </c>
      <c r="BC59" s="61" t="str">
        <f>IFERROR(Copen!BB59/GAMSCopen!BB59,"")</f>
        <v/>
      </c>
      <c r="BD59" s="61" t="str">
        <f>IFERROR(Copen!BC59/GAMSCopen!BC59,"")</f>
        <v/>
      </c>
      <c r="BE59" s="61" t="str">
        <f>IFERROR(Copen!BD59/GAMSCopen!BD59,"")</f>
        <v/>
      </c>
      <c r="BF59" s="61" t="str">
        <f>IFERROR(Copen!BE59/GAMSCopen!BE59,"")</f>
        <v/>
      </c>
      <c r="BG59" s="61" t="str">
        <f>IFERROR(Copen!BF59/GAMSCopen!BF59,"")</f>
        <v/>
      </c>
      <c r="BH59" s="61" t="str">
        <f>IFERROR(Copen!BG59/GAMSCopen!BG59,"")</f>
        <v/>
      </c>
      <c r="BI59" s="61" t="str">
        <f>IFERROR(Copen!BH59/GAMSCopen!BH59,"")</f>
        <v/>
      </c>
      <c r="BJ59" s="61" t="str">
        <f>IFERROR(Copen!BI59/GAMSCopen!BI59,"")</f>
        <v/>
      </c>
    </row>
    <row r="60" spans="1:62" x14ac:dyDescent="0.25">
      <c r="A60" t="str">
        <f>Copen!A60</f>
        <v xml:space="preserve">  At end 2010</v>
      </c>
      <c r="B60" t="str">
        <f>GAMSbase!A60</f>
        <v>...Atmospheric, Year 2007</v>
      </c>
      <c r="C60" s="61">
        <f>IFERROR(Copen!B60/GAMSCopen!B60,"")</f>
        <v>1</v>
      </c>
      <c r="D60" s="61" t="str">
        <f>IFERROR(Copen!C60/GAMSCopen!C60,"")</f>
        <v/>
      </c>
      <c r="E60" s="61" t="str">
        <f>IFERROR(Copen!D60/GAMSCopen!D60,"")</f>
        <v/>
      </c>
      <c r="F60" s="61" t="str">
        <f>IFERROR(Copen!E60/GAMSCopen!E60,"")</f>
        <v/>
      </c>
      <c r="G60" s="61" t="str">
        <f>IFERROR(Copen!F60/GAMSCopen!F60,"")</f>
        <v/>
      </c>
      <c r="H60" s="61" t="str">
        <f>IFERROR(Copen!G60/GAMSCopen!G60,"")</f>
        <v/>
      </c>
      <c r="I60" s="61" t="str">
        <f>IFERROR(Copen!H60/GAMSCopen!H60,"")</f>
        <v/>
      </c>
      <c r="J60" s="61" t="str">
        <f>IFERROR(Copen!I60/GAMSCopen!I60,"")</f>
        <v/>
      </c>
      <c r="K60" s="61" t="str">
        <f>IFERROR(Copen!J60/GAMSCopen!J60,"")</f>
        <v/>
      </c>
      <c r="L60" s="61" t="str">
        <f>IFERROR(Copen!K60/GAMSCopen!K60,"")</f>
        <v/>
      </c>
      <c r="M60" s="61" t="str">
        <f>IFERROR(Copen!L60/GAMSCopen!L60,"")</f>
        <v/>
      </c>
      <c r="N60" s="61" t="str">
        <f>IFERROR(Copen!M60/GAMSCopen!M60,"")</f>
        <v/>
      </c>
      <c r="O60" s="61" t="str">
        <f>IFERROR(Copen!N60/GAMSCopen!N60,"")</f>
        <v/>
      </c>
      <c r="P60" s="61" t="str">
        <f>IFERROR(Copen!O60/GAMSCopen!O60,"")</f>
        <v/>
      </c>
      <c r="Q60" s="61" t="str">
        <f>IFERROR(Copen!P60/GAMSCopen!P60,"")</f>
        <v/>
      </c>
      <c r="R60" s="61" t="str">
        <f>IFERROR(Copen!Q60/GAMSCopen!Q60,"")</f>
        <v/>
      </c>
      <c r="S60" s="61" t="str">
        <f>IFERROR(Copen!R60/GAMSCopen!R60,"")</f>
        <v/>
      </c>
      <c r="T60" s="61" t="str">
        <f>IFERROR(Copen!S60/GAMSCopen!S60,"")</f>
        <v/>
      </c>
      <c r="U60" s="61" t="str">
        <f>IFERROR(Copen!T60/GAMSCopen!T60,"")</f>
        <v/>
      </c>
      <c r="V60" s="61" t="str">
        <f>IFERROR(Copen!U60/GAMSCopen!U60,"")</f>
        <v/>
      </c>
      <c r="W60" s="61" t="str">
        <f>IFERROR(Copen!V60/GAMSCopen!V60,"")</f>
        <v/>
      </c>
      <c r="X60" s="61" t="str">
        <f>IFERROR(Copen!W60/GAMSCopen!W60,"")</f>
        <v/>
      </c>
      <c r="Y60" s="61" t="str">
        <f>IFERROR(Copen!X60/GAMSCopen!X60,"")</f>
        <v/>
      </c>
      <c r="Z60" s="61" t="str">
        <f>IFERROR(Copen!Y60/GAMSCopen!Y60,"")</f>
        <v/>
      </c>
      <c r="AA60" s="61" t="str">
        <f>IFERROR(Copen!Z60/GAMSCopen!Z60,"")</f>
        <v/>
      </c>
      <c r="AB60" s="61" t="str">
        <f>IFERROR(Copen!AA60/GAMSCopen!AA60,"")</f>
        <v/>
      </c>
      <c r="AC60" s="61" t="str">
        <f>IFERROR(Copen!AB60/GAMSCopen!AB60,"")</f>
        <v/>
      </c>
      <c r="AD60" s="61" t="str">
        <f>IFERROR(Copen!AC60/GAMSCopen!AC60,"")</f>
        <v/>
      </c>
      <c r="AE60" s="61" t="str">
        <f>IFERROR(Copen!AD60/GAMSCopen!AD60,"")</f>
        <v/>
      </c>
      <c r="AF60" s="61" t="str">
        <f>IFERROR(Copen!AE60/GAMSCopen!AE60,"")</f>
        <v/>
      </c>
      <c r="AG60" s="61" t="str">
        <f>IFERROR(Copen!AF60/GAMSCopen!AF60,"")</f>
        <v/>
      </c>
      <c r="AH60" s="61" t="str">
        <f>IFERROR(Copen!AG60/GAMSCopen!AG60,"")</f>
        <v/>
      </c>
      <c r="AI60" s="61" t="str">
        <f>IFERROR(Copen!AH60/GAMSCopen!AH60,"")</f>
        <v/>
      </c>
      <c r="AJ60" s="61" t="str">
        <f>IFERROR(Copen!AI60/GAMSCopen!AI60,"")</f>
        <v/>
      </c>
      <c r="AK60" s="61" t="str">
        <f>IFERROR(Copen!AJ60/GAMSCopen!AJ60,"")</f>
        <v/>
      </c>
      <c r="AL60" s="61" t="str">
        <f>IFERROR(Copen!AK60/GAMSCopen!AK60,"")</f>
        <v/>
      </c>
      <c r="AM60" s="61" t="str">
        <f>IFERROR(Copen!AL60/GAMSCopen!AL60,"")</f>
        <v/>
      </c>
      <c r="AN60" s="61" t="str">
        <f>IFERROR(Copen!AM60/GAMSCopen!AM60,"")</f>
        <v/>
      </c>
      <c r="AO60" s="61" t="str">
        <f>IFERROR(Copen!AN60/GAMSCopen!AN60,"")</f>
        <v/>
      </c>
      <c r="AP60" s="61" t="str">
        <f>IFERROR(Copen!AO60/GAMSCopen!AO60,"")</f>
        <v/>
      </c>
      <c r="AQ60" s="61" t="str">
        <f>IFERROR(Copen!AP60/GAMSCopen!AP60,"")</f>
        <v/>
      </c>
      <c r="AR60" s="61" t="str">
        <f>IFERROR(Copen!AQ60/GAMSCopen!AQ60,"")</f>
        <v/>
      </c>
      <c r="AS60" s="61" t="str">
        <f>IFERROR(Copen!AR60/GAMSCopen!AR60,"")</f>
        <v/>
      </c>
      <c r="AT60" s="61" t="str">
        <f>IFERROR(Copen!AS60/GAMSCopen!AS60,"")</f>
        <v/>
      </c>
      <c r="AU60" s="61" t="str">
        <f>IFERROR(Copen!AT60/GAMSCopen!AT60,"")</f>
        <v/>
      </c>
      <c r="AV60" s="61" t="str">
        <f>IFERROR(Copen!AU60/GAMSCopen!AU60,"")</f>
        <v/>
      </c>
      <c r="AW60" s="61" t="str">
        <f>IFERROR(Copen!AV60/GAMSCopen!AV60,"")</f>
        <v/>
      </c>
      <c r="AX60" s="61" t="str">
        <f>IFERROR(Copen!AW60/GAMSCopen!AW60,"")</f>
        <v/>
      </c>
      <c r="AY60" s="61" t="str">
        <f>IFERROR(Copen!AX60/GAMSCopen!AX60,"")</f>
        <v/>
      </c>
      <c r="AZ60" s="61" t="str">
        <f>IFERROR(Copen!AY60/GAMSCopen!AY60,"")</f>
        <v/>
      </c>
      <c r="BA60" s="61" t="str">
        <f>IFERROR(Copen!AZ60/GAMSCopen!AZ60,"")</f>
        <v/>
      </c>
      <c r="BB60" s="61" t="str">
        <f>IFERROR(Copen!BA60/GAMSCopen!BA60,"")</f>
        <v/>
      </c>
      <c r="BC60" s="61" t="str">
        <f>IFERROR(Copen!BB60/GAMSCopen!BB60,"")</f>
        <v/>
      </c>
      <c r="BD60" s="61" t="str">
        <f>IFERROR(Copen!BC60/GAMSCopen!BC60,"")</f>
        <v/>
      </c>
      <c r="BE60" s="61" t="str">
        <f>IFERROR(Copen!BD60/GAMSCopen!BD60,"")</f>
        <v/>
      </c>
      <c r="BF60" s="61" t="str">
        <f>IFERROR(Copen!BE60/GAMSCopen!BE60,"")</f>
        <v/>
      </c>
      <c r="BG60" s="61" t="str">
        <f>IFERROR(Copen!BF60/GAMSCopen!BF60,"")</f>
        <v/>
      </c>
      <c r="BH60" s="61" t="str">
        <f>IFERROR(Copen!BG60/GAMSCopen!BG60,"")</f>
        <v/>
      </c>
      <c r="BI60" s="61" t="str">
        <f>IFERROR(Copen!BH60/GAMSCopen!BH60,"")</f>
        <v/>
      </c>
      <c r="BJ60" s="61" t="str">
        <f>IFERROR(Copen!BI60/GAMSCopen!BI60,"")</f>
        <v/>
      </c>
    </row>
    <row r="61" spans="1:62" x14ac:dyDescent="0.25">
      <c r="A61">
        <f>Copen!A61</f>
        <v>0</v>
      </c>
      <c r="B61" t="str">
        <f>GAMSbase!A61</f>
        <v>...Atmospheric, Year 2012</v>
      </c>
      <c r="C61" s="61" t="str">
        <f>IFERROR(Copen!B61/GAMSCopen!B61,"")</f>
        <v/>
      </c>
      <c r="D61" s="61" t="str">
        <f>IFERROR(Copen!C61/GAMSCopen!C61,"")</f>
        <v/>
      </c>
      <c r="E61" s="61" t="str">
        <f>IFERROR(Copen!D61/GAMSCopen!D61,"")</f>
        <v/>
      </c>
      <c r="F61" s="61" t="str">
        <f>IFERROR(Copen!E61/GAMSCopen!E61,"")</f>
        <v/>
      </c>
      <c r="G61" s="61" t="str">
        <f>IFERROR(Copen!F61/GAMSCopen!F61,"")</f>
        <v/>
      </c>
      <c r="H61" s="61" t="str">
        <f>IFERROR(Copen!G61/GAMSCopen!G61,"")</f>
        <v/>
      </c>
      <c r="I61" s="61" t="str">
        <f>IFERROR(Copen!H61/GAMSCopen!H61,"")</f>
        <v/>
      </c>
      <c r="J61" s="61" t="str">
        <f>IFERROR(Copen!I61/GAMSCopen!I61,"")</f>
        <v/>
      </c>
      <c r="K61" s="61" t="str">
        <f>IFERROR(Copen!J61/GAMSCopen!J61,"")</f>
        <v/>
      </c>
      <c r="L61" s="61" t="str">
        <f>IFERROR(Copen!K61/GAMSCopen!K61,"")</f>
        <v/>
      </c>
      <c r="M61" s="61" t="str">
        <f>IFERROR(Copen!L61/GAMSCopen!L61,"")</f>
        <v/>
      </c>
      <c r="N61" s="61" t="str">
        <f>IFERROR(Copen!M61/GAMSCopen!M61,"")</f>
        <v/>
      </c>
      <c r="O61" s="61" t="str">
        <f>IFERROR(Copen!N61/GAMSCopen!N61,"")</f>
        <v/>
      </c>
      <c r="P61" s="61" t="str">
        <f>IFERROR(Copen!O61/GAMSCopen!O61,"")</f>
        <v/>
      </c>
      <c r="Q61" s="61" t="str">
        <f>IFERROR(Copen!P61/GAMSCopen!P61,"")</f>
        <v/>
      </c>
      <c r="R61" s="61" t="str">
        <f>IFERROR(Copen!Q61/GAMSCopen!Q61,"")</f>
        <v/>
      </c>
      <c r="S61" s="61" t="str">
        <f>IFERROR(Copen!R61/GAMSCopen!R61,"")</f>
        <v/>
      </c>
      <c r="T61" s="61" t="str">
        <f>IFERROR(Copen!S61/GAMSCopen!S61,"")</f>
        <v/>
      </c>
      <c r="U61" s="61" t="str">
        <f>IFERROR(Copen!T61/GAMSCopen!T61,"")</f>
        <v/>
      </c>
      <c r="V61" s="61" t="str">
        <f>IFERROR(Copen!U61/GAMSCopen!U61,"")</f>
        <v/>
      </c>
      <c r="W61" s="61" t="str">
        <f>IFERROR(Copen!V61/GAMSCopen!V61,"")</f>
        <v/>
      </c>
      <c r="X61" s="61" t="str">
        <f>IFERROR(Copen!W61/GAMSCopen!W61,"")</f>
        <v/>
      </c>
      <c r="Y61" s="61" t="str">
        <f>IFERROR(Copen!X61/GAMSCopen!X61,"")</f>
        <v/>
      </c>
      <c r="Z61" s="61" t="str">
        <f>IFERROR(Copen!Y61/GAMSCopen!Y61,"")</f>
        <v/>
      </c>
      <c r="AA61" s="61" t="str">
        <f>IFERROR(Copen!Z61/GAMSCopen!Z61,"")</f>
        <v/>
      </c>
      <c r="AB61" s="61" t="str">
        <f>IFERROR(Copen!AA61/GAMSCopen!AA61,"")</f>
        <v/>
      </c>
      <c r="AC61" s="61" t="str">
        <f>IFERROR(Copen!AB61/GAMSCopen!AB61,"")</f>
        <v/>
      </c>
      <c r="AD61" s="61" t="str">
        <f>IFERROR(Copen!AC61/GAMSCopen!AC61,"")</f>
        <v/>
      </c>
      <c r="AE61" s="61" t="str">
        <f>IFERROR(Copen!AD61/GAMSCopen!AD61,"")</f>
        <v/>
      </c>
      <c r="AF61" s="61" t="str">
        <f>IFERROR(Copen!AE61/GAMSCopen!AE61,"")</f>
        <v/>
      </c>
      <c r="AG61" s="61" t="str">
        <f>IFERROR(Copen!AF61/GAMSCopen!AF61,"")</f>
        <v/>
      </c>
      <c r="AH61" s="61" t="str">
        <f>IFERROR(Copen!AG61/GAMSCopen!AG61,"")</f>
        <v/>
      </c>
      <c r="AI61" s="61" t="str">
        <f>IFERROR(Copen!AH61/GAMSCopen!AH61,"")</f>
        <v/>
      </c>
      <c r="AJ61" s="61" t="str">
        <f>IFERROR(Copen!AI61/GAMSCopen!AI61,"")</f>
        <v/>
      </c>
      <c r="AK61" s="61" t="str">
        <f>IFERROR(Copen!AJ61/GAMSCopen!AJ61,"")</f>
        <v/>
      </c>
      <c r="AL61" s="61" t="str">
        <f>IFERROR(Copen!AK61/GAMSCopen!AK61,"")</f>
        <v/>
      </c>
      <c r="AM61" s="61" t="str">
        <f>IFERROR(Copen!AL61/GAMSCopen!AL61,"")</f>
        <v/>
      </c>
      <c r="AN61" s="61" t="str">
        <f>IFERROR(Copen!AM61/GAMSCopen!AM61,"")</f>
        <v/>
      </c>
      <c r="AO61" s="61" t="str">
        <f>IFERROR(Copen!AN61/GAMSCopen!AN61,"")</f>
        <v/>
      </c>
      <c r="AP61" s="61" t="str">
        <f>IFERROR(Copen!AO61/GAMSCopen!AO61,"")</f>
        <v/>
      </c>
      <c r="AQ61" s="61" t="str">
        <f>IFERROR(Copen!AP61/GAMSCopen!AP61,"")</f>
        <v/>
      </c>
      <c r="AR61" s="61" t="str">
        <f>IFERROR(Copen!AQ61/GAMSCopen!AQ61,"")</f>
        <v/>
      </c>
      <c r="AS61" s="61" t="str">
        <f>IFERROR(Copen!AR61/GAMSCopen!AR61,"")</f>
        <v/>
      </c>
      <c r="AT61" s="61" t="str">
        <f>IFERROR(Copen!AS61/GAMSCopen!AS61,"")</f>
        <v/>
      </c>
      <c r="AU61" s="61" t="str">
        <f>IFERROR(Copen!AT61/GAMSCopen!AT61,"")</f>
        <v/>
      </c>
      <c r="AV61" s="61" t="str">
        <f>IFERROR(Copen!AU61/GAMSCopen!AU61,"")</f>
        <v/>
      </c>
      <c r="AW61" s="61" t="str">
        <f>IFERROR(Copen!AV61/GAMSCopen!AV61,"")</f>
        <v/>
      </c>
      <c r="AX61" s="61" t="str">
        <f>IFERROR(Copen!AW61/GAMSCopen!AW61,"")</f>
        <v/>
      </c>
      <c r="AY61" s="61" t="str">
        <f>IFERROR(Copen!AX61/GAMSCopen!AX61,"")</f>
        <v/>
      </c>
      <c r="AZ61" s="61" t="str">
        <f>IFERROR(Copen!AY61/GAMSCopen!AY61,"")</f>
        <v/>
      </c>
      <c r="BA61" s="61" t="str">
        <f>IFERROR(Copen!AZ61/GAMSCopen!AZ61,"")</f>
        <v/>
      </c>
      <c r="BB61" s="61" t="str">
        <f>IFERROR(Copen!BA61/GAMSCopen!BA61,"")</f>
        <v/>
      </c>
      <c r="BC61" s="61" t="str">
        <f>IFERROR(Copen!BB61/GAMSCopen!BB61,"")</f>
        <v/>
      </c>
      <c r="BD61" s="61" t="str">
        <f>IFERROR(Copen!BC61/GAMSCopen!BC61,"")</f>
        <v/>
      </c>
      <c r="BE61" s="61" t="str">
        <f>IFERROR(Copen!BD61/GAMSCopen!BD61,"")</f>
        <v/>
      </c>
      <c r="BF61" s="61" t="str">
        <f>IFERROR(Copen!BE61/GAMSCopen!BE61,"")</f>
        <v/>
      </c>
      <c r="BG61" s="61" t="str">
        <f>IFERROR(Copen!BF61/GAMSCopen!BF61,"")</f>
        <v/>
      </c>
      <c r="BH61" s="61" t="str">
        <f>IFERROR(Copen!BG61/GAMSCopen!BG61,"")</f>
        <v/>
      </c>
      <c r="BI61" s="61" t="str">
        <f>IFERROR(Copen!BH61/GAMSCopen!BH61,"")</f>
        <v/>
      </c>
      <c r="BJ61" s="61" t="str">
        <f>IFERROR(Copen!BI61/GAMSCopen!BI61,"")</f>
        <v/>
      </c>
    </row>
    <row r="62" spans="1:62" x14ac:dyDescent="0.25">
      <c r="A62" t="str">
        <f>Copen!A62</f>
        <v>CO2 in biosphere/shallow oceans (GTC), 2010</v>
      </c>
      <c r="B62" t="str">
        <f>GAMSbase!A62</f>
        <v>...Biosphere and Shallow Oceans, Year 2008</v>
      </c>
      <c r="C62" s="61">
        <f>IFERROR(Copen!B62/GAMSCopen!B62,"")</f>
        <v>1</v>
      </c>
      <c r="D62" s="61" t="str">
        <f>IFERROR(Copen!C62/GAMSCopen!C62,"")</f>
        <v/>
      </c>
      <c r="E62" s="61" t="str">
        <f>IFERROR(Copen!D62/GAMSCopen!D62,"")</f>
        <v/>
      </c>
      <c r="F62" s="61" t="str">
        <f>IFERROR(Copen!E62/GAMSCopen!E62,"")</f>
        <v/>
      </c>
      <c r="G62" s="61" t="str">
        <f>IFERROR(Copen!F62/GAMSCopen!F62,"")</f>
        <v/>
      </c>
      <c r="H62" s="61" t="str">
        <f>IFERROR(Copen!G62/GAMSCopen!G62,"")</f>
        <v/>
      </c>
      <c r="I62" s="61" t="str">
        <f>IFERROR(Copen!H62/GAMSCopen!H62,"")</f>
        <v/>
      </c>
      <c r="J62" s="61" t="str">
        <f>IFERROR(Copen!I62/GAMSCopen!I62,"")</f>
        <v/>
      </c>
      <c r="K62" s="61" t="str">
        <f>IFERROR(Copen!J62/GAMSCopen!J62,"")</f>
        <v/>
      </c>
      <c r="L62" s="61" t="str">
        <f>IFERROR(Copen!K62/GAMSCopen!K62,"")</f>
        <v/>
      </c>
      <c r="M62" s="61" t="str">
        <f>IFERROR(Copen!L62/GAMSCopen!L62,"")</f>
        <v/>
      </c>
      <c r="N62" s="61" t="str">
        <f>IFERROR(Copen!M62/GAMSCopen!M62,"")</f>
        <v/>
      </c>
      <c r="O62" s="61" t="str">
        <f>IFERROR(Copen!N62/GAMSCopen!N62,"")</f>
        <v/>
      </c>
      <c r="P62" s="61" t="str">
        <f>IFERROR(Copen!O62/GAMSCopen!O62,"")</f>
        <v/>
      </c>
      <c r="Q62" s="61" t="str">
        <f>IFERROR(Copen!P62/GAMSCopen!P62,"")</f>
        <v/>
      </c>
      <c r="R62" s="61" t="str">
        <f>IFERROR(Copen!Q62/GAMSCopen!Q62,"")</f>
        <v/>
      </c>
      <c r="S62" s="61" t="str">
        <f>IFERROR(Copen!R62/GAMSCopen!R62,"")</f>
        <v/>
      </c>
      <c r="T62" s="61" t="str">
        <f>IFERROR(Copen!S62/GAMSCopen!S62,"")</f>
        <v/>
      </c>
      <c r="U62" s="61" t="str">
        <f>IFERROR(Copen!T62/GAMSCopen!T62,"")</f>
        <v/>
      </c>
      <c r="V62" s="61" t="str">
        <f>IFERROR(Copen!U62/GAMSCopen!U62,"")</f>
        <v/>
      </c>
      <c r="W62" s="61" t="str">
        <f>IFERROR(Copen!V62/GAMSCopen!V62,"")</f>
        <v/>
      </c>
      <c r="X62" s="61" t="str">
        <f>IFERROR(Copen!W62/GAMSCopen!W62,"")</f>
        <v/>
      </c>
      <c r="Y62" s="61" t="str">
        <f>IFERROR(Copen!X62/GAMSCopen!X62,"")</f>
        <v/>
      </c>
      <c r="Z62" s="61" t="str">
        <f>IFERROR(Copen!Y62/GAMSCopen!Y62,"")</f>
        <v/>
      </c>
      <c r="AA62" s="61" t="str">
        <f>IFERROR(Copen!Z62/GAMSCopen!Z62,"")</f>
        <v/>
      </c>
      <c r="AB62" s="61" t="str">
        <f>IFERROR(Copen!AA62/GAMSCopen!AA62,"")</f>
        <v/>
      </c>
      <c r="AC62" s="61" t="str">
        <f>IFERROR(Copen!AB62/GAMSCopen!AB62,"")</f>
        <v/>
      </c>
      <c r="AD62" s="61" t="str">
        <f>IFERROR(Copen!AC62/GAMSCopen!AC62,"")</f>
        <v/>
      </c>
      <c r="AE62" s="61" t="str">
        <f>IFERROR(Copen!AD62/GAMSCopen!AD62,"")</f>
        <v/>
      </c>
      <c r="AF62" s="61" t="str">
        <f>IFERROR(Copen!AE62/GAMSCopen!AE62,"")</f>
        <v/>
      </c>
      <c r="AG62" s="61" t="str">
        <f>IFERROR(Copen!AF62/GAMSCopen!AF62,"")</f>
        <v/>
      </c>
      <c r="AH62" s="61" t="str">
        <f>IFERROR(Copen!AG62/GAMSCopen!AG62,"")</f>
        <v/>
      </c>
      <c r="AI62" s="61" t="str">
        <f>IFERROR(Copen!AH62/GAMSCopen!AH62,"")</f>
        <v/>
      </c>
      <c r="AJ62" s="61" t="str">
        <f>IFERROR(Copen!AI62/GAMSCopen!AI62,"")</f>
        <v/>
      </c>
      <c r="AK62" s="61" t="str">
        <f>IFERROR(Copen!AJ62/GAMSCopen!AJ62,"")</f>
        <v/>
      </c>
      <c r="AL62" s="61" t="str">
        <f>IFERROR(Copen!AK62/GAMSCopen!AK62,"")</f>
        <v/>
      </c>
      <c r="AM62" s="61" t="str">
        <f>IFERROR(Copen!AL62/GAMSCopen!AL62,"")</f>
        <v/>
      </c>
      <c r="AN62" s="61" t="str">
        <f>IFERROR(Copen!AM62/GAMSCopen!AM62,"")</f>
        <v/>
      </c>
      <c r="AO62" s="61" t="str">
        <f>IFERROR(Copen!AN62/GAMSCopen!AN62,"")</f>
        <v/>
      </c>
      <c r="AP62" s="61" t="str">
        <f>IFERROR(Copen!AO62/GAMSCopen!AO62,"")</f>
        <v/>
      </c>
      <c r="AQ62" s="61" t="str">
        <f>IFERROR(Copen!AP62/GAMSCopen!AP62,"")</f>
        <v/>
      </c>
      <c r="AR62" s="61" t="str">
        <f>IFERROR(Copen!AQ62/GAMSCopen!AQ62,"")</f>
        <v/>
      </c>
      <c r="AS62" s="61" t="str">
        <f>IFERROR(Copen!AR62/GAMSCopen!AR62,"")</f>
        <v/>
      </c>
      <c r="AT62" s="61" t="str">
        <f>IFERROR(Copen!AS62/GAMSCopen!AS62,"")</f>
        <v/>
      </c>
      <c r="AU62" s="61" t="str">
        <f>IFERROR(Copen!AT62/GAMSCopen!AT62,"")</f>
        <v/>
      </c>
      <c r="AV62" s="61" t="str">
        <f>IFERROR(Copen!AU62/GAMSCopen!AU62,"")</f>
        <v/>
      </c>
      <c r="AW62" s="61" t="str">
        <f>IFERROR(Copen!AV62/GAMSCopen!AV62,"")</f>
        <v/>
      </c>
      <c r="AX62" s="61" t="str">
        <f>IFERROR(Copen!AW62/GAMSCopen!AW62,"")</f>
        <v/>
      </c>
      <c r="AY62" s="61" t="str">
        <f>IFERROR(Copen!AX62/GAMSCopen!AX62,"")</f>
        <v/>
      </c>
      <c r="AZ62" s="61" t="str">
        <f>IFERROR(Copen!AY62/GAMSCopen!AY62,"")</f>
        <v/>
      </c>
      <c r="BA62" s="61" t="str">
        <f>IFERROR(Copen!AZ62/GAMSCopen!AZ62,"")</f>
        <v/>
      </c>
      <c r="BB62" s="61" t="str">
        <f>IFERROR(Copen!BA62/GAMSCopen!BA62,"")</f>
        <v/>
      </c>
      <c r="BC62" s="61" t="str">
        <f>IFERROR(Copen!BB62/GAMSCopen!BB62,"")</f>
        <v/>
      </c>
      <c r="BD62" s="61" t="str">
        <f>IFERROR(Copen!BC62/GAMSCopen!BC62,"")</f>
        <v/>
      </c>
      <c r="BE62" s="61" t="str">
        <f>IFERROR(Copen!BD62/GAMSCopen!BD62,"")</f>
        <v/>
      </c>
      <c r="BF62" s="61" t="str">
        <f>IFERROR(Copen!BE62/GAMSCopen!BE62,"")</f>
        <v/>
      </c>
      <c r="BG62" s="61" t="str">
        <f>IFERROR(Copen!BF62/GAMSCopen!BF62,"")</f>
        <v/>
      </c>
      <c r="BH62" s="61" t="str">
        <f>IFERROR(Copen!BG62/GAMSCopen!BG62,"")</f>
        <v/>
      </c>
      <c r="BI62" s="61" t="str">
        <f>IFERROR(Copen!BH62/GAMSCopen!BH62,"")</f>
        <v/>
      </c>
      <c r="BJ62" s="61" t="str">
        <f>IFERROR(Copen!BI62/GAMSCopen!BI62,"")</f>
        <v/>
      </c>
    </row>
    <row r="63" spans="1:62" x14ac:dyDescent="0.25">
      <c r="A63" t="str">
        <f>Copen!A63</f>
        <v>Initial concentration of CO2 in deep oceans (GTC), 2010</v>
      </c>
      <c r="B63" t="str">
        <f>GAMSbase!A63</f>
        <v>...Deep Oceans, Year 2008</v>
      </c>
      <c r="C63" s="61">
        <f>IFERROR(Copen!B63/GAMSCopen!B63,"")</f>
        <v>1</v>
      </c>
      <c r="D63" s="61" t="str">
        <f>IFERROR(Copen!C63/GAMSCopen!C63,"")</f>
        <v/>
      </c>
      <c r="E63" s="61" t="str">
        <f>IFERROR(Copen!D63/GAMSCopen!D63,"")</f>
        <v/>
      </c>
      <c r="F63" s="61" t="str">
        <f>IFERROR(Copen!E63/GAMSCopen!E63,"")</f>
        <v/>
      </c>
      <c r="G63" s="61" t="str">
        <f>IFERROR(Copen!F63/GAMSCopen!F63,"")</f>
        <v/>
      </c>
      <c r="H63" s="61" t="str">
        <f>IFERROR(Copen!G63/GAMSCopen!G63,"")</f>
        <v/>
      </c>
      <c r="I63" s="61" t="str">
        <f>IFERROR(Copen!H63/GAMSCopen!H63,"")</f>
        <v/>
      </c>
      <c r="J63" s="61" t="str">
        <f>IFERROR(Copen!I63/GAMSCopen!I63,"")</f>
        <v/>
      </c>
      <c r="K63" s="61" t="str">
        <f>IFERROR(Copen!J63/GAMSCopen!J63,"")</f>
        <v/>
      </c>
      <c r="L63" s="61" t="str">
        <f>IFERROR(Copen!K63/GAMSCopen!K63,"")</f>
        <v/>
      </c>
      <c r="M63" s="61" t="str">
        <f>IFERROR(Copen!L63/GAMSCopen!L63,"")</f>
        <v/>
      </c>
      <c r="N63" s="61" t="str">
        <f>IFERROR(Copen!M63/GAMSCopen!M63,"")</f>
        <v/>
      </c>
      <c r="O63" s="61" t="str">
        <f>IFERROR(Copen!N63/GAMSCopen!N63,"")</f>
        <v/>
      </c>
      <c r="P63" s="61" t="str">
        <f>IFERROR(Copen!O63/GAMSCopen!O63,"")</f>
        <v/>
      </c>
      <c r="Q63" s="61" t="str">
        <f>IFERROR(Copen!P63/GAMSCopen!P63,"")</f>
        <v/>
      </c>
      <c r="R63" s="61" t="str">
        <f>IFERROR(Copen!Q63/GAMSCopen!Q63,"")</f>
        <v/>
      </c>
      <c r="S63" s="61" t="str">
        <f>IFERROR(Copen!R63/GAMSCopen!R63,"")</f>
        <v/>
      </c>
      <c r="T63" s="61" t="str">
        <f>IFERROR(Copen!S63/GAMSCopen!S63,"")</f>
        <v/>
      </c>
      <c r="U63" s="61" t="str">
        <f>IFERROR(Copen!T63/GAMSCopen!T63,"")</f>
        <v/>
      </c>
      <c r="V63" s="61" t="str">
        <f>IFERROR(Copen!U63/GAMSCopen!U63,"")</f>
        <v/>
      </c>
      <c r="W63" s="61" t="str">
        <f>IFERROR(Copen!V63/GAMSCopen!V63,"")</f>
        <v/>
      </c>
      <c r="X63" s="61" t="str">
        <f>IFERROR(Copen!W63/GAMSCopen!W63,"")</f>
        <v/>
      </c>
      <c r="Y63" s="61" t="str">
        <f>IFERROR(Copen!X63/GAMSCopen!X63,"")</f>
        <v/>
      </c>
      <c r="Z63" s="61" t="str">
        <f>IFERROR(Copen!Y63/GAMSCopen!Y63,"")</f>
        <v/>
      </c>
      <c r="AA63" s="61" t="str">
        <f>IFERROR(Copen!Z63/GAMSCopen!Z63,"")</f>
        <v/>
      </c>
      <c r="AB63" s="61" t="str">
        <f>IFERROR(Copen!AA63/GAMSCopen!AA63,"")</f>
        <v/>
      </c>
      <c r="AC63" s="61" t="str">
        <f>IFERROR(Copen!AB63/GAMSCopen!AB63,"")</f>
        <v/>
      </c>
      <c r="AD63" s="61" t="str">
        <f>IFERROR(Copen!AC63/GAMSCopen!AC63,"")</f>
        <v/>
      </c>
      <c r="AE63" s="61" t="str">
        <f>IFERROR(Copen!AD63/GAMSCopen!AD63,"")</f>
        <v/>
      </c>
      <c r="AF63" s="61" t="str">
        <f>IFERROR(Copen!AE63/GAMSCopen!AE63,"")</f>
        <v/>
      </c>
      <c r="AG63" s="61" t="str">
        <f>IFERROR(Copen!AF63/GAMSCopen!AF63,"")</f>
        <v/>
      </c>
      <c r="AH63" s="61" t="str">
        <f>IFERROR(Copen!AG63/GAMSCopen!AG63,"")</f>
        <v/>
      </c>
      <c r="AI63" s="61" t="str">
        <f>IFERROR(Copen!AH63/GAMSCopen!AH63,"")</f>
        <v/>
      </c>
      <c r="AJ63" s="61" t="str">
        <f>IFERROR(Copen!AI63/GAMSCopen!AI63,"")</f>
        <v/>
      </c>
      <c r="AK63" s="61" t="str">
        <f>IFERROR(Copen!AJ63/GAMSCopen!AJ63,"")</f>
        <v/>
      </c>
      <c r="AL63" s="61" t="str">
        <f>IFERROR(Copen!AK63/GAMSCopen!AK63,"")</f>
        <v/>
      </c>
      <c r="AM63" s="61" t="str">
        <f>IFERROR(Copen!AL63/GAMSCopen!AL63,"")</f>
        <v/>
      </c>
      <c r="AN63" s="61" t="str">
        <f>IFERROR(Copen!AM63/GAMSCopen!AM63,"")</f>
        <v/>
      </c>
      <c r="AO63" s="61" t="str">
        <f>IFERROR(Copen!AN63/GAMSCopen!AN63,"")</f>
        <v/>
      </c>
      <c r="AP63" s="61" t="str">
        <f>IFERROR(Copen!AO63/GAMSCopen!AO63,"")</f>
        <v/>
      </c>
      <c r="AQ63" s="61" t="str">
        <f>IFERROR(Copen!AP63/GAMSCopen!AP63,"")</f>
        <v/>
      </c>
      <c r="AR63" s="61" t="str">
        <f>IFERROR(Copen!AQ63/GAMSCopen!AQ63,"")</f>
        <v/>
      </c>
      <c r="AS63" s="61" t="str">
        <f>IFERROR(Copen!AR63/GAMSCopen!AR63,"")</f>
        <v/>
      </c>
      <c r="AT63" s="61" t="str">
        <f>IFERROR(Copen!AS63/GAMSCopen!AS63,"")</f>
        <v/>
      </c>
      <c r="AU63" s="61" t="str">
        <f>IFERROR(Copen!AT63/GAMSCopen!AT63,"")</f>
        <v/>
      </c>
      <c r="AV63" s="61" t="str">
        <f>IFERROR(Copen!AU63/GAMSCopen!AU63,"")</f>
        <v/>
      </c>
      <c r="AW63" s="61" t="str">
        <f>IFERROR(Copen!AV63/GAMSCopen!AV63,"")</f>
        <v/>
      </c>
      <c r="AX63" s="61" t="str">
        <f>IFERROR(Copen!AW63/GAMSCopen!AW63,"")</f>
        <v/>
      </c>
      <c r="AY63" s="61" t="str">
        <f>IFERROR(Copen!AX63/GAMSCopen!AX63,"")</f>
        <v/>
      </c>
      <c r="AZ63" s="61" t="str">
        <f>IFERROR(Copen!AY63/GAMSCopen!AY63,"")</f>
        <v/>
      </c>
      <c r="BA63" s="61" t="str">
        <f>IFERROR(Copen!AZ63/GAMSCopen!AZ63,"")</f>
        <v/>
      </c>
      <c r="BB63" s="61" t="str">
        <f>IFERROR(Copen!BA63/GAMSCopen!BA63,"")</f>
        <v/>
      </c>
      <c r="BC63" s="61" t="str">
        <f>IFERROR(Copen!BB63/GAMSCopen!BB63,"")</f>
        <v/>
      </c>
      <c r="BD63" s="61" t="str">
        <f>IFERROR(Copen!BC63/GAMSCopen!BC63,"")</f>
        <v/>
      </c>
      <c r="BE63" s="61" t="str">
        <f>IFERROR(Copen!BD63/GAMSCopen!BD63,"")</f>
        <v/>
      </c>
      <c r="BF63" s="61" t="str">
        <f>IFERROR(Copen!BE63/GAMSCopen!BE63,"")</f>
        <v/>
      </c>
      <c r="BG63" s="61" t="str">
        <f>IFERROR(Copen!BF63/GAMSCopen!BF63,"")</f>
        <v/>
      </c>
      <c r="BH63" s="61" t="str">
        <f>IFERROR(Copen!BG63/GAMSCopen!BG63,"")</f>
        <v/>
      </c>
      <c r="BI63" s="61" t="str">
        <f>IFERROR(Copen!BH63/GAMSCopen!BH63,"")</f>
        <v/>
      </c>
      <c r="BJ63" s="61" t="str">
        <f>IFERROR(Copen!BI63/GAMSCopen!BI63,"")</f>
        <v/>
      </c>
    </row>
    <row r="64" spans="1:62" x14ac:dyDescent="0.25">
      <c r="A64" t="str">
        <f>Copen!A64</f>
        <v>CARBON CYCLE PARAMETERS (per 5 year period)</v>
      </c>
      <c r="B64" t="str">
        <f>GAMSbase!A64</f>
        <v>* CARBON CYCLE PARAMETERS</v>
      </c>
      <c r="C64" s="61" t="str">
        <f>IFERROR(Copen!B64/GAMSCopen!B64,"")</f>
        <v/>
      </c>
      <c r="D64" s="61" t="str">
        <f>IFERROR(Copen!C64/GAMSCopen!C64,"")</f>
        <v/>
      </c>
      <c r="E64" s="61" t="str">
        <f>IFERROR(Copen!D64/GAMSCopen!D64,"")</f>
        <v/>
      </c>
      <c r="F64" s="61" t="str">
        <f>IFERROR(Copen!E64/GAMSCopen!E64,"")</f>
        <v/>
      </c>
      <c r="G64" s="61" t="str">
        <f>IFERROR(Copen!F64/GAMSCopen!F64,"")</f>
        <v/>
      </c>
      <c r="H64" s="61" t="str">
        <f>IFERROR(Copen!G64/GAMSCopen!G64,"")</f>
        <v/>
      </c>
      <c r="I64" s="61" t="str">
        <f>IFERROR(Copen!H64/GAMSCopen!H64,"")</f>
        <v/>
      </c>
      <c r="J64" s="61" t="str">
        <f>IFERROR(Copen!I64/GAMSCopen!I64,"")</f>
        <v/>
      </c>
      <c r="K64" s="61" t="str">
        <f>IFERROR(Copen!J64/GAMSCopen!J64,"")</f>
        <v/>
      </c>
      <c r="L64" s="61" t="str">
        <f>IFERROR(Copen!K64/GAMSCopen!K64,"")</f>
        <v/>
      </c>
      <c r="M64" s="61" t="str">
        <f>IFERROR(Copen!L64/GAMSCopen!L64,"")</f>
        <v/>
      </c>
      <c r="N64" s="61" t="str">
        <f>IFERROR(Copen!M64/GAMSCopen!M64,"")</f>
        <v/>
      </c>
      <c r="O64" s="61" t="str">
        <f>IFERROR(Copen!N64/GAMSCopen!N64,"")</f>
        <v/>
      </c>
      <c r="P64" s="61" t="str">
        <f>IFERROR(Copen!O64/GAMSCopen!O64,"")</f>
        <v/>
      </c>
      <c r="Q64" s="61" t="str">
        <f>IFERROR(Copen!P64/GAMSCopen!P64,"")</f>
        <v/>
      </c>
      <c r="R64" s="61" t="str">
        <f>IFERROR(Copen!Q64/GAMSCopen!Q64,"")</f>
        <v/>
      </c>
      <c r="S64" s="61" t="str">
        <f>IFERROR(Copen!R64/GAMSCopen!R64,"")</f>
        <v/>
      </c>
      <c r="T64" s="61" t="str">
        <f>IFERROR(Copen!S64/GAMSCopen!S64,"")</f>
        <v/>
      </c>
      <c r="U64" s="61" t="str">
        <f>IFERROR(Copen!T64/GAMSCopen!T64,"")</f>
        <v/>
      </c>
      <c r="V64" s="61" t="str">
        <f>IFERROR(Copen!U64/GAMSCopen!U64,"")</f>
        <v/>
      </c>
      <c r="W64" s="61" t="str">
        <f>IFERROR(Copen!V64/GAMSCopen!V64,"")</f>
        <v/>
      </c>
      <c r="X64" s="61" t="str">
        <f>IFERROR(Copen!W64/GAMSCopen!W64,"")</f>
        <v/>
      </c>
      <c r="Y64" s="61" t="str">
        <f>IFERROR(Copen!X64/GAMSCopen!X64,"")</f>
        <v/>
      </c>
      <c r="Z64" s="61" t="str">
        <f>IFERROR(Copen!Y64/GAMSCopen!Y64,"")</f>
        <v/>
      </c>
      <c r="AA64" s="61" t="str">
        <f>IFERROR(Copen!Z64/GAMSCopen!Z64,"")</f>
        <v/>
      </c>
      <c r="AB64" s="61" t="str">
        <f>IFERROR(Copen!AA64/GAMSCopen!AA64,"")</f>
        <v/>
      </c>
      <c r="AC64" s="61" t="str">
        <f>IFERROR(Copen!AB64/GAMSCopen!AB64,"")</f>
        <v/>
      </c>
      <c r="AD64" s="61" t="str">
        <f>IFERROR(Copen!AC64/GAMSCopen!AC64,"")</f>
        <v/>
      </c>
      <c r="AE64" s="61" t="str">
        <f>IFERROR(Copen!AD64/GAMSCopen!AD64,"")</f>
        <v/>
      </c>
      <c r="AF64" s="61" t="str">
        <f>IFERROR(Copen!AE64/GAMSCopen!AE64,"")</f>
        <v/>
      </c>
      <c r="AG64" s="61" t="str">
        <f>IFERROR(Copen!AF64/GAMSCopen!AF64,"")</f>
        <v/>
      </c>
      <c r="AH64" s="61" t="str">
        <f>IFERROR(Copen!AG64/GAMSCopen!AG64,"")</f>
        <v/>
      </c>
      <c r="AI64" s="61" t="str">
        <f>IFERROR(Copen!AH64/GAMSCopen!AH64,"")</f>
        <v/>
      </c>
      <c r="AJ64" s="61" t="str">
        <f>IFERROR(Copen!AI64/GAMSCopen!AI64,"")</f>
        <v/>
      </c>
      <c r="AK64" s="61" t="str">
        <f>IFERROR(Copen!AJ64/GAMSCopen!AJ64,"")</f>
        <v/>
      </c>
      <c r="AL64" s="61" t="str">
        <f>IFERROR(Copen!AK64/GAMSCopen!AK64,"")</f>
        <v/>
      </c>
      <c r="AM64" s="61" t="str">
        <f>IFERROR(Copen!AL64/GAMSCopen!AL64,"")</f>
        <v/>
      </c>
      <c r="AN64" s="61" t="str">
        <f>IFERROR(Copen!AM64/GAMSCopen!AM64,"")</f>
        <v/>
      </c>
      <c r="AO64" s="61" t="str">
        <f>IFERROR(Copen!AN64/GAMSCopen!AN64,"")</f>
        <v/>
      </c>
      <c r="AP64" s="61" t="str">
        <f>IFERROR(Copen!AO64/GAMSCopen!AO64,"")</f>
        <v/>
      </c>
      <c r="AQ64" s="61" t="str">
        <f>IFERROR(Copen!AP64/GAMSCopen!AP64,"")</f>
        <v/>
      </c>
      <c r="AR64" s="61" t="str">
        <f>IFERROR(Copen!AQ64/GAMSCopen!AQ64,"")</f>
        <v/>
      </c>
      <c r="AS64" s="61" t="str">
        <f>IFERROR(Copen!AR64/GAMSCopen!AR64,"")</f>
        <v/>
      </c>
      <c r="AT64" s="61" t="str">
        <f>IFERROR(Copen!AS64/GAMSCopen!AS64,"")</f>
        <v/>
      </c>
      <c r="AU64" s="61" t="str">
        <f>IFERROR(Copen!AT64/GAMSCopen!AT64,"")</f>
        <v/>
      </c>
      <c r="AV64" s="61" t="str">
        <f>IFERROR(Copen!AU64/GAMSCopen!AU64,"")</f>
        <v/>
      </c>
      <c r="AW64" s="61" t="str">
        <f>IFERROR(Copen!AV64/GAMSCopen!AV64,"")</f>
        <v/>
      </c>
      <c r="AX64" s="61" t="str">
        <f>IFERROR(Copen!AW64/GAMSCopen!AW64,"")</f>
        <v/>
      </c>
      <c r="AY64" s="61" t="str">
        <f>IFERROR(Copen!AX64/GAMSCopen!AX64,"")</f>
        <v/>
      </c>
      <c r="AZ64" s="61" t="str">
        <f>IFERROR(Copen!AY64/GAMSCopen!AY64,"")</f>
        <v/>
      </c>
      <c r="BA64" s="61" t="str">
        <f>IFERROR(Copen!AZ64/GAMSCopen!AZ64,"")</f>
        <v/>
      </c>
      <c r="BB64" s="61" t="str">
        <f>IFERROR(Copen!BA64/GAMSCopen!BA64,"")</f>
        <v/>
      </c>
      <c r="BC64" s="61" t="str">
        <f>IFERROR(Copen!BB64/GAMSCopen!BB64,"")</f>
        <v/>
      </c>
      <c r="BD64" s="61" t="str">
        <f>IFERROR(Copen!BC64/GAMSCopen!BC64,"")</f>
        <v/>
      </c>
      <c r="BE64" s="61" t="str">
        <f>IFERROR(Copen!BD64/GAMSCopen!BD64,"")</f>
        <v/>
      </c>
      <c r="BF64" s="61" t="str">
        <f>IFERROR(Copen!BE64/GAMSCopen!BE64,"")</f>
        <v/>
      </c>
      <c r="BG64" s="61" t="str">
        <f>IFERROR(Copen!BF64/GAMSCopen!BF64,"")</f>
        <v/>
      </c>
      <c r="BH64" s="61" t="str">
        <f>IFERROR(Copen!BG64/GAMSCopen!BG64,"")</f>
        <v/>
      </c>
      <c r="BI64" s="61" t="str">
        <f>IFERROR(Copen!BH64/GAMSCopen!BH64,"")</f>
        <v/>
      </c>
      <c r="BJ64" s="61" t="str">
        <f>IFERROR(Copen!BI64/GAMSCopen!BI64,"")</f>
        <v/>
      </c>
    </row>
    <row r="65" spans="1:62" x14ac:dyDescent="0.25">
      <c r="A65" t="str">
        <f>Copen!A65</f>
        <v xml:space="preserve">      Atmosphere to atmosphere (b11)</v>
      </c>
      <c r="B65" t="str">
        <f>GAMSbase!A65</f>
        <v>AtA b11</v>
      </c>
      <c r="C65" s="61">
        <f>IFERROR(Copen!B65/GAMSCopen!B65,"")</f>
        <v>1</v>
      </c>
      <c r="D65" s="61" t="str">
        <f>IFERROR(Copen!C65/GAMSCopen!C65,"")</f>
        <v/>
      </c>
      <c r="E65" s="61" t="str">
        <f>IFERROR(Copen!D65/GAMSCopen!D65,"")</f>
        <v/>
      </c>
      <c r="F65" s="61" t="str">
        <f>IFERROR(Copen!E65/GAMSCopen!E65,"")</f>
        <v/>
      </c>
      <c r="G65" s="61" t="str">
        <f>IFERROR(Copen!F65/GAMSCopen!F65,"")</f>
        <v/>
      </c>
      <c r="H65" s="61" t="str">
        <f>IFERROR(Copen!G65/GAMSCopen!G65,"")</f>
        <v/>
      </c>
      <c r="I65" s="61" t="str">
        <f>IFERROR(Copen!H65/GAMSCopen!H65,"")</f>
        <v/>
      </c>
      <c r="J65" s="61" t="str">
        <f>IFERROR(Copen!I65/GAMSCopen!I65,"")</f>
        <v/>
      </c>
      <c r="K65" s="61" t="str">
        <f>IFERROR(Copen!J65/GAMSCopen!J65,"")</f>
        <v/>
      </c>
      <c r="L65" s="61" t="str">
        <f>IFERROR(Copen!K65/GAMSCopen!K65,"")</f>
        <v/>
      </c>
      <c r="M65" s="61" t="str">
        <f>IFERROR(Copen!L65/GAMSCopen!L65,"")</f>
        <v/>
      </c>
      <c r="N65" s="61" t="str">
        <f>IFERROR(Copen!M65/GAMSCopen!M65,"")</f>
        <v/>
      </c>
      <c r="O65" s="61" t="str">
        <f>IFERROR(Copen!N65/GAMSCopen!N65,"")</f>
        <v/>
      </c>
      <c r="P65" s="61" t="str">
        <f>IFERROR(Copen!O65/GAMSCopen!O65,"")</f>
        <v/>
      </c>
      <c r="Q65" s="61" t="str">
        <f>IFERROR(Copen!P65/GAMSCopen!P65,"")</f>
        <v/>
      </c>
      <c r="R65" s="61" t="str">
        <f>IFERROR(Copen!Q65/GAMSCopen!Q65,"")</f>
        <v/>
      </c>
      <c r="S65" s="61" t="str">
        <f>IFERROR(Copen!R65/GAMSCopen!R65,"")</f>
        <v/>
      </c>
      <c r="T65" s="61" t="str">
        <f>IFERROR(Copen!S65/GAMSCopen!S65,"")</f>
        <v/>
      </c>
      <c r="U65" s="61" t="str">
        <f>IFERROR(Copen!T65/GAMSCopen!T65,"")</f>
        <v/>
      </c>
      <c r="V65" s="61" t="str">
        <f>IFERROR(Copen!U65/GAMSCopen!U65,"")</f>
        <v/>
      </c>
      <c r="W65" s="61" t="str">
        <f>IFERROR(Copen!V65/GAMSCopen!V65,"")</f>
        <v/>
      </c>
      <c r="X65" s="61" t="str">
        <f>IFERROR(Copen!W65/GAMSCopen!W65,"")</f>
        <v/>
      </c>
      <c r="Y65" s="61" t="str">
        <f>IFERROR(Copen!X65/GAMSCopen!X65,"")</f>
        <v/>
      </c>
      <c r="Z65" s="61" t="str">
        <f>IFERROR(Copen!Y65/GAMSCopen!Y65,"")</f>
        <v/>
      </c>
      <c r="AA65" s="61" t="str">
        <f>IFERROR(Copen!Z65/GAMSCopen!Z65,"")</f>
        <v/>
      </c>
      <c r="AB65" s="61" t="str">
        <f>IFERROR(Copen!AA65/GAMSCopen!AA65,"")</f>
        <v/>
      </c>
      <c r="AC65" s="61" t="str">
        <f>IFERROR(Copen!AB65/GAMSCopen!AB65,"")</f>
        <v/>
      </c>
      <c r="AD65" s="61" t="str">
        <f>IFERROR(Copen!AC65/GAMSCopen!AC65,"")</f>
        <v/>
      </c>
      <c r="AE65" s="61" t="str">
        <f>IFERROR(Copen!AD65/GAMSCopen!AD65,"")</f>
        <v/>
      </c>
      <c r="AF65" s="61" t="str">
        <f>IFERROR(Copen!AE65/GAMSCopen!AE65,"")</f>
        <v/>
      </c>
      <c r="AG65" s="61" t="str">
        <f>IFERROR(Copen!AF65/GAMSCopen!AF65,"")</f>
        <v/>
      </c>
      <c r="AH65" s="61" t="str">
        <f>IFERROR(Copen!AG65/GAMSCopen!AG65,"")</f>
        <v/>
      </c>
      <c r="AI65" s="61" t="str">
        <f>IFERROR(Copen!AH65/GAMSCopen!AH65,"")</f>
        <v/>
      </c>
      <c r="AJ65" s="61" t="str">
        <f>IFERROR(Copen!AI65/GAMSCopen!AI65,"")</f>
        <v/>
      </c>
      <c r="AK65" s="61" t="str">
        <f>IFERROR(Copen!AJ65/GAMSCopen!AJ65,"")</f>
        <v/>
      </c>
      <c r="AL65" s="61" t="str">
        <f>IFERROR(Copen!AK65/GAMSCopen!AK65,"")</f>
        <v/>
      </c>
      <c r="AM65" s="61" t="str">
        <f>IFERROR(Copen!AL65/GAMSCopen!AL65,"")</f>
        <v/>
      </c>
      <c r="AN65" s="61" t="str">
        <f>IFERROR(Copen!AM65/GAMSCopen!AM65,"")</f>
        <v/>
      </c>
      <c r="AO65" s="61" t="str">
        <f>IFERROR(Copen!AN65/GAMSCopen!AN65,"")</f>
        <v/>
      </c>
      <c r="AP65" s="61" t="str">
        <f>IFERROR(Copen!AO65/GAMSCopen!AO65,"")</f>
        <v/>
      </c>
      <c r="AQ65" s="61" t="str">
        <f>IFERROR(Copen!AP65/GAMSCopen!AP65,"")</f>
        <v/>
      </c>
      <c r="AR65" s="61" t="str">
        <f>IFERROR(Copen!AQ65/GAMSCopen!AQ65,"")</f>
        <v/>
      </c>
      <c r="AS65" s="61" t="str">
        <f>IFERROR(Copen!AR65/GAMSCopen!AR65,"")</f>
        <v/>
      </c>
      <c r="AT65" s="61" t="str">
        <f>IFERROR(Copen!AS65/GAMSCopen!AS65,"")</f>
        <v/>
      </c>
      <c r="AU65" s="61" t="str">
        <f>IFERROR(Copen!AT65/GAMSCopen!AT65,"")</f>
        <v/>
      </c>
      <c r="AV65" s="61" t="str">
        <f>IFERROR(Copen!AU65/GAMSCopen!AU65,"")</f>
        <v/>
      </c>
      <c r="AW65" s="61" t="str">
        <f>IFERROR(Copen!AV65/GAMSCopen!AV65,"")</f>
        <v/>
      </c>
      <c r="AX65" s="61" t="str">
        <f>IFERROR(Copen!AW65/GAMSCopen!AW65,"")</f>
        <v/>
      </c>
      <c r="AY65" s="61" t="str">
        <f>IFERROR(Copen!AX65/GAMSCopen!AX65,"")</f>
        <v/>
      </c>
      <c r="AZ65" s="61" t="str">
        <f>IFERROR(Copen!AY65/GAMSCopen!AY65,"")</f>
        <v/>
      </c>
      <c r="BA65" s="61" t="str">
        <f>IFERROR(Copen!AZ65/GAMSCopen!AZ65,"")</f>
        <v/>
      </c>
      <c r="BB65" s="61" t="str">
        <f>IFERROR(Copen!BA65/GAMSCopen!BA65,"")</f>
        <v/>
      </c>
      <c r="BC65" s="61" t="str">
        <f>IFERROR(Copen!BB65/GAMSCopen!BB65,"")</f>
        <v/>
      </c>
      <c r="BD65" s="61" t="str">
        <f>IFERROR(Copen!BC65/GAMSCopen!BC65,"")</f>
        <v/>
      </c>
      <c r="BE65" s="61" t="str">
        <f>IFERROR(Copen!BD65/GAMSCopen!BD65,"")</f>
        <v/>
      </c>
      <c r="BF65" s="61" t="str">
        <f>IFERROR(Copen!BE65/GAMSCopen!BE65,"")</f>
        <v/>
      </c>
      <c r="BG65" s="61" t="str">
        <f>IFERROR(Copen!BF65/GAMSCopen!BF65,"")</f>
        <v/>
      </c>
      <c r="BH65" s="61" t="str">
        <f>IFERROR(Copen!BG65/GAMSCopen!BG65,"")</f>
        <v/>
      </c>
      <c r="BI65" s="61" t="str">
        <f>IFERROR(Copen!BH65/GAMSCopen!BH65,"")</f>
        <v/>
      </c>
      <c r="BJ65" s="61" t="str">
        <f>IFERROR(Copen!BI65/GAMSCopen!BI65,"")</f>
        <v/>
      </c>
    </row>
    <row r="66" spans="1:62" x14ac:dyDescent="0.25">
      <c r="A66" t="str">
        <f>Copen!A66</f>
        <v xml:space="preserve">       Biosphere/shallow oceans to atmosphere (b21)</v>
      </c>
      <c r="B66" t="str">
        <f>GAMSbase!A66</f>
        <v>BtA b21</v>
      </c>
      <c r="C66" s="61">
        <f>IFERROR(Copen!B66/GAMSCopen!B66,"")</f>
        <v>0.99999999971011144</v>
      </c>
      <c r="D66" s="61" t="str">
        <f>IFERROR(Copen!C66/GAMSCopen!C66,"")</f>
        <v/>
      </c>
      <c r="E66" s="61" t="str">
        <f>IFERROR(Copen!D66/GAMSCopen!D66,"")</f>
        <v/>
      </c>
      <c r="F66" s="61" t="str">
        <f>IFERROR(Copen!E66/GAMSCopen!E66,"")</f>
        <v/>
      </c>
      <c r="G66" s="61" t="str">
        <f>IFERROR(Copen!F66/GAMSCopen!F66,"")</f>
        <v/>
      </c>
      <c r="H66" s="61" t="str">
        <f>IFERROR(Copen!G66/GAMSCopen!G66,"")</f>
        <v/>
      </c>
      <c r="I66" s="61" t="str">
        <f>IFERROR(Copen!H66/GAMSCopen!H66,"")</f>
        <v/>
      </c>
      <c r="J66" s="61" t="str">
        <f>IFERROR(Copen!I66/GAMSCopen!I66,"")</f>
        <v/>
      </c>
      <c r="K66" s="61" t="str">
        <f>IFERROR(Copen!J66/GAMSCopen!J66,"")</f>
        <v/>
      </c>
      <c r="L66" s="61" t="str">
        <f>IFERROR(Copen!K66/GAMSCopen!K66,"")</f>
        <v/>
      </c>
      <c r="M66" s="61" t="str">
        <f>IFERROR(Copen!L66/GAMSCopen!L66,"")</f>
        <v/>
      </c>
      <c r="N66" s="61" t="str">
        <f>IFERROR(Copen!M66/GAMSCopen!M66,"")</f>
        <v/>
      </c>
      <c r="O66" s="61" t="str">
        <f>IFERROR(Copen!N66/GAMSCopen!N66,"")</f>
        <v/>
      </c>
      <c r="P66" s="61" t="str">
        <f>IFERROR(Copen!O66/GAMSCopen!O66,"")</f>
        <v/>
      </c>
      <c r="Q66" s="61" t="str">
        <f>IFERROR(Copen!P66/GAMSCopen!P66,"")</f>
        <v/>
      </c>
      <c r="R66" s="61" t="str">
        <f>IFERROR(Copen!Q66/GAMSCopen!Q66,"")</f>
        <v/>
      </c>
      <c r="S66" s="61" t="str">
        <f>IFERROR(Copen!R66/GAMSCopen!R66,"")</f>
        <v/>
      </c>
      <c r="T66" s="61" t="str">
        <f>IFERROR(Copen!S66/GAMSCopen!S66,"")</f>
        <v/>
      </c>
      <c r="U66" s="61" t="str">
        <f>IFERROR(Copen!T66/GAMSCopen!T66,"")</f>
        <v/>
      </c>
      <c r="V66" s="61" t="str">
        <f>IFERROR(Copen!U66/GAMSCopen!U66,"")</f>
        <v/>
      </c>
      <c r="W66" s="61" t="str">
        <f>IFERROR(Copen!V66/GAMSCopen!V66,"")</f>
        <v/>
      </c>
      <c r="X66" s="61" t="str">
        <f>IFERROR(Copen!W66/GAMSCopen!W66,"")</f>
        <v/>
      </c>
      <c r="Y66" s="61" t="str">
        <f>IFERROR(Copen!X66/GAMSCopen!X66,"")</f>
        <v/>
      </c>
      <c r="Z66" s="61" t="str">
        <f>IFERROR(Copen!Y66/GAMSCopen!Y66,"")</f>
        <v/>
      </c>
      <c r="AA66" s="61" t="str">
        <f>IFERROR(Copen!Z66/GAMSCopen!Z66,"")</f>
        <v/>
      </c>
      <c r="AB66" s="61" t="str">
        <f>IFERROR(Copen!AA66/GAMSCopen!AA66,"")</f>
        <v/>
      </c>
      <c r="AC66" s="61" t="str">
        <f>IFERROR(Copen!AB66/GAMSCopen!AB66,"")</f>
        <v/>
      </c>
      <c r="AD66" s="61" t="str">
        <f>IFERROR(Copen!AC66/GAMSCopen!AC66,"")</f>
        <v/>
      </c>
      <c r="AE66" s="61" t="str">
        <f>IFERROR(Copen!AD66/GAMSCopen!AD66,"")</f>
        <v/>
      </c>
      <c r="AF66" s="61" t="str">
        <f>IFERROR(Copen!AE66/GAMSCopen!AE66,"")</f>
        <v/>
      </c>
      <c r="AG66" s="61" t="str">
        <f>IFERROR(Copen!AF66/GAMSCopen!AF66,"")</f>
        <v/>
      </c>
      <c r="AH66" s="61" t="str">
        <f>IFERROR(Copen!AG66/GAMSCopen!AG66,"")</f>
        <v/>
      </c>
      <c r="AI66" s="61" t="str">
        <f>IFERROR(Copen!AH66/GAMSCopen!AH66,"")</f>
        <v/>
      </c>
      <c r="AJ66" s="61" t="str">
        <f>IFERROR(Copen!AI66/GAMSCopen!AI66,"")</f>
        <v/>
      </c>
      <c r="AK66" s="61" t="str">
        <f>IFERROR(Copen!AJ66/GAMSCopen!AJ66,"")</f>
        <v/>
      </c>
      <c r="AL66" s="61" t="str">
        <f>IFERROR(Copen!AK66/GAMSCopen!AK66,"")</f>
        <v/>
      </c>
      <c r="AM66" s="61" t="str">
        <f>IFERROR(Copen!AL66/GAMSCopen!AL66,"")</f>
        <v/>
      </c>
      <c r="AN66" s="61" t="str">
        <f>IFERROR(Copen!AM66/GAMSCopen!AM66,"")</f>
        <v/>
      </c>
      <c r="AO66" s="61" t="str">
        <f>IFERROR(Copen!AN66/GAMSCopen!AN66,"")</f>
        <v/>
      </c>
      <c r="AP66" s="61" t="str">
        <f>IFERROR(Copen!AO66/GAMSCopen!AO66,"")</f>
        <v/>
      </c>
      <c r="AQ66" s="61" t="str">
        <f>IFERROR(Copen!AP66/GAMSCopen!AP66,"")</f>
        <v/>
      </c>
      <c r="AR66" s="61" t="str">
        <f>IFERROR(Copen!AQ66/GAMSCopen!AQ66,"")</f>
        <v/>
      </c>
      <c r="AS66" s="61" t="str">
        <f>IFERROR(Copen!AR66/GAMSCopen!AR66,"")</f>
        <v/>
      </c>
      <c r="AT66" s="61" t="str">
        <f>IFERROR(Copen!AS66/GAMSCopen!AS66,"")</f>
        <v/>
      </c>
      <c r="AU66" s="61" t="str">
        <f>IFERROR(Copen!AT66/GAMSCopen!AT66,"")</f>
        <v/>
      </c>
      <c r="AV66" s="61" t="str">
        <f>IFERROR(Copen!AU66/GAMSCopen!AU66,"")</f>
        <v/>
      </c>
      <c r="AW66" s="61" t="str">
        <f>IFERROR(Copen!AV66/GAMSCopen!AV66,"")</f>
        <v/>
      </c>
      <c r="AX66" s="61" t="str">
        <f>IFERROR(Copen!AW66/GAMSCopen!AW66,"")</f>
        <v/>
      </c>
      <c r="AY66" s="61" t="str">
        <f>IFERROR(Copen!AX66/GAMSCopen!AX66,"")</f>
        <v/>
      </c>
      <c r="AZ66" s="61" t="str">
        <f>IFERROR(Copen!AY66/GAMSCopen!AY66,"")</f>
        <v/>
      </c>
      <c r="BA66" s="61" t="str">
        <f>IFERROR(Copen!AZ66/GAMSCopen!AZ66,"")</f>
        <v/>
      </c>
      <c r="BB66" s="61" t="str">
        <f>IFERROR(Copen!BA66/GAMSCopen!BA66,"")</f>
        <v/>
      </c>
      <c r="BC66" s="61" t="str">
        <f>IFERROR(Copen!BB66/GAMSCopen!BB66,"")</f>
        <v/>
      </c>
      <c r="BD66" s="61" t="str">
        <f>IFERROR(Copen!BC66/GAMSCopen!BC66,"")</f>
        <v/>
      </c>
      <c r="BE66" s="61" t="str">
        <f>IFERROR(Copen!BD66/GAMSCopen!BD66,"")</f>
        <v/>
      </c>
      <c r="BF66" s="61" t="str">
        <f>IFERROR(Copen!BE66/GAMSCopen!BE66,"")</f>
        <v/>
      </c>
      <c r="BG66" s="61" t="str">
        <f>IFERROR(Copen!BF66/GAMSCopen!BF66,"")</f>
        <v/>
      </c>
      <c r="BH66" s="61" t="str">
        <f>IFERROR(Copen!BG66/GAMSCopen!BG66,"")</f>
        <v/>
      </c>
      <c r="BI66" s="61" t="str">
        <f>IFERROR(Copen!BH66/GAMSCopen!BH66,"")</f>
        <v/>
      </c>
      <c r="BJ66" s="61" t="str">
        <f>IFERROR(Copen!BI66/GAMSCopen!BI66,"")</f>
        <v/>
      </c>
    </row>
    <row r="67" spans="1:62" x14ac:dyDescent="0.25">
      <c r="A67" t="str">
        <f>Copen!A67</f>
        <v xml:space="preserve">      Atmosphere to biosphere/shallow oceans (b12)</v>
      </c>
      <c r="B67" t="str">
        <f>GAMSbase!A67</f>
        <v>AtB b12</v>
      </c>
      <c r="C67" s="61">
        <f>IFERROR(Copen!B67/GAMSCopen!B67,"")</f>
        <v>1.0000000000000002</v>
      </c>
      <c r="D67" s="61" t="str">
        <f>IFERROR(Copen!C67/GAMSCopen!C67,"")</f>
        <v/>
      </c>
      <c r="E67" s="61" t="str">
        <f>IFERROR(Copen!D67/GAMSCopen!D67,"")</f>
        <v/>
      </c>
      <c r="F67" s="61" t="str">
        <f>IFERROR(Copen!E67/GAMSCopen!E67,"")</f>
        <v/>
      </c>
      <c r="G67" s="61" t="str">
        <f>IFERROR(Copen!F67/GAMSCopen!F67,"")</f>
        <v/>
      </c>
      <c r="H67" s="61" t="str">
        <f>IFERROR(Copen!G67/GAMSCopen!G67,"")</f>
        <v/>
      </c>
      <c r="I67" s="61" t="str">
        <f>IFERROR(Copen!H67/GAMSCopen!H67,"")</f>
        <v/>
      </c>
      <c r="J67" s="61" t="str">
        <f>IFERROR(Copen!I67/GAMSCopen!I67,"")</f>
        <v/>
      </c>
      <c r="K67" s="61" t="str">
        <f>IFERROR(Copen!J67/GAMSCopen!J67,"")</f>
        <v/>
      </c>
      <c r="L67" s="61" t="str">
        <f>IFERROR(Copen!K67/GAMSCopen!K67,"")</f>
        <v/>
      </c>
      <c r="M67" s="61" t="str">
        <f>IFERROR(Copen!L67/GAMSCopen!L67,"")</f>
        <v/>
      </c>
      <c r="N67" s="61" t="str">
        <f>IFERROR(Copen!M67/GAMSCopen!M67,"")</f>
        <v/>
      </c>
      <c r="O67" s="61" t="str">
        <f>IFERROR(Copen!N67/GAMSCopen!N67,"")</f>
        <v/>
      </c>
      <c r="P67" s="61" t="str">
        <f>IFERROR(Copen!O67/GAMSCopen!O67,"")</f>
        <v/>
      </c>
      <c r="Q67" s="61" t="str">
        <f>IFERROR(Copen!P67/GAMSCopen!P67,"")</f>
        <v/>
      </c>
      <c r="R67" s="61" t="str">
        <f>IFERROR(Copen!Q67/GAMSCopen!Q67,"")</f>
        <v/>
      </c>
      <c r="S67" s="61" t="str">
        <f>IFERROR(Copen!R67/GAMSCopen!R67,"")</f>
        <v/>
      </c>
      <c r="T67" s="61" t="str">
        <f>IFERROR(Copen!S67/GAMSCopen!S67,"")</f>
        <v/>
      </c>
      <c r="U67" s="61" t="str">
        <f>IFERROR(Copen!T67/GAMSCopen!T67,"")</f>
        <v/>
      </c>
      <c r="V67" s="61" t="str">
        <f>IFERROR(Copen!U67/GAMSCopen!U67,"")</f>
        <v/>
      </c>
      <c r="W67" s="61" t="str">
        <f>IFERROR(Copen!V67/GAMSCopen!V67,"")</f>
        <v/>
      </c>
      <c r="X67" s="61" t="str">
        <f>IFERROR(Copen!W67/GAMSCopen!W67,"")</f>
        <v/>
      </c>
      <c r="Y67" s="61" t="str">
        <f>IFERROR(Copen!X67/GAMSCopen!X67,"")</f>
        <v/>
      </c>
      <c r="Z67" s="61" t="str">
        <f>IFERROR(Copen!Y67/GAMSCopen!Y67,"")</f>
        <v/>
      </c>
      <c r="AA67" s="61" t="str">
        <f>IFERROR(Copen!Z67/GAMSCopen!Z67,"")</f>
        <v/>
      </c>
      <c r="AB67" s="61" t="str">
        <f>IFERROR(Copen!AA67/GAMSCopen!AA67,"")</f>
        <v/>
      </c>
      <c r="AC67" s="61" t="str">
        <f>IFERROR(Copen!AB67/GAMSCopen!AB67,"")</f>
        <v/>
      </c>
      <c r="AD67" s="61" t="str">
        <f>IFERROR(Copen!AC67/GAMSCopen!AC67,"")</f>
        <v/>
      </c>
      <c r="AE67" s="61" t="str">
        <f>IFERROR(Copen!AD67/GAMSCopen!AD67,"")</f>
        <v/>
      </c>
      <c r="AF67" s="61" t="str">
        <f>IFERROR(Copen!AE67/GAMSCopen!AE67,"")</f>
        <v/>
      </c>
      <c r="AG67" s="61" t="str">
        <f>IFERROR(Copen!AF67/GAMSCopen!AF67,"")</f>
        <v/>
      </c>
      <c r="AH67" s="61" t="str">
        <f>IFERROR(Copen!AG67/GAMSCopen!AG67,"")</f>
        <v/>
      </c>
      <c r="AI67" s="61" t="str">
        <f>IFERROR(Copen!AH67/GAMSCopen!AH67,"")</f>
        <v/>
      </c>
      <c r="AJ67" s="61" t="str">
        <f>IFERROR(Copen!AI67/GAMSCopen!AI67,"")</f>
        <v/>
      </c>
      <c r="AK67" s="61" t="str">
        <f>IFERROR(Copen!AJ67/GAMSCopen!AJ67,"")</f>
        <v/>
      </c>
      <c r="AL67" s="61" t="str">
        <f>IFERROR(Copen!AK67/GAMSCopen!AK67,"")</f>
        <v/>
      </c>
      <c r="AM67" s="61" t="str">
        <f>IFERROR(Copen!AL67/GAMSCopen!AL67,"")</f>
        <v/>
      </c>
      <c r="AN67" s="61" t="str">
        <f>IFERROR(Copen!AM67/GAMSCopen!AM67,"")</f>
        <v/>
      </c>
      <c r="AO67" s="61" t="str">
        <f>IFERROR(Copen!AN67/GAMSCopen!AN67,"")</f>
        <v/>
      </c>
      <c r="AP67" s="61" t="str">
        <f>IFERROR(Copen!AO67/GAMSCopen!AO67,"")</f>
        <v/>
      </c>
      <c r="AQ67" s="61" t="str">
        <f>IFERROR(Copen!AP67/GAMSCopen!AP67,"")</f>
        <v/>
      </c>
      <c r="AR67" s="61" t="str">
        <f>IFERROR(Copen!AQ67/GAMSCopen!AQ67,"")</f>
        <v/>
      </c>
      <c r="AS67" s="61" t="str">
        <f>IFERROR(Copen!AR67/GAMSCopen!AR67,"")</f>
        <v/>
      </c>
      <c r="AT67" s="61" t="str">
        <f>IFERROR(Copen!AS67/GAMSCopen!AS67,"")</f>
        <v/>
      </c>
      <c r="AU67" s="61" t="str">
        <f>IFERROR(Copen!AT67/GAMSCopen!AT67,"")</f>
        <v/>
      </c>
      <c r="AV67" s="61" t="str">
        <f>IFERROR(Copen!AU67/GAMSCopen!AU67,"")</f>
        <v/>
      </c>
      <c r="AW67" s="61" t="str">
        <f>IFERROR(Copen!AV67/GAMSCopen!AV67,"")</f>
        <v/>
      </c>
      <c r="AX67" s="61" t="str">
        <f>IFERROR(Copen!AW67/GAMSCopen!AW67,"")</f>
        <v/>
      </c>
      <c r="AY67" s="61" t="str">
        <f>IFERROR(Copen!AX67/GAMSCopen!AX67,"")</f>
        <v/>
      </c>
      <c r="AZ67" s="61" t="str">
        <f>IFERROR(Copen!AY67/GAMSCopen!AY67,"")</f>
        <v/>
      </c>
      <c r="BA67" s="61" t="str">
        <f>IFERROR(Copen!AZ67/GAMSCopen!AZ67,"")</f>
        <v/>
      </c>
      <c r="BB67" s="61" t="str">
        <f>IFERROR(Copen!BA67/GAMSCopen!BA67,"")</f>
        <v/>
      </c>
      <c r="BC67" s="61" t="str">
        <f>IFERROR(Copen!BB67/GAMSCopen!BB67,"")</f>
        <v/>
      </c>
      <c r="BD67" s="61" t="str">
        <f>IFERROR(Copen!BC67/GAMSCopen!BC67,"")</f>
        <v/>
      </c>
      <c r="BE67" s="61" t="str">
        <f>IFERROR(Copen!BD67/GAMSCopen!BD67,"")</f>
        <v/>
      </c>
      <c r="BF67" s="61" t="str">
        <f>IFERROR(Copen!BE67/GAMSCopen!BE67,"")</f>
        <v/>
      </c>
      <c r="BG67" s="61" t="str">
        <f>IFERROR(Copen!BF67/GAMSCopen!BF67,"")</f>
        <v/>
      </c>
      <c r="BH67" s="61" t="str">
        <f>IFERROR(Copen!BG67/GAMSCopen!BG67,"")</f>
        <v/>
      </c>
      <c r="BI67" s="61" t="str">
        <f>IFERROR(Copen!BH67/GAMSCopen!BH67,"")</f>
        <v/>
      </c>
      <c r="BJ67" s="61" t="str">
        <f>IFERROR(Copen!BI67/GAMSCopen!BI67,"")</f>
        <v/>
      </c>
    </row>
    <row r="68" spans="1:62" x14ac:dyDescent="0.25">
      <c r="A68" t="str">
        <f>Copen!A68</f>
        <v xml:space="preserve">      Biosphere/shallow oceans to B/SO (b22)</v>
      </c>
      <c r="B68" t="str">
        <f>GAMSbase!A68</f>
        <v>BtB b22</v>
      </c>
      <c r="C68" s="61">
        <f>IFERROR(Copen!B68/GAMSCopen!B68,"")</f>
        <v>1.0000000000115841</v>
      </c>
      <c r="D68" s="61" t="str">
        <f>IFERROR(Copen!C68/GAMSCopen!C68,"")</f>
        <v/>
      </c>
      <c r="E68" s="61" t="str">
        <f>IFERROR(Copen!D68/GAMSCopen!D68,"")</f>
        <v/>
      </c>
      <c r="F68" s="61" t="str">
        <f>IFERROR(Copen!E68/GAMSCopen!E68,"")</f>
        <v/>
      </c>
      <c r="G68" s="61" t="str">
        <f>IFERROR(Copen!F68/GAMSCopen!F68,"")</f>
        <v/>
      </c>
      <c r="H68" s="61" t="str">
        <f>IFERROR(Copen!G68/GAMSCopen!G68,"")</f>
        <v/>
      </c>
      <c r="I68" s="61" t="str">
        <f>IFERROR(Copen!H68/GAMSCopen!H68,"")</f>
        <v/>
      </c>
      <c r="J68" s="61" t="str">
        <f>IFERROR(Copen!I68/GAMSCopen!I68,"")</f>
        <v/>
      </c>
      <c r="K68" s="61" t="str">
        <f>IFERROR(Copen!J68/GAMSCopen!J68,"")</f>
        <v/>
      </c>
      <c r="L68" s="61" t="str">
        <f>IFERROR(Copen!K68/GAMSCopen!K68,"")</f>
        <v/>
      </c>
      <c r="M68" s="61" t="str">
        <f>IFERROR(Copen!L68/GAMSCopen!L68,"")</f>
        <v/>
      </c>
      <c r="N68" s="61" t="str">
        <f>IFERROR(Copen!M68/GAMSCopen!M68,"")</f>
        <v/>
      </c>
      <c r="O68" s="61" t="str">
        <f>IFERROR(Copen!N68/GAMSCopen!N68,"")</f>
        <v/>
      </c>
      <c r="P68" s="61" t="str">
        <f>IFERROR(Copen!O68/GAMSCopen!O68,"")</f>
        <v/>
      </c>
      <c r="Q68" s="61" t="str">
        <f>IFERROR(Copen!P68/GAMSCopen!P68,"")</f>
        <v/>
      </c>
      <c r="R68" s="61" t="str">
        <f>IFERROR(Copen!Q68/GAMSCopen!Q68,"")</f>
        <v/>
      </c>
      <c r="S68" s="61" t="str">
        <f>IFERROR(Copen!R68/GAMSCopen!R68,"")</f>
        <v/>
      </c>
      <c r="T68" s="61" t="str">
        <f>IFERROR(Copen!S68/GAMSCopen!S68,"")</f>
        <v/>
      </c>
      <c r="U68" s="61" t="str">
        <f>IFERROR(Copen!T68/GAMSCopen!T68,"")</f>
        <v/>
      </c>
      <c r="V68" s="61" t="str">
        <f>IFERROR(Copen!U68/GAMSCopen!U68,"")</f>
        <v/>
      </c>
      <c r="W68" s="61" t="str">
        <f>IFERROR(Copen!V68/GAMSCopen!V68,"")</f>
        <v/>
      </c>
      <c r="X68" s="61" t="str">
        <f>IFERROR(Copen!W68/GAMSCopen!W68,"")</f>
        <v/>
      </c>
      <c r="Y68" s="61" t="str">
        <f>IFERROR(Copen!X68/GAMSCopen!X68,"")</f>
        <v/>
      </c>
      <c r="Z68" s="61" t="str">
        <f>IFERROR(Copen!Y68/GAMSCopen!Y68,"")</f>
        <v/>
      </c>
      <c r="AA68" s="61" t="str">
        <f>IFERROR(Copen!Z68/GAMSCopen!Z68,"")</f>
        <v/>
      </c>
      <c r="AB68" s="61" t="str">
        <f>IFERROR(Copen!AA68/GAMSCopen!AA68,"")</f>
        <v/>
      </c>
      <c r="AC68" s="61" t="str">
        <f>IFERROR(Copen!AB68/GAMSCopen!AB68,"")</f>
        <v/>
      </c>
      <c r="AD68" s="61" t="str">
        <f>IFERROR(Copen!AC68/GAMSCopen!AC68,"")</f>
        <v/>
      </c>
      <c r="AE68" s="61" t="str">
        <f>IFERROR(Copen!AD68/GAMSCopen!AD68,"")</f>
        <v/>
      </c>
      <c r="AF68" s="61" t="str">
        <f>IFERROR(Copen!AE68/GAMSCopen!AE68,"")</f>
        <v/>
      </c>
      <c r="AG68" s="61" t="str">
        <f>IFERROR(Copen!AF68/GAMSCopen!AF68,"")</f>
        <v/>
      </c>
      <c r="AH68" s="61" t="str">
        <f>IFERROR(Copen!AG68/GAMSCopen!AG68,"")</f>
        <v/>
      </c>
      <c r="AI68" s="61" t="str">
        <f>IFERROR(Copen!AH68/GAMSCopen!AH68,"")</f>
        <v/>
      </c>
      <c r="AJ68" s="61" t="str">
        <f>IFERROR(Copen!AI68/GAMSCopen!AI68,"")</f>
        <v/>
      </c>
      <c r="AK68" s="61" t="str">
        <f>IFERROR(Copen!AJ68/GAMSCopen!AJ68,"")</f>
        <v/>
      </c>
      <c r="AL68" s="61" t="str">
        <f>IFERROR(Copen!AK68/GAMSCopen!AK68,"")</f>
        <v/>
      </c>
      <c r="AM68" s="61" t="str">
        <f>IFERROR(Copen!AL68/GAMSCopen!AL68,"")</f>
        <v/>
      </c>
      <c r="AN68" s="61" t="str">
        <f>IFERROR(Copen!AM68/GAMSCopen!AM68,"")</f>
        <v/>
      </c>
      <c r="AO68" s="61" t="str">
        <f>IFERROR(Copen!AN68/GAMSCopen!AN68,"")</f>
        <v/>
      </c>
      <c r="AP68" s="61" t="str">
        <f>IFERROR(Copen!AO68/GAMSCopen!AO68,"")</f>
        <v/>
      </c>
      <c r="AQ68" s="61" t="str">
        <f>IFERROR(Copen!AP68/GAMSCopen!AP68,"")</f>
        <v/>
      </c>
      <c r="AR68" s="61" t="str">
        <f>IFERROR(Copen!AQ68/GAMSCopen!AQ68,"")</f>
        <v/>
      </c>
      <c r="AS68" s="61" t="str">
        <f>IFERROR(Copen!AR68/GAMSCopen!AR68,"")</f>
        <v/>
      </c>
      <c r="AT68" s="61" t="str">
        <f>IFERROR(Copen!AS68/GAMSCopen!AS68,"")</f>
        <v/>
      </c>
      <c r="AU68" s="61" t="str">
        <f>IFERROR(Copen!AT68/GAMSCopen!AT68,"")</f>
        <v/>
      </c>
      <c r="AV68" s="61" t="str">
        <f>IFERROR(Copen!AU68/GAMSCopen!AU68,"")</f>
        <v/>
      </c>
      <c r="AW68" s="61" t="str">
        <f>IFERROR(Copen!AV68/GAMSCopen!AV68,"")</f>
        <v/>
      </c>
      <c r="AX68" s="61" t="str">
        <f>IFERROR(Copen!AW68/GAMSCopen!AW68,"")</f>
        <v/>
      </c>
      <c r="AY68" s="61" t="str">
        <f>IFERROR(Copen!AX68/GAMSCopen!AX68,"")</f>
        <v/>
      </c>
      <c r="AZ68" s="61" t="str">
        <f>IFERROR(Copen!AY68/GAMSCopen!AY68,"")</f>
        <v/>
      </c>
      <c r="BA68" s="61" t="str">
        <f>IFERROR(Copen!AZ68/GAMSCopen!AZ68,"")</f>
        <v/>
      </c>
      <c r="BB68" s="61" t="str">
        <f>IFERROR(Copen!BA68/GAMSCopen!BA68,"")</f>
        <v/>
      </c>
      <c r="BC68" s="61" t="str">
        <f>IFERROR(Copen!BB68/GAMSCopen!BB68,"")</f>
        <v/>
      </c>
      <c r="BD68" s="61" t="str">
        <f>IFERROR(Copen!BC68/GAMSCopen!BC68,"")</f>
        <v/>
      </c>
      <c r="BE68" s="61" t="str">
        <f>IFERROR(Copen!BD68/GAMSCopen!BD68,"")</f>
        <v/>
      </c>
      <c r="BF68" s="61" t="str">
        <f>IFERROR(Copen!BE68/GAMSCopen!BE68,"")</f>
        <v/>
      </c>
      <c r="BG68" s="61" t="str">
        <f>IFERROR(Copen!BF68/GAMSCopen!BF68,"")</f>
        <v/>
      </c>
      <c r="BH68" s="61" t="str">
        <f>IFERROR(Copen!BG68/GAMSCopen!BG68,"")</f>
        <v/>
      </c>
      <c r="BI68" s="61" t="str">
        <f>IFERROR(Copen!BH68/GAMSCopen!BH68,"")</f>
        <v/>
      </c>
      <c r="BJ68" s="61" t="str">
        <f>IFERROR(Copen!BI68/GAMSCopen!BI68,"")</f>
        <v/>
      </c>
    </row>
    <row r="69" spans="1:62" x14ac:dyDescent="0.25">
      <c r="A69" t="str">
        <f>Copen!A69</f>
        <v xml:space="preserve">      Deep oceans to biosphere/shallow oceans (b32)</v>
      </c>
      <c r="B69" t="str">
        <f>GAMSbase!A69</f>
        <v>DtB b32</v>
      </c>
      <c r="C69" s="61">
        <f>IFERROR(Copen!B69/GAMSCopen!B69,"")</f>
        <v>1</v>
      </c>
      <c r="D69" s="61" t="str">
        <f>IFERROR(Copen!C69/GAMSCopen!C69,"")</f>
        <v/>
      </c>
      <c r="E69" s="61" t="str">
        <f>IFERROR(Copen!D69/GAMSCopen!D69,"")</f>
        <v/>
      </c>
      <c r="F69" s="61" t="str">
        <f>IFERROR(Copen!E69/GAMSCopen!E69,"")</f>
        <v/>
      </c>
      <c r="G69" s="61" t="str">
        <f>IFERROR(Copen!F69/GAMSCopen!F69,"")</f>
        <v/>
      </c>
      <c r="H69" s="61" t="str">
        <f>IFERROR(Copen!G69/GAMSCopen!G69,"")</f>
        <v/>
      </c>
      <c r="I69" s="61" t="str">
        <f>IFERROR(Copen!H69/GAMSCopen!H69,"")</f>
        <v/>
      </c>
      <c r="J69" s="61" t="str">
        <f>IFERROR(Copen!I69/GAMSCopen!I69,"")</f>
        <v/>
      </c>
      <c r="K69" s="61" t="str">
        <f>IFERROR(Copen!J69/GAMSCopen!J69,"")</f>
        <v/>
      </c>
      <c r="L69" s="61" t="str">
        <f>IFERROR(Copen!K69/GAMSCopen!K69,"")</f>
        <v/>
      </c>
      <c r="M69" s="61" t="str">
        <f>IFERROR(Copen!L69/GAMSCopen!L69,"")</f>
        <v/>
      </c>
      <c r="N69" s="61" t="str">
        <f>IFERROR(Copen!M69/GAMSCopen!M69,"")</f>
        <v/>
      </c>
      <c r="O69" s="61" t="str">
        <f>IFERROR(Copen!N69/GAMSCopen!N69,"")</f>
        <v/>
      </c>
      <c r="P69" s="61" t="str">
        <f>IFERROR(Copen!O69/GAMSCopen!O69,"")</f>
        <v/>
      </c>
      <c r="Q69" s="61" t="str">
        <f>IFERROR(Copen!P69/GAMSCopen!P69,"")</f>
        <v/>
      </c>
      <c r="R69" s="61" t="str">
        <f>IFERROR(Copen!Q69/GAMSCopen!Q69,"")</f>
        <v/>
      </c>
      <c r="S69" s="61" t="str">
        <f>IFERROR(Copen!R69/GAMSCopen!R69,"")</f>
        <v/>
      </c>
      <c r="T69" s="61" t="str">
        <f>IFERROR(Copen!S69/GAMSCopen!S69,"")</f>
        <v/>
      </c>
      <c r="U69" s="61" t="str">
        <f>IFERROR(Copen!T69/GAMSCopen!T69,"")</f>
        <v/>
      </c>
      <c r="V69" s="61" t="str">
        <f>IFERROR(Copen!U69/GAMSCopen!U69,"")</f>
        <v/>
      </c>
      <c r="W69" s="61" t="str">
        <f>IFERROR(Copen!V69/GAMSCopen!V69,"")</f>
        <v/>
      </c>
      <c r="X69" s="61" t="str">
        <f>IFERROR(Copen!W69/GAMSCopen!W69,"")</f>
        <v/>
      </c>
      <c r="Y69" s="61" t="str">
        <f>IFERROR(Copen!X69/GAMSCopen!X69,"")</f>
        <v/>
      </c>
      <c r="Z69" s="61" t="str">
        <f>IFERROR(Copen!Y69/GAMSCopen!Y69,"")</f>
        <v/>
      </c>
      <c r="AA69" s="61" t="str">
        <f>IFERROR(Copen!Z69/GAMSCopen!Z69,"")</f>
        <v/>
      </c>
      <c r="AB69" s="61" t="str">
        <f>IFERROR(Copen!AA69/GAMSCopen!AA69,"")</f>
        <v/>
      </c>
      <c r="AC69" s="61" t="str">
        <f>IFERROR(Copen!AB69/GAMSCopen!AB69,"")</f>
        <v/>
      </c>
      <c r="AD69" s="61" t="str">
        <f>IFERROR(Copen!AC69/GAMSCopen!AC69,"")</f>
        <v/>
      </c>
      <c r="AE69" s="61" t="str">
        <f>IFERROR(Copen!AD69/GAMSCopen!AD69,"")</f>
        <v/>
      </c>
      <c r="AF69" s="61" t="str">
        <f>IFERROR(Copen!AE69/GAMSCopen!AE69,"")</f>
        <v/>
      </c>
      <c r="AG69" s="61" t="str">
        <f>IFERROR(Copen!AF69/GAMSCopen!AF69,"")</f>
        <v/>
      </c>
      <c r="AH69" s="61" t="str">
        <f>IFERROR(Copen!AG69/GAMSCopen!AG69,"")</f>
        <v/>
      </c>
      <c r="AI69" s="61" t="str">
        <f>IFERROR(Copen!AH69/GAMSCopen!AH69,"")</f>
        <v/>
      </c>
      <c r="AJ69" s="61" t="str">
        <f>IFERROR(Copen!AI69/GAMSCopen!AI69,"")</f>
        <v/>
      </c>
      <c r="AK69" s="61" t="str">
        <f>IFERROR(Copen!AJ69/GAMSCopen!AJ69,"")</f>
        <v/>
      </c>
      <c r="AL69" s="61" t="str">
        <f>IFERROR(Copen!AK69/GAMSCopen!AK69,"")</f>
        <v/>
      </c>
      <c r="AM69" s="61" t="str">
        <f>IFERROR(Copen!AL69/GAMSCopen!AL69,"")</f>
        <v/>
      </c>
      <c r="AN69" s="61" t="str">
        <f>IFERROR(Copen!AM69/GAMSCopen!AM69,"")</f>
        <v/>
      </c>
      <c r="AO69" s="61" t="str">
        <f>IFERROR(Copen!AN69/GAMSCopen!AN69,"")</f>
        <v/>
      </c>
      <c r="AP69" s="61" t="str">
        <f>IFERROR(Copen!AO69/GAMSCopen!AO69,"")</f>
        <v/>
      </c>
      <c r="AQ69" s="61" t="str">
        <f>IFERROR(Copen!AP69/GAMSCopen!AP69,"")</f>
        <v/>
      </c>
      <c r="AR69" s="61" t="str">
        <f>IFERROR(Copen!AQ69/GAMSCopen!AQ69,"")</f>
        <v/>
      </c>
      <c r="AS69" s="61" t="str">
        <f>IFERROR(Copen!AR69/GAMSCopen!AR69,"")</f>
        <v/>
      </c>
      <c r="AT69" s="61" t="str">
        <f>IFERROR(Copen!AS69/GAMSCopen!AS69,"")</f>
        <v/>
      </c>
      <c r="AU69" s="61" t="str">
        <f>IFERROR(Copen!AT69/GAMSCopen!AT69,"")</f>
        <v/>
      </c>
      <c r="AV69" s="61" t="str">
        <f>IFERROR(Copen!AU69/GAMSCopen!AU69,"")</f>
        <v/>
      </c>
      <c r="AW69" s="61" t="str">
        <f>IFERROR(Copen!AV69/GAMSCopen!AV69,"")</f>
        <v/>
      </c>
      <c r="AX69" s="61" t="str">
        <f>IFERROR(Copen!AW69/GAMSCopen!AW69,"")</f>
        <v/>
      </c>
      <c r="AY69" s="61" t="str">
        <f>IFERROR(Copen!AX69/GAMSCopen!AX69,"")</f>
        <v/>
      </c>
      <c r="AZ69" s="61" t="str">
        <f>IFERROR(Copen!AY69/GAMSCopen!AY69,"")</f>
        <v/>
      </c>
      <c r="BA69" s="61" t="str">
        <f>IFERROR(Copen!AZ69/GAMSCopen!AZ69,"")</f>
        <v/>
      </c>
      <c r="BB69" s="61" t="str">
        <f>IFERROR(Copen!BA69/GAMSCopen!BA69,"")</f>
        <v/>
      </c>
      <c r="BC69" s="61" t="str">
        <f>IFERROR(Copen!BB69/GAMSCopen!BB69,"")</f>
        <v/>
      </c>
      <c r="BD69" s="61" t="str">
        <f>IFERROR(Copen!BC69/GAMSCopen!BC69,"")</f>
        <v/>
      </c>
      <c r="BE69" s="61" t="str">
        <f>IFERROR(Copen!BD69/GAMSCopen!BD69,"")</f>
        <v/>
      </c>
      <c r="BF69" s="61" t="str">
        <f>IFERROR(Copen!BE69/GAMSCopen!BE69,"")</f>
        <v/>
      </c>
      <c r="BG69" s="61" t="str">
        <f>IFERROR(Copen!BF69/GAMSCopen!BF69,"")</f>
        <v/>
      </c>
      <c r="BH69" s="61" t="str">
        <f>IFERROR(Copen!BG69/GAMSCopen!BG69,"")</f>
        <v/>
      </c>
      <c r="BI69" s="61" t="str">
        <f>IFERROR(Copen!BH69/GAMSCopen!BH69,"")</f>
        <v/>
      </c>
      <c r="BJ69" s="61" t="str">
        <f>IFERROR(Copen!BI69/GAMSCopen!BI69,"")</f>
        <v/>
      </c>
    </row>
    <row r="70" spans="1:62" x14ac:dyDescent="0.25">
      <c r="A70" t="str">
        <f>Copen!A70</f>
        <v xml:space="preserve">      Biosphere/shallow oceans to deep oceans (b23)</v>
      </c>
      <c r="B70" t="str">
        <f>GAMSbase!A70</f>
        <v>BtD b23</v>
      </c>
      <c r="C70" s="61">
        <f>IFERROR(Copen!B70/GAMSCopen!B70,"")</f>
        <v>1</v>
      </c>
      <c r="D70" s="61" t="str">
        <f>IFERROR(Copen!C70/GAMSCopen!C70,"")</f>
        <v/>
      </c>
      <c r="E70" s="61" t="str">
        <f>IFERROR(Copen!D70/GAMSCopen!D70,"")</f>
        <v/>
      </c>
      <c r="F70" s="61" t="str">
        <f>IFERROR(Copen!E70/GAMSCopen!E70,"")</f>
        <v/>
      </c>
      <c r="G70" s="61" t="str">
        <f>IFERROR(Copen!F70/GAMSCopen!F70,"")</f>
        <v/>
      </c>
      <c r="H70" s="61" t="str">
        <f>IFERROR(Copen!G70/GAMSCopen!G70,"")</f>
        <v/>
      </c>
      <c r="I70" s="61" t="str">
        <f>IFERROR(Copen!H70/GAMSCopen!H70,"")</f>
        <v/>
      </c>
      <c r="J70" s="61" t="str">
        <f>IFERROR(Copen!I70/GAMSCopen!I70,"")</f>
        <v/>
      </c>
      <c r="K70" s="61" t="str">
        <f>IFERROR(Copen!J70/GAMSCopen!J70,"")</f>
        <v/>
      </c>
      <c r="L70" s="61" t="str">
        <f>IFERROR(Copen!K70/GAMSCopen!K70,"")</f>
        <v/>
      </c>
      <c r="M70" s="61" t="str">
        <f>IFERROR(Copen!L70/GAMSCopen!L70,"")</f>
        <v/>
      </c>
      <c r="N70" s="61" t="str">
        <f>IFERROR(Copen!M70/GAMSCopen!M70,"")</f>
        <v/>
      </c>
      <c r="O70" s="61" t="str">
        <f>IFERROR(Copen!N70/GAMSCopen!N70,"")</f>
        <v/>
      </c>
      <c r="P70" s="61" t="str">
        <f>IFERROR(Copen!O70/GAMSCopen!O70,"")</f>
        <v/>
      </c>
      <c r="Q70" s="61" t="str">
        <f>IFERROR(Copen!P70/GAMSCopen!P70,"")</f>
        <v/>
      </c>
      <c r="R70" s="61" t="str">
        <f>IFERROR(Copen!Q70/GAMSCopen!Q70,"")</f>
        <v/>
      </c>
      <c r="S70" s="61" t="str">
        <f>IFERROR(Copen!R70/GAMSCopen!R70,"")</f>
        <v/>
      </c>
      <c r="T70" s="61" t="str">
        <f>IFERROR(Copen!S70/GAMSCopen!S70,"")</f>
        <v/>
      </c>
      <c r="U70" s="61" t="str">
        <f>IFERROR(Copen!T70/GAMSCopen!T70,"")</f>
        <v/>
      </c>
      <c r="V70" s="61" t="str">
        <f>IFERROR(Copen!U70/GAMSCopen!U70,"")</f>
        <v/>
      </c>
      <c r="W70" s="61" t="str">
        <f>IFERROR(Copen!V70/GAMSCopen!V70,"")</f>
        <v/>
      </c>
      <c r="X70" s="61" t="str">
        <f>IFERROR(Copen!W70/GAMSCopen!W70,"")</f>
        <v/>
      </c>
      <c r="Y70" s="61" t="str">
        <f>IFERROR(Copen!X70/GAMSCopen!X70,"")</f>
        <v/>
      </c>
      <c r="Z70" s="61" t="str">
        <f>IFERROR(Copen!Y70/GAMSCopen!Y70,"")</f>
        <v/>
      </c>
      <c r="AA70" s="61" t="str">
        <f>IFERROR(Copen!Z70/GAMSCopen!Z70,"")</f>
        <v/>
      </c>
      <c r="AB70" s="61" t="str">
        <f>IFERROR(Copen!AA70/GAMSCopen!AA70,"")</f>
        <v/>
      </c>
      <c r="AC70" s="61" t="str">
        <f>IFERROR(Copen!AB70/GAMSCopen!AB70,"")</f>
        <v/>
      </c>
      <c r="AD70" s="61" t="str">
        <f>IFERROR(Copen!AC70/GAMSCopen!AC70,"")</f>
        <v/>
      </c>
      <c r="AE70" s="61" t="str">
        <f>IFERROR(Copen!AD70/GAMSCopen!AD70,"")</f>
        <v/>
      </c>
      <c r="AF70" s="61" t="str">
        <f>IFERROR(Copen!AE70/GAMSCopen!AE70,"")</f>
        <v/>
      </c>
      <c r="AG70" s="61" t="str">
        <f>IFERROR(Copen!AF70/GAMSCopen!AF70,"")</f>
        <v/>
      </c>
      <c r="AH70" s="61" t="str">
        <f>IFERROR(Copen!AG70/GAMSCopen!AG70,"")</f>
        <v/>
      </c>
      <c r="AI70" s="61" t="str">
        <f>IFERROR(Copen!AH70/GAMSCopen!AH70,"")</f>
        <v/>
      </c>
      <c r="AJ70" s="61" t="str">
        <f>IFERROR(Copen!AI70/GAMSCopen!AI70,"")</f>
        <v/>
      </c>
      <c r="AK70" s="61" t="str">
        <f>IFERROR(Copen!AJ70/GAMSCopen!AJ70,"")</f>
        <v/>
      </c>
      <c r="AL70" s="61" t="str">
        <f>IFERROR(Copen!AK70/GAMSCopen!AK70,"")</f>
        <v/>
      </c>
      <c r="AM70" s="61" t="str">
        <f>IFERROR(Copen!AL70/GAMSCopen!AL70,"")</f>
        <v/>
      </c>
      <c r="AN70" s="61" t="str">
        <f>IFERROR(Copen!AM70/GAMSCopen!AM70,"")</f>
        <v/>
      </c>
      <c r="AO70" s="61" t="str">
        <f>IFERROR(Copen!AN70/GAMSCopen!AN70,"")</f>
        <v/>
      </c>
      <c r="AP70" s="61" t="str">
        <f>IFERROR(Copen!AO70/GAMSCopen!AO70,"")</f>
        <v/>
      </c>
      <c r="AQ70" s="61" t="str">
        <f>IFERROR(Copen!AP70/GAMSCopen!AP70,"")</f>
        <v/>
      </c>
      <c r="AR70" s="61" t="str">
        <f>IFERROR(Copen!AQ70/GAMSCopen!AQ70,"")</f>
        <v/>
      </c>
      <c r="AS70" s="61" t="str">
        <f>IFERROR(Copen!AR70/GAMSCopen!AR70,"")</f>
        <v/>
      </c>
      <c r="AT70" s="61" t="str">
        <f>IFERROR(Copen!AS70/GAMSCopen!AS70,"")</f>
        <v/>
      </c>
      <c r="AU70" s="61" t="str">
        <f>IFERROR(Copen!AT70/GAMSCopen!AT70,"")</f>
        <v/>
      </c>
      <c r="AV70" s="61" t="str">
        <f>IFERROR(Copen!AU70/GAMSCopen!AU70,"")</f>
        <v/>
      </c>
      <c r="AW70" s="61" t="str">
        <f>IFERROR(Copen!AV70/GAMSCopen!AV70,"")</f>
        <v/>
      </c>
      <c r="AX70" s="61" t="str">
        <f>IFERROR(Copen!AW70/GAMSCopen!AW70,"")</f>
        <v/>
      </c>
      <c r="AY70" s="61" t="str">
        <f>IFERROR(Copen!AX70/GAMSCopen!AX70,"")</f>
        <v/>
      </c>
      <c r="AZ70" s="61" t="str">
        <f>IFERROR(Copen!AY70/GAMSCopen!AY70,"")</f>
        <v/>
      </c>
      <c r="BA70" s="61" t="str">
        <f>IFERROR(Copen!AZ70/GAMSCopen!AZ70,"")</f>
        <v/>
      </c>
      <c r="BB70" s="61" t="str">
        <f>IFERROR(Copen!BA70/GAMSCopen!BA70,"")</f>
        <v/>
      </c>
      <c r="BC70" s="61" t="str">
        <f>IFERROR(Copen!BB70/GAMSCopen!BB70,"")</f>
        <v/>
      </c>
      <c r="BD70" s="61" t="str">
        <f>IFERROR(Copen!BC70/GAMSCopen!BC70,"")</f>
        <v/>
      </c>
      <c r="BE70" s="61" t="str">
        <f>IFERROR(Copen!BD70/GAMSCopen!BD70,"")</f>
        <v/>
      </c>
      <c r="BF70" s="61" t="str">
        <f>IFERROR(Copen!BE70/GAMSCopen!BE70,"")</f>
        <v/>
      </c>
      <c r="BG70" s="61" t="str">
        <f>IFERROR(Copen!BF70/GAMSCopen!BF70,"")</f>
        <v/>
      </c>
      <c r="BH70" s="61" t="str">
        <f>IFERROR(Copen!BG70/GAMSCopen!BG70,"")</f>
        <v/>
      </c>
      <c r="BI70" s="61" t="str">
        <f>IFERROR(Copen!BH70/GAMSCopen!BH70,"")</f>
        <v/>
      </c>
      <c r="BJ70" s="61" t="str">
        <f>IFERROR(Copen!BI70/GAMSCopen!BI70,"")</f>
        <v/>
      </c>
    </row>
    <row r="71" spans="1:62" x14ac:dyDescent="0.25">
      <c r="A71" t="str">
        <f>Copen!A71</f>
        <v xml:space="preserve">      Deep oceans to deep oceans (b33)</v>
      </c>
      <c r="B71" t="str">
        <f>GAMSbase!A71</f>
        <v>DtD b33</v>
      </c>
      <c r="C71" s="61">
        <f>IFERROR(Copen!B71/GAMSCopen!B71,"")</f>
        <v>1</v>
      </c>
      <c r="D71" s="61" t="str">
        <f>IFERROR(Copen!C71/GAMSCopen!C71,"")</f>
        <v/>
      </c>
      <c r="E71" s="61" t="str">
        <f>IFERROR(Copen!D71/GAMSCopen!D71,"")</f>
        <v/>
      </c>
      <c r="F71" s="61" t="str">
        <f>IFERROR(Copen!E71/GAMSCopen!E71,"")</f>
        <v/>
      </c>
      <c r="G71" s="61" t="str">
        <f>IFERROR(Copen!F71/GAMSCopen!F71,"")</f>
        <v/>
      </c>
      <c r="H71" s="61" t="str">
        <f>IFERROR(Copen!G71/GAMSCopen!G71,"")</f>
        <v/>
      </c>
      <c r="I71" s="61" t="str">
        <f>IFERROR(Copen!H71/GAMSCopen!H71,"")</f>
        <v/>
      </c>
      <c r="J71" s="61" t="str">
        <f>IFERROR(Copen!I71/GAMSCopen!I71,"")</f>
        <v/>
      </c>
      <c r="K71" s="61" t="str">
        <f>IFERROR(Copen!J71/GAMSCopen!J71,"")</f>
        <v/>
      </c>
      <c r="L71" s="61" t="str">
        <f>IFERROR(Copen!K71/GAMSCopen!K71,"")</f>
        <v/>
      </c>
      <c r="M71" s="61" t="str">
        <f>IFERROR(Copen!L71/GAMSCopen!L71,"")</f>
        <v/>
      </c>
      <c r="N71" s="61" t="str">
        <f>IFERROR(Copen!M71/GAMSCopen!M71,"")</f>
        <v/>
      </c>
      <c r="O71" s="61" t="str">
        <f>IFERROR(Copen!N71/GAMSCopen!N71,"")</f>
        <v/>
      </c>
      <c r="P71" s="61" t="str">
        <f>IFERROR(Copen!O71/GAMSCopen!O71,"")</f>
        <v/>
      </c>
      <c r="Q71" s="61" t="str">
        <f>IFERROR(Copen!P71/GAMSCopen!P71,"")</f>
        <v/>
      </c>
      <c r="R71" s="61" t="str">
        <f>IFERROR(Copen!Q71/GAMSCopen!Q71,"")</f>
        <v/>
      </c>
      <c r="S71" s="61" t="str">
        <f>IFERROR(Copen!R71/GAMSCopen!R71,"")</f>
        <v/>
      </c>
      <c r="T71" s="61" t="str">
        <f>IFERROR(Copen!S71/GAMSCopen!S71,"")</f>
        <v/>
      </c>
      <c r="U71" s="61" t="str">
        <f>IFERROR(Copen!T71/GAMSCopen!T71,"")</f>
        <v/>
      </c>
      <c r="V71" s="61" t="str">
        <f>IFERROR(Copen!U71/GAMSCopen!U71,"")</f>
        <v/>
      </c>
      <c r="W71" s="61" t="str">
        <f>IFERROR(Copen!V71/GAMSCopen!V71,"")</f>
        <v/>
      </c>
      <c r="X71" s="61" t="str">
        <f>IFERROR(Copen!W71/GAMSCopen!W71,"")</f>
        <v/>
      </c>
      <c r="Y71" s="61" t="str">
        <f>IFERROR(Copen!X71/GAMSCopen!X71,"")</f>
        <v/>
      </c>
      <c r="Z71" s="61" t="str">
        <f>IFERROR(Copen!Y71/GAMSCopen!Y71,"")</f>
        <v/>
      </c>
      <c r="AA71" s="61" t="str">
        <f>IFERROR(Copen!Z71/GAMSCopen!Z71,"")</f>
        <v/>
      </c>
      <c r="AB71" s="61" t="str">
        <f>IFERROR(Copen!AA71/GAMSCopen!AA71,"")</f>
        <v/>
      </c>
      <c r="AC71" s="61" t="str">
        <f>IFERROR(Copen!AB71/GAMSCopen!AB71,"")</f>
        <v/>
      </c>
      <c r="AD71" s="61" t="str">
        <f>IFERROR(Copen!AC71/GAMSCopen!AC71,"")</f>
        <v/>
      </c>
      <c r="AE71" s="61" t="str">
        <f>IFERROR(Copen!AD71/GAMSCopen!AD71,"")</f>
        <v/>
      </c>
      <c r="AF71" s="61" t="str">
        <f>IFERROR(Copen!AE71/GAMSCopen!AE71,"")</f>
        <v/>
      </c>
      <c r="AG71" s="61" t="str">
        <f>IFERROR(Copen!AF71/GAMSCopen!AF71,"")</f>
        <v/>
      </c>
      <c r="AH71" s="61" t="str">
        <f>IFERROR(Copen!AG71/GAMSCopen!AG71,"")</f>
        <v/>
      </c>
      <c r="AI71" s="61" t="str">
        <f>IFERROR(Copen!AH71/GAMSCopen!AH71,"")</f>
        <v/>
      </c>
      <c r="AJ71" s="61" t="str">
        <f>IFERROR(Copen!AI71/GAMSCopen!AI71,"")</f>
        <v/>
      </c>
      <c r="AK71" s="61" t="str">
        <f>IFERROR(Copen!AJ71/GAMSCopen!AJ71,"")</f>
        <v/>
      </c>
      <c r="AL71" s="61" t="str">
        <f>IFERROR(Copen!AK71/GAMSCopen!AK71,"")</f>
        <v/>
      </c>
      <c r="AM71" s="61" t="str">
        <f>IFERROR(Copen!AL71/GAMSCopen!AL71,"")</f>
        <v/>
      </c>
      <c r="AN71" s="61" t="str">
        <f>IFERROR(Copen!AM71/GAMSCopen!AM71,"")</f>
        <v/>
      </c>
      <c r="AO71" s="61" t="str">
        <f>IFERROR(Copen!AN71/GAMSCopen!AN71,"")</f>
        <v/>
      </c>
      <c r="AP71" s="61" t="str">
        <f>IFERROR(Copen!AO71/GAMSCopen!AO71,"")</f>
        <v/>
      </c>
      <c r="AQ71" s="61" t="str">
        <f>IFERROR(Copen!AP71/GAMSCopen!AP71,"")</f>
        <v/>
      </c>
      <c r="AR71" s="61" t="str">
        <f>IFERROR(Copen!AQ71/GAMSCopen!AQ71,"")</f>
        <v/>
      </c>
      <c r="AS71" s="61" t="str">
        <f>IFERROR(Copen!AR71/GAMSCopen!AR71,"")</f>
        <v/>
      </c>
      <c r="AT71" s="61" t="str">
        <f>IFERROR(Copen!AS71/GAMSCopen!AS71,"")</f>
        <v/>
      </c>
      <c r="AU71" s="61" t="str">
        <f>IFERROR(Copen!AT71/GAMSCopen!AT71,"")</f>
        <v/>
      </c>
      <c r="AV71" s="61" t="str">
        <f>IFERROR(Copen!AU71/GAMSCopen!AU71,"")</f>
        <v/>
      </c>
      <c r="AW71" s="61" t="str">
        <f>IFERROR(Copen!AV71/GAMSCopen!AV71,"")</f>
        <v/>
      </c>
      <c r="AX71" s="61" t="str">
        <f>IFERROR(Copen!AW71/GAMSCopen!AW71,"")</f>
        <v/>
      </c>
      <c r="AY71" s="61" t="str">
        <f>IFERROR(Copen!AX71/GAMSCopen!AX71,"")</f>
        <v/>
      </c>
      <c r="AZ71" s="61" t="str">
        <f>IFERROR(Copen!AY71/GAMSCopen!AY71,"")</f>
        <v/>
      </c>
      <c r="BA71" s="61" t="str">
        <f>IFERROR(Copen!AZ71/GAMSCopen!AZ71,"")</f>
        <v/>
      </c>
      <c r="BB71" s="61" t="str">
        <f>IFERROR(Copen!BA71/GAMSCopen!BA71,"")</f>
        <v/>
      </c>
      <c r="BC71" s="61" t="str">
        <f>IFERROR(Copen!BB71/GAMSCopen!BB71,"")</f>
        <v/>
      </c>
      <c r="BD71" s="61" t="str">
        <f>IFERROR(Copen!BC71/GAMSCopen!BC71,"")</f>
        <v/>
      </c>
      <c r="BE71" s="61" t="str">
        <f>IFERROR(Copen!BD71/GAMSCopen!BD71,"")</f>
        <v/>
      </c>
      <c r="BF71" s="61" t="str">
        <f>IFERROR(Copen!BE71/GAMSCopen!BE71,"")</f>
        <v/>
      </c>
      <c r="BG71" s="61" t="str">
        <f>IFERROR(Copen!BF71/GAMSCopen!BF71,"")</f>
        <v/>
      </c>
      <c r="BH71" s="61" t="str">
        <f>IFERROR(Copen!BG71/GAMSCopen!BG71,"")</f>
        <v/>
      </c>
      <c r="BI71" s="61" t="str">
        <f>IFERROR(Copen!BH71/GAMSCopen!BH71,"")</f>
        <v/>
      </c>
      <c r="BJ71" s="61" t="str">
        <f>IFERROR(Copen!BI71/GAMSCopen!BI71,"")</f>
        <v/>
      </c>
    </row>
    <row r="72" spans="1:62" x14ac:dyDescent="0.25">
      <c r="A72" t="str">
        <f>Copen!A72</f>
        <v>TEMPERATURE DATA</v>
      </c>
      <c r="B72" t="str">
        <f>GAMSbase!A72</f>
        <v>* TEMPERATURE DATA</v>
      </c>
      <c r="C72" s="61" t="str">
        <f>IFERROR(Copen!B72/GAMSCopen!B72,"")</f>
        <v/>
      </c>
      <c r="D72" s="61" t="str">
        <f>IFERROR(Copen!C72/GAMSCopen!C72,"")</f>
        <v/>
      </c>
      <c r="E72" s="61" t="str">
        <f>IFERROR(Copen!D72/GAMSCopen!D72,"")</f>
        <v/>
      </c>
      <c r="F72" s="61" t="str">
        <f>IFERROR(Copen!E72/GAMSCopen!E72,"")</f>
        <v/>
      </c>
      <c r="G72" s="61" t="str">
        <f>IFERROR(Copen!F72/GAMSCopen!F72,"")</f>
        <v/>
      </c>
      <c r="H72" s="61" t="str">
        <f>IFERROR(Copen!G72/GAMSCopen!G72,"")</f>
        <v/>
      </c>
      <c r="I72" s="61" t="str">
        <f>IFERROR(Copen!H72/GAMSCopen!H72,"")</f>
        <v/>
      </c>
      <c r="J72" s="61" t="str">
        <f>IFERROR(Copen!I72/GAMSCopen!I72,"")</f>
        <v/>
      </c>
      <c r="K72" s="61" t="str">
        <f>IFERROR(Copen!J72/GAMSCopen!J72,"")</f>
        <v/>
      </c>
      <c r="L72" s="61" t="str">
        <f>IFERROR(Copen!K72/GAMSCopen!K72,"")</f>
        <v/>
      </c>
      <c r="M72" s="61" t="str">
        <f>IFERROR(Copen!L72/GAMSCopen!L72,"")</f>
        <v/>
      </c>
      <c r="N72" s="61" t="str">
        <f>IFERROR(Copen!M72/GAMSCopen!M72,"")</f>
        <v/>
      </c>
      <c r="O72" s="61" t="str">
        <f>IFERROR(Copen!N72/GAMSCopen!N72,"")</f>
        <v/>
      </c>
      <c r="P72" s="61" t="str">
        <f>IFERROR(Copen!O72/GAMSCopen!O72,"")</f>
        <v/>
      </c>
      <c r="Q72" s="61" t="str">
        <f>IFERROR(Copen!P72/GAMSCopen!P72,"")</f>
        <v/>
      </c>
      <c r="R72" s="61" t="str">
        <f>IFERROR(Copen!Q72/GAMSCopen!Q72,"")</f>
        <v/>
      </c>
      <c r="S72" s="61" t="str">
        <f>IFERROR(Copen!R72/GAMSCopen!R72,"")</f>
        <v/>
      </c>
      <c r="T72" s="61" t="str">
        <f>IFERROR(Copen!S72/GAMSCopen!S72,"")</f>
        <v/>
      </c>
      <c r="U72" s="61" t="str">
        <f>IFERROR(Copen!T72/GAMSCopen!T72,"")</f>
        <v/>
      </c>
      <c r="V72" s="61" t="str">
        <f>IFERROR(Copen!U72/GAMSCopen!U72,"")</f>
        <v/>
      </c>
      <c r="W72" s="61" t="str">
        <f>IFERROR(Copen!V72/GAMSCopen!V72,"")</f>
        <v/>
      </c>
      <c r="X72" s="61" t="str">
        <f>IFERROR(Copen!W72/GAMSCopen!W72,"")</f>
        <v/>
      </c>
      <c r="Y72" s="61" t="str">
        <f>IFERROR(Copen!X72/GAMSCopen!X72,"")</f>
        <v/>
      </c>
      <c r="Z72" s="61" t="str">
        <f>IFERROR(Copen!Y72/GAMSCopen!Y72,"")</f>
        <v/>
      </c>
      <c r="AA72" s="61" t="str">
        <f>IFERROR(Copen!Z72/GAMSCopen!Z72,"")</f>
        <v/>
      </c>
      <c r="AB72" s="61" t="str">
        <f>IFERROR(Copen!AA72/GAMSCopen!AA72,"")</f>
        <v/>
      </c>
      <c r="AC72" s="61" t="str">
        <f>IFERROR(Copen!AB72/GAMSCopen!AB72,"")</f>
        <v/>
      </c>
      <c r="AD72" s="61" t="str">
        <f>IFERROR(Copen!AC72/GAMSCopen!AC72,"")</f>
        <v/>
      </c>
      <c r="AE72" s="61" t="str">
        <f>IFERROR(Copen!AD72/GAMSCopen!AD72,"")</f>
        <v/>
      </c>
      <c r="AF72" s="61" t="str">
        <f>IFERROR(Copen!AE72/GAMSCopen!AE72,"")</f>
        <v/>
      </c>
      <c r="AG72" s="61" t="str">
        <f>IFERROR(Copen!AF72/GAMSCopen!AF72,"")</f>
        <v/>
      </c>
      <c r="AH72" s="61" t="str">
        <f>IFERROR(Copen!AG72/GAMSCopen!AG72,"")</f>
        <v/>
      </c>
      <c r="AI72" s="61" t="str">
        <f>IFERROR(Copen!AH72/GAMSCopen!AH72,"")</f>
        <v/>
      </c>
      <c r="AJ72" s="61" t="str">
        <f>IFERROR(Copen!AI72/GAMSCopen!AI72,"")</f>
        <v/>
      </c>
      <c r="AK72" s="61" t="str">
        <f>IFERROR(Copen!AJ72/GAMSCopen!AJ72,"")</f>
        <v/>
      </c>
      <c r="AL72" s="61" t="str">
        <f>IFERROR(Copen!AK72/GAMSCopen!AK72,"")</f>
        <v/>
      </c>
      <c r="AM72" s="61" t="str">
        <f>IFERROR(Copen!AL72/GAMSCopen!AL72,"")</f>
        <v/>
      </c>
      <c r="AN72" s="61" t="str">
        <f>IFERROR(Copen!AM72/GAMSCopen!AM72,"")</f>
        <v/>
      </c>
      <c r="AO72" s="61" t="str">
        <f>IFERROR(Copen!AN72/GAMSCopen!AN72,"")</f>
        <v/>
      </c>
      <c r="AP72" s="61" t="str">
        <f>IFERROR(Copen!AO72/GAMSCopen!AO72,"")</f>
        <v/>
      </c>
      <c r="AQ72" s="61" t="str">
        <f>IFERROR(Copen!AP72/GAMSCopen!AP72,"")</f>
        <v/>
      </c>
      <c r="AR72" s="61" t="str">
        <f>IFERROR(Copen!AQ72/GAMSCopen!AQ72,"")</f>
        <v/>
      </c>
      <c r="AS72" s="61" t="str">
        <f>IFERROR(Copen!AR72/GAMSCopen!AR72,"")</f>
        <v/>
      </c>
      <c r="AT72" s="61" t="str">
        <f>IFERROR(Copen!AS72/GAMSCopen!AS72,"")</f>
        <v/>
      </c>
      <c r="AU72" s="61" t="str">
        <f>IFERROR(Copen!AT72/GAMSCopen!AT72,"")</f>
        <v/>
      </c>
      <c r="AV72" s="61" t="str">
        <f>IFERROR(Copen!AU72/GAMSCopen!AU72,"")</f>
        <v/>
      </c>
      <c r="AW72" s="61" t="str">
        <f>IFERROR(Copen!AV72/GAMSCopen!AV72,"")</f>
        <v/>
      </c>
      <c r="AX72" s="61" t="str">
        <f>IFERROR(Copen!AW72/GAMSCopen!AW72,"")</f>
        <v/>
      </c>
      <c r="AY72" s="61" t="str">
        <f>IFERROR(Copen!AX72/GAMSCopen!AX72,"")</f>
        <v/>
      </c>
      <c r="AZ72" s="61" t="str">
        <f>IFERROR(Copen!AY72/GAMSCopen!AY72,"")</f>
        <v/>
      </c>
      <c r="BA72" s="61" t="str">
        <f>IFERROR(Copen!AZ72/GAMSCopen!AZ72,"")</f>
        <v/>
      </c>
      <c r="BB72" s="61" t="str">
        <f>IFERROR(Copen!BA72/GAMSCopen!BA72,"")</f>
        <v/>
      </c>
      <c r="BC72" s="61" t="str">
        <f>IFERROR(Copen!BB72/GAMSCopen!BB72,"")</f>
        <v/>
      </c>
      <c r="BD72" s="61" t="str">
        <f>IFERROR(Copen!BC72/GAMSCopen!BC72,"")</f>
        <v/>
      </c>
      <c r="BE72" s="61" t="str">
        <f>IFERROR(Copen!BD72/GAMSCopen!BD72,"")</f>
        <v/>
      </c>
      <c r="BF72" s="61" t="str">
        <f>IFERROR(Copen!BE72/GAMSCopen!BE72,"")</f>
        <v/>
      </c>
      <c r="BG72" s="61" t="str">
        <f>IFERROR(Copen!BF72/GAMSCopen!BF72,"")</f>
        <v/>
      </c>
      <c r="BH72" s="61" t="str">
        <f>IFERROR(Copen!BG72/GAMSCopen!BG72,"")</f>
        <v/>
      </c>
      <c r="BI72" s="61" t="str">
        <f>IFERROR(Copen!BH72/GAMSCopen!BH72,"")</f>
        <v/>
      </c>
      <c r="BJ72" s="61" t="str">
        <f>IFERROR(Copen!BI72/GAMSCopen!BI72,"")</f>
        <v/>
      </c>
    </row>
    <row r="73" spans="1:62" x14ac:dyDescent="0.25">
      <c r="A73" t="str">
        <f>Copen!A73</f>
        <v>Exogenous forcing (Watts per square meter)</v>
      </c>
      <c r="B73" t="str">
        <f>GAMSbase!A73</f>
        <v>Exogenous Forcing (Watts per Square Meter)</v>
      </c>
      <c r="C73" s="61">
        <f>IFERROR(Copen!B73/GAMSCopen!B73,"")</f>
        <v>1</v>
      </c>
      <c r="D73" s="61">
        <f>IFERROR(Copen!C73/GAMSCopen!C73,"")</f>
        <v>1</v>
      </c>
      <c r="E73" s="61">
        <f>IFERROR(Copen!D73/GAMSCopen!D73,"")</f>
        <v>1</v>
      </c>
      <c r="F73" s="61">
        <f>IFERROR(Copen!E73/GAMSCopen!E73,"")</f>
        <v>0.99999999999999978</v>
      </c>
      <c r="G73" s="61">
        <f>IFERROR(Copen!F73/GAMSCopen!F73,"")</f>
        <v>1</v>
      </c>
      <c r="H73" s="61">
        <f>IFERROR(Copen!G73/GAMSCopen!G73,"")</f>
        <v>1</v>
      </c>
      <c r="I73" s="61">
        <f>IFERROR(Copen!H73/GAMSCopen!H73,"")</f>
        <v>0.99999999999999989</v>
      </c>
      <c r="J73" s="61">
        <f>IFERROR(Copen!I73/GAMSCopen!I73,"")</f>
        <v>0.99999999999999989</v>
      </c>
      <c r="K73" s="61">
        <f>IFERROR(Copen!J73/GAMSCopen!J73,"")</f>
        <v>0.99999999999999989</v>
      </c>
      <c r="L73" s="61">
        <f>IFERROR(Copen!K73/GAMSCopen!K73,"")</f>
        <v>1</v>
      </c>
      <c r="M73" s="61">
        <f>IFERROR(Copen!L73/GAMSCopen!L73,"")</f>
        <v>0.99999999999999989</v>
      </c>
      <c r="N73" s="61">
        <f>IFERROR(Copen!M73/GAMSCopen!M73,"")</f>
        <v>0.99999999999999978</v>
      </c>
      <c r="O73" s="61">
        <f>IFERROR(Copen!N73/GAMSCopen!N73,"")</f>
        <v>0.99999999999999978</v>
      </c>
      <c r="P73" s="61">
        <f>IFERROR(Copen!O73/GAMSCopen!O73,"")</f>
        <v>1</v>
      </c>
      <c r="Q73" s="61">
        <f>IFERROR(Copen!P73/GAMSCopen!P73,"")</f>
        <v>0.99999999999999978</v>
      </c>
      <c r="R73" s="61">
        <f>IFERROR(Copen!Q73/GAMSCopen!Q73,"")</f>
        <v>0.99999999999999978</v>
      </c>
      <c r="S73" s="61">
        <f>IFERROR(Copen!R73/GAMSCopen!R73,"")</f>
        <v>0.99999999999999978</v>
      </c>
      <c r="T73" s="61">
        <f>IFERROR(Copen!S73/GAMSCopen!S73,"")</f>
        <v>0.99999999999999989</v>
      </c>
      <c r="U73" s="61">
        <f>IFERROR(Copen!T73/GAMSCopen!T73,"")</f>
        <v>1</v>
      </c>
      <c r="V73" s="61">
        <f>IFERROR(Copen!U73/GAMSCopen!U73,"")</f>
        <v>1</v>
      </c>
      <c r="W73" s="61">
        <f>IFERROR(Copen!V73/GAMSCopen!V73,"")</f>
        <v>1</v>
      </c>
      <c r="X73" s="61">
        <f>IFERROR(Copen!W73/GAMSCopen!W73,"")</f>
        <v>1</v>
      </c>
      <c r="Y73" s="61">
        <f>IFERROR(Copen!X73/GAMSCopen!X73,"")</f>
        <v>1</v>
      </c>
      <c r="Z73" s="61">
        <f>IFERROR(Copen!Y73/GAMSCopen!Y73,"")</f>
        <v>1</v>
      </c>
      <c r="AA73" s="61">
        <f>IFERROR(Copen!Z73/GAMSCopen!Z73,"")</f>
        <v>1</v>
      </c>
      <c r="AB73" s="61">
        <f>IFERROR(Copen!AA73/GAMSCopen!AA73,"")</f>
        <v>1</v>
      </c>
      <c r="AC73" s="61">
        <f>IFERROR(Copen!AB73/GAMSCopen!AB73,"")</f>
        <v>1</v>
      </c>
      <c r="AD73" s="61">
        <f>IFERROR(Copen!AC73/GAMSCopen!AC73,"")</f>
        <v>1</v>
      </c>
      <c r="AE73" s="61">
        <f>IFERROR(Copen!AD73/GAMSCopen!AD73,"")</f>
        <v>1</v>
      </c>
      <c r="AF73" s="61">
        <f>IFERROR(Copen!AE73/GAMSCopen!AE73,"")</f>
        <v>1</v>
      </c>
      <c r="AG73" s="61">
        <f>IFERROR(Copen!AF73/GAMSCopen!AF73,"")</f>
        <v>1</v>
      </c>
      <c r="AH73" s="61">
        <f>IFERROR(Copen!AG73/GAMSCopen!AG73,"")</f>
        <v>1</v>
      </c>
      <c r="AI73" s="61">
        <f>IFERROR(Copen!AH73/GAMSCopen!AH73,"")</f>
        <v>1</v>
      </c>
      <c r="AJ73" s="61">
        <f>IFERROR(Copen!AI73/GAMSCopen!AI73,"")</f>
        <v>1</v>
      </c>
      <c r="AK73" s="61">
        <f>IFERROR(Copen!AJ73/GAMSCopen!AJ73,"")</f>
        <v>1</v>
      </c>
      <c r="AL73" s="61">
        <f>IFERROR(Copen!AK73/GAMSCopen!AK73,"")</f>
        <v>1</v>
      </c>
      <c r="AM73" s="61">
        <f>IFERROR(Copen!AL73/GAMSCopen!AL73,"")</f>
        <v>1</v>
      </c>
      <c r="AN73" s="61">
        <f>IFERROR(Copen!AM73/GAMSCopen!AM73,"")</f>
        <v>1</v>
      </c>
      <c r="AO73" s="61">
        <f>IFERROR(Copen!AN73/GAMSCopen!AN73,"")</f>
        <v>1</v>
      </c>
      <c r="AP73" s="61">
        <f>IFERROR(Copen!AO73/GAMSCopen!AO73,"")</f>
        <v>1</v>
      </c>
      <c r="AQ73" s="61">
        <f>IFERROR(Copen!AP73/GAMSCopen!AP73,"")</f>
        <v>1</v>
      </c>
      <c r="AR73" s="61">
        <f>IFERROR(Copen!AQ73/GAMSCopen!AQ73,"")</f>
        <v>1</v>
      </c>
      <c r="AS73" s="61">
        <f>IFERROR(Copen!AR73/GAMSCopen!AR73,"")</f>
        <v>1</v>
      </c>
      <c r="AT73" s="61">
        <f>IFERROR(Copen!AS73/GAMSCopen!AS73,"")</f>
        <v>1</v>
      </c>
      <c r="AU73" s="61">
        <f>IFERROR(Copen!AT73/GAMSCopen!AT73,"")</f>
        <v>1</v>
      </c>
      <c r="AV73" s="61">
        <f>IFERROR(Copen!AU73/GAMSCopen!AU73,"")</f>
        <v>1</v>
      </c>
      <c r="AW73" s="61">
        <f>IFERROR(Copen!AV73/GAMSCopen!AV73,"")</f>
        <v>1</v>
      </c>
      <c r="AX73" s="61">
        <f>IFERROR(Copen!AW73/GAMSCopen!AW73,"")</f>
        <v>1</v>
      </c>
      <c r="AY73" s="61">
        <f>IFERROR(Copen!AX73/GAMSCopen!AX73,"")</f>
        <v>1</v>
      </c>
      <c r="AZ73" s="61">
        <f>IFERROR(Copen!AY73/GAMSCopen!AY73,"")</f>
        <v>1</v>
      </c>
      <c r="BA73" s="61">
        <f>IFERROR(Copen!AZ73/GAMSCopen!AZ73,"")</f>
        <v>1</v>
      </c>
      <c r="BB73" s="61">
        <f>IFERROR(Copen!BA73/GAMSCopen!BA73,"")</f>
        <v>1</v>
      </c>
      <c r="BC73" s="61">
        <f>IFERROR(Copen!BB73/GAMSCopen!BB73,"")</f>
        <v>1</v>
      </c>
      <c r="BD73" s="61">
        <f>IFERROR(Copen!BC73/GAMSCopen!BC73,"")</f>
        <v>1</v>
      </c>
      <c r="BE73" s="61">
        <f>IFERROR(Copen!BD73/GAMSCopen!BD73,"")</f>
        <v>1</v>
      </c>
      <c r="BF73" s="61">
        <f>IFERROR(Copen!BE73/GAMSCopen!BE73,"")</f>
        <v>1</v>
      </c>
      <c r="BG73" s="61">
        <f>IFERROR(Copen!BF73/GAMSCopen!BF73,"")</f>
        <v>1</v>
      </c>
      <c r="BH73" s="61">
        <f>IFERROR(Copen!BG73/GAMSCopen!BG73,"")</f>
        <v>1</v>
      </c>
      <c r="BI73" s="61">
        <f>IFERROR(Copen!BH73/GAMSCopen!BH73,"")</f>
        <v>1</v>
      </c>
      <c r="BJ73" s="61">
        <f>IFERROR(Copen!BI73/GAMSCopen!BI73,"")</f>
        <v>1</v>
      </c>
    </row>
    <row r="74" spans="1:62" x14ac:dyDescent="0.25">
      <c r="A74" t="str">
        <f>Copen!A74</f>
        <v>2010 forcings, non-CO2 GHG and influences</v>
      </c>
      <c r="B74" t="str">
        <f>GAMSbase!A74</f>
        <v>2000 Forcings, non-CO2 GHG</v>
      </c>
      <c r="C74" s="61">
        <f>IFERROR(Copen!B74/GAMSCopen!B74,"")</f>
        <v>1</v>
      </c>
      <c r="D74" s="61" t="str">
        <f>IFERROR(Copen!C74/GAMSCopen!C74,"")</f>
        <v/>
      </c>
      <c r="E74" s="61" t="str">
        <f>IFERROR(Copen!D74/GAMSCopen!D74,"")</f>
        <v/>
      </c>
      <c r="F74" s="61" t="str">
        <f>IFERROR(Copen!E74/GAMSCopen!E74,"")</f>
        <v/>
      </c>
      <c r="G74" s="61" t="str">
        <f>IFERROR(Copen!F74/GAMSCopen!F74,"")</f>
        <v/>
      </c>
      <c r="H74" s="61" t="str">
        <f>IFERROR(Copen!G74/GAMSCopen!G74,"")</f>
        <v/>
      </c>
      <c r="I74" s="61" t="str">
        <f>IFERROR(Copen!H74/GAMSCopen!H74,"")</f>
        <v/>
      </c>
      <c r="J74" s="61" t="str">
        <f>IFERROR(Copen!I74/GAMSCopen!I74,"")</f>
        <v/>
      </c>
      <c r="K74" s="61" t="str">
        <f>IFERROR(Copen!J74/GAMSCopen!J74,"")</f>
        <v/>
      </c>
      <c r="L74" s="61" t="str">
        <f>IFERROR(Copen!K74/GAMSCopen!K74,"")</f>
        <v/>
      </c>
      <c r="M74" s="61" t="str">
        <f>IFERROR(Copen!L74/GAMSCopen!L74,"")</f>
        <v/>
      </c>
      <c r="N74" s="61" t="str">
        <f>IFERROR(Copen!M74/GAMSCopen!M74,"")</f>
        <v/>
      </c>
      <c r="O74" s="61" t="str">
        <f>IFERROR(Copen!N74/GAMSCopen!N74,"")</f>
        <v/>
      </c>
      <c r="P74" s="61" t="str">
        <f>IFERROR(Copen!O74/GAMSCopen!O74,"")</f>
        <v/>
      </c>
      <c r="Q74" s="61" t="str">
        <f>IFERROR(Copen!P74/GAMSCopen!P74,"")</f>
        <v/>
      </c>
      <c r="R74" s="61" t="str">
        <f>IFERROR(Copen!Q74/GAMSCopen!Q74,"")</f>
        <v/>
      </c>
      <c r="S74" s="61" t="str">
        <f>IFERROR(Copen!R74/GAMSCopen!R74,"")</f>
        <v/>
      </c>
      <c r="T74" s="61" t="str">
        <f>IFERROR(Copen!S74/GAMSCopen!S74,"")</f>
        <v/>
      </c>
      <c r="U74" s="61" t="str">
        <f>IFERROR(Copen!T74/GAMSCopen!T74,"")</f>
        <v/>
      </c>
      <c r="V74" s="61" t="str">
        <f>IFERROR(Copen!U74/GAMSCopen!U74,"")</f>
        <v/>
      </c>
      <c r="W74" s="61" t="str">
        <f>IFERROR(Copen!V74/GAMSCopen!V74,"")</f>
        <v/>
      </c>
      <c r="X74" s="61" t="str">
        <f>IFERROR(Copen!W74/GAMSCopen!W74,"")</f>
        <v/>
      </c>
      <c r="Y74" s="61" t="str">
        <f>IFERROR(Copen!X74/GAMSCopen!X74,"")</f>
        <v/>
      </c>
      <c r="Z74" s="61" t="str">
        <f>IFERROR(Copen!Y74/GAMSCopen!Y74,"")</f>
        <v/>
      </c>
      <c r="AA74" s="61" t="str">
        <f>IFERROR(Copen!Z74/GAMSCopen!Z74,"")</f>
        <v/>
      </c>
      <c r="AB74" s="61" t="str">
        <f>IFERROR(Copen!AA74/GAMSCopen!AA74,"")</f>
        <v/>
      </c>
      <c r="AC74" s="61" t="str">
        <f>IFERROR(Copen!AB74/GAMSCopen!AB74,"")</f>
        <v/>
      </c>
      <c r="AD74" s="61" t="str">
        <f>IFERROR(Copen!AC74/GAMSCopen!AC74,"")</f>
        <v/>
      </c>
      <c r="AE74" s="61" t="str">
        <f>IFERROR(Copen!AD74/GAMSCopen!AD74,"")</f>
        <v/>
      </c>
      <c r="AF74" s="61" t="str">
        <f>IFERROR(Copen!AE74/GAMSCopen!AE74,"")</f>
        <v/>
      </c>
      <c r="AG74" s="61" t="str">
        <f>IFERROR(Copen!AF74/GAMSCopen!AF74,"")</f>
        <v/>
      </c>
      <c r="AH74" s="61" t="str">
        <f>IFERROR(Copen!AG74/GAMSCopen!AG74,"")</f>
        <v/>
      </c>
      <c r="AI74" s="61" t="str">
        <f>IFERROR(Copen!AH74/GAMSCopen!AH74,"")</f>
        <v/>
      </c>
      <c r="AJ74" s="61" t="str">
        <f>IFERROR(Copen!AI74/GAMSCopen!AI74,"")</f>
        <v/>
      </c>
      <c r="AK74" s="61" t="str">
        <f>IFERROR(Copen!AJ74/GAMSCopen!AJ74,"")</f>
        <v/>
      </c>
      <c r="AL74" s="61" t="str">
        <f>IFERROR(Copen!AK74/GAMSCopen!AK74,"")</f>
        <v/>
      </c>
      <c r="AM74" s="61" t="str">
        <f>IFERROR(Copen!AL74/GAMSCopen!AL74,"")</f>
        <v/>
      </c>
      <c r="AN74" s="61" t="str">
        <f>IFERROR(Copen!AM74/GAMSCopen!AM74,"")</f>
        <v/>
      </c>
      <c r="AO74" s="61" t="str">
        <f>IFERROR(Copen!AN74/GAMSCopen!AN74,"")</f>
        <v/>
      </c>
      <c r="AP74" s="61" t="str">
        <f>IFERROR(Copen!AO74/GAMSCopen!AO74,"")</f>
        <v/>
      </c>
      <c r="AQ74" s="61" t="str">
        <f>IFERROR(Copen!AP74/GAMSCopen!AP74,"")</f>
        <v/>
      </c>
      <c r="AR74" s="61" t="str">
        <f>IFERROR(Copen!AQ74/GAMSCopen!AQ74,"")</f>
        <v/>
      </c>
      <c r="AS74" s="61" t="str">
        <f>IFERROR(Copen!AR74/GAMSCopen!AR74,"")</f>
        <v/>
      </c>
      <c r="AT74" s="61" t="str">
        <f>IFERROR(Copen!AS74/GAMSCopen!AS74,"")</f>
        <v/>
      </c>
      <c r="AU74" s="61" t="str">
        <f>IFERROR(Copen!AT74/GAMSCopen!AT74,"")</f>
        <v/>
      </c>
      <c r="AV74" s="61" t="str">
        <f>IFERROR(Copen!AU74/GAMSCopen!AU74,"")</f>
        <v/>
      </c>
      <c r="AW74" s="61" t="str">
        <f>IFERROR(Copen!AV74/GAMSCopen!AV74,"")</f>
        <v/>
      </c>
      <c r="AX74" s="61" t="str">
        <f>IFERROR(Copen!AW74/GAMSCopen!AW74,"")</f>
        <v/>
      </c>
      <c r="AY74" s="61" t="str">
        <f>IFERROR(Copen!AX74/GAMSCopen!AX74,"")</f>
        <v/>
      </c>
      <c r="AZ74" s="61" t="str">
        <f>IFERROR(Copen!AY74/GAMSCopen!AY74,"")</f>
        <v/>
      </c>
      <c r="BA74" s="61" t="str">
        <f>IFERROR(Copen!AZ74/GAMSCopen!AZ74,"")</f>
        <v/>
      </c>
      <c r="BB74" s="61" t="str">
        <f>IFERROR(Copen!BA74/GAMSCopen!BA74,"")</f>
        <v/>
      </c>
      <c r="BC74" s="61" t="str">
        <f>IFERROR(Copen!BB74/GAMSCopen!BB74,"")</f>
        <v/>
      </c>
      <c r="BD74" s="61" t="str">
        <f>IFERROR(Copen!BC74/GAMSCopen!BC74,"")</f>
        <v/>
      </c>
      <c r="BE74" s="61" t="str">
        <f>IFERROR(Copen!BD74/GAMSCopen!BD74,"")</f>
        <v/>
      </c>
      <c r="BF74" s="61" t="str">
        <f>IFERROR(Copen!BE74/GAMSCopen!BE74,"")</f>
        <v/>
      </c>
      <c r="BG74" s="61" t="str">
        <f>IFERROR(Copen!BF74/GAMSCopen!BF74,"")</f>
        <v/>
      </c>
      <c r="BH74" s="61" t="str">
        <f>IFERROR(Copen!BG74/GAMSCopen!BG74,"")</f>
        <v/>
      </c>
      <c r="BI74" s="61" t="str">
        <f>IFERROR(Copen!BH74/GAMSCopen!BH74,"")</f>
        <v/>
      </c>
      <c r="BJ74" s="61" t="str">
        <f>IFERROR(Copen!BI74/GAMSCopen!BI74,"")</f>
        <v/>
      </c>
    </row>
    <row r="75" spans="1:62" x14ac:dyDescent="0.25">
      <c r="A75" t="str">
        <f>Copen!A75</f>
        <v>2100 forcings, non-CO2 GHG and influences</v>
      </c>
      <c r="B75" t="str">
        <f>GAMSbase!A75</f>
        <v>2100 Forcings, non-CO2 GHG</v>
      </c>
      <c r="C75" s="61">
        <f>IFERROR(Copen!B75/GAMSCopen!B75,"")</f>
        <v>1</v>
      </c>
      <c r="D75" s="61" t="str">
        <f>IFERROR(Copen!C75/GAMSCopen!C75,"")</f>
        <v/>
      </c>
      <c r="E75" s="61" t="str">
        <f>IFERROR(Copen!D75/GAMSCopen!D75,"")</f>
        <v/>
      </c>
      <c r="F75" s="61" t="str">
        <f>IFERROR(Copen!E75/GAMSCopen!E75,"")</f>
        <v/>
      </c>
      <c r="G75" s="61" t="str">
        <f>IFERROR(Copen!F75/GAMSCopen!F75,"")</f>
        <v/>
      </c>
      <c r="H75" s="61" t="str">
        <f>IFERROR(Copen!G75/GAMSCopen!G75,"")</f>
        <v/>
      </c>
      <c r="I75" s="61" t="str">
        <f>IFERROR(Copen!H75/GAMSCopen!H75,"")</f>
        <v/>
      </c>
      <c r="J75" s="61" t="str">
        <f>IFERROR(Copen!I75/GAMSCopen!I75,"")</f>
        <v/>
      </c>
      <c r="K75" s="61" t="str">
        <f>IFERROR(Copen!J75/GAMSCopen!J75,"")</f>
        <v/>
      </c>
      <c r="L75" s="61" t="str">
        <f>IFERROR(Copen!K75/GAMSCopen!K75,"")</f>
        <v/>
      </c>
      <c r="M75" s="61" t="str">
        <f>IFERROR(Copen!L75/GAMSCopen!L75,"")</f>
        <v/>
      </c>
      <c r="N75" s="61" t="str">
        <f>IFERROR(Copen!M75/GAMSCopen!M75,"")</f>
        <v/>
      </c>
      <c r="O75" s="61" t="str">
        <f>IFERROR(Copen!N75/GAMSCopen!N75,"")</f>
        <v/>
      </c>
      <c r="P75" s="61" t="str">
        <f>IFERROR(Copen!O75/GAMSCopen!O75,"")</f>
        <v/>
      </c>
      <c r="Q75" s="61" t="str">
        <f>IFERROR(Copen!P75/GAMSCopen!P75,"")</f>
        <v/>
      </c>
      <c r="R75" s="61" t="str">
        <f>IFERROR(Copen!Q75/GAMSCopen!Q75,"")</f>
        <v/>
      </c>
      <c r="S75" s="61" t="str">
        <f>IFERROR(Copen!R75/GAMSCopen!R75,"")</f>
        <v/>
      </c>
      <c r="T75" s="61" t="str">
        <f>IFERROR(Copen!S75/GAMSCopen!S75,"")</f>
        <v/>
      </c>
      <c r="U75" s="61" t="str">
        <f>IFERROR(Copen!T75/GAMSCopen!T75,"")</f>
        <v/>
      </c>
      <c r="V75" s="61" t="str">
        <f>IFERROR(Copen!U75/GAMSCopen!U75,"")</f>
        <v/>
      </c>
      <c r="W75" s="61" t="str">
        <f>IFERROR(Copen!V75/GAMSCopen!V75,"")</f>
        <v/>
      </c>
      <c r="X75" s="61" t="str">
        <f>IFERROR(Copen!W75/GAMSCopen!W75,"")</f>
        <v/>
      </c>
      <c r="Y75" s="61" t="str">
        <f>IFERROR(Copen!X75/GAMSCopen!X75,"")</f>
        <v/>
      </c>
      <c r="Z75" s="61" t="str">
        <f>IFERROR(Copen!Y75/GAMSCopen!Y75,"")</f>
        <v/>
      </c>
      <c r="AA75" s="61" t="str">
        <f>IFERROR(Copen!Z75/GAMSCopen!Z75,"")</f>
        <v/>
      </c>
      <c r="AB75" s="61" t="str">
        <f>IFERROR(Copen!AA75/GAMSCopen!AA75,"")</f>
        <v/>
      </c>
      <c r="AC75" s="61" t="str">
        <f>IFERROR(Copen!AB75/GAMSCopen!AB75,"")</f>
        <v/>
      </c>
      <c r="AD75" s="61" t="str">
        <f>IFERROR(Copen!AC75/GAMSCopen!AC75,"")</f>
        <v/>
      </c>
      <c r="AE75" s="61" t="str">
        <f>IFERROR(Copen!AD75/GAMSCopen!AD75,"")</f>
        <v/>
      </c>
      <c r="AF75" s="61" t="str">
        <f>IFERROR(Copen!AE75/GAMSCopen!AE75,"")</f>
        <v/>
      </c>
      <c r="AG75" s="61" t="str">
        <f>IFERROR(Copen!AF75/GAMSCopen!AF75,"")</f>
        <v/>
      </c>
      <c r="AH75" s="61" t="str">
        <f>IFERROR(Copen!AG75/GAMSCopen!AG75,"")</f>
        <v/>
      </c>
      <c r="AI75" s="61" t="str">
        <f>IFERROR(Copen!AH75/GAMSCopen!AH75,"")</f>
        <v/>
      </c>
      <c r="AJ75" s="61" t="str">
        <f>IFERROR(Copen!AI75/GAMSCopen!AI75,"")</f>
        <v/>
      </c>
      <c r="AK75" s="61" t="str">
        <f>IFERROR(Copen!AJ75/GAMSCopen!AJ75,"")</f>
        <v/>
      </c>
      <c r="AL75" s="61" t="str">
        <f>IFERROR(Copen!AK75/GAMSCopen!AK75,"")</f>
        <v/>
      </c>
      <c r="AM75" s="61" t="str">
        <f>IFERROR(Copen!AL75/GAMSCopen!AL75,"")</f>
        <v/>
      </c>
      <c r="AN75" s="61" t="str">
        <f>IFERROR(Copen!AM75/GAMSCopen!AM75,"")</f>
        <v/>
      </c>
      <c r="AO75" s="61" t="str">
        <f>IFERROR(Copen!AN75/GAMSCopen!AN75,"")</f>
        <v/>
      </c>
      <c r="AP75" s="61" t="str">
        <f>IFERROR(Copen!AO75/GAMSCopen!AO75,"")</f>
        <v/>
      </c>
      <c r="AQ75" s="61" t="str">
        <f>IFERROR(Copen!AP75/GAMSCopen!AP75,"")</f>
        <v/>
      </c>
      <c r="AR75" s="61" t="str">
        <f>IFERROR(Copen!AQ75/GAMSCopen!AQ75,"")</f>
        <v/>
      </c>
      <c r="AS75" s="61" t="str">
        <f>IFERROR(Copen!AR75/GAMSCopen!AR75,"")</f>
        <v/>
      </c>
      <c r="AT75" s="61" t="str">
        <f>IFERROR(Copen!AS75/GAMSCopen!AS75,"")</f>
        <v/>
      </c>
      <c r="AU75" s="61" t="str">
        <f>IFERROR(Copen!AT75/GAMSCopen!AT75,"")</f>
        <v/>
      </c>
      <c r="AV75" s="61" t="str">
        <f>IFERROR(Copen!AU75/GAMSCopen!AU75,"")</f>
        <v/>
      </c>
      <c r="AW75" s="61" t="str">
        <f>IFERROR(Copen!AV75/GAMSCopen!AV75,"")</f>
        <v/>
      </c>
      <c r="AX75" s="61" t="str">
        <f>IFERROR(Copen!AW75/GAMSCopen!AW75,"")</f>
        <v/>
      </c>
      <c r="AY75" s="61" t="str">
        <f>IFERROR(Copen!AX75/GAMSCopen!AX75,"")</f>
        <v/>
      </c>
      <c r="AZ75" s="61" t="str">
        <f>IFERROR(Copen!AY75/GAMSCopen!AY75,"")</f>
        <v/>
      </c>
      <c r="BA75" s="61" t="str">
        <f>IFERROR(Copen!AZ75/GAMSCopen!AZ75,"")</f>
        <v/>
      </c>
      <c r="BB75" s="61" t="str">
        <f>IFERROR(Copen!BA75/GAMSCopen!BA75,"")</f>
        <v/>
      </c>
      <c r="BC75" s="61" t="str">
        <f>IFERROR(Copen!BB75/GAMSCopen!BB75,"")</f>
        <v/>
      </c>
      <c r="BD75" s="61" t="str">
        <f>IFERROR(Copen!BC75/GAMSCopen!BC75,"")</f>
        <v/>
      </c>
      <c r="BE75" s="61" t="str">
        <f>IFERROR(Copen!BD75/GAMSCopen!BD75,"")</f>
        <v/>
      </c>
      <c r="BF75" s="61" t="str">
        <f>IFERROR(Copen!BE75/GAMSCopen!BE75,"")</f>
        <v/>
      </c>
      <c r="BG75" s="61" t="str">
        <f>IFERROR(Copen!BF75/GAMSCopen!BF75,"")</f>
        <v/>
      </c>
      <c r="BH75" s="61" t="str">
        <f>IFERROR(Copen!BG75/GAMSCopen!BG75,"")</f>
        <v/>
      </c>
      <c r="BI75" s="61" t="str">
        <f>IFERROR(Copen!BH75/GAMSCopen!BH75,"")</f>
        <v/>
      </c>
      <c r="BJ75" s="61" t="str">
        <f>IFERROR(Copen!BI75/GAMSCopen!BI75,"")</f>
        <v/>
      </c>
    </row>
    <row r="76" spans="1:62" x14ac:dyDescent="0.25">
      <c r="A76" t="str">
        <f>Copen!A76</f>
        <v>Initial temperature (2008-2011)</v>
      </c>
      <c r="B76" t="str">
        <f>GAMSbase!A76</f>
        <v>Initial Temperature (2008-2011)</v>
      </c>
      <c r="C76" s="61">
        <f>IFERROR(Copen!B76/GAMSCopen!B76,"")</f>
        <v>1</v>
      </c>
      <c r="D76" s="61" t="str">
        <f>IFERROR(Copen!C76/GAMSCopen!C76,"")</f>
        <v/>
      </c>
      <c r="E76" s="61" t="str">
        <f>IFERROR(Copen!D76/GAMSCopen!D76,"")</f>
        <v/>
      </c>
      <c r="F76" s="61" t="str">
        <f>IFERROR(Copen!E76/GAMSCopen!E76,"")</f>
        <v/>
      </c>
      <c r="G76" s="61" t="str">
        <f>IFERROR(Copen!F76/GAMSCopen!F76,"")</f>
        <v/>
      </c>
      <c r="H76" s="61" t="str">
        <f>IFERROR(Copen!G76/GAMSCopen!G76,"")</f>
        <v/>
      </c>
      <c r="I76" s="61" t="str">
        <f>IFERROR(Copen!H76/GAMSCopen!H76,"")</f>
        <v/>
      </c>
      <c r="J76" s="61" t="str">
        <f>IFERROR(Copen!I76/GAMSCopen!I76,"")</f>
        <v/>
      </c>
      <c r="K76" s="61" t="str">
        <f>IFERROR(Copen!J76/GAMSCopen!J76,"")</f>
        <v/>
      </c>
      <c r="L76" s="61" t="str">
        <f>IFERROR(Copen!K76/GAMSCopen!K76,"")</f>
        <v/>
      </c>
      <c r="M76" s="61" t="str">
        <f>IFERROR(Copen!L76/GAMSCopen!L76,"")</f>
        <v/>
      </c>
      <c r="N76" s="61" t="str">
        <f>IFERROR(Copen!M76/GAMSCopen!M76,"")</f>
        <v/>
      </c>
      <c r="O76" s="61" t="str">
        <f>IFERROR(Copen!N76/GAMSCopen!N76,"")</f>
        <v/>
      </c>
      <c r="P76" s="61" t="str">
        <f>IFERROR(Copen!O76/GAMSCopen!O76,"")</f>
        <v/>
      </c>
      <c r="Q76" s="61" t="str">
        <f>IFERROR(Copen!P76/GAMSCopen!P76,"")</f>
        <v/>
      </c>
      <c r="R76" s="61" t="str">
        <f>IFERROR(Copen!Q76/GAMSCopen!Q76,"")</f>
        <v/>
      </c>
      <c r="S76" s="61" t="str">
        <f>IFERROR(Copen!R76/GAMSCopen!R76,"")</f>
        <v/>
      </c>
      <c r="T76" s="61" t="str">
        <f>IFERROR(Copen!S76/GAMSCopen!S76,"")</f>
        <v/>
      </c>
      <c r="U76" s="61" t="str">
        <f>IFERROR(Copen!T76/GAMSCopen!T76,"")</f>
        <v/>
      </c>
      <c r="V76" s="61" t="str">
        <f>IFERROR(Copen!U76/GAMSCopen!U76,"")</f>
        <v/>
      </c>
      <c r="W76" s="61" t="str">
        <f>IFERROR(Copen!V76/GAMSCopen!V76,"")</f>
        <v/>
      </c>
      <c r="X76" s="61" t="str">
        <f>IFERROR(Copen!W76/GAMSCopen!W76,"")</f>
        <v/>
      </c>
      <c r="Y76" s="61" t="str">
        <f>IFERROR(Copen!X76/GAMSCopen!X76,"")</f>
        <v/>
      </c>
      <c r="Z76" s="61" t="str">
        <f>IFERROR(Copen!Y76/GAMSCopen!Y76,"")</f>
        <v/>
      </c>
      <c r="AA76" s="61" t="str">
        <f>IFERROR(Copen!Z76/GAMSCopen!Z76,"")</f>
        <v/>
      </c>
      <c r="AB76" s="61" t="str">
        <f>IFERROR(Copen!AA76/GAMSCopen!AA76,"")</f>
        <v/>
      </c>
      <c r="AC76" s="61" t="str">
        <f>IFERROR(Copen!AB76/GAMSCopen!AB76,"")</f>
        <v/>
      </c>
      <c r="AD76" s="61" t="str">
        <f>IFERROR(Copen!AC76/GAMSCopen!AC76,"")</f>
        <v/>
      </c>
      <c r="AE76" s="61" t="str">
        <f>IFERROR(Copen!AD76/GAMSCopen!AD76,"")</f>
        <v/>
      </c>
      <c r="AF76" s="61" t="str">
        <f>IFERROR(Copen!AE76/GAMSCopen!AE76,"")</f>
        <v/>
      </c>
      <c r="AG76" s="61" t="str">
        <f>IFERROR(Copen!AF76/GAMSCopen!AF76,"")</f>
        <v/>
      </c>
      <c r="AH76" s="61" t="str">
        <f>IFERROR(Copen!AG76/GAMSCopen!AG76,"")</f>
        <v/>
      </c>
      <c r="AI76" s="61" t="str">
        <f>IFERROR(Copen!AH76/GAMSCopen!AH76,"")</f>
        <v/>
      </c>
      <c r="AJ76" s="61" t="str">
        <f>IFERROR(Copen!AI76/GAMSCopen!AI76,"")</f>
        <v/>
      </c>
      <c r="AK76" s="61" t="str">
        <f>IFERROR(Copen!AJ76/GAMSCopen!AJ76,"")</f>
        <v/>
      </c>
      <c r="AL76" s="61" t="str">
        <f>IFERROR(Copen!AK76/GAMSCopen!AK76,"")</f>
        <v/>
      </c>
      <c r="AM76" s="61" t="str">
        <f>IFERROR(Copen!AL76/GAMSCopen!AL76,"")</f>
        <v/>
      </c>
      <c r="AN76" s="61" t="str">
        <f>IFERROR(Copen!AM76/GAMSCopen!AM76,"")</f>
        <v/>
      </c>
      <c r="AO76" s="61" t="str">
        <f>IFERROR(Copen!AN76/GAMSCopen!AN76,"")</f>
        <v/>
      </c>
      <c r="AP76" s="61" t="str">
        <f>IFERROR(Copen!AO76/GAMSCopen!AO76,"")</f>
        <v/>
      </c>
      <c r="AQ76" s="61" t="str">
        <f>IFERROR(Copen!AP76/GAMSCopen!AP76,"")</f>
        <v/>
      </c>
      <c r="AR76" s="61" t="str">
        <f>IFERROR(Copen!AQ76/GAMSCopen!AQ76,"")</f>
        <v/>
      </c>
      <c r="AS76" s="61" t="str">
        <f>IFERROR(Copen!AR76/GAMSCopen!AR76,"")</f>
        <v/>
      </c>
      <c r="AT76" s="61" t="str">
        <f>IFERROR(Copen!AS76/GAMSCopen!AS76,"")</f>
        <v/>
      </c>
      <c r="AU76" s="61" t="str">
        <f>IFERROR(Copen!AT76/GAMSCopen!AT76,"")</f>
        <v/>
      </c>
      <c r="AV76" s="61" t="str">
        <f>IFERROR(Copen!AU76/GAMSCopen!AU76,"")</f>
        <v/>
      </c>
      <c r="AW76" s="61" t="str">
        <f>IFERROR(Copen!AV76/GAMSCopen!AV76,"")</f>
        <v/>
      </c>
      <c r="AX76" s="61" t="str">
        <f>IFERROR(Copen!AW76/GAMSCopen!AW76,"")</f>
        <v/>
      </c>
      <c r="AY76" s="61" t="str">
        <f>IFERROR(Copen!AX76/GAMSCopen!AX76,"")</f>
        <v/>
      </c>
      <c r="AZ76" s="61" t="str">
        <f>IFERROR(Copen!AY76/GAMSCopen!AY76,"")</f>
        <v/>
      </c>
      <c r="BA76" s="61" t="str">
        <f>IFERROR(Copen!AZ76/GAMSCopen!AZ76,"")</f>
        <v/>
      </c>
      <c r="BB76" s="61" t="str">
        <f>IFERROR(Copen!BA76/GAMSCopen!BA76,"")</f>
        <v/>
      </c>
      <c r="BC76" s="61" t="str">
        <f>IFERROR(Copen!BB76/GAMSCopen!BB76,"")</f>
        <v/>
      </c>
      <c r="BD76" s="61" t="str">
        <f>IFERROR(Copen!BC76/GAMSCopen!BC76,"")</f>
        <v/>
      </c>
      <c r="BE76" s="61" t="str">
        <f>IFERROR(Copen!BD76/GAMSCopen!BD76,"")</f>
        <v/>
      </c>
      <c r="BF76" s="61" t="str">
        <f>IFERROR(Copen!BE76/GAMSCopen!BE76,"")</f>
        <v/>
      </c>
      <c r="BG76" s="61" t="str">
        <f>IFERROR(Copen!BF76/GAMSCopen!BF76,"")</f>
        <v/>
      </c>
      <c r="BH76" s="61" t="str">
        <f>IFERROR(Copen!BG76/GAMSCopen!BG76,"")</f>
        <v/>
      </c>
      <c r="BI76" s="61" t="str">
        <f>IFERROR(Copen!BH76/GAMSCopen!BH76,"")</f>
        <v/>
      </c>
      <c r="BJ76" s="61" t="str">
        <f>IFERROR(Copen!BI76/GAMSCopen!BI76,"")</f>
        <v/>
      </c>
    </row>
    <row r="77" spans="1:62" x14ac:dyDescent="0.25">
      <c r="A77" t="str">
        <f>Copen!A77</f>
        <v>Initial temperature of deep oceans (deg. C above 1900)</v>
      </c>
      <c r="B77" t="str">
        <f>GAMSbase!A77</f>
        <v>Initial Temperature of Deep Oceans (deg C above 1900 level)</v>
      </c>
      <c r="C77" s="61">
        <f>IFERROR(Copen!B77/GAMSCopen!B77,"")</f>
        <v>1</v>
      </c>
      <c r="D77" s="61" t="str">
        <f>IFERROR(Copen!C77/GAMSCopen!C77,"")</f>
        <v/>
      </c>
      <c r="E77" s="61" t="str">
        <f>IFERROR(Copen!D77/GAMSCopen!D77,"")</f>
        <v/>
      </c>
      <c r="F77" s="61" t="str">
        <f>IFERROR(Copen!E77/GAMSCopen!E77,"")</f>
        <v/>
      </c>
      <c r="G77" s="61" t="str">
        <f>IFERROR(Copen!F77/GAMSCopen!F77,"")</f>
        <v/>
      </c>
      <c r="H77" s="61" t="str">
        <f>IFERROR(Copen!G77/GAMSCopen!G77,"")</f>
        <v/>
      </c>
      <c r="I77" s="61" t="str">
        <f>IFERROR(Copen!H77/GAMSCopen!H77,"")</f>
        <v/>
      </c>
      <c r="J77" s="61" t="str">
        <f>IFERROR(Copen!I77/GAMSCopen!I77,"")</f>
        <v/>
      </c>
      <c r="K77" s="61" t="str">
        <f>IFERROR(Copen!J77/GAMSCopen!J77,"")</f>
        <v/>
      </c>
      <c r="L77" s="61" t="str">
        <f>IFERROR(Copen!K77/GAMSCopen!K77,"")</f>
        <v/>
      </c>
      <c r="M77" s="61" t="str">
        <f>IFERROR(Copen!L77/GAMSCopen!L77,"")</f>
        <v/>
      </c>
      <c r="N77" s="61" t="str">
        <f>IFERROR(Copen!M77/GAMSCopen!M77,"")</f>
        <v/>
      </c>
      <c r="O77" s="61" t="str">
        <f>IFERROR(Copen!N77/GAMSCopen!N77,"")</f>
        <v/>
      </c>
      <c r="P77" s="61" t="str">
        <f>IFERROR(Copen!O77/GAMSCopen!O77,"")</f>
        <v/>
      </c>
      <c r="Q77" s="61" t="str">
        <f>IFERROR(Copen!P77/GAMSCopen!P77,"")</f>
        <v/>
      </c>
      <c r="R77" s="61" t="str">
        <f>IFERROR(Copen!Q77/GAMSCopen!Q77,"")</f>
        <v/>
      </c>
      <c r="S77" s="61" t="str">
        <f>IFERROR(Copen!R77/GAMSCopen!R77,"")</f>
        <v/>
      </c>
      <c r="T77" s="61" t="str">
        <f>IFERROR(Copen!S77/GAMSCopen!S77,"")</f>
        <v/>
      </c>
      <c r="U77" s="61" t="str">
        <f>IFERROR(Copen!T77/GAMSCopen!T77,"")</f>
        <v/>
      </c>
      <c r="V77" s="61" t="str">
        <f>IFERROR(Copen!U77/GAMSCopen!U77,"")</f>
        <v/>
      </c>
      <c r="W77" s="61" t="str">
        <f>IFERROR(Copen!V77/GAMSCopen!V77,"")</f>
        <v/>
      </c>
      <c r="X77" s="61" t="str">
        <f>IFERROR(Copen!W77/GAMSCopen!W77,"")</f>
        <v/>
      </c>
      <c r="Y77" s="61" t="str">
        <f>IFERROR(Copen!X77/GAMSCopen!X77,"")</f>
        <v/>
      </c>
      <c r="Z77" s="61" t="str">
        <f>IFERROR(Copen!Y77/GAMSCopen!Y77,"")</f>
        <v/>
      </c>
      <c r="AA77" s="61" t="str">
        <f>IFERROR(Copen!Z77/GAMSCopen!Z77,"")</f>
        <v/>
      </c>
      <c r="AB77" s="61" t="str">
        <f>IFERROR(Copen!AA77/GAMSCopen!AA77,"")</f>
        <v/>
      </c>
      <c r="AC77" s="61" t="str">
        <f>IFERROR(Copen!AB77/GAMSCopen!AB77,"")</f>
        <v/>
      </c>
      <c r="AD77" s="61" t="str">
        <f>IFERROR(Copen!AC77/GAMSCopen!AC77,"")</f>
        <v/>
      </c>
      <c r="AE77" s="61" t="str">
        <f>IFERROR(Copen!AD77/GAMSCopen!AD77,"")</f>
        <v/>
      </c>
      <c r="AF77" s="61" t="str">
        <f>IFERROR(Copen!AE77/GAMSCopen!AE77,"")</f>
        <v/>
      </c>
      <c r="AG77" s="61" t="str">
        <f>IFERROR(Copen!AF77/GAMSCopen!AF77,"")</f>
        <v/>
      </c>
      <c r="AH77" s="61" t="str">
        <f>IFERROR(Copen!AG77/GAMSCopen!AG77,"")</f>
        <v/>
      </c>
      <c r="AI77" s="61" t="str">
        <f>IFERROR(Copen!AH77/GAMSCopen!AH77,"")</f>
        <v/>
      </c>
      <c r="AJ77" s="61" t="str">
        <f>IFERROR(Copen!AI77/GAMSCopen!AI77,"")</f>
        <v/>
      </c>
      <c r="AK77" s="61" t="str">
        <f>IFERROR(Copen!AJ77/GAMSCopen!AJ77,"")</f>
        <v/>
      </c>
      <c r="AL77" s="61" t="str">
        <f>IFERROR(Copen!AK77/GAMSCopen!AK77,"")</f>
        <v/>
      </c>
      <c r="AM77" s="61" t="str">
        <f>IFERROR(Copen!AL77/GAMSCopen!AL77,"")</f>
        <v/>
      </c>
      <c r="AN77" s="61" t="str">
        <f>IFERROR(Copen!AM77/GAMSCopen!AM77,"")</f>
        <v/>
      </c>
      <c r="AO77" s="61" t="str">
        <f>IFERROR(Copen!AN77/GAMSCopen!AN77,"")</f>
        <v/>
      </c>
      <c r="AP77" s="61" t="str">
        <f>IFERROR(Copen!AO77/GAMSCopen!AO77,"")</f>
        <v/>
      </c>
      <c r="AQ77" s="61" t="str">
        <f>IFERROR(Copen!AP77/GAMSCopen!AP77,"")</f>
        <v/>
      </c>
      <c r="AR77" s="61" t="str">
        <f>IFERROR(Copen!AQ77/GAMSCopen!AQ77,"")</f>
        <v/>
      </c>
      <c r="AS77" s="61" t="str">
        <f>IFERROR(Copen!AR77/GAMSCopen!AR77,"")</f>
        <v/>
      </c>
      <c r="AT77" s="61" t="str">
        <f>IFERROR(Copen!AS77/GAMSCopen!AS77,"")</f>
        <v/>
      </c>
      <c r="AU77" s="61" t="str">
        <f>IFERROR(Copen!AT77/GAMSCopen!AT77,"")</f>
        <v/>
      </c>
      <c r="AV77" s="61" t="str">
        <f>IFERROR(Copen!AU77/GAMSCopen!AU77,"")</f>
        <v/>
      </c>
      <c r="AW77" s="61" t="str">
        <f>IFERROR(Copen!AV77/GAMSCopen!AV77,"")</f>
        <v/>
      </c>
      <c r="AX77" s="61" t="str">
        <f>IFERROR(Copen!AW77/GAMSCopen!AW77,"")</f>
        <v/>
      </c>
      <c r="AY77" s="61" t="str">
        <f>IFERROR(Copen!AX77/GAMSCopen!AX77,"")</f>
        <v/>
      </c>
      <c r="AZ77" s="61" t="str">
        <f>IFERROR(Copen!AY77/GAMSCopen!AY77,"")</f>
        <v/>
      </c>
      <c r="BA77" s="61" t="str">
        <f>IFERROR(Copen!AZ77/GAMSCopen!AZ77,"")</f>
        <v/>
      </c>
      <c r="BB77" s="61" t="str">
        <f>IFERROR(Copen!BA77/GAMSCopen!BA77,"")</f>
        <v/>
      </c>
      <c r="BC77" s="61" t="str">
        <f>IFERROR(Copen!BB77/GAMSCopen!BB77,"")</f>
        <v/>
      </c>
      <c r="BD77" s="61" t="str">
        <f>IFERROR(Copen!BC77/GAMSCopen!BC77,"")</f>
        <v/>
      </c>
      <c r="BE77" s="61" t="str">
        <f>IFERROR(Copen!BD77/GAMSCopen!BD77,"")</f>
        <v/>
      </c>
      <c r="BF77" s="61" t="str">
        <f>IFERROR(Copen!BE77/GAMSCopen!BE77,"")</f>
        <v/>
      </c>
      <c r="BG77" s="61" t="str">
        <f>IFERROR(Copen!BF77/GAMSCopen!BF77,"")</f>
        <v/>
      </c>
      <c r="BH77" s="61" t="str">
        <f>IFERROR(Copen!BG77/GAMSCopen!BG77,"")</f>
        <v/>
      </c>
      <c r="BI77" s="61" t="str">
        <f>IFERROR(Copen!BH77/GAMSCopen!BH77,"")</f>
        <v/>
      </c>
      <c r="BJ77" s="61" t="str">
        <f>IFERROR(Copen!BI77/GAMSCopen!BI77,"")</f>
        <v/>
      </c>
    </row>
    <row r="78" spans="1:62" x14ac:dyDescent="0.25">
      <c r="A78" t="str">
        <f>Copen!A78</f>
        <v>CLIMATE MODEL PARAMETERS</v>
      </c>
      <c r="B78" t="str">
        <f>GAMSbase!A78</f>
        <v>* CLIMATE MODEL PARAMETERS</v>
      </c>
      <c r="C78" s="61" t="str">
        <f>IFERROR(Copen!B78/GAMSCopen!B78,"")</f>
        <v/>
      </c>
      <c r="D78" s="61" t="str">
        <f>IFERROR(Copen!C78/GAMSCopen!C78,"")</f>
        <v/>
      </c>
      <c r="E78" s="61" t="str">
        <f>IFERROR(Copen!D78/GAMSCopen!D78,"")</f>
        <v/>
      </c>
      <c r="F78" s="61" t="str">
        <f>IFERROR(Copen!E78/GAMSCopen!E78,"")</f>
        <v/>
      </c>
      <c r="G78" s="61" t="str">
        <f>IFERROR(Copen!F78/GAMSCopen!F78,"")</f>
        <v/>
      </c>
      <c r="H78" s="61" t="str">
        <f>IFERROR(Copen!G78/GAMSCopen!G78,"")</f>
        <v/>
      </c>
      <c r="I78" s="61" t="str">
        <f>IFERROR(Copen!H78/GAMSCopen!H78,"")</f>
        <v/>
      </c>
      <c r="J78" s="61" t="str">
        <f>IFERROR(Copen!I78/GAMSCopen!I78,"")</f>
        <v/>
      </c>
      <c r="K78" s="61" t="str">
        <f>IFERROR(Copen!J78/GAMSCopen!J78,"")</f>
        <v/>
      </c>
      <c r="L78" s="61" t="str">
        <f>IFERROR(Copen!K78/GAMSCopen!K78,"")</f>
        <v/>
      </c>
      <c r="M78" s="61" t="str">
        <f>IFERROR(Copen!L78/GAMSCopen!L78,"")</f>
        <v/>
      </c>
      <c r="N78" s="61" t="str">
        <f>IFERROR(Copen!M78/GAMSCopen!M78,"")</f>
        <v/>
      </c>
      <c r="O78" s="61" t="str">
        <f>IFERROR(Copen!N78/GAMSCopen!N78,"")</f>
        <v/>
      </c>
      <c r="P78" s="61" t="str">
        <f>IFERROR(Copen!O78/GAMSCopen!O78,"")</f>
        <v/>
      </c>
      <c r="Q78" s="61" t="str">
        <f>IFERROR(Copen!P78/GAMSCopen!P78,"")</f>
        <v/>
      </c>
      <c r="R78" s="61" t="str">
        <f>IFERROR(Copen!Q78/GAMSCopen!Q78,"")</f>
        <v/>
      </c>
      <c r="S78" s="61" t="str">
        <f>IFERROR(Copen!R78/GAMSCopen!R78,"")</f>
        <v/>
      </c>
      <c r="T78" s="61" t="str">
        <f>IFERROR(Copen!S78/GAMSCopen!S78,"")</f>
        <v/>
      </c>
      <c r="U78" s="61" t="str">
        <f>IFERROR(Copen!T78/GAMSCopen!T78,"")</f>
        <v/>
      </c>
      <c r="V78" s="61" t="str">
        <f>IFERROR(Copen!U78/GAMSCopen!U78,"")</f>
        <v/>
      </c>
      <c r="W78" s="61" t="str">
        <f>IFERROR(Copen!V78/GAMSCopen!V78,"")</f>
        <v/>
      </c>
      <c r="X78" s="61" t="str">
        <f>IFERROR(Copen!W78/GAMSCopen!W78,"")</f>
        <v/>
      </c>
      <c r="Y78" s="61" t="str">
        <f>IFERROR(Copen!X78/GAMSCopen!X78,"")</f>
        <v/>
      </c>
      <c r="Z78" s="61" t="str">
        <f>IFERROR(Copen!Y78/GAMSCopen!Y78,"")</f>
        <v/>
      </c>
      <c r="AA78" s="61" t="str">
        <f>IFERROR(Copen!Z78/GAMSCopen!Z78,"")</f>
        <v/>
      </c>
      <c r="AB78" s="61" t="str">
        <f>IFERROR(Copen!AA78/GAMSCopen!AA78,"")</f>
        <v/>
      </c>
      <c r="AC78" s="61" t="str">
        <f>IFERROR(Copen!AB78/GAMSCopen!AB78,"")</f>
        <v/>
      </c>
      <c r="AD78" s="61" t="str">
        <f>IFERROR(Copen!AC78/GAMSCopen!AC78,"")</f>
        <v/>
      </c>
      <c r="AE78" s="61" t="str">
        <f>IFERROR(Copen!AD78/GAMSCopen!AD78,"")</f>
        <v/>
      </c>
      <c r="AF78" s="61" t="str">
        <f>IFERROR(Copen!AE78/GAMSCopen!AE78,"")</f>
        <v/>
      </c>
      <c r="AG78" s="61" t="str">
        <f>IFERROR(Copen!AF78/GAMSCopen!AF78,"")</f>
        <v/>
      </c>
      <c r="AH78" s="61" t="str">
        <f>IFERROR(Copen!AG78/GAMSCopen!AG78,"")</f>
        <v/>
      </c>
      <c r="AI78" s="61" t="str">
        <f>IFERROR(Copen!AH78/GAMSCopen!AH78,"")</f>
        <v/>
      </c>
      <c r="AJ78" s="61" t="str">
        <f>IFERROR(Copen!AI78/GAMSCopen!AI78,"")</f>
        <v/>
      </c>
      <c r="AK78" s="61" t="str">
        <f>IFERROR(Copen!AJ78/GAMSCopen!AJ78,"")</f>
        <v/>
      </c>
      <c r="AL78" s="61" t="str">
        <f>IFERROR(Copen!AK78/GAMSCopen!AK78,"")</f>
        <v/>
      </c>
      <c r="AM78" s="61" t="str">
        <f>IFERROR(Copen!AL78/GAMSCopen!AL78,"")</f>
        <v/>
      </c>
      <c r="AN78" s="61" t="str">
        <f>IFERROR(Copen!AM78/GAMSCopen!AM78,"")</f>
        <v/>
      </c>
      <c r="AO78" s="61" t="str">
        <f>IFERROR(Copen!AN78/GAMSCopen!AN78,"")</f>
        <v/>
      </c>
      <c r="AP78" s="61" t="str">
        <f>IFERROR(Copen!AO78/GAMSCopen!AO78,"")</f>
        <v/>
      </c>
      <c r="AQ78" s="61" t="str">
        <f>IFERROR(Copen!AP78/GAMSCopen!AP78,"")</f>
        <v/>
      </c>
      <c r="AR78" s="61" t="str">
        <f>IFERROR(Copen!AQ78/GAMSCopen!AQ78,"")</f>
        <v/>
      </c>
      <c r="AS78" s="61" t="str">
        <f>IFERROR(Copen!AR78/GAMSCopen!AR78,"")</f>
        <v/>
      </c>
      <c r="AT78" s="61" t="str">
        <f>IFERROR(Copen!AS78/GAMSCopen!AS78,"")</f>
        <v/>
      </c>
      <c r="AU78" s="61" t="str">
        <f>IFERROR(Copen!AT78/GAMSCopen!AT78,"")</f>
        <v/>
      </c>
      <c r="AV78" s="61" t="str">
        <f>IFERROR(Copen!AU78/GAMSCopen!AU78,"")</f>
        <v/>
      </c>
      <c r="AW78" s="61" t="str">
        <f>IFERROR(Copen!AV78/GAMSCopen!AV78,"")</f>
        <v/>
      </c>
      <c r="AX78" s="61" t="str">
        <f>IFERROR(Copen!AW78/GAMSCopen!AW78,"")</f>
        <v/>
      </c>
      <c r="AY78" s="61" t="str">
        <f>IFERROR(Copen!AX78/GAMSCopen!AX78,"")</f>
        <v/>
      </c>
      <c r="AZ78" s="61" t="str">
        <f>IFERROR(Copen!AY78/GAMSCopen!AY78,"")</f>
        <v/>
      </c>
      <c r="BA78" s="61" t="str">
        <f>IFERROR(Copen!AZ78/GAMSCopen!AZ78,"")</f>
        <v/>
      </c>
      <c r="BB78" s="61" t="str">
        <f>IFERROR(Copen!BA78/GAMSCopen!BA78,"")</f>
        <v/>
      </c>
      <c r="BC78" s="61" t="str">
        <f>IFERROR(Copen!BB78/GAMSCopen!BB78,"")</f>
        <v/>
      </c>
      <c r="BD78" s="61" t="str">
        <f>IFERROR(Copen!BC78/GAMSCopen!BC78,"")</f>
        <v/>
      </c>
      <c r="BE78" s="61" t="str">
        <f>IFERROR(Copen!BD78/GAMSCopen!BD78,"")</f>
        <v/>
      </c>
      <c r="BF78" s="61" t="str">
        <f>IFERROR(Copen!BE78/GAMSCopen!BE78,"")</f>
        <v/>
      </c>
      <c r="BG78" s="61" t="str">
        <f>IFERROR(Copen!BF78/GAMSCopen!BF78,"")</f>
        <v/>
      </c>
      <c r="BH78" s="61" t="str">
        <f>IFERROR(Copen!BG78/GAMSCopen!BG78,"")</f>
        <v/>
      </c>
      <c r="BI78" s="61" t="str">
        <f>IFERROR(Copen!BH78/GAMSCopen!BH78,"")</f>
        <v/>
      </c>
      <c r="BJ78" s="61" t="str">
        <f>IFERROR(Copen!BI78/GAMSCopen!BI78,"")</f>
        <v/>
      </c>
    </row>
    <row r="79" spans="1:62" x14ac:dyDescent="0.25">
      <c r="A79" t="str">
        <f>Copen!A79</f>
        <v>Equilibrium temperature increase for CO2 doubling</v>
      </c>
      <c r="B79" t="str">
        <f>GAMSbase!A79</f>
        <v>Temperature Sensitivity Coefficient (temp increase per doubling CO2)</v>
      </c>
      <c r="C79" s="61">
        <f>IFERROR(Copen!B79/GAMSCopen!B79,"")</f>
        <v>1</v>
      </c>
      <c r="D79" s="61" t="str">
        <f>IFERROR(Copen!C79/GAMSCopen!C79,"")</f>
        <v/>
      </c>
      <c r="E79" s="61" t="str">
        <f>IFERROR(Copen!D79/GAMSCopen!D79,"")</f>
        <v/>
      </c>
      <c r="F79" s="61" t="str">
        <f>IFERROR(Copen!E79/GAMSCopen!E79,"")</f>
        <v/>
      </c>
      <c r="G79" s="61" t="str">
        <f>IFERROR(Copen!F79/GAMSCopen!F79,"")</f>
        <v/>
      </c>
      <c r="H79" s="61" t="str">
        <f>IFERROR(Copen!G79/GAMSCopen!G79,"")</f>
        <v/>
      </c>
      <c r="I79" s="61" t="str">
        <f>IFERROR(Copen!H79/GAMSCopen!H79,"")</f>
        <v/>
      </c>
      <c r="J79" s="61" t="str">
        <f>IFERROR(Copen!I79/GAMSCopen!I79,"")</f>
        <v/>
      </c>
      <c r="K79" s="61" t="str">
        <f>IFERROR(Copen!J79/GAMSCopen!J79,"")</f>
        <v/>
      </c>
      <c r="L79" s="61" t="str">
        <f>IFERROR(Copen!K79/GAMSCopen!K79,"")</f>
        <v/>
      </c>
      <c r="M79" s="61" t="str">
        <f>IFERROR(Copen!L79/GAMSCopen!L79,"")</f>
        <v/>
      </c>
      <c r="N79" s="61" t="str">
        <f>IFERROR(Copen!M79/GAMSCopen!M79,"")</f>
        <v/>
      </c>
      <c r="O79" s="61" t="str">
        <f>IFERROR(Copen!N79/GAMSCopen!N79,"")</f>
        <v/>
      </c>
      <c r="P79" s="61" t="str">
        <f>IFERROR(Copen!O79/GAMSCopen!O79,"")</f>
        <v/>
      </c>
      <c r="Q79" s="61" t="str">
        <f>IFERROR(Copen!P79/GAMSCopen!P79,"")</f>
        <v/>
      </c>
      <c r="R79" s="61" t="str">
        <f>IFERROR(Copen!Q79/GAMSCopen!Q79,"")</f>
        <v/>
      </c>
      <c r="S79" s="61" t="str">
        <f>IFERROR(Copen!R79/GAMSCopen!R79,"")</f>
        <v/>
      </c>
      <c r="T79" s="61" t="str">
        <f>IFERROR(Copen!S79/GAMSCopen!S79,"")</f>
        <v/>
      </c>
      <c r="U79" s="61" t="str">
        <f>IFERROR(Copen!T79/GAMSCopen!T79,"")</f>
        <v/>
      </c>
      <c r="V79" s="61" t="str">
        <f>IFERROR(Copen!U79/GAMSCopen!U79,"")</f>
        <v/>
      </c>
      <c r="W79" s="61" t="str">
        <f>IFERROR(Copen!V79/GAMSCopen!V79,"")</f>
        <v/>
      </c>
      <c r="X79" s="61" t="str">
        <f>IFERROR(Copen!W79/GAMSCopen!W79,"")</f>
        <v/>
      </c>
      <c r="Y79" s="61" t="str">
        <f>IFERROR(Copen!X79/GAMSCopen!X79,"")</f>
        <v/>
      </c>
      <c r="Z79" s="61" t="str">
        <f>IFERROR(Copen!Y79/GAMSCopen!Y79,"")</f>
        <v/>
      </c>
      <c r="AA79" s="61" t="str">
        <f>IFERROR(Copen!Z79/GAMSCopen!Z79,"")</f>
        <v/>
      </c>
      <c r="AB79" s="61" t="str">
        <f>IFERROR(Copen!AA79/GAMSCopen!AA79,"")</f>
        <v/>
      </c>
      <c r="AC79" s="61" t="str">
        <f>IFERROR(Copen!AB79/GAMSCopen!AB79,"")</f>
        <v/>
      </c>
      <c r="AD79" s="61" t="str">
        <f>IFERROR(Copen!AC79/GAMSCopen!AC79,"")</f>
        <v/>
      </c>
      <c r="AE79" s="61" t="str">
        <f>IFERROR(Copen!AD79/GAMSCopen!AD79,"")</f>
        <v/>
      </c>
      <c r="AF79" s="61" t="str">
        <f>IFERROR(Copen!AE79/GAMSCopen!AE79,"")</f>
        <v/>
      </c>
      <c r="AG79" s="61" t="str">
        <f>IFERROR(Copen!AF79/GAMSCopen!AF79,"")</f>
        <v/>
      </c>
      <c r="AH79" s="61" t="str">
        <f>IFERROR(Copen!AG79/GAMSCopen!AG79,"")</f>
        <v/>
      </c>
      <c r="AI79" s="61" t="str">
        <f>IFERROR(Copen!AH79/GAMSCopen!AH79,"")</f>
        <v/>
      </c>
      <c r="AJ79" s="61" t="str">
        <f>IFERROR(Copen!AI79/GAMSCopen!AI79,"")</f>
        <v/>
      </c>
      <c r="AK79" s="61" t="str">
        <f>IFERROR(Copen!AJ79/GAMSCopen!AJ79,"")</f>
        <v/>
      </c>
      <c r="AL79" s="61" t="str">
        <f>IFERROR(Copen!AK79/GAMSCopen!AK79,"")</f>
        <v/>
      </c>
      <c r="AM79" s="61" t="str">
        <f>IFERROR(Copen!AL79/GAMSCopen!AL79,"")</f>
        <v/>
      </c>
      <c r="AN79" s="61" t="str">
        <f>IFERROR(Copen!AM79/GAMSCopen!AM79,"")</f>
        <v/>
      </c>
      <c r="AO79" s="61" t="str">
        <f>IFERROR(Copen!AN79/GAMSCopen!AN79,"")</f>
        <v/>
      </c>
      <c r="AP79" s="61" t="str">
        <f>IFERROR(Copen!AO79/GAMSCopen!AO79,"")</f>
        <v/>
      </c>
      <c r="AQ79" s="61" t="str">
        <f>IFERROR(Copen!AP79/GAMSCopen!AP79,"")</f>
        <v/>
      </c>
      <c r="AR79" s="61" t="str">
        <f>IFERROR(Copen!AQ79/GAMSCopen!AQ79,"")</f>
        <v/>
      </c>
      <c r="AS79" s="61" t="str">
        <f>IFERROR(Copen!AR79/GAMSCopen!AR79,"")</f>
        <v/>
      </c>
      <c r="AT79" s="61" t="str">
        <f>IFERROR(Copen!AS79/GAMSCopen!AS79,"")</f>
        <v/>
      </c>
      <c r="AU79" s="61" t="str">
        <f>IFERROR(Copen!AT79/GAMSCopen!AT79,"")</f>
        <v/>
      </c>
      <c r="AV79" s="61" t="str">
        <f>IFERROR(Copen!AU79/GAMSCopen!AU79,"")</f>
        <v/>
      </c>
      <c r="AW79" s="61" t="str">
        <f>IFERROR(Copen!AV79/GAMSCopen!AV79,"")</f>
        <v/>
      </c>
      <c r="AX79" s="61" t="str">
        <f>IFERROR(Copen!AW79/GAMSCopen!AW79,"")</f>
        <v/>
      </c>
      <c r="AY79" s="61" t="str">
        <f>IFERROR(Copen!AX79/GAMSCopen!AX79,"")</f>
        <v/>
      </c>
      <c r="AZ79" s="61" t="str">
        <f>IFERROR(Copen!AY79/GAMSCopen!AY79,"")</f>
        <v/>
      </c>
      <c r="BA79" s="61" t="str">
        <f>IFERROR(Copen!AZ79/GAMSCopen!AZ79,"")</f>
        <v/>
      </c>
      <c r="BB79" s="61" t="str">
        <f>IFERROR(Copen!BA79/GAMSCopen!BA79,"")</f>
        <v/>
      </c>
      <c r="BC79" s="61" t="str">
        <f>IFERROR(Copen!BB79/GAMSCopen!BB79,"")</f>
        <v/>
      </c>
      <c r="BD79" s="61" t="str">
        <f>IFERROR(Copen!BC79/GAMSCopen!BC79,"")</f>
        <v/>
      </c>
      <c r="BE79" s="61" t="str">
        <f>IFERROR(Copen!BD79/GAMSCopen!BD79,"")</f>
        <v/>
      </c>
      <c r="BF79" s="61" t="str">
        <f>IFERROR(Copen!BE79/GAMSCopen!BE79,"")</f>
        <v/>
      </c>
      <c r="BG79" s="61" t="str">
        <f>IFERROR(Copen!BF79/GAMSCopen!BF79,"")</f>
        <v/>
      </c>
      <c r="BH79" s="61" t="str">
        <f>IFERROR(Copen!BG79/GAMSCopen!BG79,"")</f>
        <v/>
      </c>
      <c r="BI79" s="61" t="str">
        <f>IFERROR(Copen!BH79/GAMSCopen!BH79,"")</f>
        <v/>
      </c>
      <c r="BJ79" s="61" t="str">
        <f>IFERROR(Copen!BI79/GAMSCopen!BI79,"")</f>
        <v/>
      </c>
    </row>
    <row r="80" spans="1:62" x14ac:dyDescent="0.25">
      <c r="A80" t="str">
        <f>Copen!A80</f>
        <v>Forcings at CO2 doubling (W/m2)</v>
      </c>
      <c r="B80" t="str">
        <f>GAMSbase!A80</f>
        <v>Forcings at CO2 doubling (Watts per Meter 2)</v>
      </c>
      <c r="C80" s="61">
        <f>IFERROR(Copen!B80/GAMSCopen!B80,"")</f>
        <v>1</v>
      </c>
      <c r="D80" s="61" t="str">
        <f>IFERROR(Copen!C80/GAMSCopen!C80,"")</f>
        <v/>
      </c>
      <c r="E80" s="61" t="str">
        <f>IFERROR(Copen!D80/GAMSCopen!D80,"")</f>
        <v/>
      </c>
      <c r="F80" s="61" t="str">
        <f>IFERROR(Copen!E80/GAMSCopen!E80,"")</f>
        <v/>
      </c>
      <c r="G80" s="61" t="str">
        <f>IFERROR(Copen!F80/GAMSCopen!F80,"")</f>
        <v/>
      </c>
      <c r="H80" s="61" t="str">
        <f>IFERROR(Copen!G80/GAMSCopen!G80,"")</f>
        <v/>
      </c>
      <c r="I80" s="61" t="str">
        <f>IFERROR(Copen!H80/GAMSCopen!H80,"")</f>
        <v/>
      </c>
      <c r="J80" s="61" t="str">
        <f>IFERROR(Copen!I80/GAMSCopen!I80,"")</f>
        <v/>
      </c>
      <c r="K80" s="61" t="str">
        <f>IFERROR(Copen!J80/GAMSCopen!J80,"")</f>
        <v/>
      </c>
      <c r="L80" s="61" t="str">
        <f>IFERROR(Copen!K80/GAMSCopen!K80,"")</f>
        <v/>
      </c>
      <c r="M80" s="61" t="str">
        <f>IFERROR(Copen!L80/GAMSCopen!L80,"")</f>
        <v/>
      </c>
      <c r="N80" s="61" t="str">
        <f>IFERROR(Copen!M80/GAMSCopen!M80,"")</f>
        <v/>
      </c>
      <c r="O80" s="61" t="str">
        <f>IFERROR(Copen!N80/GAMSCopen!N80,"")</f>
        <v/>
      </c>
      <c r="P80" s="61" t="str">
        <f>IFERROR(Copen!O80/GAMSCopen!O80,"")</f>
        <v/>
      </c>
      <c r="Q80" s="61" t="str">
        <f>IFERROR(Copen!P80/GAMSCopen!P80,"")</f>
        <v/>
      </c>
      <c r="R80" s="61" t="str">
        <f>IFERROR(Copen!Q80/GAMSCopen!Q80,"")</f>
        <v/>
      </c>
      <c r="S80" s="61" t="str">
        <f>IFERROR(Copen!R80/GAMSCopen!R80,"")</f>
        <v/>
      </c>
      <c r="T80" s="61" t="str">
        <f>IFERROR(Copen!S80/GAMSCopen!S80,"")</f>
        <v/>
      </c>
      <c r="U80" s="61" t="str">
        <f>IFERROR(Copen!T80/GAMSCopen!T80,"")</f>
        <v/>
      </c>
      <c r="V80" s="61" t="str">
        <f>IFERROR(Copen!U80/GAMSCopen!U80,"")</f>
        <v/>
      </c>
      <c r="W80" s="61" t="str">
        <f>IFERROR(Copen!V80/GAMSCopen!V80,"")</f>
        <v/>
      </c>
      <c r="X80" s="61" t="str">
        <f>IFERROR(Copen!W80/GAMSCopen!W80,"")</f>
        <v/>
      </c>
      <c r="Y80" s="61" t="str">
        <f>IFERROR(Copen!X80/GAMSCopen!X80,"")</f>
        <v/>
      </c>
      <c r="Z80" s="61" t="str">
        <f>IFERROR(Copen!Y80/GAMSCopen!Y80,"")</f>
        <v/>
      </c>
      <c r="AA80" s="61" t="str">
        <f>IFERROR(Copen!Z80/GAMSCopen!Z80,"")</f>
        <v/>
      </c>
      <c r="AB80" s="61" t="str">
        <f>IFERROR(Copen!AA80/GAMSCopen!AA80,"")</f>
        <v/>
      </c>
      <c r="AC80" s="61" t="str">
        <f>IFERROR(Copen!AB80/GAMSCopen!AB80,"")</f>
        <v/>
      </c>
      <c r="AD80" s="61" t="str">
        <f>IFERROR(Copen!AC80/GAMSCopen!AC80,"")</f>
        <v/>
      </c>
      <c r="AE80" s="61" t="str">
        <f>IFERROR(Copen!AD80/GAMSCopen!AD80,"")</f>
        <v/>
      </c>
      <c r="AF80" s="61" t="str">
        <f>IFERROR(Copen!AE80/GAMSCopen!AE80,"")</f>
        <v/>
      </c>
      <c r="AG80" s="61" t="str">
        <f>IFERROR(Copen!AF80/GAMSCopen!AF80,"")</f>
        <v/>
      </c>
      <c r="AH80" s="61" t="str">
        <f>IFERROR(Copen!AG80/GAMSCopen!AG80,"")</f>
        <v/>
      </c>
      <c r="AI80" s="61" t="str">
        <f>IFERROR(Copen!AH80/GAMSCopen!AH80,"")</f>
        <v/>
      </c>
      <c r="AJ80" s="61" t="str">
        <f>IFERROR(Copen!AI80/GAMSCopen!AI80,"")</f>
        <v/>
      </c>
      <c r="AK80" s="61" t="str">
        <f>IFERROR(Copen!AJ80/GAMSCopen!AJ80,"")</f>
        <v/>
      </c>
      <c r="AL80" s="61" t="str">
        <f>IFERROR(Copen!AK80/GAMSCopen!AK80,"")</f>
        <v/>
      </c>
      <c r="AM80" s="61" t="str">
        <f>IFERROR(Copen!AL80/GAMSCopen!AL80,"")</f>
        <v/>
      </c>
      <c r="AN80" s="61" t="str">
        <f>IFERROR(Copen!AM80/GAMSCopen!AM80,"")</f>
        <v/>
      </c>
      <c r="AO80" s="61" t="str">
        <f>IFERROR(Copen!AN80/GAMSCopen!AN80,"")</f>
        <v/>
      </c>
      <c r="AP80" s="61" t="str">
        <f>IFERROR(Copen!AO80/GAMSCopen!AO80,"")</f>
        <v/>
      </c>
      <c r="AQ80" s="61" t="str">
        <f>IFERROR(Copen!AP80/GAMSCopen!AP80,"")</f>
        <v/>
      </c>
      <c r="AR80" s="61" t="str">
        <f>IFERROR(Copen!AQ80/GAMSCopen!AQ80,"")</f>
        <v/>
      </c>
      <c r="AS80" s="61" t="str">
        <f>IFERROR(Copen!AR80/GAMSCopen!AR80,"")</f>
        <v/>
      </c>
      <c r="AT80" s="61" t="str">
        <f>IFERROR(Copen!AS80/GAMSCopen!AS80,"")</f>
        <v/>
      </c>
      <c r="AU80" s="61" t="str">
        <f>IFERROR(Copen!AT80/GAMSCopen!AT80,"")</f>
        <v/>
      </c>
      <c r="AV80" s="61" t="str">
        <f>IFERROR(Copen!AU80/GAMSCopen!AU80,"")</f>
        <v/>
      </c>
      <c r="AW80" s="61" t="str">
        <f>IFERROR(Copen!AV80/GAMSCopen!AV80,"")</f>
        <v/>
      </c>
      <c r="AX80" s="61" t="str">
        <f>IFERROR(Copen!AW80/GAMSCopen!AW80,"")</f>
        <v/>
      </c>
      <c r="AY80" s="61" t="str">
        <f>IFERROR(Copen!AX80/GAMSCopen!AX80,"")</f>
        <v/>
      </c>
      <c r="AZ80" s="61" t="str">
        <f>IFERROR(Copen!AY80/GAMSCopen!AY80,"")</f>
        <v/>
      </c>
      <c r="BA80" s="61" t="str">
        <f>IFERROR(Copen!AZ80/GAMSCopen!AZ80,"")</f>
        <v/>
      </c>
      <c r="BB80" s="61" t="str">
        <f>IFERROR(Copen!BA80/GAMSCopen!BA80,"")</f>
        <v/>
      </c>
      <c r="BC80" s="61" t="str">
        <f>IFERROR(Copen!BB80/GAMSCopen!BB80,"")</f>
        <v/>
      </c>
      <c r="BD80" s="61" t="str">
        <f>IFERROR(Copen!BC80/GAMSCopen!BC80,"")</f>
        <v/>
      </c>
      <c r="BE80" s="61" t="str">
        <f>IFERROR(Copen!BD80/GAMSCopen!BD80,"")</f>
        <v/>
      </c>
      <c r="BF80" s="61" t="str">
        <f>IFERROR(Copen!BE80/GAMSCopen!BE80,"")</f>
        <v/>
      </c>
      <c r="BG80" s="61" t="str">
        <f>IFERROR(Copen!BF80/GAMSCopen!BF80,"")</f>
        <v/>
      </c>
      <c r="BH80" s="61" t="str">
        <f>IFERROR(Copen!BG80/GAMSCopen!BG80,"")</f>
        <v/>
      </c>
      <c r="BI80" s="61" t="str">
        <f>IFERROR(Copen!BH80/GAMSCopen!BH80,"")</f>
        <v/>
      </c>
      <c r="BJ80" s="61" t="str">
        <f>IFERROR(Copen!BI80/GAMSCopen!BI80,"")</f>
        <v/>
      </c>
    </row>
    <row r="81" spans="1:62" x14ac:dyDescent="0.25">
      <c r="A81" t="str">
        <f>Copen!A81</f>
        <v>CLIMATE MODULE TRANSITION PARAMETERS (per 5 years)</v>
      </c>
      <c r="B81" t="str">
        <f>GAMSbase!A81</f>
        <v>* CLIMATE MODULE TRANSITION PARAMETERS</v>
      </c>
      <c r="C81" s="61" t="str">
        <f>IFERROR(Copen!B81/GAMSCopen!B81,"")</f>
        <v/>
      </c>
      <c r="D81" s="61" t="str">
        <f>IFERROR(Copen!C81/GAMSCopen!C81,"")</f>
        <v/>
      </c>
      <c r="E81" s="61" t="str">
        <f>IFERROR(Copen!D81/GAMSCopen!D81,"")</f>
        <v/>
      </c>
      <c r="F81" s="61" t="str">
        <f>IFERROR(Copen!E81/GAMSCopen!E81,"")</f>
        <v/>
      </c>
      <c r="G81" s="61" t="str">
        <f>IFERROR(Copen!F81/GAMSCopen!F81,"")</f>
        <v/>
      </c>
      <c r="H81" s="61" t="str">
        <f>IFERROR(Copen!G81/GAMSCopen!G81,"")</f>
        <v/>
      </c>
      <c r="I81" s="61" t="str">
        <f>IFERROR(Copen!H81/GAMSCopen!H81,"")</f>
        <v/>
      </c>
      <c r="J81" s="61" t="str">
        <f>IFERROR(Copen!I81/GAMSCopen!I81,"")</f>
        <v/>
      </c>
      <c r="K81" s="61" t="str">
        <f>IFERROR(Copen!J81/GAMSCopen!J81,"")</f>
        <v/>
      </c>
      <c r="L81" s="61" t="str">
        <f>IFERROR(Copen!K81/GAMSCopen!K81,"")</f>
        <v/>
      </c>
      <c r="M81" s="61" t="str">
        <f>IFERROR(Copen!L81/GAMSCopen!L81,"")</f>
        <v/>
      </c>
      <c r="N81" s="61" t="str">
        <f>IFERROR(Copen!M81/GAMSCopen!M81,"")</f>
        <v/>
      </c>
      <c r="O81" s="61" t="str">
        <f>IFERROR(Copen!N81/GAMSCopen!N81,"")</f>
        <v/>
      </c>
      <c r="P81" s="61" t="str">
        <f>IFERROR(Copen!O81/GAMSCopen!O81,"")</f>
        <v/>
      </c>
      <c r="Q81" s="61" t="str">
        <f>IFERROR(Copen!P81/GAMSCopen!P81,"")</f>
        <v/>
      </c>
      <c r="R81" s="61" t="str">
        <f>IFERROR(Copen!Q81/GAMSCopen!Q81,"")</f>
        <v/>
      </c>
      <c r="S81" s="61" t="str">
        <f>IFERROR(Copen!R81/GAMSCopen!R81,"")</f>
        <v/>
      </c>
      <c r="T81" s="61" t="str">
        <f>IFERROR(Copen!S81/GAMSCopen!S81,"")</f>
        <v/>
      </c>
      <c r="U81" s="61" t="str">
        <f>IFERROR(Copen!T81/GAMSCopen!T81,"")</f>
        <v/>
      </c>
      <c r="V81" s="61" t="str">
        <f>IFERROR(Copen!U81/GAMSCopen!U81,"")</f>
        <v/>
      </c>
      <c r="W81" s="61" t="str">
        <f>IFERROR(Copen!V81/GAMSCopen!V81,"")</f>
        <v/>
      </c>
      <c r="X81" s="61" t="str">
        <f>IFERROR(Copen!W81/GAMSCopen!W81,"")</f>
        <v/>
      </c>
      <c r="Y81" s="61" t="str">
        <f>IFERROR(Copen!X81/GAMSCopen!X81,"")</f>
        <v/>
      </c>
      <c r="Z81" s="61" t="str">
        <f>IFERROR(Copen!Y81/GAMSCopen!Y81,"")</f>
        <v/>
      </c>
      <c r="AA81" s="61" t="str">
        <f>IFERROR(Copen!Z81/GAMSCopen!Z81,"")</f>
        <v/>
      </c>
      <c r="AB81" s="61" t="str">
        <f>IFERROR(Copen!AA81/GAMSCopen!AA81,"")</f>
        <v/>
      </c>
      <c r="AC81" s="61" t="str">
        <f>IFERROR(Copen!AB81/GAMSCopen!AB81,"")</f>
        <v/>
      </c>
      <c r="AD81" s="61" t="str">
        <f>IFERROR(Copen!AC81/GAMSCopen!AC81,"")</f>
        <v/>
      </c>
      <c r="AE81" s="61" t="str">
        <f>IFERROR(Copen!AD81/GAMSCopen!AD81,"")</f>
        <v/>
      </c>
      <c r="AF81" s="61" t="str">
        <f>IFERROR(Copen!AE81/GAMSCopen!AE81,"")</f>
        <v/>
      </c>
      <c r="AG81" s="61" t="str">
        <f>IFERROR(Copen!AF81/GAMSCopen!AF81,"")</f>
        <v/>
      </c>
      <c r="AH81" s="61" t="str">
        <f>IFERROR(Copen!AG81/GAMSCopen!AG81,"")</f>
        <v/>
      </c>
      <c r="AI81" s="61" t="str">
        <f>IFERROR(Copen!AH81/GAMSCopen!AH81,"")</f>
        <v/>
      </c>
      <c r="AJ81" s="61" t="str">
        <f>IFERROR(Copen!AI81/GAMSCopen!AI81,"")</f>
        <v/>
      </c>
      <c r="AK81" s="61" t="str">
        <f>IFERROR(Copen!AJ81/GAMSCopen!AJ81,"")</f>
        <v/>
      </c>
      <c r="AL81" s="61" t="str">
        <f>IFERROR(Copen!AK81/GAMSCopen!AK81,"")</f>
        <v/>
      </c>
      <c r="AM81" s="61" t="str">
        <f>IFERROR(Copen!AL81/GAMSCopen!AL81,"")</f>
        <v/>
      </c>
      <c r="AN81" s="61" t="str">
        <f>IFERROR(Copen!AM81/GAMSCopen!AM81,"")</f>
        <v/>
      </c>
      <c r="AO81" s="61" t="str">
        <f>IFERROR(Copen!AN81/GAMSCopen!AN81,"")</f>
        <v/>
      </c>
      <c r="AP81" s="61" t="str">
        <f>IFERROR(Copen!AO81/GAMSCopen!AO81,"")</f>
        <v/>
      </c>
      <c r="AQ81" s="61" t="str">
        <f>IFERROR(Copen!AP81/GAMSCopen!AP81,"")</f>
        <v/>
      </c>
      <c r="AR81" s="61" t="str">
        <f>IFERROR(Copen!AQ81/GAMSCopen!AQ81,"")</f>
        <v/>
      </c>
      <c r="AS81" s="61" t="str">
        <f>IFERROR(Copen!AR81/GAMSCopen!AR81,"")</f>
        <v/>
      </c>
      <c r="AT81" s="61" t="str">
        <f>IFERROR(Copen!AS81/GAMSCopen!AS81,"")</f>
        <v/>
      </c>
      <c r="AU81" s="61" t="str">
        <f>IFERROR(Copen!AT81/GAMSCopen!AT81,"")</f>
        <v/>
      </c>
      <c r="AV81" s="61" t="str">
        <f>IFERROR(Copen!AU81/GAMSCopen!AU81,"")</f>
        <v/>
      </c>
      <c r="AW81" s="61" t="str">
        <f>IFERROR(Copen!AV81/GAMSCopen!AV81,"")</f>
        <v/>
      </c>
      <c r="AX81" s="61" t="str">
        <f>IFERROR(Copen!AW81/GAMSCopen!AW81,"")</f>
        <v/>
      </c>
      <c r="AY81" s="61" t="str">
        <f>IFERROR(Copen!AX81/GAMSCopen!AX81,"")</f>
        <v/>
      </c>
      <c r="AZ81" s="61" t="str">
        <f>IFERROR(Copen!AY81/GAMSCopen!AY81,"")</f>
        <v/>
      </c>
      <c r="BA81" s="61" t="str">
        <f>IFERROR(Copen!AZ81/GAMSCopen!AZ81,"")</f>
        <v/>
      </c>
      <c r="BB81" s="61" t="str">
        <f>IFERROR(Copen!BA81/GAMSCopen!BA81,"")</f>
        <v/>
      </c>
      <c r="BC81" s="61" t="str">
        <f>IFERROR(Copen!BB81/GAMSCopen!BB81,"")</f>
        <v/>
      </c>
      <c r="BD81" s="61" t="str">
        <f>IFERROR(Copen!BC81/GAMSCopen!BC81,"")</f>
        <v/>
      </c>
      <c r="BE81" s="61" t="str">
        <f>IFERROR(Copen!BD81/GAMSCopen!BD81,"")</f>
        <v/>
      </c>
      <c r="BF81" s="61" t="str">
        <f>IFERROR(Copen!BE81/GAMSCopen!BE81,"")</f>
        <v/>
      </c>
      <c r="BG81" s="61" t="str">
        <f>IFERROR(Copen!BF81/GAMSCopen!BF81,"")</f>
        <v/>
      </c>
      <c r="BH81" s="61" t="str">
        <f>IFERROR(Copen!BG81/GAMSCopen!BG81,"")</f>
        <v/>
      </c>
      <c r="BI81" s="61" t="str">
        <f>IFERROR(Copen!BH81/GAMSCopen!BH81,"")</f>
        <v/>
      </c>
      <c r="BJ81" s="61" t="str">
        <f>IFERROR(Copen!BI81/GAMSCopen!BI81,"")</f>
        <v/>
      </c>
    </row>
    <row r="82" spans="1:62" x14ac:dyDescent="0.25">
      <c r="A82" t="str">
        <f>Copen!A82</f>
        <v>Speed of adjustment parameter for atmospheric temperature (c1)</v>
      </c>
      <c r="B82" t="str">
        <f>GAMSbase!A82</f>
        <v>Speed of Adjustment Parameter for Atmospheric Temperature</v>
      </c>
      <c r="C82" s="61">
        <f>IFERROR(Copen!B82/GAMSCopen!B82,"")</f>
        <v>1</v>
      </c>
      <c r="D82" s="61" t="str">
        <f>IFERROR(Copen!C82/GAMSCopen!C82,"")</f>
        <v/>
      </c>
      <c r="E82" s="61" t="str">
        <f>IFERROR(Copen!D82/GAMSCopen!D82,"")</f>
        <v/>
      </c>
      <c r="F82" s="61" t="str">
        <f>IFERROR(Copen!E82/GAMSCopen!E82,"")</f>
        <v/>
      </c>
      <c r="G82" s="61" t="str">
        <f>IFERROR(Copen!F82/GAMSCopen!F82,"")</f>
        <v/>
      </c>
      <c r="H82" s="61" t="str">
        <f>IFERROR(Copen!G82/GAMSCopen!G82,"")</f>
        <v/>
      </c>
      <c r="I82" s="61" t="str">
        <f>IFERROR(Copen!H82/GAMSCopen!H82,"")</f>
        <v/>
      </c>
      <c r="J82" s="61" t="str">
        <f>IFERROR(Copen!I82/GAMSCopen!I82,"")</f>
        <v/>
      </c>
      <c r="K82" s="61" t="str">
        <f>IFERROR(Copen!J82/GAMSCopen!J82,"")</f>
        <v/>
      </c>
      <c r="L82" s="61" t="str">
        <f>IFERROR(Copen!K82/GAMSCopen!K82,"")</f>
        <v/>
      </c>
      <c r="M82" s="61" t="str">
        <f>IFERROR(Copen!L82/GAMSCopen!L82,"")</f>
        <v/>
      </c>
      <c r="N82" s="61" t="str">
        <f>IFERROR(Copen!M82/GAMSCopen!M82,"")</f>
        <v/>
      </c>
      <c r="O82" s="61" t="str">
        <f>IFERROR(Copen!N82/GAMSCopen!N82,"")</f>
        <v/>
      </c>
      <c r="P82" s="61" t="str">
        <f>IFERROR(Copen!O82/GAMSCopen!O82,"")</f>
        <v/>
      </c>
      <c r="Q82" s="61" t="str">
        <f>IFERROR(Copen!P82/GAMSCopen!P82,"")</f>
        <v/>
      </c>
      <c r="R82" s="61" t="str">
        <f>IFERROR(Copen!Q82/GAMSCopen!Q82,"")</f>
        <v/>
      </c>
      <c r="S82" s="61" t="str">
        <f>IFERROR(Copen!R82/GAMSCopen!R82,"")</f>
        <v/>
      </c>
      <c r="T82" s="61" t="str">
        <f>IFERROR(Copen!S82/GAMSCopen!S82,"")</f>
        <v/>
      </c>
      <c r="U82" s="61" t="str">
        <f>IFERROR(Copen!T82/GAMSCopen!T82,"")</f>
        <v/>
      </c>
      <c r="V82" s="61" t="str">
        <f>IFERROR(Copen!U82/GAMSCopen!U82,"")</f>
        <v/>
      </c>
      <c r="W82" s="61" t="str">
        <f>IFERROR(Copen!V82/GAMSCopen!V82,"")</f>
        <v/>
      </c>
      <c r="X82" s="61" t="str">
        <f>IFERROR(Copen!W82/GAMSCopen!W82,"")</f>
        <v/>
      </c>
      <c r="Y82" s="61" t="str">
        <f>IFERROR(Copen!X82/GAMSCopen!X82,"")</f>
        <v/>
      </c>
      <c r="Z82" s="61" t="str">
        <f>IFERROR(Copen!Y82/GAMSCopen!Y82,"")</f>
        <v/>
      </c>
      <c r="AA82" s="61" t="str">
        <f>IFERROR(Copen!Z82/GAMSCopen!Z82,"")</f>
        <v/>
      </c>
      <c r="AB82" s="61" t="str">
        <f>IFERROR(Copen!AA82/GAMSCopen!AA82,"")</f>
        <v/>
      </c>
      <c r="AC82" s="61" t="str">
        <f>IFERROR(Copen!AB82/GAMSCopen!AB82,"")</f>
        <v/>
      </c>
      <c r="AD82" s="61" t="str">
        <f>IFERROR(Copen!AC82/GAMSCopen!AC82,"")</f>
        <v/>
      </c>
      <c r="AE82" s="61" t="str">
        <f>IFERROR(Copen!AD82/GAMSCopen!AD82,"")</f>
        <v/>
      </c>
      <c r="AF82" s="61" t="str">
        <f>IFERROR(Copen!AE82/GAMSCopen!AE82,"")</f>
        <v/>
      </c>
      <c r="AG82" s="61" t="str">
        <f>IFERROR(Copen!AF82/GAMSCopen!AF82,"")</f>
        <v/>
      </c>
      <c r="AH82" s="61" t="str">
        <f>IFERROR(Copen!AG82/GAMSCopen!AG82,"")</f>
        <v/>
      </c>
      <c r="AI82" s="61" t="str">
        <f>IFERROR(Copen!AH82/GAMSCopen!AH82,"")</f>
        <v/>
      </c>
      <c r="AJ82" s="61" t="str">
        <f>IFERROR(Copen!AI82/GAMSCopen!AI82,"")</f>
        <v/>
      </c>
      <c r="AK82" s="61" t="str">
        <f>IFERROR(Copen!AJ82/GAMSCopen!AJ82,"")</f>
        <v/>
      </c>
      <c r="AL82" s="61" t="str">
        <f>IFERROR(Copen!AK82/GAMSCopen!AK82,"")</f>
        <v/>
      </c>
      <c r="AM82" s="61" t="str">
        <f>IFERROR(Copen!AL82/GAMSCopen!AL82,"")</f>
        <v/>
      </c>
      <c r="AN82" s="61" t="str">
        <f>IFERROR(Copen!AM82/GAMSCopen!AM82,"")</f>
        <v/>
      </c>
      <c r="AO82" s="61" t="str">
        <f>IFERROR(Copen!AN82/GAMSCopen!AN82,"")</f>
        <v/>
      </c>
      <c r="AP82" s="61" t="str">
        <f>IFERROR(Copen!AO82/GAMSCopen!AO82,"")</f>
        <v/>
      </c>
      <c r="AQ82" s="61" t="str">
        <f>IFERROR(Copen!AP82/GAMSCopen!AP82,"")</f>
        <v/>
      </c>
      <c r="AR82" s="61" t="str">
        <f>IFERROR(Copen!AQ82/GAMSCopen!AQ82,"")</f>
        <v/>
      </c>
      <c r="AS82" s="61" t="str">
        <f>IFERROR(Copen!AR82/GAMSCopen!AR82,"")</f>
        <v/>
      </c>
      <c r="AT82" s="61" t="str">
        <f>IFERROR(Copen!AS82/GAMSCopen!AS82,"")</f>
        <v/>
      </c>
      <c r="AU82" s="61" t="str">
        <f>IFERROR(Copen!AT82/GAMSCopen!AT82,"")</f>
        <v/>
      </c>
      <c r="AV82" s="61" t="str">
        <f>IFERROR(Copen!AU82/GAMSCopen!AU82,"")</f>
        <v/>
      </c>
      <c r="AW82" s="61" t="str">
        <f>IFERROR(Copen!AV82/GAMSCopen!AV82,"")</f>
        <v/>
      </c>
      <c r="AX82" s="61" t="str">
        <f>IFERROR(Copen!AW82/GAMSCopen!AW82,"")</f>
        <v/>
      </c>
      <c r="AY82" s="61" t="str">
        <f>IFERROR(Copen!AX82/GAMSCopen!AX82,"")</f>
        <v/>
      </c>
      <c r="AZ82" s="61" t="str">
        <f>IFERROR(Copen!AY82/GAMSCopen!AY82,"")</f>
        <v/>
      </c>
      <c r="BA82" s="61" t="str">
        <f>IFERROR(Copen!AZ82/GAMSCopen!AZ82,"")</f>
        <v/>
      </c>
      <c r="BB82" s="61" t="str">
        <f>IFERROR(Copen!BA82/GAMSCopen!BA82,"")</f>
        <v/>
      </c>
      <c r="BC82" s="61" t="str">
        <f>IFERROR(Copen!BB82/GAMSCopen!BB82,"")</f>
        <v/>
      </c>
      <c r="BD82" s="61" t="str">
        <f>IFERROR(Copen!BC82/GAMSCopen!BC82,"")</f>
        <v/>
      </c>
      <c r="BE82" s="61" t="str">
        <f>IFERROR(Copen!BD82/GAMSCopen!BD82,"")</f>
        <v/>
      </c>
      <c r="BF82" s="61" t="str">
        <f>IFERROR(Copen!BE82/GAMSCopen!BE82,"")</f>
        <v/>
      </c>
      <c r="BG82" s="61" t="str">
        <f>IFERROR(Copen!BF82/GAMSCopen!BF82,"")</f>
        <v/>
      </c>
      <c r="BH82" s="61" t="str">
        <f>IFERROR(Copen!BG82/GAMSCopen!BG82,"")</f>
        <v/>
      </c>
      <c r="BI82" s="61" t="str">
        <f>IFERROR(Copen!BH82/GAMSCopen!BH82,"")</f>
        <v/>
      </c>
      <c r="BJ82" s="61" t="str">
        <f>IFERROR(Copen!BI82/GAMSCopen!BI82,"")</f>
        <v/>
      </c>
    </row>
    <row r="83" spans="1:62" x14ac:dyDescent="0.25">
      <c r="A83" t="str">
        <f>Copen!A83</f>
        <v>Coefficient of heat loss from atmosphere to oceans (c3)</v>
      </c>
      <c r="B83" t="str">
        <f>GAMSbase!A83</f>
        <v>Coefficient of Heat Loss from Atmosphere to Oceans</v>
      </c>
      <c r="C83" s="61">
        <f>IFERROR(Copen!B83/GAMSCopen!B83,"")</f>
        <v>1</v>
      </c>
      <c r="D83" s="61" t="str">
        <f>IFERROR(Copen!C83/GAMSCopen!C83,"")</f>
        <v/>
      </c>
      <c r="E83" s="61" t="str">
        <f>IFERROR(Copen!D83/GAMSCopen!D83,"")</f>
        <v/>
      </c>
      <c r="F83" s="61" t="str">
        <f>IFERROR(Copen!E83/GAMSCopen!E83,"")</f>
        <v/>
      </c>
      <c r="G83" s="61" t="str">
        <f>IFERROR(Copen!F83/GAMSCopen!F83,"")</f>
        <v/>
      </c>
      <c r="H83" s="61" t="str">
        <f>IFERROR(Copen!G83/GAMSCopen!G83,"")</f>
        <v/>
      </c>
      <c r="I83" s="61" t="str">
        <f>IFERROR(Copen!H83/GAMSCopen!H83,"")</f>
        <v/>
      </c>
      <c r="J83" s="61" t="str">
        <f>IFERROR(Copen!I83/GAMSCopen!I83,"")</f>
        <v/>
      </c>
      <c r="K83" s="61" t="str">
        <f>IFERROR(Copen!J83/GAMSCopen!J83,"")</f>
        <v/>
      </c>
      <c r="L83" s="61" t="str">
        <f>IFERROR(Copen!K83/GAMSCopen!K83,"")</f>
        <v/>
      </c>
      <c r="M83" s="61" t="str">
        <f>IFERROR(Copen!L83/GAMSCopen!L83,"")</f>
        <v/>
      </c>
      <c r="N83" s="61" t="str">
        <f>IFERROR(Copen!M83/GAMSCopen!M83,"")</f>
        <v/>
      </c>
      <c r="O83" s="61" t="str">
        <f>IFERROR(Copen!N83/GAMSCopen!N83,"")</f>
        <v/>
      </c>
      <c r="P83" s="61" t="str">
        <f>IFERROR(Copen!O83/GAMSCopen!O83,"")</f>
        <v/>
      </c>
      <c r="Q83" s="61" t="str">
        <f>IFERROR(Copen!P83/GAMSCopen!P83,"")</f>
        <v/>
      </c>
      <c r="R83" s="61" t="str">
        <f>IFERROR(Copen!Q83/GAMSCopen!Q83,"")</f>
        <v/>
      </c>
      <c r="S83" s="61" t="str">
        <f>IFERROR(Copen!R83/GAMSCopen!R83,"")</f>
        <v/>
      </c>
      <c r="T83" s="61" t="str">
        <f>IFERROR(Copen!S83/GAMSCopen!S83,"")</f>
        <v/>
      </c>
      <c r="U83" s="61" t="str">
        <f>IFERROR(Copen!T83/GAMSCopen!T83,"")</f>
        <v/>
      </c>
      <c r="V83" s="61" t="str">
        <f>IFERROR(Copen!U83/GAMSCopen!U83,"")</f>
        <v/>
      </c>
      <c r="W83" s="61" t="str">
        <f>IFERROR(Copen!V83/GAMSCopen!V83,"")</f>
        <v/>
      </c>
      <c r="X83" s="61" t="str">
        <f>IFERROR(Copen!W83/GAMSCopen!W83,"")</f>
        <v/>
      </c>
      <c r="Y83" s="61" t="str">
        <f>IFERROR(Copen!X83/GAMSCopen!X83,"")</f>
        <v/>
      </c>
      <c r="Z83" s="61" t="str">
        <f>IFERROR(Copen!Y83/GAMSCopen!Y83,"")</f>
        <v/>
      </c>
      <c r="AA83" s="61" t="str">
        <f>IFERROR(Copen!Z83/GAMSCopen!Z83,"")</f>
        <v/>
      </c>
      <c r="AB83" s="61" t="str">
        <f>IFERROR(Copen!AA83/GAMSCopen!AA83,"")</f>
        <v/>
      </c>
      <c r="AC83" s="61" t="str">
        <f>IFERROR(Copen!AB83/GAMSCopen!AB83,"")</f>
        <v/>
      </c>
      <c r="AD83" s="61" t="str">
        <f>IFERROR(Copen!AC83/GAMSCopen!AC83,"")</f>
        <v/>
      </c>
      <c r="AE83" s="61" t="str">
        <f>IFERROR(Copen!AD83/GAMSCopen!AD83,"")</f>
        <v/>
      </c>
      <c r="AF83" s="61" t="str">
        <f>IFERROR(Copen!AE83/GAMSCopen!AE83,"")</f>
        <v/>
      </c>
      <c r="AG83" s="61" t="str">
        <f>IFERROR(Copen!AF83/GAMSCopen!AF83,"")</f>
        <v/>
      </c>
      <c r="AH83" s="61" t="str">
        <f>IFERROR(Copen!AG83/GAMSCopen!AG83,"")</f>
        <v/>
      </c>
      <c r="AI83" s="61" t="str">
        <f>IFERROR(Copen!AH83/GAMSCopen!AH83,"")</f>
        <v/>
      </c>
      <c r="AJ83" s="61" t="str">
        <f>IFERROR(Copen!AI83/GAMSCopen!AI83,"")</f>
        <v/>
      </c>
      <c r="AK83" s="61" t="str">
        <f>IFERROR(Copen!AJ83/GAMSCopen!AJ83,"")</f>
        <v/>
      </c>
      <c r="AL83" s="61" t="str">
        <f>IFERROR(Copen!AK83/GAMSCopen!AK83,"")</f>
        <v/>
      </c>
      <c r="AM83" s="61" t="str">
        <f>IFERROR(Copen!AL83/GAMSCopen!AL83,"")</f>
        <v/>
      </c>
      <c r="AN83" s="61" t="str">
        <f>IFERROR(Copen!AM83/GAMSCopen!AM83,"")</f>
        <v/>
      </c>
      <c r="AO83" s="61" t="str">
        <f>IFERROR(Copen!AN83/GAMSCopen!AN83,"")</f>
        <v/>
      </c>
      <c r="AP83" s="61" t="str">
        <f>IFERROR(Copen!AO83/GAMSCopen!AO83,"")</f>
        <v/>
      </c>
      <c r="AQ83" s="61" t="str">
        <f>IFERROR(Copen!AP83/GAMSCopen!AP83,"")</f>
        <v/>
      </c>
      <c r="AR83" s="61" t="str">
        <f>IFERROR(Copen!AQ83/GAMSCopen!AQ83,"")</f>
        <v/>
      </c>
      <c r="AS83" s="61" t="str">
        <f>IFERROR(Copen!AR83/GAMSCopen!AR83,"")</f>
        <v/>
      </c>
      <c r="AT83" s="61" t="str">
        <f>IFERROR(Copen!AS83/GAMSCopen!AS83,"")</f>
        <v/>
      </c>
      <c r="AU83" s="61" t="str">
        <f>IFERROR(Copen!AT83/GAMSCopen!AT83,"")</f>
        <v/>
      </c>
      <c r="AV83" s="61" t="str">
        <f>IFERROR(Copen!AU83/GAMSCopen!AU83,"")</f>
        <v/>
      </c>
      <c r="AW83" s="61" t="str">
        <f>IFERROR(Copen!AV83/GAMSCopen!AV83,"")</f>
        <v/>
      </c>
      <c r="AX83" s="61" t="str">
        <f>IFERROR(Copen!AW83/GAMSCopen!AW83,"")</f>
        <v/>
      </c>
      <c r="AY83" s="61" t="str">
        <f>IFERROR(Copen!AX83/GAMSCopen!AX83,"")</f>
        <v/>
      </c>
      <c r="AZ83" s="61" t="str">
        <f>IFERROR(Copen!AY83/GAMSCopen!AY83,"")</f>
        <v/>
      </c>
      <c r="BA83" s="61" t="str">
        <f>IFERROR(Copen!AZ83/GAMSCopen!AZ83,"")</f>
        <v/>
      </c>
      <c r="BB83" s="61" t="str">
        <f>IFERROR(Copen!BA83/GAMSCopen!BA83,"")</f>
        <v/>
      </c>
      <c r="BC83" s="61" t="str">
        <f>IFERROR(Copen!BB83/GAMSCopen!BB83,"")</f>
        <v/>
      </c>
      <c r="BD83" s="61" t="str">
        <f>IFERROR(Copen!BC83/GAMSCopen!BC83,"")</f>
        <v/>
      </c>
      <c r="BE83" s="61" t="str">
        <f>IFERROR(Copen!BD83/GAMSCopen!BD83,"")</f>
        <v/>
      </c>
      <c r="BF83" s="61" t="str">
        <f>IFERROR(Copen!BE83/GAMSCopen!BE83,"")</f>
        <v/>
      </c>
      <c r="BG83" s="61" t="str">
        <f>IFERROR(Copen!BF83/GAMSCopen!BF83,"")</f>
        <v/>
      </c>
      <c r="BH83" s="61" t="str">
        <f>IFERROR(Copen!BG83/GAMSCopen!BG83,"")</f>
        <v/>
      </c>
      <c r="BI83" s="61" t="str">
        <f>IFERROR(Copen!BH83/GAMSCopen!BH83,"")</f>
        <v/>
      </c>
      <c r="BJ83" s="61" t="str">
        <f>IFERROR(Copen!BI83/GAMSCopen!BI83,"")</f>
        <v/>
      </c>
    </row>
    <row r="84" spans="1:62" x14ac:dyDescent="0.25">
      <c r="A84" t="str">
        <f>Copen!A84</f>
        <v>Coefficient of heat gain by deep oceans (c4)</v>
      </c>
      <c r="B84" t="str">
        <f>GAMSbase!A84</f>
        <v>Coefficient of Heat Gain by Deep Oceans</v>
      </c>
      <c r="C84" s="61">
        <f>IFERROR(Copen!B84/GAMSCopen!B84,"")</f>
        <v>1</v>
      </c>
      <c r="D84" s="61" t="str">
        <f>IFERROR(Copen!C84/GAMSCopen!C84,"")</f>
        <v/>
      </c>
      <c r="E84" s="61" t="str">
        <f>IFERROR(Copen!D84/GAMSCopen!D84,"")</f>
        <v/>
      </c>
      <c r="F84" s="61" t="str">
        <f>IFERROR(Copen!E84/GAMSCopen!E84,"")</f>
        <v/>
      </c>
      <c r="G84" s="61" t="str">
        <f>IFERROR(Copen!F84/GAMSCopen!F84,"")</f>
        <v/>
      </c>
      <c r="H84" s="61" t="str">
        <f>IFERROR(Copen!G84/GAMSCopen!G84,"")</f>
        <v/>
      </c>
      <c r="I84" s="61" t="str">
        <f>IFERROR(Copen!H84/GAMSCopen!H84,"")</f>
        <v/>
      </c>
      <c r="J84" s="61" t="str">
        <f>IFERROR(Copen!I84/GAMSCopen!I84,"")</f>
        <v/>
      </c>
      <c r="K84" s="61" t="str">
        <f>IFERROR(Copen!J84/GAMSCopen!J84,"")</f>
        <v/>
      </c>
      <c r="L84" s="61" t="str">
        <f>IFERROR(Copen!K84/GAMSCopen!K84,"")</f>
        <v/>
      </c>
      <c r="M84" s="61" t="str">
        <f>IFERROR(Copen!L84/GAMSCopen!L84,"")</f>
        <v/>
      </c>
      <c r="N84" s="61" t="str">
        <f>IFERROR(Copen!M84/GAMSCopen!M84,"")</f>
        <v/>
      </c>
      <c r="O84" s="61" t="str">
        <f>IFERROR(Copen!N84/GAMSCopen!N84,"")</f>
        <v/>
      </c>
      <c r="P84" s="61" t="str">
        <f>IFERROR(Copen!O84/GAMSCopen!O84,"")</f>
        <v/>
      </c>
      <c r="Q84" s="61" t="str">
        <f>IFERROR(Copen!P84/GAMSCopen!P84,"")</f>
        <v/>
      </c>
      <c r="R84" s="61" t="str">
        <f>IFERROR(Copen!Q84/GAMSCopen!Q84,"")</f>
        <v/>
      </c>
      <c r="S84" s="61" t="str">
        <f>IFERROR(Copen!R84/GAMSCopen!R84,"")</f>
        <v/>
      </c>
      <c r="T84" s="61" t="str">
        <f>IFERROR(Copen!S84/GAMSCopen!S84,"")</f>
        <v/>
      </c>
      <c r="U84" s="61" t="str">
        <f>IFERROR(Copen!T84/GAMSCopen!T84,"")</f>
        <v/>
      </c>
      <c r="V84" s="61" t="str">
        <f>IFERROR(Copen!U84/GAMSCopen!U84,"")</f>
        <v/>
      </c>
      <c r="W84" s="61" t="str">
        <f>IFERROR(Copen!V84/GAMSCopen!V84,"")</f>
        <v/>
      </c>
      <c r="X84" s="61" t="str">
        <f>IFERROR(Copen!W84/GAMSCopen!W84,"")</f>
        <v/>
      </c>
      <c r="Y84" s="61" t="str">
        <f>IFERROR(Copen!X84/GAMSCopen!X84,"")</f>
        <v/>
      </c>
      <c r="Z84" s="61" t="str">
        <f>IFERROR(Copen!Y84/GAMSCopen!Y84,"")</f>
        <v/>
      </c>
      <c r="AA84" s="61" t="str">
        <f>IFERROR(Copen!Z84/GAMSCopen!Z84,"")</f>
        <v/>
      </c>
      <c r="AB84" s="61" t="str">
        <f>IFERROR(Copen!AA84/GAMSCopen!AA84,"")</f>
        <v/>
      </c>
      <c r="AC84" s="61" t="str">
        <f>IFERROR(Copen!AB84/GAMSCopen!AB84,"")</f>
        <v/>
      </c>
      <c r="AD84" s="61" t="str">
        <f>IFERROR(Copen!AC84/GAMSCopen!AC84,"")</f>
        <v/>
      </c>
      <c r="AE84" s="61" t="str">
        <f>IFERROR(Copen!AD84/GAMSCopen!AD84,"")</f>
        <v/>
      </c>
      <c r="AF84" s="61" t="str">
        <f>IFERROR(Copen!AE84/GAMSCopen!AE84,"")</f>
        <v/>
      </c>
      <c r="AG84" s="61" t="str">
        <f>IFERROR(Copen!AF84/GAMSCopen!AF84,"")</f>
        <v/>
      </c>
      <c r="AH84" s="61" t="str">
        <f>IFERROR(Copen!AG84/GAMSCopen!AG84,"")</f>
        <v/>
      </c>
      <c r="AI84" s="61" t="str">
        <f>IFERROR(Copen!AH84/GAMSCopen!AH84,"")</f>
        <v/>
      </c>
      <c r="AJ84" s="61" t="str">
        <f>IFERROR(Copen!AI84/GAMSCopen!AI84,"")</f>
        <v/>
      </c>
      <c r="AK84" s="61" t="str">
        <f>IFERROR(Copen!AJ84/GAMSCopen!AJ84,"")</f>
        <v/>
      </c>
      <c r="AL84" s="61" t="str">
        <f>IFERROR(Copen!AK84/GAMSCopen!AK84,"")</f>
        <v/>
      </c>
      <c r="AM84" s="61" t="str">
        <f>IFERROR(Copen!AL84/GAMSCopen!AL84,"")</f>
        <v/>
      </c>
      <c r="AN84" s="61" t="str">
        <f>IFERROR(Copen!AM84/GAMSCopen!AM84,"")</f>
        <v/>
      </c>
      <c r="AO84" s="61" t="str">
        <f>IFERROR(Copen!AN84/GAMSCopen!AN84,"")</f>
        <v/>
      </c>
      <c r="AP84" s="61" t="str">
        <f>IFERROR(Copen!AO84/GAMSCopen!AO84,"")</f>
        <v/>
      </c>
      <c r="AQ84" s="61" t="str">
        <f>IFERROR(Copen!AP84/GAMSCopen!AP84,"")</f>
        <v/>
      </c>
      <c r="AR84" s="61" t="str">
        <f>IFERROR(Copen!AQ84/GAMSCopen!AQ84,"")</f>
        <v/>
      </c>
      <c r="AS84" s="61" t="str">
        <f>IFERROR(Copen!AR84/GAMSCopen!AR84,"")</f>
        <v/>
      </c>
      <c r="AT84" s="61" t="str">
        <f>IFERROR(Copen!AS84/GAMSCopen!AS84,"")</f>
        <v/>
      </c>
      <c r="AU84" s="61" t="str">
        <f>IFERROR(Copen!AT84/GAMSCopen!AT84,"")</f>
        <v/>
      </c>
      <c r="AV84" s="61" t="str">
        <f>IFERROR(Copen!AU84/GAMSCopen!AU84,"")</f>
        <v/>
      </c>
      <c r="AW84" s="61" t="str">
        <f>IFERROR(Copen!AV84/GAMSCopen!AV84,"")</f>
        <v/>
      </c>
      <c r="AX84" s="61" t="str">
        <f>IFERROR(Copen!AW84/GAMSCopen!AW84,"")</f>
        <v/>
      </c>
      <c r="AY84" s="61" t="str">
        <f>IFERROR(Copen!AX84/GAMSCopen!AX84,"")</f>
        <v/>
      </c>
      <c r="AZ84" s="61" t="str">
        <f>IFERROR(Copen!AY84/GAMSCopen!AY84,"")</f>
        <v/>
      </c>
      <c r="BA84" s="61" t="str">
        <f>IFERROR(Copen!AZ84/GAMSCopen!AZ84,"")</f>
        <v/>
      </c>
      <c r="BB84" s="61" t="str">
        <f>IFERROR(Copen!BA84/GAMSCopen!BA84,"")</f>
        <v/>
      </c>
      <c r="BC84" s="61" t="str">
        <f>IFERROR(Copen!BB84/GAMSCopen!BB84,"")</f>
        <v/>
      </c>
      <c r="BD84" s="61" t="str">
        <f>IFERROR(Copen!BC84/GAMSCopen!BC84,"")</f>
        <v/>
      </c>
      <c r="BE84" s="61" t="str">
        <f>IFERROR(Copen!BD84/GAMSCopen!BD84,"")</f>
        <v/>
      </c>
      <c r="BF84" s="61" t="str">
        <f>IFERROR(Copen!BE84/GAMSCopen!BE84,"")</f>
        <v/>
      </c>
      <c r="BG84" s="61" t="str">
        <f>IFERROR(Copen!BF84/GAMSCopen!BF84,"")</f>
        <v/>
      </c>
      <c r="BH84" s="61" t="str">
        <f>IFERROR(Copen!BG84/GAMSCopen!BG84,"")</f>
        <v/>
      </c>
      <c r="BI84" s="61" t="str">
        <f>IFERROR(Copen!BH84/GAMSCopen!BH84,"")</f>
        <v/>
      </c>
      <c r="BJ84" s="61" t="str">
        <f>IFERROR(Copen!BI84/GAMSCopen!BI84,"")</f>
        <v/>
      </c>
    </row>
    <row r="85" spans="1:62" x14ac:dyDescent="0.25">
      <c r="A85" t="str">
        <f>Copen!A85</f>
        <v>Global Environmental Variables</v>
      </c>
      <c r="B85" t="str">
        <f>GAMSbase!A85</f>
        <v>** Global Environmental Variables</v>
      </c>
      <c r="C85" s="61" t="str">
        <f>IFERROR(Copen!B85/GAMSCopen!B85,"")</f>
        <v/>
      </c>
      <c r="D85" s="61" t="str">
        <f>IFERROR(Copen!C85/GAMSCopen!C85,"")</f>
        <v/>
      </c>
      <c r="E85" s="61" t="str">
        <f>IFERROR(Copen!D85/GAMSCopen!D85,"")</f>
        <v/>
      </c>
      <c r="F85" s="61" t="str">
        <f>IFERROR(Copen!E85/GAMSCopen!E85,"")</f>
        <v/>
      </c>
      <c r="G85" s="61" t="str">
        <f>IFERROR(Copen!F85/GAMSCopen!F85,"")</f>
        <v/>
      </c>
      <c r="H85" s="61" t="str">
        <f>IFERROR(Copen!G85/GAMSCopen!G85,"")</f>
        <v/>
      </c>
      <c r="I85" s="61" t="str">
        <f>IFERROR(Copen!H85/GAMSCopen!H85,"")</f>
        <v/>
      </c>
      <c r="J85" s="61" t="str">
        <f>IFERROR(Copen!I85/GAMSCopen!I85,"")</f>
        <v/>
      </c>
      <c r="K85" s="61" t="str">
        <f>IFERROR(Copen!J85/GAMSCopen!J85,"")</f>
        <v/>
      </c>
      <c r="L85" s="61" t="str">
        <f>IFERROR(Copen!K85/GAMSCopen!K85,"")</f>
        <v/>
      </c>
      <c r="M85" s="61" t="str">
        <f>IFERROR(Copen!L85/GAMSCopen!L85,"")</f>
        <v/>
      </c>
      <c r="N85" s="61" t="str">
        <f>IFERROR(Copen!M85/GAMSCopen!M85,"")</f>
        <v/>
      </c>
      <c r="O85" s="61" t="str">
        <f>IFERROR(Copen!N85/GAMSCopen!N85,"")</f>
        <v/>
      </c>
      <c r="P85" s="61" t="str">
        <f>IFERROR(Copen!O85/GAMSCopen!O85,"")</f>
        <v/>
      </c>
      <c r="Q85" s="61" t="str">
        <f>IFERROR(Copen!P85/GAMSCopen!P85,"")</f>
        <v/>
      </c>
      <c r="R85" s="61" t="str">
        <f>IFERROR(Copen!Q85/GAMSCopen!Q85,"")</f>
        <v/>
      </c>
      <c r="S85" s="61" t="str">
        <f>IFERROR(Copen!R85/GAMSCopen!R85,"")</f>
        <v/>
      </c>
      <c r="T85" s="61" t="str">
        <f>IFERROR(Copen!S85/GAMSCopen!S85,"")</f>
        <v/>
      </c>
      <c r="U85" s="61" t="str">
        <f>IFERROR(Copen!T85/GAMSCopen!T85,"")</f>
        <v/>
      </c>
      <c r="V85" s="61" t="str">
        <f>IFERROR(Copen!U85/GAMSCopen!U85,"")</f>
        <v/>
      </c>
      <c r="W85" s="61" t="str">
        <f>IFERROR(Copen!V85/GAMSCopen!V85,"")</f>
        <v/>
      </c>
      <c r="X85" s="61" t="str">
        <f>IFERROR(Copen!W85/GAMSCopen!W85,"")</f>
        <v/>
      </c>
      <c r="Y85" s="61" t="str">
        <f>IFERROR(Copen!X85/GAMSCopen!X85,"")</f>
        <v/>
      </c>
      <c r="Z85" s="61" t="str">
        <f>IFERROR(Copen!Y85/GAMSCopen!Y85,"")</f>
        <v/>
      </c>
      <c r="AA85" s="61" t="str">
        <f>IFERROR(Copen!Z85/GAMSCopen!Z85,"")</f>
        <v/>
      </c>
      <c r="AB85" s="61" t="str">
        <f>IFERROR(Copen!AA85/GAMSCopen!AA85,"")</f>
        <v/>
      </c>
      <c r="AC85" s="61" t="str">
        <f>IFERROR(Copen!AB85/GAMSCopen!AB85,"")</f>
        <v/>
      </c>
      <c r="AD85" s="61" t="str">
        <f>IFERROR(Copen!AC85/GAMSCopen!AC85,"")</f>
        <v/>
      </c>
      <c r="AE85" s="61" t="str">
        <f>IFERROR(Copen!AD85/GAMSCopen!AD85,"")</f>
        <v/>
      </c>
      <c r="AF85" s="61" t="str">
        <f>IFERROR(Copen!AE85/GAMSCopen!AE85,"")</f>
        <v/>
      </c>
      <c r="AG85" s="61" t="str">
        <f>IFERROR(Copen!AF85/GAMSCopen!AF85,"")</f>
        <v/>
      </c>
      <c r="AH85" s="61" t="str">
        <f>IFERROR(Copen!AG85/GAMSCopen!AG85,"")</f>
        <v/>
      </c>
      <c r="AI85" s="61" t="str">
        <f>IFERROR(Copen!AH85/GAMSCopen!AH85,"")</f>
        <v/>
      </c>
      <c r="AJ85" s="61" t="str">
        <f>IFERROR(Copen!AI85/GAMSCopen!AI85,"")</f>
        <v/>
      </c>
      <c r="AK85" s="61" t="str">
        <f>IFERROR(Copen!AJ85/GAMSCopen!AJ85,"")</f>
        <v/>
      </c>
      <c r="AL85" s="61" t="str">
        <f>IFERROR(Copen!AK85/GAMSCopen!AK85,"")</f>
        <v/>
      </c>
      <c r="AM85" s="61" t="str">
        <f>IFERROR(Copen!AL85/GAMSCopen!AL85,"")</f>
        <v/>
      </c>
      <c r="AN85" s="61" t="str">
        <f>IFERROR(Copen!AM85/GAMSCopen!AM85,"")</f>
        <v/>
      </c>
      <c r="AO85" s="61" t="str">
        <f>IFERROR(Copen!AN85/GAMSCopen!AN85,"")</f>
        <v/>
      </c>
      <c r="AP85" s="61" t="str">
        <f>IFERROR(Copen!AO85/GAMSCopen!AO85,"")</f>
        <v/>
      </c>
      <c r="AQ85" s="61" t="str">
        <f>IFERROR(Copen!AP85/GAMSCopen!AP85,"")</f>
        <v/>
      </c>
      <c r="AR85" s="61" t="str">
        <f>IFERROR(Copen!AQ85/GAMSCopen!AQ85,"")</f>
        <v/>
      </c>
      <c r="AS85" s="61" t="str">
        <f>IFERROR(Copen!AR85/GAMSCopen!AR85,"")</f>
        <v/>
      </c>
      <c r="AT85" s="61" t="str">
        <f>IFERROR(Copen!AS85/GAMSCopen!AS85,"")</f>
        <v/>
      </c>
      <c r="AU85" s="61" t="str">
        <f>IFERROR(Copen!AT85/GAMSCopen!AT85,"")</f>
        <v/>
      </c>
      <c r="AV85" s="61" t="str">
        <f>IFERROR(Copen!AU85/GAMSCopen!AU85,"")</f>
        <v/>
      </c>
      <c r="AW85" s="61" t="str">
        <f>IFERROR(Copen!AV85/GAMSCopen!AV85,"")</f>
        <v/>
      </c>
      <c r="AX85" s="61" t="str">
        <f>IFERROR(Copen!AW85/GAMSCopen!AW85,"")</f>
        <v/>
      </c>
      <c r="AY85" s="61" t="str">
        <f>IFERROR(Copen!AX85/GAMSCopen!AX85,"")</f>
        <v/>
      </c>
      <c r="AZ85" s="61" t="str">
        <f>IFERROR(Copen!AY85/GAMSCopen!AY85,"")</f>
        <v/>
      </c>
      <c r="BA85" s="61" t="str">
        <f>IFERROR(Copen!AZ85/GAMSCopen!AZ85,"")</f>
        <v/>
      </c>
      <c r="BB85" s="61" t="str">
        <f>IFERROR(Copen!BA85/GAMSCopen!BA85,"")</f>
        <v/>
      </c>
      <c r="BC85" s="61" t="str">
        <f>IFERROR(Copen!BB85/GAMSCopen!BB85,"")</f>
        <v/>
      </c>
      <c r="BD85" s="61" t="str">
        <f>IFERROR(Copen!BC85/GAMSCopen!BC85,"")</f>
        <v/>
      </c>
      <c r="BE85" s="61" t="str">
        <f>IFERROR(Copen!BD85/GAMSCopen!BD85,"")</f>
        <v/>
      </c>
      <c r="BF85" s="61" t="str">
        <f>IFERROR(Copen!BE85/GAMSCopen!BE85,"")</f>
        <v/>
      </c>
      <c r="BG85" s="61" t="str">
        <f>IFERROR(Copen!BF85/GAMSCopen!BF85,"")</f>
        <v/>
      </c>
      <c r="BH85" s="61" t="str">
        <f>IFERROR(Copen!BG85/GAMSCopen!BG85,"")</f>
        <v/>
      </c>
      <c r="BI85" s="61" t="str">
        <f>IFERROR(Copen!BH85/GAMSCopen!BH85,"")</f>
        <v/>
      </c>
      <c r="BJ85" s="61" t="str">
        <f>IFERROR(Copen!BI85/GAMSCopen!BI85,"")</f>
        <v/>
      </c>
    </row>
    <row r="86" spans="1:62" x14ac:dyDescent="0.25">
      <c r="A86" t="str">
        <f>Copen!A86</f>
        <v>CARBON CYCLE (beginning of period)</v>
      </c>
      <c r="B86" t="str">
        <f>GAMSbase!A86</f>
        <v>* CARBON CYCLE</v>
      </c>
      <c r="C86" s="61" t="str">
        <f>IFERROR(Copen!B86/GAMSCopen!B86,"")</f>
        <v/>
      </c>
      <c r="D86" s="61" t="str">
        <f>IFERROR(Copen!C86/GAMSCopen!C86,"")</f>
        <v/>
      </c>
      <c r="E86" s="61" t="str">
        <f>IFERROR(Copen!D86/GAMSCopen!D86,"")</f>
        <v/>
      </c>
      <c r="F86" s="61" t="str">
        <f>IFERROR(Copen!E86/GAMSCopen!E86,"")</f>
        <v/>
      </c>
      <c r="G86" s="61" t="str">
        <f>IFERROR(Copen!F86/GAMSCopen!F86,"")</f>
        <v/>
      </c>
      <c r="H86" s="61" t="str">
        <f>IFERROR(Copen!G86/GAMSCopen!G86,"")</f>
        <v/>
      </c>
      <c r="I86" s="61" t="str">
        <f>IFERROR(Copen!H86/GAMSCopen!H86,"")</f>
        <v/>
      </c>
      <c r="J86" s="61" t="str">
        <f>IFERROR(Copen!I86/GAMSCopen!I86,"")</f>
        <v/>
      </c>
      <c r="K86" s="61" t="str">
        <f>IFERROR(Copen!J86/GAMSCopen!J86,"")</f>
        <v/>
      </c>
      <c r="L86" s="61" t="str">
        <f>IFERROR(Copen!K86/GAMSCopen!K86,"")</f>
        <v/>
      </c>
      <c r="M86" s="61" t="str">
        <f>IFERROR(Copen!L86/GAMSCopen!L86,"")</f>
        <v/>
      </c>
      <c r="N86" s="61" t="str">
        <f>IFERROR(Copen!M86/GAMSCopen!M86,"")</f>
        <v/>
      </c>
      <c r="O86" s="61" t="str">
        <f>IFERROR(Copen!N86/GAMSCopen!N86,"")</f>
        <v/>
      </c>
      <c r="P86" s="61" t="str">
        <f>IFERROR(Copen!O86/GAMSCopen!O86,"")</f>
        <v/>
      </c>
      <c r="Q86" s="61" t="str">
        <f>IFERROR(Copen!P86/GAMSCopen!P86,"")</f>
        <v/>
      </c>
      <c r="R86" s="61" t="str">
        <f>IFERROR(Copen!Q86/GAMSCopen!Q86,"")</f>
        <v/>
      </c>
      <c r="S86" s="61" t="str">
        <f>IFERROR(Copen!R86/GAMSCopen!R86,"")</f>
        <v/>
      </c>
      <c r="T86" s="61" t="str">
        <f>IFERROR(Copen!S86/GAMSCopen!S86,"")</f>
        <v/>
      </c>
      <c r="U86" s="61" t="str">
        <f>IFERROR(Copen!T86/GAMSCopen!T86,"")</f>
        <v/>
      </c>
      <c r="V86" s="61" t="str">
        <f>IFERROR(Copen!U86/GAMSCopen!U86,"")</f>
        <v/>
      </c>
      <c r="W86" s="61" t="str">
        <f>IFERROR(Copen!V86/GAMSCopen!V86,"")</f>
        <v/>
      </c>
      <c r="X86" s="61" t="str">
        <f>IFERROR(Copen!W86/GAMSCopen!W86,"")</f>
        <v/>
      </c>
      <c r="Y86" s="61" t="str">
        <f>IFERROR(Copen!X86/GAMSCopen!X86,"")</f>
        <v/>
      </c>
      <c r="Z86" s="61" t="str">
        <f>IFERROR(Copen!Y86/GAMSCopen!Y86,"")</f>
        <v/>
      </c>
      <c r="AA86" s="61" t="str">
        <f>IFERROR(Copen!Z86/GAMSCopen!Z86,"")</f>
        <v/>
      </c>
      <c r="AB86" s="61" t="str">
        <f>IFERROR(Copen!AA86/GAMSCopen!AA86,"")</f>
        <v/>
      </c>
      <c r="AC86" s="61" t="str">
        <f>IFERROR(Copen!AB86/GAMSCopen!AB86,"")</f>
        <v/>
      </c>
      <c r="AD86" s="61" t="str">
        <f>IFERROR(Copen!AC86/GAMSCopen!AC86,"")</f>
        <v/>
      </c>
      <c r="AE86" s="61" t="str">
        <f>IFERROR(Copen!AD86/GAMSCopen!AD86,"")</f>
        <v/>
      </c>
      <c r="AF86" s="61" t="str">
        <f>IFERROR(Copen!AE86/GAMSCopen!AE86,"")</f>
        <v/>
      </c>
      <c r="AG86" s="61" t="str">
        <f>IFERROR(Copen!AF86/GAMSCopen!AF86,"")</f>
        <v/>
      </c>
      <c r="AH86" s="61" t="str">
        <f>IFERROR(Copen!AG86/GAMSCopen!AG86,"")</f>
        <v/>
      </c>
      <c r="AI86" s="61" t="str">
        <f>IFERROR(Copen!AH86/GAMSCopen!AH86,"")</f>
        <v/>
      </c>
      <c r="AJ86" s="61" t="str">
        <f>IFERROR(Copen!AI86/GAMSCopen!AI86,"")</f>
        <v/>
      </c>
      <c r="AK86" s="61" t="str">
        <f>IFERROR(Copen!AJ86/GAMSCopen!AJ86,"")</f>
        <v/>
      </c>
      <c r="AL86" s="61" t="str">
        <f>IFERROR(Copen!AK86/GAMSCopen!AK86,"")</f>
        <v/>
      </c>
      <c r="AM86" s="61" t="str">
        <f>IFERROR(Copen!AL86/GAMSCopen!AL86,"")</f>
        <v/>
      </c>
      <c r="AN86" s="61" t="str">
        <f>IFERROR(Copen!AM86/GAMSCopen!AM86,"")</f>
        <v/>
      </c>
      <c r="AO86" s="61" t="str">
        <f>IFERROR(Copen!AN86/GAMSCopen!AN86,"")</f>
        <v/>
      </c>
      <c r="AP86" s="61" t="str">
        <f>IFERROR(Copen!AO86/GAMSCopen!AO86,"")</f>
        <v/>
      </c>
      <c r="AQ86" s="61" t="str">
        <f>IFERROR(Copen!AP86/GAMSCopen!AP86,"")</f>
        <v/>
      </c>
      <c r="AR86" s="61" t="str">
        <f>IFERROR(Copen!AQ86/GAMSCopen!AQ86,"")</f>
        <v/>
      </c>
      <c r="AS86" s="61" t="str">
        <f>IFERROR(Copen!AR86/GAMSCopen!AR86,"")</f>
        <v/>
      </c>
      <c r="AT86" s="61" t="str">
        <f>IFERROR(Copen!AS86/GAMSCopen!AS86,"")</f>
        <v/>
      </c>
      <c r="AU86" s="61" t="str">
        <f>IFERROR(Copen!AT86/GAMSCopen!AT86,"")</f>
        <v/>
      </c>
      <c r="AV86" s="61" t="str">
        <f>IFERROR(Copen!AU86/GAMSCopen!AU86,"")</f>
        <v/>
      </c>
      <c r="AW86" s="61" t="str">
        <f>IFERROR(Copen!AV86/GAMSCopen!AV86,"")</f>
        <v/>
      </c>
      <c r="AX86" s="61" t="str">
        <f>IFERROR(Copen!AW86/GAMSCopen!AW86,"")</f>
        <v/>
      </c>
      <c r="AY86" s="61" t="str">
        <f>IFERROR(Copen!AX86/GAMSCopen!AX86,"")</f>
        <v/>
      </c>
      <c r="AZ86" s="61" t="str">
        <f>IFERROR(Copen!AY86/GAMSCopen!AY86,"")</f>
        <v/>
      </c>
      <c r="BA86" s="61" t="str">
        <f>IFERROR(Copen!AZ86/GAMSCopen!AZ86,"")</f>
        <v/>
      </c>
      <c r="BB86" s="61" t="str">
        <f>IFERROR(Copen!BA86/GAMSCopen!BA86,"")</f>
        <v/>
      </c>
      <c r="BC86" s="61" t="str">
        <f>IFERROR(Copen!BB86/GAMSCopen!BB86,"")</f>
        <v/>
      </c>
      <c r="BD86" s="61" t="str">
        <f>IFERROR(Copen!BC86/GAMSCopen!BC86,"")</f>
        <v/>
      </c>
      <c r="BE86" s="61" t="str">
        <f>IFERROR(Copen!BD86/GAMSCopen!BD86,"")</f>
        <v/>
      </c>
      <c r="BF86" s="61" t="str">
        <f>IFERROR(Copen!BE86/GAMSCopen!BE86,"")</f>
        <v/>
      </c>
      <c r="BG86" s="61" t="str">
        <f>IFERROR(Copen!BF86/GAMSCopen!BF86,"")</f>
        <v/>
      </c>
      <c r="BH86" s="61" t="str">
        <f>IFERROR(Copen!BG86/GAMSCopen!BG86,"")</f>
        <v/>
      </c>
      <c r="BI86" s="61" t="str">
        <f>IFERROR(Copen!BH86/GAMSCopen!BH86,"")</f>
        <v/>
      </c>
      <c r="BJ86" s="61" t="str">
        <f>IFERROR(Copen!BI86/GAMSCopen!BI86,"")</f>
        <v/>
      </c>
    </row>
    <row r="87" spans="1:62" x14ac:dyDescent="0.25">
      <c r="A87" t="str">
        <f>Copen!A87</f>
        <v>Atmospheric concentration of carbon (GTC)</v>
      </c>
      <c r="B87" t="str">
        <f>GAMSbase!A87</f>
        <v>Atmospheric concentration of carbon (GTC)</v>
      </c>
      <c r="C87" s="61">
        <f>IFERROR(Copen!B87/GAMSCopen!B87,"")</f>
        <v>1</v>
      </c>
      <c r="D87" s="61">
        <f>IFERROR(Copen!C87/GAMSCopen!C87,"")</f>
        <v>1.0000000000042646</v>
      </c>
      <c r="E87" s="61">
        <f>IFERROR(Copen!D87/GAMSCopen!D87,"")</f>
        <v>1.0000000000053886</v>
      </c>
      <c r="F87" s="61">
        <f>IFERROR(Copen!E87/GAMSCopen!E87,"")</f>
        <v>0.99941980360724314</v>
      </c>
      <c r="G87" s="61">
        <f>IFERROR(Copen!F87/GAMSCopen!F87,"")</f>
        <v>0.99875760242717548</v>
      </c>
      <c r="H87" s="61">
        <f>IFERROR(Copen!G87/GAMSCopen!G87,"")</f>
        <v>0.99802315852055068</v>
      </c>
      <c r="I87" s="61">
        <f>IFERROR(Copen!H87/GAMSCopen!H87,"")</f>
        <v>0.99721254960201178</v>
      </c>
      <c r="J87" s="61">
        <f>IFERROR(Copen!I87/GAMSCopen!I87,"")</f>
        <v>0.99635349229564707</v>
      </c>
      <c r="K87" s="61">
        <f>IFERROR(Copen!J87/GAMSCopen!J87,"")</f>
        <v>0.99544454447635811</v>
      </c>
      <c r="L87" s="61">
        <f>IFERROR(Copen!K87/GAMSCopen!K87,"")</f>
        <v>0.99447470655539216</v>
      </c>
      <c r="M87" s="61">
        <f>IFERROR(Copen!L87/GAMSCopen!L87,"")</f>
        <v>0.99342789472023185</v>
      </c>
      <c r="N87" s="61">
        <f>IFERROR(Copen!M87/GAMSCopen!M87,"")</f>
        <v>0.99230467928713406</v>
      </c>
      <c r="O87" s="61">
        <f>IFERROR(Copen!N87/GAMSCopen!N87,"")</f>
        <v>0.99110225228244164</v>
      </c>
      <c r="P87" s="61">
        <f>IFERROR(Copen!O87/GAMSCopen!O87,"")</f>
        <v>0.9897943144404332</v>
      </c>
      <c r="Q87" s="61">
        <f>IFERROR(Copen!P87/GAMSCopen!P87,"")</f>
        <v>0.98835676972508724</v>
      </c>
      <c r="R87" s="61">
        <f>IFERROR(Copen!Q87/GAMSCopen!Q87,"")</f>
        <v>0.9867612182240687</v>
      </c>
      <c r="S87" s="61">
        <f>IFERROR(Copen!R87/GAMSCopen!R87,"")</f>
        <v>0.98497966691704797</v>
      </c>
      <c r="T87" s="61">
        <f>IFERROR(Copen!S87/GAMSCopen!S87,"")</f>
        <v>0.98297949931386741</v>
      </c>
      <c r="U87" s="61">
        <f>IFERROR(Copen!T87/GAMSCopen!T87,"")</f>
        <v>0.98072726423466505</v>
      </c>
      <c r="V87" s="61">
        <f>IFERROR(Copen!U87/GAMSCopen!U87,"")</f>
        <v>0.97820434314458204</v>
      </c>
      <c r="W87" s="61">
        <f>IFERROR(Copen!V87/GAMSCopen!V87,"")</f>
        <v>0.9756402266109705</v>
      </c>
      <c r="X87" s="61">
        <f>IFERROR(Copen!W87/GAMSCopen!W87,"")</f>
        <v>0.97287930402634759</v>
      </c>
      <c r="Y87" s="61">
        <f>IFERROR(Copen!X87/GAMSCopen!X87,"")</f>
        <v>0.96994448727471883</v>
      </c>
      <c r="Z87" s="61">
        <f>IFERROR(Copen!Y87/GAMSCopen!Y87,"")</f>
        <v>0.96685853918225995</v>
      </c>
      <c r="AA87" s="61">
        <f>IFERROR(Copen!Z87/GAMSCopen!Z87,"")</f>
        <v>0.96365882520938939</v>
      </c>
      <c r="AB87" s="61">
        <f>IFERROR(Copen!AA87/GAMSCopen!AA87,"")</f>
        <v>0.9603857989247726</v>
      </c>
      <c r="AC87" s="61">
        <f>IFERROR(Copen!AB87/GAMSCopen!AB87,"")</f>
        <v>0.95708892464299289</v>
      </c>
      <c r="AD87" s="61">
        <f>IFERROR(Copen!AC87/GAMSCopen!AC87,"")</f>
        <v>0.95317204456678684</v>
      </c>
      <c r="AE87" s="61">
        <f>IFERROR(Copen!AD87/GAMSCopen!AD87,"")</f>
        <v>0.94877153460545782</v>
      </c>
      <c r="AF87" s="61">
        <f>IFERROR(Copen!AE87/GAMSCopen!AE87,"")</f>
        <v>0.94393651168405812</v>
      </c>
      <c r="AG87" s="61">
        <f>IFERROR(Copen!AF87/GAMSCopen!AF87,"")</f>
        <v>0.93872912443622758</v>
      </c>
      <c r="AH87" s="61">
        <f>IFERROR(Copen!AG87/GAMSCopen!AG87,"")</f>
        <v>0.93322237339146219</v>
      </c>
      <c r="AI87" s="61">
        <f>IFERROR(Copen!AH87/GAMSCopen!AH87,"")</f>
        <v>0.92749697101291051</v>
      </c>
      <c r="AJ87" s="61">
        <f>IFERROR(Copen!AI87/GAMSCopen!AI87,"")</f>
        <v>0.92860571221790833</v>
      </c>
      <c r="AK87" s="61">
        <f>IFERROR(Copen!AJ87/GAMSCopen!AJ87,"")</f>
        <v>0.93068891116532948</v>
      </c>
      <c r="AL87" s="61">
        <f>IFERROR(Copen!AK87/GAMSCopen!AK87,"")</f>
        <v>0.93324608191308367</v>
      </c>
      <c r="AM87" s="61">
        <f>IFERROR(Copen!AL87/GAMSCopen!AL87,"")</f>
        <v>0.93597909435483018</v>
      </c>
      <c r="AN87" s="61">
        <f>IFERROR(Copen!AM87/GAMSCopen!AM87,"")</f>
        <v>0.93871020197568666</v>
      </c>
      <c r="AO87" s="61">
        <f>IFERROR(Copen!AN87/GAMSCopen!AN87,"")</f>
        <v>0.94133597439947436</v>
      </c>
      <c r="AP87" s="61">
        <f>IFERROR(Copen!AO87/GAMSCopen!AO87,"")</f>
        <v>0.94379970199497243</v>
      </c>
      <c r="AQ87" s="61">
        <f>IFERROR(Copen!AP87/GAMSCopen!AP87,"")</f>
        <v>0.94607416744852624</v>
      </c>
      <c r="AR87" s="61">
        <f>IFERROR(Copen!AQ87/GAMSCopen!AQ87,"")</f>
        <v>0.94815061665757339</v>
      </c>
      <c r="AS87" s="61">
        <f>IFERROR(Copen!AR87/GAMSCopen!AR87,"")</f>
        <v>0.95003160229503081</v>
      </c>
      <c r="AT87" s="61">
        <f>IFERROR(Copen!AS87/GAMSCopen!AS87,"")</f>
        <v>0.95172631764111471</v>
      </c>
      <c r="AU87" s="61">
        <f>IFERROR(Copen!AT87/GAMSCopen!AT87,"")</f>
        <v>0.95324756112601783</v>
      </c>
      <c r="AV87" s="61">
        <f>IFERROR(Copen!AU87/GAMSCopen!AU87,"")</f>
        <v>0.95460977957243021</v>
      </c>
      <c r="AW87" s="61">
        <f>IFERROR(Copen!AV87/GAMSCopen!AV87,"")</f>
        <v>0.95582782759641127</v>
      </c>
      <c r="AX87" s="61">
        <f>IFERROR(Copen!AW87/GAMSCopen!AW87,"")</f>
        <v>0.95691620100342467</v>
      </c>
      <c r="AY87" s="61">
        <f>IFERROR(Copen!AX87/GAMSCopen!AX87,"")</f>
        <v>0.95788858020008372</v>
      </c>
      <c r="AZ87" s="61">
        <f>IFERROR(Copen!AY87/GAMSCopen!AY87,"")</f>
        <v>0.95875757031277831</v>
      </c>
      <c r="BA87" s="61">
        <f>IFERROR(Copen!AZ87/GAMSCopen!AZ87,"")</f>
        <v>0.95953455645681784</v>
      </c>
      <c r="BB87" s="61">
        <f>IFERROR(Copen!BA87/GAMSCopen!BA87,"")</f>
        <v>0.96022960953622938</v>
      </c>
      <c r="BC87" s="61">
        <f>IFERROR(Copen!BB87/GAMSCopen!BB87,"")</f>
        <v>0.96085726577109165</v>
      </c>
      <c r="BD87" s="61">
        <f>IFERROR(Copen!BC87/GAMSCopen!BC87,"")</f>
        <v>0.961424048398276</v>
      </c>
      <c r="BE87" s="61">
        <f>IFERROR(Copen!BD87/GAMSCopen!BD87,"")</f>
        <v>0.96193622154316738</v>
      </c>
      <c r="BF87" s="61">
        <f>IFERROR(Copen!BE87/GAMSCopen!BE87,"")</f>
        <v>0.96239962849309069</v>
      </c>
      <c r="BG87" s="61">
        <f>IFERROR(Copen!BF87/GAMSCopen!BF87,"")</f>
        <v>0.96281961907058466</v>
      </c>
      <c r="BH87" s="61">
        <f>IFERROR(Copen!BG87/GAMSCopen!BG87,"")</f>
        <v>0.96320103009505753</v>
      </c>
      <c r="BI87" s="61">
        <f>IFERROR(Copen!BH87/GAMSCopen!BH87,"")</f>
        <v>0.9635481966880578</v>
      </c>
      <c r="BJ87" s="61">
        <f>IFERROR(Copen!BI87/GAMSCopen!BI87,"")</f>
        <v>0.96386498061841086</v>
      </c>
    </row>
    <row r="88" spans="1:62" x14ac:dyDescent="0.25">
      <c r="A88" t="str">
        <f>Copen!A88</f>
        <v>Atmospheric concentration of carbon (ppm)</v>
      </c>
      <c r="B88" t="str">
        <f>GAMSbase!A88</f>
        <v>Atmospheric concentration of carbon (ppm)</v>
      </c>
      <c r="C88" s="61">
        <f>IFERROR(Copen!B88/GAMSCopen!B88,"")</f>
        <v>0.99999999999994227</v>
      </c>
      <c r="D88" s="61">
        <f>IFERROR(Copen!C88/GAMSCopen!C88,"")</f>
        <v>1.0000000000043359</v>
      </c>
      <c r="E88" s="61">
        <f>IFERROR(Copen!D88/GAMSCopen!D88,"")</f>
        <v>1.0000000000054583</v>
      </c>
      <c r="F88" s="61">
        <f>IFERROR(Copen!E88/GAMSCopen!E88,"")</f>
        <v>0.99941980360727611</v>
      </c>
      <c r="G88" s="61">
        <f>IFERROR(Copen!F88/GAMSCopen!F88,"")</f>
        <v>0.99875760242716727</v>
      </c>
      <c r="H88" s="61">
        <f>IFERROR(Copen!G88/GAMSCopen!G88,"")</f>
        <v>0.99802315852062251</v>
      </c>
      <c r="I88" s="61">
        <f>IFERROR(Copen!H88/GAMSCopen!H88,"")</f>
        <v>0.99721254960193784</v>
      </c>
      <c r="J88" s="61">
        <f>IFERROR(Copen!I88/GAMSCopen!I88,"")</f>
        <v>0.99635349229559755</v>
      </c>
      <c r="K88" s="61">
        <f>IFERROR(Copen!J88/GAMSCopen!J88,"")</f>
        <v>0.9954445444763026</v>
      </c>
      <c r="L88" s="61">
        <f>IFERROR(Copen!K88/GAMSCopen!K88,"")</f>
        <v>0.99447470655543679</v>
      </c>
      <c r="M88" s="61">
        <f>IFERROR(Copen!L88/GAMSCopen!L88,"")</f>
        <v>0.99342789472026505</v>
      </c>
      <c r="N88" s="61">
        <f>IFERROR(Copen!M88/GAMSCopen!M88,"")</f>
        <v>0.99230467928713917</v>
      </c>
      <c r="O88" s="61">
        <f>IFERROR(Copen!N88/GAMSCopen!N88,"")</f>
        <v>0.99110225228244098</v>
      </c>
      <c r="P88" s="61">
        <f>IFERROR(Copen!O88/GAMSCopen!O88,"")</f>
        <v>0.98979431444037214</v>
      </c>
      <c r="Q88" s="61">
        <f>IFERROR(Copen!P88/GAMSCopen!P88,"")</f>
        <v>0.98835676972507769</v>
      </c>
      <c r="R88" s="61">
        <f>IFERROR(Copen!Q88/GAMSCopen!Q88,"")</f>
        <v>0.98676121822405116</v>
      </c>
      <c r="S88" s="61">
        <f>IFERROR(Copen!R88/GAMSCopen!R88,"")</f>
        <v>0.98497966691694527</v>
      </c>
      <c r="T88" s="61">
        <f>IFERROR(Copen!S88/GAMSCopen!S88,"")</f>
        <v>0.98297949931396011</v>
      </c>
      <c r="U88" s="61">
        <f>IFERROR(Copen!T88/GAMSCopen!T88,"")</f>
        <v>0.98072726423475554</v>
      </c>
      <c r="V88" s="61">
        <f>IFERROR(Copen!U88/GAMSCopen!U88,"")</f>
        <v>0.97820434314459459</v>
      </c>
      <c r="W88" s="61">
        <f>IFERROR(Copen!V88/GAMSCopen!V88,"")</f>
        <v>0.97564022661095329</v>
      </c>
      <c r="X88" s="61">
        <f>IFERROR(Copen!W88/GAMSCopen!W88,"")</f>
        <v>0.97287930402637113</v>
      </c>
      <c r="Y88" s="61">
        <f>IFERROR(Copen!X88/GAMSCopen!X88,"")</f>
        <v>0.96994448727478999</v>
      </c>
      <c r="Z88" s="61">
        <f>IFERROR(Copen!Y88/GAMSCopen!Y88,"")</f>
        <v>0.96685853918221554</v>
      </c>
      <c r="AA88" s="61">
        <f>IFERROR(Copen!Z88/GAMSCopen!Z88,"")</f>
        <v>0.96365882520936608</v>
      </c>
      <c r="AB88" s="61">
        <f>IFERROR(Copen!AA88/GAMSCopen!AA88,"")</f>
        <v>0.96038579892482956</v>
      </c>
      <c r="AC88" s="61">
        <f>IFERROR(Copen!AB88/GAMSCopen!AB88,"")</f>
        <v>0.9570889246429477</v>
      </c>
      <c r="AD88" s="61">
        <f>IFERROR(Copen!AC88/GAMSCopen!AC88,"")</f>
        <v>0.95317204456669402</v>
      </c>
      <c r="AE88" s="61">
        <f>IFERROR(Copen!AD88/GAMSCopen!AD88,"")</f>
        <v>0.94877153460538566</v>
      </c>
      <c r="AF88" s="61">
        <f>IFERROR(Copen!AE88/GAMSCopen!AE88,"")</f>
        <v>0.94393651168403825</v>
      </c>
      <c r="AG88" s="61">
        <f>IFERROR(Copen!AF88/GAMSCopen!AF88,"")</f>
        <v>0.93872912443629375</v>
      </c>
      <c r="AH88" s="61">
        <f>IFERROR(Copen!AG88/GAMSCopen!AG88,"")</f>
        <v>0.93322237339141034</v>
      </c>
      <c r="AI88" s="61">
        <f>IFERROR(Copen!AH88/GAMSCopen!AH88,"")</f>
        <v>0.92749697101291295</v>
      </c>
      <c r="AJ88" s="61">
        <f>IFERROR(Copen!AI88/GAMSCopen!AI88,"")</f>
        <v>0.92860571221785093</v>
      </c>
      <c r="AK88" s="61">
        <f>IFERROR(Copen!AJ88/GAMSCopen!AJ88,"")</f>
        <v>0.93068891116536256</v>
      </c>
      <c r="AL88" s="61">
        <f>IFERROR(Copen!AK88/GAMSCopen!AK88,"")</f>
        <v>0.93324608191311775</v>
      </c>
      <c r="AM88" s="61">
        <f>IFERROR(Copen!AL88/GAMSCopen!AL88,"")</f>
        <v>0.93597909435484306</v>
      </c>
      <c r="AN88" s="61">
        <f>IFERROR(Copen!AM88/GAMSCopen!AM88,"")</f>
        <v>0.93871020197578137</v>
      </c>
      <c r="AO88" s="61">
        <f>IFERROR(Copen!AN88/GAMSCopen!AN88,"")</f>
        <v>0.94133597439949879</v>
      </c>
      <c r="AP88" s="61">
        <f>IFERROR(Copen!AO88/GAMSCopen!AO88,"")</f>
        <v>0.94379970199503604</v>
      </c>
      <c r="AQ88" s="61">
        <f>IFERROR(Copen!AP88/GAMSCopen!AP88,"")</f>
        <v>0.94607416744845985</v>
      </c>
      <c r="AR88" s="61">
        <f>IFERROR(Copen!AQ88/GAMSCopen!AQ88,"")</f>
        <v>0.9481506166575191</v>
      </c>
      <c r="AS88" s="61">
        <f>IFERROR(Copen!AR88/GAMSCopen!AR88,"")</f>
        <v>0.95003160229493588</v>
      </c>
      <c r="AT88" s="61">
        <f>IFERROR(Copen!AS88/GAMSCopen!AS88,"")</f>
        <v>0.95172631764107118</v>
      </c>
      <c r="AU88" s="61">
        <f>IFERROR(Copen!AT88/GAMSCopen!AT88,"")</f>
        <v>0.95324756112605691</v>
      </c>
      <c r="AV88" s="61">
        <f>IFERROR(Copen!AU88/GAMSCopen!AU88,"")</f>
        <v>0.95460977957235682</v>
      </c>
      <c r="AW88" s="61">
        <f>IFERROR(Copen!AV88/GAMSCopen!AV88,"")</f>
        <v>0.95582782759647855</v>
      </c>
      <c r="AX88" s="61">
        <f>IFERROR(Copen!AW88/GAMSCopen!AW88,"")</f>
        <v>0.95691620100350905</v>
      </c>
      <c r="AY88" s="61">
        <f>IFERROR(Copen!AX88/GAMSCopen!AX88,"")</f>
        <v>0.95788858020009882</v>
      </c>
      <c r="AZ88" s="61">
        <f>IFERROR(Copen!AY88/GAMSCopen!AY88,"")</f>
        <v>0.95875757031277753</v>
      </c>
      <c r="BA88" s="61">
        <f>IFERROR(Copen!AZ88/GAMSCopen!AZ88,"")</f>
        <v>0.95953455645689512</v>
      </c>
      <c r="BB88" s="61">
        <f>IFERROR(Copen!BA88/GAMSCopen!BA88,"")</f>
        <v>0.96022960953621173</v>
      </c>
      <c r="BC88" s="61">
        <f>IFERROR(Copen!BB88/GAMSCopen!BB88,"")</f>
        <v>0.96085726577110653</v>
      </c>
      <c r="BD88" s="61">
        <f>IFERROR(Copen!BC88/GAMSCopen!BC88,"")</f>
        <v>0.96142404839826856</v>
      </c>
      <c r="BE88" s="61">
        <f>IFERROR(Copen!BD88/GAMSCopen!BD88,"")</f>
        <v>0.96193622154315872</v>
      </c>
      <c r="BF88" s="61">
        <f>IFERROR(Copen!BE88/GAMSCopen!BE88,"")</f>
        <v>0.96239962849315464</v>
      </c>
      <c r="BG88" s="61">
        <f>IFERROR(Copen!BF88/GAMSCopen!BF88,"")</f>
        <v>0.96281961907050628</v>
      </c>
      <c r="BH88" s="61">
        <f>IFERROR(Copen!BG88/GAMSCopen!BG88,"")</f>
        <v>0.96320103009507674</v>
      </c>
      <c r="BI88" s="61">
        <f>IFERROR(Copen!BH88/GAMSCopen!BH88,"")</f>
        <v>0.96354819668798919</v>
      </c>
      <c r="BJ88" s="61">
        <f>IFERROR(Copen!BI88/GAMSCopen!BI88,"")</f>
        <v>0.96386498061837089</v>
      </c>
    </row>
    <row r="89" spans="1:62" x14ac:dyDescent="0.25">
      <c r="A89" t="str">
        <f>Copen!A89</f>
        <v>Concentration in biosphere and upper oceans (GTC)</v>
      </c>
      <c r="B89" t="str">
        <f>GAMSbase!A89</f>
        <v>Concentration in biosphere and upper oceans (GTC)</v>
      </c>
      <c r="C89" s="61">
        <f>IFERROR(Copen!B89/GAMSCopen!B89,"")</f>
        <v>1</v>
      </c>
      <c r="D89" s="61">
        <f>IFERROR(Copen!C89/GAMSCopen!C89,"")</f>
        <v>0.99999999999997835</v>
      </c>
      <c r="E89" s="61">
        <f>IFERROR(Copen!D89/GAMSCopen!D89,"")</f>
        <v>1.0000000000002265</v>
      </c>
      <c r="F89" s="61">
        <f>IFERROR(Copen!E89/GAMSCopen!E89,"")</f>
        <v>1.0000000000004405</v>
      </c>
      <c r="G89" s="61">
        <f>IFERROR(Copen!F89/GAMSCopen!F89,"")</f>
        <v>0.99996995539993316</v>
      </c>
      <c r="H89" s="61">
        <f>IFERROR(Copen!G89/GAMSCopen!G89,"")</f>
        <v>0.99990576621473581</v>
      </c>
      <c r="I89" s="61">
        <f>IFERROR(Copen!H89/GAMSCopen!H89,"")</f>
        <v>0.99980412324884216</v>
      </c>
      <c r="J89" s="61">
        <f>IFERROR(Copen!I89/GAMSCopen!I89,"")</f>
        <v>0.99966175741829388</v>
      </c>
      <c r="K89" s="61">
        <f>IFERROR(Copen!J89/GAMSCopen!J89,"")</f>
        <v>0.99947762757404313</v>
      </c>
      <c r="L89" s="61">
        <f>IFERROR(Copen!K89/GAMSCopen!K89,"")</f>
        <v>0.99925118625016396</v>
      </c>
      <c r="M89" s="61">
        <f>IFERROR(Copen!L89/GAMSCopen!L89,"")</f>
        <v>0.99898172893723891</v>
      </c>
      <c r="N89" s="61">
        <f>IFERROR(Copen!M89/GAMSCopen!M89,"")</f>
        <v>0.99866802298782431</v>
      </c>
      <c r="O89" s="61">
        <f>IFERROR(Copen!N89/GAMSCopen!N89,"")</f>
        <v>0.99830943083009993</v>
      </c>
      <c r="P89" s="61">
        <f>IFERROR(Copen!O89/GAMSCopen!O89,"")</f>
        <v>0.99790560058940925</v>
      </c>
      <c r="Q89" s="61">
        <f>IFERROR(Copen!P89/GAMSCopen!P89,"")</f>
        <v>0.99745481605171749</v>
      </c>
      <c r="R89" s="61">
        <f>IFERROR(Copen!Q89/GAMSCopen!Q89,"")</f>
        <v>0.99695421636850956</v>
      </c>
      <c r="S89" s="61">
        <f>IFERROR(Copen!R89/GAMSCopen!R89,"")</f>
        <v>0.99639960925970938</v>
      </c>
      <c r="T89" s="61">
        <f>IFERROR(Copen!S89/GAMSCopen!S89,"")</f>
        <v>0.99578562114055613</v>
      </c>
      <c r="U89" s="61">
        <f>IFERROR(Copen!T89/GAMSCopen!T89,"")</f>
        <v>0.99510552941722796</v>
      </c>
      <c r="V89" s="61">
        <f>IFERROR(Copen!U89/GAMSCopen!U89,"")</f>
        <v>0.99435134532378056</v>
      </c>
      <c r="W89" s="61">
        <f>IFERROR(Copen!V89/GAMSCopen!V89,"")</f>
        <v>0.99351480314739515</v>
      </c>
      <c r="X89" s="61">
        <f>IFERROR(Copen!W89/GAMSCopen!W89,"")</f>
        <v>0.99260162318235745</v>
      </c>
      <c r="Y89" s="61">
        <f>IFERROR(Copen!X89/GAMSCopen!X89,"")</f>
        <v>0.99160806260238876</v>
      </c>
      <c r="Z89" s="61">
        <f>IFERROR(Copen!Y89/GAMSCopen!Y89,"")</f>
        <v>0.99053183624360974</v>
      </c>
      <c r="AA89" s="61">
        <f>IFERROR(Copen!Z89/GAMSCopen!Z89,"")</f>
        <v>0.98937190225293759</v>
      </c>
      <c r="AB89" s="61">
        <f>IFERROR(Copen!AA89/GAMSCopen!AA89,"")</f>
        <v>0.98812906835996628</v>
      </c>
      <c r="AC89" s="61">
        <f>IFERROR(Copen!AB89/GAMSCopen!AB89,"")</f>
        <v>0.98680592403220713</v>
      </c>
      <c r="AD89" s="61">
        <f>IFERROR(Copen!AC89/GAMSCopen!AC89,"")</f>
        <v>0.98540709824497763</v>
      </c>
      <c r="AE89" s="61">
        <f>IFERROR(Copen!AD89/GAMSCopen!AD89,"")</f>
        <v>0.98390612131843369</v>
      </c>
      <c r="AF89" s="61">
        <f>IFERROR(Copen!AE89/GAMSCopen!AE89,"")</f>
        <v>0.98228521581894668</v>
      </c>
      <c r="AG89" s="61">
        <f>IFERROR(Copen!AF89/GAMSCopen!AF89,"")</f>
        <v>0.98053002303498848</v>
      </c>
      <c r="AH89" s="61">
        <f>IFERROR(Copen!AG89/GAMSCopen!AG89,"")</f>
        <v>0.97862988384638383</v>
      </c>
      <c r="AI89" s="61">
        <f>IFERROR(Copen!AH89/GAMSCopen!AH89,"")</f>
        <v>0.9765780449908037</v>
      </c>
      <c r="AJ89" s="61">
        <f>IFERROR(Copen!AI89/GAMSCopen!AI89,"")</f>
        <v>0.97437174454355202</v>
      </c>
      <c r="AK89" s="61">
        <f>IFERROR(Copen!AJ89/GAMSCopen!AJ89,"")</f>
        <v>0.97232875395078877</v>
      </c>
      <c r="AL89" s="61">
        <f>IFERROR(Copen!AK89/GAMSCopen!AK89,"")</f>
        <v>0.97048310283979478</v>
      </c>
      <c r="AM89" s="61">
        <f>IFERROR(Copen!AL89/GAMSCopen!AL89,"")</f>
        <v>0.96884472766168783</v>
      </c>
      <c r="AN89" s="61">
        <f>IFERROR(Copen!AM89/GAMSCopen!AM89,"")</f>
        <v>0.967409982059239</v>
      </c>
      <c r="AO89" s="61">
        <f>IFERROR(Copen!AN89/GAMSCopen!AN89,"")</f>
        <v>0.96616775797425047</v>
      </c>
      <c r="AP89" s="61">
        <f>IFERROR(Copen!AO89/GAMSCopen!AO89,"")</f>
        <v>0.96510315983069994</v>
      </c>
      <c r="AQ89" s="61">
        <f>IFERROR(Copen!AP89/GAMSCopen!AP89,"")</f>
        <v>0.96419973311950569</v>
      </c>
      <c r="AR89" s="61">
        <f>IFERROR(Copen!AQ89/GAMSCopen!AQ89,"")</f>
        <v>0.96344080689480782</v>
      </c>
      <c r="AS89" s="61">
        <f>IFERROR(Copen!AR89/GAMSCopen!AR89,"")</f>
        <v>0.96281028148186609</v>
      </c>
      <c r="AT89" s="61">
        <f>IFERROR(Copen!AS89/GAMSCopen!AS89,"")</f>
        <v>0.9622930655140447</v>
      </c>
      <c r="AU89" s="61">
        <f>IFERROR(Copen!AT89/GAMSCopen!AT89,"")</f>
        <v>0.96187529138530226</v>
      </c>
      <c r="AV89" s="61">
        <f>IFERROR(Copen!AU89/GAMSCopen!AU89,"")</f>
        <v>0.96154439207372577</v>
      </c>
      <c r="AW89" s="61">
        <f>IFERROR(Copen!AV89/GAMSCopen!AV89,"")</f>
        <v>0.96128909307781096</v>
      </c>
      <c r="AX89" s="61">
        <f>IFERROR(Copen!AW89/GAMSCopen!AW89,"")</f>
        <v>0.96109935432348881</v>
      </c>
      <c r="AY89" s="61">
        <f>IFERROR(Copen!AX89/GAMSCopen!AX89,"")</f>
        <v>0.96096628450412491</v>
      </c>
      <c r="AZ89" s="61">
        <f>IFERROR(Copen!AY89/GAMSCopen!AY89,"")</f>
        <v>0.96088204208137817</v>
      </c>
      <c r="BA89" s="61">
        <f>IFERROR(Copen!AZ89/GAMSCopen!AZ89,"")</f>
        <v>0.96083973160708358</v>
      </c>
      <c r="BB89" s="61">
        <f>IFERROR(Copen!BA89/GAMSCopen!BA89,"")</f>
        <v>0.96083330012616019</v>
      </c>
      <c r="BC89" s="61">
        <f>IFERROR(Copen!BB89/GAMSCopen!BB89,"")</f>
        <v>0.96085743542677937</v>
      </c>
      <c r="BD89" s="61">
        <f>IFERROR(Copen!BC89/GAMSCopen!BC89,"")</f>
        <v>0.96090772202411867</v>
      </c>
      <c r="BE89" s="61">
        <f>IFERROR(Copen!BD89/GAMSCopen!BD89,"")</f>
        <v>0.96098025329115289</v>
      </c>
      <c r="BF89" s="61">
        <f>IFERROR(Copen!BE89/GAMSCopen!BE89,"")</f>
        <v>0.96107158966968675</v>
      </c>
      <c r="BG89" s="61">
        <f>IFERROR(Copen!BF89/GAMSCopen!BF89,"")</f>
        <v>0.96117871471059657</v>
      </c>
      <c r="BH89" s="61">
        <f>IFERROR(Copen!BG89/GAMSCopen!BG89,"")</f>
        <v>0.96129899162217991</v>
      </c>
      <c r="BI89" s="61">
        <f>IFERROR(Copen!BH89/GAMSCopen!BH89,"")</f>
        <v>0.96143012187725563</v>
      </c>
      <c r="BJ89" s="61">
        <f>IFERROR(Copen!BI89/GAMSCopen!BI89,"")</f>
        <v>0.96157010671664411</v>
      </c>
    </row>
    <row r="90" spans="1:62" x14ac:dyDescent="0.25">
      <c r="A90" t="str">
        <f>Copen!A90</f>
        <v>Concentration in deep oceans (GTC)</v>
      </c>
      <c r="B90" t="str">
        <f>GAMSbase!A90</f>
        <v>Concentration in deep oceans (GTC)</v>
      </c>
      <c r="C90" s="61">
        <f>IFERROR(Copen!B90/GAMSCopen!B90,"")</f>
        <v>1</v>
      </c>
      <c r="D90" s="61">
        <f>IFERROR(Copen!C90/GAMSCopen!C90,"")</f>
        <v>0.99999999999999978</v>
      </c>
      <c r="E90" s="61">
        <f>IFERROR(Copen!D90/GAMSCopen!D90,"")</f>
        <v>0.99999999999999778</v>
      </c>
      <c r="F90" s="61">
        <f>IFERROR(Copen!E90/GAMSCopen!E90,"")</f>
        <v>0.999999999999998</v>
      </c>
      <c r="G90" s="61">
        <f>IFERROR(Copen!F90/GAMSCopen!F90,"")</f>
        <v>0.99999999999999856</v>
      </c>
      <c r="H90" s="61">
        <f>IFERROR(Copen!G90/GAMSCopen!G90,"")</f>
        <v>0.99999998800561452</v>
      </c>
      <c r="I90" s="61">
        <f>IFERROR(Copen!H90/GAMSCopen!H90,"")</f>
        <v>0.99999994982575025</v>
      </c>
      <c r="J90" s="61">
        <f>IFERROR(Copen!I90/GAMSCopen!I90,"")</f>
        <v>0.99999986919295669</v>
      </c>
      <c r="K90" s="61">
        <f>IFERROR(Copen!J90/GAMSCopen!J90,"")</f>
        <v>0.99999972758234879</v>
      </c>
      <c r="L90" s="61">
        <f>IFERROR(Copen!K90/GAMSCopen!K90,"")</f>
        <v>0.99999950498432599</v>
      </c>
      <c r="M90" s="61">
        <f>IFERROR(Copen!L90/GAMSCopen!L90,"")</f>
        <v>0.99999918003606947</v>
      </c>
      <c r="N90" s="61">
        <f>IFERROR(Copen!M90/GAMSCopen!M90,"")</f>
        <v>0.99999872991826144</v>
      </c>
      <c r="O90" s="61">
        <f>IFERROR(Copen!N90/GAMSCopen!N90,"")</f>
        <v>0.99999813010866878</v>
      </c>
      <c r="P90" s="61">
        <f>IFERROR(Copen!O90/GAMSCopen!O90,"")</f>
        <v>0.99999735468268836</v>
      </c>
      <c r="Q90" s="61">
        <f>IFERROR(Copen!P90/GAMSCopen!P90,"")</f>
        <v>0.99999637653063655</v>
      </c>
      <c r="R90" s="61">
        <f>IFERROR(Copen!Q90/GAMSCopen!Q90,"")</f>
        <v>0.99999516679371836</v>
      </c>
      <c r="S90" s="61">
        <f>IFERROR(Copen!R90/GAMSCopen!R90,"")</f>
        <v>0.99999369435809105</v>
      </c>
      <c r="T90" s="61">
        <f>IFERROR(Copen!S90/GAMSCopen!S90,"")</f>
        <v>0.99999192520822289</v>
      </c>
      <c r="U90" s="61">
        <f>IFERROR(Copen!T90/GAMSCopen!T90,"")</f>
        <v>0.99998982180663309</v>
      </c>
      <c r="V90" s="61">
        <f>IFERROR(Copen!U90/GAMSCopen!U90,"")</f>
        <v>0.99998734234204933</v>
      </c>
      <c r="W90" s="61">
        <f>IFERROR(Copen!V90/GAMSCopen!V90,"")</f>
        <v>0.99998443997631647</v>
      </c>
      <c r="X90" s="61">
        <f>IFERROR(Copen!W90/GAMSCopen!W90,"")</f>
        <v>0.99998106259317088</v>
      </c>
      <c r="Y90" s="61">
        <f>IFERROR(Copen!X90/GAMSCopen!X90,"")</f>
        <v>0.99997716042214835</v>
      </c>
      <c r="Z90" s="61">
        <f>IFERROR(Copen!Y90/GAMSCopen!Y90,"")</f>
        <v>0.99997268110084081</v>
      </c>
      <c r="AA90" s="61">
        <f>IFERROR(Copen!Z90/GAMSCopen!Z90,"")</f>
        <v>0.99996757052440155</v>
      </c>
      <c r="AB90" s="61">
        <f>IFERROR(Copen!AA90/GAMSCopen!AA90,"")</f>
        <v>0.99996177361336536</v>
      </c>
      <c r="AC90" s="61">
        <f>IFERROR(Copen!AB90/GAMSCopen!AB90,"")</f>
        <v>0.99995523545468235</v>
      </c>
      <c r="AD90" s="61">
        <f>IFERROR(Copen!AC90/GAMSCopen!AC90,"")</f>
        <v>0.9999479024396063</v>
      </c>
      <c r="AE90" s="61">
        <f>IFERROR(Copen!AD90/GAMSCopen!AD90,"")</f>
        <v>0.99993972357754657</v>
      </c>
      <c r="AF90" s="61">
        <f>IFERROR(Copen!AE90/GAMSCopen!AE90,"")</f>
        <v>0.99993063231085322</v>
      </c>
      <c r="AG90" s="61">
        <f>IFERROR(Copen!AF90/GAMSCopen!AF90,"")</f>
        <v>0.99992055110873002</v>
      </c>
      <c r="AH90" s="61">
        <f>IFERROR(Copen!AG90/GAMSCopen!AG90,"")</f>
        <v>0.99990939315881866</v>
      </c>
      <c r="AI90" s="61">
        <f>IFERROR(Copen!AH90/GAMSCopen!AH90,"")</f>
        <v>0.99989706431374514</v>
      </c>
      <c r="AJ90" s="61">
        <f>IFERROR(Copen!AI90/GAMSCopen!AI90,"")</f>
        <v>0.99988346524168048</v>
      </c>
      <c r="AK90" s="61">
        <f>IFERROR(Copen!AJ90/GAMSCopen!AJ90,"")</f>
        <v>0.99986849370447806</v>
      </c>
      <c r="AL90" s="61">
        <f>IFERROR(Copen!AK90/GAMSCopen!AK90,"")</f>
        <v>0.99985223379911736</v>
      </c>
      <c r="AM90" s="61">
        <f>IFERROR(Copen!AL90/GAMSCopen!AL90,"")</f>
        <v>0.99983479177946577</v>
      </c>
      <c r="AN90" s="61">
        <f>IFERROR(Copen!AM90/GAMSCopen!AM90,"")</f>
        <v>0.99981628198346917</v>
      </c>
      <c r="AO90" s="61">
        <f>IFERROR(Copen!AN90/GAMSCopen!AN90,"")</f>
        <v>0.99979681868784087</v>
      </c>
      <c r="AP90" s="61">
        <f>IFERROR(Copen!AO90/GAMSCopen!AO90,"")</f>
        <v>0.99977651146317126</v>
      </c>
      <c r="AQ90" s="61">
        <f>IFERROR(Copen!AP90/GAMSCopen!AP90,"")</f>
        <v>0.99975546266596582</v>
      </c>
      <c r="AR90" s="61">
        <f>IFERROR(Copen!AQ90/GAMSCopen!AQ90,"")</f>
        <v>0.99973376625335419</v>
      </c>
      <c r="AS90" s="61">
        <f>IFERROR(Copen!AR90/GAMSCopen!AR90,"")</f>
        <v>0.99971150741507175</v>
      </c>
      <c r="AT90" s="61">
        <f>IFERROR(Copen!AS90/GAMSCopen!AS90,"")</f>
        <v>0.99968876270158069</v>
      </c>
      <c r="AU90" s="61">
        <f>IFERROR(Copen!AT90/GAMSCopen!AT90,"")</f>
        <v>0.99966560044182706</v>
      </c>
      <c r="AV90" s="61">
        <f>IFERROR(Copen!AU90/GAMSCopen!AU90,"")</f>
        <v>0.99964208131767684</v>
      </c>
      <c r="AW90" s="61">
        <f>IFERROR(Copen!AV90/GAMSCopen!AV90,"")</f>
        <v>0.99961825900976642</v>
      </c>
      <c r="AX90" s="61">
        <f>IFERROR(Copen!AW90/GAMSCopen!AW90,"")</f>
        <v>0.99959418086112295</v>
      </c>
      <c r="AY90" s="61">
        <f>IFERROR(Copen!AX90/GAMSCopen!AX90,"")</f>
        <v>0.99956988852554807</v>
      </c>
      <c r="AZ90" s="61">
        <f>IFERROR(Copen!AY90/GAMSCopen!AY90,"")</f>
        <v>0.99954541858152413</v>
      </c>
      <c r="BA90" s="61">
        <f>IFERROR(Copen!AZ90/GAMSCopen!AZ90,"")</f>
        <v>0.99952080310136882</v>
      </c>
      <c r="BB90" s="61">
        <f>IFERROR(Copen!BA90/GAMSCopen!BA90,"")</f>
        <v>0.9994960701710448</v>
      </c>
      <c r="BC90" s="61">
        <f>IFERROR(Copen!BB90/GAMSCopen!BB90,"")</f>
        <v>0.99947124435985724</v>
      </c>
      <c r="BD90" s="61">
        <f>IFERROR(Copen!BC90/GAMSCopen!BC90,"")</f>
        <v>0.99944634714123293</v>
      </c>
      <c r="BE90" s="61">
        <f>IFERROR(Copen!BD90/GAMSCopen!BD90,"")</f>
        <v>0.99942139727685941</v>
      </c>
      <c r="BF90" s="61">
        <f>IFERROR(Copen!BE90/GAMSCopen!BE90,"")</f>
        <v>0.99939641114703026</v>
      </c>
      <c r="BG90" s="61">
        <f>IFERROR(Copen!BF90/GAMSCopen!BF90,"")</f>
        <v>0.99937140304363203</v>
      </c>
      <c r="BH90" s="61">
        <f>IFERROR(Copen!BG90/GAMSCopen!BG90,"")</f>
        <v>0.99934638542891374</v>
      </c>
      <c r="BI90" s="61">
        <f>IFERROR(Copen!BH90/GAMSCopen!BH90,"")</f>
        <v>0.99932136916345948</v>
      </c>
      <c r="BJ90" s="61">
        <f>IFERROR(Copen!BI90/GAMSCopen!BI90,"")</f>
        <v>0.99929636370666353</v>
      </c>
    </row>
    <row r="91" spans="1:62" x14ac:dyDescent="0.25">
      <c r="A91" t="str">
        <f>Copen!A91</f>
        <v>CUMULATIVE EMISSIONS/HOTELLING RENTS</v>
      </c>
      <c r="B91" t="str">
        <f>GAMSbase!A91</f>
        <v>* CUMULATIVE EMISSIONS</v>
      </c>
      <c r="C91" s="61" t="str">
        <f>IFERROR(Copen!B91/GAMSCopen!B91,"")</f>
        <v/>
      </c>
      <c r="D91" s="61" t="str">
        <f>IFERROR(Copen!C91/GAMSCopen!C91,"")</f>
        <v/>
      </c>
      <c r="E91" s="61" t="str">
        <f>IFERROR(Copen!D91/GAMSCopen!D91,"")</f>
        <v/>
      </c>
      <c r="F91" s="61" t="str">
        <f>IFERROR(Copen!E91/GAMSCopen!E91,"")</f>
        <v/>
      </c>
      <c r="G91" s="61" t="str">
        <f>IFERROR(Copen!F91/GAMSCopen!F91,"")</f>
        <v/>
      </c>
      <c r="H91" s="61" t="str">
        <f>IFERROR(Copen!G91/GAMSCopen!G91,"")</f>
        <v/>
      </c>
      <c r="I91" s="61" t="str">
        <f>IFERROR(Copen!H91/GAMSCopen!H91,"")</f>
        <v/>
      </c>
      <c r="J91" s="61" t="str">
        <f>IFERROR(Copen!I91/GAMSCopen!I91,"")</f>
        <v/>
      </c>
      <c r="K91" s="61" t="str">
        <f>IFERROR(Copen!J91/GAMSCopen!J91,"")</f>
        <v/>
      </c>
      <c r="L91" s="61" t="str">
        <f>IFERROR(Copen!K91/GAMSCopen!K91,"")</f>
        <v/>
      </c>
      <c r="M91" s="61" t="str">
        <f>IFERROR(Copen!L91/GAMSCopen!L91,"")</f>
        <v/>
      </c>
      <c r="N91" s="61" t="str">
        <f>IFERROR(Copen!M91/GAMSCopen!M91,"")</f>
        <v/>
      </c>
      <c r="O91" s="61" t="str">
        <f>IFERROR(Copen!N91/GAMSCopen!N91,"")</f>
        <v/>
      </c>
      <c r="P91" s="61" t="str">
        <f>IFERROR(Copen!O91/GAMSCopen!O91,"")</f>
        <v/>
      </c>
      <c r="Q91" s="61" t="str">
        <f>IFERROR(Copen!P91/GAMSCopen!P91,"")</f>
        <v/>
      </c>
      <c r="R91" s="61" t="str">
        <f>IFERROR(Copen!Q91/GAMSCopen!Q91,"")</f>
        <v/>
      </c>
      <c r="S91" s="61" t="str">
        <f>IFERROR(Copen!R91/GAMSCopen!R91,"")</f>
        <v/>
      </c>
      <c r="T91" s="61" t="str">
        <f>IFERROR(Copen!S91/GAMSCopen!S91,"")</f>
        <v/>
      </c>
      <c r="U91" s="61" t="str">
        <f>IFERROR(Copen!T91/GAMSCopen!T91,"")</f>
        <v/>
      </c>
      <c r="V91" s="61" t="str">
        <f>IFERROR(Copen!U91/GAMSCopen!U91,"")</f>
        <v/>
      </c>
      <c r="W91" s="61" t="str">
        <f>IFERROR(Copen!V91/GAMSCopen!V91,"")</f>
        <v/>
      </c>
      <c r="X91" s="61" t="str">
        <f>IFERROR(Copen!W91/GAMSCopen!W91,"")</f>
        <v/>
      </c>
      <c r="Y91" s="61" t="str">
        <f>IFERROR(Copen!X91/GAMSCopen!X91,"")</f>
        <v/>
      </c>
      <c r="Z91" s="61" t="str">
        <f>IFERROR(Copen!Y91/GAMSCopen!Y91,"")</f>
        <v/>
      </c>
      <c r="AA91" s="61" t="str">
        <f>IFERROR(Copen!Z91/GAMSCopen!Z91,"")</f>
        <v/>
      </c>
      <c r="AB91" s="61" t="str">
        <f>IFERROR(Copen!AA91/GAMSCopen!AA91,"")</f>
        <v/>
      </c>
      <c r="AC91" s="61" t="str">
        <f>IFERROR(Copen!AB91/GAMSCopen!AB91,"")</f>
        <v/>
      </c>
      <c r="AD91" s="61" t="str">
        <f>IFERROR(Copen!AC91/GAMSCopen!AC91,"")</f>
        <v/>
      </c>
      <c r="AE91" s="61" t="str">
        <f>IFERROR(Copen!AD91/GAMSCopen!AD91,"")</f>
        <v/>
      </c>
      <c r="AF91" s="61" t="str">
        <f>IFERROR(Copen!AE91/GAMSCopen!AE91,"")</f>
        <v/>
      </c>
      <c r="AG91" s="61" t="str">
        <f>IFERROR(Copen!AF91/GAMSCopen!AF91,"")</f>
        <v/>
      </c>
      <c r="AH91" s="61" t="str">
        <f>IFERROR(Copen!AG91/GAMSCopen!AG91,"")</f>
        <v/>
      </c>
      <c r="AI91" s="61" t="str">
        <f>IFERROR(Copen!AH91/GAMSCopen!AH91,"")</f>
        <v/>
      </c>
      <c r="AJ91" s="61" t="str">
        <f>IFERROR(Copen!AI91/GAMSCopen!AI91,"")</f>
        <v/>
      </c>
      <c r="AK91" s="61" t="str">
        <f>IFERROR(Copen!AJ91/GAMSCopen!AJ91,"")</f>
        <v/>
      </c>
      <c r="AL91" s="61" t="str">
        <f>IFERROR(Copen!AK91/GAMSCopen!AK91,"")</f>
        <v/>
      </c>
      <c r="AM91" s="61" t="str">
        <f>IFERROR(Copen!AL91/GAMSCopen!AL91,"")</f>
        <v/>
      </c>
      <c r="AN91" s="61" t="str">
        <f>IFERROR(Copen!AM91/GAMSCopen!AM91,"")</f>
        <v/>
      </c>
      <c r="AO91" s="61" t="str">
        <f>IFERROR(Copen!AN91/GAMSCopen!AN91,"")</f>
        <v/>
      </c>
      <c r="AP91" s="61" t="str">
        <f>IFERROR(Copen!AO91/GAMSCopen!AO91,"")</f>
        <v/>
      </c>
      <c r="AQ91" s="61" t="str">
        <f>IFERROR(Copen!AP91/GAMSCopen!AP91,"")</f>
        <v/>
      </c>
      <c r="AR91" s="61" t="str">
        <f>IFERROR(Copen!AQ91/GAMSCopen!AQ91,"")</f>
        <v/>
      </c>
      <c r="AS91" s="61" t="str">
        <f>IFERROR(Copen!AR91/GAMSCopen!AR91,"")</f>
        <v/>
      </c>
      <c r="AT91" s="61" t="str">
        <f>IFERROR(Copen!AS91/GAMSCopen!AS91,"")</f>
        <v/>
      </c>
      <c r="AU91" s="61" t="str">
        <f>IFERROR(Copen!AT91/GAMSCopen!AT91,"")</f>
        <v/>
      </c>
      <c r="AV91" s="61" t="str">
        <f>IFERROR(Copen!AU91/GAMSCopen!AU91,"")</f>
        <v/>
      </c>
      <c r="AW91" s="61" t="str">
        <f>IFERROR(Copen!AV91/GAMSCopen!AV91,"")</f>
        <v/>
      </c>
      <c r="AX91" s="61" t="str">
        <f>IFERROR(Copen!AW91/GAMSCopen!AW91,"")</f>
        <v/>
      </c>
      <c r="AY91" s="61" t="str">
        <f>IFERROR(Copen!AX91/GAMSCopen!AX91,"")</f>
        <v/>
      </c>
      <c r="AZ91" s="61" t="str">
        <f>IFERROR(Copen!AY91/GAMSCopen!AY91,"")</f>
        <v/>
      </c>
      <c r="BA91" s="61" t="str">
        <f>IFERROR(Copen!AZ91/GAMSCopen!AZ91,"")</f>
        <v/>
      </c>
      <c r="BB91" s="61" t="str">
        <f>IFERROR(Copen!BA91/GAMSCopen!BA91,"")</f>
        <v/>
      </c>
      <c r="BC91" s="61" t="str">
        <f>IFERROR(Copen!BB91/GAMSCopen!BB91,"")</f>
        <v/>
      </c>
      <c r="BD91" s="61" t="str">
        <f>IFERROR(Copen!BC91/GAMSCopen!BC91,"")</f>
        <v/>
      </c>
      <c r="BE91" s="61" t="str">
        <f>IFERROR(Copen!BD91/GAMSCopen!BD91,"")</f>
        <v/>
      </c>
      <c r="BF91" s="61" t="str">
        <f>IFERROR(Copen!BE91/GAMSCopen!BE91,"")</f>
        <v/>
      </c>
      <c r="BG91" s="61" t="str">
        <f>IFERROR(Copen!BF91/GAMSCopen!BF91,"")</f>
        <v/>
      </c>
      <c r="BH91" s="61" t="str">
        <f>IFERROR(Copen!BG91/GAMSCopen!BG91,"")</f>
        <v/>
      </c>
      <c r="BI91" s="61" t="str">
        <f>IFERROR(Copen!BH91/GAMSCopen!BH91,"")</f>
        <v/>
      </c>
      <c r="BJ91" s="61" t="str">
        <f>IFERROR(Copen!BI91/GAMSCopen!BI91,"")</f>
        <v/>
      </c>
    </row>
    <row r="92" spans="1:62" x14ac:dyDescent="0.25">
      <c r="A92" t="str">
        <f>Copen!A92</f>
        <v>Cumulative Emissions to date</v>
      </c>
      <c r="B92" t="str">
        <f>GAMSbase!A92</f>
        <v xml:space="preserve"> Cumulative Emissions to date</v>
      </c>
      <c r="C92" s="61">
        <f>IFERROR(Copen!B92/GAMSCopen!B92,"")</f>
        <v>1</v>
      </c>
      <c r="D92" s="61">
        <f>IFERROR(Copen!C92/GAMSCopen!C92,"")</f>
        <v>1.0000000000268878</v>
      </c>
      <c r="E92" s="61">
        <f>IFERROR(Copen!D92/GAMSCopen!D92,"")</f>
        <v>1.0000000000278739</v>
      </c>
      <c r="F92" s="61">
        <f>IFERROR(Copen!E92/GAMSCopen!E92,"")</f>
        <v>0.99773510336564064</v>
      </c>
      <c r="G92" s="61">
        <f>IFERROR(Copen!F92/GAMSCopen!F92,"")</f>
        <v>0.99575864340529319</v>
      </c>
      <c r="H92" s="61">
        <f>IFERROR(Copen!G92/GAMSCopen!G92,"")</f>
        <v>0.99395595530435243</v>
      </c>
      <c r="I92" s="61">
        <f>IFERROR(Copen!H92/GAMSCopen!H92,"")</f>
        <v>0.99223868257401249</v>
      </c>
      <c r="J92" s="61">
        <f>IFERROR(Copen!I92/GAMSCopen!I92,"")</f>
        <v>0.99059554991210419</v>
      </c>
      <c r="K92" s="61">
        <f>IFERROR(Copen!J92/GAMSCopen!J92,"")</f>
        <v>0.98897382571968262</v>
      </c>
      <c r="L92" s="61">
        <f>IFERROR(Copen!K92/GAMSCopen!K92,"")</f>
        <v>0.98732417498397873</v>
      </c>
      <c r="M92" s="61">
        <f>IFERROR(Copen!L92/GAMSCopen!L92,"")</f>
        <v>0.98560310955820052</v>
      </c>
      <c r="N92" s="61">
        <f>IFERROR(Copen!M92/GAMSCopen!M92,"")</f>
        <v>0.98379563064393205</v>
      </c>
      <c r="O92" s="61">
        <f>IFERROR(Copen!N92/GAMSCopen!N92,"")</f>
        <v>0.98188631456583886</v>
      </c>
      <c r="P92" s="61">
        <f>IFERROR(Copen!O92/GAMSCopen!O92,"")</f>
        <v>0.97983598983070619</v>
      </c>
      <c r="Q92" s="61">
        <f>IFERROR(Copen!P92/GAMSCopen!P92,"")</f>
        <v>0.97761141265044493</v>
      </c>
      <c r="R92" s="61">
        <f>IFERROR(Copen!Q92/GAMSCopen!Q92,"")</f>
        <v>0.97517651681751427</v>
      </c>
      <c r="S92" s="61">
        <f>IFERROR(Copen!R92/GAMSCopen!R92,"")</f>
        <v>0.97249700512010107</v>
      </c>
      <c r="T92" s="61">
        <f>IFERROR(Copen!S92/GAMSCopen!S92,"")</f>
        <v>0.96953439384758489</v>
      </c>
      <c r="U92" s="61">
        <f>IFERROR(Copen!T92/GAMSCopen!T92,"")</f>
        <v>0.96624988137733492</v>
      </c>
      <c r="V92" s="61">
        <f>IFERROR(Copen!U92/GAMSCopen!U92,"")</f>
        <v>0.96262056505670412</v>
      </c>
      <c r="W92" s="61">
        <f>IFERROR(Copen!V92/GAMSCopen!V92,"")</f>
        <v>0.95888031186695333</v>
      </c>
      <c r="X92" s="61">
        <f>IFERROR(Copen!W92/GAMSCopen!W92,"")</f>
        <v>0.95487258441309175</v>
      </c>
      <c r="Y92" s="61">
        <f>IFERROR(Copen!X92/GAMSCopen!X92,"")</f>
        <v>0.95061822350602765</v>
      </c>
      <c r="Z92" s="61">
        <f>IFERROR(Copen!Y92/GAMSCopen!Y92,"")</f>
        <v>0.94613811355705935</v>
      </c>
      <c r="AA92" s="61">
        <f>IFERROR(Copen!Z92/GAMSCopen!Z92,"")</f>
        <v>0.94146752680485901</v>
      </c>
      <c r="AB92" s="61">
        <f>IFERROR(Copen!AA92/GAMSCopen!AA92,"")</f>
        <v>0.93664521217976293</v>
      </c>
      <c r="AC92" s="61">
        <f>IFERROR(Copen!AB92/GAMSCopen!AB92,"")</f>
        <v>0.93171904955796436</v>
      </c>
      <c r="AD92" s="61">
        <f>IFERROR(Copen!AC92/GAMSCopen!AC92,"")</f>
        <v>0.92614127568199001</v>
      </c>
      <c r="AE92" s="61">
        <f>IFERROR(Copen!AD92/GAMSCopen!AD92,"")</f>
        <v>0.92002004482506372</v>
      </c>
      <c r="AF92" s="61">
        <f>IFERROR(Copen!AE92/GAMSCopen!AE92,"")</f>
        <v>0.91339024425473514</v>
      </c>
      <c r="AG92" s="61">
        <f>IFERROR(Copen!AF92/GAMSCopen!AF92,"")</f>
        <v>0.90630129041299723</v>
      </c>
      <c r="AH92" s="61">
        <f>IFERROR(Copen!AG92/GAMSCopen!AG92,"")</f>
        <v>0.898815298831947</v>
      </c>
      <c r="AI92" s="61">
        <f>IFERROR(Copen!AH92/GAMSCopen!AH92,"")</f>
        <v>0.8910043114635009</v>
      </c>
      <c r="AJ92" s="61">
        <f>IFERROR(Copen!AI92/GAMSCopen!AI92,"")</f>
        <v>0.88928729919878302</v>
      </c>
      <c r="AK92" s="61">
        <f>IFERROR(Copen!AJ92/GAMSCopen!AJ92,"")</f>
        <v>0.88871566238261634</v>
      </c>
      <c r="AL92" s="61">
        <f>IFERROR(Copen!AK92/GAMSCopen!AK92,"")</f>
        <v>0.88886999008551659</v>
      </c>
      <c r="AM92" s="61">
        <f>IFERROR(Copen!AL92/GAMSCopen!AL92,"")</f>
        <v>0.88948805480845616</v>
      </c>
      <c r="AN92" s="61">
        <f>IFERROR(Copen!AM92/GAMSCopen!AM92,"")</f>
        <v>0.89040072524937597</v>
      </c>
      <c r="AO92" s="61">
        <f>IFERROR(Copen!AN92/GAMSCopen!AN92,"")</f>
        <v>0.89149679840974627</v>
      </c>
      <c r="AP92" s="61">
        <f>IFERROR(Copen!AO92/GAMSCopen!AO92,"")</f>
        <v>0.89270230401531303</v>
      </c>
      <c r="AQ92" s="61">
        <f>IFERROR(Copen!AP92/GAMSCopen!AP92,"")</f>
        <v>0.89396771983590961</v>
      </c>
      <c r="AR92" s="61">
        <f>IFERROR(Copen!AQ92/GAMSCopen!AQ92,"")</f>
        <v>0.89525980820511508</v>
      </c>
      <c r="AS92" s="61">
        <f>IFERROR(Copen!AR92/GAMSCopen!AR92,"")</f>
        <v>0.89655628399909726</v>
      </c>
      <c r="AT92" s="61">
        <f>IFERROR(Copen!AS92/GAMSCopen!AS92,"")</f>
        <v>0.89784227685036089</v>
      </c>
      <c r="AU92" s="61">
        <f>IFERROR(Copen!AT92/GAMSCopen!AT92,"")</f>
        <v>0.8991079571534859</v>
      </c>
      <c r="AV92" s="61">
        <f>IFERROR(Copen!AU92/GAMSCopen!AU92,"")</f>
        <v>0.90034692870632993</v>
      </c>
      <c r="AW92" s="61">
        <f>IFERROR(Copen!AV92/GAMSCopen!AV92,"")</f>
        <v>0.90155513091858219</v>
      </c>
      <c r="AX92" s="61">
        <f>IFERROR(Copen!AW92/GAMSCopen!AW92,"")</f>
        <v>0.90273007994456855</v>
      </c>
      <c r="AY92" s="61">
        <f>IFERROR(Copen!AX92/GAMSCopen!AX92,"")</f>
        <v>0.90387033240534542</v>
      </c>
      <c r="AZ92" s="61">
        <f>IFERROR(Copen!AY92/GAMSCopen!AY92,"")</f>
        <v>0.90497508840638297</v>
      </c>
      <c r="BA92" s="61">
        <f>IFERROR(Copen!AZ92/GAMSCopen!AZ92,"")</f>
        <v>0.90604386818229521</v>
      </c>
      <c r="BB92" s="61">
        <f>IFERROR(Copen!BA92/GAMSCopen!BA92,"")</f>
        <v>0.90707620024397395</v>
      </c>
      <c r="BC92" s="61">
        <f>IFERROR(Copen!BB92/GAMSCopen!BB92,"")</f>
        <v>0.90808142304991879</v>
      </c>
      <c r="BD92" s="61">
        <f>IFERROR(Copen!BC92/GAMSCopen!BC92,"")</f>
        <v>0.90905765630052071</v>
      </c>
      <c r="BE92" s="61">
        <f>IFERROR(Copen!BD92/GAMSCopen!BD92,"")</f>
        <v>0.91000400902516088</v>
      </c>
      <c r="BF92" s="61">
        <f>IFERROR(Copen!BE92/GAMSCopen!BE92,"")</f>
        <v>0.91092024242942571</v>
      </c>
      <c r="BG92" s="61">
        <f>IFERROR(Copen!BF92/GAMSCopen!BF92,"")</f>
        <v>0.91180654602481082</v>
      </c>
      <c r="BH92" s="61">
        <f>IFERROR(Copen!BG92/GAMSCopen!BG92,"")</f>
        <v>0.91266338798225555</v>
      </c>
      <c r="BI92" s="61">
        <f>IFERROR(Copen!BH92/GAMSCopen!BH92,"")</f>
        <v>0.91349141463122008</v>
      </c>
      <c r="BJ92" s="61">
        <f>IFERROR(Copen!BI92/GAMSCopen!BI92,"")</f>
        <v>0.91429138275204269</v>
      </c>
    </row>
    <row r="93" spans="1:62" x14ac:dyDescent="0.25">
      <c r="A93" t="str">
        <f>Copen!A93</f>
        <v>Ratio to Max</v>
      </c>
      <c r="B93" t="str">
        <f>GAMSbase!A93</f>
        <v>Ratio To Max</v>
      </c>
      <c r="C93" s="61">
        <f>IFERROR(Copen!B93/GAMSCopen!B93,"")</f>
        <v>1</v>
      </c>
      <c r="D93" s="61">
        <f>IFERROR(Copen!C93/GAMSCopen!C93,"")</f>
        <v>1.0000000020606925</v>
      </c>
      <c r="E93" s="61">
        <f>IFERROR(Copen!D93/GAMSCopen!D93,"")</f>
        <v>0.9999999994497748</v>
      </c>
      <c r="F93" s="61">
        <f>IFERROR(Copen!E93/GAMSCopen!E93,"")</f>
        <v>0.99773510260353571</v>
      </c>
      <c r="G93" s="61">
        <f>IFERROR(Copen!F93/GAMSCopen!F93,"")</f>
        <v>0.99575864328954</v>
      </c>
      <c r="H93" s="61">
        <f>IFERROR(Copen!G93/GAMSCopen!G93,"")</f>
        <v>0.99395595577581797</v>
      </c>
      <c r="I93" s="61">
        <f>IFERROR(Copen!H93/GAMSCopen!H93,"")</f>
        <v>0.99223868216611744</v>
      </c>
      <c r="J93" s="61">
        <f>IFERROR(Copen!I93/GAMSCopen!I93,"")</f>
        <v>0.99059554937528993</v>
      </c>
      <c r="K93" s="61">
        <f>IFERROR(Copen!J93/GAMSCopen!J93,"")</f>
        <v>0.98897382562805791</v>
      </c>
      <c r="L93" s="61">
        <f>IFERROR(Copen!K93/GAMSCopen!K93,"")</f>
        <v>0.98732417481842694</v>
      </c>
      <c r="M93" s="61">
        <f>IFERROR(Copen!L93/GAMSCopen!L93,"")</f>
        <v>0.98560310993645184</v>
      </c>
      <c r="N93" s="61">
        <f>IFERROR(Copen!M93/GAMSCopen!M93,"")</f>
        <v>0.9837956307335094</v>
      </c>
      <c r="O93" s="61">
        <f>IFERROR(Copen!N93/GAMSCopen!N93,"")</f>
        <v>0.98188631494444112</v>
      </c>
      <c r="P93" s="61">
        <f>IFERROR(Copen!O93/GAMSCopen!O93,"")</f>
        <v>0.97983598948153805</v>
      </c>
      <c r="Q93" s="61">
        <f>IFERROR(Copen!P93/GAMSCopen!P93,"")</f>
        <v>0.97761141255559325</v>
      </c>
      <c r="R93" s="61">
        <f>IFERROR(Copen!Q93/GAMSCopen!Q93,"")</f>
        <v>0.97517651708705944</v>
      </c>
      <c r="S93" s="61">
        <f>IFERROR(Copen!R93/GAMSCopen!R93,"")</f>
        <v>0.97249700510089143</v>
      </c>
      <c r="T93" s="61">
        <f>IFERROR(Copen!S93/GAMSCopen!S93,"")</f>
        <v>0.96953439396387553</v>
      </c>
      <c r="U93" s="61">
        <f>IFERROR(Copen!T93/GAMSCopen!T93,"")</f>
        <v>0.96624988156405178</v>
      </c>
      <c r="V93" s="61">
        <f>IFERROR(Copen!U93/GAMSCopen!U93,"")</f>
        <v>0.96262056515355321</v>
      </c>
      <c r="W93" s="61">
        <f>IFERROR(Copen!V93/GAMSCopen!V93,"")</f>
        <v>0.95888031175062904</v>
      </c>
      <c r="X93" s="61">
        <f>IFERROR(Copen!W93/GAMSCopen!W93,"")</f>
        <v>0.95487258452992296</v>
      </c>
      <c r="Y93" s="61">
        <f>IFERROR(Copen!X93/GAMSCopen!X93,"")</f>
        <v>0.95061822330116341</v>
      </c>
      <c r="Z93" s="61">
        <f>IFERROR(Copen!Y93/GAMSCopen!Y93,"")</f>
        <v>0.94613811366151412</v>
      </c>
      <c r="AA93" s="61">
        <f>IFERROR(Copen!Z93/GAMSCopen!Z93,"")</f>
        <v>0.9414675266192758</v>
      </c>
      <c r="AB93" s="61">
        <f>IFERROR(Copen!AA93/GAMSCopen!AA93,"")</f>
        <v>0.9366452119889096</v>
      </c>
      <c r="AC93" s="61">
        <f>IFERROR(Copen!AB93/GAMSCopen!AB93,"")</f>
        <v>0.93171904941191719</v>
      </c>
      <c r="AD93" s="61">
        <f>IFERROR(Copen!AC93/GAMSCopen!AC93,"")</f>
        <v>0.92614127547927327</v>
      </c>
      <c r="AE93" s="61">
        <f>IFERROR(Copen!AD93/GAMSCopen!AD93,"")</f>
        <v>0.92002004483736621</v>
      </c>
      <c r="AF93" s="61">
        <f>IFERROR(Copen!AE93/GAMSCopen!AE93,"")</f>
        <v>0.91339024440709415</v>
      </c>
      <c r="AG93" s="61">
        <f>IFERROR(Copen!AF93/GAMSCopen!AF93,"")</f>
        <v>0.90630129029249806</v>
      </c>
      <c r="AH93" s="61">
        <f>IFERROR(Copen!AG93/GAMSCopen!AG93,"")</f>
        <v>0.898815298794164</v>
      </c>
      <c r="AI93" s="61">
        <f>IFERROR(Copen!AH93/GAMSCopen!AH93,"")</f>
        <v>0.89100431127591206</v>
      </c>
      <c r="AJ93" s="61">
        <f>IFERROR(Copen!AI93/GAMSCopen!AI93,"")</f>
        <v>0.88928729915592541</v>
      </c>
      <c r="AK93" s="61">
        <f>IFERROR(Copen!AJ93/GAMSCopen!AJ93,"")</f>
        <v>0.8887156624590864</v>
      </c>
      <c r="AL93" s="61">
        <f>IFERROR(Copen!AK93/GAMSCopen!AK93,"")</f>
        <v>0.88886999024820534</v>
      </c>
      <c r="AM93" s="61">
        <f>IFERROR(Copen!AL93/GAMSCopen!AL93,"")</f>
        <v>0.88948805485047688</v>
      </c>
      <c r="AN93" s="61">
        <f>IFERROR(Copen!AM93/GAMSCopen!AM93,"")</f>
        <v>0.89040072511315449</v>
      </c>
      <c r="AO93" s="61">
        <f>IFERROR(Copen!AN93/GAMSCopen!AN93,"")</f>
        <v>0.89149679832677542</v>
      </c>
      <c r="AP93" s="61">
        <f>IFERROR(Copen!AO93/GAMSCopen!AO93,"")</f>
        <v>0.89270230412304197</v>
      </c>
      <c r="AQ93" s="61">
        <f>IFERROR(Copen!AP93/GAMSCopen!AP93,"")</f>
        <v>0.89396771969088529</v>
      </c>
      <c r="AR93" s="61">
        <f>IFERROR(Copen!AQ93/GAMSCopen!AQ93,"")</f>
        <v>0.89525980814356809</v>
      </c>
      <c r="AS93" s="61">
        <f>IFERROR(Copen!AR93/GAMSCopen!AR93,"")</f>
        <v>0.896556284142765</v>
      </c>
      <c r="AT93" s="61">
        <f>IFERROR(Copen!AS93/GAMSCopen!AS93,"")</f>
        <v>0.89784227673646588</v>
      </c>
      <c r="AU93" s="61">
        <f>IFERROR(Copen!AT93/GAMSCopen!AT93,"")</f>
        <v>0.89910795715548875</v>
      </c>
      <c r="AV93" s="61">
        <f>IFERROR(Copen!AU93/GAMSCopen!AU93,"")</f>
        <v>0.90034692860689669</v>
      </c>
      <c r="AW93" s="61">
        <f>IFERROR(Copen!AV93/GAMSCopen!AV93,"")</f>
        <v>0.90155513084899752</v>
      </c>
      <c r="AX93" s="61">
        <f>IFERROR(Copen!AW93/GAMSCopen!AW93,"")</f>
        <v>0.9027300798602671</v>
      </c>
      <c r="AY93" s="61">
        <f>IFERROR(Copen!AX93/GAMSCopen!AX93,"")</f>
        <v>0.90387033229982805</v>
      </c>
      <c r="AZ93" s="61">
        <f>IFERROR(Copen!AY93/GAMSCopen!AY93,"")</f>
        <v>0.90497508826959905</v>
      </c>
      <c r="BA93" s="61">
        <f>IFERROR(Copen!AZ93/GAMSCopen!AZ93,"")</f>
        <v>0.90604386825024985</v>
      </c>
      <c r="BB93" s="61">
        <f>IFERROR(Copen!BA93/GAMSCopen!BA93,"")</f>
        <v>0.9070762001037973</v>
      </c>
      <c r="BC93" s="61">
        <f>IFERROR(Copen!BB93/GAMSCopen!BB93,"")</f>
        <v>0.90808142307368178</v>
      </c>
      <c r="BD93" s="61">
        <f>IFERROR(Copen!BC93/GAMSCopen!BC93,"")</f>
        <v>0.90905765628240898</v>
      </c>
      <c r="BE93" s="61">
        <f>IFERROR(Copen!BD93/GAMSCopen!BD93,"")</f>
        <v>0.9100040091490178</v>
      </c>
      <c r="BF93" s="61">
        <f>IFERROR(Copen!BE93/GAMSCopen!BE93,"")</f>
        <v>0.9109202425219296</v>
      </c>
      <c r="BG93" s="61">
        <f>IFERROR(Copen!BF93/GAMSCopen!BF93,"")</f>
        <v>0.91180654592250598</v>
      </c>
      <c r="BH93" s="61">
        <f>IFERROR(Copen!BG93/GAMSCopen!BG93,"")</f>
        <v>0.91266338793043622</v>
      </c>
      <c r="BI93" s="61">
        <f>IFERROR(Copen!BH93/GAMSCopen!BH93,"")</f>
        <v>0.91349141454683014</v>
      </c>
      <c r="BJ93" s="61">
        <f>IFERROR(Copen!BI93/GAMSCopen!BI93,"")</f>
        <v>0.91429138283994849</v>
      </c>
    </row>
    <row r="94" spans="1:62" x14ac:dyDescent="0.25">
      <c r="A94" t="str">
        <f>Copen!A94</f>
        <v>Maximum ratio</v>
      </c>
      <c r="B94" t="str">
        <f>GAMSbase!A94</f>
        <v>Max Ratio</v>
      </c>
      <c r="C94" s="61" t="str">
        <f>IFERROR(Copen!B94/GAMSCopen!B94,"")</f>
        <v/>
      </c>
      <c r="D94" s="61" t="str">
        <f>IFERROR(Copen!C94/GAMSCopen!C94,"")</f>
        <v/>
      </c>
      <c r="E94" s="61" t="str">
        <f>IFERROR(Copen!D94/GAMSCopen!D94,"")</f>
        <v/>
      </c>
      <c r="F94" s="61" t="str">
        <f>IFERROR(Copen!E94/GAMSCopen!E94,"")</f>
        <v/>
      </c>
      <c r="G94" s="61" t="str">
        <f>IFERROR(Copen!F94/GAMSCopen!F94,"")</f>
        <v/>
      </c>
      <c r="H94" s="61" t="str">
        <f>IFERROR(Copen!G94/GAMSCopen!G94,"")</f>
        <v/>
      </c>
      <c r="I94" s="61" t="str">
        <f>IFERROR(Copen!H94/GAMSCopen!H94,"")</f>
        <v/>
      </c>
      <c r="J94" s="61" t="str">
        <f>IFERROR(Copen!I94/GAMSCopen!I94,"")</f>
        <v/>
      </c>
      <c r="K94" s="61" t="str">
        <f>IFERROR(Copen!J94/GAMSCopen!J94,"")</f>
        <v/>
      </c>
      <c r="L94" s="61" t="str">
        <f>IFERROR(Copen!K94/GAMSCopen!K94,"")</f>
        <v/>
      </c>
      <c r="M94" s="61" t="str">
        <f>IFERROR(Copen!L94/GAMSCopen!L94,"")</f>
        <v/>
      </c>
      <c r="N94" s="61" t="str">
        <f>IFERROR(Copen!M94/GAMSCopen!M94,"")</f>
        <v/>
      </c>
      <c r="O94" s="61" t="str">
        <f>IFERROR(Copen!N94/GAMSCopen!N94,"")</f>
        <v/>
      </c>
      <c r="P94" s="61" t="str">
        <f>IFERROR(Copen!O94/GAMSCopen!O94,"")</f>
        <v/>
      </c>
      <c r="Q94" s="61" t="str">
        <f>IFERROR(Copen!P94/GAMSCopen!P94,"")</f>
        <v/>
      </c>
      <c r="R94" s="61" t="str">
        <f>IFERROR(Copen!Q94/GAMSCopen!Q94,"")</f>
        <v/>
      </c>
      <c r="S94" s="61" t="str">
        <f>IFERROR(Copen!R94/GAMSCopen!R94,"")</f>
        <v/>
      </c>
      <c r="T94" s="61" t="str">
        <f>IFERROR(Copen!S94/GAMSCopen!S94,"")</f>
        <v/>
      </c>
      <c r="U94" s="61" t="str">
        <f>IFERROR(Copen!T94/GAMSCopen!T94,"")</f>
        <v/>
      </c>
      <c r="V94" s="61" t="str">
        <f>IFERROR(Copen!U94/GAMSCopen!U94,"")</f>
        <v/>
      </c>
      <c r="W94" s="61" t="str">
        <f>IFERROR(Copen!V94/GAMSCopen!V94,"")</f>
        <v/>
      </c>
      <c r="X94" s="61" t="str">
        <f>IFERROR(Copen!W94/GAMSCopen!W94,"")</f>
        <v/>
      </c>
      <c r="Y94" s="61" t="str">
        <f>IFERROR(Copen!X94/GAMSCopen!X94,"")</f>
        <v/>
      </c>
      <c r="Z94" s="61" t="str">
        <f>IFERROR(Copen!Y94/GAMSCopen!Y94,"")</f>
        <v/>
      </c>
      <c r="AA94" s="61" t="str">
        <f>IFERROR(Copen!Z94/GAMSCopen!Z94,"")</f>
        <v/>
      </c>
      <c r="AB94" s="61" t="str">
        <f>IFERROR(Copen!AA94/GAMSCopen!AA94,"")</f>
        <v/>
      </c>
      <c r="AC94" s="61" t="str">
        <f>IFERROR(Copen!AB94/GAMSCopen!AB94,"")</f>
        <v/>
      </c>
      <c r="AD94" s="61" t="str">
        <f>IFERROR(Copen!AC94/GAMSCopen!AC94,"")</f>
        <v/>
      </c>
      <c r="AE94" s="61" t="str">
        <f>IFERROR(Copen!AD94/GAMSCopen!AD94,"")</f>
        <v/>
      </c>
      <c r="AF94" s="61" t="str">
        <f>IFERROR(Copen!AE94/GAMSCopen!AE94,"")</f>
        <v/>
      </c>
      <c r="AG94" s="61" t="str">
        <f>IFERROR(Copen!AF94/GAMSCopen!AF94,"")</f>
        <v/>
      </c>
      <c r="AH94" s="61" t="str">
        <f>IFERROR(Copen!AG94/GAMSCopen!AG94,"")</f>
        <v/>
      </c>
      <c r="AI94" s="61" t="str">
        <f>IFERROR(Copen!AH94/GAMSCopen!AH94,"")</f>
        <v/>
      </c>
      <c r="AJ94" s="61" t="str">
        <f>IFERROR(Copen!AI94/GAMSCopen!AI94,"")</f>
        <v/>
      </c>
      <c r="AK94" s="61" t="str">
        <f>IFERROR(Copen!AJ94/GAMSCopen!AJ94,"")</f>
        <v/>
      </c>
      <c r="AL94" s="61" t="str">
        <f>IFERROR(Copen!AK94/GAMSCopen!AK94,"")</f>
        <v/>
      </c>
      <c r="AM94" s="61" t="str">
        <f>IFERROR(Copen!AL94/GAMSCopen!AL94,"")</f>
        <v/>
      </c>
      <c r="AN94" s="61" t="str">
        <f>IFERROR(Copen!AM94/GAMSCopen!AM94,"")</f>
        <v/>
      </c>
      <c r="AO94" s="61" t="str">
        <f>IFERROR(Copen!AN94/GAMSCopen!AN94,"")</f>
        <v/>
      </c>
      <c r="AP94" s="61" t="str">
        <f>IFERROR(Copen!AO94/GAMSCopen!AO94,"")</f>
        <v/>
      </c>
      <c r="AQ94" s="61" t="str">
        <f>IFERROR(Copen!AP94/GAMSCopen!AP94,"")</f>
        <v/>
      </c>
      <c r="AR94" s="61" t="str">
        <f>IFERROR(Copen!AQ94/GAMSCopen!AQ94,"")</f>
        <v/>
      </c>
      <c r="AS94" s="61" t="str">
        <f>IFERROR(Copen!AR94/GAMSCopen!AR94,"")</f>
        <v/>
      </c>
      <c r="AT94" s="61" t="str">
        <f>IFERROR(Copen!AS94/GAMSCopen!AS94,"")</f>
        <v/>
      </c>
      <c r="AU94" s="61" t="str">
        <f>IFERROR(Copen!AT94/GAMSCopen!AT94,"")</f>
        <v/>
      </c>
      <c r="AV94" s="61" t="str">
        <f>IFERROR(Copen!AU94/GAMSCopen!AU94,"")</f>
        <v/>
      </c>
      <c r="AW94" s="61" t="str">
        <f>IFERROR(Copen!AV94/GAMSCopen!AV94,"")</f>
        <v/>
      </c>
      <c r="AX94" s="61" t="str">
        <f>IFERROR(Copen!AW94/GAMSCopen!AW94,"")</f>
        <v/>
      </c>
      <c r="AY94" s="61" t="str">
        <f>IFERROR(Copen!AX94/GAMSCopen!AX94,"")</f>
        <v/>
      </c>
      <c r="AZ94" s="61" t="str">
        <f>IFERROR(Copen!AY94/GAMSCopen!AY94,"")</f>
        <v/>
      </c>
      <c r="BA94" s="61" t="str">
        <f>IFERROR(Copen!AZ94/GAMSCopen!AZ94,"")</f>
        <v/>
      </c>
      <c r="BB94" s="61" t="str">
        <f>IFERROR(Copen!BA94/GAMSCopen!BA94,"")</f>
        <v/>
      </c>
      <c r="BC94" s="61" t="str">
        <f>IFERROR(Copen!BB94/GAMSCopen!BB94,"")</f>
        <v/>
      </c>
      <c r="BD94" s="61" t="str">
        <f>IFERROR(Copen!BC94/GAMSCopen!BC94,"")</f>
        <v/>
      </c>
      <c r="BE94" s="61" t="str">
        <f>IFERROR(Copen!BD94/GAMSCopen!BD94,"")</f>
        <v/>
      </c>
      <c r="BF94" s="61" t="str">
        <f>IFERROR(Copen!BE94/GAMSCopen!BE94,"")</f>
        <v/>
      </c>
      <c r="BG94" s="61" t="str">
        <f>IFERROR(Copen!BF94/GAMSCopen!BF94,"")</f>
        <v/>
      </c>
      <c r="BH94" s="61" t="str">
        <f>IFERROR(Copen!BG94/GAMSCopen!BG94,"")</f>
        <v/>
      </c>
      <c r="BI94" s="61" t="str">
        <f>IFERROR(Copen!BH94/GAMSCopen!BH94,"")</f>
        <v/>
      </c>
      <c r="BJ94" s="61" t="str">
        <f>IFERROR(Copen!BI94/GAMSCopen!BI94,"")</f>
        <v/>
      </c>
    </row>
    <row r="95" spans="1:62" x14ac:dyDescent="0.25">
      <c r="A95" t="str">
        <f>Copen!A95</f>
        <v>Coefficient of Hotelling rent on ratio</v>
      </c>
      <c r="B95" t="str">
        <f>GAMSbase!A95</f>
        <v>Coefficient of Hotelling rent on ratio</v>
      </c>
      <c r="C95" s="61" t="str">
        <f>IFERROR(Copen!B95/GAMSCopen!B95,"")</f>
        <v/>
      </c>
      <c r="D95" s="61" t="str">
        <f>IFERROR(Copen!C95/GAMSCopen!C95,"")</f>
        <v/>
      </c>
      <c r="E95" s="61" t="str">
        <f>IFERROR(Copen!D95/GAMSCopen!D95,"")</f>
        <v/>
      </c>
      <c r="F95" s="61" t="str">
        <f>IFERROR(Copen!E95/GAMSCopen!E95,"")</f>
        <v/>
      </c>
      <c r="G95" s="61" t="str">
        <f>IFERROR(Copen!F95/GAMSCopen!F95,"")</f>
        <v/>
      </c>
      <c r="H95" s="61" t="str">
        <f>IFERROR(Copen!G95/GAMSCopen!G95,"")</f>
        <v/>
      </c>
      <c r="I95" s="61" t="str">
        <f>IFERROR(Copen!H95/GAMSCopen!H95,"")</f>
        <v/>
      </c>
      <c r="J95" s="61" t="str">
        <f>IFERROR(Copen!I95/GAMSCopen!I95,"")</f>
        <v/>
      </c>
      <c r="K95" s="61" t="str">
        <f>IFERROR(Copen!J95/GAMSCopen!J95,"")</f>
        <v/>
      </c>
      <c r="L95" s="61" t="str">
        <f>IFERROR(Copen!K95/GAMSCopen!K95,"")</f>
        <v/>
      </c>
      <c r="M95" s="61" t="str">
        <f>IFERROR(Copen!L95/GAMSCopen!L95,"")</f>
        <v/>
      </c>
      <c r="N95" s="61" t="str">
        <f>IFERROR(Copen!M95/GAMSCopen!M95,"")</f>
        <v/>
      </c>
      <c r="O95" s="61" t="str">
        <f>IFERROR(Copen!N95/GAMSCopen!N95,"")</f>
        <v/>
      </c>
      <c r="P95" s="61" t="str">
        <f>IFERROR(Copen!O95/GAMSCopen!O95,"")</f>
        <v/>
      </c>
      <c r="Q95" s="61" t="str">
        <f>IFERROR(Copen!P95/GAMSCopen!P95,"")</f>
        <v/>
      </c>
      <c r="R95" s="61" t="str">
        <f>IFERROR(Copen!Q95/GAMSCopen!Q95,"")</f>
        <v/>
      </c>
      <c r="S95" s="61" t="str">
        <f>IFERROR(Copen!R95/GAMSCopen!R95,"")</f>
        <v/>
      </c>
      <c r="T95" s="61" t="str">
        <f>IFERROR(Copen!S95/GAMSCopen!S95,"")</f>
        <v/>
      </c>
      <c r="U95" s="61" t="str">
        <f>IFERROR(Copen!T95/GAMSCopen!T95,"")</f>
        <v/>
      </c>
      <c r="V95" s="61" t="str">
        <f>IFERROR(Copen!U95/GAMSCopen!U95,"")</f>
        <v/>
      </c>
      <c r="W95" s="61" t="str">
        <f>IFERROR(Copen!V95/GAMSCopen!V95,"")</f>
        <v/>
      </c>
      <c r="X95" s="61" t="str">
        <f>IFERROR(Copen!W95/GAMSCopen!W95,"")</f>
        <v/>
      </c>
      <c r="Y95" s="61" t="str">
        <f>IFERROR(Copen!X95/GAMSCopen!X95,"")</f>
        <v/>
      </c>
      <c r="Z95" s="61" t="str">
        <f>IFERROR(Copen!Y95/GAMSCopen!Y95,"")</f>
        <v/>
      </c>
      <c r="AA95" s="61" t="str">
        <f>IFERROR(Copen!Z95/GAMSCopen!Z95,"")</f>
        <v/>
      </c>
      <c r="AB95" s="61" t="str">
        <f>IFERROR(Copen!AA95/GAMSCopen!AA95,"")</f>
        <v/>
      </c>
      <c r="AC95" s="61" t="str">
        <f>IFERROR(Copen!AB95/GAMSCopen!AB95,"")</f>
        <v/>
      </c>
      <c r="AD95" s="61" t="str">
        <f>IFERROR(Copen!AC95/GAMSCopen!AC95,"")</f>
        <v/>
      </c>
      <c r="AE95" s="61" t="str">
        <f>IFERROR(Copen!AD95/GAMSCopen!AD95,"")</f>
        <v/>
      </c>
      <c r="AF95" s="61" t="str">
        <f>IFERROR(Copen!AE95/GAMSCopen!AE95,"")</f>
        <v/>
      </c>
      <c r="AG95" s="61" t="str">
        <f>IFERROR(Copen!AF95/GAMSCopen!AF95,"")</f>
        <v/>
      </c>
      <c r="AH95" s="61" t="str">
        <f>IFERROR(Copen!AG95/GAMSCopen!AG95,"")</f>
        <v/>
      </c>
      <c r="AI95" s="61" t="str">
        <f>IFERROR(Copen!AH95/GAMSCopen!AH95,"")</f>
        <v/>
      </c>
      <c r="AJ95" s="61" t="str">
        <f>IFERROR(Copen!AI95/GAMSCopen!AI95,"")</f>
        <v/>
      </c>
      <c r="AK95" s="61" t="str">
        <f>IFERROR(Copen!AJ95/GAMSCopen!AJ95,"")</f>
        <v/>
      </c>
      <c r="AL95" s="61" t="str">
        <f>IFERROR(Copen!AK95/GAMSCopen!AK95,"")</f>
        <v/>
      </c>
      <c r="AM95" s="61" t="str">
        <f>IFERROR(Copen!AL95/GAMSCopen!AL95,"")</f>
        <v/>
      </c>
      <c r="AN95" s="61" t="str">
        <f>IFERROR(Copen!AM95/GAMSCopen!AM95,"")</f>
        <v/>
      </c>
      <c r="AO95" s="61" t="str">
        <f>IFERROR(Copen!AN95/GAMSCopen!AN95,"")</f>
        <v/>
      </c>
      <c r="AP95" s="61" t="str">
        <f>IFERROR(Copen!AO95/GAMSCopen!AO95,"")</f>
        <v/>
      </c>
      <c r="AQ95" s="61" t="str">
        <f>IFERROR(Copen!AP95/GAMSCopen!AP95,"")</f>
        <v/>
      </c>
      <c r="AR95" s="61" t="str">
        <f>IFERROR(Copen!AQ95/GAMSCopen!AQ95,"")</f>
        <v/>
      </c>
      <c r="AS95" s="61" t="str">
        <f>IFERROR(Copen!AR95/GAMSCopen!AR95,"")</f>
        <v/>
      </c>
      <c r="AT95" s="61" t="str">
        <f>IFERROR(Copen!AS95/GAMSCopen!AS95,"")</f>
        <v/>
      </c>
      <c r="AU95" s="61" t="str">
        <f>IFERROR(Copen!AT95/GAMSCopen!AT95,"")</f>
        <v/>
      </c>
      <c r="AV95" s="61" t="str">
        <f>IFERROR(Copen!AU95/GAMSCopen!AU95,"")</f>
        <v/>
      </c>
      <c r="AW95" s="61" t="str">
        <f>IFERROR(Copen!AV95/GAMSCopen!AV95,"")</f>
        <v/>
      </c>
      <c r="AX95" s="61" t="str">
        <f>IFERROR(Copen!AW95/GAMSCopen!AW95,"")</f>
        <v/>
      </c>
      <c r="AY95" s="61" t="str">
        <f>IFERROR(Copen!AX95/GAMSCopen!AX95,"")</f>
        <v/>
      </c>
      <c r="AZ95" s="61" t="str">
        <f>IFERROR(Copen!AY95/GAMSCopen!AY95,"")</f>
        <v/>
      </c>
      <c r="BA95" s="61" t="str">
        <f>IFERROR(Copen!AZ95/GAMSCopen!AZ95,"")</f>
        <v/>
      </c>
      <c r="BB95" s="61" t="str">
        <f>IFERROR(Copen!BA95/GAMSCopen!BA95,"")</f>
        <v/>
      </c>
      <c r="BC95" s="61" t="str">
        <f>IFERROR(Copen!BB95/GAMSCopen!BB95,"")</f>
        <v/>
      </c>
      <c r="BD95" s="61" t="str">
        <f>IFERROR(Copen!BC95/GAMSCopen!BC95,"")</f>
        <v/>
      </c>
      <c r="BE95" s="61" t="str">
        <f>IFERROR(Copen!BD95/GAMSCopen!BD95,"")</f>
        <v/>
      </c>
      <c r="BF95" s="61" t="str">
        <f>IFERROR(Copen!BE95/GAMSCopen!BE95,"")</f>
        <v/>
      </c>
      <c r="BG95" s="61" t="str">
        <f>IFERROR(Copen!BF95/GAMSCopen!BF95,"")</f>
        <v/>
      </c>
      <c r="BH95" s="61" t="str">
        <f>IFERROR(Copen!BG95/GAMSCopen!BG95,"")</f>
        <v/>
      </c>
      <c r="BI95" s="61" t="str">
        <f>IFERROR(Copen!BH95/GAMSCopen!BH95,"")</f>
        <v/>
      </c>
      <c r="BJ95" s="61" t="str">
        <f>IFERROR(Copen!BI95/GAMSCopen!BI95,"")</f>
        <v/>
      </c>
    </row>
    <row r="96" spans="1:62" x14ac:dyDescent="0.25">
      <c r="A96" t="str">
        <f>Copen!A96</f>
        <v>Exponent on Hotelling</v>
      </c>
      <c r="B96" t="str">
        <f>GAMSbase!A96</f>
        <v>Exponent on Hotelling</v>
      </c>
      <c r="C96" s="61" t="str">
        <f>IFERROR(Copen!B96/GAMSCopen!B96,"")</f>
        <v/>
      </c>
      <c r="D96" s="61" t="str">
        <f>IFERROR(Copen!C96/GAMSCopen!C96,"")</f>
        <v/>
      </c>
      <c r="E96" s="61" t="str">
        <f>IFERROR(Copen!D96/GAMSCopen!D96,"")</f>
        <v/>
      </c>
      <c r="F96" s="61" t="str">
        <f>IFERROR(Copen!E96/GAMSCopen!E96,"")</f>
        <v/>
      </c>
      <c r="G96" s="61" t="str">
        <f>IFERROR(Copen!F96/GAMSCopen!F96,"")</f>
        <v/>
      </c>
      <c r="H96" s="61" t="str">
        <f>IFERROR(Copen!G96/GAMSCopen!G96,"")</f>
        <v/>
      </c>
      <c r="I96" s="61" t="str">
        <f>IFERROR(Copen!H96/GAMSCopen!H96,"")</f>
        <v/>
      </c>
      <c r="J96" s="61" t="str">
        <f>IFERROR(Copen!I96/GAMSCopen!I96,"")</f>
        <v/>
      </c>
      <c r="K96" s="61" t="str">
        <f>IFERROR(Copen!J96/GAMSCopen!J96,"")</f>
        <v/>
      </c>
      <c r="L96" s="61" t="str">
        <f>IFERROR(Copen!K96/GAMSCopen!K96,"")</f>
        <v/>
      </c>
      <c r="M96" s="61" t="str">
        <f>IFERROR(Copen!L96/GAMSCopen!L96,"")</f>
        <v/>
      </c>
      <c r="N96" s="61" t="str">
        <f>IFERROR(Copen!M96/GAMSCopen!M96,"")</f>
        <v/>
      </c>
      <c r="O96" s="61" t="str">
        <f>IFERROR(Copen!N96/GAMSCopen!N96,"")</f>
        <v/>
      </c>
      <c r="P96" s="61" t="str">
        <f>IFERROR(Copen!O96/GAMSCopen!O96,"")</f>
        <v/>
      </c>
      <c r="Q96" s="61" t="str">
        <f>IFERROR(Copen!P96/GAMSCopen!P96,"")</f>
        <v/>
      </c>
      <c r="R96" s="61" t="str">
        <f>IFERROR(Copen!Q96/GAMSCopen!Q96,"")</f>
        <v/>
      </c>
      <c r="S96" s="61" t="str">
        <f>IFERROR(Copen!R96/GAMSCopen!R96,"")</f>
        <v/>
      </c>
      <c r="T96" s="61" t="str">
        <f>IFERROR(Copen!S96/GAMSCopen!S96,"")</f>
        <v/>
      </c>
      <c r="U96" s="61" t="str">
        <f>IFERROR(Copen!T96/GAMSCopen!T96,"")</f>
        <v/>
      </c>
      <c r="V96" s="61" t="str">
        <f>IFERROR(Copen!U96/GAMSCopen!U96,"")</f>
        <v/>
      </c>
      <c r="W96" s="61" t="str">
        <f>IFERROR(Copen!V96/GAMSCopen!V96,"")</f>
        <v/>
      </c>
      <c r="X96" s="61" t="str">
        <f>IFERROR(Copen!W96/GAMSCopen!W96,"")</f>
        <v/>
      </c>
      <c r="Y96" s="61" t="str">
        <f>IFERROR(Copen!X96/GAMSCopen!X96,"")</f>
        <v/>
      </c>
      <c r="Z96" s="61" t="str">
        <f>IFERROR(Copen!Y96/GAMSCopen!Y96,"")</f>
        <v/>
      </c>
      <c r="AA96" s="61" t="str">
        <f>IFERROR(Copen!Z96/GAMSCopen!Z96,"")</f>
        <v/>
      </c>
      <c r="AB96" s="61" t="str">
        <f>IFERROR(Copen!AA96/GAMSCopen!AA96,"")</f>
        <v/>
      </c>
      <c r="AC96" s="61" t="str">
        <f>IFERROR(Copen!AB96/GAMSCopen!AB96,"")</f>
        <v/>
      </c>
      <c r="AD96" s="61" t="str">
        <f>IFERROR(Copen!AC96/GAMSCopen!AC96,"")</f>
        <v/>
      </c>
      <c r="AE96" s="61" t="str">
        <f>IFERROR(Copen!AD96/GAMSCopen!AD96,"")</f>
        <v/>
      </c>
      <c r="AF96" s="61" t="str">
        <f>IFERROR(Copen!AE96/GAMSCopen!AE96,"")</f>
        <v/>
      </c>
      <c r="AG96" s="61" t="str">
        <f>IFERROR(Copen!AF96/GAMSCopen!AF96,"")</f>
        <v/>
      </c>
      <c r="AH96" s="61" t="str">
        <f>IFERROR(Copen!AG96/GAMSCopen!AG96,"")</f>
        <v/>
      </c>
      <c r="AI96" s="61" t="str">
        <f>IFERROR(Copen!AH96/GAMSCopen!AH96,"")</f>
        <v/>
      </c>
      <c r="AJ96" s="61" t="str">
        <f>IFERROR(Copen!AI96/GAMSCopen!AI96,"")</f>
        <v/>
      </c>
      <c r="AK96" s="61" t="str">
        <f>IFERROR(Copen!AJ96/GAMSCopen!AJ96,"")</f>
        <v/>
      </c>
      <c r="AL96" s="61" t="str">
        <f>IFERROR(Copen!AK96/GAMSCopen!AK96,"")</f>
        <v/>
      </c>
      <c r="AM96" s="61" t="str">
        <f>IFERROR(Copen!AL96/GAMSCopen!AL96,"")</f>
        <v/>
      </c>
      <c r="AN96" s="61" t="str">
        <f>IFERROR(Copen!AM96/GAMSCopen!AM96,"")</f>
        <v/>
      </c>
      <c r="AO96" s="61" t="str">
        <f>IFERROR(Copen!AN96/GAMSCopen!AN96,"")</f>
        <v/>
      </c>
      <c r="AP96" s="61" t="str">
        <f>IFERROR(Copen!AO96/GAMSCopen!AO96,"")</f>
        <v/>
      </c>
      <c r="AQ96" s="61" t="str">
        <f>IFERROR(Copen!AP96/GAMSCopen!AP96,"")</f>
        <v/>
      </c>
      <c r="AR96" s="61" t="str">
        <f>IFERROR(Copen!AQ96/GAMSCopen!AQ96,"")</f>
        <v/>
      </c>
      <c r="AS96" s="61" t="str">
        <f>IFERROR(Copen!AR96/GAMSCopen!AR96,"")</f>
        <v/>
      </c>
      <c r="AT96" s="61" t="str">
        <f>IFERROR(Copen!AS96/GAMSCopen!AS96,"")</f>
        <v/>
      </c>
      <c r="AU96" s="61" t="str">
        <f>IFERROR(Copen!AT96/GAMSCopen!AT96,"")</f>
        <v/>
      </c>
      <c r="AV96" s="61" t="str">
        <f>IFERROR(Copen!AU96/GAMSCopen!AU96,"")</f>
        <v/>
      </c>
      <c r="AW96" s="61" t="str">
        <f>IFERROR(Copen!AV96/GAMSCopen!AV96,"")</f>
        <v/>
      </c>
      <c r="AX96" s="61" t="str">
        <f>IFERROR(Copen!AW96/GAMSCopen!AW96,"")</f>
        <v/>
      </c>
      <c r="AY96" s="61" t="str">
        <f>IFERROR(Copen!AX96/GAMSCopen!AX96,"")</f>
        <v/>
      </c>
      <c r="AZ96" s="61" t="str">
        <f>IFERROR(Copen!AY96/GAMSCopen!AY96,"")</f>
        <v/>
      </c>
      <c r="BA96" s="61" t="str">
        <f>IFERROR(Copen!AZ96/GAMSCopen!AZ96,"")</f>
        <v/>
      </c>
      <c r="BB96" s="61" t="str">
        <f>IFERROR(Copen!BA96/GAMSCopen!BA96,"")</f>
        <v/>
      </c>
      <c r="BC96" s="61" t="str">
        <f>IFERROR(Copen!BB96/GAMSCopen!BB96,"")</f>
        <v/>
      </c>
      <c r="BD96" s="61" t="str">
        <f>IFERROR(Copen!BC96/GAMSCopen!BC96,"")</f>
        <v/>
      </c>
      <c r="BE96" s="61" t="str">
        <f>IFERROR(Copen!BD96/GAMSCopen!BD96,"")</f>
        <v/>
      </c>
      <c r="BF96" s="61" t="str">
        <f>IFERROR(Copen!BE96/GAMSCopen!BE96,"")</f>
        <v/>
      </c>
      <c r="BG96" s="61" t="str">
        <f>IFERROR(Copen!BF96/GAMSCopen!BF96,"")</f>
        <v/>
      </c>
      <c r="BH96" s="61" t="str">
        <f>IFERROR(Copen!BG96/GAMSCopen!BG96,"")</f>
        <v/>
      </c>
      <c r="BI96" s="61" t="str">
        <f>IFERROR(Copen!BH96/GAMSCopen!BH96,"")</f>
        <v/>
      </c>
      <c r="BJ96" s="61" t="str">
        <f>IFERROR(Copen!BI96/GAMSCopen!BI96,"")</f>
        <v/>
      </c>
    </row>
    <row r="97" spans="1:62" x14ac:dyDescent="0.25">
      <c r="A97" t="str">
        <f>Copen!A97</f>
        <v>Hotelling rent on carbon fuels (2005$/t CO2)</v>
      </c>
      <c r="B97" t="str">
        <f>GAMSbase!A97</f>
        <v>Hotelling Rent on Carbon Fuels (2005 USD / tCO2)</v>
      </c>
      <c r="C97" s="61" t="str">
        <f>IFERROR(Copen!B97/GAMSCopen!B97,"")</f>
        <v/>
      </c>
      <c r="D97" s="61" t="str">
        <f>IFERROR(Copen!C97/GAMSCopen!C97,"")</f>
        <v/>
      </c>
      <c r="E97" s="61" t="str">
        <f>IFERROR(Copen!D97/GAMSCopen!D97,"")</f>
        <v/>
      </c>
      <c r="F97" s="61" t="str">
        <f>IFERROR(Copen!E97/GAMSCopen!E97,"")</f>
        <v/>
      </c>
      <c r="G97" s="61" t="str">
        <f>IFERROR(Copen!F97/GAMSCopen!F97,"")</f>
        <v/>
      </c>
      <c r="H97" s="61" t="str">
        <f>IFERROR(Copen!G97/GAMSCopen!G97,"")</f>
        <v/>
      </c>
      <c r="I97" s="61" t="str">
        <f>IFERROR(Copen!H97/GAMSCopen!H97,"")</f>
        <v/>
      </c>
      <c r="J97" s="61" t="str">
        <f>IFERROR(Copen!I97/GAMSCopen!I97,"")</f>
        <v/>
      </c>
      <c r="K97" s="61" t="str">
        <f>IFERROR(Copen!J97/GAMSCopen!J97,"")</f>
        <v/>
      </c>
      <c r="L97" s="61" t="str">
        <f>IFERROR(Copen!K97/GAMSCopen!K97,"")</f>
        <v/>
      </c>
      <c r="M97" s="61" t="str">
        <f>IFERROR(Copen!L97/GAMSCopen!L97,"")</f>
        <v/>
      </c>
      <c r="N97" s="61" t="str">
        <f>IFERROR(Copen!M97/GAMSCopen!M97,"")</f>
        <v/>
      </c>
      <c r="O97" s="61" t="str">
        <f>IFERROR(Copen!N97/GAMSCopen!N97,"")</f>
        <v/>
      </c>
      <c r="P97" s="61" t="str">
        <f>IFERROR(Copen!O97/GAMSCopen!O97,"")</f>
        <v/>
      </c>
      <c r="Q97" s="61" t="str">
        <f>IFERROR(Copen!P97/GAMSCopen!P97,"")</f>
        <v/>
      </c>
      <c r="R97" s="61" t="str">
        <f>IFERROR(Copen!Q97/GAMSCopen!Q97,"")</f>
        <v/>
      </c>
      <c r="S97" s="61" t="str">
        <f>IFERROR(Copen!R97/GAMSCopen!R97,"")</f>
        <v/>
      </c>
      <c r="T97" s="61" t="str">
        <f>IFERROR(Copen!S97/GAMSCopen!S97,"")</f>
        <v/>
      </c>
      <c r="U97" s="61" t="str">
        <f>IFERROR(Copen!T97/GAMSCopen!T97,"")</f>
        <v/>
      </c>
      <c r="V97" s="61" t="str">
        <f>IFERROR(Copen!U97/GAMSCopen!U97,"")</f>
        <v/>
      </c>
      <c r="W97" s="61" t="str">
        <f>IFERROR(Copen!V97/GAMSCopen!V97,"")</f>
        <v/>
      </c>
      <c r="X97" s="61" t="str">
        <f>IFERROR(Copen!W97/GAMSCopen!W97,"")</f>
        <v/>
      </c>
      <c r="Y97" s="61" t="str">
        <f>IFERROR(Copen!X97/GAMSCopen!X97,"")</f>
        <v/>
      </c>
      <c r="Z97" s="61" t="str">
        <f>IFERROR(Copen!Y97/GAMSCopen!Y97,"")</f>
        <v/>
      </c>
      <c r="AA97" s="61" t="str">
        <f>IFERROR(Copen!Z97/GAMSCopen!Z97,"")</f>
        <v/>
      </c>
      <c r="AB97" s="61" t="str">
        <f>IFERROR(Copen!AA97/GAMSCopen!AA97,"")</f>
        <v/>
      </c>
      <c r="AC97" s="61" t="str">
        <f>IFERROR(Copen!AB97/GAMSCopen!AB97,"")</f>
        <v/>
      </c>
      <c r="AD97" s="61" t="str">
        <f>IFERROR(Copen!AC97/GAMSCopen!AC97,"")</f>
        <v/>
      </c>
      <c r="AE97" s="61" t="str">
        <f>IFERROR(Copen!AD97/GAMSCopen!AD97,"")</f>
        <v/>
      </c>
      <c r="AF97" s="61" t="str">
        <f>IFERROR(Copen!AE97/GAMSCopen!AE97,"")</f>
        <v/>
      </c>
      <c r="AG97" s="61" t="str">
        <f>IFERROR(Copen!AF97/GAMSCopen!AF97,"")</f>
        <v/>
      </c>
      <c r="AH97" s="61" t="str">
        <f>IFERROR(Copen!AG97/GAMSCopen!AG97,"")</f>
        <v/>
      </c>
      <c r="AI97" s="61" t="str">
        <f>IFERROR(Copen!AH97/GAMSCopen!AH97,"")</f>
        <v/>
      </c>
      <c r="AJ97" s="61" t="str">
        <f>IFERROR(Copen!AI97/GAMSCopen!AI97,"")</f>
        <v/>
      </c>
      <c r="AK97" s="61" t="str">
        <f>IFERROR(Copen!AJ97/GAMSCopen!AJ97,"")</f>
        <v/>
      </c>
      <c r="AL97" s="61" t="str">
        <f>IFERROR(Copen!AK97/GAMSCopen!AK97,"")</f>
        <v/>
      </c>
      <c r="AM97" s="61" t="str">
        <f>IFERROR(Copen!AL97/GAMSCopen!AL97,"")</f>
        <v/>
      </c>
      <c r="AN97" s="61" t="str">
        <f>IFERROR(Copen!AM97/GAMSCopen!AM97,"")</f>
        <v/>
      </c>
      <c r="AO97" s="61" t="str">
        <f>IFERROR(Copen!AN97/GAMSCopen!AN97,"")</f>
        <v/>
      </c>
      <c r="AP97" s="61" t="str">
        <f>IFERROR(Copen!AO97/GAMSCopen!AO97,"")</f>
        <v/>
      </c>
      <c r="AQ97" s="61" t="str">
        <f>IFERROR(Copen!AP97/GAMSCopen!AP97,"")</f>
        <v/>
      </c>
      <c r="AR97" s="61" t="str">
        <f>IFERROR(Copen!AQ97/GAMSCopen!AQ97,"")</f>
        <v/>
      </c>
      <c r="AS97" s="61" t="str">
        <f>IFERROR(Copen!AR97/GAMSCopen!AR97,"")</f>
        <v/>
      </c>
      <c r="AT97" s="61" t="str">
        <f>IFERROR(Copen!AS97/GAMSCopen!AS97,"")</f>
        <v/>
      </c>
      <c r="AU97" s="61" t="str">
        <f>IFERROR(Copen!AT97/GAMSCopen!AT97,"")</f>
        <v/>
      </c>
      <c r="AV97" s="61" t="str">
        <f>IFERROR(Copen!AU97/GAMSCopen!AU97,"")</f>
        <v/>
      </c>
      <c r="AW97" s="61" t="str">
        <f>IFERROR(Copen!AV97/GAMSCopen!AV97,"")</f>
        <v/>
      </c>
      <c r="AX97" s="61" t="str">
        <f>IFERROR(Copen!AW97/GAMSCopen!AW97,"")</f>
        <v/>
      </c>
      <c r="AY97" s="61" t="str">
        <f>IFERROR(Copen!AX97/GAMSCopen!AX97,"")</f>
        <v/>
      </c>
      <c r="AZ97" s="61" t="str">
        <f>IFERROR(Copen!AY97/GAMSCopen!AY97,"")</f>
        <v/>
      </c>
      <c r="BA97" s="61" t="str">
        <f>IFERROR(Copen!AZ97/GAMSCopen!AZ97,"")</f>
        <v/>
      </c>
      <c r="BB97" s="61" t="str">
        <f>IFERROR(Copen!BA97/GAMSCopen!BA97,"")</f>
        <v/>
      </c>
      <c r="BC97" s="61" t="str">
        <f>IFERROR(Copen!BB97/GAMSCopen!BB97,"")</f>
        <v/>
      </c>
      <c r="BD97" s="61" t="str">
        <f>IFERROR(Copen!BC97/GAMSCopen!BC97,"")</f>
        <v/>
      </c>
      <c r="BE97" s="61" t="str">
        <f>IFERROR(Copen!BD97/GAMSCopen!BD97,"")</f>
        <v/>
      </c>
      <c r="BF97" s="61" t="str">
        <f>IFERROR(Copen!BE97/GAMSCopen!BE97,"")</f>
        <v/>
      </c>
      <c r="BG97" s="61" t="str">
        <f>IFERROR(Copen!BF97/GAMSCopen!BF97,"")</f>
        <v/>
      </c>
      <c r="BH97" s="61" t="str">
        <f>IFERROR(Copen!BG97/GAMSCopen!BG97,"")</f>
        <v/>
      </c>
      <c r="BI97" s="61" t="str">
        <f>IFERROR(Copen!BH97/GAMSCopen!BH97,"")</f>
        <v/>
      </c>
      <c r="BJ97" s="61" t="str">
        <f>IFERROR(Copen!BI97/GAMSCopen!BI97,"")</f>
        <v/>
      </c>
    </row>
    <row r="98" spans="1:62" x14ac:dyDescent="0.25">
      <c r="A98" t="str">
        <f>Copen!A98</f>
        <v>CLIMATE MODULE</v>
      </c>
      <c r="B98" t="str">
        <f>GAMSbase!A98</f>
        <v>* CLIMATE MODULE</v>
      </c>
      <c r="C98" s="61" t="str">
        <f>IFERROR(Copen!B98/GAMSCopen!B98,"")</f>
        <v/>
      </c>
      <c r="D98" s="61" t="str">
        <f>IFERROR(Copen!C98/GAMSCopen!C98,"")</f>
        <v/>
      </c>
      <c r="E98" s="61" t="str">
        <f>IFERROR(Copen!D98/GAMSCopen!D98,"")</f>
        <v/>
      </c>
      <c r="F98" s="61" t="str">
        <f>IFERROR(Copen!E98/GAMSCopen!E98,"")</f>
        <v/>
      </c>
      <c r="G98" s="61" t="str">
        <f>IFERROR(Copen!F98/GAMSCopen!F98,"")</f>
        <v/>
      </c>
      <c r="H98" s="61" t="str">
        <f>IFERROR(Copen!G98/GAMSCopen!G98,"")</f>
        <v/>
      </c>
      <c r="I98" s="61" t="str">
        <f>IFERROR(Copen!H98/GAMSCopen!H98,"")</f>
        <v/>
      </c>
      <c r="J98" s="61" t="str">
        <f>IFERROR(Copen!I98/GAMSCopen!I98,"")</f>
        <v/>
      </c>
      <c r="K98" s="61" t="str">
        <f>IFERROR(Copen!J98/GAMSCopen!J98,"")</f>
        <v/>
      </c>
      <c r="L98" s="61" t="str">
        <f>IFERROR(Copen!K98/GAMSCopen!K98,"")</f>
        <v/>
      </c>
      <c r="M98" s="61" t="str">
        <f>IFERROR(Copen!L98/GAMSCopen!L98,"")</f>
        <v/>
      </c>
      <c r="N98" s="61" t="str">
        <f>IFERROR(Copen!M98/GAMSCopen!M98,"")</f>
        <v/>
      </c>
      <c r="O98" s="61" t="str">
        <f>IFERROR(Copen!N98/GAMSCopen!N98,"")</f>
        <v/>
      </c>
      <c r="P98" s="61" t="str">
        <f>IFERROR(Copen!O98/GAMSCopen!O98,"")</f>
        <v/>
      </c>
      <c r="Q98" s="61" t="str">
        <f>IFERROR(Copen!P98/GAMSCopen!P98,"")</f>
        <v/>
      </c>
      <c r="R98" s="61" t="str">
        <f>IFERROR(Copen!Q98/GAMSCopen!Q98,"")</f>
        <v/>
      </c>
      <c r="S98" s="61" t="str">
        <f>IFERROR(Copen!R98/GAMSCopen!R98,"")</f>
        <v/>
      </c>
      <c r="T98" s="61" t="str">
        <f>IFERROR(Copen!S98/GAMSCopen!S98,"")</f>
        <v/>
      </c>
      <c r="U98" s="61" t="str">
        <f>IFERROR(Copen!T98/GAMSCopen!T98,"")</f>
        <v/>
      </c>
      <c r="V98" s="61" t="str">
        <f>IFERROR(Copen!U98/GAMSCopen!U98,"")</f>
        <v/>
      </c>
      <c r="W98" s="61" t="str">
        <f>IFERROR(Copen!V98/GAMSCopen!V98,"")</f>
        <v/>
      </c>
      <c r="X98" s="61" t="str">
        <f>IFERROR(Copen!W98/GAMSCopen!W98,"")</f>
        <v/>
      </c>
      <c r="Y98" s="61" t="str">
        <f>IFERROR(Copen!X98/GAMSCopen!X98,"")</f>
        <v/>
      </c>
      <c r="Z98" s="61" t="str">
        <f>IFERROR(Copen!Y98/GAMSCopen!Y98,"")</f>
        <v/>
      </c>
      <c r="AA98" s="61" t="str">
        <f>IFERROR(Copen!Z98/GAMSCopen!Z98,"")</f>
        <v/>
      </c>
      <c r="AB98" s="61" t="str">
        <f>IFERROR(Copen!AA98/GAMSCopen!AA98,"")</f>
        <v/>
      </c>
      <c r="AC98" s="61" t="str">
        <f>IFERROR(Copen!AB98/GAMSCopen!AB98,"")</f>
        <v/>
      </c>
      <c r="AD98" s="61" t="str">
        <f>IFERROR(Copen!AC98/GAMSCopen!AC98,"")</f>
        <v/>
      </c>
      <c r="AE98" s="61" t="str">
        <f>IFERROR(Copen!AD98/GAMSCopen!AD98,"")</f>
        <v/>
      </c>
      <c r="AF98" s="61" t="str">
        <f>IFERROR(Copen!AE98/GAMSCopen!AE98,"")</f>
        <v/>
      </c>
      <c r="AG98" s="61" t="str">
        <f>IFERROR(Copen!AF98/GAMSCopen!AF98,"")</f>
        <v/>
      </c>
      <c r="AH98" s="61" t="str">
        <f>IFERROR(Copen!AG98/GAMSCopen!AG98,"")</f>
        <v/>
      </c>
      <c r="AI98" s="61" t="str">
        <f>IFERROR(Copen!AH98/GAMSCopen!AH98,"")</f>
        <v/>
      </c>
      <c r="AJ98" s="61" t="str">
        <f>IFERROR(Copen!AI98/GAMSCopen!AI98,"")</f>
        <v/>
      </c>
      <c r="AK98" s="61" t="str">
        <f>IFERROR(Copen!AJ98/GAMSCopen!AJ98,"")</f>
        <v/>
      </c>
      <c r="AL98" s="61" t="str">
        <f>IFERROR(Copen!AK98/GAMSCopen!AK98,"")</f>
        <v/>
      </c>
      <c r="AM98" s="61" t="str">
        <f>IFERROR(Copen!AL98/GAMSCopen!AL98,"")</f>
        <v/>
      </c>
      <c r="AN98" s="61" t="str">
        <f>IFERROR(Copen!AM98/GAMSCopen!AM98,"")</f>
        <v/>
      </c>
      <c r="AO98" s="61" t="str">
        <f>IFERROR(Copen!AN98/GAMSCopen!AN98,"")</f>
        <v/>
      </c>
      <c r="AP98" s="61" t="str">
        <f>IFERROR(Copen!AO98/GAMSCopen!AO98,"")</f>
        <v/>
      </c>
      <c r="AQ98" s="61" t="str">
        <f>IFERROR(Copen!AP98/GAMSCopen!AP98,"")</f>
        <v/>
      </c>
      <c r="AR98" s="61" t="str">
        <f>IFERROR(Copen!AQ98/GAMSCopen!AQ98,"")</f>
        <v/>
      </c>
      <c r="AS98" s="61" t="str">
        <f>IFERROR(Copen!AR98/GAMSCopen!AR98,"")</f>
        <v/>
      </c>
      <c r="AT98" s="61" t="str">
        <f>IFERROR(Copen!AS98/GAMSCopen!AS98,"")</f>
        <v/>
      </c>
      <c r="AU98" s="61" t="str">
        <f>IFERROR(Copen!AT98/GAMSCopen!AT98,"")</f>
        <v/>
      </c>
      <c r="AV98" s="61" t="str">
        <f>IFERROR(Copen!AU98/GAMSCopen!AU98,"")</f>
        <v/>
      </c>
      <c r="AW98" s="61" t="str">
        <f>IFERROR(Copen!AV98/GAMSCopen!AV98,"")</f>
        <v/>
      </c>
      <c r="AX98" s="61" t="str">
        <f>IFERROR(Copen!AW98/GAMSCopen!AW98,"")</f>
        <v/>
      </c>
      <c r="AY98" s="61" t="str">
        <f>IFERROR(Copen!AX98/GAMSCopen!AX98,"")</f>
        <v/>
      </c>
      <c r="AZ98" s="61" t="str">
        <f>IFERROR(Copen!AY98/GAMSCopen!AY98,"")</f>
        <v/>
      </c>
      <c r="BA98" s="61" t="str">
        <f>IFERROR(Copen!AZ98/GAMSCopen!AZ98,"")</f>
        <v/>
      </c>
      <c r="BB98" s="61" t="str">
        <f>IFERROR(Copen!BA98/GAMSCopen!BA98,"")</f>
        <v/>
      </c>
      <c r="BC98" s="61" t="str">
        <f>IFERROR(Copen!BB98/GAMSCopen!BB98,"")</f>
        <v/>
      </c>
      <c r="BD98" s="61" t="str">
        <f>IFERROR(Copen!BC98/GAMSCopen!BC98,"")</f>
        <v/>
      </c>
      <c r="BE98" s="61" t="str">
        <f>IFERROR(Copen!BD98/GAMSCopen!BD98,"")</f>
        <v/>
      </c>
      <c r="BF98" s="61" t="str">
        <f>IFERROR(Copen!BE98/GAMSCopen!BE98,"")</f>
        <v/>
      </c>
      <c r="BG98" s="61" t="str">
        <f>IFERROR(Copen!BF98/GAMSCopen!BF98,"")</f>
        <v/>
      </c>
      <c r="BH98" s="61" t="str">
        <f>IFERROR(Copen!BG98/GAMSCopen!BG98,"")</f>
        <v/>
      </c>
      <c r="BI98" s="61" t="str">
        <f>IFERROR(Copen!BH98/GAMSCopen!BH98,"")</f>
        <v/>
      </c>
      <c r="BJ98" s="61" t="str">
        <f>IFERROR(Copen!BI98/GAMSCopen!BI98,"")</f>
        <v/>
      </c>
    </row>
    <row r="99" spans="1:62" x14ac:dyDescent="0.25">
      <c r="A99" t="str">
        <f>Copen!A99</f>
        <v>Atmospheric temperature (degrees Celsius above preindustrial)</v>
      </c>
      <c r="B99" t="str">
        <f>GAMSbase!A99</f>
        <v>Atmospheric Temperature (deg C above preindustrial)</v>
      </c>
      <c r="C99" s="61">
        <f>IFERROR(Copen!B99/GAMSCopen!B99,"")</f>
        <v>1</v>
      </c>
      <c r="D99" s="61">
        <f>IFERROR(Copen!C99/GAMSCopen!C99,"")</f>
        <v>0.99999999999650047</v>
      </c>
      <c r="E99" s="61">
        <f>IFERROR(Copen!D99/GAMSCopen!D99,"")</f>
        <v>0.99999999997426292</v>
      </c>
      <c r="F99" s="61">
        <f>IFERROR(Copen!E99/GAMSCopen!E99,"")</f>
        <v>0.99973993791497562</v>
      </c>
      <c r="G99" s="61">
        <f>IFERROR(Copen!F99/GAMSCopen!F99,"")</f>
        <v>0.99930213997988948</v>
      </c>
      <c r="H99" s="61">
        <f>IFERROR(Copen!G99/GAMSCopen!G99,"")</f>
        <v>0.99874290864601412</v>
      </c>
      <c r="I99" s="61">
        <f>IFERROR(Copen!H99/GAMSCopen!H99,"")</f>
        <v>0.99809691651281363</v>
      </c>
      <c r="J99" s="61">
        <f>IFERROR(Copen!I99/GAMSCopen!I99,"")</f>
        <v>0.99739322477658543</v>
      </c>
      <c r="K99" s="61">
        <f>IFERROR(Copen!J99/GAMSCopen!J99,"")</f>
        <v>0.99664766692262763</v>
      </c>
      <c r="L99" s="61">
        <f>IFERROR(Copen!K99/GAMSCopen!K99,"")</f>
        <v>0.99586546590867009</v>
      </c>
      <c r="M99" s="61">
        <f>IFERROR(Copen!L99/GAMSCopen!L99,"")</f>
        <v>0.99504434012731735</v>
      </c>
      <c r="N99" s="61">
        <f>IFERROR(Copen!M99/GAMSCopen!M99,"")</f>
        <v>0.99418061230543453</v>
      </c>
      <c r="O99" s="61">
        <f>IFERROR(Copen!N99/GAMSCopen!N99,"")</f>
        <v>0.99326899563647997</v>
      </c>
      <c r="P99" s="61">
        <f>IFERROR(Copen!O99/GAMSCopen!O99,"")</f>
        <v>0.99229913938180581</v>
      </c>
      <c r="Q99" s="61">
        <f>IFERROR(Copen!P99/GAMSCopen!P99,"")</f>
        <v>0.99125784055758071</v>
      </c>
      <c r="R99" s="61">
        <f>IFERROR(Copen!Q99/GAMSCopen!Q99,"")</f>
        <v>0.9901292581491411</v>
      </c>
      <c r="S99" s="61">
        <f>IFERROR(Copen!R99/GAMSCopen!R99,"")</f>
        <v>0.98889571291768819</v>
      </c>
      <c r="T99" s="61">
        <f>IFERROR(Copen!S99/GAMSCopen!S99,"")</f>
        <v>0.9875373625131143</v>
      </c>
      <c r="U99" s="61">
        <f>IFERROR(Copen!T99/GAMSCopen!T99,"")</f>
        <v>0.98603251520638213</v>
      </c>
      <c r="V99" s="61">
        <f>IFERROR(Copen!U99/GAMSCopen!U99,"")</f>
        <v>0.98434784458430835</v>
      </c>
      <c r="W99" s="61">
        <f>IFERROR(Copen!V99/GAMSCopen!V99,"")</f>
        <v>0.98249982949167514</v>
      </c>
      <c r="X99" s="61">
        <f>IFERROR(Copen!W99/GAMSCopen!W99,"")</f>
        <v>0.98047608848933643</v>
      </c>
      <c r="Y99" s="61">
        <f>IFERROR(Copen!X99/GAMSCopen!X99,"")</f>
        <v>0.97826900115200333</v>
      </c>
      <c r="Z99" s="61">
        <f>IFERROR(Copen!Y99/GAMSCopen!Y99,"")</f>
        <v>0.97587487868108458</v>
      </c>
      <c r="AA99" s="61">
        <f>IFERROR(Copen!Z99/GAMSCopen!Z99,"")</f>
        <v>0.97329567101747971</v>
      </c>
      <c r="AB99" s="61">
        <f>IFERROR(Copen!AA99/GAMSCopen!AA99,"")</f>
        <v>0.97053871750717469</v>
      </c>
      <c r="AC99" s="61">
        <f>IFERROR(Copen!AB99/GAMSCopen!AB99,"")</f>
        <v>0.96761754828666902</v>
      </c>
      <c r="AD99" s="61">
        <f>IFERROR(Copen!AC99/GAMSCopen!AC99,"")</f>
        <v>0.96445237640803883</v>
      </c>
      <c r="AE99" s="61">
        <f>IFERROR(Copen!AD99/GAMSCopen!AD99,"")</f>
        <v>0.96099701739624044</v>
      </c>
      <c r="AF99" s="61">
        <f>IFERROR(Copen!AE99/GAMSCopen!AE99,"")</f>
        <v>0.95722023074160922</v>
      </c>
      <c r="AG99" s="61">
        <f>IFERROR(Copen!AF99/GAMSCopen!AF99,"")</f>
        <v>0.95310565860628615</v>
      </c>
      <c r="AH99" s="61">
        <f>IFERROR(Copen!AG99/GAMSCopen!AG99,"")</f>
        <v>0.94865157645369003</v>
      </c>
      <c r="AI99" s="61">
        <f>IFERROR(Copen!AH99/GAMSCopen!AH99,"")</f>
        <v>0.94387024066531866</v>
      </c>
      <c r="AJ99" s="61">
        <f>IFERROR(Copen!AI99/GAMSCopen!AI99,"")</f>
        <v>0.9399712266736413</v>
      </c>
      <c r="AK99" s="61">
        <f>IFERROR(Copen!AJ99/GAMSCopen!AJ99,"")</f>
        <v>0.93699698290630984</v>
      </c>
      <c r="AL99" s="61">
        <f>IFERROR(Copen!AK99/GAMSCopen!AK99,"")</f>
        <v>0.93489750645566849</v>
      </c>
      <c r="AM99" s="61">
        <f>IFERROR(Copen!AL99/GAMSCopen!AL99,"")</f>
        <v>0.93357827965365381</v>
      </c>
      <c r="AN99" s="61">
        <f>IFERROR(Copen!AM99/GAMSCopen!AM99,"")</f>
        <v>0.93292740870071966</v>
      </c>
      <c r="AO99" s="61">
        <f>IFERROR(Copen!AN99/GAMSCopen!AN99,"")</f>
        <v>0.93283098615570637</v>
      </c>
      <c r="AP99" s="61">
        <f>IFERROR(Copen!AO99/GAMSCopen!AO99,"")</f>
        <v>0.93318150326810478</v>
      </c>
      <c r="AQ99" s="61">
        <f>IFERROR(Copen!AP99/GAMSCopen!AP99,"")</f>
        <v>0.93388207967505399</v>
      </c>
      <c r="AR99" s="61">
        <f>IFERROR(Copen!AQ99/GAMSCopen!AQ99,"")</f>
        <v>0.93484817317846258</v>
      </c>
      <c r="AS99" s="61">
        <f>IFERROR(Copen!AR99/GAMSCopen!AR99,"")</f>
        <v>0.93600779759589903</v>
      </c>
      <c r="AT99" s="61">
        <f>IFERROR(Copen!AS99/GAMSCopen!AS99,"")</f>
        <v>0.93730089194782873</v>
      </c>
      <c r="AU99" s="61">
        <f>IFERROR(Copen!AT99/GAMSCopen!AT99,"")</f>
        <v>0.93867824569832614</v>
      </c>
      <c r="AV99" s="61">
        <f>IFERROR(Copen!AU99/GAMSCopen!AU99,"")</f>
        <v>0.94010023170897472</v>
      </c>
      <c r="AW99" s="61">
        <f>IFERROR(Copen!AV99/GAMSCopen!AV99,"")</f>
        <v>0.94153549966205341</v>
      </c>
      <c r="AX99" s="61">
        <f>IFERROR(Copen!AW99/GAMSCopen!AW99,"")</f>
        <v>0.94295971912727938</v>
      </c>
      <c r="AY99" s="61">
        <f>IFERROR(Copen!AX99/GAMSCopen!AX99,"")</f>
        <v>0.94435441954664012</v>
      </c>
      <c r="AZ99" s="61">
        <f>IFERROR(Copen!AY99/GAMSCopen!AY99,"")</f>
        <v>0.94570594669252117</v>
      </c>
      <c r="BA99" s="61">
        <f>IFERROR(Copen!AZ99/GAMSCopen!AZ99,"")</f>
        <v>0.94700453764841408</v>
      </c>
      <c r="BB99" s="61">
        <f>IFERROR(Copen!BA99/GAMSCopen!BA99,"")</f>
        <v>0.94824350139767921</v>
      </c>
      <c r="BC99" s="61">
        <f>IFERROR(Copen!BB99/GAMSCopen!BB99,"")</f>
        <v>0.94942044167876594</v>
      </c>
      <c r="BD99" s="61">
        <f>IFERROR(Copen!BC99/GAMSCopen!BC99,"")</f>
        <v>0.95053408122351868</v>
      </c>
      <c r="BE99" s="61">
        <f>IFERROR(Copen!BD99/GAMSCopen!BD99,"")</f>
        <v>0.95158418771313347</v>
      </c>
      <c r="BF99" s="61">
        <f>IFERROR(Copen!BE99/GAMSCopen!BE99,"")</f>
        <v>0.95257143397551325</v>
      </c>
      <c r="BG99" s="61">
        <f>IFERROR(Copen!BF99/GAMSCopen!BF99,"")</f>
        <v>0.95349723436526934</v>
      </c>
      <c r="BH99" s="61">
        <f>IFERROR(Copen!BG99/GAMSCopen!BG99,"")</f>
        <v>0.95436358168227398</v>
      </c>
      <c r="BI99" s="61">
        <f>IFERROR(Copen!BH99/GAMSCopen!BH99,"")</f>
        <v>0.95517289717162224</v>
      </c>
      <c r="BJ99" s="61">
        <f>IFERROR(Copen!BI99/GAMSCopen!BI99,"")</f>
        <v>0.95592789906305964</v>
      </c>
    </row>
    <row r="100" spans="1:62" x14ac:dyDescent="0.25">
      <c r="A100" t="str">
        <f>Copen!A100</f>
        <v>Total increase in radiative forcing since preindustrial (Watts per square meter)</v>
      </c>
      <c r="B100" t="str">
        <f>GAMSbase!A100</f>
        <v>Total Increase in Forcing (Watts per Meter2, preindustrial)</v>
      </c>
      <c r="C100" s="61">
        <f>IFERROR(Copen!B100/GAMSCopen!B100,"")</f>
        <v>1.0000000000045677</v>
      </c>
      <c r="D100" s="61">
        <f>IFERROR(Copen!C100/GAMSCopen!C100,"")</f>
        <v>0.99999999999540479</v>
      </c>
      <c r="E100" s="61">
        <f>IFERROR(Copen!D100/GAMSCopen!D100,"")</f>
        <v>1.0000000000273224</v>
      </c>
      <c r="F100" s="61">
        <f>IFERROR(Copen!E100/GAMSCopen!E100,"")</f>
        <v>0.99890363960905504</v>
      </c>
      <c r="G100" s="61">
        <f>IFERROR(Copen!F100/GAMSCopen!F100,"")</f>
        <v>0.99782684935016708</v>
      </c>
      <c r="H100" s="61">
        <f>IFERROR(Copen!G100/GAMSCopen!G100,"")</f>
        <v>0.99677285474752919</v>
      </c>
      <c r="I100" s="61">
        <f>IFERROR(Copen!H100/GAMSCopen!H100,"")</f>
        <v>0.99572560821101774</v>
      </c>
      <c r="J100" s="61">
        <f>IFERROR(Copen!I100/GAMSCopen!I100,"")</f>
        <v>0.994701200060921</v>
      </c>
      <c r="K100" s="61">
        <f>IFERROR(Copen!J100/GAMSCopen!J100,"")</f>
        <v>0.99367608441100863</v>
      </c>
      <c r="L100" s="61">
        <f>IFERROR(Copen!K100/GAMSCopen!K100,"")</f>
        <v>0.99262082643219629</v>
      </c>
      <c r="M100" s="61">
        <f>IFERROR(Copen!L100/GAMSCopen!L100,"")</f>
        <v>0.99150549676759081</v>
      </c>
      <c r="N100" s="61">
        <f>IFERROR(Copen!M100/GAMSCopen!M100,"")</f>
        <v>0.99031803097614135</v>
      </c>
      <c r="O100" s="61">
        <f>IFERROR(Copen!N100/GAMSCopen!N100,"")</f>
        <v>0.98904425350794245</v>
      </c>
      <c r="P100" s="61">
        <f>IFERROR(Copen!O100/GAMSCopen!O100,"")</f>
        <v>0.98765116553578192</v>
      </c>
      <c r="Q100" s="61">
        <f>IFERROR(Copen!P100/GAMSCopen!P100,"")</f>
        <v>0.98610986441508586</v>
      </c>
      <c r="R100" s="61">
        <f>IFERROR(Copen!Q100/GAMSCopen!Q100,"")</f>
        <v>0.98438872514599873</v>
      </c>
      <c r="S100" s="61">
        <f>IFERROR(Copen!R100/GAMSCopen!R100,"")</f>
        <v>0.98245715718290649</v>
      </c>
      <c r="T100" s="61">
        <f>IFERROR(Copen!S100/GAMSCopen!S100,"")</f>
        <v>0.9802807149666718</v>
      </c>
      <c r="U100" s="61">
        <f>IFERROR(Copen!T100/GAMSCopen!T100,"")</f>
        <v>0.97782446691372404</v>
      </c>
      <c r="V100" s="61">
        <f>IFERROR(Copen!U100/GAMSCopen!U100,"")</f>
        <v>0.97493824762670533</v>
      </c>
      <c r="W100" s="61">
        <f>IFERROR(Copen!V100/GAMSCopen!V100,"")</f>
        <v>0.97193624867391293</v>
      </c>
      <c r="X100" s="61">
        <f>IFERROR(Copen!W100/GAMSCopen!W100,"")</f>
        <v>0.96866425440775117</v>
      </c>
      <c r="Y100" s="61">
        <f>IFERROR(Copen!X100/GAMSCopen!X100,"")</f>
        <v>0.9651412882817948</v>
      </c>
      <c r="Z100" s="61">
        <f>IFERROR(Copen!Y100/GAMSCopen!Y100,"")</f>
        <v>0.96138810785162454</v>
      </c>
      <c r="AA100" s="61">
        <f>IFERROR(Copen!Z100/GAMSCopen!Z100,"")</f>
        <v>0.95744231971479576</v>
      </c>
      <c r="AB100" s="61">
        <f>IFERROR(Copen!AA100/GAMSCopen!AA100,"")</f>
        <v>0.95334737913595247</v>
      </c>
      <c r="AC100" s="61">
        <f>IFERROR(Copen!AB100/GAMSCopen!AB100,"")</f>
        <v>0.94915895077836931</v>
      </c>
      <c r="AD100" s="61">
        <f>IFERROR(Copen!AC100/GAMSCopen!AC100,"")</f>
        <v>0.94425794883533598</v>
      </c>
      <c r="AE100" s="61">
        <f>IFERROR(Copen!AD100/GAMSCopen!AD100,"")</f>
        <v>0.93878933890388028</v>
      </c>
      <c r="AF100" s="61">
        <f>IFERROR(Copen!AE100/GAMSCopen!AE100,"")</f>
        <v>0.93281101431374391</v>
      </c>
      <c r="AG100" s="61">
        <f>IFERROR(Copen!AF100/GAMSCopen!AF100,"")</f>
        <v>0.92639816409748188</v>
      </c>
      <c r="AH100" s="61">
        <f>IFERROR(Copen!AG100/GAMSCopen!AG100,"")</f>
        <v>0.91964036026798401</v>
      </c>
      <c r="AI100" s="61">
        <f>IFERROR(Copen!AH100/GAMSCopen!AH100,"")</f>
        <v>0.91263749579384257</v>
      </c>
      <c r="AJ100" s="61">
        <f>IFERROR(Copen!AI100/GAMSCopen!AI100,"")</f>
        <v>0.91421799314742336</v>
      </c>
      <c r="AK100" s="61">
        <f>IFERROR(Copen!AJ100/GAMSCopen!AJ100,"")</f>
        <v>0.91703528041678084</v>
      </c>
      <c r="AL100" s="61">
        <f>IFERROR(Copen!AK100/GAMSCopen!AK100,"")</f>
        <v>0.92044427682004049</v>
      </c>
      <c r="AM100" s="61">
        <f>IFERROR(Copen!AL100/GAMSCopen!AL100,"")</f>
        <v>0.92406072522422433</v>
      </c>
      <c r="AN100" s="61">
        <f>IFERROR(Copen!AM100/GAMSCopen!AM100,"")</f>
        <v>0.92765697516867829</v>
      </c>
      <c r="AO100" s="61">
        <f>IFERROR(Copen!AN100/GAMSCopen!AN100,"")</f>
        <v>0.93110227367575882</v>
      </c>
      <c r="AP100" s="61">
        <f>IFERROR(Copen!AO100/GAMSCopen!AO100,"")</f>
        <v>0.93432657954047016</v>
      </c>
      <c r="AQ100" s="61">
        <f>IFERROR(Copen!AP100/GAMSCopen!AP100,"")</f>
        <v>0.93729786481284139</v>
      </c>
      <c r="AR100" s="61">
        <f>IFERROR(Copen!AQ100/GAMSCopen!AQ100,"")</f>
        <v>0.94000759748553531</v>
      </c>
      <c r="AS100" s="61">
        <f>IFERROR(Copen!AR100/GAMSCopen!AR100,"")</f>
        <v>0.94246137268025409</v>
      </c>
      <c r="AT100" s="61">
        <f>IFERROR(Copen!AS100/GAMSCopen!AS100,"")</f>
        <v>0.94467285916248867</v>
      </c>
      <c r="AU100" s="61">
        <f>IFERROR(Copen!AT100/GAMSCopen!AT100,"")</f>
        <v>0.94665990942029521</v>
      </c>
      <c r="AV100" s="61">
        <f>IFERROR(Copen!AU100/GAMSCopen!AU100,"")</f>
        <v>0.94844209060692286</v>
      </c>
      <c r="AW100" s="61">
        <f>IFERROR(Copen!AV100/GAMSCopen!AV100,"")</f>
        <v>0.95003914830593539</v>
      </c>
      <c r="AX100" s="61">
        <f>IFERROR(Copen!AW100/GAMSCopen!AW100,"")</f>
        <v>0.95147007806327955</v>
      </c>
      <c r="AY100" s="61">
        <f>IFERROR(Copen!AX100/GAMSCopen!AX100,"")</f>
        <v>0.95275258505499583</v>
      </c>
      <c r="AZ100" s="61">
        <f>IFERROR(Copen!AY100/GAMSCopen!AY100,"")</f>
        <v>0.95390277855193795</v>
      </c>
      <c r="BA100" s="61">
        <f>IFERROR(Copen!AZ100/GAMSCopen!AZ100,"")</f>
        <v>0.95493498829669332</v>
      </c>
      <c r="BB100" s="61">
        <f>IFERROR(Copen!BA100/GAMSCopen!BA100,"")</f>
        <v>0.95586160561262112</v>
      </c>
      <c r="BC100" s="61">
        <f>IFERROR(Copen!BB100/GAMSCopen!BB100,"")</f>
        <v>0.95670623877907812</v>
      </c>
      <c r="BD100" s="61">
        <f>IFERROR(Copen!BC100/GAMSCopen!BC100,"")</f>
        <v>0.95747510803600522</v>
      </c>
      <c r="BE100" s="61">
        <f>IFERROR(Copen!BD100/GAMSCopen!BD100,"")</f>
        <v>0.95817484466726877</v>
      </c>
      <c r="BF100" s="61">
        <f>IFERROR(Copen!BE100/GAMSCopen!BE100,"")</f>
        <v>0.95881201764914692</v>
      </c>
      <c r="BG100" s="61">
        <f>IFERROR(Copen!BF100/GAMSCopen!BF100,"")</f>
        <v>0.95939287158733577</v>
      </c>
      <c r="BH100" s="61">
        <f>IFERROR(Copen!BG100/GAMSCopen!BG100,"")</f>
        <v>0.95992319415342431</v>
      </c>
      <c r="BI100" s="61">
        <f>IFERROR(Copen!BH100/GAMSCopen!BH100,"")</f>
        <v>0.96040826190918771</v>
      </c>
      <c r="BJ100" s="61">
        <f>IFERROR(Copen!BI100/GAMSCopen!BI100,"")</f>
        <v>0.96085283294529678</v>
      </c>
    </row>
    <row r="101" spans="1:62" x14ac:dyDescent="0.25">
      <c r="A101" t="str">
        <f>Copen!A101</f>
        <v>Lower ocean temperature (degrees Celsius above preindustrial)</v>
      </c>
      <c r="B101" t="str">
        <f>GAMSbase!A101</f>
        <v>Lower Ocean Temperature (deg C above preindustrial)</v>
      </c>
      <c r="C101" s="61">
        <f>IFERROR(Copen!B101/GAMSCopen!B101,"")</f>
        <v>1</v>
      </c>
      <c r="D101" s="61">
        <f>IFERROR(Copen!C101/GAMSCopen!C101,"")</f>
        <v>1</v>
      </c>
      <c r="E101" s="61">
        <f>IFERROR(Copen!D101/GAMSCopen!D101,"")</f>
        <v>1.0000000005074789</v>
      </c>
      <c r="F101" s="61">
        <f>IFERROR(Copen!E101/GAMSCopen!E101,"")</f>
        <v>1.0000000001494709</v>
      </c>
      <c r="G101" s="61">
        <f>IFERROR(Copen!F101/GAMSCopen!F101,"")</f>
        <v>0.99992393065651353</v>
      </c>
      <c r="H101" s="61">
        <f>IFERROR(Copen!G101/GAMSCopen!G101,"")</f>
        <v>0.99976756671664146</v>
      </c>
      <c r="I101" s="61">
        <f>IFERROR(Copen!H101/GAMSCopen!H101,"")</f>
        <v>0.99953966903467995</v>
      </c>
      <c r="J101" s="61">
        <f>IFERROR(Copen!I101/GAMSCopen!I101,"")</f>
        <v>0.99925039578684027</v>
      </c>
      <c r="K101" s="61">
        <f>IFERROR(Copen!J101/GAMSCopen!J101,"")</f>
        <v>0.99891030373987233</v>
      </c>
      <c r="L101" s="61">
        <f>IFERROR(Copen!K101/GAMSCopen!K101,"")</f>
        <v>0.99852834907764465</v>
      </c>
      <c r="M101" s="61">
        <f>IFERROR(Copen!L101/GAMSCopen!L101,"")</f>
        <v>0.99811111557666743</v>
      </c>
      <c r="N101" s="61">
        <f>IFERROR(Copen!M101/GAMSCopen!M101,"")</f>
        <v>0.99766274518634035</v>
      </c>
      <c r="O101" s="61">
        <f>IFERROR(Copen!N101/GAMSCopen!N101,"")</f>
        <v>0.9971857431508433</v>
      </c>
      <c r="P101" s="61">
        <f>IFERROR(Copen!O101/GAMSCopen!O101,"")</f>
        <v>0.99668137327675399</v>
      </c>
      <c r="Q101" s="61">
        <f>IFERROR(Copen!P101/GAMSCopen!P101,"")</f>
        <v>0.9961494086491135</v>
      </c>
      <c r="R101" s="61">
        <f>IFERROR(Copen!Q101/GAMSCopen!Q101,"")</f>
        <v>0.99558825646713589</v>
      </c>
      <c r="S101" s="61">
        <f>IFERROR(Copen!R101/GAMSCopen!R101,"")</f>
        <v>0.99499506958113026</v>
      </c>
      <c r="T101" s="61">
        <f>IFERROR(Copen!S101/GAMSCopen!S101,"")</f>
        <v>0.99436591872497293</v>
      </c>
      <c r="U101" s="61">
        <f>IFERROR(Copen!T101/GAMSCopen!T101,"")</f>
        <v>0.99369587606420251</v>
      </c>
      <c r="V101" s="61">
        <f>IFERROR(Copen!U101/GAMSCopen!U101,"")</f>
        <v>0.99297910614883578</v>
      </c>
      <c r="W101" s="61">
        <f>IFERROR(Copen!V101/GAMSCopen!V101,"")</f>
        <v>0.99220862727386649</v>
      </c>
      <c r="X101" s="61">
        <f>IFERROR(Copen!W101/GAMSCopen!W101,"")</f>
        <v>0.99138057076970665</v>
      </c>
      <c r="Y101" s="61">
        <f>IFERROR(Copen!X101/GAMSCopen!X101,"")</f>
        <v>0.99049089750314112</v>
      </c>
      <c r="Z101" s="61">
        <f>IFERROR(Copen!Y101/GAMSCopen!Y101,"")</f>
        <v>0.98953581469658136</v>
      </c>
      <c r="AA101" s="61">
        <f>IFERROR(Copen!Z101/GAMSCopen!Z101,"")</f>
        <v>0.98851200517241422</v>
      </c>
      <c r="AB101" s="61">
        <f>IFERROR(Copen!AA101/GAMSCopen!AA101,"")</f>
        <v>0.9874169183890078</v>
      </c>
      <c r="AC101" s="61">
        <f>IFERROR(Copen!AB101/GAMSCopen!AB101,"")</f>
        <v>0.98624896117375505</v>
      </c>
      <c r="AD101" s="61">
        <f>IFERROR(Copen!AC101/GAMSCopen!AC101,"")</f>
        <v>0.98500769246482722</v>
      </c>
      <c r="AE101" s="61">
        <f>IFERROR(Copen!AD101/GAMSCopen!AD101,"")</f>
        <v>0.98368723726310958</v>
      </c>
      <c r="AF101" s="61">
        <f>IFERROR(Copen!AE101/GAMSCopen!AE101,"")</f>
        <v>0.98227949395163716</v>
      </c>
      <c r="AG101" s="61">
        <f>IFERROR(Copen!AF101/GAMSCopen!AF101,"")</f>
        <v>0.98077543560753022</v>
      </c>
      <c r="AH101" s="61">
        <f>IFERROR(Copen!AG101/GAMSCopen!AG101,"")</f>
        <v>0.97916611497025485</v>
      </c>
      <c r="AI101" s="61">
        <f>IFERROR(Copen!AH101/GAMSCopen!AH101,"")</f>
        <v>0.97744344387825577</v>
      </c>
      <c r="AJ101" s="61">
        <f>IFERROR(Copen!AI101/GAMSCopen!AI101,"")</f>
        <v>0.97560078559528496</v>
      </c>
      <c r="AK101" s="61">
        <f>IFERROR(Copen!AJ101/GAMSCopen!AJ101,"")</f>
        <v>0.97369668518492647</v>
      </c>
      <c r="AL101" s="61">
        <f>IFERROR(Copen!AK101/GAMSCopen!AK101,"")</f>
        <v>0.97178415267137741</v>
      </c>
      <c r="AM101" s="61">
        <f>IFERROR(Copen!AL101/GAMSCopen!AL101,"")</f>
        <v>0.96990705131175625</v>
      </c>
      <c r="AN101" s="61">
        <f>IFERROR(Copen!AM101/GAMSCopen!AM101,"")</f>
        <v>0.96809941408450406</v>
      </c>
      <c r="AO101" s="61">
        <f>IFERROR(Copen!AN101/GAMSCopen!AN101,"")</f>
        <v>0.96638611408064845</v>
      </c>
      <c r="AP101" s="61">
        <f>IFERROR(Copen!AO101/GAMSCopen!AO101,"")</f>
        <v>0.96478409077296523</v>
      </c>
      <c r="AQ101" s="61">
        <f>IFERROR(Copen!AP101/GAMSCopen!AP101,"")</f>
        <v>0.96330372397694186</v>
      </c>
      <c r="AR101" s="61">
        <f>IFERROR(Copen!AQ101/GAMSCopen!AQ101,"")</f>
        <v>0.96195015672612239</v>
      </c>
      <c r="AS101" s="61">
        <f>IFERROR(Copen!AR101/GAMSCopen!AR101,"")</f>
        <v>0.9607244751179993</v>
      </c>
      <c r="AT101" s="61">
        <f>IFERROR(Copen!AS101/GAMSCopen!AS101,"")</f>
        <v>0.95962471598908605</v>
      </c>
      <c r="AU101" s="61">
        <f>IFERROR(Copen!AT101/GAMSCopen!AT101,"")</f>
        <v>0.95864670035371979</v>
      </c>
      <c r="AV101" s="61">
        <f>IFERROR(Copen!AU101/GAMSCopen!AU101,"")</f>
        <v>0.95778470740910682</v>
      </c>
      <c r="AW101" s="61">
        <f>IFERROR(Copen!AV101/GAMSCopen!AV101,"")</f>
        <v>0.95703200853377057</v>
      </c>
      <c r="AX101" s="61">
        <f>IFERROR(Copen!AW101/GAMSCopen!AW101,"")</f>
        <v>0.95638128302587677</v>
      </c>
      <c r="AY101" s="61">
        <f>IFERROR(Copen!AX101/GAMSCopen!AX101,"")</f>
        <v>0.95582493564401527</v>
      </c>
      <c r="AZ101" s="61">
        <f>IFERROR(Copen!AY101/GAMSCopen!AY101,"")</f>
        <v>0.95535533399868033</v>
      </c>
      <c r="BA101" s="61">
        <f>IFERROR(Copen!AZ101/GAMSCopen!AZ101,"")</f>
        <v>0.95496498131658569</v>
      </c>
      <c r="BB101" s="61">
        <f>IFERROR(Copen!BA101/GAMSCopen!BA101,"")</f>
        <v>0.95464663798841665</v>
      </c>
      <c r="BC101" s="61">
        <f>IFERROR(Copen!BB101/GAMSCopen!BB101,"")</f>
        <v>0.95439340097842817</v>
      </c>
      <c r="BD101" s="61">
        <f>IFERROR(Copen!BC101/GAMSCopen!BC101,"")</f>
        <v>0.95419882316825766</v>
      </c>
      <c r="BE101" s="61">
        <f>IFERROR(Copen!BD101/GAMSCopen!BD101,"")</f>
        <v>0.95405690914793939</v>
      </c>
      <c r="BF101" s="61">
        <f>IFERROR(Copen!BE101/GAMSCopen!BE101,"")</f>
        <v>0.95396210885701538</v>
      </c>
      <c r="BG101" s="61">
        <f>IFERROR(Copen!BF101/GAMSCopen!BF101,"")</f>
        <v>0.95390930669411078</v>
      </c>
      <c r="BH101" s="61">
        <f>IFERROR(Copen!BG101/GAMSCopen!BG101,"")</f>
        <v>0.95389380712069194</v>
      </c>
      <c r="BI101" s="61">
        <f>IFERROR(Copen!BH101/GAMSCopen!BH101,"")</f>
        <v>0.95391131674727048</v>
      </c>
      <c r="BJ101" s="61">
        <f>IFERROR(Copen!BI101/GAMSCopen!BI101,"")</f>
        <v>0.95395792410364444</v>
      </c>
    </row>
    <row r="102" spans="1:62" x14ac:dyDescent="0.25">
      <c r="A102" t="str">
        <f>Copen!A102</f>
        <v>Economic Endogenous Variables</v>
      </c>
      <c r="B102" t="str">
        <f>GAMSbase!A102</f>
        <v>** Economic Endogenous Variables</v>
      </c>
      <c r="C102" s="61" t="str">
        <f>IFERROR(Copen!B102/GAMSCopen!B102,"")</f>
        <v/>
      </c>
      <c r="D102" s="61" t="str">
        <f>IFERROR(Copen!C102/GAMSCopen!C102,"")</f>
        <v/>
      </c>
      <c r="E102" s="61" t="str">
        <f>IFERROR(Copen!D102/GAMSCopen!D102,"")</f>
        <v/>
      </c>
      <c r="F102" s="61" t="str">
        <f>IFERROR(Copen!E102/GAMSCopen!E102,"")</f>
        <v/>
      </c>
      <c r="G102" s="61" t="str">
        <f>IFERROR(Copen!F102/GAMSCopen!F102,"")</f>
        <v/>
      </c>
      <c r="H102" s="61" t="str">
        <f>IFERROR(Copen!G102/GAMSCopen!G102,"")</f>
        <v/>
      </c>
      <c r="I102" s="61" t="str">
        <f>IFERROR(Copen!H102/GAMSCopen!H102,"")</f>
        <v/>
      </c>
      <c r="J102" s="61" t="str">
        <f>IFERROR(Copen!I102/GAMSCopen!I102,"")</f>
        <v/>
      </c>
      <c r="K102" s="61" t="str">
        <f>IFERROR(Copen!J102/GAMSCopen!J102,"")</f>
        <v/>
      </c>
      <c r="L102" s="61" t="str">
        <f>IFERROR(Copen!K102/GAMSCopen!K102,"")</f>
        <v/>
      </c>
      <c r="M102" s="61" t="str">
        <f>IFERROR(Copen!L102/GAMSCopen!L102,"")</f>
        <v/>
      </c>
      <c r="N102" s="61" t="str">
        <f>IFERROR(Copen!M102/GAMSCopen!M102,"")</f>
        <v/>
      </c>
      <c r="O102" s="61" t="str">
        <f>IFERROR(Copen!N102/GAMSCopen!N102,"")</f>
        <v/>
      </c>
      <c r="P102" s="61" t="str">
        <f>IFERROR(Copen!O102/GAMSCopen!O102,"")</f>
        <v/>
      </c>
      <c r="Q102" s="61" t="str">
        <f>IFERROR(Copen!P102/GAMSCopen!P102,"")</f>
        <v/>
      </c>
      <c r="R102" s="61" t="str">
        <f>IFERROR(Copen!Q102/GAMSCopen!Q102,"")</f>
        <v/>
      </c>
      <c r="S102" s="61" t="str">
        <f>IFERROR(Copen!R102/GAMSCopen!R102,"")</f>
        <v/>
      </c>
      <c r="T102" s="61" t="str">
        <f>IFERROR(Copen!S102/GAMSCopen!S102,"")</f>
        <v/>
      </c>
      <c r="U102" s="61" t="str">
        <f>IFERROR(Copen!T102/GAMSCopen!T102,"")</f>
        <v/>
      </c>
      <c r="V102" s="61" t="str">
        <f>IFERROR(Copen!U102/GAMSCopen!U102,"")</f>
        <v/>
      </c>
      <c r="W102" s="61" t="str">
        <f>IFERROR(Copen!V102/GAMSCopen!V102,"")</f>
        <v/>
      </c>
      <c r="X102" s="61" t="str">
        <f>IFERROR(Copen!W102/GAMSCopen!W102,"")</f>
        <v/>
      </c>
      <c r="Y102" s="61" t="str">
        <f>IFERROR(Copen!X102/GAMSCopen!X102,"")</f>
        <v/>
      </c>
      <c r="Z102" s="61" t="str">
        <f>IFERROR(Copen!Y102/GAMSCopen!Y102,"")</f>
        <v/>
      </c>
      <c r="AA102" s="61" t="str">
        <f>IFERROR(Copen!Z102/GAMSCopen!Z102,"")</f>
        <v/>
      </c>
      <c r="AB102" s="61" t="str">
        <f>IFERROR(Copen!AA102/GAMSCopen!AA102,"")</f>
        <v/>
      </c>
      <c r="AC102" s="61" t="str">
        <f>IFERROR(Copen!AB102/GAMSCopen!AB102,"")</f>
        <v/>
      </c>
      <c r="AD102" s="61" t="str">
        <f>IFERROR(Copen!AC102/GAMSCopen!AC102,"")</f>
        <v/>
      </c>
      <c r="AE102" s="61" t="str">
        <f>IFERROR(Copen!AD102/GAMSCopen!AD102,"")</f>
        <v/>
      </c>
      <c r="AF102" s="61" t="str">
        <f>IFERROR(Copen!AE102/GAMSCopen!AE102,"")</f>
        <v/>
      </c>
      <c r="AG102" s="61" t="str">
        <f>IFERROR(Copen!AF102/GAMSCopen!AF102,"")</f>
        <v/>
      </c>
      <c r="AH102" s="61" t="str">
        <f>IFERROR(Copen!AG102/GAMSCopen!AG102,"")</f>
        <v/>
      </c>
      <c r="AI102" s="61" t="str">
        <f>IFERROR(Copen!AH102/GAMSCopen!AH102,"")</f>
        <v/>
      </c>
      <c r="AJ102" s="61" t="str">
        <f>IFERROR(Copen!AI102/GAMSCopen!AI102,"")</f>
        <v/>
      </c>
      <c r="AK102" s="61" t="str">
        <f>IFERROR(Copen!AJ102/GAMSCopen!AJ102,"")</f>
        <v/>
      </c>
      <c r="AL102" s="61" t="str">
        <f>IFERROR(Copen!AK102/GAMSCopen!AK102,"")</f>
        <v/>
      </c>
      <c r="AM102" s="61" t="str">
        <f>IFERROR(Copen!AL102/GAMSCopen!AL102,"")</f>
        <v/>
      </c>
      <c r="AN102" s="61" t="str">
        <f>IFERROR(Copen!AM102/GAMSCopen!AM102,"")</f>
        <v/>
      </c>
      <c r="AO102" s="61" t="str">
        <f>IFERROR(Copen!AN102/GAMSCopen!AN102,"")</f>
        <v/>
      </c>
      <c r="AP102" s="61" t="str">
        <f>IFERROR(Copen!AO102/GAMSCopen!AO102,"")</f>
        <v/>
      </c>
      <c r="AQ102" s="61" t="str">
        <f>IFERROR(Copen!AP102/GAMSCopen!AP102,"")</f>
        <v/>
      </c>
      <c r="AR102" s="61" t="str">
        <f>IFERROR(Copen!AQ102/GAMSCopen!AQ102,"")</f>
        <v/>
      </c>
      <c r="AS102" s="61" t="str">
        <f>IFERROR(Copen!AR102/GAMSCopen!AR102,"")</f>
        <v/>
      </c>
      <c r="AT102" s="61" t="str">
        <f>IFERROR(Copen!AS102/GAMSCopen!AS102,"")</f>
        <v/>
      </c>
      <c r="AU102" s="61" t="str">
        <f>IFERROR(Copen!AT102/GAMSCopen!AT102,"")</f>
        <v/>
      </c>
      <c r="AV102" s="61" t="str">
        <f>IFERROR(Copen!AU102/GAMSCopen!AU102,"")</f>
        <v/>
      </c>
      <c r="AW102" s="61" t="str">
        <f>IFERROR(Copen!AV102/GAMSCopen!AV102,"")</f>
        <v/>
      </c>
      <c r="AX102" s="61" t="str">
        <f>IFERROR(Copen!AW102/GAMSCopen!AW102,"")</f>
        <v/>
      </c>
      <c r="AY102" s="61" t="str">
        <f>IFERROR(Copen!AX102/GAMSCopen!AX102,"")</f>
        <v/>
      </c>
      <c r="AZ102" s="61" t="str">
        <f>IFERROR(Copen!AY102/GAMSCopen!AY102,"")</f>
        <v/>
      </c>
      <c r="BA102" s="61" t="str">
        <f>IFERROR(Copen!AZ102/GAMSCopen!AZ102,"")</f>
        <v/>
      </c>
      <c r="BB102" s="61" t="str">
        <f>IFERROR(Copen!BA102/GAMSCopen!BA102,"")</f>
        <v/>
      </c>
      <c r="BC102" s="61" t="str">
        <f>IFERROR(Copen!BB102/GAMSCopen!BB102,"")</f>
        <v/>
      </c>
      <c r="BD102" s="61" t="str">
        <f>IFERROR(Copen!BC102/GAMSCopen!BC102,"")</f>
        <v/>
      </c>
      <c r="BE102" s="61" t="str">
        <f>IFERROR(Copen!BD102/GAMSCopen!BD102,"")</f>
        <v/>
      </c>
      <c r="BF102" s="61" t="str">
        <f>IFERROR(Copen!BE102/GAMSCopen!BE102,"")</f>
        <v/>
      </c>
      <c r="BG102" s="61" t="str">
        <f>IFERROR(Copen!BF102/GAMSCopen!BF102,"")</f>
        <v/>
      </c>
      <c r="BH102" s="61" t="str">
        <f>IFERROR(Copen!BG102/GAMSCopen!BG102,"")</f>
        <v/>
      </c>
      <c r="BI102" s="61" t="str">
        <f>IFERROR(Copen!BH102/GAMSCopen!BH102,"")</f>
        <v/>
      </c>
      <c r="BJ102" s="61" t="str">
        <f>IFERROR(Copen!BI102/GAMSCopen!BI102,"")</f>
        <v/>
      </c>
    </row>
    <row r="103" spans="1:62" x14ac:dyDescent="0.25">
      <c r="A103" t="str">
        <f>Copen!A103</f>
        <v xml:space="preserve">OUTPUT  </v>
      </c>
      <c r="B103" t="str">
        <f>GAMSbase!A103</f>
        <v>* OUTPUT</v>
      </c>
      <c r="C103" s="61" t="str">
        <f>IFERROR(Copen!B103/GAMSCopen!B103,"")</f>
        <v/>
      </c>
      <c r="D103" s="61" t="str">
        <f>IFERROR(Copen!C103/GAMSCopen!C103,"")</f>
        <v/>
      </c>
      <c r="E103" s="61" t="str">
        <f>IFERROR(Copen!D103/GAMSCopen!D103,"")</f>
        <v/>
      </c>
      <c r="F103" s="61" t="str">
        <f>IFERROR(Copen!E103/GAMSCopen!E103,"")</f>
        <v/>
      </c>
      <c r="G103" s="61" t="str">
        <f>IFERROR(Copen!F103/GAMSCopen!F103,"")</f>
        <v/>
      </c>
      <c r="H103" s="61" t="str">
        <f>IFERROR(Copen!G103/GAMSCopen!G103,"")</f>
        <v/>
      </c>
      <c r="I103" s="61" t="str">
        <f>IFERROR(Copen!H103/GAMSCopen!H103,"")</f>
        <v/>
      </c>
      <c r="J103" s="61" t="str">
        <f>IFERROR(Copen!I103/GAMSCopen!I103,"")</f>
        <v/>
      </c>
      <c r="K103" s="61" t="str">
        <f>IFERROR(Copen!J103/GAMSCopen!J103,"")</f>
        <v/>
      </c>
      <c r="L103" s="61" t="str">
        <f>IFERROR(Copen!K103/GAMSCopen!K103,"")</f>
        <v/>
      </c>
      <c r="M103" s="61" t="str">
        <f>IFERROR(Copen!L103/GAMSCopen!L103,"")</f>
        <v/>
      </c>
      <c r="N103" s="61" t="str">
        <f>IFERROR(Copen!M103/GAMSCopen!M103,"")</f>
        <v/>
      </c>
      <c r="O103" s="61" t="str">
        <f>IFERROR(Copen!N103/GAMSCopen!N103,"")</f>
        <v/>
      </c>
      <c r="P103" s="61" t="str">
        <f>IFERROR(Copen!O103/GAMSCopen!O103,"")</f>
        <v/>
      </c>
      <c r="Q103" s="61" t="str">
        <f>IFERROR(Copen!P103/GAMSCopen!P103,"")</f>
        <v/>
      </c>
      <c r="R103" s="61" t="str">
        <f>IFERROR(Copen!Q103/GAMSCopen!Q103,"")</f>
        <v/>
      </c>
      <c r="S103" s="61" t="str">
        <f>IFERROR(Copen!R103/GAMSCopen!R103,"")</f>
        <v/>
      </c>
      <c r="T103" s="61" t="str">
        <f>IFERROR(Copen!S103/GAMSCopen!S103,"")</f>
        <v/>
      </c>
      <c r="U103" s="61" t="str">
        <f>IFERROR(Copen!T103/GAMSCopen!T103,"")</f>
        <v/>
      </c>
      <c r="V103" s="61" t="str">
        <f>IFERROR(Copen!U103/GAMSCopen!U103,"")</f>
        <v/>
      </c>
      <c r="W103" s="61" t="str">
        <f>IFERROR(Copen!V103/GAMSCopen!V103,"")</f>
        <v/>
      </c>
      <c r="X103" s="61" t="str">
        <f>IFERROR(Copen!W103/GAMSCopen!W103,"")</f>
        <v/>
      </c>
      <c r="Y103" s="61" t="str">
        <f>IFERROR(Copen!X103/GAMSCopen!X103,"")</f>
        <v/>
      </c>
      <c r="Z103" s="61" t="str">
        <f>IFERROR(Copen!Y103/GAMSCopen!Y103,"")</f>
        <v/>
      </c>
      <c r="AA103" s="61" t="str">
        <f>IFERROR(Copen!Z103/GAMSCopen!Z103,"")</f>
        <v/>
      </c>
      <c r="AB103" s="61" t="str">
        <f>IFERROR(Copen!AA103/GAMSCopen!AA103,"")</f>
        <v/>
      </c>
      <c r="AC103" s="61" t="str">
        <f>IFERROR(Copen!AB103/GAMSCopen!AB103,"")</f>
        <v/>
      </c>
      <c r="AD103" s="61" t="str">
        <f>IFERROR(Copen!AC103/GAMSCopen!AC103,"")</f>
        <v/>
      </c>
      <c r="AE103" s="61" t="str">
        <f>IFERROR(Copen!AD103/GAMSCopen!AD103,"")</f>
        <v/>
      </c>
      <c r="AF103" s="61" t="str">
        <f>IFERROR(Copen!AE103/GAMSCopen!AE103,"")</f>
        <v/>
      </c>
      <c r="AG103" s="61" t="str">
        <f>IFERROR(Copen!AF103/GAMSCopen!AF103,"")</f>
        <v/>
      </c>
      <c r="AH103" s="61" t="str">
        <f>IFERROR(Copen!AG103/GAMSCopen!AG103,"")</f>
        <v/>
      </c>
      <c r="AI103" s="61" t="str">
        <f>IFERROR(Copen!AH103/GAMSCopen!AH103,"")</f>
        <v/>
      </c>
      <c r="AJ103" s="61" t="str">
        <f>IFERROR(Copen!AI103/GAMSCopen!AI103,"")</f>
        <v/>
      </c>
      <c r="AK103" s="61" t="str">
        <f>IFERROR(Copen!AJ103/GAMSCopen!AJ103,"")</f>
        <v/>
      </c>
      <c r="AL103" s="61" t="str">
        <f>IFERROR(Copen!AK103/GAMSCopen!AK103,"")</f>
        <v/>
      </c>
      <c r="AM103" s="61" t="str">
        <f>IFERROR(Copen!AL103/GAMSCopen!AL103,"")</f>
        <v/>
      </c>
      <c r="AN103" s="61" t="str">
        <f>IFERROR(Copen!AM103/GAMSCopen!AM103,"")</f>
        <v/>
      </c>
      <c r="AO103" s="61" t="str">
        <f>IFERROR(Copen!AN103/GAMSCopen!AN103,"")</f>
        <v/>
      </c>
      <c r="AP103" s="61" t="str">
        <f>IFERROR(Copen!AO103/GAMSCopen!AO103,"")</f>
        <v/>
      </c>
      <c r="AQ103" s="61" t="str">
        <f>IFERROR(Copen!AP103/GAMSCopen!AP103,"")</f>
        <v/>
      </c>
      <c r="AR103" s="61" t="str">
        <f>IFERROR(Copen!AQ103/GAMSCopen!AQ103,"")</f>
        <v/>
      </c>
      <c r="AS103" s="61" t="str">
        <f>IFERROR(Copen!AR103/GAMSCopen!AR103,"")</f>
        <v/>
      </c>
      <c r="AT103" s="61" t="str">
        <f>IFERROR(Copen!AS103/GAMSCopen!AS103,"")</f>
        <v/>
      </c>
      <c r="AU103" s="61" t="str">
        <f>IFERROR(Copen!AT103/GAMSCopen!AT103,"")</f>
        <v/>
      </c>
      <c r="AV103" s="61" t="str">
        <f>IFERROR(Copen!AU103/GAMSCopen!AU103,"")</f>
        <v/>
      </c>
      <c r="AW103" s="61" t="str">
        <f>IFERROR(Copen!AV103/GAMSCopen!AV103,"")</f>
        <v/>
      </c>
      <c r="AX103" s="61" t="str">
        <f>IFERROR(Copen!AW103/GAMSCopen!AW103,"")</f>
        <v/>
      </c>
      <c r="AY103" s="61" t="str">
        <f>IFERROR(Copen!AX103/GAMSCopen!AX103,"")</f>
        <v/>
      </c>
      <c r="AZ103" s="61" t="str">
        <f>IFERROR(Copen!AY103/GAMSCopen!AY103,"")</f>
        <v/>
      </c>
      <c r="BA103" s="61" t="str">
        <f>IFERROR(Copen!AZ103/GAMSCopen!AZ103,"")</f>
        <v/>
      </c>
      <c r="BB103" s="61" t="str">
        <f>IFERROR(Copen!BA103/GAMSCopen!BA103,"")</f>
        <v/>
      </c>
      <c r="BC103" s="61" t="str">
        <f>IFERROR(Copen!BB103/GAMSCopen!BB103,"")</f>
        <v/>
      </c>
      <c r="BD103" s="61" t="str">
        <f>IFERROR(Copen!BC103/GAMSCopen!BC103,"")</f>
        <v/>
      </c>
      <c r="BE103" s="61" t="str">
        <f>IFERROR(Copen!BD103/GAMSCopen!BD103,"")</f>
        <v/>
      </c>
      <c r="BF103" s="61" t="str">
        <f>IFERROR(Copen!BE103/GAMSCopen!BE103,"")</f>
        <v/>
      </c>
      <c r="BG103" s="61" t="str">
        <f>IFERROR(Copen!BF103/GAMSCopen!BF103,"")</f>
        <v/>
      </c>
      <c r="BH103" s="61" t="str">
        <f>IFERROR(Copen!BG103/GAMSCopen!BG103,"")</f>
        <v/>
      </c>
      <c r="BI103" s="61" t="str">
        <f>IFERROR(Copen!BH103/GAMSCopen!BH103,"")</f>
        <v/>
      </c>
      <c r="BJ103" s="61" t="str">
        <f>IFERROR(Copen!BI103/GAMSCopen!BI103,"")</f>
        <v/>
      </c>
    </row>
    <row r="104" spans="1:62" x14ac:dyDescent="0.25">
      <c r="A104" t="str">
        <f>Copen!A104</f>
        <v>Output gross of abatement cost and climate damage ($trill)</v>
      </c>
      <c r="B104" t="str">
        <f>GAMSbase!A104</f>
        <v>Gross Output (trillion USD)</v>
      </c>
      <c r="C104" s="61">
        <f>IFERROR(Copen!B104/GAMSCopen!B104,"")</f>
        <v>1.0000000000006397</v>
      </c>
      <c r="D104" s="61">
        <f>IFERROR(Copen!C104/GAMSCopen!C104,"")</f>
        <v>0.99999999999454514</v>
      </c>
      <c r="E104" s="61">
        <f>IFERROR(Copen!D104/GAMSCopen!D104,"")</f>
        <v>0.98989632291211838</v>
      </c>
      <c r="F104" s="61">
        <f>IFERROR(Copen!E104/GAMSCopen!E104,"")</f>
        <v>0.9873457378335373</v>
      </c>
      <c r="G104" s="61">
        <f>IFERROR(Copen!F104/GAMSCopen!F104,"")</f>
        <v>0.98490445794299852</v>
      </c>
      <c r="H104" s="61">
        <f>IFERROR(Copen!G104/GAMSCopen!G104,"")</f>
        <v>0.98234758103745212</v>
      </c>
      <c r="I104" s="61">
        <f>IFERROR(Copen!H104/GAMSCopen!H104,"")</f>
        <v>0.97949407425133361</v>
      </c>
      <c r="J104" s="61">
        <f>IFERROR(Copen!I104/GAMSCopen!I104,"")</f>
        <v>0.97617961780893481</v>
      </c>
      <c r="K104" s="61">
        <f>IFERROR(Copen!J104/GAMSCopen!J104,"")</f>
        <v>0.97225310860517988</v>
      </c>
      <c r="L104" s="61">
        <f>IFERROR(Copen!K104/GAMSCopen!K104,"")</f>
        <v>0.96754692480697657</v>
      </c>
      <c r="M104" s="61">
        <f>IFERROR(Copen!L104/GAMSCopen!L104,"")</f>
        <v>0.96188482234781936</v>
      </c>
      <c r="N104" s="61">
        <f>IFERROR(Copen!M104/GAMSCopen!M104,"")</f>
        <v>0.95506409336195908</v>
      </c>
      <c r="O104" s="61">
        <f>IFERROR(Copen!N104/GAMSCopen!N104,"")</f>
        <v>0.94686510439209559</v>
      </c>
      <c r="P104" s="61">
        <f>IFERROR(Copen!O104/GAMSCopen!O104,"")</f>
        <v>0.93703851379262815</v>
      </c>
      <c r="Q104" s="61">
        <f>IFERROR(Copen!P104/GAMSCopen!P104,"")</f>
        <v>0.92531117333872459</v>
      </c>
      <c r="R104" s="61">
        <f>IFERROR(Copen!Q104/GAMSCopen!Q104,"")</f>
        <v>0.91138934175190689</v>
      </c>
      <c r="S104" s="61">
        <f>IFERROR(Copen!R104/GAMSCopen!R104,"")</f>
        <v>0.89496566603229855</v>
      </c>
      <c r="T104" s="61">
        <f>IFERROR(Copen!S104/GAMSCopen!S104,"")</f>
        <v>0.87572964398789432</v>
      </c>
      <c r="U104" s="61">
        <f>IFERROR(Copen!T104/GAMSCopen!T104,"")</f>
        <v>0.85338295281131005</v>
      </c>
      <c r="V104" s="61">
        <f>IFERROR(Copen!U104/GAMSCopen!U104,"")</f>
        <v>0.82798289544496817</v>
      </c>
      <c r="W104" s="61">
        <f>IFERROR(Copen!V104/GAMSCopen!V104,"")</f>
        <v>0.79950025885587672</v>
      </c>
      <c r="X104" s="61">
        <f>IFERROR(Copen!W104/GAMSCopen!W104,"")</f>
        <v>0.76796794367800347</v>
      </c>
      <c r="Y104" s="61">
        <f>IFERROR(Copen!X104/GAMSCopen!X104,"")</f>
        <v>0.7335413793004717</v>
      </c>
      <c r="Z104" s="61">
        <f>IFERROR(Copen!Y104/GAMSCopen!Y104,"")</f>
        <v>0.69651122316004954</v>
      </c>
      <c r="AA104" s="61">
        <f>IFERROR(Copen!Z104/GAMSCopen!Z104,"")</f>
        <v>0.65731430641919664</v>
      </c>
      <c r="AB104" s="61">
        <f>IFERROR(Copen!AA104/GAMSCopen!AA104,"")</f>
        <v>0.61653341908396653</v>
      </c>
      <c r="AC104" s="61">
        <f>IFERROR(Copen!AB104/GAMSCopen!AB104,"")</f>
        <v>0.57488421314519034</v>
      </c>
      <c r="AD104" s="61">
        <f>IFERROR(Copen!AC104/GAMSCopen!AC104,"")</f>
        <v>0.53317971346433701</v>
      </c>
      <c r="AE104" s="61">
        <f>IFERROR(Copen!AD104/GAMSCopen!AD104,"")</f>
        <v>0.49230442064961111</v>
      </c>
      <c r="AF104" s="61">
        <f>IFERROR(Copen!AE104/GAMSCopen!AE104,"")</f>
        <v>0.45314858467279256</v>
      </c>
      <c r="AG104" s="61">
        <f>IFERROR(Copen!AF104/GAMSCopen!AF104,"")</f>
        <v>0.41654974098370717</v>
      </c>
      <c r="AH104" s="61">
        <f>IFERROR(Copen!AG104/GAMSCopen!AG104,"")</f>
        <v>0.38323374803450022</v>
      </c>
      <c r="AI104" s="61">
        <f>IFERROR(Copen!AH104/GAMSCopen!AH104,"")</f>
        <v>0.77652108920936869</v>
      </c>
      <c r="AJ104" s="61">
        <f>IFERROR(Copen!AI104/GAMSCopen!AI104,"")</f>
        <v>0.85074400408743212</v>
      </c>
      <c r="AK104" s="61">
        <f>IFERROR(Copen!AJ104/GAMSCopen!AJ104,"")</f>
        <v>0.89924954340938057</v>
      </c>
      <c r="AL104" s="61">
        <f>IFERROR(Copen!AK104/GAMSCopen!AK104,"")</f>
        <v>0.93161878471582726</v>
      </c>
      <c r="AM104" s="61">
        <f>IFERROR(Copen!AL104/GAMSCopen!AL104,"")</f>
        <v>0.95351371367148807</v>
      </c>
      <c r="AN104" s="61">
        <f>IFERROR(Copen!AM104/GAMSCopen!AM104,"")</f>
        <v>0.96845758912699931</v>
      </c>
      <c r="AO104" s="61">
        <f>IFERROR(Copen!AN104/GAMSCopen!AN104,"")</f>
        <v>0.97871989767635337</v>
      </c>
      <c r="AP104" s="61">
        <f>IFERROR(Copen!AO104/GAMSCopen!AO104,"")</f>
        <v>0.98579696195669608</v>
      </c>
      <c r="AQ104" s="61">
        <f>IFERROR(Copen!AP104/GAMSCopen!AP104,"")</f>
        <v>0.9906912361242759</v>
      </c>
      <c r="AR104" s="61">
        <f>IFERROR(Copen!AQ104/GAMSCopen!AQ104,"")</f>
        <v>0.99408187269999626</v>
      </c>
      <c r="AS104" s="61">
        <f>IFERROR(Copen!AR104/GAMSCopen!AR104,"")</f>
        <v>0.99643269738380436</v>
      </c>
      <c r="AT104" s="61">
        <f>IFERROR(Copen!AS104/GAMSCopen!AS104,"")</f>
        <v>0.99806235103673191</v>
      </c>
      <c r="AU104" s="61">
        <f>IFERROR(Copen!AT104/GAMSCopen!AT104,"")</f>
        <v>0.99919071072346466</v>
      </c>
      <c r="AV104" s="61">
        <f>IFERROR(Copen!AU104/GAMSCopen!AU104,"")</f>
        <v>0.99997002804343527</v>
      </c>
      <c r="AW104" s="61">
        <f>IFERROR(Copen!AV104/GAMSCopen!AV104,"")</f>
        <v>1.0005060214578836</v>
      </c>
      <c r="AX104" s="61">
        <f>IFERROR(Copen!AW104/GAMSCopen!AW104,"")</f>
        <v>1.0008722679583655</v>
      </c>
      <c r="AY104" s="61">
        <f>IFERROR(Copen!AX104/GAMSCopen!AX104,"")</f>
        <v>1.001120076038198</v>
      </c>
      <c r="AZ104" s="61">
        <f>IFERROR(Copen!AY104/GAMSCopen!AY104,"")</f>
        <v>1.0012852879706822</v>
      </c>
      <c r="BA104" s="61">
        <f>IFERROR(Copen!AZ104/GAMSCopen!AZ104,"")</f>
        <v>1.0013929827850807</v>
      </c>
      <c r="BB104" s="61">
        <f>IFERROR(Copen!BA104/GAMSCopen!BA104,"")</f>
        <v>1.0014638889092915</v>
      </c>
      <c r="BC104" s="61">
        <f>IFERROR(Copen!BB104/GAMSCopen!BB104,"")</f>
        <v>1.0015051697953121</v>
      </c>
      <c r="BD104" s="61">
        <f>IFERROR(Copen!BC104/GAMSCopen!BC104,"")</f>
        <v>1.0015267582354672</v>
      </c>
      <c r="BE104" s="61">
        <f>IFERROR(Copen!BD104/GAMSCopen!BD104,"")</f>
        <v>1.0015352428287581</v>
      </c>
      <c r="BF104" s="61">
        <f>IFERROR(Copen!BE104/GAMSCopen!BE104,"")</f>
        <v>1.0015350713380613</v>
      </c>
      <c r="BG104" s="61">
        <f>IFERROR(Copen!BF104/GAMSCopen!BF104,"")</f>
        <v>1.001529280682024</v>
      </c>
      <c r="BH104" s="61">
        <f>IFERROR(Copen!BG104/GAMSCopen!BG104,"")</f>
        <v>1.0015199577194231</v>
      </c>
      <c r="BI104" s="61">
        <f>IFERROR(Copen!BH104/GAMSCopen!BH104,"")</f>
        <v>1.0015085393272674</v>
      </c>
      <c r="BJ104" s="61">
        <f>IFERROR(Copen!BI104/GAMSCopen!BI104,"")</f>
        <v>1.0014960126002952</v>
      </c>
    </row>
    <row r="105" spans="1:62" x14ac:dyDescent="0.25">
      <c r="A105" t="str">
        <f>Copen!A105</f>
        <v xml:space="preserve">     Total damage (fraction of gross output)</v>
      </c>
      <c r="B105" t="str">
        <f>GAMSbase!A105</f>
        <v>Climate Damages (fraction of gross output)</v>
      </c>
      <c r="C105" s="61">
        <f>IFERROR(Copen!B105/GAMSCopen!B105,"")</f>
        <v>1.0000000000000002</v>
      </c>
      <c r="D105" s="61">
        <f>IFERROR(Copen!C105/GAMSCopen!C105,"")</f>
        <v>1.0000000145697987</v>
      </c>
      <c r="E105" s="61">
        <f>IFERROR(Copen!D105/GAMSCopen!D105,"")</f>
        <v>1.0000000037112515</v>
      </c>
      <c r="F105" s="61">
        <f>IFERROR(Copen!E105/GAMSCopen!E105,"")</f>
        <v>0.99947994434695098</v>
      </c>
      <c r="G105" s="61">
        <f>IFERROR(Copen!F105/GAMSCopen!F105,"")</f>
        <v>0.99860475685957284</v>
      </c>
      <c r="H105" s="61">
        <f>IFERROR(Copen!G105/GAMSCopen!G105,"")</f>
        <v>0.9974874035493746</v>
      </c>
      <c r="I105" s="61">
        <f>IFERROR(Copen!H105/GAMSCopen!H105,"")</f>
        <v>0.99619745155612194</v>
      </c>
      <c r="J105" s="61">
        <f>IFERROR(Copen!I105/GAMSCopen!I105,"")</f>
        <v>0.99479323998537061</v>
      </c>
      <c r="K105" s="61">
        <f>IFERROR(Copen!J105/GAMSCopen!J105,"")</f>
        <v>0.99330656793686289</v>
      </c>
      <c r="L105" s="61">
        <f>IFERROR(Copen!K105/GAMSCopen!K105,"")</f>
        <v>0.99174802546471197</v>
      </c>
      <c r="M105" s="61">
        <f>IFERROR(Copen!L105/GAMSCopen!L105,"")</f>
        <v>0.99011324079991714</v>
      </c>
      <c r="N105" s="61">
        <f>IFERROR(Copen!M105/GAMSCopen!M105,"")</f>
        <v>0.98839509179680374</v>
      </c>
      <c r="O105" s="61">
        <f>IFERROR(Copen!N105/GAMSCopen!N105,"")</f>
        <v>0.98658329916517229</v>
      </c>
      <c r="P105" s="61">
        <f>IFERROR(Copen!O105/GAMSCopen!O105,"")</f>
        <v>0.98465758468750009</v>
      </c>
      <c r="Q105" s="61">
        <f>IFERROR(Copen!P105/GAMSCopen!P105,"")</f>
        <v>0.98259210843849931</v>
      </c>
      <c r="R105" s="61">
        <f>IFERROR(Copen!Q105/GAMSCopen!Q105,"")</f>
        <v>0.98035594707105955</v>
      </c>
      <c r="S105" s="61">
        <f>IFERROR(Copen!R105/GAMSCopen!R105,"")</f>
        <v>0.97791473214698621</v>
      </c>
      <c r="T105" s="61">
        <f>IFERROR(Copen!S105/GAMSCopen!S105,"")</f>
        <v>0.97523004392362556</v>
      </c>
      <c r="U105" s="61">
        <f>IFERROR(Copen!T105/GAMSCopen!T105,"")</f>
        <v>0.97226011998219408</v>
      </c>
      <c r="V105" s="61">
        <f>IFERROR(Copen!U105/GAMSCopen!U105,"")</f>
        <v>0.96894068009742007</v>
      </c>
      <c r="W105" s="61">
        <f>IFERROR(Copen!V105/GAMSCopen!V105,"")</f>
        <v>0.96530591583804848</v>
      </c>
      <c r="X105" s="61">
        <f>IFERROR(Copen!W105/GAMSCopen!W105,"")</f>
        <v>0.96133335855617541</v>
      </c>
      <c r="Y105" s="61">
        <f>IFERROR(Copen!X105/GAMSCopen!X105,"")</f>
        <v>0.95701024007730728</v>
      </c>
      <c r="Z105" s="61">
        <f>IFERROR(Copen!Y105/GAMSCopen!Y105,"")</f>
        <v>0.95233177883084341</v>
      </c>
      <c r="AA105" s="61">
        <f>IFERROR(Copen!Z105/GAMSCopen!Z105,"")</f>
        <v>0.94730446456777195</v>
      </c>
      <c r="AB105" s="61">
        <f>IFERROR(Copen!AA105/GAMSCopen!AA105,"")</f>
        <v>0.94194540294083395</v>
      </c>
      <c r="AC105" s="61">
        <f>IFERROR(Copen!AB105/GAMSCopen!AB105,"")</f>
        <v>0.93628371985906733</v>
      </c>
      <c r="AD105" s="61">
        <f>IFERROR(Copen!AC105/GAMSCopen!AC105,"")</f>
        <v>0.93016838684494307</v>
      </c>
      <c r="AE105" s="61">
        <f>IFERROR(Copen!AD105/GAMSCopen!AD105,"")</f>
        <v>0.9235152682718335</v>
      </c>
      <c r="AF105" s="61">
        <f>IFERROR(Copen!AE105/GAMSCopen!AE105,"")</f>
        <v>0.91627057045910576</v>
      </c>
      <c r="AG105" s="61">
        <f>IFERROR(Copen!AF105/GAMSCopen!AF105,"")</f>
        <v>0.90841039632027021</v>
      </c>
      <c r="AH105" s="61">
        <f>IFERROR(Copen!AG105/GAMSCopen!AG105,"")</f>
        <v>0.89993981375935439</v>
      </c>
      <c r="AI105" s="61">
        <f>IFERROR(Copen!AH105/GAMSCopen!AH105,"")</f>
        <v>0.89089103098825362</v>
      </c>
      <c r="AJ105" s="61">
        <f>IFERROR(Copen!AI105/GAMSCopen!AI105,"")</f>
        <v>0.88354590613162343</v>
      </c>
      <c r="AK105" s="61">
        <f>IFERROR(Copen!AJ105/GAMSCopen!AJ105,"")</f>
        <v>0.87796334484305605</v>
      </c>
      <c r="AL105" s="61">
        <f>IFERROR(Copen!AK105/GAMSCopen!AK105,"")</f>
        <v>0.87403334654209541</v>
      </c>
      <c r="AM105" s="61">
        <f>IFERROR(Copen!AL105/GAMSCopen!AL105,"")</f>
        <v>0.87156840522684376</v>
      </c>
      <c r="AN105" s="61">
        <f>IFERROR(Copen!AM105/GAMSCopen!AM105,"")</f>
        <v>0.87035355087406796</v>
      </c>
      <c r="AO105" s="61">
        <f>IFERROR(Copen!AN105/GAMSCopen!AN105,"")</f>
        <v>0.87017364995398339</v>
      </c>
      <c r="AP105" s="61">
        <f>IFERROR(Copen!AO105/GAMSCopen!AO105,"")</f>
        <v>0.87082771837685968</v>
      </c>
      <c r="AQ105" s="61">
        <f>IFERROR(Copen!AP105/GAMSCopen!AP105,"")</f>
        <v>0.87213573858482463</v>
      </c>
      <c r="AR105" s="61">
        <f>IFERROR(Copen!AQ105/GAMSCopen!AQ105,"")</f>
        <v>0.87394110711554251</v>
      </c>
      <c r="AS105" s="61">
        <f>IFERROR(Copen!AR105/GAMSCopen!AR105,"")</f>
        <v>0.87611059592220109</v>
      </c>
      <c r="AT105" s="61">
        <f>IFERROR(Copen!AS105/GAMSCopen!AS105,"")</f>
        <v>0.87853296131181746</v>
      </c>
      <c r="AU105" s="61">
        <f>IFERROR(Copen!AT105/GAMSCopen!AT105,"")</f>
        <v>0.88111685020614106</v>
      </c>
      <c r="AV105" s="61">
        <f>IFERROR(Copen!AU105/GAMSCopen!AU105,"")</f>
        <v>0.88378844618991559</v>
      </c>
      <c r="AW105" s="61">
        <f>IFERROR(Copen!AV105/GAMSCopen!AV105,"")</f>
        <v>0.88648909717003721</v>
      </c>
      <c r="AX105" s="61">
        <f>IFERROR(Copen!AW105/GAMSCopen!AW105,"")</f>
        <v>0.88917303181625584</v>
      </c>
      <c r="AY105" s="61">
        <f>IFERROR(Copen!AX105/GAMSCopen!AX105,"")</f>
        <v>0.89180526914108982</v>
      </c>
      <c r="AZ105" s="61">
        <f>IFERROR(Copen!AY105/GAMSCopen!AY105,"")</f>
        <v>0.89435973766102117</v>
      </c>
      <c r="BA105" s="61">
        <f>IFERROR(Copen!AZ105/GAMSCopen!AZ105,"")</f>
        <v>0.89681759451507159</v>
      </c>
      <c r="BB105" s="61">
        <f>IFERROR(Copen!BA105/GAMSCopen!BA105,"")</f>
        <v>0.89916573916421794</v>
      </c>
      <c r="BC105" s="61">
        <f>IFERROR(Copen!BB105/GAMSCopen!BB105,"")</f>
        <v>0.90139917401137726</v>
      </c>
      <c r="BD105" s="61">
        <f>IFERROR(Copen!BC105/GAMSCopen!BC105,"")</f>
        <v>0.90351503949875944</v>
      </c>
      <c r="BE105" s="61">
        <f>IFERROR(Copen!BD105/GAMSCopen!BD105,"")</f>
        <v>0.90551246599182056</v>
      </c>
      <c r="BF105" s="61">
        <f>IFERROR(Copen!BE105/GAMSCopen!BE105,"")</f>
        <v>0.90739233642503048</v>
      </c>
      <c r="BG105" s="61">
        <f>IFERROR(Copen!BF105/GAMSCopen!BF105,"")</f>
        <v>0.90915697572724219</v>
      </c>
      <c r="BH105" s="61">
        <f>IFERROR(Copen!BG105/GAMSCopen!BG105,"")</f>
        <v>0.91080984549691679</v>
      </c>
      <c r="BI105" s="61">
        <f>IFERROR(Copen!BH105/GAMSCopen!BH105,"")</f>
        <v>0.91235526419014579</v>
      </c>
      <c r="BJ105" s="61">
        <f>IFERROR(Copen!BI105/GAMSCopen!BI105,"")</f>
        <v>0.91379814718038743</v>
      </c>
    </row>
    <row r="106" spans="1:62" x14ac:dyDescent="0.25">
      <c r="A106" t="str">
        <f>Copen!A106</f>
        <v xml:space="preserve">     Climate damages (trillion $)</v>
      </c>
      <c r="B106" t="str">
        <f>GAMSbase!A106</f>
        <v>Climate damages (trillion USD)</v>
      </c>
      <c r="C106" s="61">
        <f>IFERROR(Copen!B106/GAMSCopen!B106,"")</f>
        <v>0.999999999784145</v>
      </c>
      <c r="D106" s="61">
        <f>IFERROR(Copen!C106/GAMSCopen!C106,"")</f>
        <v>0.99999999971326581</v>
      </c>
      <c r="E106" s="61">
        <f>IFERROR(Copen!D106/GAMSCopen!D106,"")</f>
        <v>0.98989632300734676</v>
      </c>
      <c r="F106" s="61">
        <f>IFERROR(Copen!E106/GAMSCopen!E106,"")</f>
        <v>0.98683226216214825</v>
      </c>
      <c r="G106" s="61">
        <f>IFERROR(Copen!F106/GAMSCopen!F106,"")</f>
        <v>0.98353028659203567</v>
      </c>
      <c r="H106" s="61">
        <f>IFERROR(Copen!G106/GAMSCopen!G106,"")</f>
        <v>0.97987933213424294</v>
      </c>
      <c r="I106" s="61">
        <f>IFERROR(Copen!H106/GAMSCopen!H106,"")</f>
        <v>0.97576950380774341</v>
      </c>
      <c r="J106" s="61">
        <f>IFERROR(Copen!I106/GAMSCopen!I106,"")</f>
        <v>0.97109688948052919</v>
      </c>
      <c r="K106" s="61">
        <f>IFERROR(Copen!J106/GAMSCopen!J106,"")</f>
        <v>0.96574540242500861</v>
      </c>
      <c r="L106" s="61">
        <f>IFERROR(Copen!K106/GAMSCopen!K106,"")</f>
        <v>0.9595627528966294</v>
      </c>
      <c r="M106" s="61">
        <f>IFERROR(Copen!L106/GAMSCopen!L106,"")</f>
        <v>0.95237489680143317</v>
      </c>
      <c r="N106" s="61">
        <f>IFERROR(Copen!M106/GAMSCopen!M106,"")</f>
        <v>0.94398066041588047</v>
      </c>
      <c r="O106" s="61">
        <f>IFERROR(Copen!N106/GAMSCopen!N106,"")</f>
        <v>0.93416129713046303</v>
      </c>
      <c r="P106" s="61">
        <f>IFERROR(Copen!O106/GAMSCopen!O106,"")</f>
        <v>0.92266207721117677</v>
      </c>
      <c r="Q106" s="61">
        <f>IFERROR(Copen!P106/GAMSCopen!P106,"")</f>
        <v>0.90920345494659172</v>
      </c>
      <c r="R106" s="61">
        <f>IFERROR(Copen!Q106/GAMSCopen!Q106,"")</f>
        <v>0.89348596202081321</v>
      </c>
      <c r="S106" s="61">
        <f>IFERROR(Copen!R106/GAMSCopen!R106,"")</f>
        <v>0.87520010857931729</v>
      </c>
      <c r="T106" s="61">
        <f>IFERROR(Copen!S106/GAMSCopen!S106,"")</f>
        <v>0.85403785777821351</v>
      </c>
      <c r="U106" s="61">
        <f>IFERROR(Copen!T106/GAMSCopen!T106,"")</f>
        <v>0.82971021297839298</v>
      </c>
      <c r="V106" s="61">
        <f>IFERROR(Copen!U106/GAMSCopen!U106,"")</f>
        <v>0.80226630902164975</v>
      </c>
      <c r="W106" s="61">
        <f>IFERROR(Copen!V106/GAMSCopen!V106,"")</f>
        <v>0.77176232890034124</v>
      </c>
      <c r="X106" s="61">
        <f>IFERROR(Copen!W106/GAMSCopen!W106,"")</f>
        <v>0.73827320372157113</v>
      </c>
      <c r="Y106" s="61">
        <f>IFERROR(Copen!X106/GAMSCopen!X106,"")</f>
        <v>0.70200661045771218</v>
      </c>
      <c r="Z106" s="61">
        <f>IFERROR(Copen!Y106/GAMSCopen!Y106,"")</f>
        <v>0.66330977215323084</v>
      </c>
      <c r="AA106" s="61">
        <f>IFERROR(Copen!Z106/GAMSCopen!Z106,"")</f>
        <v>0.62267677622078577</v>
      </c>
      <c r="AB106" s="61">
        <f>IFERROR(Copen!AA106/GAMSCopen!AA106,"")</f>
        <v>0.58074081940372257</v>
      </c>
      <c r="AC106" s="61">
        <f>IFERROR(Copen!AB106/GAMSCopen!AB106,"")</f>
        <v>0.53825472951370823</v>
      </c>
      <c r="AD106" s="61">
        <f>IFERROR(Copen!AC106/GAMSCopen!AC106,"")</f>
        <v>0.49594691370334487</v>
      </c>
      <c r="AE106" s="61">
        <f>IFERROR(Copen!AD106/GAMSCopen!AD106,"")</f>
        <v>0.45465064871069244</v>
      </c>
      <c r="AF106" s="61">
        <f>IFERROR(Copen!AE106/GAMSCopen!AE106,"")</f>
        <v>0.41520671203217696</v>
      </c>
      <c r="AG106" s="61">
        <f>IFERROR(Copen!AF106/GAMSCopen!AF106,"")</f>
        <v>0.37839811535906931</v>
      </c>
      <c r="AH106" s="61">
        <f>IFERROR(Copen!AG106/GAMSCopen!AG106,"")</f>
        <v>0.34488730773765747</v>
      </c>
      <c r="AI106" s="61">
        <f>IFERROR(Copen!AH106/GAMSCopen!AH106,"")</f>
        <v>0.69179567393604624</v>
      </c>
      <c r="AJ106" s="61">
        <f>IFERROR(Copen!AI106/GAMSCopen!AI106,"")</f>
        <v>0.75167138267674627</v>
      </c>
      <c r="AK106" s="61">
        <f>IFERROR(Copen!AJ106/GAMSCopen!AJ106,"")</f>
        <v>0.78950813798603747</v>
      </c>
      <c r="AL106" s="61">
        <f>IFERROR(Copen!AK106/GAMSCopen!AK106,"")</f>
        <v>0.81426588506460684</v>
      </c>
      <c r="AM106" s="61">
        <f>IFERROR(Copen!AL106/GAMSCopen!AL106,"")</f>
        <v>0.83105242586728933</v>
      </c>
      <c r="AN106" s="61">
        <f>IFERROR(Copen!AM106/GAMSCopen!AM106,"")</f>
        <v>0.8429005006426592</v>
      </c>
      <c r="AO106" s="61">
        <f>IFERROR(Copen!AN106/GAMSCopen!AN106,"")</f>
        <v>0.85165626445576625</v>
      </c>
      <c r="AP106" s="61">
        <f>IFERROR(Copen!AO106/GAMSCopen!AO106,"")</f>
        <v>0.85845931885688287</v>
      </c>
      <c r="AQ106" s="61">
        <f>IFERROR(Copen!AP106/GAMSCopen!AP106,"")</f>
        <v>0.86401723306829348</v>
      </c>
      <c r="AR106" s="61">
        <f>IFERROR(Copen!AQ106/GAMSCopen!AQ106,"")</f>
        <v>0.86876901217232305</v>
      </c>
      <c r="AS106" s="61">
        <f>IFERROR(Copen!AR106/GAMSCopen!AR106,"")</f>
        <v>0.8729852455395799</v>
      </c>
      <c r="AT106" s="61">
        <f>IFERROR(Copen!AS106/GAMSCopen!AS106,"")</f>
        <v>0.8768306735509096</v>
      </c>
      <c r="AU106" s="61">
        <f>IFERROR(Copen!AT106/GAMSCopen!AT106,"")</f>
        <v>0.88040377053111007</v>
      </c>
      <c r="AV106" s="61">
        <f>IFERROR(Copen!AU106/GAMSCopen!AU106,"")</f>
        <v>0.88376195679404446</v>
      </c>
      <c r="AW106" s="61">
        <f>IFERROR(Copen!AV106/GAMSCopen!AV106,"")</f>
        <v>0.8869376796238313</v>
      </c>
      <c r="AX106" s="61">
        <f>IFERROR(Copen!AW106/GAMSCopen!AW106,"")</f>
        <v>0.88994862905787042</v>
      </c>
      <c r="AY106" s="61">
        <f>IFERROR(Copen!AX106/GAMSCopen!AX106,"")</f>
        <v>0.89280415941157021</v>
      </c>
      <c r="AZ106" s="61">
        <f>IFERROR(Copen!AY106/GAMSCopen!AY106,"")</f>
        <v>0.89550924740013249</v>
      </c>
      <c r="BA106" s="61">
        <f>IFERROR(Copen!AZ106/GAMSCopen!AZ106,"")</f>
        <v>0.89806684577680929</v>
      </c>
      <c r="BB106" s="61">
        <f>IFERROR(Copen!BA106/GAMSCopen!BA106,"")</f>
        <v>0.90048201669300654</v>
      </c>
      <c r="BC106" s="61">
        <f>IFERROR(Copen!BB106/GAMSCopen!BB106,"")</f>
        <v>0.9027559339014869</v>
      </c>
      <c r="BD106" s="61">
        <f>IFERROR(Copen!BC106/GAMSCopen!BC106,"")</f>
        <v>0.90489448859432464</v>
      </c>
      <c r="BE106" s="61">
        <f>IFERROR(Copen!BD106/GAMSCopen!BD106,"")</f>
        <v>0.90690264784903318</v>
      </c>
      <c r="BF106" s="61">
        <f>IFERROR(Copen!BE106/GAMSCopen!BE106,"")</f>
        <v>0.90878524879984723</v>
      </c>
      <c r="BG106" s="61">
        <f>IFERROR(Copen!BF106/GAMSCopen!BF106,"")</f>
        <v>0.91054733212119054</v>
      </c>
      <c r="BH106" s="61">
        <f>IFERROR(Copen!BG106/GAMSCopen!BG106,"")</f>
        <v>0.91219423851299186</v>
      </c>
      <c r="BI106" s="61">
        <f>IFERROR(Copen!BH106/GAMSCopen!BH106,"")</f>
        <v>0.91373158729571491</v>
      </c>
      <c r="BJ106" s="61">
        <f>IFERROR(Copen!BI106/GAMSCopen!BI106,"")</f>
        <v>0.91516520175930482</v>
      </c>
    </row>
    <row r="107" spans="1:62" x14ac:dyDescent="0.25">
      <c r="A107" t="str">
        <f>Copen!A107</f>
        <v>Output after damages before abatement</v>
      </c>
      <c r="B107" t="str">
        <f>GAMSbase!A107</f>
        <v>Output post-damages yet pre-abatement</v>
      </c>
      <c r="C107" s="61">
        <f>IFERROR(Copen!B107/GAMSCopen!B107,"")</f>
        <v>0.99999999999943479</v>
      </c>
      <c r="D107" s="61">
        <f>IFERROR(Copen!C107/GAMSCopen!C107,"")</f>
        <v>0.99999999999386913</v>
      </c>
      <c r="E107" s="61">
        <f>IFERROR(Copen!D107/GAMSCopen!D107,"")</f>
        <v>0.98989632291183216</v>
      </c>
      <c r="F107" s="61">
        <f>IFERROR(Copen!E107/GAMSCopen!E107,"")</f>
        <v>0.98734771624915829</v>
      </c>
      <c r="G107" s="61">
        <f>IFERROR(Copen!F107/GAMSCopen!F107,"")</f>
        <v>0.98491110414647465</v>
      </c>
      <c r="H107" s="61">
        <f>IFERROR(Copen!G107/GAMSCopen!G107,"")</f>
        <v>0.98236227884931016</v>
      </c>
      <c r="I107" s="61">
        <f>IFERROR(Copen!H107/GAMSCopen!H107,"")</f>
        <v>0.97952091323884272</v>
      </c>
      <c r="J107" s="61">
        <f>IFERROR(Copen!I107/GAMSCopen!I107,"")</f>
        <v>0.9762232019717908</v>
      </c>
      <c r="K107" s="61">
        <f>IFERROR(Copen!J107/GAMSCopen!J107,"")</f>
        <v>0.97231845235515846</v>
      </c>
      <c r="L107" s="61">
        <f>IFERROR(Copen!K107/GAMSCopen!K107,"")</f>
        <v>0.96763938545924189</v>
      </c>
      <c r="M107" s="61">
        <f>IFERROR(Copen!L107/GAMSCopen!L107,"")</f>
        <v>0.96201006172776182</v>
      </c>
      <c r="N107" s="61">
        <f>IFERROR(Copen!M107/GAMSCopen!M107,"")</f>
        <v>0.95522790354007858</v>
      </c>
      <c r="O107" s="61">
        <f>IFERROR(Copen!N107/GAMSCopen!N107,"")</f>
        <v>0.94707323195669235</v>
      </c>
      <c r="P107" s="61">
        <f>IFERROR(Copen!O107/GAMSCopen!O107,"")</f>
        <v>0.93729665891680003</v>
      </c>
      <c r="Q107" s="61">
        <f>IFERROR(Copen!P107/GAMSCopen!P107,"")</f>
        <v>0.92562495949618939</v>
      </c>
      <c r="R107" s="61">
        <f>IFERROR(Copen!Q107/GAMSCopen!Q107,"")</f>
        <v>0.91176429213625265</v>
      </c>
      <c r="S107" s="61">
        <f>IFERROR(Copen!R107/GAMSCopen!R107,"")</f>
        <v>0.89540712868816441</v>
      </c>
      <c r="T107" s="61">
        <f>IFERROR(Copen!S107/GAMSCopen!S107,"")</f>
        <v>0.87624269445636072</v>
      </c>
      <c r="U107" s="61">
        <f>IFERROR(Copen!T107/GAMSCopen!T107,"")</f>
        <v>0.85397222707074327</v>
      </c>
      <c r="V107" s="61">
        <f>IFERROR(Copen!U107/GAMSCopen!U107,"")</f>
        <v>0.82865191032998231</v>
      </c>
      <c r="W107" s="61">
        <f>IFERROR(Copen!V107/GAMSCopen!V107,"")</f>
        <v>0.80024941915010306</v>
      </c>
      <c r="X107" s="61">
        <f>IFERROR(Copen!W107/GAMSCopen!W107,"")</f>
        <v>0.76879577856314563</v>
      </c>
      <c r="Y107" s="61">
        <f>IFERROR(Copen!X107/GAMSCopen!X107,"")</f>
        <v>0.73444421652133696</v>
      </c>
      <c r="Z107" s="61">
        <f>IFERROR(Copen!Y107/GAMSCopen!Y107,"")</f>
        <v>0.69748306016324213</v>
      </c>
      <c r="AA107" s="61">
        <f>IFERROR(Copen!Z107/GAMSCopen!Z107,"")</f>
        <v>0.65834681352853197</v>
      </c>
      <c r="AB107" s="61">
        <f>IFERROR(Copen!AA107/GAMSCopen!AA107,"")</f>
        <v>0.61761621449815873</v>
      </c>
      <c r="AC107" s="61">
        <f>IFERROR(Copen!AB107/GAMSCopen!AB107,"")</f>
        <v>0.57600537144573449</v>
      </c>
      <c r="AD107" s="61">
        <f>IFERROR(Copen!AC107/GAMSCopen!AC107,"")</f>
        <v>0.53433031387078078</v>
      </c>
      <c r="AE107" s="61">
        <f>IFERROR(Copen!AD107/GAMSCopen!AD107,"")</f>
        <v>0.49347749629372867</v>
      </c>
      <c r="AF107" s="61">
        <f>IFERROR(Copen!AE107/GAMSCopen!AE107,"")</f>
        <v>0.45433907338129309</v>
      </c>
      <c r="AG107" s="61">
        <f>IFERROR(Copen!AF107/GAMSCopen!AF107,"")</f>
        <v>0.41775461958404964</v>
      </c>
      <c r="AH107" s="61">
        <f>IFERROR(Copen!AG107/GAMSCopen!AG107,"")</f>
        <v>0.38445228333225712</v>
      </c>
      <c r="AI107" s="61">
        <f>IFERROR(Copen!AH107/GAMSCopen!AH107,"")</f>
        <v>0.77922978851293989</v>
      </c>
      <c r="AJ107" s="61">
        <f>IFERROR(Copen!AI107/GAMSCopen!AI107,"")</f>
        <v>0.8539307855609084</v>
      </c>
      <c r="AK107" s="61">
        <f>IFERROR(Copen!AJ107/GAMSCopen!AJ107,"")</f>
        <v>0.90280163302941674</v>
      </c>
      <c r="AL107" s="61">
        <f>IFERROR(Copen!AK107/GAMSCopen!AK107,"")</f>
        <v>0.93544187609217566</v>
      </c>
      <c r="AM107" s="61">
        <f>IFERROR(Copen!AL107/GAMSCopen!AL107,"")</f>
        <v>0.95753011012987033</v>
      </c>
      <c r="AN107" s="61">
        <f>IFERROR(Copen!AM107/GAMSCopen!AM107,"")</f>
        <v>0.97260438155862106</v>
      </c>
      <c r="AO107" s="61">
        <f>IFERROR(Copen!AN107/GAMSCopen!AN107,"")</f>
        <v>0.982946988747321</v>
      </c>
      <c r="AP107" s="61">
        <f>IFERROR(Copen!AO107/GAMSCopen!AO107,"")</f>
        <v>0.99006508056333487</v>
      </c>
      <c r="AQ107" s="61">
        <f>IFERROR(Copen!AP107/GAMSCopen!AP107,"")</f>
        <v>0.99497008320646807</v>
      </c>
      <c r="AR107" s="61">
        <f>IFERROR(Copen!AQ107/GAMSCopen!AQ107,"")</f>
        <v>0.99834847666619764</v>
      </c>
      <c r="AS107" s="61">
        <f>IFERROR(Copen!AR107/GAMSCopen!AR107,"")</f>
        <v>1.0006700047245705</v>
      </c>
      <c r="AT107" s="61">
        <f>IFERROR(Copen!AS107/GAMSCopen!AS107,"")</f>
        <v>1.0022580455465089</v>
      </c>
      <c r="AU107" s="61">
        <f>IFERROR(Copen!AT107/GAMSCopen!AT107,"")</f>
        <v>1.0033362388100215</v>
      </c>
      <c r="AV107" s="61">
        <f>IFERROR(Copen!AU107/GAMSCopen!AU107,"")</f>
        <v>1.004059801885246</v>
      </c>
      <c r="AW107" s="61">
        <f>IFERROR(Copen!AV107/GAMSCopen!AV107,"")</f>
        <v>1.0045367716498714</v>
      </c>
      <c r="AX107" s="61">
        <f>IFERROR(Copen!AW107/GAMSCopen!AW107,"")</f>
        <v>1.0048425198312296</v>
      </c>
      <c r="AY107" s="61">
        <f>IFERROR(Copen!AX107/GAMSCopen!AX107,"")</f>
        <v>1.005029727333933</v>
      </c>
      <c r="AZ107" s="61">
        <f>IFERROR(Copen!AY107/GAMSCopen!AY107,"")</f>
        <v>1.0051352691353479</v>
      </c>
      <c r="BA107" s="61">
        <f>IFERROR(Copen!AZ107/GAMSCopen!AZ107,"")</f>
        <v>1.0051849843771596</v>
      </c>
      <c r="BB107" s="61">
        <f>IFERROR(Copen!BA107/GAMSCopen!BA107,"")</f>
        <v>1.0052001551149188</v>
      </c>
      <c r="BC107" s="61">
        <f>IFERROR(Copen!BB107/GAMSCopen!BB107,"")</f>
        <v>1.0051883144156852</v>
      </c>
      <c r="BD107" s="61">
        <f>IFERROR(Copen!BC107/GAMSCopen!BC107,"")</f>
        <v>1.0051596415071808</v>
      </c>
      <c r="BE107" s="61">
        <f>IFERROR(Copen!BD107/GAMSCopen!BD107,"")</f>
        <v>1.0051208555097033</v>
      </c>
      <c r="BF107" s="61">
        <f>IFERROR(Copen!BE107/GAMSCopen!BE107,"")</f>
        <v>1.0050764477018985</v>
      </c>
      <c r="BG107" s="61">
        <f>IFERROR(Copen!BF107/GAMSCopen!BF107,"")</f>
        <v>1.0050294335547176</v>
      </c>
      <c r="BH107" s="61">
        <f>IFERROR(Copen!BG107/GAMSCopen!BG107,"")</f>
        <v>1.0049818305607456</v>
      </c>
      <c r="BI107" s="61">
        <f>IFERROR(Copen!BH107/GAMSCopen!BH107,"")</f>
        <v>1.0049349716056974</v>
      </c>
      <c r="BJ107" s="61">
        <f>IFERROR(Copen!BI107/GAMSCopen!BI107,"")</f>
        <v>1.0048897155778158</v>
      </c>
    </row>
    <row r="108" spans="1:62" x14ac:dyDescent="0.25">
      <c r="A108" t="str">
        <f>Copen!A108</f>
        <v xml:space="preserve">    Abatement cost (fraction of output)</v>
      </c>
      <c r="B108" t="str">
        <f>GAMSbase!A108</f>
        <v>Abatement cost (fraction of gross output)</v>
      </c>
      <c r="C108" s="61" t="str">
        <f>IFERROR(Copen!B108/GAMSCopen!B108,"")</f>
        <v/>
      </c>
      <c r="D108" s="61" t="str">
        <f>IFERROR(Copen!C108/GAMSCopen!C108,"")</f>
        <v/>
      </c>
      <c r="E108" s="61" t="str">
        <f>IFERROR(Copen!D108/GAMSCopen!D108,"")</f>
        <v/>
      </c>
      <c r="F108" s="61" t="str">
        <f>IFERROR(Copen!E108/GAMSCopen!E108,"")</f>
        <v/>
      </c>
      <c r="G108" s="61" t="str">
        <f>IFERROR(Copen!F108/GAMSCopen!F108,"")</f>
        <v/>
      </c>
      <c r="H108" s="61" t="str">
        <f>IFERROR(Copen!G108/GAMSCopen!G108,"")</f>
        <v/>
      </c>
      <c r="I108" s="61" t="str">
        <f>IFERROR(Copen!H108/GAMSCopen!H108,"")</f>
        <v/>
      </c>
      <c r="J108" s="61" t="str">
        <f>IFERROR(Copen!I108/GAMSCopen!I108,"")</f>
        <v/>
      </c>
      <c r="K108" s="61" t="str">
        <f>IFERROR(Copen!J108/GAMSCopen!J108,"")</f>
        <v/>
      </c>
      <c r="L108" s="61" t="str">
        <f>IFERROR(Copen!K108/GAMSCopen!K108,"")</f>
        <v/>
      </c>
      <c r="M108" s="61" t="str">
        <f>IFERROR(Copen!L108/GAMSCopen!L108,"")</f>
        <v/>
      </c>
      <c r="N108" s="61" t="str">
        <f>IFERROR(Copen!M108/GAMSCopen!M108,"")</f>
        <v/>
      </c>
      <c r="O108" s="61" t="str">
        <f>IFERROR(Copen!N108/GAMSCopen!N108,"")</f>
        <v/>
      </c>
      <c r="P108" s="61" t="str">
        <f>IFERROR(Copen!O108/GAMSCopen!O108,"")</f>
        <v/>
      </c>
      <c r="Q108" s="61" t="str">
        <f>IFERROR(Copen!P108/GAMSCopen!P108,"")</f>
        <v/>
      </c>
      <c r="R108" s="61" t="str">
        <f>IFERROR(Copen!Q108/GAMSCopen!Q108,"")</f>
        <v/>
      </c>
      <c r="S108" s="61" t="str">
        <f>IFERROR(Copen!R108/GAMSCopen!R108,"")</f>
        <v/>
      </c>
      <c r="T108" s="61" t="str">
        <f>IFERROR(Copen!S108/GAMSCopen!S108,"")</f>
        <v/>
      </c>
      <c r="U108" s="61" t="str">
        <f>IFERROR(Copen!T108/GAMSCopen!T108,"")</f>
        <v/>
      </c>
      <c r="V108" s="61" t="str">
        <f>IFERROR(Copen!U108/GAMSCopen!U108,"")</f>
        <v/>
      </c>
      <c r="W108" s="61" t="str">
        <f>IFERROR(Copen!V108/GAMSCopen!V108,"")</f>
        <v/>
      </c>
      <c r="X108" s="61" t="str">
        <f>IFERROR(Copen!W108/GAMSCopen!W108,"")</f>
        <v/>
      </c>
      <c r="Y108" s="61" t="str">
        <f>IFERROR(Copen!X108/GAMSCopen!X108,"")</f>
        <v/>
      </c>
      <c r="Z108" s="61" t="str">
        <f>IFERROR(Copen!Y108/GAMSCopen!Y108,"")</f>
        <v/>
      </c>
      <c r="AA108" s="61" t="str">
        <f>IFERROR(Copen!Z108/GAMSCopen!Z108,"")</f>
        <v/>
      </c>
      <c r="AB108" s="61" t="str">
        <f>IFERROR(Copen!AA108/GAMSCopen!AA108,"")</f>
        <v/>
      </c>
      <c r="AC108" s="61" t="str">
        <f>IFERROR(Copen!AB108/GAMSCopen!AB108,"")</f>
        <v/>
      </c>
      <c r="AD108" s="61" t="str">
        <f>IFERROR(Copen!AC108/GAMSCopen!AC108,"")</f>
        <v/>
      </c>
      <c r="AE108" s="61" t="str">
        <f>IFERROR(Copen!AD108/GAMSCopen!AD108,"")</f>
        <v/>
      </c>
      <c r="AF108" s="61" t="str">
        <f>IFERROR(Copen!AE108/GAMSCopen!AE108,"")</f>
        <v/>
      </c>
      <c r="AG108" s="61" t="str">
        <f>IFERROR(Copen!AF108/GAMSCopen!AF108,"")</f>
        <v/>
      </c>
      <c r="AH108" s="61" t="str">
        <f>IFERROR(Copen!AG108/GAMSCopen!AG108,"")</f>
        <v/>
      </c>
      <c r="AI108" s="61" t="str">
        <f>IFERROR(Copen!AH108/GAMSCopen!AH108,"")</f>
        <v/>
      </c>
      <c r="AJ108" s="61" t="str">
        <f>IFERROR(Copen!AI108/GAMSCopen!AI108,"")</f>
        <v/>
      </c>
      <c r="AK108" s="61" t="str">
        <f>IFERROR(Copen!AJ108/GAMSCopen!AJ108,"")</f>
        <v/>
      </c>
      <c r="AL108" s="61" t="str">
        <f>IFERROR(Copen!AK108/GAMSCopen!AK108,"")</f>
        <v/>
      </c>
      <c r="AM108" s="61" t="str">
        <f>IFERROR(Copen!AL108/GAMSCopen!AL108,"")</f>
        <v/>
      </c>
      <c r="AN108" s="61" t="str">
        <f>IFERROR(Copen!AM108/GAMSCopen!AM108,"")</f>
        <v/>
      </c>
      <c r="AO108" s="61" t="str">
        <f>IFERROR(Copen!AN108/GAMSCopen!AN108,"")</f>
        <v/>
      </c>
      <c r="AP108" s="61" t="str">
        <f>IFERROR(Copen!AO108/GAMSCopen!AO108,"")</f>
        <v/>
      </c>
      <c r="AQ108" s="61" t="str">
        <f>IFERROR(Copen!AP108/GAMSCopen!AP108,"")</f>
        <v/>
      </c>
      <c r="AR108" s="61" t="str">
        <f>IFERROR(Copen!AQ108/GAMSCopen!AQ108,"")</f>
        <v/>
      </c>
      <c r="AS108" s="61" t="str">
        <f>IFERROR(Copen!AR108/GAMSCopen!AR108,"")</f>
        <v/>
      </c>
      <c r="AT108" s="61" t="str">
        <f>IFERROR(Copen!AS108/GAMSCopen!AS108,"")</f>
        <v/>
      </c>
      <c r="AU108" s="61" t="str">
        <f>IFERROR(Copen!AT108/GAMSCopen!AT108,"")</f>
        <v/>
      </c>
      <c r="AV108" s="61" t="str">
        <f>IFERROR(Copen!AU108/GAMSCopen!AU108,"")</f>
        <v/>
      </c>
      <c r="AW108" s="61" t="str">
        <f>IFERROR(Copen!AV108/GAMSCopen!AV108,"")</f>
        <v/>
      </c>
      <c r="AX108" s="61" t="str">
        <f>IFERROR(Copen!AW108/GAMSCopen!AW108,"")</f>
        <v/>
      </c>
      <c r="AY108" s="61" t="str">
        <f>IFERROR(Copen!AX108/GAMSCopen!AX108,"")</f>
        <v/>
      </c>
      <c r="AZ108" s="61" t="str">
        <f>IFERROR(Copen!AY108/GAMSCopen!AY108,"")</f>
        <v/>
      </c>
      <c r="BA108" s="61" t="str">
        <f>IFERROR(Copen!AZ108/GAMSCopen!AZ108,"")</f>
        <v/>
      </c>
      <c r="BB108" s="61" t="str">
        <f>IFERROR(Copen!BA108/GAMSCopen!BA108,"")</f>
        <v/>
      </c>
      <c r="BC108" s="61" t="str">
        <f>IFERROR(Copen!BB108/GAMSCopen!BB108,"")</f>
        <v/>
      </c>
      <c r="BD108" s="61" t="str">
        <f>IFERROR(Copen!BC108/GAMSCopen!BC108,"")</f>
        <v/>
      </c>
      <c r="BE108" s="61" t="str">
        <f>IFERROR(Copen!BD108/GAMSCopen!BD108,"")</f>
        <v/>
      </c>
      <c r="BF108" s="61" t="str">
        <f>IFERROR(Copen!BE108/GAMSCopen!BE108,"")</f>
        <v/>
      </c>
      <c r="BG108" s="61" t="str">
        <f>IFERROR(Copen!BF108/GAMSCopen!BF108,"")</f>
        <v/>
      </c>
      <c r="BH108" s="61" t="str">
        <f>IFERROR(Copen!BG108/GAMSCopen!BG108,"")</f>
        <v/>
      </c>
      <c r="BI108" s="61" t="str">
        <f>IFERROR(Copen!BH108/GAMSCopen!BH108,"")</f>
        <v/>
      </c>
      <c r="BJ108" s="61" t="str">
        <f>IFERROR(Copen!BI108/GAMSCopen!BI108,"")</f>
        <v/>
      </c>
    </row>
    <row r="109" spans="1:62" x14ac:dyDescent="0.25">
      <c r="A109" t="str">
        <f>Copen!A109</f>
        <v xml:space="preserve">    Abatement cost ($ trillion)</v>
      </c>
      <c r="B109" t="str">
        <f>GAMSbase!A109</f>
        <v>Abatement cost (trillion USD)</v>
      </c>
      <c r="C109" s="61">
        <f>IFERROR(Copen!B109/GAMSCopen!B109,"")</f>
        <v>1.0000000036552856</v>
      </c>
      <c r="D109" s="61">
        <f>IFERROR(Copen!C109/GAMSCopen!C109,"")</f>
        <v>1.0000000002909424</v>
      </c>
      <c r="E109" s="61">
        <f>IFERROR(Copen!D109/GAMSCopen!D109,"")</f>
        <v>0.98989632397690275</v>
      </c>
      <c r="F109" s="61">
        <f>IFERROR(Copen!E109/GAMSCopen!E109,"")</f>
        <v>0.98734573699487471</v>
      </c>
      <c r="G109" s="61">
        <f>IFERROR(Copen!F109/GAMSCopen!F109,"")</f>
        <v>0.98490445930001647</v>
      </c>
      <c r="H109" s="61">
        <f>IFERROR(Copen!G109/GAMSCopen!G109,"")</f>
        <v>0.98234758193429894</v>
      </c>
      <c r="I109" s="61">
        <f>IFERROR(Copen!H109/GAMSCopen!H109,"")</f>
        <v>0.97949407468385485</v>
      </c>
      <c r="J109" s="61">
        <f>IFERROR(Copen!I109/GAMSCopen!I109,"")</f>
        <v>0.97617961668343467</v>
      </c>
      <c r="K109" s="61">
        <f>IFERROR(Copen!J109/GAMSCopen!J109,"")</f>
        <v>0.97225310930069953</v>
      </c>
      <c r="L109" s="61">
        <f>IFERROR(Copen!K109/GAMSCopen!K109,"")</f>
        <v>0.96754692472334858</v>
      </c>
      <c r="M109" s="61">
        <f>IFERROR(Copen!L109/GAMSCopen!L109,"")</f>
        <v>0.9618848231626197</v>
      </c>
      <c r="N109" s="61">
        <f>IFERROR(Copen!M109/GAMSCopen!M109,"")</f>
        <v>0.95506409292348049</v>
      </c>
      <c r="O109" s="61">
        <f>IFERROR(Copen!N109/GAMSCopen!N109,"")</f>
        <v>0.94686510481106412</v>
      </c>
      <c r="P109" s="61">
        <f>IFERROR(Copen!O109/GAMSCopen!O109,"")</f>
        <v>0.93703851410013483</v>
      </c>
      <c r="Q109" s="61">
        <f>IFERROR(Copen!P109/GAMSCopen!P109,"")</f>
        <v>0.92531117410860564</v>
      </c>
      <c r="R109" s="61">
        <f>IFERROR(Copen!Q109/GAMSCopen!Q109,"")</f>
        <v>0.91138934143912975</v>
      </c>
      <c r="S109" s="61">
        <f>IFERROR(Copen!R109/GAMSCopen!R109,"")</f>
        <v>0.89496566607235217</v>
      </c>
      <c r="T109" s="61">
        <f>IFERROR(Copen!S109/GAMSCopen!S109,"")</f>
        <v>0.87572964400336983</v>
      </c>
      <c r="U109" s="61">
        <f>IFERROR(Copen!T109/GAMSCopen!T109,"")</f>
        <v>0.85338295283594345</v>
      </c>
      <c r="V109" s="61">
        <f>IFERROR(Copen!U109/GAMSCopen!U109,"")</f>
        <v>0.82798289546775194</v>
      </c>
      <c r="W109" s="61">
        <f>IFERROR(Copen!V109/GAMSCopen!V109,"")</f>
        <v>0.79950025888254928</v>
      </c>
      <c r="X109" s="61">
        <f>IFERROR(Copen!W109/GAMSCopen!W109,"")</f>
        <v>0.76796794371163801</v>
      </c>
      <c r="Y109" s="61">
        <f>IFERROR(Copen!X109/GAMSCopen!X109,"")</f>
        <v>0.73354137933057462</v>
      </c>
      <c r="Z109" s="61">
        <f>IFERROR(Copen!Y109/GAMSCopen!Y109,"")</f>
        <v>0.69651122318225578</v>
      </c>
      <c r="AA109" s="61">
        <f>IFERROR(Copen!Z109/GAMSCopen!Z109,"")</f>
        <v>0.65731430644648481</v>
      </c>
      <c r="AB109" s="61">
        <f>IFERROR(Copen!AA109/GAMSCopen!AA109,"")</f>
        <v>0.61653341910939685</v>
      </c>
      <c r="AC109" s="61">
        <f>IFERROR(Copen!AB109/GAMSCopen!AB109,"")</f>
        <v>0.57488421316585958</v>
      </c>
      <c r="AD109" s="61">
        <f>IFERROR(Copen!AC109/GAMSCopen!AC109,"")</f>
        <v>0.53317971348466331</v>
      </c>
      <c r="AE109" s="61">
        <f>IFERROR(Copen!AD109/GAMSCopen!AD109,"")</f>
        <v>0.49230442066768965</v>
      </c>
      <c r="AF109" s="61">
        <f>IFERROR(Copen!AE109/GAMSCopen!AE109,"")</f>
        <v>0.45314858468680003</v>
      </c>
      <c r="AG109" s="61">
        <f>IFERROR(Copen!AF109/GAMSCopen!AF109,"")</f>
        <v>0.41654974099551367</v>
      </c>
      <c r="AH109" s="61">
        <f>IFERROR(Copen!AG109/GAMSCopen!AG109,"")</f>
        <v>0.38323374804585014</v>
      </c>
      <c r="AI109" s="61">
        <f>IFERROR(Copen!AH109/GAMSCopen!AH109,"")</f>
        <v>0.77652108923548524</v>
      </c>
      <c r="AJ109" s="61">
        <f>IFERROR(Copen!AI109/GAMSCopen!AI109,"")</f>
        <v>0.85074400412477136</v>
      </c>
      <c r="AK109" s="61">
        <f>IFERROR(Copen!AJ109/GAMSCopen!AJ109,"")</f>
        <v>0.89924954343439589</v>
      </c>
      <c r="AL109" s="61">
        <f>IFERROR(Copen!AK109/GAMSCopen!AK109,"")</f>
        <v>0.93161878475413173</v>
      </c>
      <c r="AM109" s="61">
        <f>IFERROR(Copen!AL109/GAMSCopen!AL109,"")</f>
        <v>0.95351371370706783</v>
      </c>
      <c r="AN109" s="61">
        <f>IFERROR(Copen!AM109/GAMSCopen!AM109,"")</f>
        <v>0.96845758916008695</v>
      </c>
      <c r="AO109" s="61">
        <f>IFERROR(Copen!AN109/GAMSCopen!AN109,"")</f>
        <v>0.97871989771843948</v>
      </c>
      <c r="AP109" s="61">
        <f>IFERROR(Copen!AO109/GAMSCopen!AO109,"")</f>
        <v>0.98579696199521705</v>
      </c>
      <c r="AQ109" s="61">
        <f>IFERROR(Copen!AP109/GAMSCopen!AP109,"")</f>
        <v>0.99069123616102428</v>
      </c>
      <c r="AR109" s="61">
        <f>IFERROR(Copen!AQ109/GAMSCopen!AQ109,"")</f>
        <v>0.99408187274429571</v>
      </c>
      <c r="AS109" s="61">
        <f>IFERROR(Copen!AR109/GAMSCopen!AR109,"")</f>
        <v>0.99643269740982365</v>
      </c>
      <c r="AT109" s="61">
        <f>IFERROR(Copen!AS109/GAMSCopen!AS109,"")</f>
        <v>0.998062351075239</v>
      </c>
      <c r="AU109" s="61">
        <f>IFERROR(Copen!AT109/GAMSCopen!AT109,"")</f>
        <v>0.99919071075781518</v>
      </c>
      <c r="AV109" s="61">
        <f>IFERROR(Copen!AU109/GAMSCopen!AU109,"")</f>
        <v>0.99997002807238078</v>
      </c>
      <c r="AW109" s="61">
        <f>IFERROR(Copen!AV109/GAMSCopen!AV109,"")</f>
        <v>1.0005060214840029</v>
      </c>
      <c r="AX109" s="61">
        <f>IFERROR(Copen!AW109/GAMSCopen!AW109,"")</f>
        <v>1.0008722680050284</v>
      </c>
      <c r="AY109" s="61">
        <f>IFERROR(Copen!AX109/GAMSCopen!AX109,"")</f>
        <v>1.0011200760675942</v>
      </c>
      <c r="AZ109" s="61">
        <f>IFERROR(Copen!AY109/GAMSCopen!AY109,"")</f>
        <v>1.001285288003432</v>
      </c>
      <c r="BA109" s="61">
        <f>IFERROR(Copen!AZ109/GAMSCopen!AZ109,"")</f>
        <v>1.0013929828244938</v>
      </c>
      <c r="BB109" s="61">
        <f>IFERROR(Copen!BA109/GAMSCopen!BA109,"")</f>
        <v>1.0014638889589564</v>
      </c>
      <c r="BC109" s="61">
        <f>IFERROR(Copen!BB109/GAMSCopen!BB109,"")</f>
        <v>1.001505169825486</v>
      </c>
      <c r="BD109" s="61">
        <f>IFERROR(Copen!BC109/GAMSCopen!BC109,"")</f>
        <v>1.0015267582732441</v>
      </c>
      <c r="BE109" s="61">
        <f>IFERROR(Copen!BD109/GAMSCopen!BD109,"")</f>
        <v>1.001535242876973</v>
      </c>
      <c r="BF109" s="61">
        <f>IFERROR(Copen!BE109/GAMSCopen!BE109,"")</f>
        <v>1.0015350713695796</v>
      </c>
      <c r="BG109" s="61">
        <f>IFERROR(Copen!BF109/GAMSCopen!BF109,"")</f>
        <v>1.0015292807040304</v>
      </c>
      <c r="BH109" s="61">
        <f>IFERROR(Copen!BG109/GAMSCopen!BG109,"")</f>
        <v>1.0015199577655862</v>
      </c>
      <c r="BI109" s="61">
        <f>IFERROR(Copen!BH109/GAMSCopen!BH109,"")</f>
        <v>1.0015085393586072</v>
      </c>
      <c r="BJ109" s="61">
        <f>IFERROR(Copen!BI109/GAMSCopen!BI109,"")</f>
        <v>1.0014960126251384</v>
      </c>
    </row>
    <row r="110" spans="1:62" x14ac:dyDescent="0.25">
      <c r="A110" t="str">
        <f>Copen!A110</f>
        <v>Net output (net of damages and abatement, $trill p.a.)</v>
      </c>
      <c r="B110" t="str">
        <f>GAMSbase!A110</f>
        <v xml:space="preserve">Output (Net of Damages and Abatement, trillion USD pa) </v>
      </c>
      <c r="C110" s="61">
        <f>IFERROR(Copen!B110/GAMSCopen!B110,"")</f>
        <v>1.0000000000006346</v>
      </c>
      <c r="D110" s="61">
        <f>IFERROR(Copen!C110/GAMSCopen!C110,"")</f>
        <v>0.9999999999938376</v>
      </c>
      <c r="E110" s="61">
        <f>IFERROR(Copen!D110/GAMSCopen!D110,"")</f>
        <v>0.98989632291107832</v>
      </c>
      <c r="F110" s="61">
        <f>IFERROR(Copen!E110/GAMSCopen!E110,"")</f>
        <v>0.98734771924721665</v>
      </c>
      <c r="G110" s="61">
        <f>IFERROR(Copen!F110/GAMSCopen!F110,"")</f>
        <v>0.984911123117445</v>
      </c>
      <c r="H110" s="61">
        <f>IFERROR(Copen!G110/GAMSCopen!G110,"")</f>
        <v>0.98236234324810745</v>
      </c>
      <c r="I110" s="61">
        <f>IFERROR(Copen!H110/GAMSCopen!H110,"")</f>
        <v>0.97952098926651954</v>
      </c>
      <c r="J110" s="61">
        <f>IFERROR(Copen!I110/GAMSCopen!I110,"")</f>
        <v>0.97622340510090999</v>
      </c>
      <c r="K110" s="61">
        <f>IFERROR(Copen!J110/GAMSCopen!J110,"")</f>
        <v>0.97231875689561853</v>
      </c>
      <c r="L110" s="61">
        <f>IFERROR(Copen!K110/GAMSCopen!K110,"")</f>
        <v>0.96763995711499351</v>
      </c>
      <c r="M110" s="61">
        <f>IFERROR(Copen!L110/GAMSCopen!L110,"")</f>
        <v>0.962010854011353</v>
      </c>
      <c r="N110" s="61">
        <f>IFERROR(Copen!M110/GAMSCopen!M110,"")</f>
        <v>0.95522917670497043</v>
      </c>
      <c r="O110" s="61">
        <f>IFERROR(Copen!N110/GAMSCopen!N110,"")</f>
        <v>0.94707510028833186</v>
      </c>
      <c r="P110" s="61">
        <f>IFERROR(Copen!O110/GAMSCopen!O110,"")</f>
        <v>0.93729922594043968</v>
      </c>
      <c r="Q110" s="61">
        <f>IFERROR(Copen!P110/GAMSCopen!P110,"")</f>
        <v>0.92562830128530904</v>
      </c>
      <c r="R110" s="61">
        <f>IFERROR(Copen!Q110/GAMSCopen!Q110,"")</f>
        <v>0.91176846541433343</v>
      </c>
      <c r="S110" s="61">
        <f>IFERROR(Copen!R110/GAMSCopen!R110,"")</f>
        <v>0.89541215965075871</v>
      </c>
      <c r="T110" s="61">
        <f>IFERROR(Copen!S110/GAMSCopen!S110,"")</f>
        <v>0.87624858886632095</v>
      </c>
      <c r="U110" s="61">
        <f>IFERROR(Copen!T110/GAMSCopen!T110,"")</f>
        <v>0.8539779991736044</v>
      </c>
      <c r="V110" s="61">
        <f>IFERROR(Copen!U110/GAMSCopen!U110,"")</f>
        <v>0.82865864740268336</v>
      </c>
      <c r="W110" s="61">
        <f>IFERROR(Copen!V110/GAMSCopen!V110,"")</f>
        <v>0.80025686676269792</v>
      </c>
      <c r="X110" s="61">
        <f>IFERROR(Copen!W110/GAMSCopen!W110,"")</f>
        <v>0.76880385168943577</v>
      </c>
      <c r="Y110" s="61">
        <f>IFERROR(Copen!X110/GAMSCopen!X110,"")</f>
        <v>0.73445279976039735</v>
      </c>
      <c r="Z110" s="61">
        <f>IFERROR(Copen!Y110/GAMSCopen!Y110,"")</f>
        <v>0.69749202527315557</v>
      </c>
      <c r="AA110" s="61">
        <f>IFERROR(Copen!Z110/GAMSCopen!Z110,"")</f>
        <v>0.65835601578933933</v>
      </c>
      <c r="AB110" s="61">
        <f>IFERROR(Copen!AA110/GAMSCopen!AA110,"")</f>
        <v>0.61762550520759207</v>
      </c>
      <c r="AC110" s="61">
        <f>IFERROR(Copen!AB110/GAMSCopen!AB110,"")</f>
        <v>0.57601429511665825</v>
      </c>
      <c r="AD110" s="61">
        <f>IFERROR(Copen!AC110/GAMSCopen!AC110,"")</f>
        <v>0.53433885732308684</v>
      </c>
      <c r="AE110" s="61">
        <f>IFERROR(Copen!AD110/GAMSCopen!AD110,"")</f>
        <v>0.49348562384967498</v>
      </c>
      <c r="AF110" s="61">
        <f>IFERROR(Copen!AE110/GAMSCopen!AE110,"")</f>
        <v>0.4543467714465278</v>
      </c>
      <c r="AG110" s="61">
        <f>IFERROR(Copen!AF110/GAMSCopen!AF110,"")</f>
        <v>0.4177618927332169</v>
      </c>
      <c r="AH110" s="61">
        <f>IFERROR(Copen!AG110/GAMSCopen!AG110,"")</f>
        <v>0.38445915153299243</v>
      </c>
      <c r="AI110" s="61">
        <f>IFERROR(Copen!AH110/GAMSCopen!AH110,"")</f>
        <v>0.77924404772374423</v>
      </c>
      <c r="AJ110" s="61">
        <f>IFERROR(Copen!AI110/GAMSCopen!AI110,"")</f>
        <v>0.85394645746253939</v>
      </c>
      <c r="AK110" s="61">
        <f>IFERROR(Copen!AJ110/GAMSCopen!AJ110,"")</f>
        <v>0.90281795577214419</v>
      </c>
      <c r="AL110" s="61">
        <f>IFERROR(Copen!AK110/GAMSCopen!AK110,"")</f>
        <v>0.93545829591858476</v>
      </c>
      <c r="AM110" s="61">
        <f>IFERROR(Copen!AL110/GAMSCopen!AL110,"")</f>
        <v>0.95754623660423954</v>
      </c>
      <c r="AN110" s="61">
        <f>IFERROR(Copen!AM110/GAMSCopen!AM110,"")</f>
        <v>0.97261995080668018</v>
      </c>
      <c r="AO110" s="61">
        <f>IFERROR(Copen!AN110/GAMSCopen!AN110,"")</f>
        <v>0.98296183278230509</v>
      </c>
      <c r="AP110" s="61">
        <f>IFERROR(Copen!AO110/GAMSCopen!AO110,"")</f>
        <v>0.99007910234838603</v>
      </c>
      <c r="AQ110" s="61">
        <f>IFERROR(Copen!AP110/GAMSCopen!AP110,"")</f>
        <v>0.99498323697813928</v>
      </c>
      <c r="AR110" s="61">
        <f>IFERROR(Copen!AQ110/GAMSCopen!AQ110,"")</f>
        <v>0.99836075279890668</v>
      </c>
      <c r="AS110" s="61">
        <f>IFERROR(Copen!AR110/GAMSCopen!AR110,"")</f>
        <v>1.0006814183245558</v>
      </c>
      <c r="AT110" s="61">
        <f>IFERROR(Copen!AS110/GAMSCopen!AS110,"")</f>
        <v>1.0022686280016246</v>
      </c>
      <c r="AU110" s="61">
        <f>IFERROR(Copen!AT110/GAMSCopen!AT110,"")</f>
        <v>1.0033460316241334</v>
      </c>
      <c r="AV110" s="61">
        <f>IFERROR(Copen!AU110/GAMSCopen!AU110,"")</f>
        <v>1.0040688522470367</v>
      </c>
      <c r="AW110" s="61">
        <f>IFERROR(Copen!AV110/GAMSCopen!AV110,"")</f>
        <v>1.0045451293009779</v>
      </c>
      <c r="AX110" s="61">
        <f>IFERROR(Copen!AW110/GAMSCopen!AW110,"")</f>
        <v>1.0048502348968795</v>
      </c>
      <c r="AY110" s="61">
        <f>IFERROR(Copen!AX110/GAMSCopen!AX110,"")</f>
        <v>1.0050368488613215</v>
      </c>
      <c r="AZ110" s="61">
        <f>IFERROR(Copen!AY110/GAMSCopen!AY110,"")</f>
        <v>1.0051418441466309</v>
      </c>
      <c r="BA110" s="61">
        <f>IFERROR(Copen!AZ110/GAMSCopen!AZ110,"")</f>
        <v>1.0051910572932774</v>
      </c>
      <c r="BB110" s="61">
        <f>IFERROR(Copen!BA110/GAMSCopen!BA110,"")</f>
        <v>1.0052057674610755</v>
      </c>
      <c r="BC110" s="61">
        <f>IFERROR(Copen!BB110/GAMSCopen!BB110,"")</f>
        <v>1.0051935046838714</v>
      </c>
      <c r="BD110" s="61">
        <f>IFERROR(Copen!BC110/GAMSCopen!BC110,"")</f>
        <v>1.0051644451721642</v>
      </c>
      <c r="BE110" s="61">
        <f>IFERROR(Copen!BD110/GAMSCopen!BD110,"")</f>
        <v>1.0051253050992257</v>
      </c>
      <c r="BF110" s="61">
        <f>IFERROR(Copen!BE110/GAMSCopen!BE110,"")</f>
        <v>1.0050805729320313</v>
      </c>
      <c r="BG110" s="61">
        <f>IFERROR(Copen!BF110/GAMSCopen!BF110,"")</f>
        <v>1.0050332615025219</v>
      </c>
      <c r="BH110" s="61">
        <f>IFERROR(Copen!BG110/GAMSCopen!BG110,"")</f>
        <v>1.004985385854851</v>
      </c>
      <c r="BI110" s="61">
        <f>IFERROR(Copen!BH110/GAMSCopen!BH110,"")</f>
        <v>1.0049382766229484</v>
      </c>
      <c r="BJ110" s="61">
        <f>IFERROR(Copen!BI110/GAMSCopen!BI110,"")</f>
        <v>1.0048927906372653</v>
      </c>
    </row>
    <row r="111" spans="1:62" x14ac:dyDescent="0.25">
      <c r="A111" t="str">
        <f>Copen!A111</f>
        <v>EMISSIONS</v>
      </c>
      <c r="B111" t="str">
        <f>GAMSbase!A111</f>
        <v>* EMISSIONS</v>
      </c>
      <c r="C111" s="61" t="str">
        <f>IFERROR(Copen!B111/GAMSCopen!B111,"")</f>
        <v/>
      </c>
      <c r="D111" s="61" t="str">
        <f>IFERROR(Copen!C111/GAMSCopen!C111,"")</f>
        <v/>
      </c>
      <c r="E111" s="61" t="str">
        <f>IFERROR(Copen!D111/GAMSCopen!D111,"")</f>
        <v/>
      </c>
      <c r="F111" s="61" t="str">
        <f>IFERROR(Copen!E111/GAMSCopen!E111,"")</f>
        <v/>
      </c>
      <c r="G111" s="61" t="str">
        <f>IFERROR(Copen!F111/GAMSCopen!F111,"")</f>
        <v/>
      </c>
      <c r="H111" s="61" t="str">
        <f>IFERROR(Copen!G111/GAMSCopen!G111,"")</f>
        <v/>
      </c>
      <c r="I111" s="61" t="str">
        <f>IFERROR(Copen!H111/GAMSCopen!H111,"")</f>
        <v/>
      </c>
      <c r="J111" s="61" t="str">
        <f>IFERROR(Copen!I111/GAMSCopen!I111,"")</f>
        <v/>
      </c>
      <c r="K111" s="61" t="str">
        <f>IFERROR(Copen!J111/GAMSCopen!J111,"")</f>
        <v/>
      </c>
      <c r="L111" s="61" t="str">
        <f>IFERROR(Copen!K111/GAMSCopen!K111,"")</f>
        <v/>
      </c>
      <c r="M111" s="61" t="str">
        <f>IFERROR(Copen!L111/GAMSCopen!L111,"")</f>
        <v/>
      </c>
      <c r="N111" s="61" t="str">
        <f>IFERROR(Copen!M111/GAMSCopen!M111,"")</f>
        <v/>
      </c>
      <c r="O111" s="61" t="str">
        <f>IFERROR(Copen!N111/GAMSCopen!N111,"")</f>
        <v/>
      </c>
      <c r="P111" s="61" t="str">
        <f>IFERROR(Copen!O111/GAMSCopen!O111,"")</f>
        <v/>
      </c>
      <c r="Q111" s="61" t="str">
        <f>IFERROR(Copen!P111/GAMSCopen!P111,"")</f>
        <v/>
      </c>
      <c r="R111" s="61" t="str">
        <f>IFERROR(Copen!Q111/GAMSCopen!Q111,"")</f>
        <v/>
      </c>
      <c r="S111" s="61" t="str">
        <f>IFERROR(Copen!R111/GAMSCopen!R111,"")</f>
        <v/>
      </c>
      <c r="T111" s="61" t="str">
        <f>IFERROR(Copen!S111/GAMSCopen!S111,"")</f>
        <v/>
      </c>
      <c r="U111" s="61" t="str">
        <f>IFERROR(Copen!T111/GAMSCopen!T111,"")</f>
        <v/>
      </c>
      <c r="V111" s="61" t="str">
        <f>IFERROR(Copen!U111/GAMSCopen!U111,"")</f>
        <v/>
      </c>
      <c r="W111" s="61" t="str">
        <f>IFERROR(Copen!V111/GAMSCopen!V111,"")</f>
        <v/>
      </c>
      <c r="X111" s="61" t="str">
        <f>IFERROR(Copen!W111/GAMSCopen!W111,"")</f>
        <v/>
      </c>
      <c r="Y111" s="61" t="str">
        <f>IFERROR(Copen!X111/GAMSCopen!X111,"")</f>
        <v/>
      </c>
      <c r="Z111" s="61" t="str">
        <f>IFERROR(Copen!Y111/GAMSCopen!Y111,"")</f>
        <v/>
      </c>
      <c r="AA111" s="61" t="str">
        <f>IFERROR(Copen!Z111/GAMSCopen!Z111,"")</f>
        <v/>
      </c>
      <c r="AB111" s="61" t="str">
        <f>IFERROR(Copen!AA111/GAMSCopen!AA111,"")</f>
        <v/>
      </c>
      <c r="AC111" s="61" t="str">
        <f>IFERROR(Copen!AB111/GAMSCopen!AB111,"")</f>
        <v/>
      </c>
      <c r="AD111" s="61" t="str">
        <f>IFERROR(Copen!AC111/GAMSCopen!AC111,"")</f>
        <v/>
      </c>
      <c r="AE111" s="61" t="str">
        <f>IFERROR(Copen!AD111/GAMSCopen!AD111,"")</f>
        <v/>
      </c>
      <c r="AF111" s="61" t="str">
        <f>IFERROR(Copen!AE111/GAMSCopen!AE111,"")</f>
        <v/>
      </c>
      <c r="AG111" s="61" t="str">
        <f>IFERROR(Copen!AF111/GAMSCopen!AF111,"")</f>
        <v/>
      </c>
      <c r="AH111" s="61" t="str">
        <f>IFERROR(Copen!AG111/GAMSCopen!AG111,"")</f>
        <v/>
      </c>
      <c r="AI111" s="61" t="str">
        <f>IFERROR(Copen!AH111/GAMSCopen!AH111,"")</f>
        <v/>
      </c>
      <c r="AJ111" s="61" t="str">
        <f>IFERROR(Copen!AI111/GAMSCopen!AI111,"")</f>
        <v/>
      </c>
      <c r="AK111" s="61" t="str">
        <f>IFERROR(Copen!AJ111/GAMSCopen!AJ111,"")</f>
        <v/>
      </c>
      <c r="AL111" s="61" t="str">
        <f>IFERROR(Copen!AK111/GAMSCopen!AK111,"")</f>
        <v/>
      </c>
      <c r="AM111" s="61" t="str">
        <f>IFERROR(Copen!AL111/GAMSCopen!AL111,"")</f>
        <v/>
      </c>
      <c r="AN111" s="61" t="str">
        <f>IFERROR(Copen!AM111/GAMSCopen!AM111,"")</f>
        <v/>
      </c>
      <c r="AO111" s="61" t="str">
        <f>IFERROR(Copen!AN111/GAMSCopen!AN111,"")</f>
        <v/>
      </c>
      <c r="AP111" s="61" t="str">
        <f>IFERROR(Copen!AO111/GAMSCopen!AO111,"")</f>
        <v/>
      </c>
      <c r="AQ111" s="61" t="str">
        <f>IFERROR(Copen!AP111/GAMSCopen!AP111,"")</f>
        <v/>
      </c>
      <c r="AR111" s="61" t="str">
        <f>IFERROR(Copen!AQ111/GAMSCopen!AQ111,"")</f>
        <v/>
      </c>
      <c r="AS111" s="61" t="str">
        <f>IFERROR(Copen!AR111/GAMSCopen!AR111,"")</f>
        <v/>
      </c>
      <c r="AT111" s="61" t="str">
        <f>IFERROR(Copen!AS111/GAMSCopen!AS111,"")</f>
        <v/>
      </c>
      <c r="AU111" s="61" t="str">
        <f>IFERROR(Copen!AT111/GAMSCopen!AT111,"")</f>
        <v/>
      </c>
      <c r="AV111" s="61" t="str">
        <f>IFERROR(Copen!AU111/GAMSCopen!AU111,"")</f>
        <v/>
      </c>
      <c r="AW111" s="61" t="str">
        <f>IFERROR(Copen!AV111/GAMSCopen!AV111,"")</f>
        <v/>
      </c>
      <c r="AX111" s="61" t="str">
        <f>IFERROR(Copen!AW111/GAMSCopen!AW111,"")</f>
        <v/>
      </c>
      <c r="AY111" s="61" t="str">
        <f>IFERROR(Copen!AX111/GAMSCopen!AX111,"")</f>
        <v/>
      </c>
      <c r="AZ111" s="61" t="str">
        <f>IFERROR(Copen!AY111/GAMSCopen!AY111,"")</f>
        <v/>
      </c>
      <c r="BA111" s="61" t="str">
        <f>IFERROR(Copen!AZ111/GAMSCopen!AZ111,"")</f>
        <v/>
      </c>
      <c r="BB111" s="61" t="str">
        <f>IFERROR(Copen!BA111/GAMSCopen!BA111,"")</f>
        <v/>
      </c>
      <c r="BC111" s="61" t="str">
        <f>IFERROR(Copen!BB111/GAMSCopen!BB111,"")</f>
        <v/>
      </c>
      <c r="BD111" s="61" t="str">
        <f>IFERROR(Copen!BC111/GAMSCopen!BC111,"")</f>
        <v/>
      </c>
      <c r="BE111" s="61" t="str">
        <f>IFERROR(Copen!BD111/GAMSCopen!BD111,"")</f>
        <v/>
      </c>
      <c r="BF111" s="61" t="str">
        <f>IFERROR(Copen!BE111/GAMSCopen!BE111,"")</f>
        <v/>
      </c>
      <c r="BG111" s="61" t="str">
        <f>IFERROR(Copen!BF111/GAMSCopen!BF111,"")</f>
        <v/>
      </c>
      <c r="BH111" s="61" t="str">
        <f>IFERROR(Copen!BG111/GAMSCopen!BG111,"")</f>
        <v/>
      </c>
      <c r="BI111" s="61" t="str">
        <f>IFERROR(Copen!BH111/GAMSCopen!BH111,"")</f>
        <v/>
      </c>
      <c r="BJ111" s="61" t="str">
        <f>IFERROR(Copen!BI111/GAMSCopen!BI111,"")</f>
        <v/>
      </c>
    </row>
    <row r="112" spans="1:62" x14ac:dyDescent="0.25">
      <c r="A112" t="str">
        <f>Copen!A112</f>
        <v>Total carbon emissions (GTCO2 per year)</v>
      </c>
      <c r="B112" t="str">
        <f>GAMSbase!A112</f>
        <v>Total Carbon Emissions (GTCO2 per year)</v>
      </c>
      <c r="C112" s="61">
        <f>IFERROR(Copen!B112/GAMSCopen!B112,"")</f>
        <v>1.000000000071636</v>
      </c>
      <c r="D112" s="61">
        <f>IFERROR(Copen!C112/GAMSCopen!C112,"")</f>
        <v>1.000000000027774</v>
      </c>
      <c r="E112" s="61">
        <f>IFERROR(Copen!D112/GAMSCopen!D112,"")</f>
        <v>0.99040773325453146</v>
      </c>
      <c r="F112" s="61">
        <f>IFERROR(Copen!E112/GAMSCopen!E112,"")</f>
        <v>0.98784059240984445</v>
      </c>
      <c r="G112" s="61">
        <f>IFERROR(Copen!F112/GAMSCopen!F112,"")</f>
        <v>0.98535976262153435</v>
      </c>
      <c r="H112" s="61">
        <f>IFERROR(Copen!G112/GAMSCopen!G112,"")</f>
        <v>0.98275793811269763</v>
      </c>
      <c r="I112" s="61">
        <f>IFERROR(Copen!H112/GAMSCopen!H112,"")</f>
        <v>0.97987701455868847</v>
      </c>
      <c r="J112" s="61">
        <f>IFERROR(Copen!I112/GAMSCopen!I112,"")</f>
        <v>0.97654285174375099</v>
      </c>
      <c r="K112" s="61">
        <f>IFERROR(Copen!J112/GAMSCopen!J112,"")</f>
        <v>0.97260193340478096</v>
      </c>
      <c r="L112" s="61">
        <f>IFERROR(Copen!K112/GAMSCopen!K112,"")</f>
        <v>0.96788549164544091</v>
      </c>
      <c r="M112" s="61">
        <f>IFERROR(Copen!L112/GAMSCopen!L112,"")</f>
        <v>0.96222094735205721</v>
      </c>
      <c r="N112" s="61">
        <f>IFERROR(Copen!M112/GAMSCopen!M112,"")</f>
        <v>0.95540390900379546</v>
      </c>
      <c r="O112" s="61">
        <f>IFERROR(Copen!N112/GAMSCopen!N112,"")</f>
        <v>0.94720899743675246</v>
      </c>
      <c r="P112" s="61">
        <f>IFERROR(Copen!O112/GAMSCopen!O112,"")</f>
        <v>0.93738693014480379</v>
      </c>
      <c r="Q112" s="61">
        <f>IFERROR(Copen!P112/GAMSCopen!P112,"")</f>
        <v>0.92566344176328053</v>
      </c>
      <c r="R112" s="61">
        <f>IFERROR(Copen!Q112/GAMSCopen!Q112,"")</f>
        <v>0.91174457971484624</v>
      </c>
      <c r="S112" s="61">
        <f>IFERROR(Copen!R112/GAMSCopen!R112,"")</f>
        <v>0.89532205766311634</v>
      </c>
      <c r="T112" s="61">
        <f>IFERROR(Copen!S112/GAMSCopen!S112,"")</f>
        <v>0.87608507725380302</v>
      </c>
      <c r="U112" s="61">
        <f>IFERROR(Copen!T112/GAMSCopen!T112,"")</f>
        <v>0.85373666772519685</v>
      </c>
      <c r="V112" s="61">
        <f>IFERROR(Copen!U112/GAMSCopen!U112,"")</f>
        <v>0.82835659553320984</v>
      </c>
      <c r="W112" s="61">
        <f>IFERROR(Copen!V112/GAMSCopen!V112,"")</f>
        <v>0.79987566025138546</v>
      </c>
      <c r="X112" s="61">
        <f>IFERROR(Copen!W112/GAMSCopen!W112,"")</f>
        <v>0.76834324590976466</v>
      </c>
      <c r="Y112" s="61">
        <f>IFERROR(Copen!X112/GAMSCopen!X112,"")</f>
        <v>0.73391388296074411</v>
      </c>
      <c r="Z112" s="61">
        <f>IFERROR(Copen!Y112/GAMSCopen!Y112,"")</f>
        <v>0.69687868068630476</v>
      </c>
      <c r="AA112" s="61">
        <f>IFERROR(Copen!Z112/GAMSCopen!Z112,"")</f>
        <v>0.65767410870630283</v>
      </c>
      <c r="AB112" s="61">
        <f>IFERROR(Copen!AA112/GAMSCopen!AA112,"")</f>
        <v>0.61688320794261953</v>
      </c>
      <c r="AC112" s="61">
        <f>IFERROR(Copen!AB112/GAMSCopen!AB112,"")</f>
        <v>0.57518491488076562</v>
      </c>
      <c r="AD112" s="61">
        <f>IFERROR(Copen!AC112/GAMSCopen!AC112,"")</f>
        <v>0.533440700835079</v>
      </c>
      <c r="AE112" s="61">
        <f>IFERROR(Copen!AD112/GAMSCopen!AD112,"")</f>
        <v>0.49252910489082158</v>
      </c>
      <c r="AF112" s="61">
        <f>IFERROR(Copen!AE112/GAMSCopen!AE112,"")</f>
        <v>0.45334044102640197</v>
      </c>
      <c r="AG112" s="61">
        <f>IFERROR(Copen!AF112/GAMSCopen!AF112,"")</f>
        <v>0.41671224541942553</v>
      </c>
      <c r="AH112" s="61">
        <f>IFERROR(Copen!AG112/GAMSCopen!AG112,"")</f>
        <v>0.38337031066792759</v>
      </c>
      <c r="AI112" s="61">
        <f>IFERROR(Copen!AH112/GAMSCopen!AH112,"")</f>
        <v>0.77656047792562044</v>
      </c>
      <c r="AJ112" s="61">
        <f>IFERROR(Copen!AI112/GAMSCopen!AI112,"")</f>
        <v>0.85076497145253027</v>
      </c>
      <c r="AK112" s="61">
        <f>IFERROR(Copen!AJ112/GAMSCopen!AJ112,"")</f>
        <v>0.89926083793674405</v>
      </c>
      <c r="AL112" s="61">
        <f>IFERROR(Copen!AK112/GAMSCopen!AK112,"")</f>
        <v>0.93162490933584685</v>
      </c>
      <c r="AM112" s="61">
        <f>IFERROR(Copen!AL112/GAMSCopen!AL112,"")</f>
        <v>0.95351704396295656</v>
      </c>
      <c r="AN112" s="61">
        <f>IFERROR(Copen!AM112/GAMSCopen!AM112,"")</f>
        <v>0.96845939856061913</v>
      </c>
      <c r="AO112" s="61">
        <f>IFERROR(Copen!AN112/GAMSCopen!AN112,"")</f>
        <v>0.97872087619794712</v>
      </c>
      <c r="AP112" s="61">
        <f>IFERROR(Copen!AO112/GAMSCopen!AO112,"")</f>
        <v>0.98579748600455597</v>
      </c>
      <c r="AQ112" s="61">
        <f>IFERROR(Copen!AP112/GAMSCopen!AP112,"")</f>
        <v>0.99069151199579453</v>
      </c>
      <c r="AR112" s="61">
        <f>IFERROR(Copen!AQ112/GAMSCopen!AQ112,"")</f>
        <v>0.99408201371539828</v>
      </c>
      <c r="AS112" s="61">
        <f>IFERROR(Copen!AR112/GAMSCopen!AR112,"")</f>
        <v>0.99643276579351747</v>
      </c>
      <c r="AT112" s="61">
        <f>IFERROR(Copen!AS112/GAMSCopen!AS112,"")</f>
        <v>0.99806238098267075</v>
      </c>
      <c r="AU112" s="61">
        <f>IFERROR(Copen!AT112/GAMSCopen!AT112,"")</f>
        <v>0.99919072082992078</v>
      </c>
      <c r="AV112" s="61">
        <f>IFERROR(Copen!AU112/GAMSCopen!AU112,"")</f>
        <v>0.99997002838237103</v>
      </c>
      <c r="AW112" s="61">
        <f>IFERROR(Copen!AV112/GAMSCopen!AV112,"")</f>
        <v>1.0005060173941203</v>
      </c>
      <c r="AX112" s="61">
        <f>IFERROR(Copen!AW112/GAMSCopen!AW112,"")</f>
        <v>1.0008722622804824</v>
      </c>
      <c r="AY112" s="61">
        <f>IFERROR(Copen!AX112/GAMSCopen!AX112,"")</f>
        <v>1.0011200701373661</v>
      </c>
      <c r="AZ112" s="61">
        <f>IFERROR(Copen!AY112/GAMSCopen!AY112,"")</f>
        <v>1.0012852824962126</v>
      </c>
      <c r="BA112" s="61">
        <f>IFERROR(Copen!AZ112/GAMSCopen!AZ112,"")</f>
        <v>1.00139297797542</v>
      </c>
      <c r="BB112" s="61">
        <f>IFERROR(Copen!BA112/GAMSCopen!BA112,"")</f>
        <v>1.0014638848500375</v>
      </c>
      <c r="BC112" s="61">
        <f>IFERROR(Copen!BB112/GAMSCopen!BB112,"")</f>
        <v>1.0015051664287735</v>
      </c>
      <c r="BD112" s="61">
        <f>IFERROR(Copen!BC112/GAMSCopen!BC112,"")</f>
        <v>1.0015267554845335</v>
      </c>
      <c r="BE112" s="61">
        <f>IFERROR(Copen!BD112/GAMSCopen!BD112,"")</f>
        <v>1.0015352405944535</v>
      </c>
      <c r="BF112" s="61">
        <f>IFERROR(Copen!BE112/GAMSCopen!BE112,"")</f>
        <v>1.0015350695353471</v>
      </c>
      <c r="BG112" s="61">
        <f>IFERROR(Copen!BF112/GAMSCopen!BF112,"")</f>
        <v>1.0015292792269261</v>
      </c>
      <c r="BH112" s="61">
        <f>IFERROR(Copen!BG112/GAMSCopen!BG112,"")</f>
        <v>1.0015199565567048</v>
      </c>
      <c r="BI112" s="61">
        <f>IFERROR(Copen!BH112/GAMSCopen!BH112,"")</f>
        <v>1.0015085383929183</v>
      </c>
      <c r="BJ112" s="61">
        <f>IFERROR(Copen!BI112/GAMSCopen!BI112,"")</f>
        <v>1.0014960118589764</v>
      </c>
    </row>
    <row r="113" spans="1:62" x14ac:dyDescent="0.25">
      <c r="A113" t="str">
        <f>Copen!A113</f>
        <v>Industrial emissions (GTCO2 per year)</v>
      </c>
      <c r="B113" t="str">
        <f>GAMSbase!A113</f>
        <v>Industrial Emissions (GTCO2 per year)</v>
      </c>
      <c r="C113" s="61">
        <f>IFERROR(Copen!B113/GAMSCopen!B113,"")</f>
        <v>1.0000000000786526</v>
      </c>
      <c r="D113" s="61">
        <f>IFERROR(Copen!C113/GAMSCopen!C113,"")</f>
        <v>1.0000000000297333</v>
      </c>
      <c r="E113" s="61">
        <f>IFERROR(Copen!D113/GAMSCopen!D113,"")</f>
        <v>0.98989632294724816</v>
      </c>
      <c r="F113" s="61">
        <f>IFERROR(Copen!E113/GAMSCopen!E113,"")</f>
        <v>0.98734573786973889</v>
      </c>
      <c r="G113" s="61">
        <f>IFERROR(Copen!F113/GAMSCopen!F113,"")</f>
        <v>0.98490445797841364</v>
      </c>
      <c r="H113" s="61">
        <f>IFERROR(Copen!G113/GAMSCopen!G113,"")</f>
        <v>0.98234758107336129</v>
      </c>
      <c r="I113" s="61">
        <f>IFERROR(Copen!H113/GAMSCopen!H113,"")</f>
        <v>0.97949407428572943</v>
      </c>
      <c r="J113" s="61">
        <f>IFERROR(Copen!I113/GAMSCopen!I113,"")</f>
        <v>0.97617961784410545</v>
      </c>
      <c r="K113" s="61">
        <f>IFERROR(Copen!J113/GAMSCopen!J113,"")</f>
        <v>0.97225310864053516</v>
      </c>
      <c r="L113" s="61">
        <f>IFERROR(Copen!K113/GAMSCopen!K113,"")</f>
        <v>0.96754692484257054</v>
      </c>
      <c r="M113" s="61">
        <f>IFERROR(Copen!L113/GAMSCopen!L113,"")</f>
        <v>0.96188482238316309</v>
      </c>
      <c r="N113" s="61">
        <f>IFERROR(Copen!M113/GAMSCopen!M113,"")</f>
        <v>0.95506409339661247</v>
      </c>
      <c r="O113" s="61">
        <f>IFERROR(Copen!N113/GAMSCopen!N113,"")</f>
        <v>0.9468651044249905</v>
      </c>
      <c r="P113" s="61">
        <f>IFERROR(Copen!O113/GAMSCopen!O113,"")</f>
        <v>0.93703851382768122</v>
      </c>
      <c r="Q113" s="61">
        <f>IFERROR(Copen!P113/GAMSCopen!P113,"")</f>
        <v>0.92531117337123658</v>
      </c>
      <c r="R113" s="61">
        <f>IFERROR(Copen!Q113/GAMSCopen!Q113,"")</f>
        <v>0.91138934178559738</v>
      </c>
      <c r="S113" s="61">
        <f>IFERROR(Copen!R113/GAMSCopen!R113,"")</f>
        <v>0.8949656660638351</v>
      </c>
      <c r="T113" s="61">
        <f>IFERROR(Copen!S113/GAMSCopen!S113,"")</f>
        <v>0.87572964401782627</v>
      </c>
      <c r="U113" s="61">
        <f>IFERROR(Copen!T113/GAMSCopen!T113,"")</f>
        <v>0.85338295284108179</v>
      </c>
      <c r="V113" s="61">
        <f>IFERROR(Copen!U113/GAMSCopen!U113,"")</f>
        <v>0.82798289547509418</v>
      </c>
      <c r="W113" s="61">
        <f>IFERROR(Copen!V113/GAMSCopen!V113,"")</f>
        <v>0.7995002588833261</v>
      </c>
      <c r="X113" s="61">
        <f>IFERROR(Copen!W113/GAMSCopen!W113,"")</f>
        <v>0.7679679437042598</v>
      </c>
      <c r="Y113" s="61">
        <f>IFERROR(Copen!X113/GAMSCopen!X113,"")</f>
        <v>0.7335413793286738</v>
      </c>
      <c r="Z113" s="61">
        <f>IFERROR(Copen!Y113/GAMSCopen!Y113,"")</f>
        <v>0.69651122318428782</v>
      </c>
      <c r="AA113" s="61">
        <f>IFERROR(Copen!Z113/GAMSCopen!Z113,"")</f>
        <v>0.6573143064420518</v>
      </c>
      <c r="AB113" s="61">
        <f>IFERROR(Copen!AA113/GAMSCopen!AA113,"")</f>
        <v>0.61653341910631299</v>
      </c>
      <c r="AC113" s="61">
        <f>IFERROR(Copen!AB113/GAMSCopen!AB113,"")</f>
        <v>0.57488421316528404</v>
      </c>
      <c r="AD113" s="61">
        <f>IFERROR(Copen!AC113/GAMSCopen!AC113,"")</f>
        <v>0.53317971348496518</v>
      </c>
      <c r="AE113" s="61">
        <f>IFERROR(Copen!AD113/GAMSCopen!AD113,"")</f>
        <v>0.49230442066752034</v>
      </c>
      <c r="AF113" s="61">
        <f>IFERROR(Copen!AE113/GAMSCopen!AE113,"")</f>
        <v>0.45314858469006736</v>
      </c>
      <c r="AG113" s="61">
        <f>IFERROR(Copen!AF113/GAMSCopen!AF113,"")</f>
        <v>0.41654974099952924</v>
      </c>
      <c r="AH113" s="61">
        <f>IFERROR(Copen!AG113/GAMSCopen!AG113,"")</f>
        <v>0.3832337480470781</v>
      </c>
      <c r="AI113" s="61">
        <f>IFERROR(Copen!AH113/GAMSCopen!AH113,"")</f>
        <v>0.77652108923675289</v>
      </c>
      <c r="AJ113" s="61">
        <f>IFERROR(Copen!AI113/GAMSCopen!AI113,"")</f>
        <v>0.85074400411793172</v>
      </c>
      <c r="AK113" s="61">
        <f>IFERROR(Copen!AJ113/GAMSCopen!AJ113,"")</f>
        <v>0.89924954343977792</v>
      </c>
      <c r="AL113" s="61">
        <f>IFERROR(Copen!AK113/GAMSCopen!AK113,"")</f>
        <v>0.93161878475043625</v>
      </c>
      <c r="AM113" s="61">
        <f>IFERROR(Copen!AL113/GAMSCopen!AL113,"")</f>
        <v>0.95351371370506732</v>
      </c>
      <c r="AN113" s="61">
        <f>IFERROR(Copen!AM113/GAMSCopen!AM113,"")</f>
        <v>0.96845758915874069</v>
      </c>
      <c r="AO113" s="61">
        <f>IFERROR(Copen!AN113/GAMSCopen!AN113,"")</f>
        <v>0.97871989771424672</v>
      </c>
      <c r="AP113" s="61">
        <f>IFERROR(Copen!AO113/GAMSCopen!AO113,"")</f>
        <v>0.98579696198968936</v>
      </c>
      <c r="AQ113" s="61">
        <f>IFERROR(Copen!AP113/GAMSCopen!AP113,"")</f>
        <v>0.99069123616287591</v>
      </c>
      <c r="AR113" s="61">
        <f>IFERROR(Copen!AQ113/GAMSCopen!AQ113,"")</f>
        <v>0.99408187273790771</v>
      </c>
      <c r="AS113" s="61">
        <f>IFERROR(Copen!AR113/GAMSCopen!AR113,"")</f>
        <v>0.99643269742037421</v>
      </c>
      <c r="AT113" s="61">
        <f>IFERROR(Copen!AS113/GAMSCopen!AS113,"")</f>
        <v>0.99806235107505969</v>
      </c>
      <c r="AU113" s="61">
        <f>IFERROR(Copen!AT113/GAMSCopen!AT113,"")</f>
        <v>0.9991907107613911</v>
      </c>
      <c r="AV113" s="61">
        <f>IFERROR(Copen!AU113/GAMSCopen!AU113,"")</f>
        <v>0.99997002807652779</v>
      </c>
      <c r="AW113" s="61">
        <f>IFERROR(Copen!AV113/GAMSCopen!AV113,"")</f>
        <v>1.0005060214936066</v>
      </c>
      <c r="AX113" s="61">
        <f>IFERROR(Copen!AW113/GAMSCopen!AW113,"")</f>
        <v>1.0008722679946249</v>
      </c>
      <c r="AY113" s="61">
        <f>IFERROR(Copen!AX113/GAMSCopen!AX113,"")</f>
        <v>1.0011200760737093</v>
      </c>
      <c r="AZ113" s="61">
        <f>IFERROR(Copen!AY113/GAMSCopen!AY113,"")</f>
        <v>1.0012852880052465</v>
      </c>
      <c r="BA113" s="61">
        <f>IFERROR(Copen!AZ113/GAMSCopen!AZ113,"")</f>
        <v>1.001392982824473</v>
      </c>
      <c r="BB113" s="61">
        <f>IFERROR(Copen!BA113/GAMSCopen!BA113,"")</f>
        <v>1.0014638889457905</v>
      </c>
      <c r="BC113" s="61">
        <f>IFERROR(Copen!BB113/GAMSCopen!BB113,"")</f>
        <v>1.0015051698310815</v>
      </c>
      <c r="BD113" s="61">
        <f>IFERROR(Copen!BC113/GAMSCopen!BC113,"")</f>
        <v>1.0015267582746161</v>
      </c>
      <c r="BE113" s="61">
        <f>IFERROR(Copen!BD113/GAMSCopen!BD113,"")</f>
        <v>1.0015352428631448</v>
      </c>
      <c r="BF113" s="61">
        <f>IFERROR(Copen!BE113/GAMSCopen!BE113,"")</f>
        <v>1.0015350713713198</v>
      </c>
      <c r="BG113" s="61">
        <f>IFERROR(Copen!BF113/GAMSCopen!BF113,"")</f>
        <v>1.0015292807175638</v>
      </c>
      <c r="BH113" s="61">
        <f>IFERROR(Copen!BG113/GAMSCopen!BG113,"")</f>
        <v>1.0015199577568403</v>
      </c>
      <c r="BI113" s="61">
        <f>IFERROR(Copen!BH113/GAMSCopen!BH113,"")</f>
        <v>1.001508539359405</v>
      </c>
      <c r="BJ113" s="61">
        <f>IFERROR(Copen!BI113/GAMSCopen!BI113,"")</f>
        <v>1.001496012636804</v>
      </c>
    </row>
    <row r="114" spans="1:62" x14ac:dyDescent="0.25">
      <c r="A114" t="str">
        <f>Copen!A114</f>
        <v>World emissions intensity (sigma)</v>
      </c>
      <c r="B114" t="str">
        <f>GAMSbase!A114</f>
        <v>World Emissions Intensity (sigma)</v>
      </c>
      <c r="C114" s="61">
        <f>IFERROR(Copen!B114/GAMSCopen!B114,"")</f>
        <v>1.0000000000175084</v>
      </c>
      <c r="D114" s="61">
        <f>IFERROR(Copen!C114/GAMSCopen!C114,"")</f>
        <v>0.99999999995315558</v>
      </c>
      <c r="E114" s="61">
        <f>IFERROR(Copen!D114/GAMSCopen!D114,"")</f>
        <v>1.000000000096722</v>
      </c>
      <c r="F114" s="61">
        <f>IFERROR(Copen!E114/GAMSCopen!E114,"")</f>
        <v>0.9999999999146828</v>
      </c>
      <c r="G114" s="61">
        <f>IFERROR(Copen!F114/GAMSCopen!F114,"")</f>
        <v>0.99999999991331623</v>
      </c>
      <c r="H114" s="61">
        <f>IFERROR(Copen!G114/GAMSCopen!G114,"")</f>
        <v>1.0000000000625606</v>
      </c>
      <c r="I114" s="61">
        <f>IFERROR(Copen!H114/GAMSCopen!H114,"")</f>
        <v>1.0000000001722773</v>
      </c>
      <c r="J114" s="61">
        <f>IFERROR(Copen!I114/GAMSCopen!I114,"")</f>
        <v>0.99999999994504662</v>
      </c>
      <c r="K114" s="61">
        <f>IFERROR(Copen!J114/GAMSCopen!J114,"")</f>
        <v>1.0000000000780014</v>
      </c>
      <c r="L114" s="61">
        <f>IFERROR(Copen!K114/GAMSCopen!K114,"")</f>
        <v>0.99999999990013866</v>
      </c>
      <c r="M114" s="61">
        <f>IFERROR(Copen!L114/GAMSCopen!L114,"")</f>
        <v>0.9999999998255894</v>
      </c>
      <c r="N114" s="61">
        <f>IFERROR(Copen!M114/GAMSCopen!M114,"")</f>
        <v>1.0000000003419105</v>
      </c>
      <c r="O114" s="61">
        <f>IFERROR(Copen!N114/GAMSCopen!N114,"")</f>
        <v>1.0000000000923848</v>
      </c>
      <c r="P114" s="61">
        <f>IFERROR(Copen!O114/GAMSCopen!O114,"")</f>
        <v>0.99999999970676479</v>
      </c>
      <c r="Q114" s="61">
        <f>IFERROR(Copen!P114/GAMSCopen!P114,"")</f>
        <v>0.99999999988215516</v>
      </c>
      <c r="R114" s="61">
        <f>IFERROR(Copen!Q114/GAMSCopen!Q114,"")</f>
        <v>0.99999999979267729</v>
      </c>
      <c r="S114" s="61">
        <f>IFERROR(Copen!R114/GAMSCopen!R114,"")</f>
        <v>1.0000000008192431</v>
      </c>
      <c r="T114" s="61">
        <f>IFERROR(Copen!S114/GAMSCopen!S114,"")</f>
        <v>1.0000000000894094</v>
      </c>
      <c r="U114" s="61">
        <f>IFERROR(Copen!T114/GAMSCopen!T114,"")</f>
        <v>0.99999999948447937</v>
      </c>
      <c r="V114" s="61">
        <f>IFERROR(Copen!U114/GAMSCopen!U114,"")</f>
        <v>1.0000000003885856</v>
      </c>
      <c r="W114" s="61">
        <f>IFERROR(Copen!V114/GAMSCopen!V114,"")</f>
        <v>1.0000000010411934</v>
      </c>
      <c r="X114" s="61">
        <f>IFERROR(Copen!W114/GAMSCopen!W114,"")</f>
        <v>0.99999999939536188</v>
      </c>
      <c r="Y114" s="61">
        <f>IFERROR(Copen!X114/GAMSCopen!X114,"")</f>
        <v>0.99999999983478971</v>
      </c>
      <c r="Z114" s="61">
        <f>IFERROR(Copen!Y114/GAMSCopen!Y114,"")</f>
        <v>0.99999999784923155</v>
      </c>
      <c r="AA114" s="61">
        <f>IFERROR(Copen!Z114/GAMSCopen!Z114,"")</f>
        <v>1.0000000025407323</v>
      </c>
      <c r="AB114" s="61">
        <f>IFERROR(Copen!AA114/GAMSCopen!AA114,"")</f>
        <v>0.99999999755938507</v>
      </c>
      <c r="AC114" s="61">
        <f>IFERROR(Copen!AB114/GAMSCopen!AB114,"")</f>
        <v>0.99999999849172083</v>
      </c>
      <c r="AD114" s="61">
        <f>IFERROR(Copen!AC114/GAMSCopen!AC114,"")</f>
        <v>1.0000000008701035</v>
      </c>
      <c r="AE114" s="61">
        <f>IFERROR(Copen!AD114/GAMSCopen!AD114,"")</f>
        <v>1.0000000029595573</v>
      </c>
      <c r="AF114" s="61">
        <f>IFERROR(Copen!AE114/GAMSCopen!AE114,"")</f>
        <v>1.0000000010554191</v>
      </c>
      <c r="AG114" s="61">
        <f>IFERROR(Copen!AF114/GAMSCopen!AF114,"")</f>
        <v>0.9999999989651609</v>
      </c>
      <c r="AH114" s="61">
        <f>IFERROR(Copen!AG114/GAMSCopen!AG114,"")</f>
        <v>0.99999999889162039</v>
      </c>
      <c r="AI114" s="61">
        <f>IFERROR(Copen!AH114/GAMSCopen!AH114,"")</f>
        <v>1.0000000019356459</v>
      </c>
      <c r="AJ114" s="61">
        <f>IFERROR(Copen!AI114/GAMSCopen!AI114,"")</f>
        <v>1.0000000029114744</v>
      </c>
      <c r="AK114" s="61">
        <f>IFERROR(Copen!AJ114/GAMSCopen!AJ114,"")</f>
        <v>1.0000000020206039</v>
      </c>
      <c r="AL114" s="61">
        <f>IFERROR(Copen!AK114/GAMSCopen!AK114,"")</f>
        <v>1.0000000004380083</v>
      </c>
      <c r="AM114" s="61">
        <f>IFERROR(Copen!AL114/GAMSCopen!AL114,"")</f>
        <v>1.0000000011571173</v>
      </c>
      <c r="AN114" s="61">
        <f>IFERROR(Copen!AM114/GAMSCopen!AM114,"")</f>
        <v>0.99999999534421669</v>
      </c>
      <c r="AO114" s="61">
        <f>IFERROR(Copen!AN114/GAMSCopen!AN114,"")</f>
        <v>1.0000000004252469</v>
      </c>
      <c r="AP114" s="61">
        <f>IFERROR(Copen!AO114/GAMSCopen!AO114,"")</f>
        <v>1.0000000028046219</v>
      </c>
      <c r="AQ114" s="61">
        <f>IFERROR(Copen!AP114/GAMSCopen!AP114,"")</f>
        <v>0.99999999810663864</v>
      </c>
      <c r="AR114" s="61">
        <f>IFERROR(Copen!AQ114/GAMSCopen!AQ114,"")</f>
        <v>0.99999999492602898</v>
      </c>
      <c r="AS114" s="61">
        <f>IFERROR(Copen!AR114/GAMSCopen!AR114,"")</f>
        <v>1.0000000046935587</v>
      </c>
      <c r="AT114" s="61">
        <f>IFERROR(Copen!AS114/GAMSCopen!AS114,"")</f>
        <v>0.99999999940013518</v>
      </c>
      <c r="AU114" s="61">
        <f>IFERROR(Copen!AT114/GAMSCopen!AT114,"")</f>
        <v>0.9999999983635659</v>
      </c>
      <c r="AV114" s="61">
        <f>IFERROR(Copen!AU114/GAMSCopen!AU114,"")</f>
        <v>1.0000000056638778</v>
      </c>
      <c r="AW114" s="61">
        <f>IFERROR(Copen!AV114/GAMSCopen!AV114,"")</f>
        <v>0.99999999360776082</v>
      </c>
      <c r="AX114" s="61">
        <f>IFERROR(Copen!AW114/GAMSCopen!AW114,"")</f>
        <v>1.0000000060319174</v>
      </c>
      <c r="AY114" s="61">
        <f>IFERROR(Copen!AX114/GAMSCopen!AX114,"")</f>
        <v>0.99999999712493415</v>
      </c>
      <c r="AZ114" s="61">
        <f>IFERROR(Copen!AY114/GAMSCopen!AY114,"")</f>
        <v>1.0000000016639847</v>
      </c>
      <c r="BA114" s="61">
        <f>IFERROR(Copen!AZ114/GAMSCopen!AZ114,"")</f>
        <v>0.99999999855518928</v>
      </c>
      <c r="BB114" s="61">
        <f>IFERROR(Copen!BA114/GAMSCopen!BA114,"")</f>
        <v>1.0000000005578911</v>
      </c>
      <c r="BC114" s="61">
        <f>IFERROR(Copen!BB114/GAMSCopen!BB114,"")</f>
        <v>1.0000000031523599</v>
      </c>
      <c r="BD114" s="61">
        <f>IFERROR(Copen!BC114/GAMSCopen!BC114,"")</f>
        <v>0.99999999343024804</v>
      </c>
      <c r="BE114" s="61">
        <f>IFERROR(Copen!BD114/GAMSCopen!BD114,"")</f>
        <v>0.99999999730419697</v>
      </c>
      <c r="BF114" s="61">
        <f>IFERROR(Copen!BE114/GAMSCopen!BE114,"")</f>
        <v>0.99999999155755592</v>
      </c>
      <c r="BG114" s="61">
        <f>IFERROR(Copen!BF114/GAMSCopen!BF114,"")</f>
        <v>0.99999999947690088</v>
      </c>
      <c r="BH114" s="61">
        <f>IFERROR(Copen!BG114/GAMSCopen!BG114,"")</f>
        <v>1.0000000061904024</v>
      </c>
      <c r="BI114" s="61">
        <f>IFERROR(Copen!BH114/GAMSCopen!BH114,"")</f>
        <v>1.0000000043138495</v>
      </c>
      <c r="BJ114" s="61">
        <f>IFERROR(Copen!BI114/GAMSCopen!BI114,"")</f>
        <v>0.99999999462192812</v>
      </c>
    </row>
    <row r="115" spans="1:62" x14ac:dyDescent="0.25">
      <c r="A115" t="str">
        <f>Copen!A115</f>
        <v>CAPITAL ACCUMULATION</v>
      </c>
      <c r="B115" t="str">
        <f>GAMSbase!A115</f>
        <v>* CAPITAL ACCUMULATION</v>
      </c>
      <c r="C115" s="61" t="str">
        <f>IFERROR(Copen!B115/GAMSCopen!B115,"")</f>
        <v/>
      </c>
      <c r="D115" s="61" t="str">
        <f>IFERROR(Copen!C115/GAMSCopen!C115,"")</f>
        <v/>
      </c>
      <c r="E115" s="61" t="str">
        <f>IFERROR(Copen!D115/GAMSCopen!D115,"")</f>
        <v/>
      </c>
      <c r="F115" s="61" t="str">
        <f>IFERROR(Copen!E115/GAMSCopen!E115,"")</f>
        <v/>
      </c>
      <c r="G115" s="61" t="str">
        <f>IFERROR(Copen!F115/GAMSCopen!F115,"")</f>
        <v/>
      </c>
      <c r="H115" s="61" t="str">
        <f>IFERROR(Copen!G115/GAMSCopen!G115,"")</f>
        <v/>
      </c>
      <c r="I115" s="61" t="str">
        <f>IFERROR(Copen!H115/GAMSCopen!H115,"")</f>
        <v/>
      </c>
      <c r="J115" s="61" t="str">
        <f>IFERROR(Copen!I115/GAMSCopen!I115,"")</f>
        <v/>
      </c>
      <c r="K115" s="61" t="str">
        <f>IFERROR(Copen!J115/GAMSCopen!J115,"")</f>
        <v/>
      </c>
      <c r="L115" s="61" t="str">
        <f>IFERROR(Copen!K115/GAMSCopen!K115,"")</f>
        <v/>
      </c>
      <c r="M115" s="61" t="str">
        <f>IFERROR(Copen!L115/GAMSCopen!L115,"")</f>
        <v/>
      </c>
      <c r="N115" s="61" t="str">
        <f>IFERROR(Copen!M115/GAMSCopen!M115,"")</f>
        <v/>
      </c>
      <c r="O115" s="61" t="str">
        <f>IFERROR(Copen!N115/GAMSCopen!N115,"")</f>
        <v/>
      </c>
      <c r="P115" s="61" t="str">
        <f>IFERROR(Copen!O115/GAMSCopen!O115,"")</f>
        <v/>
      </c>
      <c r="Q115" s="61" t="str">
        <f>IFERROR(Copen!P115/GAMSCopen!P115,"")</f>
        <v/>
      </c>
      <c r="R115" s="61" t="str">
        <f>IFERROR(Copen!Q115/GAMSCopen!Q115,"")</f>
        <v/>
      </c>
      <c r="S115" s="61" t="str">
        <f>IFERROR(Copen!R115/GAMSCopen!R115,"")</f>
        <v/>
      </c>
      <c r="T115" s="61" t="str">
        <f>IFERROR(Copen!S115/GAMSCopen!S115,"")</f>
        <v/>
      </c>
      <c r="U115" s="61" t="str">
        <f>IFERROR(Copen!T115/GAMSCopen!T115,"")</f>
        <v/>
      </c>
      <c r="V115" s="61" t="str">
        <f>IFERROR(Copen!U115/GAMSCopen!U115,"")</f>
        <v/>
      </c>
      <c r="W115" s="61" t="str">
        <f>IFERROR(Copen!V115/GAMSCopen!V115,"")</f>
        <v/>
      </c>
      <c r="X115" s="61" t="str">
        <f>IFERROR(Copen!W115/GAMSCopen!W115,"")</f>
        <v/>
      </c>
      <c r="Y115" s="61" t="str">
        <f>IFERROR(Copen!X115/GAMSCopen!X115,"")</f>
        <v/>
      </c>
      <c r="Z115" s="61" t="str">
        <f>IFERROR(Copen!Y115/GAMSCopen!Y115,"")</f>
        <v/>
      </c>
      <c r="AA115" s="61" t="str">
        <f>IFERROR(Copen!Z115/GAMSCopen!Z115,"")</f>
        <v/>
      </c>
      <c r="AB115" s="61" t="str">
        <f>IFERROR(Copen!AA115/GAMSCopen!AA115,"")</f>
        <v/>
      </c>
      <c r="AC115" s="61" t="str">
        <f>IFERROR(Copen!AB115/GAMSCopen!AB115,"")</f>
        <v/>
      </c>
      <c r="AD115" s="61" t="str">
        <f>IFERROR(Copen!AC115/GAMSCopen!AC115,"")</f>
        <v/>
      </c>
      <c r="AE115" s="61" t="str">
        <f>IFERROR(Copen!AD115/GAMSCopen!AD115,"")</f>
        <v/>
      </c>
      <c r="AF115" s="61" t="str">
        <f>IFERROR(Copen!AE115/GAMSCopen!AE115,"")</f>
        <v/>
      </c>
      <c r="AG115" s="61" t="str">
        <f>IFERROR(Copen!AF115/GAMSCopen!AF115,"")</f>
        <v/>
      </c>
      <c r="AH115" s="61" t="str">
        <f>IFERROR(Copen!AG115/GAMSCopen!AG115,"")</f>
        <v/>
      </c>
      <c r="AI115" s="61" t="str">
        <f>IFERROR(Copen!AH115/GAMSCopen!AH115,"")</f>
        <v/>
      </c>
      <c r="AJ115" s="61" t="str">
        <f>IFERROR(Copen!AI115/GAMSCopen!AI115,"")</f>
        <v/>
      </c>
      <c r="AK115" s="61" t="str">
        <f>IFERROR(Copen!AJ115/GAMSCopen!AJ115,"")</f>
        <v/>
      </c>
      <c r="AL115" s="61" t="str">
        <f>IFERROR(Copen!AK115/GAMSCopen!AK115,"")</f>
        <v/>
      </c>
      <c r="AM115" s="61" t="str">
        <f>IFERROR(Copen!AL115/GAMSCopen!AL115,"")</f>
        <v/>
      </c>
      <c r="AN115" s="61" t="str">
        <f>IFERROR(Copen!AM115/GAMSCopen!AM115,"")</f>
        <v/>
      </c>
      <c r="AO115" s="61" t="str">
        <f>IFERROR(Copen!AN115/GAMSCopen!AN115,"")</f>
        <v/>
      </c>
      <c r="AP115" s="61" t="str">
        <f>IFERROR(Copen!AO115/GAMSCopen!AO115,"")</f>
        <v/>
      </c>
      <c r="AQ115" s="61" t="str">
        <f>IFERROR(Copen!AP115/GAMSCopen!AP115,"")</f>
        <v/>
      </c>
      <c r="AR115" s="61" t="str">
        <f>IFERROR(Copen!AQ115/GAMSCopen!AQ115,"")</f>
        <v/>
      </c>
      <c r="AS115" s="61" t="str">
        <f>IFERROR(Copen!AR115/GAMSCopen!AR115,"")</f>
        <v/>
      </c>
      <c r="AT115" s="61" t="str">
        <f>IFERROR(Copen!AS115/GAMSCopen!AS115,"")</f>
        <v/>
      </c>
      <c r="AU115" s="61" t="str">
        <f>IFERROR(Copen!AT115/GAMSCopen!AT115,"")</f>
        <v/>
      </c>
      <c r="AV115" s="61" t="str">
        <f>IFERROR(Copen!AU115/GAMSCopen!AU115,"")</f>
        <v/>
      </c>
      <c r="AW115" s="61" t="str">
        <f>IFERROR(Copen!AV115/GAMSCopen!AV115,"")</f>
        <v/>
      </c>
      <c r="AX115" s="61" t="str">
        <f>IFERROR(Copen!AW115/GAMSCopen!AW115,"")</f>
        <v/>
      </c>
      <c r="AY115" s="61" t="str">
        <f>IFERROR(Copen!AX115/GAMSCopen!AX115,"")</f>
        <v/>
      </c>
      <c r="AZ115" s="61" t="str">
        <f>IFERROR(Copen!AY115/GAMSCopen!AY115,"")</f>
        <v/>
      </c>
      <c r="BA115" s="61" t="str">
        <f>IFERROR(Copen!AZ115/GAMSCopen!AZ115,"")</f>
        <v/>
      </c>
      <c r="BB115" s="61" t="str">
        <f>IFERROR(Copen!BA115/GAMSCopen!BA115,"")</f>
        <v/>
      </c>
      <c r="BC115" s="61" t="str">
        <f>IFERROR(Copen!BB115/GAMSCopen!BB115,"")</f>
        <v/>
      </c>
      <c r="BD115" s="61" t="str">
        <f>IFERROR(Copen!BC115/GAMSCopen!BC115,"")</f>
        <v/>
      </c>
      <c r="BE115" s="61" t="str">
        <f>IFERROR(Copen!BD115/GAMSCopen!BD115,"")</f>
        <v/>
      </c>
      <c r="BF115" s="61" t="str">
        <f>IFERROR(Copen!BE115/GAMSCopen!BE115,"")</f>
        <v/>
      </c>
      <c r="BG115" s="61" t="str">
        <f>IFERROR(Copen!BF115/GAMSCopen!BF115,"")</f>
        <v/>
      </c>
      <c r="BH115" s="61" t="str">
        <f>IFERROR(Copen!BG115/GAMSCopen!BG115,"")</f>
        <v/>
      </c>
      <c r="BI115" s="61" t="str">
        <f>IFERROR(Copen!BH115/GAMSCopen!BH115,"")</f>
        <v/>
      </c>
      <c r="BJ115" s="61" t="str">
        <f>IFERROR(Copen!BI115/GAMSCopen!BI115,"")</f>
        <v/>
      </c>
    </row>
    <row r="116" spans="1:62" x14ac:dyDescent="0.25">
      <c r="A116" t="str">
        <f>Copen!A116</f>
        <v>Gross investment ($trill per year, 2005$)</v>
      </c>
      <c r="B116" t="str">
        <f>GAMSbase!A116</f>
        <v>Gross Investment (trillion 2005USD per year)</v>
      </c>
      <c r="C116" s="61">
        <f>IFERROR(Copen!B116/GAMSCopen!B116,"")</f>
        <v>0.99999999996488653</v>
      </c>
      <c r="D116" s="61">
        <f>IFERROR(Copen!C116/GAMSCopen!C116,"")</f>
        <v>0.99999999983070731</v>
      </c>
      <c r="E116" s="61">
        <f>IFERROR(Copen!D116/GAMSCopen!D116,"")</f>
        <v>0.98989632285519558</v>
      </c>
      <c r="F116" s="61">
        <f>IFERROR(Copen!E116/GAMSCopen!E116,"")</f>
        <v>0.98734771939062549</v>
      </c>
      <c r="G116" s="61">
        <f>IFERROR(Copen!F116/GAMSCopen!F116,"")</f>
        <v>0.98491112292516181</v>
      </c>
      <c r="H116" s="61">
        <f>IFERROR(Copen!G116/GAMSCopen!G116,"")</f>
        <v>0.98236234325072047</v>
      </c>
      <c r="I116" s="61">
        <f>IFERROR(Copen!H116/GAMSCopen!H116,"")</f>
        <v>0.97952098921337627</v>
      </c>
      <c r="J116" s="61">
        <f>IFERROR(Copen!I116/GAMSCopen!I116,"")</f>
        <v>0.97622340527329654</v>
      </c>
      <c r="K116" s="61">
        <f>IFERROR(Copen!J116/GAMSCopen!J116,"")</f>
        <v>0.97231875682836866</v>
      </c>
      <c r="L116" s="61">
        <f>IFERROR(Copen!K116/GAMSCopen!K116,"")</f>
        <v>0.96763995694845861</v>
      </c>
      <c r="M116" s="61">
        <f>IFERROR(Copen!L116/GAMSCopen!L116,"")</f>
        <v>0.9620108541981548</v>
      </c>
      <c r="N116" s="61">
        <f>IFERROR(Copen!M116/GAMSCopen!M116,"")</f>
        <v>0.95522917660184514</v>
      </c>
      <c r="O116" s="61">
        <f>IFERROR(Copen!N116/GAMSCopen!N116,"")</f>
        <v>0.94707510013412288</v>
      </c>
      <c r="P116" s="61">
        <f>IFERROR(Copen!O116/GAMSCopen!O116,"")</f>
        <v>0.93729922602746285</v>
      </c>
      <c r="Q116" s="61">
        <f>IFERROR(Copen!P116/GAMSCopen!P116,"")</f>
        <v>0.92562830143196428</v>
      </c>
      <c r="R116" s="61">
        <f>IFERROR(Copen!Q116/GAMSCopen!Q116,"")</f>
        <v>0.91176846524675836</v>
      </c>
      <c r="S116" s="61">
        <f>IFERROR(Copen!R116/GAMSCopen!R116,"")</f>
        <v>0.8954121598253395</v>
      </c>
      <c r="T116" s="61">
        <f>IFERROR(Copen!S116/GAMSCopen!S116,"")</f>
        <v>0.87624858903452085</v>
      </c>
      <c r="U116" s="61">
        <f>IFERROR(Copen!T116/GAMSCopen!T116,"")</f>
        <v>0.85397799928570639</v>
      </c>
      <c r="V116" s="61">
        <f>IFERROR(Copen!U116/GAMSCopen!U116,"")</f>
        <v>0.82865864747215168</v>
      </c>
      <c r="W116" s="61">
        <f>IFERROR(Copen!V116/GAMSCopen!V116,"")</f>
        <v>0.80025686682869623</v>
      </c>
      <c r="X116" s="61">
        <f>IFERROR(Copen!W116/GAMSCopen!W116,"")</f>
        <v>0.7688038518172079</v>
      </c>
      <c r="Y116" s="61">
        <f>IFERROR(Copen!X116/GAMSCopen!X116,"")</f>
        <v>0.73445279975285294</v>
      </c>
      <c r="Z116" s="61">
        <f>IFERROR(Copen!Y116/GAMSCopen!Y116,"")</f>
        <v>0.69749202520197107</v>
      </c>
      <c r="AA116" s="61">
        <f>IFERROR(Copen!Z116/GAMSCopen!Z116,"")</f>
        <v>0.65835601591936177</v>
      </c>
      <c r="AB116" s="61">
        <f>IFERROR(Copen!AA116/GAMSCopen!AA116,"")</f>
        <v>0.61762550511127601</v>
      </c>
      <c r="AC116" s="61">
        <f>IFERROR(Copen!AB116/GAMSCopen!AB116,"")</f>
        <v>0.5760142951934053</v>
      </c>
      <c r="AD116" s="61">
        <f>IFERROR(Copen!AC116/GAMSCopen!AC116,"")</f>
        <v>0.53433885736159814</v>
      </c>
      <c r="AE116" s="61">
        <f>IFERROR(Copen!AD116/GAMSCopen!AD116,"")</f>
        <v>0.49348562375661159</v>
      </c>
      <c r="AF116" s="61">
        <f>IFERROR(Copen!AE116/GAMSCopen!AE116,"")</f>
        <v>0.45434677137395602</v>
      </c>
      <c r="AG116" s="61">
        <f>IFERROR(Copen!AF116/GAMSCopen!AF116,"")</f>
        <v>0.41776189275447023</v>
      </c>
      <c r="AH116" s="61">
        <f>IFERROR(Copen!AG116/GAMSCopen!AG116,"")</f>
        <v>0.38445915159868282</v>
      </c>
      <c r="AI116" s="61">
        <f>IFERROR(Copen!AH116/GAMSCopen!AH116,"")</f>
        <v>0.77924404767848188</v>
      </c>
      <c r="AJ116" s="61">
        <f>IFERROR(Copen!AI116/GAMSCopen!AI116,"")</f>
        <v>0.85394645757884202</v>
      </c>
      <c r="AK116" s="61">
        <f>IFERROR(Copen!AJ116/GAMSCopen!AJ116,"")</f>
        <v>0.90281795592118086</v>
      </c>
      <c r="AL116" s="61">
        <f>IFERROR(Copen!AK116/GAMSCopen!AK116,"")</f>
        <v>0.93545829608347675</v>
      </c>
      <c r="AM116" s="61">
        <f>IFERROR(Copen!AL116/GAMSCopen!AL116,"")</f>
        <v>0.95754623662305238</v>
      </c>
      <c r="AN116" s="61">
        <f>IFERROR(Copen!AM116/GAMSCopen!AM116,"")</f>
        <v>0.9726199507756127</v>
      </c>
      <c r="AO116" s="61">
        <f>IFERROR(Copen!AN116/GAMSCopen!AN116,"")</f>
        <v>0.98296183279627725</v>
      </c>
      <c r="AP116" s="61">
        <f>IFERROR(Copen!AO116/GAMSCopen!AO116,"")</f>
        <v>0.99007910233479091</v>
      </c>
      <c r="AQ116" s="61">
        <f>IFERROR(Copen!AP116/GAMSCopen!AP116,"")</f>
        <v>0.99498323694568891</v>
      </c>
      <c r="AR116" s="61">
        <f>IFERROR(Copen!AQ116/GAMSCopen!AQ116,"")</f>
        <v>0.99836075282037517</v>
      </c>
      <c r="AS116" s="61">
        <f>IFERROR(Copen!AR116/GAMSCopen!AR116,"")</f>
        <v>1.0006814181746808</v>
      </c>
      <c r="AT116" s="61">
        <f>IFERROR(Copen!AS116/GAMSCopen!AS116,"")</f>
        <v>1.0022686278633952</v>
      </c>
      <c r="AU116" s="61">
        <f>IFERROR(Copen!AT116/GAMSCopen!AT116,"")</f>
        <v>1.0033460314694593</v>
      </c>
      <c r="AV116" s="61">
        <f>IFERROR(Copen!AU116/GAMSCopen!AU116,"")</f>
        <v>1.0040688520491055</v>
      </c>
      <c r="AW116" s="61">
        <f>IFERROR(Copen!AV116/GAMSCopen!AV116,"")</f>
        <v>1.0045451294858536</v>
      </c>
      <c r="AX116" s="61">
        <f>IFERROR(Copen!AW116/GAMSCopen!AW116,"")</f>
        <v>1.0048502350737578</v>
      </c>
      <c r="AY116" s="61">
        <f>IFERROR(Copen!AX116/GAMSCopen!AX116,"")</f>
        <v>1.0050368486931716</v>
      </c>
      <c r="AZ116" s="61">
        <f>IFERROR(Copen!AY116/GAMSCopen!AY116,"")</f>
        <v>1.0051418440534152</v>
      </c>
      <c r="BA116" s="61">
        <f>IFERROR(Copen!AZ116/GAMSCopen!AZ116,"")</f>
        <v>1.0051910573113667</v>
      </c>
      <c r="BB116" s="61">
        <f>IFERROR(Copen!BA116/GAMSCopen!BA116,"")</f>
        <v>1.005205767479072</v>
      </c>
      <c r="BC116" s="61">
        <f>IFERROR(Copen!BB116/GAMSCopen!BB116,"")</f>
        <v>1.0051935047018277</v>
      </c>
      <c r="BD116" s="61">
        <f>IFERROR(Copen!BC116/GAMSCopen!BC116,"")</f>
        <v>1.0051644451901882</v>
      </c>
      <c r="BE116" s="61">
        <f>IFERROR(Copen!BD116/GAMSCopen!BD116,"")</f>
        <v>1.0051253051172917</v>
      </c>
      <c r="BF116" s="61">
        <f>IFERROR(Copen!BE116/GAMSCopen!BE116,"")</f>
        <v>1.005080572950136</v>
      </c>
      <c r="BG116" s="61">
        <f>IFERROR(Copen!BF116/GAMSCopen!BF116,"")</f>
        <v>1.0050332615205468</v>
      </c>
      <c r="BH116" s="61">
        <f>IFERROR(Copen!BG116/GAMSCopen!BG116,"")</f>
        <v>1.0049853858728441</v>
      </c>
      <c r="BI116" s="61">
        <f>IFERROR(Copen!BH116/GAMSCopen!BH116,"")</f>
        <v>1.0049382766409141</v>
      </c>
      <c r="BJ116" s="61">
        <f>IFERROR(Copen!BI116/GAMSCopen!BI116,"")</f>
        <v>1.0048927906552165</v>
      </c>
    </row>
    <row r="117" spans="1:62" x14ac:dyDescent="0.25">
      <c r="A117" t="str">
        <f>Copen!A117</f>
        <v>Capital ($trill, 2005$)</v>
      </c>
      <c r="B117" t="str">
        <f>GAMSbase!A117</f>
        <v>Capital (trillion 2005USD per year)</v>
      </c>
      <c r="C117" s="61">
        <f>IFERROR(Copen!B117/GAMSCopen!B117,"")</f>
        <v>1</v>
      </c>
      <c r="D117" s="61">
        <f>IFERROR(Copen!C117/GAMSCopen!C117,"")</f>
        <v>0.99999999998094991</v>
      </c>
      <c r="E117" s="61">
        <f>IFERROR(Copen!D117/GAMSCopen!D117,"")</f>
        <v>0.99999999990486577</v>
      </c>
      <c r="F117" s="61">
        <f>IFERROR(Copen!E117/GAMSCopen!E117,"")</f>
        <v>0.99495493864227436</v>
      </c>
      <c r="G117" s="61">
        <f>IFERROR(Copen!F117/GAMSCopen!F117,"")</f>
        <v>0.99119039181641555</v>
      </c>
      <c r="H117" s="61">
        <f>IFERROR(Copen!G117/GAMSCopen!G117,"")</f>
        <v>0.98811184080372305</v>
      </c>
      <c r="I117" s="61">
        <f>IFERROR(Copen!H117/GAMSCopen!H117,"")</f>
        <v>0.98531836643339799</v>
      </c>
      <c r="J117" s="61">
        <f>IFERROR(Copen!I117/GAMSCopen!I117,"")</f>
        <v>0.98251350510834268</v>
      </c>
      <c r="K117" s="61">
        <f>IFERROR(Copen!J117/GAMSCopen!J117,"")</f>
        <v>0.9794980145147153</v>
      </c>
      <c r="L117" s="61">
        <f>IFERROR(Copen!K117/GAMSCopen!K117,"")</f>
        <v>0.97607551612320775</v>
      </c>
      <c r="M117" s="61">
        <f>IFERROR(Copen!L117/GAMSCopen!L117,"")</f>
        <v>0.97208418675095598</v>
      </c>
      <c r="N117" s="61">
        <f>IFERROR(Copen!M117/GAMSCopen!M117,"")</f>
        <v>0.96734083813551941</v>
      </c>
      <c r="O117" s="61">
        <f>IFERROR(Copen!N117/GAMSCopen!N117,"")</f>
        <v>0.96167485169282951</v>
      </c>
      <c r="P117" s="61">
        <f>IFERROR(Copen!O117/GAMSCopen!O117,"")</f>
        <v>0.95488340122785276</v>
      </c>
      <c r="Q117" s="61">
        <f>IFERROR(Copen!P117/GAMSCopen!P117,"")</f>
        <v>0.94674453977509498</v>
      </c>
      <c r="R117" s="61">
        <f>IFERROR(Copen!Q117/GAMSCopen!Q117,"")</f>
        <v>0.93701449176710039</v>
      </c>
      <c r="S117" s="61">
        <f>IFERROR(Copen!R117/GAMSCopen!R117,"")</f>
        <v>0.92542907687421472</v>
      </c>
      <c r="T117" s="61">
        <f>IFERROR(Copen!S117/GAMSCopen!S117,"")</f>
        <v>0.91170653377405475</v>
      </c>
      <c r="U117" s="61">
        <f>IFERROR(Copen!T117/GAMSCopen!T117,"")</f>
        <v>0.89555508417349217</v>
      </c>
      <c r="V117" s="61">
        <f>IFERROR(Copen!U117/GAMSCopen!U117,"")</f>
        <v>0.8766328181048928</v>
      </c>
      <c r="W117" s="61">
        <f>IFERROR(Copen!V117/GAMSCopen!V117,"")</f>
        <v>0.85489330992018375</v>
      </c>
      <c r="X117" s="61">
        <f>IFERROR(Copen!W117/GAMSCopen!W117,"")</f>
        <v>0.83021605934194509</v>
      </c>
      <c r="Y117" s="61">
        <f>IFERROR(Copen!X117/GAMSCopen!X117,"")</f>
        <v>0.80256253386447807</v>
      </c>
      <c r="Z117" s="61">
        <f>IFERROR(Copen!Y117/GAMSCopen!Y117,"")</f>
        <v>0.77198041543580642</v>
      </c>
      <c r="AA117" s="61">
        <f>IFERROR(Copen!Z117/GAMSCopen!Z117,"")</f>
        <v>0.73862574102906364</v>
      </c>
      <c r="AB117" s="61">
        <f>IFERROR(Copen!AA117/GAMSCopen!AA117,"")</f>
        <v>0.70277866435633163</v>
      </c>
      <c r="AC117" s="61">
        <f>IFERROR(Copen!AB117/GAMSCopen!AB117,"")</f>
        <v>0.66485356183739219</v>
      </c>
      <c r="AD117" s="61">
        <f>IFERROR(Copen!AC117/GAMSCopen!AC117,"")</f>
        <v>0.62536943318433313</v>
      </c>
      <c r="AE117" s="61">
        <f>IFERROR(Copen!AD117/GAMSCopen!AD117,"")</f>
        <v>0.58500064498228799</v>
      </c>
      <c r="AF117" s="61">
        <f>IFERROR(Copen!AE117/GAMSCopen!AE117,"")</f>
        <v>0.54450631161537688</v>
      </c>
      <c r="AG117" s="61">
        <f>IFERROR(Copen!AF117/GAMSCopen!AF117,"")</f>
        <v>0.5046986030089865</v>
      </c>
      <c r="AH117" s="61">
        <f>IFERROR(Copen!AG117/GAMSCopen!AG117,"")</f>
        <v>0.46639608009037431</v>
      </c>
      <c r="AI117" s="61">
        <f>IFERROR(Copen!AH117/GAMSCopen!AH117,"")</f>
        <v>0.43037217352358231</v>
      </c>
      <c r="AJ117" s="61">
        <f>IFERROR(Copen!AI117/GAMSCopen!AI117,"")</f>
        <v>0.58344016466582538</v>
      </c>
      <c r="AK117" s="61">
        <f>IFERROR(Copen!AJ117/GAMSCopen!AJ117,"")</f>
        <v>0.70188735754051823</v>
      </c>
      <c r="AL117" s="61">
        <f>IFERROR(Copen!AK117/GAMSCopen!AK117,"")</f>
        <v>0.78969754797707525</v>
      </c>
      <c r="AM117" s="61">
        <f>IFERROR(Copen!AL117/GAMSCopen!AL117,"")</f>
        <v>0.85327655289662874</v>
      </c>
      <c r="AN117" s="61">
        <f>IFERROR(Copen!AM117/GAMSCopen!AM117,"")</f>
        <v>0.89867368026351346</v>
      </c>
      <c r="AO117" s="61">
        <f>IFERROR(Copen!AN117/GAMSCopen!AN117,"")</f>
        <v>0.93081075461793339</v>
      </c>
      <c r="AP117" s="61">
        <f>IFERROR(Copen!AO117/GAMSCopen!AO117,"")</f>
        <v>0.95343608478445563</v>
      </c>
      <c r="AQ117" s="61">
        <f>IFERROR(Copen!AP117/GAMSCopen!AP117,"")</f>
        <v>0.96930637820211463</v>
      </c>
      <c r="AR117" s="61">
        <f>IFERROR(Copen!AQ117/GAMSCopen!AQ117,"")</f>
        <v>0.98040875626062929</v>
      </c>
      <c r="AS117" s="61">
        <f>IFERROR(Copen!AR117/GAMSCopen!AR117,"")</f>
        <v>0.98815840147097234</v>
      </c>
      <c r="AT117" s="61">
        <f>IFERROR(Copen!AS117/GAMSCopen!AS117,"")</f>
        <v>0.99355575831985632</v>
      </c>
      <c r="AU117" s="61">
        <f>IFERROR(Copen!AT117/GAMSCopen!AT117,"")</f>
        <v>0.99730491518656994</v>
      </c>
      <c r="AV117" s="61">
        <f>IFERROR(Copen!AU117/GAMSCopen!AU117,"")</f>
        <v>0.99990009697154258</v>
      </c>
      <c r="AW117" s="61">
        <f>IFERROR(Copen!AV117/GAMSCopen!AV117,"")</f>
        <v>1.0016877341968813</v>
      </c>
      <c r="AX117" s="61">
        <f>IFERROR(Copen!AW117/GAMSCopen!AW117,"")</f>
        <v>1.0029105198748349</v>
      </c>
      <c r="AY117" s="61">
        <f>IFERROR(Copen!AX117/GAMSCopen!AX117,"")</f>
        <v>1.0037384681076811</v>
      </c>
      <c r="AZ117" s="61">
        <f>IFERROR(Copen!AY117/GAMSCopen!AY117,"")</f>
        <v>1.0042907212147523</v>
      </c>
      <c r="BA117" s="61">
        <f>IFERROR(Copen!AZ117/GAMSCopen!AZ117,"")</f>
        <v>1.0046508266265364</v>
      </c>
      <c r="BB117" s="61">
        <f>IFERROR(Copen!BA117/GAMSCopen!BA117,"")</f>
        <v>1.0048879688954371</v>
      </c>
      <c r="BC117" s="61">
        <f>IFERROR(Copen!BB117/GAMSCopen!BB117,"")</f>
        <v>1.0050260489637981</v>
      </c>
      <c r="BD117" s="61">
        <f>IFERROR(Copen!BC117/GAMSCopen!BC117,"")</f>
        <v>1.0050982652339344</v>
      </c>
      <c r="BE117" s="61">
        <f>IFERROR(Copen!BD117/GAMSCopen!BD117,"")</f>
        <v>1.0051266483475085</v>
      </c>
      <c r="BF117" s="61">
        <f>IFERROR(Copen!BE117/GAMSCopen!BE117,"")</f>
        <v>1.0051260746620401</v>
      </c>
      <c r="BG117" s="61">
        <f>IFERROR(Copen!BF117/GAMSCopen!BF117,"")</f>
        <v>1.005106703398037</v>
      </c>
      <c r="BH117" s="61">
        <f>IFERROR(Copen!BG117/GAMSCopen!BG117,"")</f>
        <v>1.0050755161905358</v>
      </c>
      <c r="BI117" s="61">
        <f>IFERROR(Copen!BH117/GAMSCopen!BH117,"")</f>
        <v>1.0050373202675555</v>
      </c>
      <c r="BJ117" s="61">
        <f>IFERROR(Copen!BI117/GAMSCopen!BI117,"")</f>
        <v>1.0049954179974223</v>
      </c>
    </row>
    <row r="118" spans="1:62" x14ac:dyDescent="0.25">
      <c r="A118" t="str">
        <f>Copen!A118</f>
        <v>DISCOUNT RATES</v>
      </c>
      <c r="B118" t="str">
        <f>GAMSbase!A118</f>
        <v>* DISCOUNT RATES</v>
      </c>
      <c r="C118" s="61" t="str">
        <f>IFERROR(Copen!B118/GAMSCopen!B118,"")</f>
        <v/>
      </c>
      <c r="D118" s="61" t="str">
        <f>IFERROR(Copen!C118/GAMSCopen!C118,"")</f>
        <v/>
      </c>
      <c r="E118" s="61" t="str">
        <f>IFERROR(Copen!D118/GAMSCopen!D118,"")</f>
        <v/>
      </c>
      <c r="F118" s="61" t="str">
        <f>IFERROR(Copen!E118/GAMSCopen!E118,"")</f>
        <v/>
      </c>
      <c r="G118" s="61" t="str">
        <f>IFERROR(Copen!F118/GAMSCopen!F118,"")</f>
        <v/>
      </c>
      <c r="H118" s="61" t="str">
        <f>IFERROR(Copen!G118/GAMSCopen!G118,"")</f>
        <v/>
      </c>
      <c r="I118" s="61" t="str">
        <f>IFERROR(Copen!H118/GAMSCopen!H118,"")</f>
        <v/>
      </c>
      <c r="J118" s="61" t="str">
        <f>IFERROR(Copen!I118/GAMSCopen!I118,"")</f>
        <v/>
      </c>
      <c r="K118" s="61" t="str">
        <f>IFERROR(Copen!J118/GAMSCopen!J118,"")</f>
        <v/>
      </c>
      <c r="L118" s="61" t="str">
        <f>IFERROR(Copen!K118/GAMSCopen!K118,"")</f>
        <v/>
      </c>
      <c r="M118" s="61" t="str">
        <f>IFERROR(Copen!L118/GAMSCopen!L118,"")</f>
        <v/>
      </c>
      <c r="N118" s="61" t="str">
        <f>IFERROR(Copen!M118/GAMSCopen!M118,"")</f>
        <v/>
      </c>
      <c r="O118" s="61" t="str">
        <f>IFERROR(Copen!N118/GAMSCopen!N118,"")</f>
        <v/>
      </c>
      <c r="P118" s="61" t="str">
        <f>IFERROR(Copen!O118/GAMSCopen!O118,"")</f>
        <v/>
      </c>
      <c r="Q118" s="61" t="str">
        <f>IFERROR(Copen!P118/GAMSCopen!P118,"")</f>
        <v/>
      </c>
      <c r="R118" s="61" t="str">
        <f>IFERROR(Copen!Q118/GAMSCopen!Q118,"")</f>
        <v/>
      </c>
      <c r="S118" s="61" t="str">
        <f>IFERROR(Copen!R118/GAMSCopen!R118,"")</f>
        <v/>
      </c>
      <c r="T118" s="61" t="str">
        <f>IFERROR(Copen!S118/GAMSCopen!S118,"")</f>
        <v/>
      </c>
      <c r="U118" s="61" t="str">
        <f>IFERROR(Copen!T118/GAMSCopen!T118,"")</f>
        <v/>
      </c>
      <c r="V118" s="61" t="str">
        <f>IFERROR(Copen!U118/GAMSCopen!U118,"")</f>
        <v/>
      </c>
      <c r="W118" s="61" t="str">
        <f>IFERROR(Copen!V118/GAMSCopen!V118,"")</f>
        <v/>
      </c>
      <c r="X118" s="61" t="str">
        <f>IFERROR(Copen!W118/GAMSCopen!W118,"")</f>
        <v/>
      </c>
      <c r="Y118" s="61" t="str">
        <f>IFERROR(Copen!X118/GAMSCopen!X118,"")</f>
        <v/>
      </c>
      <c r="Z118" s="61" t="str">
        <f>IFERROR(Copen!Y118/GAMSCopen!Y118,"")</f>
        <v/>
      </c>
      <c r="AA118" s="61" t="str">
        <f>IFERROR(Copen!Z118/GAMSCopen!Z118,"")</f>
        <v/>
      </c>
      <c r="AB118" s="61" t="str">
        <f>IFERROR(Copen!AA118/GAMSCopen!AA118,"")</f>
        <v/>
      </c>
      <c r="AC118" s="61" t="str">
        <f>IFERROR(Copen!AB118/GAMSCopen!AB118,"")</f>
        <v/>
      </c>
      <c r="AD118" s="61" t="str">
        <f>IFERROR(Copen!AC118/GAMSCopen!AC118,"")</f>
        <v/>
      </c>
      <c r="AE118" s="61" t="str">
        <f>IFERROR(Copen!AD118/GAMSCopen!AD118,"")</f>
        <v/>
      </c>
      <c r="AF118" s="61" t="str">
        <f>IFERROR(Copen!AE118/GAMSCopen!AE118,"")</f>
        <v/>
      </c>
      <c r="AG118" s="61" t="str">
        <f>IFERROR(Copen!AF118/GAMSCopen!AF118,"")</f>
        <v/>
      </c>
      <c r="AH118" s="61" t="str">
        <f>IFERROR(Copen!AG118/GAMSCopen!AG118,"")</f>
        <v/>
      </c>
      <c r="AI118" s="61" t="str">
        <f>IFERROR(Copen!AH118/GAMSCopen!AH118,"")</f>
        <v/>
      </c>
      <c r="AJ118" s="61" t="str">
        <f>IFERROR(Copen!AI118/GAMSCopen!AI118,"")</f>
        <v/>
      </c>
      <c r="AK118" s="61" t="str">
        <f>IFERROR(Copen!AJ118/GAMSCopen!AJ118,"")</f>
        <v/>
      </c>
      <c r="AL118" s="61" t="str">
        <f>IFERROR(Copen!AK118/GAMSCopen!AK118,"")</f>
        <v/>
      </c>
      <c r="AM118" s="61" t="str">
        <f>IFERROR(Copen!AL118/GAMSCopen!AL118,"")</f>
        <v/>
      </c>
      <c r="AN118" s="61" t="str">
        <f>IFERROR(Copen!AM118/GAMSCopen!AM118,"")</f>
        <v/>
      </c>
      <c r="AO118" s="61" t="str">
        <f>IFERROR(Copen!AN118/GAMSCopen!AN118,"")</f>
        <v/>
      </c>
      <c r="AP118" s="61" t="str">
        <f>IFERROR(Copen!AO118/GAMSCopen!AO118,"")</f>
        <v/>
      </c>
      <c r="AQ118" s="61" t="str">
        <f>IFERROR(Copen!AP118/GAMSCopen!AP118,"")</f>
        <v/>
      </c>
      <c r="AR118" s="61" t="str">
        <f>IFERROR(Copen!AQ118/GAMSCopen!AQ118,"")</f>
        <v/>
      </c>
      <c r="AS118" s="61" t="str">
        <f>IFERROR(Copen!AR118/GAMSCopen!AR118,"")</f>
        <v/>
      </c>
      <c r="AT118" s="61" t="str">
        <f>IFERROR(Copen!AS118/GAMSCopen!AS118,"")</f>
        <v/>
      </c>
      <c r="AU118" s="61" t="str">
        <f>IFERROR(Copen!AT118/GAMSCopen!AT118,"")</f>
        <v/>
      </c>
      <c r="AV118" s="61" t="str">
        <f>IFERROR(Copen!AU118/GAMSCopen!AU118,"")</f>
        <v/>
      </c>
      <c r="AW118" s="61" t="str">
        <f>IFERROR(Copen!AV118/GAMSCopen!AV118,"")</f>
        <v/>
      </c>
      <c r="AX118" s="61" t="str">
        <f>IFERROR(Copen!AW118/GAMSCopen!AW118,"")</f>
        <v/>
      </c>
      <c r="AY118" s="61" t="str">
        <f>IFERROR(Copen!AX118/GAMSCopen!AX118,"")</f>
        <v/>
      </c>
      <c r="AZ118" s="61" t="str">
        <f>IFERROR(Copen!AY118/GAMSCopen!AY118,"")</f>
        <v/>
      </c>
      <c r="BA118" s="61" t="str">
        <f>IFERROR(Copen!AZ118/GAMSCopen!AZ118,"")</f>
        <v/>
      </c>
      <c r="BB118" s="61" t="str">
        <f>IFERROR(Copen!BA118/GAMSCopen!BA118,"")</f>
        <v/>
      </c>
      <c r="BC118" s="61" t="str">
        <f>IFERROR(Copen!BB118/GAMSCopen!BB118,"")</f>
        <v/>
      </c>
      <c r="BD118" s="61" t="str">
        <f>IFERROR(Copen!BC118/GAMSCopen!BC118,"")</f>
        <v/>
      </c>
      <c r="BE118" s="61" t="str">
        <f>IFERROR(Copen!BD118/GAMSCopen!BD118,"")</f>
        <v/>
      </c>
      <c r="BF118" s="61" t="str">
        <f>IFERROR(Copen!BE118/GAMSCopen!BE118,"")</f>
        <v/>
      </c>
      <c r="BG118" s="61" t="str">
        <f>IFERROR(Copen!BF118/GAMSCopen!BF118,"")</f>
        <v/>
      </c>
      <c r="BH118" s="61" t="str">
        <f>IFERROR(Copen!BG118/GAMSCopen!BG118,"")</f>
        <v/>
      </c>
      <c r="BI118" s="61" t="str">
        <f>IFERROR(Copen!BH118/GAMSCopen!BH118,"")</f>
        <v/>
      </c>
      <c r="BJ118" s="61" t="str">
        <f>IFERROR(Copen!BI118/GAMSCopen!BI118,"")</f>
        <v/>
      </c>
    </row>
    <row r="119" spans="1:62" x14ac:dyDescent="0.25">
      <c r="A119" t="str">
        <f>Copen!A119</f>
        <v>Utility discount rate (per year)</v>
      </c>
      <c r="B119" t="str">
        <f>GAMSbase!A119</f>
        <v>Utility Discount Rate (per year)</v>
      </c>
      <c r="C119" s="61">
        <f>IFERROR(Copen!B119/GAMSCopen!B119,"")</f>
        <v>1</v>
      </c>
      <c r="D119" s="61">
        <f>IFERROR(Copen!C119/GAMSCopen!C119,"")</f>
        <v>1</v>
      </c>
      <c r="E119" s="61">
        <f>IFERROR(Copen!D119/GAMSCopen!D119,"")</f>
        <v>1</v>
      </c>
      <c r="F119" s="61">
        <f>IFERROR(Copen!E119/GAMSCopen!E119,"")</f>
        <v>1</v>
      </c>
      <c r="G119" s="61">
        <f>IFERROR(Copen!F119/GAMSCopen!F119,"")</f>
        <v>1</v>
      </c>
      <c r="H119" s="61">
        <f>IFERROR(Copen!G119/GAMSCopen!G119,"")</f>
        <v>1</v>
      </c>
      <c r="I119" s="61">
        <f>IFERROR(Copen!H119/GAMSCopen!H119,"")</f>
        <v>1</v>
      </c>
      <c r="J119" s="61">
        <f>IFERROR(Copen!I119/GAMSCopen!I119,"")</f>
        <v>1</v>
      </c>
      <c r="K119" s="61">
        <f>IFERROR(Copen!J119/GAMSCopen!J119,"")</f>
        <v>1</v>
      </c>
      <c r="L119" s="61">
        <f>IFERROR(Copen!K119/GAMSCopen!K119,"")</f>
        <v>1</v>
      </c>
      <c r="M119" s="61">
        <f>IFERROR(Copen!L119/GAMSCopen!L119,"")</f>
        <v>1</v>
      </c>
      <c r="N119" s="61">
        <f>IFERROR(Copen!M119/GAMSCopen!M119,"")</f>
        <v>1</v>
      </c>
      <c r="O119" s="61">
        <f>IFERROR(Copen!N119/GAMSCopen!N119,"")</f>
        <v>1</v>
      </c>
      <c r="P119" s="61">
        <f>IFERROR(Copen!O119/GAMSCopen!O119,"")</f>
        <v>1</v>
      </c>
      <c r="Q119" s="61">
        <f>IFERROR(Copen!P119/GAMSCopen!P119,"")</f>
        <v>1</v>
      </c>
      <c r="R119" s="61">
        <f>IFERROR(Copen!Q119/GAMSCopen!Q119,"")</f>
        <v>1</v>
      </c>
      <c r="S119" s="61">
        <f>IFERROR(Copen!R119/GAMSCopen!R119,"")</f>
        <v>1</v>
      </c>
      <c r="T119" s="61">
        <f>IFERROR(Copen!S119/GAMSCopen!S119,"")</f>
        <v>1</v>
      </c>
      <c r="U119" s="61">
        <f>IFERROR(Copen!T119/GAMSCopen!T119,"")</f>
        <v>1</v>
      </c>
      <c r="V119" s="61">
        <f>IFERROR(Copen!U119/GAMSCopen!U119,"")</f>
        <v>1</v>
      </c>
      <c r="W119" s="61">
        <f>IFERROR(Copen!V119/GAMSCopen!V119,"")</f>
        <v>1</v>
      </c>
      <c r="X119" s="61">
        <f>IFERROR(Copen!W119/GAMSCopen!W119,"")</f>
        <v>1</v>
      </c>
      <c r="Y119" s="61">
        <f>IFERROR(Copen!X119/GAMSCopen!X119,"")</f>
        <v>1</v>
      </c>
      <c r="Z119" s="61">
        <f>IFERROR(Copen!Y119/GAMSCopen!Y119,"")</f>
        <v>1</v>
      </c>
      <c r="AA119" s="61">
        <f>IFERROR(Copen!Z119/GAMSCopen!Z119,"")</f>
        <v>1</v>
      </c>
      <c r="AB119" s="61">
        <f>IFERROR(Copen!AA119/GAMSCopen!AA119,"")</f>
        <v>1</v>
      </c>
      <c r="AC119" s="61">
        <f>IFERROR(Copen!AB119/GAMSCopen!AB119,"")</f>
        <v>1</v>
      </c>
      <c r="AD119" s="61">
        <f>IFERROR(Copen!AC119/GAMSCopen!AC119,"")</f>
        <v>1</v>
      </c>
      <c r="AE119" s="61">
        <f>IFERROR(Copen!AD119/GAMSCopen!AD119,"")</f>
        <v>1</v>
      </c>
      <c r="AF119" s="61">
        <f>IFERROR(Copen!AE119/GAMSCopen!AE119,"")</f>
        <v>1</v>
      </c>
      <c r="AG119" s="61">
        <f>IFERROR(Copen!AF119/GAMSCopen!AF119,"")</f>
        <v>1</v>
      </c>
      <c r="AH119" s="61">
        <f>IFERROR(Copen!AG119/GAMSCopen!AG119,"")</f>
        <v>1</v>
      </c>
      <c r="AI119" s="61">
        <f>IFERROR(Copen!AH119/GAMSCopen!AH119,"")</f>
        <v>1</v>
      </c>
      <c r="AJ119" s="61">
        <f>IFERROR(Copen!AI119/GAMSCopen!AI119,"")</f>
        <v>1</v>
      </c>
      <c r="AK119" s="61">
        <f>IFERROR(Copen!AJ119/GAMSCopen!AJ119,"")</f>
        <v>1</v>
      </c>
      <c r="AL119" s="61">
        <f>IFERROR(Copen!AK119/GAMSCopen!AK119,"")</f>
        <v>1</v>
      </c>
      <c r="AM119" s="61">
        <f>IFERROR(Copen!AL119/GAMSCopen!AL119,"")</f>
        <v>1</v>
      </c>
      <c r="AN119" s="61">
        <f>IFERROR(Copen!AM119/GAMSCopen!AM119,"")</f>
        <v>1</v>
      </c>
      <c r="AO119" s="61">
        <f>IFERROR(Copen!AN119/GAMSCopen!AN119,"")</f>
        <v>1</v>
      </c>
      <c r="AP119" s="61">
        <f>IFERROR(Copen!AO119/GAMSCopen!AO119,"")</f>
        <v>1</v>
      </c>
      <c r="AQ119" s="61">
        <f>IFERROR(Copen!AP119/GAMSCopen!AP119,"")</f>
        <v>1</v>
      </c>
      <c r="AR119" s="61">
        <f>IFERROR(Copen!AQ119/GAMSCopen!AQ119,"")</f>
        <v>1</v>
      </c>
      <c r="AS119" s="61">
        <f>IFERROR(Copen!AR119/GAMSCopen!AR119,"")</f>
        <v>1</v>
      </c>
      <c r="AT119" s="61">
        <f>IFERROR(Copen!AS119/GAMSCopen!AS119,"")</f>
        <v>1</v>
      </c>
      <c r="AU119" s="61">
        <f>IFERROR(Copen!AT119/GAMSCopen!AT119,"")</f>
        <v>1</v>
      </c>
      <c r="AV119" s="61">
        <f>IFERROR(Copen!AU119/GAMSCopen!AU119,"")</f>
        <v>1</v>
      </c>
      <c r="AW119" s="61">
        <f>IFERROR(Copen!AV119/GAMSCopen!AV119,"")</f>
        <v>1</v>
      </c>
      <c r="AX119" s="61">
        <f>IFERROR(Copen!AW119/GAMSCopen!AW119,"")</f>
        <v>1</v>
      </c>
      <c r="AY119" s="61">
        <f>IFERROR(Copen!AX119/GAMSCopen!AX119,"")</f>
        <v>1</v>
      </c>
      <c r="AZ119" s="61">
        <f>IFERROR(Copen!AY119/GAMSCopen!AY119,"")</f>
        <v>1</v>
      </c>
      <c r="BA119" s="61">
        <f>IFERROR(Copen!AZ119/GAMSCopen!AZ119,"")</f>
        <v>1</v>
      </c>
      <c r="BB119" s="61">
        <f>IFERROR(Copen!BA119/GAMSCopen!BA119,"")</f>
        <v>1</v>
      </c>
      <c r="BC119" s="61">
        <f>IFERROR(Copen!BB119/GAMSCopen!BB119,"")</f>
        <v>1</v>
      </c>
      <c r="BD119" s="61">
        <f>IFERROR(Copen!BC119/GAMSCopen!BC119,"")</f>
        <v>1</v>
      </c>
      <c r="BE119" s="61">
        <f>IFERROR(Copen!BD119/GAMSCopen!BD119,"")</f>
        <v>1</v>
      </c>
      <c r="BF119" s="61">
        <f>IFERROR(Copen!BE119/GAMSCopen!BE119,"")</f>
        <v>1</v>
      </c>
      <c r="BG119" s="61">
        <f>IFERROR(Copen!BF119/GAMSCopen!BF119,"")</f>
        <v>1</v>
      </c>
      <c r="BH119" s="61">
        <f>IFERROR(Copen!BG119/GAMSCopen!BG119,"")</f>
        <v>1</v>
      </c>
      <c r="BI119" s="61">
        <f>IFERROR(Copen!BH119/GAMSCopen!BH119,"")</f>
        <v>1</v>
      </c>
      <c r="BJ119" s="61">
        <f>IFERROR(Copen!BI119/GAMSCopen!BI119,"")</f>
        <v>1</v>
      </c>
    </row>
    <row r="120" spans="1:62" x14ac:dyDescent="0.25">
      <c r="A120" t="str">
        <f>Copen!A120</f>
        <v>First period gross MPK</v>
      </c>
      <c r="B120" t="str">
        <f>GAMSbase!A120</f>
        <v>First Period gross MPK</v>
      </c>
      <c r="C120" s="61">
        <f>IFERROR(Copen!B120/GAMSCopen!B120,"")</f>
        <v>1.0000000003010392</v>
      </c>
      <c r="D120" s="61">
        <f>IFERROR(Copen!C120/GAMSCopen!C120,"")</f>
        <v>0.9999999997365524</v>
      </c>
      <c r="E120" s="61">
        <f>IFERROR(Copen!D120/GAMSCopen!D120,"")</f>
        <v>0.98989632280821527</v>
      </c>
      <c r="F120" s="61">
        <f>IFERROR(Copen!E120/GAMSCopen!E120,"")</f>
        <v>0.99235221540394258</v>
      </c>
      <c r="G120" s="61">
        <f>IFERROR(Copen!F120/GAMSCopen!F120,"")</f>
        <v>0.99365819697949576</v>
      </c>
      <c r="H120" s="61">
        <f>IFERROR(Copen!G120/GAMSCopen!G120,"")</f>
        <v>0.99416638922116296</v>
      </c>
      <c r="I120" s="61">
        <f>IFERROR(Copen!H120/GAMSCopen!H120,"")</f>
        <v>0.99408892386603509</v>
      </c>
      <c r="J120" s="61">
        <f>IFERROR(Copen!I120/GAMSCopen!I120,"")</f>
        <v>0.99355338383295622</v>
      </c>
      <c r="K120" s="61">
        <f>IFERROR(Copen!J120/GAMSCopen!J120,"")</f>
        <v>0.99260344999950556</v>
      </c>
      <c r="L120" s="61">
        <f>IFERROR(Copen!K120/GAMSCopen!K120,"")</f>
        <v>0.99126236563172709</v>
      </c>
      <c r="M120" s="61">
        <f>IFERROR(Copen!L120/GAMSCopen!L120,"")</f>
        <v>0.98950773513900125</v>
      </c>
      <c r="N120" s="61">
        <f>IFERROR(Copen!M120/GAMSCopen!M120,"")</f>
        <v>0.98730877047348398</v>
      </c>
      <c r="O120" s="61">
        <f>IFERROR(Copen!N120/GAMSCopen!N120,"")</f>
        <v>0.9846000473799732</v>
      </c>
      <c r="P120" s="61">
        <f>IFERROR(Copen!O120/GAMSCopen!O120,"")</f>
        <v>0.98131197229420308</v>
      </c>
      <c r="Q120" s="61">
        <f>IFERROR(Copen!P120/GAMSCopen!P120,"")</f>
        <v>0.97736098226487278</v>
      </c>
      <c r="R120" s="61">
        <f>IFERROR(Copen!Q120/GAMSCopen!Q120,"")</f>
        <v>0.97265234367024311</v>
      </c>
      <c r="S120" s="61">
        <f>IFERROR(Copen!R120/GAMSCopen!R120,"")</f>
        <v>0.96708185218848297</v>
      </c>
      <c r="T120" s="61">
        <f>IFERROR(Copen!S120/GAMSCopen!S120,"")</f>
        <v>0.96053895837511061</v>
      </c>
      <c r="U120" s="61">
        <f>IFERROR(Copen!T120/GAMSCopen!T120,"")</f>
        <v>0.95290950595312551</v>
      </c>
      <c r="V120" s="61">
        <f>IFERROR(Copen!U120/GAMSCopen!U120,"")</f>
        <v>0.9445036491945149</v>
      </c>
      <c r="W120" s="61">
        <f>IFERROR(Copen!V120/GAMSCopen!V120,"")</f>
        <v>0.93520472039229008</v>
      </c>
      <c r="X120" s="61">
        <f>IFERROR(Copen!W120/GAMSCopen!W120,"")</f>
        <v>0.92502178826267012</v>
      </c>
      <c r="Y120" s="61">
        <f>IFERROR(Copen!X120/GAMSCopen!X120,"")</f>
        <v>0.91399903200000232</v>
      </c>
      <c r="Z120" s="61">
        <f>IFERROR(Copen!Y120/GAMSCopen!Y120,"")</f>
        <v>0.90223949853623764</v>
      </c>
      <c r="AA120" s="61">
        <f>IFERROR(Copen!Z120/GAMSCopen!Z120,"")</f>
        <v>0.88991524386229648</v>
      </c>
      <c r="AB120" s="61">
        <f>IFERROR(Copen!AA120/GAMSCopen!AA120,"")</f>
        <v>0.87727964782059997</v>
      </c>
      <c r="AC120" s="61">
        <f>IFERROR(Copen!AB120/GAMSCopen!AB120,"")</f>
        <v>0.86467794708926093</v>
      </c>
      <c r="AD120" s="61">
        <f>IFERROR(Copen!AC120/GAMSCopen!AC120,"")</f>
        <v>0.85258358519530419</v>
      </c>
      <c r="AE120" s="61">
        <f>IFERROR(Copen!AD120/GAMSCopen!AD120,"")</f>
        <v>0.8415450900845951</v>
      </c>
      <c r="AF120" s="61">
        <f>IFERROR(Copen!AE120/GAMSCopen!AE120,"")</f>
        <v>0.83221915907915267</v>
      </c>
      <c r="AG120" s="61">
        <f>IFERROR(Copen!AF120/GAMSCopen!AF120,"")</f>
        <v>0.82534355824278405</v>
      </c>
      <c r="AH120" s="61">
        <f>IFERROR(Copen!AG120/GAMSCopen!AG120,"")</f>
        <v>0.82169161469367935</v>
      </c>
      <c r="AI120" s="61">
        <f>IFERROR(Copen!AH120/GAMSCopen!AH120,"")</f>
        <v>1.804301340043303</v>
      </c>
      <c r="AJ120" s="61">
        <f>IFERROR(Copen!AI120/GAMSCopen!AI120,"")</f>
        <v>1.4581512482906631</v>
      </c>
      <c r="AK120" s="61">
        <f>IFERROR(Copen!AJ120/GAMSCopen!AJ120,"")</f>
        <v>1.2811878337389928</v>
      </c>
      <c r="AL120" s="61">
        <f>IFERROR(Copen!AK120/GAMSCopen!AK120,"")</f>
        <v>1.1797159397070416</v>
      </c>
      <c r="AM120" s="61">
        <f>IFERROR(Copen!AL120/GAMSCopen!AL120,"")</f>
        <v>1.1174732396820133</v>
      </c>
      <c r="AN120" s="61">
        <f>IFERROR(Copen!AM120/GAMSCopen!AM120,"")</f>
        <v>1.0776521116264899</v>
      </c>
      <c r="AO120" s="61">
        <f>IFERROR(Copen!AN120/GAMSCopen!AN120,"")</f>
        <v>1.0514703368109601</v>
      </c>
      <c r="AP120" s="61">
        <f>IFERROR(Copen!AO120/GAMSCopen!AO120,"")</f>
        <v>1.033941318106228</v>
      </c>
      <c r="AQ120" s="61">
        <f>IFERROR(Copen!AP120/GAMSCopen!AP120,"")</f>
        <v>1.0220620209885183</v>
      </c>
      <c r="AR120" s="61">
        <f>IFERROR(Copen!AQ120/GAMSCopen!AQ120,"")</f>
        <v>1.0139463428140747</v>
      </c>
      <c r="AS120" s="61">
        <f>IFERROR(Copen!AR120/GAMSCopen!AR120,"")</f>
        <v>1.0083734507780551</v>
      </c>
      <c r="AT120" s="61">
        <f>IFERROR(Copen!AS120/GAMSCopen!AS120,"")</f>
        <v>1.0045358229486154</v>
      </c>
      <c r="AU120" s="61">
        <f>IFERROR(Copen!AT120/GAMSCopen!AT120,"")</f>
        <v>1.0018908913072435</v>
      </c>
      <c r="AV120" s="61">
        <f>IFERROR(Copen!AU120/GAMSCopen!AU120,"")</f>
        <v>1.0000699382159925</v>
      </c>
      <c r="AW120" s="61">
        <f>IFERROR(Copen!AV120/GAMSCopen!AV120,"")</f>
        <v>0.99882027817580554</v>
      </c>
      <c r="AX120" s="61">
        <f>IFERROR(Copen!AW120/GAMSCopen!AW120,"")</f>
        <v>0.99796766348748112</v>
      </c>
      <c r="AY120" s="61">
        <f>IFERROR(Copen!AX120/GAMSCopen!AX120,"")</f>
        <v>0.99739135989268923</v>
      </c>
      <c r="AZ120" s="61">
        <f>IFERROR(Copen!AY120/GAMSCopen!AY120,"")</f>
        <v>0.99700740735879545</v>
      </c>
      <c r="BA120" s="61">
        <f>IFERROR(Copen!AZ120/GAMSCopen!AZ120,"")</f>
        <v>0.99675723770485125</v>
      </c>
      <c r="BB120" s="61">
        <f>IFERROR(Copen!BA120/GAMSCopen!BA120,"")</f>
        <v>0.99659257522917877</v>
      </c>
      <c r="BC120" s="61">
        <f>IFERROR(Copen!BB120/GAMSCopen!BB120,"")</f>
        <v>0.99649672819470492</v>
      </c>
      <c r="BD120" s="61">
        <f>IFERROR(Copen!BC120/GAMSCopen!BC120,"")</f>
        <v>0.99644660880007574</v>
      </c>
      <c r="BE120" s="61">
        <f>IFERROR(Copen!BD120/GAMSCopen!BD120,"")</f>
        <v>0.99642691283870777</v>
      </c>
      <c r="BF120" s="61">
        <f>IFERROR(Copen!BE120/GAMSCopen!BE120,"")</f>
        <v>0.99642731057726341</v>
      </c>
      <c r="BG120" s="61">
        <f>IFERROR(Copen!BF120/GAMSCopen!BF120,"")</f>
        <v>0.99644075360291073</v>
      </c>
      <c r="BH120" s="61">
        <f>IFERROR(Copen!BG120/GAMSCopen!BG120,"")</f>
        <v>0.99646239712988927</v>
      </c>
      <c r="BI120" s="61">
        <f>IFERROR(Copen!BH120/GAMSCopen!BH120,"")</f>
        <v>0.99648890512726596</v>
      </c>
      <c r="BJ120" s="61">
        <f>IFERROR(Copen!BI120/GAMSCopen!BI120,"")</f>
        <v>0.9965179887755824</v>
      </c>
    </row>
    <row r="121" spans="1:62" x14ac:dyDescent="0.25">
      <c r="A121" t="str">
        <f>Copen!A121</f>
        <v>All period gross MPK</v>
      </c>
      <c r="B121" t="str">
        <f>GAMSbase!A121</f>
        <v>All Periods gross MPK</v>
      </c>
      <c r="C121" s="61" t="str">
        <f>IFERROR(Copen!B121/GAMSCopen!B121,"")</f>
        <v/>
      </c>
      <c r="D121" s="61" t="str">
        <f>IFERROR(Copen!C121/GAMSCopen!C121,"")</f>
        <v/>
      </c>
      <c r="E121" s="61" t="str">
        <f>IFERROR(Copen!D121/GAMSCopen!D121,"")</f>
        <v/>
      </c>
      <c r="F121" s="61" t="str">
        <f>IFERROR(Copen!E121/GAMSCopen!E121,"")</f>
        <v/>
      </c>
      <c r="G121" s="61" t="str">
        <f>IFERROR(Copen!F121/GAMSCopen!F121,"")</f>
        <v/>
      </c>
      <c r="H121" s="61" t="str">
        <f>IFERROR(Copen!G121/GAMSCopen!G121,"")</f>
        <v/>
      </c>
      <c r="I121" s="61" t="str">
        <f>IFERROR(Copen!H121/GAMSCopen!H121,"")</f>
        <v/>
      </c>
      <c r="J121" s="61" t="str">
        <f>IFERROR(Copen!I121/GAMSCopen!I121,"")</f>
        <v/>
      </c>
      <c r="K121" s="61" t="str">
        <f>IFERROR(Copen!J121/GAMSCopen!J121,"")</f>
        <v/>
      </c>
      <c r="L121" s="61" t="str">
        <f>IFERROR(Copen!K121/GAMSCopen!K121,"")</f>
        <v/>
      </c>
      <c r="M121" s="61" t="str">
        <f>IFERROR(Copen!L121/GAMSCopen!L121,"")</f>
        <v/>
      </c>
      <c r="N121" s="61" t="str">
        <f>IFERROR(Copen!M121/GAMSCopen!M121,"")</f>
        <v/>
      </c>
      <c r="O121" s="61" t="str">
        <f>IFERROR(Copen!N121/GAMSCopen!N121,"")</f>
        <v/>
      </c>
      <c r="P121" s="61" t="str">
        <f>IFERROR(Copen!O121/GAMSCopen!O121,"")</f>
        <v/>
      </c>
      <c r="Q121" s="61" t="str">
        <f>IFERROR(Copen!P121/GAMSCopen!P121,"")</f>
        <v/>
      </c>
      <c r="R121" s="61" t="str">
        <f>IFERROR(Copen!Q121/GAMSCopen!Q121,"")</f>
        <v/>
      </c>
      <c r="S121" s="61" t="str">
        <f>IFERROR(Copen!R121/GAMSCopen!R121,"")</f>
        <v/>
      </c>
      <c r="T121" s="61" t="str">
        <f>IFERROR(Copen!S121/GAMSCopen!S121,"")</f>
        <v/>
      </c>
      <c r="U121" s="61" t="str">
        <f>IFERROR(Copen!T121/GAMSCopen!T121,"")</f>
        <v/>
      </c>
      <c r="V121" s="61" t="str">
        <f>IFERROR(Copen!U121/GAMSCopen!U121,"")</f>
        <v/>
      </c>
      <c r="W121" s="61" t="str">
        <f>IFERROR(Copen!V121/GAMSCopen!V121,"")</f>
        <v/>
      </c>
      <c r="X121" s="61" t="str">
        <f>IFERROR(Copen!W121/GAMSCopen!W121,"")</f>
        <v/>
      </c>
      <c r="Y121" s="61" t="str">
        <f>IFERROR(Copen!X121/GAMSCopen!X121,"")</f>
        <v/>
      </c>
      <c r="Z121" s="61" t="str">
        <f>IFERROR(Copen!Y121/GAMSCopen!Y121,"")</f>
        <v/>
      </c>
      <c r="AA121" s="61" t="str">
        <f>IFERROR(Copen!Z121/GAMSCopen!Z121,"")</f>
        <v/>
      </c>
      <c r="AB121" s="61" t="str">
        <f>IFERROR(Copen!AA121/GAMSCopen!AA121,"")</f>
        <v/>
      </c>
      <c r="AC121" s="61" t="str">
        <f>IFERROR(Copen!AB121/GAMSCopen!AB121,"")</f>
        <v/>
      </c>
      <c r="AD121" s="61" t="str">
        <f>IFERROR(Copen!AC121/GAMSCopen!AC121,"")</f>
        <v/>
      </c>
      <c r="AE121" s="61" t="str">
        <f>IFERROR(Copen!AD121/GAMSCopen!AD121,"")</f>
        <v/>
      </c>
      <c r="AF121" s="61" t="str">
        <f>IFERROR(Copen!AE121/GAMSCopen!AE121,"")</f>
        <v/>
      </c>
      <c r="AG121" s="61" t="str">
        <f>IFERROR(Copen!AF121/GAMSCopen!AF121,"")</f>
        <v/>
      </c>
      <c r="AH121" s="61" t="str">
        <f>IFERROR(Copen!AG121/GAMSCopen!AG121,"")</f>
        <v/>
      </c>
      <c r="AI121" s="61" t="str">
        <f>IFERROR(Copen!AH121/GAMSCopen!AH121,"")</f>
        <v/>
      </c>
      <c r="AJ121" s="61" t="str">
        <f>IFERROR(Copen!AI121/GAMSCopen!AI121,"")</f>
        <v/>
      </c>
      <c r="AK121" s="61" t="str">
        <f>IFERROR(Copen!AJ121/GAMSCopen!AJ121,"")</f>
        <v/>
      </c>
      <c r="AL121" s="61" t="str">
        <f>IFERROR(Copen!AK121/GAMSCopen!AK121,"")</f>
        <v/>
      </c>
      <c r="AM121" s="61" t="str">
        <f>IFERROR(Copen!AL121/GAMSCopen!AL121,"")</f>
        <v/>
      </c>
      <c r="AN121" s="61" t="str">
        <f>IFERROR(Copen!AM121/GAMSCopen!AM121,"")</f>
        <v/>
      </c>
      <c r="AO121" s="61" t="str">
        <f>IFERROR(Copen!AN121/GAMSCopen!AN121,"")</f>
        <v/>
      </c>
      <c r="AP121" s="61" t="str">
        <f>IFERROR(Copen!AO121/GAMSCopen!AO121,"")</f>
        <v/>
      </c>
      <c r="AQ121" s="61" t="str">
        <f>IFERROR(Copen!AP121/GAMSCopen!AP121,"")</f>
        <v/>
      </c>
      <c r="AR121" s="61" t="str">
        <f>IFERROR(Copen!AQ121/GAMSCopen!AQ121,"")</f>
        <v/>
      </c>
      <c r="AS121" s="61" t="str">
        <f>IFERROR(Copen!AR121/GAMSCopen!AR121,"")</f>
        <v/>
      </c>
      <c r="AT121" s="61" t="str">
        <f>IFERROR(Copen!AS121/GAMSCopen!AS121,"")</f>
        <v/>
      </c>
      <c r="AU121" s="61" t="str">
        <f>IFERROR(Copen!AT121/GAMSCopen!AT121,"")</f>
        <v/>
      </c>
      <c r="AV121" s="61" t="str">
        <f>IFERROR(Copen!AU121/GAMSCopen!AU121,"")</f>
        <v/>
      </c>
      <c r="AW121" s="61" t="str">
        <f>IFERROR(Copen!AV121/GAMSCopen!AV121,"")</f>
        <v/>
      </c>
      <c r="AX121" s="61" t="str">
        <f>IFERROR(Copen!AW121/GAMSCopen!AW121,"")</f>
        <v/>
      </c>
      <c r="AY121" s="61" t="str">
        <f>IFERROR(Copen!AX121/GAMSCopen!AX121,"")</f>
        <v/>
      </c>
      <c r="AZ121" s="61" t="str">
        <f>IFERROR(Copen!AY121/GAMSCopen!AY121,"")</f>
        <v/>
      </c>
      <c r="BA121" s="61" t="str">
        <f>IFERROR(Copen!AZ121/GAMSCopen!AZ121,"")</f>
        <v/>
      </c>
      <c r="BB121" s="61" t="str">
        <f>IFERROR(Copen!BA121/GAMSCopen!BA121,"")</f>
        <v/>
      </c>
      <c r="BC121" s="61" t="str">
        <f>IFERROR(Copen!BB121/GAMSCopen!BB121,"")</f>
        <v/>
      </c>
      <c r="BD121" s="61" t="str">
        <f>IFERROR(Copen!BC121/GAMSCopen!BC121,"")</f>
        <v/>
      </c>
      <c r="BE121" s="61" t="str">
        <f>IFERROR(Copen!BD121/GAMSCopen!BD121,"")</f>
        <v/>
      </c>
      <c r="BF121" s="61" t="str">
        <f>IFERROR(Copen!BE121/GAMSCopen!BE121,"")</f>
        <v/>
      </c>
      <c r="BG121" s="61" t="str">
        <f>IFERROR(Copen!BF121/GAMSCopen!BF121,"")</f>
        <v/>
      </c>
      <c r="BH121" s="61" t="str">
        <f>IFERROR(Copen!BG121/GAMSCopen!BG121,"")</f>
        <v/>
      </c>
      <c r="BI121" s="61" t="str">
        <f>IFERROR(Copen!BH121/GAMSCopen!BH121,"")</f>
        <v/>
      </c>
      <c r="BJ121" s="61" t="str">
        <f>IFERROR(Copen!BI121/GAMSCopen!BI121,"")</f>
        <v/>
      </c>
    </row>
    <row r="122" spans="1:62" x14ac:dyDescent="0.25">
      <c r="A122" t="str">
        <f>Copen!A122</f>
        <v>WELFARE</v>
      </c>
      <c r="B122" t="str">
        <f>GAMSbase!A122</f>
        <v>* WELFARE</v>
      </c>
      <c r="C122" s="61" t="str">
        <f>IFERROR(Copen!B122/GAMSCopen!B122,"")</f>
        <v/>
      </c>
      <c r="D122" s="61" t="str">
        <f>IFERROR(Copen!C122/GAMSCopen!C122,"")</f>
        <v/>
      </c>
      <c r="E122" s="61" t="str">
        <f>IFERROR(Copen!D122/GAMSCopen!D122,"")</f>
        <v/>
      </c>
      <c r="F122" s="61" t="str">
        <f>IFERROR(Copen!E122/GAMSCopen!E122,"")</f>
        <v/>
      </c>
      <c r="G122" s="61" t="str">
        <f>IFERROR(Copen!F122/GAMSCopen!F122,"")</f>
        <v/>
      </c>
      <c r="H122" s="61" t="str">
        <f>IFERROR(Copen!G122/GAMSCopen!G122,"")</f>
        <v/>
      </c>
      <c r="I122" s="61" t="str">
        <f>IFERROR(Copen!H122/GAMSCopen!H122,"")</f>
        <v/>
      </c>
      <c r="J122" s="61" t="str">
        <f>IFERROR(Copen!I122/GAMSCopen!I122,"")</f>
        <v/>
      </c>
      <c r="K122" s="61" t="str">
        <f>IFERROR(Copen!J122/GAMSCopen!J122,"")</f>
        <v/>
      </c>
      <c r="L122" s="61" t="str">
        <f>IFERROR(Copen!K122/GAMSCopen!K122,"")</f>
        <v/>
      </c>
      <c r="M122" s="61" t="str">
        <f>IFERROR(Copen!L122/GAMSCopen!L122,"")</f>
        <v/>
      </c>
      <c r="N122" s="61" t="str">
        <f>IFERROR(Copen!M122/GAMSCopen!M122,"")</f>
        <v/>
      </c>
      <c r="O122" s="61" t="str">
        <f>IFERROR(Copen!N122/GAMSCopen!N122,"")</f>
        <v/>
      </c>
      <c r="P122" s="61" t="str">
        <f>IFERROR(Copen!O122/GAMSCopen!O122,"")</f>
        <v/>
      </c>
      <c r="Q122" s="61" t="str">
        <f>IFERROR(Copen!P122/GAMSCopen!P122,"")</f>
        <v/>
      </c>
      <c r="R122" s="61" t="str">
        <f>IFERROR(Copen!Q122/GAMSCopen!Q122,"")</f>
        <v/>
      </c>
      <c r="S122" s="61" t="str">
        <f>IFERROR(Copen!R122/GAMSCopen!R122,"")</f>
        <v/>
      </c>
      <c r="T122" s="61" t="str">
        <f>IFERROR(Copen!S122/GAMSCopen!S122,"")</f>
        <v/>
      </c>
      <c r="U122" s="61" t="str">
        <f>IFERROR(Copen!T122/GAMSCopen!T122,"")</f>
        <v/>
      </c>
      <c r="V122" s="61" t="str">
        <f>IFERROR(Copen!U122/GAMSCopen!U122,"")</f>
        <v/>
      </c>
      <c r="W122" s="61" t="str">
        <f>IFERROR(Copen!V122/GAMSCopen!V122,"")</f>
        <v/>
      </c>
      <c r="X122" s="61" t="str">
        <f>IFERROR(Copen!W122/GAMSCopen!W122,"")</f>
        <v/>
      </c>
      <c r="Y122" s="61" t="str">
        <f>IFERROR(Copen!X122/GAMSCopen!X122,"")</f>
        <v/>
      </c>
      <c r="Z122" s="61" t="str">
        <f>IFERROR(Copen!Y122/GAMSCopen!Y122,"")</f>
        <v/>
      </c>
      <c r="AA122" s="61" t="str">
        <f>IFERROR(Copen!Z122/GAMSCopen!Z122,"")</f>
        <v/>
      </c>
      <c r="AB122" s="61" t="str">
        <f>IFERROR(Copen!AA122/GAMSCopen!AA122,"")</f>
        <v/>
      </c>
      <c r="AC122" s="61" t="str">
        <f>IFERROR(Copen!AB122/GAMSCopen!AB122,"")</f>
        <v/>
      </c>
      <c r="AD122" s="61" t="str">
        <f>IFERROR(Copen!AC122/GAMSCopen!AC122,"")</f>
        <v/>
      </c>
      <c r="AE122" s="61" t="str">
        <f>IFERROR(Copen!AD122/GAMSCopen!AD122,"")</f>
        <v/>
      </c>
      <c r="AF122" s="61" t="str">
        <f>IFERROR(Copen!AE122/GAMSCopen!AE122,"")</f>
        <v/>
      </c>
      <c r="AG122" s="61" t="str">
        <f>IFERROR(Copen!AF122/GAMSCopen!AF122,"")</f>
        <v/>
      </c>
      <c r="AH122" s="61" t="str">
        <f>IFERROR(Copen!AG122/GAMSCopen!AG122,"")</f>
        <v/>
      </c>
      <c r="AI122" s="61" t="str">
        <f>IFERROR(Copen!AH122/GAMSCopen!AH122,"")</f>
        <v/>
      </c>
      <c r="AJ122" s="61" t="str">
        <f>IFERROR(Copen!AI122/GAMSCopen!AI122,"")</f>
        <v/>
      </c>
      <c r="AK122" s="61" t="str">
        <f>IFERROR(Copen!AJ122/GAMSCopen!AJ122,"")</f>
        <v/>
      </c>
      <c r="AL122" s="61" t="str">
        <f>IFERROR(Copen!AK122/GAMSCopen!AK122,"")</f>
        <v/>
      </c>
      <c r="AM122" s="61" t="str">
        <f>IFERROR(Copen!AL122/GAMSCopen!AL122,"")</f>
        <v/>
      </c>
      <c r="AN122" s="61" t="str">
        <f>IFERROR(Copen!AM122/GAMSCopen!AM122,"")</f>
        <v/>
      </c>
      <c r="AO122" s="61" t="str">
        <f>IFERROR(Copen!AN122/GAMSCopen!AN122,"")</f>
        <v/>
      </c>
      <c r="AP122" s="61" t="str">
        <f>IFERROR(Copen!AO122/GAMSCopen!AO122,"")</f>
        <v/>
      </c>
      <c r="AQ122" s="61" t="str">
        <f>IFERROR(Copen!AP122/GAMSCopen!AP122,"")</f>
        <v/>
      </c>
      <c r="AR122" s="61" t="str">
        <f>IFERROR(Copen!AQ122/GAMSCopen!AQ122,"")</f>
        <v/>
      </c>
      <c r="AS122" s="61" t="str">
        <f>IFERROR(Copen!AR122/GAMSCopen!AR122,"")</f>
        <v/>
      </c>
      <c r="AT122" s="61" t="str">
        <f>IFERROR(Copen!AS122/GAMSCopen!AS122,"")</f>
        <v/>
      </c>
      <c r="AU122" s="61" t="str">
        <f>IFERROR(Copen!AT122/GAMSCopen!AT122,"")</f>
        <v/>
      </c>
      <c r="AV122" s="61" t="str">
        <f>IFERROR(Copen!AU122/GAMSCopen!AU122,"")</f>
        <v/>
      </c>
      <c r="AW122" s="61" t="str">
        <f>IFERROR(Copen!AV122/GAMSCopen!AV122,"")</f>
        <v/>
      </c>
      <c r="AX122" s="61" t="str">
        <f>IFERROR(Copen!AW122/GAMSCopen!AW122,"")</f>
        <v/>
      </c>
      <c r="AY122" s="61" t="str">
        <f>IFERROR(Copen!AX122/GAMSCopen!AX122,"")</f>
        <v/>
      </c>
      <c r="AZ122" s="61" t="str">
        <f>IFERROR(Copen!AY122/GAMSCopen!AY122,"")</f>
        <v/>
      </c>
      <c r="BA122" s="61" t="str">
        <f>IFERROR(Copen!AZ122/GAMSCopen!AZ122,"")</f>
        <v/>
      </c>
      <c r="BB122" s="61" t="str">
        <f>IFERROR(Copen!BA122/GAMSCopen!BA122,"")</f>
        <v/>
      </c>
      <c r="BC122" s="61" t="str">
        <f>IFERROR(Copen!BB122/GAMSCopen!BB122,"")</f>
        <v/>
      </c>
      <c r="BD122" s="61" t="str">
        <f>IFERROR(Copen!BC122/GAMSCopen!BC122,"")</f>
        <v/>
      </c>
      <c r="BE122" s="61" t="str">
        <f>IFERROR(Copen!BD122/GAMSCopen!BD122,"")</f>
        <v/>
      </c>
      <c r="BF122" s="61" t="str">
        <f>IFERROR(Copen!BE122/GAMSCopen!BE122,"")</f>
        <v/>
      </c>
      <c r="BG122" s="61" t="str">
        <f>IFERROR(Copen!BF122/GAMSCopen!BF122,"")</f>
        <v/>
      </c>
      <c r="BH122" s="61" t="str">
        <f>IFERROR(Copen!BG122/GAMSCopen!BG122,"")</f>
        <v/>
      </c>
      <c r="BI122" s="61" t="str">
        <f>IFERROR(Copen!BH122/GAMSCopen!BH122,"")</f>
        <v/>
      </c>
      <c r="BJ122" s="61" t="str">
        <f>IFERROR(Copen!BI122/GAMSCopen!BI122,"")</f>
        <v/>
      </c>
    </row>
    <row r="123" spans="1:62" x14ac:dyDescent="0.25">
      <c r="A123" t="str">
        <f>Copen!A123</f>
        <v>Consumption ($trill per year)</v>
      </c>
      <c r="B123" t="str">
        <f>GAMSbase!A123</f>
        <v>Consumption (trillion USD per year)</v>
      </c>
      <c r="C123" s="61">
        <f>IFERROR(Copen!B123/GAMSCopen!B123,"")</f>
        <v>1.0000000000131095</v>
      </c>
      <c r="D123" s="61">
        <f>IFERROR(Copen!C123/GAMSCopen!C123,"")</f>
        <v>1.0000000000518057</v>
      </c>
      <c r="E123" s="61">
        <f>IFERROR(Copen!D123/GAMSCopen!D123,"")</f>
        <v>0.98989632293009211</v>
      </c>
      <c r="F123" s="61">
        <f>IFERROR(Copen!E123/GAMSCopen!E123,"")</f>
        <v>0.98734771919895403</v>
      </c>
      <c r="G123" s="61">
        <f>IFERROR(Copen!F123/GAMSCopen!F123,"")</f>
        <v>0.98491112318148211</v>
      </c>
      <c r="H123" s="61">
        <f>IFERROR(Copen!G123/GAMSCopen!G123,"")</f>
        <v>0.9823623432472457</v>
      </c>
      <c r="I123" s="61">
        <f>IFERROR(Copen!H123/GAMSCopen!H123,"")</f>
        <v>0.97952098928318487</v>
      </c>
      <c r="J123" s="61">
        <f>IFERROR(Copen!I123/GAMSCopen!I123,"")</f>
        <v>0.97622340504386973</v>
      </c>
      <c r="K123" s="61">
        <f>IFERROR(Copen!J123/GAMSCopen!J123,"")</f>
        <v>0.97231875691752945</v>
      </c>
      <c r="L123" s="61">
        <f>IFERROR(Copen!K123/GAMSCopen!K123,"")</f>
        <v>0.96763995716899798</v>
      </c>
      <c r="M123" s="61">
        <f>IFERROR(Copen!L123/GAMSCopen!L123,"")</f>
        <v>0.96201085395084052</v>
      </c>
      <c r="N123" s="61">
        <f>IFERROR(Copen!M123/GAMSCopen!M123,"")</f>
        <v>0.95522917673827379</v>
      </c>
      <c r="O123" s="61">
        <f>IFERROR(Copen!N123/GAMSCopen!N123,"")</f>
        <v>0.9470751003380149</v>
      </c>
      <c r="P123" s="61">
        <f>IFERROR(Copen!O123/GAMSCopen!O123,"")</f>
        <v>0.93729922591245385</v>
      </c>
      <c r="Q123" s="61">
        <f>IFERROR(Copen!P123/GAMSCopen!P123,"")</f>
        <v>0.92562830123820927</v>
      </c>
      <c r="R123" s="61">
        <f>IFERROR(Copen!Q123/GAMSCopen!Q123,"")</f>
        <v>0.91176846546809776</v>
      </c>
      <c r="S123" s="61">
        <f>IFERROR(Copen!R123/GAMSCopen!R123,"")</f>
        <v>0.89541215959478926</v>
      </c>
      <c r="T123" s="61">
        <f>IFERROR(Copen!S123/GAMSCopen!S123,"")</f>
        <v>0.87624858881243417</v>
      </c>
      <c r="U123" s="61">
        <f>IFERROR(Copen!T123/GAMSCopen!T123,"")</f>
        <v>0.85397799913756545</v>
      </c>
      <c r="V123" s="61">
        <f>IFERROR(Copen!U123/GAMSCopen!U123,"")</f>
        <v>0.82865864738036343</v>
      </c>
      <c r="W123" s="61">
        <f>IFERROR(Copen!V123/GAMSCopen!V123,"")</f>
        <v>0.80025686674166963</v>
      </c>
      <c r="X123" s="61">
        <f>IFERROR(Copen!W123/GAMSCopen!W123,"")</f>
        <v>0.76880385164834775</v>
      </c>
      <c r="Y123" s="61">
        <f>IFERROR(Copen!X123/GAMSCopen!X123,"")</f>
        <v>0.73445279976297262</v>
      </c>
      <c r="Z123" s="61">
        <f>IFERROR(Copen!Y123/GAMSCopen!Y123,"")</f>
        <v>0.69749202529607446</v>
      </c>
      <c r="AA123" s="61">
        <f>IFERROR(Copen!Z123/GAMSCopen!Z123,"")</f>
        <v>0.65835601574745672</v>
      </c>
      <c r="AB123" s="61">
        <f>IFERROR(Copen!AA123/GAMSCopen!AA123,"")</f>
        <v>0.61762550523862192</v>
      </c>
      <c r="AC123" s="61">
        <f>IFERROR(Copen!AB123/GAMSCopen!AB123,"")</f>
        <v>0.57601429509191027</v>
      </c>
      <c r="AD123" s="61">
        <f>IFERROR(Copen!AC123/GAMSCopen!AC123,"")</f>
        <v>0.53433885731073771</v>
      </c>
      <c r="AE123" s="61">
        <f>IFERROR(Copen!AD123/GAMSCopen!AD123,"")</f>
        <v>0.4934856238797351</v>
      </c>
      <c r="AF123" s="61">
        <f>IFERROR(Copen!AE123/GAMSCopen!AE123,"")</f>
        <v>0.45434677146998959</v>
      </c>
      <c r="AG123" s="61">
        <f>IFERROR(Copen!AF123/GAMSCopen!AF123,"")</f>
        <v>0.41776189272633962</v>
      </c>
      <c r="AH123" s="61">
        <f>IFERROR(Copen!AG123/GAMSCopen!AG123,"")</f>
        <v>0.38445915151171689</v>
      </c>
      <c r="AI123" s="61">
        <f>IFERROR(Copen!AH123/GAMSCopen!AH123,"")</f>
        <v>0.77924404773841727</v>
      </c>
      <c r="AJ123" s="61">
        <f>IFERROR(Copen!AI123/GAMSCopen!AI123,"")</f>
        <v>0.85394645742480135</v>
      </c>
      <c r="AK123" s="61">
        <f>IFERROR(Copen!AJ123/GAMSCopen!AJ123,"")</f>
        <v>0.90281795572364354</v>
      </c>
      <c r="AL123" s="61">
        <f>IFERROR(Copen!AK123/GAMSCopen!AK123,"")</f>
        <v>0.93545829586507301</v>
      </c>
      <c r="AM123" s="61">
        <f>IFERROR(Copen!AL123/GAMSCopen!AL123,"")</f>
        <v>0.95754623659802485</v>
      </c>
      <c r="AN123" s="61">
        <f>IFERROR(Copen!AM123/GAMSCopen!AM123,"")</f>
        <v>0.97261995081679942</v>
      </c>
      <c r="AO123" s="61">
        <f>IFERROR(Copen!AN123/GAMSCopen!AN123,"")</f>
        <v>0.98296183277774984</v>
      </c>
      <c r="AP123" s="61">
        <f>IFERROR(Copen!AO123/GAMSCopen!AO123,"")</f>
        <v>0.99007910235282293</v>
      </c>
      <c r="AQ123" s="61">
        <f>IFERROR(Copen!AP123/GAMSCopen!AP123,"")</f>
        <v>0.99498323698873903</v>
      </c>
      <c r="AR123" s="61">
        <f>IFERROR(Copen!AQ123/GAMSCopen!AQ123,"")</f>
        <v>0.99836075279188807</v>
      </c>
      <c r="AS123" s="61">
        <f>IFERROR(Copen!AR123/GAMSCopen!AR123,"")</f>
        <v>1.0006814183735924</v>
      </c>
      <c r="AT123" s="61">
        <f>IFERROR(Copen!AS123/GAMSCopen!AS123,"")</f>
        <v>1.0022686280468038</v>
      </c>
      <c r="AU123" s="61">
        <f>IFERROR(Copen!AT123/GAMSCopen!AT123,"")</f>
        <v>1.0033460316747864</v>
      </c>
      <c r="AV123" s="61">
        <f>IFERROR(Copen!AU123/GAMSCopen!AU123,"")</f>
        <v>1.0040688523119097</v>
      </c>
      <c r="AW123" s="61">
        <f>IFERROR(Copen!AV123/GAMSCopen!AV123,"")</f>
        <v>1.0045451292405243</v>
      </c>
      <c r="AX123" s="61">
        <f>IFERROR(Copen!AW123/GAMSCopen!AW123,"")</f>
        <v>1.0048502348392143</v>
      </c>
      <c r="AY123" s="61">
        <f>IFERROR(Copen!AX123/GAMSCopen!AX123,"")</f>
        <v>1.0050368489158055</v>
      </c>
      <c r="AZ123" s="61">
        <f>IFERROR(Copen!AY123/GAMSCopen!AY123,"")</f>
        <v>1.0051418441764801</v>
      </c>
      <c r="BA123" s="61">
        <f>IFERROR(Copen!AZ123/GAMSCopen!AZ123,"")</f>
        <v>1.0051910572869784</v>
      </c>
      <c r="BB123" s="61">
        <f>IFERROR(Copen!BA123/GAMSCopen!BA123,"")</f>
        <v>1.0052057674548092</v>
      </c>
      <c r="BC123" s="61">
        <f>IFERROR(Copen!BB123/GAMSCopen!BB123,"")</f>
        <v>1.0051935046775602</v>
      </c>
      <c r="BD123" s="61">
        <f>IFERROR(Copen!BC123/GAMSCopen!BC123,"")</f>
        <v>1.0051644451658877</v>
      </c>
      <c r="BE123" s="61">
        <f>IFERROR(Copen!BD123/GAMSCopen!BD123,"")</f>
        <v>1.005125305092935</v>
      </c>
      <c r="BF123" s="61">
        <f>IFERROR(Copen!BE123/GAMSCopen!BE123,"")</f>
        <v>1.0050805729257812</v>
      </c>
      <c r="BG123" s="61">
        <f>IFERROR(Copen!BF123/GAMSCopen!BF123,"")</f>
        <v>1.0050332614962454</v>
      </c>
      <c r="BH123" s="61">
        <f>IFERROR(Copen!BG123/GAMSCopen!BG123,"")</f>
        <v>1.0049853858485858</v>
      </c>
      <c r="BI123" s="61">
        <f>IFERROR(Copen!BH123/GAMSCopen!BH123,"")</f>
        <v>1.0049382766166421</v>
      </c>
      <c r="BJ123" s="61">
        <f>IFERROR(Copen!BI123/GAMSCopen!BI123,"")</f>
        <v>1.0048927906309653</v>
      </c>
    </row>
    <row r="124" spans="1:62" x14ac:dyDescent="0.25">
      <c r="A124" t="str">
        <f>Copen!A124</f>
        <v>Net capital accumulation ($trill per year)</v>
      </c>
      <c r="B124" t="str">
        <f>GAMSbase!A124</f>
        <v>Net Capial Accumulation (trillion USD per year)</v>
      </c>
      <c r="C124" s="61" t="str">
        <f>IFERROR(Copen!B124/GAMSCopen!B124,"")</f>
        <v/>
      </c>
      <c r="D124" s="61" t="str">
        <f>IFERROR(Copen!C124/GAMSCopen!C124,"")</f>
        <v/>
      </c>
      <c r="E124" s="61" t="str">
        <f>IFERROR(Copen!D124/GAMSCopen!D124,"")</f>
        <v/>
      </c>
      <c r="F124" s="61" t="str">
        <f>IFERROR(Copen!E124/GAMSCopen!E124,"")</f>
        <v/>
      </c>
      <c r="G124" s="61" t="str">
        <f>IFERROR(Copen!F124/GAMSCopen!F124,"")</f>
        <v/>
      </c>
      <c r="H124" s="61" t="str">
        <f>IFERROR(Copen!G124/GAMSCopen!G124,"")</f>
        <v/>
      </c>
      <c r="I124" s="61" t="str">
        <f>IFERROR(Copen!H124/GAMSCopen!H124,"")</f>
        <v/>
      </c>
      <c r="J124" s="61" t="str">
        <f>IFERROR(Copen!I124/GAMSCopen!I124,"")</f>
        <v/>
      </c>
      <c r="K124" s="61" t="str">
        <f>IFERROR(Copen!J124/GAMSCopen!J124,"")</f>
        <v/>
      </c>
      <c r="L124" s="61" t="str">
        <f>IFERROR(Copen!K124/GAMSCopen!K124,"")</f>
        <v/>
      </c>
      <c r="M124" s="61" t="str">
        <f>IFERROR(Copen!L124/GAMSCopen!L124,"")</f>
        <v/>
      </c>
      <c r="N124" s="61" t="str">
        <f>IFERROR(Copen!M124/GAMSCopen!M124,"")</f>
        <v/>
      </c>
      <c r="O124" s="61" t="str">
        <f>IFERROR(Copen!N124/GAMSCopen!N124,"")</f>
        <v/>
      </c>
      <c r="P124" s="61" t="str">
        <f>IFERROR(Copen!O124/GAMSCopen!O124,"")</f>
        <v/>
      </c>
      <c r="Q124" s="61" t="str">
        <f>IFERROR(Copen!P124/GAMSCopen!P124,"")</f>
        <v/>
      </c>
      <c r="R124" s="61" t="str">
        <f>IFERROR(Copen!Q124/GAMSCopen!Q124,"")</f>
        <v/>
      </c>
      <c r="S124" s="61" t="str">
        <f>IFERROR(Copen!R124/GAMSCopen!R124,"")</f>
        <v/>
      </c>
      <c r="T124" s="61" t="str">
        <f>IFERROR(Copen!S124/GAMSCopen!S124,"")</f>
        <v/>
      </c>
      <c r="U124" s="61" t="str">
        <f>IFERROR(Copen!T124/GAMSCopen!T124,"")</f>
        <v/>
      </c>
      <c r="V124" s="61" t="str">
        <f>IFERROR(Copen!U124/GAMSCopen!U124,"")</f>
        <v/>
      </c>
      <c r="W124" s="61" t="str">
        <f>IFERROR(Copen!V124/GAMSCopen!V124,"")</f>
        <v/>
      </c>
      <c r="X124" s="61" t="str">
        <f>IFERROR(Copen!W124/GAMSCopen!W124,"")</f>
        <v/>
      </c>
      <c r="Y124" s="61" t="str">
        <f>IFERROR(Copen!X124/GAMSCopen!X124,"")</f>
        <v/>
      </c>
      <c r="Z124" s="61" t="str">
        <f>IFERROR(Copen!Y124/GAMSCopen!Y124,"")</f>
        <v/>
      </c>
      <c r="AA124" s="61" t="str">
        <f>IFERROR(Copen!Z124/GAMSCopen!Z124,"")</f>
        <v/>
      </c>
      <c r="AB124" s="61" t="str">
        <f>IFERROR(Copen!AA124/GAMSCopen!AA124,"")</f>
        <v/>
      </c>
      <c r="AC124" s="61" t="str">
        <f>IFERROR(Copen!AB124/GAMSCopen!AB124,"")</f>
        <v/>
      </c>
      <c r="AD124" s="61" t="str">
        <f>IFERROR(Copen!AC124/GAMSCopen!AC124,"")</f>
        <v/>
      </c>
      <c r="AE124" s="61" t="str">
        <f>IFERROR(Copen!AD124/GAMSCopen!AD124,"")</f>
        <v/>
      </c>
      <c r="AF124" s="61" t="str">
        <f>IFERROR(Copen!AE124/GAMSCopen!AE124,"")</f>
        <v/>
      </c>
      <c r="AG124" s="61" t="str">
        <f>IFERROR(Copen!AF124/GAMSCopen!AF124,"")</f>
        <v/>
      </c>
      <c r="AH124" s="61" t="str">
        <f>IFERROR(Copen!AG124/GAMSCopen!AG124,"")</f>
        <v/>
      </c>
      <c r="AI124" s="61" t="str">
        <f>IFERROR(Copen!AH124/GAMSCopen!AH124,"")</f>
        <v/>
      </c>
      <c r="AJ124" s="61" t="str">
        <f>IFERROR(Copen!AI124/GAMSCopen!AI124,"")</f>
        <v/>
      </c>
      <c r="AK124" s="61" t="str">
        <f>IFERROR(Copen!AJ124/GAMSCopen!AJ124,"")</f>
        <v/>
      </c>
      <c r="AL124" s="61" t="str">
        <f>IFERROR(Copen!AK124/GAMSCopen!AK124,"")</f>
        <v/>
      </c>
      <c r="AM124" s="61" t="str">
        <f>IFERROR(Copen!AL124/GAMSCopen!AL124,"")</f>
        <v/>
      </c>
      <c r="AN124" s="61" t="str">
        <f>IFERROR(Copen!AM124/GAMSCopen!AM124,"")</f>
        <v/>
      </c>
      <c r="AO124" s="61" t="str">
        <f>IFERROR(Copen!AN124/GAMSCopen!AN124,"")</f>
        <v/>
      </c>
      <c r="AP124" s="61" t="str">
        <f>IFERROR(Copen!AO124/GAMSCopen!AO124,"")</f>
        <v/>
      </c>
      <c r="AQ124" s="61" t="str">
        <f>IFERROR(Copen!AP124/GAMSCopen!AP124,"")</f>
        <v/>
      </c>
      <c r="AR124" s="61" t="str">
        <f>IFERROR(Copen!AQ124/GAMSCopen!AQ124,"")</f>
        <v/>
      </c>
      <c r="AS124" s="61" t="str">
        <f>IFERROR(Copen!AR124/GAMSCopen!AR124,"")</f>
        <v/>
      </c>
      <c r="AT124" s="61" t="str">
        <f>IFERROR(Copen!AS124/GAMSCopen!AS124,"")</f>
        <v/>
      </c>
      <c r="AU124" s="61" t="str">
        <f>IFERROR(Copen!AT124/GAMSCopen!AT124,"")</f>
        <v/>
      </c>
      <c r="AV124" s="61" t="str">
        <f>IFERROR(Copen!AU124/GAMSCopen!AU124,"")</f>
        <v/>
      </c>
      <c r="AW124" s="61" t="str">
        <f>IFERROR(Copen!AV124/GAMSCopen!AV124,"")</f>
        <v/>
      </c>
      <c r="AX124" s="61" t="str">
        <f>IFERROR(Copen!AW124/GAMSCopen!AW124,"")</f>
        <v/>
      </c>
      <c r="AY124" s="61" t="str">
        <f>IFERROR(Copen!AX124/GAMSCopen!AX124,"")</f>
        <v/>
      </c>
      <c r="AZ124" s="61" t="str">
        <f>IFERROR(Copen!AY124/GAMSCopen!AY124,"")</f>
        <v/>
      </c>
      <c r="BA124" s="61" t="str">
        <f>IFERROR(Copen!AZ124/GAMSCopen!AZ124,"")</f>
        <v/>
      </c>
      <c r="BB124" s="61" t="str">
        <f>IFERROR(Copen!BA124/GAMSCopen!BA124,"")</f>
        <v/>
      </c>
      <c r="BC124" s="61" t="str">
        <f>IFERROR(Copen!BB124/GAMSCopen!BB124,"")</f>
        <v/>
      </c>
      <c r="BD124" s="61" t="str">
        <f>IFERROR(Copen!BC124/GAMSCopen!BC124,"")</f>
        <v/>
      </c>
      <c r="BE124" s="61" t="str">
        <f>IFERROR(Copen!BD124/GAMSCopen!BD124,"")</f>
        <v/>
      </c>
      <c r="BF124" s="61" t="str">
        <f>IFERROR(Copen!BE124/GAMSCopen!BE124,"")</f>
        <v/>
      </c>
      <c r="BG124" s="61" t="str">
        <f>IFERROR(Copen!BF124/GAMSCopen!BF124,"")</f>
        <v/>
      </c>
      <c r="BH124" s="61" t="str">
        <f>IFERROR(Copen!BG124/GAMSCopen!BG124,"")</f>
        <v/>
      </c>
      <c r="BI124" s="61" t="str">
        <f>IFERROR(Copen!BH124/GAMSCopen!BH124,"")</f>
        <v/>
      </c>
      <c r="BJ124" s="61" t="str">
        <f>IFERROR(Copen!BI124/GAMSCopen!BI124,"")</f>
        <v/>
      </c>
    </row>
    <row r="125" spans="1:62" x14ac:dyDescent="0.25">
      <c r="A125" t="str">
        <f>Copen!A125</f>
        <v>Net National Income (Consumption basis)</v>
      </c>
      <c r="B125" t="str">
        <f>GAMSbase!A125</f>
        <v>Net National Income (consumption basis)</v>
      </c>
      <c r="C125" s="61" t="str">
        <f>IFERROR(Copen!B125/GAMSCopen!B125,"")</f>
        <v/>
      </c>
      <c r="D125" s="61" t="str">
        <f>IFERROR(Copen!C125/GAMSCopen!C125,"")</f>
        <v/>
      </c>
      <c r="E125" s="61" t="str">
        <f>IFERROR(Copen!D125/GAMSCopen!D125,"")</f>
        <v/>
      </c>
      <c r="F125" s="61" t="str">
        <f>IFERROR(Copen!E125/GAMSCopen!E125,"")</f>
        <v/>
      </c>
      <c r="G125" s="61" t="str">
        <f>IFERROR(Copen!F125/GAMSCopen!F125,"")</f>
        <v/>
      </c>
      <c r="H125" s="61" t="str">
        <f>IFERROR(Copen!G125/GAMSCopen!G125,"")</f>
        <v/>
      </c>
      <c r="I125" s="61" t="str">
        <f>IFERROR(Copen!H125/GAMSCopen!H125,"")</f>
        <v/>
      </c>
      <c r="J125" s="61" t="str">
        <f>IFERROR(Copen!I125/GAMSCopen!I125,"")</f>
        <v/>
      </c>
      <c r="K125" s="61" t="str">
        <f>IFERROR(Copen!J125/GAMSCopen!J125,"")</f>
        <v/>
      </c>
      <c r="L125" s="61" t="str">
        <f>IFERROR(Copen!K125/GAMSCopen!K125,"")</f>
        <v/>
      </c>
      <c r="M125" s="61" t="str">
        <f>IFERROR(Copen!L125/GAMSCopen!L125,"")</f>
        <v/>
      </c>
      <c r="N125" s="61" t="str">
        <f>IFERROR(Copen!M125/GAMSCopen!M125,"")</f>
        <v/>
      </c>
      <c r="O125" s="61" t="str">
        <f>IFERROR(Copen!N125/GAMSCopen!N125,"")</f>
        <v/>
      </c>
      <c r="P125" s="61" t="str">
        <f>IFERROR(Copen!O125/GAMSCopen!O125,"")</f>
        <v/>
      </c>
      <c r="Q125" s="61" t="str">
        <f>IFERROR(Copen!P125/GAMSCopen!P125,"")</f>
        <v/>
      </c>
      <c r="R125" s="61" t="str">
        <f>IFERROR(Copen!Q125/GAMSCopen!Q125,"")</f>
        <v/>
      </c>
      <c r="S125" s="61" t="str">
        <f>IFERROR(Copen!R125/GAMSCopen!R125,"")</f>
        <v/>
      </c>
      <c r="T125" s="61" t="str">
        <f>IFERROR(Copen!S125/GAMSCopen!S125,"")</f>
        <v/>
      </c>
      <c r="U125" s="61" t="str">
        <f>IFERROR(Copen!T125/GAMSCopen!T125,"")</f>
        <v/>
      </c>
      <c r="V125" s="61" t="str">
        <f>IFERROR(Copen!U125/GAMSCopen!U125,"")</f>
        <v/>
      </c>
      <c r="W125" s="61" t="str">
        <f>IFERROR(Copen!V125/GAMSCopen!V125,"")</f>
        <v/>
      </c>
      <c r="X125" s="61" t="str">
        <f>IFERROR(Copen!W125/GAMSCopen!W125,"")</f>
        <v/>
      </c>
      <c r="Y125" s="61" t="str">
        <f>IFERROR(Copen!X125/GAMSCopen!X125,"")</f>
        <v/>
      </c>
      <c r="Z125" s="61" t="str">
        <f>IFERROR(Copen!Y125/GAMSCopen!Y125,"")</f>
        <v/>
      </c>
      <c r="AA125" s="61" t="str">
        <f>IFERROR(Copen!Z125/GAMSCopen!Z125,"")</f>
        <v/>
      </c>
      <c r="AB125" s="61" t="str">
        <f>IFERROR(Copen!AA125/GAMSCopen!AA125,"")</f>
        <v/>
      </c>
      <c r="AC125" s="61" t="str">
        <f>IFERROR(Copen!AB125/GAMSCopen!AB125,"")</f>
        <v/>
      </c>
      <c r="AD125" s="61" t="str">
        <f>IFERROR(Copen!AC125/GAMSCopen!AC125,"")</f>
        <v/>
      </c>
      <c r="AE125" s="61" t="str">
        <f>IFERROR(Copen!AD125/GAMSCopen!AD125,"")</f>
        <v/>
      </c>
      <c r="AF125" s="61" t="str">
        <f>IFERROR(Copen!AE125/GAMSCopen!AE125,"")</f>
        <v/>
      </c>
      <c r="AG125" s="61" t="str">
        <f>IFERROR(Copen!AF125/GAMSCopen!AF125,"")</f>
        <v/>
      </c>
      <c r="AH125" s="61" t="str">
        <f>IFERROR(Copen!AG125/GAMSCopen!AG125,"")</f>
        <v/>
      </c>
      <c r="AI125" s="61" t="str">
        <f>IFERROR(Copen!AH125/GAMSCopen!AH125,"")</f>
        <v/>
      </c>
      <c r="AJ125" s="61" t="str">
        <f>IFERROR(Copen!AI125/GAMSCopen!AI125,"")</f>
        <v/>
      </c>
      <c r="AK125" s="61" t="str">
        <f>IFERROR(Copen!AJ125/GAMSCopen!AJ125,"")</f>
        <v/>
      </c>
      <c r="AL125" s="61" t="str">
        <f>IFERROR(Copen!AK125/GAMSCopen!AK125,"")</f>
        <v/>
      </c>
      <c r="AM125" s="61" t="str">
        <f>IFERROR(Copen!AL125/GAMSCopen!AL125,"")</f>
        <v/>
      </c>
      <c r="AN125" s="61" t="str">
        <f>IFERROR(Copen!AM125/GAMSCopen!AM125,"")</f>
        <v/>
      </c>
      <c r="AO125" s="61" t="str">
        <f>IFERROR(Copen!AN125/GAMSCopen!AN125,"")</f>
        <v/>
      </c>
      <c r="AP125" s="61" t="str">
        <f>IFERROR(Copen!AO125/GAMSCopen!AO125,"")</f>
        <v/>
      </c>
      <c r="AQ125" s="61" t="str">
        <f>IFERROR(Copen!AP125/GAMSCopen!AP125,"")</f>
        <v/>
      </c>
      <c r="AR125" s="61" t="str">
        <f>IFERROR(Copen!AQ125/GAMSCopen!AQ125,"")</f>
        <v/>
      </c>
      <c r="AS125" s="61" t="str">
        <f>IFERROR(Copen!AR125/GAMSCopen!AR125,"")</f>
        <v/>
      </c>
      <c r="AT125" s="61" t="str">
        <f>IFERROR(Copen!AS125/GAMSCopen!AS125,"")</f>
        <v/>
      </c>
      <c r="AU125" s="61" t="str">
        <f>IFERROR(Copen!AT125/GAMSCopen!AT125,"")</f>
        <v/>
      </c>
      <c r="AV125" s="61" t="str">
        <f>IFERROR(Copen!AU125/GAMSCopen!AU125,"")</f>
        <v/>
      </c>
      <c r="AW125" s="61" t="str">
        <f>IFERROR(Copen!AV125/GAMSCopen!AV125,"")</f>
        <v/>
      </c>
      <c r="AX125" s="61" t="str">
        <f>IFERROR(Copen!AW125/GAMSCopen!AW125,"")</f>
        <v/>
      </c>
      <c r="AY125" s="61" t="str">
        <f>IFERROR(Copen!AX125/GAMSCopen!AX125,"")</f>
        <v/>
      </c>
      <c r="AZ125" s="61" t="str">
        <f>IFERROR(Copen!AY125/GAMSCopen!AY125,"")</f>
        <v/>
      </c>
      <c r="BA125" s="61" t="str">
        <f>IFERROR(Copen!AZ125/GAMSCopen!AZ125,"")</f>
        <v/>
      </c>
      <c r="BB125" s="61" t="str">
        <f>IFERROR(Copen!BA125/GAMSCopen!BA125,"")</f>
        <v/>
      </c>
      <c r="BC125" s="61" t="str">
        <f>IFERROR(Copen!BB125/GAMSCopen!BB125,"")</f>
        <v/>
      </c>
      <c r="BD125" s="61" t="str">
        <f>IFERROR(Copen!BC125/GAMSCopen!BC125,"")</f>
        <v/>
      </c>
      <c r="BE125" s="61" t="str">
        <f>IFERROR(Copen!BD125/GAMSCopen!BD125,"")</f>
        <v/>
      </c>
      <c r="BF125" s="61" t="str">
        <f>IFERROR(Copen!BE125/GAMSCopen!BE125,"")</f>
        <v/>
      </c>
      <c r="BG125" s="61" t="str">
        <f>IFERROR(Copen!BF125/GAMSCopen!BF125,"")</f>
        <v/>
      </c>
      <c r="BH125" s="61" t="str">
        <f>IFERROR(Copen!BG125/GAMSCopen!BG125,"")</f>
        <v/>
      </c>
      <c r="BI125" s="61" t="str">
        <f>IFERROR(Copen!BH125/GAMSCopen!BH125,"")</f>
        <v/>
      </c>
      <c r="BJ125" s="61" t="str">
        <f>IFERROR(Copen!BI125/GAMSCopen!BI125,"")</f>
        <v/>
      </c>
    </row>
    <row r="126" spans="1:62" x14ac:dyDescent="0.25">
      <c r="A126" t="str">
        <f>Copen!A126</f>
        <v>Consumption per capita ($thous per year)</v>
      </c>
      <c r="B126" t="str">
        <f>GAMSbase!A126</f>
        <v>Consumption Per Capita (thousand USD per year)</v>
      </c>
      <c r="C126" s="61">
        <f>IFERROR(Copen!B126/GAMSCopen!B126,"")</f>
        <v>1.0000000000083356</v>
      </c>
      <c r="D126" s="61">
        <f>IFERROR(Copen!C126/GAMSCopen!C126,"")</f>
        <v>1.0000000000566092</v>
      </c>
      <c r="E126" s="61">
        <f>IFERROR(Copen!D126/GAMSCopen!D126,"")</f>
        <v>1.0043616554280781</v>
      </c>
      <c r="F126" s="61">
        <f>IFERROR(Copen!E126/GAMSCopen!E126,"")</f>
        <v>1.0032976514879539</v>
      </c>
      <c r="G126" s="61">
        <f>IFERROR(Copen!F126/GAMSCopen!F126,"")</f>
        <v>1.0027370766285602</v>
      </c>
      <c r="H126" s="61">
        <f>IFERROR(Copen!G126/GAMSCopen!G126,"")</f>
        <v>1.0025256511625775</v>
      </c>
      <c r="I126" s="61">
        <f>IFERROR(Copen!H126/GAMSCopen!H126,"")</f>
        <v>1.0025716145008881</v>
      </c>
      <c r="J126" s="61">
        <f>IFERROR(Copen!I126/GAMSCopen!I126,"")</f>
        <v>1.0028206045142725</v>
      </c>
      <c r="K126" s="61">
        <f>IFERROR(Copen!J126/GAMSCopen!J126,"")</f>
        <v>1.0032545355098146</v>
      </c>
      <c r="L126" s="61">
        <f>IFERROR(Copen!K126/GAMSCopen!K126,"")</f>
        <v>1.0038647536026359</v>
      </c>
      <c r="M126" s="61">
        <f>IFERROR(Copen!L126/GAMSCopen!L126,"")</f>
        <v>1.0046622932222433</v>
      </c>
      <c r="N126" s="61">
        <f>IFERROR(Copen!M126/GAMSCopen!M126,"")</f>
        <v>1.0056627162387659</v>
      </c>
      <c r="O126" s="61">
        <f>IFERROR(Copen!N126/GAMSCopen!N126,"")</f>
        <v>1.0068967567616918</v>
      </c>
      <c r="P126" s="61">
        <f>IFERROR(Copen!O126/GAMSCopen!O126,"")</f>
        <v>1.0083981978632699</v>
      </c>
      <c r="Q126" s="61">
        <f>IFERROR(Copen!P126/GAMSCopen!P126,"")</f>
        <v>1.0102083696858914</v>
      </c>
      <c r="R126" s="61">
        <f>IFERROR(Copen!Q126/GAMSCopen!Q126,"")</f>
        <v>1.0123755188491519</v>
      </c>
      <c r="S126" s="61">
        <f>IFERROR(Copen!R126/GAMSCopen!R126,"")</f>
        <v>1.0149546925637765</v>
      </c>
      <c r="T126" s="61">
        <f>IFERROR(Copen!S126/GAMSCopen!S126,"")</f>
        <v>1.0180072214859492</v>
      </c>
      <c r="U126" s="61">
        <f>IFERROR(Copen!T126/GAMSCopen!T126,"")</f>
        <v>1.0215992827078058</v>
      </c>
      <c r="V126" s="61">
        <f>IFERROR(Copen!U126/GAMSCopen!U126,"")</f>
        <v>1.0256077949661884</v>
      </c>
      <c r="W126" s="61">
        <f>IFERROR(Copen!V126/GAMSCopen!V126,"")</f>
        <v>1.0300999403112565</v>
      </c>
      <c r="X126" s="61">
        <f>IFERROR(Copen!W126/GAMSCopen!W126,"")</f>
        <v>1.0350915426277396</v>
      </c>
      <c r="Y126" s="61">
        <f>IFERROR(Copen!X126/GAMSCopen!X126,"")</f>
        <v>1.0405832117059104</v>
      </c>
      <c r="Z126" s="61">
        <f>IFERROR(Copen!Y126/GAMSCopen!Y126,"")</f>
        <v>1.0465474221854019</v>
      </c>
      <c r="AA126" s="61">
        <f>IFERROR(Copen!Z126/GAMSCopen!Z126,"")</f>
        <v>1.0529201733886113</v>
      </c>
      <c r="AB126" s="61">
        <f>IFERROR(Copen!AA126/GAMSCopen!AA126,"")</f>
        <v>1.0595903761395535</v>
      </c>
      <c r="AC126" s="61">
        <f>IFERROR(Copen!AB126/GAMSCopen!AB126,"")</f>
        <v>1.0663880904768388</v>
      </c>
      <c r="AD126" s="61">
        <f>IFERROR(Copen!AC126/GAMSCopen!AC126,"")</f>
        <v>1.0730681322460167</v>
      </c>
      <c r="AE126" s="61">
        <f>IFERROR(Copen!AD126/GAMSCopen!AD126,"")</f>
        <v>1.0793205838050299</v>
      </c>
      <c r="AF126" s="61">
        <f>IFERROR(Copen!AE126/GAMSCopen!AE126,"")</f>
        <v>1.0847524936842186</v>
      </c>
      <c r="AG126" s="61">
        <f>IFERROR(Copen!AF126/GAMSCopen!AF126,"")</f>
        <v>1.0889047962479608</v>
      </c>
      <c r="AH126" s="61">
        <f>IFERROR(Copen!AG126/GAMSCopen!AG126,"")</f>
        <v>1.0912890673675539</v>
      </c>
      <c r="AI126" s="61">
        <f>IFERROR(Copen!AH126/GAMSCopen!AH126,"")</f>
        <v>0.77924404773846556</v>
      </c>
      <c r="AJ126" s="61">
        <f>IFERROR(Copen!AI126/GAMSCopen!AI126,"")</f>
        <v>0.85394645742490194</v>
      </c>
      <c r="AK126" s="61">
        <f>IFERROR(Copen!AJ126/GAMSCopen!AJ126,"")</f>
        <v>0.90281795572386159</v>
      </c>
      <c r="AL126" s="61">
        <f>IFERROR(Copen!AK126/GAMSCopen!AK126,"")</f>
        <v>0.9354582958648624</v>
      </c>
      <c r="AM126" s="61">
        <f>IFERROR(Copen!AL126/GAMSCopen!AL126,"")</f>
        <v>0.95754623659764526</v>
      </c>
      <c r="AN126" s="61">
        <f>IFERROR(Copen!AM126/GAMSCopen!AM126,"")</f>
        <v>0.97261995081642783</v>
      </c>
      <c r="AO126" s="61">
        <f>IFERROR(Copen!AN126/GAMSCopen!AN126,"")</f>
        <v>0.98296183277738369</v>
      </c>
      <c r="AP126" s="61">
        <f>IFERROR(Copen!AO126/GAMSCopen!AO126,"")</f>
        <v>0.99007910235299623</v>
      </c>
      <c r="AQ126" s="61">
        <f>IFERROR(Copen!AP126/GAMSCopen!AP126,"")</f>
        <v>0.99498323698861812</v>
      </c>
      <c r="AR126" s="61">
        <f>IFERROR(Copen!AQ126/GAMSCopen!AQ126,"")</f>
        <v>0.9983607527918007</v>
      </c>
      <c r="AS126" s="61">
        <f>IFERROR(Copen!AR126/GAMSCopen!AR126,"")</f>
        <v>1.000681418373774</v>
      </c>
      <c r="AT126" s="61">
        <f>IFERROR(Copen!AS126/GAMSCopen!AS126,"")</f>
        <v>1.0022686280471078</v>
      </c>
      <c r="AU126" s="61">
        <f>IFERROR(Copen!AT126/GAMSCopen!AT126,"")</f>
        <v>1.0033460316751062</v>
      </c>
      <c r="AV126" s="61">
        <f>IFERROR(Copen!AU126/GAMSCopen!AU126,"")</f>
        <v>1.0040688523118915</v>
      </c>
      <c r="AW126" s="61">
        <f>IFERROR(Copen!AV126/GAMSCopen!AV126,"")</f>
        <v>1.0045451292407916</v>
      </c>
      <c r="AX126" s="61">
        <f>IFERROR(Copen!AW126/GAMSCopen!AW126,"")</f>
        <v>1.0048502348392128</v>
      </c>
      <c r="AY126" s="61">
        <f>IFERROR(Copen!AX126/GAMSCopen!AX126,"")</f>
        <v>1.0050368489159305</v>
      </c>
      <c r="AZ126" s="61">
        <f>IFERROR(Copen!AY126/GAMSCopen!AY126,"")</f>
        <v>1.0051418441767457</v>
      </c>
      <c r="BA126" s="61">
        <f>IFERROR(Copen!AZ126/GAMSCopen!AZ126,"")</f>
        <v>1.0051910572870135</v>
      </c>
      <c r="BB126" s="61">
        <f>IFERROR(Copen!BA126/GAMSCopen!BA126,"")</f>
        <v>1.0052057674546526</v>
      </c>
      <c r="BC126" s="61">
        <f>IFERROR(Copen!BB126/GAMSCopen!BB126,"")</f>
        <v>1.0051935046777289</v>
      </c>
      <c r="BD126" s="61">
        <f>IFERROR(Copen!BC126/GAMSCopen!BC126,"")</f>
        <v>1.0051644451658872</v>
      </c>
      <c r="BE126" s="61">
        <f>IFERROR(Copen!BD126/GAMSCopen!BD126,"")</f>
        <v>1.0051253050932107</v>
      </c>
      <c r="BF126" s="61">
        <f>IFERROR(Copen!BE126/GAMSCopen!BE126,"")</f>
        <v>1.0050805729257872</v>
      </c>
      <c r="BG126" s="61">
        <f>IFERROR(Copen!BF126/GAMSCopen!BF126,"")</f>
        <v>1.0050332614959971</v>
      </c>
      <c r="BH126" s="61">
        <f>IFERROR(Copen!BG126/GAMSCopen!BG126,"")</f>
        <v>1.0049853858485458</v>
      </c>
      <c r="BI126" s="61">
        <f>IFERROR(Copen!BH126/GAMSCopen!BH126,"")</f>
        <v>1.0049382766165966</v>
      </c>
      <c r="BJ126" s="61">
        <f>IFERROR(Copen!BI126/GAMSCopen!BI126,"")</f>
        <v>1.0048927906310128</v>
      </c>
    </row>
    <row r="127" spans="1:62" x14ac:dyDescent="0.25">
      <c r="A127" t="str">
        <f>Copen!A127</f>
        <v>Utility of p. c. consumption</v>
      </c>
      <c r="B127" t="str">
        <f>GAMSbase!A127</f>
        <v>Utility of Per Capita Consumption</v>
      </c>
      <c r="C127" s="61" t="str">
        <f>IFERROR(Copen!B127/GAMSCopen!B127,"")</f>
        <v/>
      </c>
      <c r="D127" s="61" t="str">
        <f>IFERROR(Copen!C127/GAMSCopen!C127,"")</f>
        <v/>
      </c>
      <c r="E127" s="61" t="str">
        <f>IFERROR(Copen!D127/GAMSCopen!D127,"")</f>
        <v/>
      </c>
      <c r="F127" s="61" t="str">
        <f>IFERROR(Copen!E127/GAMSCopen!E127,"")</f>
        <v/>
      </c>
      <c r="G127" s="61" t="str">
        <f>IFERROR(Copen!F127/GAMSCopen!F127,"")</f>
        <v/>
      </c>
      <c r="H127" s="61" t="str">
        <f>IFERROR(Copen!G127/GAMSCopen!G127,"")</f>
        <v/>
      </c>
      <c r="I127" s="61" t="str">
        <f>IFERROR(Copen!H127/GAMSCopen!H127,"")</f>
        <v/>
      </c>
      <c r="J127" s="61" t="str">
        <f>IFERROR(Copen!I127/GAMSCopen!I127,"")</f>
        <v/>
      </c>
      <c r="K127" s="61" t="str">
        <f>IFERROR(Copen!J127/GAMSCopen!J127,"")</f>
        <v/>
      </c>
      <c r="L127" s="61" t="str">
        <f>IFERROR(Copen!K127/GAMSCopen!K127,"")</f>
        <v/>
      </c>
      <c r="M127" s="61" t="str">
        <f>IFERROR(Copen!L127/GAMSCopen!L127,"")</f>
        <v/>
      </c>
      <c r="N127" s="61" t="str">
        <f>IFERROR(Copen!M127/GAMSCopen!M127,"")</f>
        <v/>
      </c>
      <c r="O127" s="61" t="str">
        <f>IFERROR(Copen!N127/GAMSCopen!N127,"")</f>
        <v/>
      </c>
      <c r="P127" s="61" t="str">
        <f>IFERROR(Copen!O127/GAMSCopen!O127,"")</f>
        <v/>
      </c>
      <c r="Q127" s="61" t="str">
        <f>IFERROR(Copen!P127/GAMSCopen!P127,"")</f>
        <v/>
      </c>
      <c r="R127" s="61" t="str">
        <f>IFERROR(Copen!Q127/GAMSCopen!Q127,"")</f>
        <v/>
      </c>
      <c r="S127" s="61" t="str">
        <f>IFERROR(Copen!R127/GAMSCopen!R127,"")</f>
        <v/>
      </c>
      <c r="T127" s="61" t="str">
        <f>IFERROR(Copen!S127/GAMSCopen!S127,"")</f>
        <v/>
      </c>
      <c r="U127" s="61" t="str">
        <f>IFERROR(Copen!T127/GAMSCopen!T127,"")</f>
        <v/>
      </c>
      <c r="V127" s="61" t="str">
        <f>IFERROR(Copen!U127/GAMSCopen!U127,"")</f>
        <v/>
      </c>
      <c r="W127" s="61" t="str">
        <f>IFERROR(Copen!V127/GAMSCopen!V127,"")</f>
        <v/>
      </c>
      <c r="X127" s="61" t="str">
        <f>IFERROR(Copen!W127/GAMSCopen!W127,"")</f>
        <v/>
      </c>
      <c r="Y127" s="61" t="str">
        <f>IFERROR(Copen!X127/GAMSCopen!X127,"")</f>
        <v/>
      </c>
      <c r="Z127" s="61" t="str">
        <f>IFERROR(Copen!Y127/GAMSCopen!Y127,"")</f>
        <v/>
      </c>
      <c r="AA127" s="61" t="str">
        <f>IFERROR(Copen!Z127/GAMSCopen!Z127,"")</f>
        <v/>
      </c>
      <c r="AB127" s="61" t="str">
        <f>IFERROR(Copen!AA127/GAMSCopen!AA127,"")</f>
        <v/>
      </c>
      <c r="AC127" s="61" t="str">
        <f>IFERROR(Copen!AB127/GAMSCopen!AB127,"")</f>
        <v/>
      </c>
      <c r="AD127" s="61" t="str">
        <f>IFERROR(Copen!AC127/GAMSCopen!AC127,"")</f>
        <v/>
      </c>
      <c r="AE127" s="61" t="str">
        <f>IFERROR(Copen!AD127/GAMSCopen!AD127,"")</f>
        <v/>
      </c>
      <c r="AF127" s="61" t="str">
        <f>IFERROR(Copen!AE127/GAMSCopen!AE127,"")</f>
        <v/>
      </c>
      <c r="AG127" s="61" t="str">
        <f>IFERROR(Copen!AF127/GAMSCopen!AF127,"")</f>
        <v/>
      </c>
      <c r="AH127" s="61" t="str">
        <f>IFERROR(Copen!AG127/GAMSCopen!AG127,"")</f>
        <v/>
      </c>
      <c r="AI127" s="61" t="str">
        <f>IFERROR(Copen!AH127/GAMSCopen!AH127,"")</f>
        <v/>
      </c>
      <c r="AJ127" s="61" t="str">
        <f>IFERROR(Copen!AI127/GAMSCopen!AI127,"")</f>
        <v/>
      </c>
      <c r="AK127" s="61" t="str">
        <f>IFERROR(Copen!AJ127/GAMSCopen!AJ127,"")</f>
        <v/>
      </c>
      <c r="AL127" s="61" t="str">
        <f>IFERROR(Copen!AK127/GAMSCopen!AK127,"")</f>
        <v/>
      </c>
      <c r="AM127" s="61" t="str">
        <f>IFERROR(Copen!AL127/GAMSCopen!AL127,"")</f>
        <v/>
      </c>
      <c r="AN127" s="61" t="str">
        <f>IFERROR(Copen!AM127/GAMSCopen!AM127,"")</f>
        <v/>
      </c>
      <c r="AO127" s="61" t="str">
        <f>IFERROR(Copen!AN127/GAMSCopen!AN127,"")</f>
        <v/>
      </c>
      <c r="AP127" s="61" t="str">
        <f>IFERROR(Copen!AO127/GAMSCopen!AO127,"")</f>
        <v/>
      </c>
      <c r="AQ127" s="61" t="str">
        <f>IFERROR(Copen!AP127/GAMSCopen!AP127,"")</f>
        <v/>
      </c>
      <c r="AR127" s="61" t="str">
        <f>IFERROR(Copen!AQ127/GAMSCopen!AQ127,"")</f>
        <v/>
      </c>
      <c r="AS127" s="61" t="str">
        <f>IFERROR(Copen!AR127/GAMSCopen!AR127,"")</f>
        <v/>
      </c>
      <c r="AT127" s="61" t="str">
        <f>IFERROR(Copen!AS127/GAMSCopen!AS127,"")</f>
        <v/>
      </c>
      <c r="AU127" s="61" t="str">
        <f>IFERROR(Copen!AT127/GAMSCopen!AT127,"")</f>
        <v/>
      </c>
      <c r="AV127" s="61" t="str">
        <f>IFERROR(Copen!AU127/GAMSCopen!AU127,"")</f>
        <v/>
      </c>
      <c r="AW127" s="61" t="str">
        <f>IFERROR(Copen!AV127/GAMSCopen!AV127,"")</f>
        <v/>
      </c>
      <c r="AX127" s="61" t="str">
        <f>IFERROR(Copen!AW127/GAMSCopen!AW127,"")</f>
        <v/>
      </c>
      <c r="AY127" s="61" t="str">
        <f>IFERROR(Copen!AX127/GAMSCopen!AX127,"")</f>
        <v/>
      </c>
      <c r="AZ127" s="61" t="str">
        <f>IFERROR(Copen!AY127/GAMSCopen!AY127,"")</f>
        <v/>
      </c>
      <c r="BA127" s="61" t="str">
        <f>IFERROR(Copen!AZ127/GAMSCopen!AZ127,"")</f>
        <v/>
      </c>
      <c r="BB127" s="61" t="str">
        <f>IFERROR(Copen!BA127/GAMSCopen!BA127,"")</f>
        <v/>
      </c>
      <c r="BC127" s="61" t="str">
        <f>IFERROR(Copen!BB127/GAMSCopen!BB127,"")</f>
        <v/>
      </c>
      <c r="BD127" s="61" t="str">
        <f>IFERROR(Copen!BC127/GAMSCopen!BC127,"")</f>
        <v/>
      </c>
      <c r="BE127" s="61" t="str">
        <f>IFERROR(Copen!BD127/GAMSCopen!BD127,"")</f>
        <v/>
      </c>
      <c r="BF127" s="61" t="str">
        <f>IFERROR(Copen!BE127/GAMSCopen!BE127,"")</f>
        <v/>
      </c>
      <c r="BG127" s="61" t="str">
        <f>IFERROR(Copen!BF127/GAMSCopen!BF127,"")</f>
        <v/>
      </c>
      <c r="BH127" s="61" t="str">
        <f>IFERROR(Copen!BG127/GAMSCopen!BG127,"")</f>
        <v/>
      </c>
      <c r="BI127" s="61" t="str">
        <f>IFERROR(Copen!BH127/GAMSCopen!BH127,"")</f>
        <v/>
      </c>
      <c r="BJ127" s="61" t="str">
        <f>IFERROR(Copen!BI127/GAMSCopen!BI127,"")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Copen!A129</f>
        <v xml:space="preserve">Discounted utility (in trillions 2000$) </v>
      </c>
      <c r="B129" t="str">
        <f>GAMSbase!A129</f>
        <v>Total Discounted Utility (trillions 2000USD)</v>
      </c>
      <c r="C129" s="61">
        <f>IFERROR(Copen!B129/GAMSCopen!B129,"")</f>
        <v>0.70937391791556503</v>
      </c>
      <c r="D129" s="61" t="str">
        <f>IFERROR(Copen!C129/GAMSCopen!C129,"")</f>
        <v/>
      </c>
      <c r="E129" s="61" t="str">
        <f>IFERROR(Copen!D129/GAMSCopen!D129,"")</f>
        <v/>
      </c>
      <c r="F129" s="61" t="str">
        <f>IFERROR(Copen!E129/GAMSCopen!E129,"")</f>
        <v/>
      </c>
      <c r="G129" s="61" t="str">
        <f>IFERROR(Copen!F129/GAMSCopen!F129,"")</f>
        <v/>
      </c>
      <c r="H129" s="61" t="str">
        <f>IFERROR(Copen!G129/GAMSCopen!G129,"")</f>
        <v/>
      </c>
      <c r="I129" s="61" t="str">
        <f>IFERROR(Copen!H129/GAMSCopen!H129,"")</f>
        <v/>
      </c>
      <c r="J129" s="61" t="str">
        <f>IFERROR(Copen!I129/GAMSCopen!I129,"")</f>
        <v/>
      </c>
      <c r="K129" s="61" t="str">
        <f>IFERROR(Copen!J129/GAMSCopen!J129,"")</f>
        <v/>
      </c>
      <c r="L129" s="61" t="str">
        <f>IFERROR(Copen!K129/GAMSCopen!K129,"")</f>
        <v/>
      </c>
      <c r="M129" s="61" t="str">
        <f>IFERROR(Copen!L129/GAMSCopen!L129,"")</f>
        <v/>
      </c>
      <c r="N129" s="61" t="str">
        <f>IFERROR(Copen!M129/GAMSCopen!M129,"")</f>
        <v/>
      </c>
      <c r="O129" s="61" t="str">
        <f>IFERROR(Copen!N129/GAMSCopen!N129,"")</f>
        <v/>
      </c>
      <c r="P129" s="61" t="str">
        <f>IFERROR(Copen!O129/GAMSCopen!O129,"")</f>
        <v/>
      </c>
      <c r="Q129" s="61" t="str">
        <f>IFERROR(Copen!P129/GAMSCopen!P129,"")</f>
        <v/>
      </c>
      <c r="R129" s="61" t="str">
        <f>IFERROR(Copen!Q129/GAMSCopen!Q129,"")</f>
        <v/>
      </c>
      <c r="S129" s="61" t="str">
        <f>IFERROR(Copen!R129/GAMSCopen!R129,"")</f>
        <v/>
      </c>
      <c r="T129" s="61" t="str">
        <f>IFERROR(Copen!S129/GAMSCopen!S129,"")</f>
        <v/>
      </c>
      <c r="U129" s="61" t="str">
        <f>IFERROR(Copen!T129/GAMSCopen!T129,"")</f>
        <v/>
      </c>
      <c r="V129" s="61" t="str">
        <f>IFERROR(Copen!U129/GAMSCopen!U129,"")</f>
        <v/>
      </c>
      <c r="W129" s="61" t="str">
        <f>IFERROR(Copen!V129/GAMSCopen!V129,"")</f>
        <v/>
      </c>
      <c r="X129" s="61" t="str">
        <f>IFERROR(Copen!W129/GAMSCopen!W129,"")</f>
        <v/>
      </c>
      <c r="Y129" s="61" t="str">
        <f>IFERROR(Copen!X129/GAMSCopen!X129,"")</f>
        <v/>
      </c>
      <c r="Z129" s="61" t="str">
        <f>IFERROR(Copen!Y129/GAMSCopen!Y129,"")</f>
        <v/>
      </c>
      <c r="AA129" s="61" t="str">
        <f>IFERROR(Copen!Z129/GAMSCopen!Z129,"")</f>
        <v/>
      </c>
      <c r="AB129" s="61" t="str">
        <f>IFERROR(Copen!AA129/GAMSCopen!AA129,"")</f>
        <v/>
      </c>
      <c r="AC129" s="61" t="str">
        <f>IFERROR(Copen!AB129/GAMSCopen!AB129,"")</f>
        <v/>
      </c>
      <c r="AD129" s="61" t="str">
        <f>IFERROR(Copen!AC129/GAMSCopen!AC129,"")</f>
        <v/>
      </c>
      <c r="AE129" s="61" t="str">
        <f>IFERROR(Copen!AD129/GAMSCopen!AD129,"")</f>
        <v/>
      </c>
      <c r="AF129" s="61" t="str">
        <f>IFERROR(Copen!AE129/GAMSCopen!AE129,"")</f>
        <v/>
      </c>
      <c r="AG129" s="61" t="str">
        <f>IFERROR(Copen!AF129/GAMSCopen!AF129,"")</f>
        <v/>
      </c>
      <c r="AH129" s="61" t="str">
        <f>IFERROR(Copen!AG129/GAMSCopen!AG129,"")</f>
        <v/>
      </c>
      <c r="AI129" s="61" t="str">
        <f>IFERROR(Copen!AH129/GAMSCopen!AH129,"")</f>
        <v/>
      </c>
      <c r="AJ129" s="61" t="str">
        <f>IFERROR(Copen!AI129/GAMSCopen!AI129,"")</f>
        <v/>
      </c>
      <c r="AK129" s="61" t="str">
        <f>IFERROR(Copen!AJ129/GAMSCopen!AJ129,"")</f>
        <v/>
      </c>
      <c r="AL129" s="61" t="str">
        <f>IFERROR(Copen!AK129/GAMSCopen!AK129,"")</f>
        <v/>
      </c>
      <c r="AM129" s="61" t="str">
        <f>IFERROR(Copen!AL129/GAMSCopen!AL129,"")</f>
        <v/>
      </c>
      <c r="AN129" s="61" t="str">
        <f>IFERROR(Copen!AM129/GAMSCopen!AM129,"")</f>
        <v/>
      </c>
      <c r="AO129" s="61" t="str">
        <f>IFERROR(Copen!AN129/GAMSCopen!AN129,"")</f>
        <v/>
      </c>
      <c r="AP129" s="61" t="str">
        <f>IFERROR(Copen!AO129/GAMSCopen!AO129,"")</f>
        <v/>
      </c>
      <c r="AQ129" s="61" t="str">
        <f>IFERROR(Copen!AP129/GAMSCopen!AP129,"")</f>
        <v/>
      </c>
      <c r="AR129" s="61" t="str">
        <f>IFERROR(Copen!AQ129/GAMSCopen!AQ129,"")</f>
        <v/>
      </c>
      <c r="AS129" s="61" t="str">
        <f>IFERROR(Copen!AR129/GAMSCopen!AR129,"")</f>
        <v/>
      </c>
      <c r="AT129" s="61" t="str">
        <f>IFERROR(Copen!AS129/GAMSCopen!AS129,"")</f>
        <v/>
      </c>
      <c r="AU129" s="61" t="str">
        <f>IFERROR(Copen!AT129/GAMSCopen!AT129,"")</f>
        <v/>
      </c>
      <c r="AV129" s="61" t="str">
        <f>IFERROR(Copen!AU129/GAMSCopen!AU129,"")</f>
        <v/>
      </c>
      <c r="AW129" s="61" t="str">
        <f>IFERROR(Copen!AV129/GAMSCopen!AV129,"")</f>
        <v/>
      </c>
      <c r="AX129" s="61" t="str">
        <f>IFERROR(Copen!AW129/GAMSCopen!AW129,"")</f>
        <v/>
      </c>
      <c r="AY129" s="61" t="str">
        <f>IFERROR(Copen!AX129/GAMSCopen!AX129,"")</f>
        <v/>
      </c>
      <c r="AZ129" s="61" t="str">
        <f>IFERROR(Copen!AY129/GAMSCopen!AY129,"")</f>
        <v/>
      </c>
      <c r="BA129" s="61" t="str">
        <f>IFERROR(Copen!AZ129/GAMSCopen!AZ129,"")</f>
        <v/>
      </c>
      <c r="BB129" s="61" t="str">
        <f>IFERROR(Copen!BA129/GAMSCopen!BA129,"")</f>
        <v/>
      </c>
      <c r="BC129" s="61" t="str">
        <f>IFERROR(Copen!BB129/GAMSCopen!BB129,"")</f>
        <v/>
      </c>
      <c r="BD129" s="61" t="str">
        <f>IFERROR(Copen!BC129/GAMSCopen!BC129,"")</f>
        <v/>
      </c>
      <c r="BE129" s="61" t="str">
        <f>IFERROR(Copen!BD129/GAMSCopen!BD129,"")</f>
        <v/>
      </c>
      <c r="BF129" s="61" t="str">
        <f>IFERROR(Copen!BE129/GAMSCopen!BE129,"")</f>
        <v/>
      </c>
      <c r="BG129" s="61" t="str">
        <f>IFERROR(Copen!BF129/GAMSCopen!BF129,"")</f>
        <v/>
      </c>
      <c r="BH129" s="61" t="str">
        <f>IFERROR(Copen!BG129/GAMSCopen!BG129,"")</f>
        <v/>
      </c>
      <c r="BI129" s="61" t="str">
        <f>IFERROR(Copen!BH129/GAMSCopen!BH129,"")</f>
        <v/>
      </c>
      <c r="BJ129" s="61" t="str">
        <f>IFERROR(Copen!BI129/GAMSCopen!BI129,"")</f>
        <v/>
      </c>
    </row>
    <row r="130" spans="1:62" x14ac:dyDescent="0.25">
      <c r="A130" t="str">
        <f>Copen!A130</f>
        <v>Control variables: Optimized for 2015 and beyond.</v>
      </c>
      <c r="B130" t="str">
        <f>GAMSbase!A130</f>
        <v>** CONTROL VARIABLES</v>
      </c>
      <c r="C130" s="61" t="str">
        <f>IFERROR(Copen!B130/GAMSCopen!B130,"")</f>
        <v/>
      </c>
      <c r="D130" s="61" t="str">
        <f>IFERROR(Copen!C130/GAMSCopen!C130,"")</f>
        <v/>
      </c>
      <c r="E130" s="61" t="str">
        <f>IFERROR(Copen!D130/GAMSCopen!D130,"")</f>
        <v/>
      </c>
      <c r="F130" s="61" t="str">
        <f>IFERROR(Copen!E130/GAMSCopen!E130,"")</f>
        <v/>
      </c>
      <c r="G130" s="61" t="str">
        <f>IFERROR(Copen!F130/GAMSCopen!F130,"")</f>
        <v/>
      </c>
      <c r="H130" s="61" t="str">
        <f>IFERROR(Copen!G130/GAMSCopen!G130,"")</f>
        <v/>
      </c>
      <c r="I130" s="61" t="str">
        <f>IFERROR(Copen!H130/GAMSCopen!H130,"")</f>
        <v/>
      </c>
      <c r="J130" s="61" t="str">
        <f>IFERROR(Copen!I130/GAMSCopen!I130,"")</f>
        <v/>
      </c>
      <c r="K130" s="61" t="str">
        <f>IFERROR(Copen!J130/GAMSCopen!J130,"")</f>
        <v/>
      </c>
      <c r="L130" s="61" t="str">
        <f>IFERROR(Copen!K130/GAMSCopen!K130,"")</f>
        <v/>
      </c>
      <c r="M130" s="61" t="str">
        <f>IFERROR(Copen!L130/GAMSCopen!L130,"")</f>
        <v/>
      </c>
      <c r="N130" s="61" t="str">
        <f>IFERROR(Copen!M130/GAMSCopen!M130,"")</f>
        <v/>
      </c>
      <c r="O130" s="61" t="str">
        <f>IFERROR(Copen!N130/GAMSCopen!N130,"")</f>
        <v/>
      </c>
      <c r="P130" s="61" t="str">
        <f>IFERROR(Copen!O130/GAMSCopen!O130,"")</f>
        <v/>
      </c>
      <c r="Q130" s="61" t="str">
        <f>IFERROR(Copen!P130/GAMSCopen!P130,"")</f>
        <v/>
      </c>
      <c r="R130" s="61" t="str">
        <f>IFERROR(Copen!Q130/GAMSCopen!Q130,"")</f>
        <v/>
      </c>
      <c r="S130" s="61" t="str">
        <f>IFERROR(Copen!R130/GAMSCopen!R130,"")</f>
        <v/>
      </c>
      <c r="T130" s="61" t="str">
        <f>IFERROR(Copen!S130/GAMSCopen!S130,"")</f>
        <v/>
      </c>
      <c r="U130" s="61" t="str">
        <f>IFERROR(Copen!T130/GAMSCopen!T130,"")</f>
        <v/>
      </c>
      <c r="V130" s="61" t="str">
        <f>IFERROR(Copen!U130/GAMSCopen!U130,"")</f>
        <v/>
      </c>
      <c r="W130" s="61" t="str">
        <f>IFERROR(Copen!V130/GAMSCopen!V130,"")</f>
        <v/>
      </c>
      <c r="X130" s="61" t="str">
        <f>IFERROR(Copen!W130/GAMSCopen!W130,"")</f>
        <v/>
      </c>
      <c r="Y130" s="61" t="str">
        <f>IFERROR(Copen!X130/GAMSCopen!X130,"")</f>
        <v/>
      </c>
      <c r="Z130" s="61" t="str">
        <f>IFERROR(Copen!Y130/GAMSCopen!Y130,"")</f>
        <v/>
      </c>
      <c r="AA130" s="61" t="str">
        <f>IFERROR(Copen!Z130/GAMSCopen!Z130,"")</f>
        <v/>
      </c>
      <c r="AB130" s="61" t="str">
        <f>IFERROR(Copen!AA130/GAMSCopen!AA130,"")</f>
        <v/>
      </c>
      <c r="AC130" s="61" t="str">
        <f>IFERROR(Copen!AB130/GAMSCopen!AB130,"")</f>
        <v/>
      </c>
      <c r="AD130" s="61" t="str">
        <f>IFERROR(Copen!AC130/GAMSCopen!AC130,"")</f>
        <v/>
      </c>
      <c r="AE130" s="61" t="str">
        <f>IFERROR(Copen!AD130/GAMSCopen!AD130,"")</f>
        <v/>
      </c>
      <c r="AF130" s="61" t="str">
        <f>IFERROR(Copen!AE130/GAMSCopen!AE130,"")</f>
        <v/>
      </c>
      <c r="AG130" s="61" t="str">
        <f>IFERROR(Copen!AF130/GAMSCopen!AF130,"")</f>
        <v/>
      </c>
      <c r="AH130" s="61" t="str">
        <f>IFERROR(Copen!AG130/GAMSCopen!AG130,"")</f>
        <v/>
      </c>
      <c r="AI130" s="61" t="str">
        <f>IFERROR(Copen!AH130/GAMSCopen!AH130,"")</f>
        <v/>
      </c>
      <c r="AJ130" s="61" t="str">
        <f>IFERROR(Copen!AI130/GAMSCopen!AI130,"")</f>
        <v/>
      </c>
      <c r="AK130" s="61" t="str">
        <f>IFERROR(Copen!AJ130/GAMSCopen!AJ130,"")</f>
        <v/>
      </c>
      <c r="AL130" s="61" t="str">
        <f>IFERROR(Copen!AK130/GAMSCopen!AK130,"")</f>
        <v/>
      </c>
      <c r="AM130" s="61" t="str">
        <f>IFERROR(Copen!AL130/GAMSCopen!AL130,"")</f>
        <v/>
      </c>
      <c r="AN130" s="61" t="str">
        <f>IFERROR(Copen!AM130/GAMSCopen!AM130,"")</f>
        <v/>
      </c>
      <c r="AO130" s="61" t="str">
        <f>IFERROR(Copen!AN130/GAMSCopen!AN130,"")</f>
        <v/>
      </c>
      <c r="AP130" s="61" t="str">
        <f>IFERROR(Copen!AO130/GAMSCopen!AO130,"")</f>
        <v/>
      </c>
      <c r="AQ130" s="61" t="str">
        <f>IFERROR(Copen!AP130/GAMSCopen!AP130,"")</f>
        <v/>
      </c>
      <c r="AR130" s="61" t="str">
        <f>IFERROR(Copen!AQ130/GAMSCopen!AQ130,"")</f>
        <v/>
      </c>
      <c r="AS130" s="61" t="str">
        <f>IFERROR(Copen!AR130/GAMSCopen!AR130,"")</f>
        <v/>
      </c>
      <c r="AT130" s="61" t="str">
        <f>IFERROR(Copen!AS130/GAMSCopen!AS130,"")</f>
        <v/>
      </c>
      <c r="AU130" s="61" t="str">
        <f>IFERROR(Copen!AT130/GAMSCopen!AT130,"")</f>
        <v/>
      </c>
      <c r="AV130" s="61" t="str">
        <f>IFERROR(Copen!AU130/GAMSCopen!AU130,"")</f>
        <v/>
      </c>
      <c r="AW130" s="61" t="str">
        <f>IFERROR(Copen!AV130/GAMSCopen!AV130,"")</f>
        <v/>
      </c>
      <c r="AX130" s="61" t="str">
        <f>IFERROR(Copen!AW130/GAMSCopen!AW130,"")</f>
        <v/>
      </c>
      <c r="AY130" s="61" t="str">
        <f>IFERROR(Copen!AX130/GAMSCopen!AX130,"")</f>
        <v/>
      </c>
      <c r="AZ130" s="61" t="str">
        <f>IFERROR(Copen!AY130/GAMSCopen!AY130,"")</f>
        <v/>
      </c>
      <c r="BA130" s="61" t="str">
        <f>IFERROR(Copen!AZ130/GAMSCopen!AZ130,"")</f>
        <v/>
      </c>
      <c r="BB130" s="61" t="str">
        <f>IFERROR(Copen!BA130/GAMSCopen!BA130,"")</f>
        <v/>
      </c>
      <c r="BC130" s="61" t="str">
        <f>IFERROR(Copen!BB130/GAMSCopen!BB130,"")</f>
        <v/>
      </c>
      <c r="BD130" s="61" t="str">
        <f>IFERROR(Copen!BC130/GAMSCopen!BC130,"")</f>
        <v/>
      </c>
      <c r="BE130" s="61" t="str">
        <f>IFERROR(Copen!BD130/GAMSCopen!BD130,"")</f>
        <v/>
      </c>
      <c r="BF130" s="61" t="str">
        <f>IFERROR(Copen!BE130/GAMSCopen!BE130,"")</f>
        <v/>
      </c>
      <c r="BG130" s="61" t="str">
        <f>IFERROR(Copen!BF130/GAMSCopen!BF130,"")</f>
        <v/>
      </c>
      <c r="BH130" s="61" t="str">
        <f>IFERROR(Copen!BG130/GAMSCopen!BG130,"")</f>
        <v/>
      </c>
      <c r="BI130" s="61" t="str">
        <f>IFERROR(Copen!BH130/GAMSCopen!BH130,"")</f>
        <v/>
      </c>
      <c r="BJ130" s="61" t="str">
        <f>IFERROR(Copen!BI130/GAMSCopen!BI130,"")</f>
        <v/>
      </c>
    </row>
    <row r="131" spans="1:62" x14ac:dyDescent="0.25">
      <c r="A131" t="str">
        <f>Copen!A131</f>
        <v>Savings Rate (fraction of gross output)</v>
      </c>
      <c r="B131" t="str">
        <f>GAMSbase!A131</f>
        <v>Savings Rate (proportion of gross output)</v>
      </c>
      <c r="C131" s="61">
        <f>IFERROR(Copen!B131/GAMSCopen!B131,"")</f>
        <v>1</v>
      </c>
      <c r="D131" s="61">
        <f>IFERROR(Copen!C131/GAMSCopen!C131,"")</f>
        <v>1</v>
      </c>
      <c r="E131" s="61">
        <f>IFERROR(Copen!D131/GAMSCopen!D131,"")</f>
        <v>1</v>
      </c>
      <c r="F131" s="61">
        <f>IFERROR(Copen!E131/GAMSCopen!E131,"")</f>
        <v>1</v>
      </c>
      <c r="G131" s="61">
        <f>IFERROR(Copen!F131/GAMSCopen!F131,"")</f>
        <v>1</v>
      </c>
      <c r="H131" s="61">
        <f>IFERROR(Copen!G131/GAMSCopen!G131,"")</f>
        <v>1</v>
      </c>
      <c r="I131" s="61">
        <f>IFERROR(Copen!H131/GAMSCopen!H131,"")</f>
        <v>1</v>
      </c>
      <c r="J131" s="61">
        <f>IFERROR(Copen!I131/GAMSCopen!I131,"")</f>
        <v>1</v>
      </c>
      <c r="K131" s="61">
        <f>IFERROR(Copen!J131/GAMSCopen!J131,"")</f>
        <v>1</v>
      </c>
      <c r="L131" s="61">
        <f>IFERROR(Copen!K131/GAMSCopen!K131,"")</f>
        <v>1</v>
      </c>
      <c r="M131" s="61">
        <f>IFERROR(Copen!L131/GAMSCopen!L131,"")</f>
        <v>1</v>
      </c>
      <c r="N131" s="61">
        <f>IFERROR(Copen!M131/GAMSCopen!M131,"")</f>
        <v>1</v>
      </c>
      <c r="O131" s="61">
        <f>IFERROR(Copen!N131/GAMSCopen!N131,"")</f>
        <v>1</v>
      </c>
      <c r="P131" s="61">
        <f>IFERROR(Copen!O131/GAMSCopen!O131,"")</f>
        <v>1</v>
      </c>
      <c r="Q131" s="61">
        <f>IFERROR(Copen!P131/GAMSCopen!P131,"")</f>
        <v>1</v>
      </c>
      <c r="R131" s="61">
        <f>IFERROR(Copen!Q131/GAMSCopen!Q131,"")</f>
        <v>1</v>
      </c>
      <c r="S131" s="61">
        <f>IFERROR(Copen!R131/GAMSCopen!R131,"")</f>
        <v>1</v>
      </c>
      <c r="T131" s="61">
        <f>IFERROR(Copen!S131/GAMSCopen!S131,"")</f>
        <v>1</v>
      </c>
      <c r="U131" s="61">
        <f>IFERROR(Copen!T131/GAMSCopen!T131,"")</f>
        <v>1</v>
      </c>
      <c r="V131" s="61">
        <f>IFERROR(Copen!U131/GAMSCopen!U131,"")</f>
        <v>1</v>
      </c>
      <c r="W131" s="61">
        <f>IFERROR(Copen!V131/GAMSCopen!V131,"")</f>
        <v>1</v>
      </c>
      <c r="X131" s="61">
        <f>IFERROR(Copen!W131/GAMSCopen!W131,"")</f>
        <v>1</v>
      </c>
      <c r="Y131" s="61">
        <f>IFERROR(Copen!X131/GAMSCopen!X131,"")</f>
        <v>1</v>
      </c>
      <c r="Z131" s="61">
        <f>IFERROR(Copen!Y131/GAMSCopen!Y131,"")</f>
        <v>1</v>
      </c>
      <c r="AA131" s="61">
        <f>IFERROR(Copen!Z131/GAMSCopen!Z131,"")</f>
        <v>1</v>
      </c>
      <c r="AB131" s="61">
        <f>IFERROR(Copen!AA131/GAMSCopen!AA131,"")</f>
        <v>1</v>
      </c>
      <c r="AC131" s="61">
        <f>IFERROR(Copen!AB131/GAMSCopen!AB131,"")</f>
        <v>1</v>
      </c>
      <c r="AD131" s="61">
        <f>IFERROR(Copen!AC131/GAMSCopen!AC131,"")</f>
        <v>1</v>
      </c>
      <c r="AE131" s="61">
        <f>IFERROR(Copen!AD131/GAMSCopen!AD131,"")</f>
        <v>1</v>
      </c>
      <c r="AF131" s="61">
        <f>IFERROR(Copen!AE131/GAMSCopen!AE131,"")</f>
        <v>1</v>
      </c>
      <c r="AG131" s="61">
        <f>IFERROR(Copen!AF131/GAMSCopen!AF131,"")</f>
        <v>1</v>
      </c>
      <c r="AH131" s="61">
        <f>IFERROR(Copen!AG131/GAMSCopen!AG131,"")</f>
        <v>1</v>
      </c>
      <c r="AI131" s="61">
        <f>IFERROR(Copen!AH131/GAMSCopen!AH131,"")</f>
        <v>1</v>
      </c>
      <c r="AJ131" s="61">
        <f>IFERROR(Copen!AI131/GAMSCopen!AI131,"")</f>
        <v>1</v>
      </c>
      <c r="AK131" s="61">
        <f>IFERROR(Copen!AJ131/GAMSCopen!AJ131,"")</f>
        <v>1</v>
      </c>
      <c r="AL131" s="61">
        <f>IFERROR(Copen!AK131/GAMSCopen!AK131,"")</f>
        <v>1</v>
      </c>
      <c r="AM131" s="61">
        <f>IFERROR(Copen!AL131/GAMSCopen!AL131,"")</f>
        <v>1</v>
      </c>
      <c r="AN131" s="61">
        <f>IFERROR(Copen!AM131/GAMSCopen!AM131,"")</f>
        <v>1</v>
      </c>
      <c r="AO131" s="61">
        <f>IFERROR(Copen!AN131/GAMSCopen!AN131,"")</f>
        <v>1</v>
      </c>
      <c r="AP131" s="61">
        <f>IFERROR(Copen!AO131/GAMSCopen!AO131,"")</f>
        <v>1</v>
      </c>
      <c r="AQ131" s="61">
        <f>IFERROR(Copen!AP131/GAMSCopen!AP131,"")</f>
        <v>1</v>
      </c>
      <c r="AR131" s="61">
        <f>IFERROR(Copen!AQ131/GAMSCopen!AQ131,"")</f>
        <v>1</v>
      </c>
      <c r="AS131" s="61">
        <f>IFERROR(Copen!AR131/GAMSCopen!AR131,"")</f>
        <v>1</v>
      </c>
      <c r="AT131" s="61">
        <f>IFERROR(Copen!AS131/GAMSCopen!AS131,"")</f>
        <v>1</v>
      </c>
      <c r="AU131" s="61">
        <f>IFERROR(Copen!AT131/GAMSCopen!AT131,"")</f>
        <v>1</v>
      </c>
      <c r="AV131" s="61">
        <f>IFERROR(Copen!AU131/GAMSCopen!AU131,"")</f>
        <v>1</v>
      </c>
      <c r="AW131" s="61">
        <f>IFERROR(Copen!AV131/GAMSCopen!AV131,"")</f>
        <v>1</v>
      </c>
      <c r="AX131" s="61">
        <f>IFERROR(Copen!AW131/GAMSCopen!AW131,"")</f>
        <v>1</v>
      </c>
      <c r="AY131" s="61">
        <f>IFERROR(Copen!AX131/GAMSCopen!AX131,"")</f>
        <v>1</v>
      </c>
      <c r="AZ131" s="61">
        <f>IFERROR(Copen!AY131/GAMSCopen!AY131,"")</f>
        <v>1</v>
      </c>
      <c r="BA131" s="61">
        <f>IFERROR(Copen!AZ131/GAMSCopen!AZ131,"")</f>
        <v>1</v>
      </c>
      <c r="BB131" s="61">
        <f>IFERROR(Copen!BA131/GAMSCopen!BA131,"")</f>
        <v>1</v>
      </c>
      <c r="BC131" s="61">
        <f>IFERROR(Copen!BB131/GAMSCopen!BB131,"")</f>
        <v>1</v>
      </c>
      <c r="BD131" s="61">
        <f>IFERROR(Copen!BC131/GAMSCopen!BC131,"")</f>
        <v>1</v>
      </c>
      <c r="BE131" s="61">
        <f>IFERROR(Copen!BD131/GAMSCopen!BD131,"")</f>
        <v>1</v>
      </c>
      <c r="BF131" s="61">
        <f>IFERROR(Copen!BE131/GAMSCopen!BE131,"")</f>
        <v>1</v>
      </c>
      <c r="BG131" s="61">
        <f>IFERROR(Copen!BF131/GAMSCopen!BF131,"")</f>
        <v>1</v>
      </c>
      <c r="BH131" s="61">
        <f>IFERROR(Copen!BG131/GAMSCopen!BG131,"")</f>
        <v>1</v>
      </c>
      <c r="BI131" s="61">
        <f>IFERROR(Copen!BH131/GAMSCopen!BH131,"")</f>
        <v>1</v>
      </c>
      <c r="BJ131" s="61">
        <f>IFERROR(Copen!BI131/GAMSCopen!BI131,"")</f>
        <v>1</v>
      </c>
    </row>
    <row r="132" spans="1:62" x14ac:dyDescent="0.25">
      <c r="A132" t="str">
        <f>Copen!A132</f>
        <v>Carbon price (per t CO2)</v>
      </c>
      <c r="B132" t="str">
        <f>GAMSbase!A132</f>
        <v>Carbon Price (per t CO2)</v>
      </c>
      <c r="C132" s="61">
        <f>IFERROR(Copen!B132/GAMSCopen!B132,"")</f>
        <v>1</v>
      </c>
      <c r="D132" s="61">
        <f>IFERROR(Copen!C132/GAMSCopen!C132,"")</f>
        <v>1</v>
      </c>
      <c r="E132" s="61">
        <f>IFERROR(Copen!D132/GAMSCopen!D132,"")</f>
        <v>1</v>
      </c>
      <c r="F132" s="61">
        <f>IFERROR(Copen!E132/GAMSCopen!E132,"")</f>
        <v>1</v>
      </c>
      <c r="G132" s="61">
        <f>IFERROR(Copen!F132/GAMSCopen!F132,"")</f>
        <v>1</v>
      </c>
      <c r="H132" s="61">
        <f>IFERROR(Copen!G132/GAMSCopen!G132,"")</f>
        <v>1</v>
      </c>
      <c r="I132" s="61">
        <f>IFERROR(Copen!H132/GAMSCopen!H132,"")</f>
        <v>1</v>
      </c>
      <c r="J132" s="61">
        <f>IFERROR(Copen!I132/GAMSCopen!I132,"")</f>
        <v>1</v>
      </c>
      <c r="K132" s="61">
        <f>IFERROR(Copen!J132/GAMSCopen!J132,"")</f>
        <v>1</v>
      </c>
      <c r="L132" s="61">
        <f>IFERROR(Copen!K132/GAMSCopen!K132,"")</f>
        <v>1</v>
      </c>
      <c r="M132" s="61">
        <f>IFERROR(Copen!L132/GAMSCopen!L132,"")</f>
        <v>1</v>
      </c>
      <c r="N132" s="61">
        <f>IFERROR(Copen!M132/GAMSCopen!M132,"")</f>
        <v>1</v>
      </c>
      <c r="O132" s="61">
        <f>IFERROR(Copen!N132/GAMSCopen!N132,"")</f>
        <v>1</v>
      </c>
      <c r="P132" s="61">
        <f>IFERROR(Copen!O132/GAMSCopen!O132,"")</f>
        <v>1</v>
      </c>
      <c r="Q132" s="61">
        <f>IFERROR(Copen!P132/GAMSCopen!P132,"")</f>
        <v>1</v>
      </c>
      <c r="R132" s="61">
        <f>IFERROR(Copen!Q132/GAMSCopen!Q132,"")</f>
        <v>1</v>
      </c>
      <c r="S132" s="61">
        <f>IFERROR(Copen!R132/GAMSCopen!R132,"")</f>
        <v>1</v>
      </c>
      <c r="T132" s="61">
        <f>IFERROR(Copen!S132/GAMSCopen!S132,"")</f>
        <v>1</v>
      </c>
      <c r="U132" s="61">
        <f>IFERROR(Copen!T132/GAMSCopen!T132,"")</f>
        <v>1</v>
      </c>
      <c r="V132" s="61">
        <f>IFERROR(Copen!U132/GAMSCopen!U132,"")</f>
        <v>1</v>
      </c>
      <c r="W132" s="61">
        <f>IFERROR(Copen!V132/GAMSCopen!V132,"")</f>
        <v>1</v>
      </c>
      <c r="X132" s="61">
        <f>IFERROR(Copen!W132/GAMSCopen!W132,"")</f>
        <v>1</v>
      </c>
      <c r="Y132" s="61">
        <f>IFERROR(Copen!X132/GAMSCopen!X132,"")</f>
        <v>1</v>
      </c>
      <c r="Z132" s="61">
        <f>IFERROR(Copen!Y132/GAMSCopen!Y132,"")</f>
        <v>1</v>
      </c>
      <c r="AA132" s="61">
        <f>IFERROR(Copen!Z132/GAMSCopen!Z132,"")</f>
        <v>1</v>
      </c>
      <c r="AB132" s="61">
        <f>IFERROR(Copen!AA132/GAMSCopen!AA132,"")</f>
        <v>1</v>
      </c>
      <c r="AC132" s="61">
        <f>IFERROR(Copen!AB132/GAMSCopen!AB132,"")</f>
        <v>1</v>
      </c>
      <c r="AD132" s="61">
        <f>IFERROR(Copen!AC132/GAMSCopen!AC132,"")</f>
        <v>1</v>
      </c>
      <c r="AE132" s="61">
        <f>IFERROR(Copen!AD132/GAMSCopen!AD132,"")</f>
        <v>1</v>
      </c>
      <c r="AF132" s="61">
        <f>IFERROR(Copen!AE132/GAMSCopen!AE132,"")</f>
        <v>1</v>
      </c>
      <c r="AG132" s="61">
        <f>IFERROR(Copen!AF132/GAMSCopen!AF132,"")</f>
        <v>1</v>
      </c>
      <c r="AH132" s="61">
        <f>IFERROR(Copen!AG132/GAMSCopen!AG132,"")</f>
        <v>1</v>
      </c>
      <c r="AI132" s="61">
        <f>IFERROR(Copen!AH132/GAMSCopen!AH132,"")</f>
        <v>1</v>
      </c>
      <c r="AJ132" s="61">
        <f>IFERROR(Copen!AI132/GAMSCopen!AI132,"")</f>
        <v>1</v>
      </c>
      <c r="AK132" s="61">
        <f>IFERROR(Copen!AJ132/GAMSCopen!AJ132,"")</f>
        <v>1</v>
      </c>
      <c r="AL132" s="61">
        <f>IFERROR(Copen!AK132/GAMSCopen!AK132,"")</f>
        <v>1</v>
      </c>
      <c r="AM132" s="61">
        <f>IFERROR(Copen!AL132/GAMSCopen!AL132,"")</f>
        <v>1</v>
      </c>
      <c r="AN132" s="61">
        <f>IFERROR(Copen!AM132/GAMSCopen!AM132,"")</f>
        <v>1</v>
      </c>
      <c r="AO132" s="61">
        <f>IFERROR(Copen!AN132/GAMSCopen!AN132,"")</f>
        <v>1</v>
      </c>
      <c r="AP132" s="61">
        <f>IFERROR(Copen!AO132/GAMSCopen!AO132,"")</f>
        <v>1</v>
      </c>
      <c r="AQ132" s="61">
        <f>IFERROR(Copen!AP132/GAMSCopen!AP132,"")</f>
        <v>1</v>
      </c>
      <c r="AR132" s="61">
        <f>IFERROR(Copen!AQ132/GAMSCopen!AQ132,"")</f>
        <v>1</v>
      </c>
      <c r="AS132" s="61">
        <f>IFERROR(Copen!AR132/GAMSCopen!AR132,"")</f>
        <v>1</v>
      </c>
      <c r="AT132" s="61">
        <f>IFERROR(Copen!AS132/GAMSCopen!AS132,"")</f>
        <v>1</v>
      </c>
      <c r="AU132" s="61">
        <f>IFERROR(Copen!AT132/GAMSCopen!AT132,"")</f>
        <v>1</v>
      </c>
      <c r="AV132" s="61">
        <f>IFERROR(Copen!AU132/GAMSCopen!AU132,"")</f>
        <v>1</v>
      </c>
      <c r="AW132" s="61">
        <f>IFERROR(Copen!AV132/GAMSCopen!AV132,"")</f>
        <v>1</v>
      </c>
      <c r="AX132" s="61">
        <f>IFERROR(Copen!AW132/GAMSCopen!AW132,"")</f>
        <v>1</v>
      </c>
      <c r="AY132" s="61">
        <f>IFERROR(Copen!AX132/GAMSCopen!AX132,"")</f>
        <v>1</v>
      </c>
      <c r="AZ132" s="61">
        <f>IFERROR(Copen!AY132/GAMSCopen!AY132,"")</f>
        <v>1</v>
      </c>
      <c r="BA132" s="61">
        <f>IFERROR(Copen!AZ132/GAMSCopen!AZ132,"")</f>
        <v>1</v>
      </c>
      <c r="BB132" s="61">
        <f>IFERROR(Copen!BA132/GAMSCopen!BA132,"")</f>
        <v>1</v>
      </c>
      <c r="BC132" s="61">
        <f>IFERROR(Copen!BB132/GAMSCopen!BB132,"")</f>
        <v>1</v>
      </c>
      <c r="BD132" s="61">
        <f>IFERROR(Copen!BC132/GAMSCopen!BC132,"")</f>
        <v>1</v>
      </c>
      <c r="BE132" s="61">
        <f>IFERROR(Copen!BD132/GAMSCopen!BD132,"")</f>
        <v>1</v>
      </c>
      <c r="BF132" s="61">
        <f>IFERROR(Copen!BE132/GAMSCopen!BE132,"")</f>
        <v>1</v>
      </c>
      <c r="BG132" s="61">
        <f>IFERROR(Copen!BF132/GAMSCopen!BF132,"")</f>
        <v>1</v>
      </c>
      <c r="BH132" s="61">
        <f>IFERROR(Copen!BG132/GAMSCopen!BG132,"")</f>
        <v>1</v>
      </c>
      <c r="BI132" s="61">
        <f>IFERROR(Copen!BH132/GAMSCopen!BH132,"")</f>
        <v>1</v>
      </c>
      <c r="BJ132" s="61">
        <f>IFERROR(Copen!BI132/GAMSCopen!BI132,"")</f>
        <v>1</v>
      </c>
    </row>
    <row r="133" spans="1:62" x14ac:dyDescent="0.25">
      <c r="A133" t="str">
        <f>Copen!A133</f>
        <v>Carbon price (per ton CO2 plus Hotelling rent)</v>
      </c>
      <c r="B133" t="str">
        <f>GAMSbase!A133</f>
        <v>Carbon Price (per t CO2) [repeat]</v>
      </c>
      <c r="C133" s="61">
        <f>IFERROR(Copen!B133/GAMSCopen!B133,"")</f>
        <v>1</v>
      </c>
      <c r="D133" s="61">
        <f>IFERROR(Copen!C133/GAMSCopen!C133,"")</f>
        <v>1</v>
      </c>
      <c r="E133" s="61">
        <f>IFERROR(Copen!D133/GAMSCopen!D133,"")</f>
        <v>1</v>
      </c>
      <c r="F133" s="61">
        <f>IFERROR(Copen!E133/GAMSCopen!E133,"")</f>
        <v>1</v>
      </c>
      <c r="G133" s="61">
        <f>IFERROR(Copen!F133/GAMSCopen!F133,"")</f>
        <v>1</v>
      </c>
      <c r="H133" s="61">
        <f>IFERROR(Copen!G133/GAMSCopen!G133,"")</f>
        <v>1</v>
      </c>
      <c r="I133" s="61">
        <f>IFERROR(Copen!H133/GAMSCopen!H133,"")</f>
        <v>1</v>
      </c>
      <c r="J133" s="61">
        <f>IFERROR(Copen!I133/GAMSCopen!I133,"")</f>
        <v>1</v>
      </c>
      <c r="K133" s="61">
        <f>IFERROR(Copen!J133/GAMSCopen!J133,"")</f>
        <v>1</v>
      </c>
      <c r="L133" s="61">
        <f>IFERROR(Copen!K133/GAMSCopen!K133,"")</f>
        <v>1</v>
      </c>
      <c r="M133" s="61">
        <f>IFERROR(Copen!L133/GAMSCopen!L133,"")</f>
        <v>1</v>
      </c>
      <c r="N133" s="61">
        <f>IFERROR(Copen!M133/GAMSCopen!M133,"")</f>
        <v>1</v>
      </c>
      <c r="O133" s="61">
        <f>IFERROR(Copen!N133/GAMSCopen!N133,"")</f>
        <v>1</v>
      </c>
      <c r="P133" s="61">
        <f>IFERROR(Copen!O133/GAMSCopen!O133,"")</f>
        <v>1</v>
      </c>
      <c r="Q133" s="61">
        <f>IFERROR(Copen!P133/GAMSCopen!P133,"")</f>
        <v>1</v>
      </c>
      <c r="R133" s="61">
        <f>IFERROR(Copen!Q133/GAMSCopen!Q133,"")</f>
        <v>1</v>
      </c>
      <c r="S133" s="61">
        <f>IFERROR(Copen!R133/GAMSCopen!R133,"")</f>
        <v>1</v>
      </c>
      <c r="T133" s="61">
        <f>IFERROR(Copen!S133/GAMSCopen!S133,"")</f>
        <v>1</v>
      </c>
      <c r="U133" s="61">
        <f>IFERROR(Copen!T133/GAMSCopen!T133,"")</f>
        <v>1</v>
      </c>
      <c r="V133" s="61">
        <f>IFERROR(Copen!U133/GAMSCopen!U133,"")</f>
        <v>1</v>
      </c>
      <c r="W133" s="61">
        <f>IFERROR(Copen!V133/GAMSCopen!V133,"")</f>
        <v>1</v>
      </c>
      <c r="X133" s="61">
        <f>IFERROR(Copen!W133/GAMSCopen!W133,"")</f>
        <v>1</v>
      </c>
      <c r="Y133" s="61">
        <f>IFERROR(Copen!X133/GAMSCopen!X133,"")</f>
        <v>1</v>
      </c>
      <c r="Z133" s="61">
        <f>IFERROR(Copen!Y133/GAMSCopen!Y133,"")</f>
        <v>1</v>
      </c>
      <c r="AA133" s="61">
        <f>IFERROR(Copen!Z133/GAMSCopen!Z133,"")</f>
        <v>1</v>
      </c>
      <c r="AB133" s="61">
        <f>IFERROR(Copen!AA133/GAMSCopen!AA133,"")</f>
        <v>1</v>
      </c>
      <c r="AC133" s="61">
        <f>IFERROR(Copen!AB133/GAMSCopen!AB133,"")</f>
        <v>1</v>
      </c>
      <c r="AD133" s="61">
        <f>IFERROR(Copen!AC133/GAMSCopen!AC133,"")</f>
        <v>1</v>
      </c>
      <c r="AE133" s="61">
        <f>IFERROR(Copen!AD133/GAMSCopen!AD133,"")</f>
        <v>1</v>
      </c>
      <c r="AF133" s="61">
        <f>IFERROR(Copen!AE133/GAMSCopen!AE133,"")</f>
        <v>1</v>
      </c>
      <c r="AG133" s="61">
        <f>IFERROR(Copen!AF133/GAMSCopen!AF133,"")</f>
        <v>1</v>
      </c>
      <c r="AH133" s="61">
        <f>IFERROR(Copen!AG133/GAMSCopen!AG133,"")</f>
        <v>1</v>
      </c>
      <c r="AI133" s="61">
        <f>IFERROR(Copen!AH133/GAMSCopen!AH133,"")</f>
        <v>1</v>
      </c>
      <c r="AJ133" s="61">
        <f>IFERROR(Copen!AI133/GAMSCopen!AI133,"")</f>
        <v>1</v>
      </c>
      <c r="AK133" s="61">
        <f>IFERROR(Copen!AJ133/GAMSCopen!AJ133,"")</f>
        <v>1</v>
      </c>
      <c r="AL133" s="61">
        <f>IFERROR(Copen!AK133/GAMSCopen!AK133,"")</f>
        <v>1</v>
      </c>
      <c r="AM133" s="61">
        <f>IFERROR(Copen!AL133/GAMSCopen!AL133,"")</f>
        <v>1</v>
      </c>
      <c r="AN133" s="61">
        <f>IFERROR(Copen!AM133/GAMSCopen!AM133,"")</f>
        <v>1</v>
      </c>
      <c r="AO133" s="61">
        <f>IFERROR(Copen!AN133/GAMSCopen!AN133,"")</f>
        <v>1</v>
      </c>
      <c r="AP133" s="61">
        <f>IFERROR(Copen!AO133/GAMSCopen!AO133,"")</f>
        <v>1</v>
      </c>
      <c r="AQ133" s="61">
        <f>IFERROR(Copen!AP133/GAMSCopen!AP133,"")</f>
        <v>1</v>
      </c>
      <c r="AR133" s="61">
        <f>IFERROR(Copen!AQ133/GAMSCopen!AQ133,"")</f>
        <v>1</v>
      </c>
      <c r="AS133" s="61">
        <f>IFERROR(Copen!AR133/GAMSCopen!AR133,"")</f>
        <v>1</v>
      </c>
      <c r="AT133" s="61">
        <f>IFERROR(Copen!AS133/GAMSCopen!AS133,"")</f>
        <v>1</v>
      </c>
      <c r="AU133" s="61">
        <f>IFERROR(Copen!AT133/GAMSCopen!AT133,"")</f>
        <v>1</v>
      </c>
      <c r="AV133" s="61">
        <f>IFERROR(Copen!AU133/GAMSCopen!AU133,"")</f>
        <v>1</v>
      </c>
      <c r="AW133" s="61">
        <f>IFERROR(Copen!AV133/GAMSCopen!AV133,"")</f>
        <v>1</v>
      </c>
      <c r="AX133" s="61">
        <f>IFERROR(Copen!AW133/GAMSCopen!AW133,"")</f>
        <v>1</v>
      </c>
      <c r="AY133" s="61">
        <f>IFERROR(Copen!AX133/GAMSCopen!AX133,"")</f>
        <v>1</v>
      </c>
      <c r="AZ133" s="61">
        <f>IFERROR(Copen!AY133/GAMSCopen!AY133,"")</f>
        <v>1</v>
      </c>
      <c r="BA133" s="61">
        <f>IFERROR(Copen!AZ133/GAMSCopen!AZ133,"")</f>
        <v>1</v>
      </c>
      <c r="BB133" s="61">
        <f>IFERROR(Copen!BA133/GAMSCopen!BA133,"")</f>
        <v>1</v>
      </c>
      <c r="BC133" s="61">
        <f>IFERROR(Copen!BB133/GAMSCopen!BB133,"")</f>
        <v>1</v>
      </c>
      <c r="BD133" s="61">
        <f>IFERROR(Copen!BC133/GAMSCopen!BC133,"")</f>
        <v>1</v>
      </c>
      <c r="BE133" s="61">
        <f>IFERROR(Copen!BD133/GAMSCopen!BD133,"")</f>
        <v>1</v>
      </c>
      <c r="BF133" s="61">
        <f>IFERROR(Copen!BE133/GAMSCopen!BE133,"")</f>
        <v>1</v>
      </c>
      <c r="BG133" s="61">
        <f>IFERROR(Copen!BF133/GAMSCopen!BF133,"")</f>
        <v>1</v>
      </c>
      <c r="BH133" s="61">
        <f>IFERROR(Copen!BG133/GAMSCopen!BG133,"")</f>
        <v>1</v>
      </c>
      <c r="BI133" s="61">
        <f>IFERROR(Copen!BH133/GAMSCopen!BH133,"")</f>
        <v>1</v>
      </c>
      <c r="BJ133" s="61">
        <f>IFERROR(Copen!BI133/GAMSCopen!BI133,"")</f>
        <v>1</v>
      </c>
    </row>
    <row r="134" spans="1:62" x14ac:dyDescent="0.25">
      <c r="A134" t="str">
        <f>Copen!A134</f>
        <v xml:space="preserve">    Carbon price [per t C]</v>
      </c>
      <c r="B134" t="str">
        <f>GAMSbase!A134</f>
        <v>Carbon Price (per t C)</v>
      </c>
      <c r="C134" s="61">
        <f>IFERROR(Copen!B134/GAMSCopen!B134,"")</f>
        <v>0.99999999999822198</v>
      </c>
      <c r="D134" s="61">
        <f>IFERROR(Copen!C134/GAMSCopen!C134,"")</f>
        <v>0.99999999999787881</v>
      </c>
      <c r="E134" s="61">
        <f>IFERROR(Copen!D134/GAMSCopen!D134,"")</f>
        <v>0.99999999999895506</v>
      </c>
      <c r="F134" s="61">
        <f>IFERROR(Copen!E134/GAMSCopen!E134,"")</f>
        <v>0.99999999999963163</v>
      </c>
      <c r="G134" s="61">
        <f>IFERROR(Copen!F134/GAMSCopen!F134,"")</f>
        <v>0.9999999999999617</v>
      </c>
      <c r="H134" s="61">
        <f>IFERROR(Copen!G134/GAMSCopen!G134,"")</f>
        <v>0.99999999999990363</v>
      </c>
      <c r="I134" s="61">
        <f>IFERROR(Copen!H134/GAMSCopen!H134,"")</f>
        <v>1.0000000000002345</v>
      </c>
      <c r="J134" s="61">
        <f>IFERROR(Copen!I134/GAMSCopen!I134,"")</f>
        <v>1.0000000000002103</v>
      </c>
      <c r="K134" s="61">
        <f>IFERROR(Copen!J134/GAMSCopen!J134,"")</f>
        <v>1.0000000000000984</v>
      </c>
      <c r="L134" s="61">
        <f>IFERROR(Copen!K134/GAMSCopen!K134,"")</f>
        <v>1.0000000000003924</v>
      </c>
      <c r="M134" s="61">
        <f>IFERROR(Copen!L134/GAMSCopen!L134,"")</f>
        <v>0.99999999999941702</v>
      </c>
      <c r="N134" s="61">
        <f>IFERROR(Copen!M134/GAMSCopen!M134,"")</f>
        <v>0.99999999999966638</v>
      </c>
      <c r="O134" s="61">
        <f>IFERROR(Copen!N134/GAMSCopen!N134,"")</f>
        <v>1.0000000000003075</v>
      </c>
      <c r="P134" s="61">
        <f>IFERROR(Copen!O134/GAMSCopen!O134,"")</f>
        <v>1.0000000000002831</v>
      </c>
      <c r="Q134" s="61">
        <f>IFERROR(Copen!P134/GAMSCopen!P134,"")</f>
        <v>1.0000000000002203</v>
      </c>
      <c r="R134" s="61">
        <f>IFERROR(Copen!Q134/GAMSCopen!Q134,"")</f>
        <v>0.9999999999998116</v>
      </c>
      <c r="S134" s="61">
        <f>IFERROR(Copen!R134/GAMSCopen!R134,"")</f>
        <v>0.99999999999982092</v>
      </c>
      <c r="T134" s="61">
        <f>IFERROR(Copen!S134/GAMSCopen!S134,"")</f>
        <v>1.0000000000000944</v>
      </c>
      <c r="U134" s="61">
        <f>IFERROR(Copen!T134/GAMSCopen!T134,"")</f>
        <v>1.0000000000001434</v>
      </c>
      <c r="V134" s="61">
        <f>IFERROR(Copen!U134/GAMSCopen!U134,"")</f>
        <v>1.0000000000000118</v>
      </c>
      <c r="W134" s="61">
        <f>IFERROR(Copen!V134/GAMSCopen!V134,"")</f>
        <v>1.0000000000000284</v>
      </c>
      <c r="X134" s="61">
        <f>IFERROR(Copen!W134/GAMSCopen!W134,"")</f>
        <v>0.99999999999982792</v>
      </c>
      <c r="Y134" s="61">
        <f>IFERROR(Copen!X134/GAMSCopen!X134,"")</f>
        <v>0.99999999999966738</v>
      </c>
      <c r="Z134" s="61">
        <f>IFERROR(Copen!Y134/GAMSCopen!Y134,"")</f>
        <v>0.99999999999982525</v>
      </c>
      <c r="AA134" s="61">
        <f>IFERROR(Copen!Z134/GAMSCopen!Z134,"")</f>
        <v>0.9999999999996616</v>
      </c>
      <c r="AB134" s="61">
        <f>IFERROR(Copen!AA134/GAMSCopen!AA134,"")</f>
        <v>1.0000000000002984</v>
      </c>
      <c r="AC134" s="61">
        <f>IFERROR(Copen!AB134/GAMSCopen!AB134,"")</f>
        <v>0.99999999999973799</v>
      </c>
      <c r="AD134" s="61">
        <f>IFERROR(Copen!AC134/GAMSCopen!AC134,"")</f>
        <v>1.0000000000001414</v>
      </c>
      <c r="AE134" s="61">
        <f>IFERROR(Copen!AD134/GAMSCopen!AD134,"")</f>
        <v>1.0000000000002518</v>
      </c>
      <c r="AF134" s="61">
        <f>IFERROR(Copen!AE134/GAMSCopen!AE134,"")</f>
        <v>0.99999999999992206</v>
      </c>
      <c r="AG134" s="61">
        <f>IFERROR(Copen!AF134/GAMSCopen!AF134,"")</f>
        <v>0.99999999999973765</v>
      </c>
      <c r="AH134" s="61">
        <f>IFERROR(Copen!AG134/GAMSCopen!AG134,"")</f>
        <v>1.0000000000000442</v>
      </c>
      <c r="AI134" s="61">
        <f>IFERROR(Copen!AH134/GAMSCopen!AH134,"")</f>
        <v>1.0000000000001266</v>
      </c>
      <c r="AJ134" s="61">
        <f>IFERROR(Copen!AI134/GAMSCopen!AI134,"")</f>
        <v>0.99999999999971967</v>
      </c>
      <c r="AK134" s="61">
        <f>IFERROR(Copen!AJ134/GAMSCopen!AJ134,"")</f>
        <v>1.0000000000001767</v>
      </c>
      <c r="AL134" s="61">
        <f>IFERROR(Copen!AK134/GAMSCopen!AK134,"")</f>
        <v>1.000000000000419</v>
      </c>
      <c r="AM134" s="61">
        <f>IFERROR(Copen!AL134/GAMSCopen!AL134,"")</f>
        <v>1.0000000000003773</v>
      </c>
      <c r="AN134" s="61">
        <f>IFERROR(Copen!AM134/GAMSCopen!AM134,"")</f>
        <v>0.99999999999988409</v>
      </c>
      <c r="AO134" s="61">
        <f>IFERROR(Copen!AN134/GAMSCopen!AN134,"")</f>
        <v>1.0000000000001747</v>
      </c>
      <c r="AP134" s="61">
        <f>IFERROR(Copen!AO134/GAMSCopen!AO134,"")</f>
        <v>1.0000000000000804</v>
      </c>
      <c r="AQ134" s="61">
        <f>IFERROR(Copen!AP134/GAMSCopen!AP134,"")</f>
        <v>1.000000000000542</v>
      </c>
      <c r="AR134" s="61">
        <f>IFERROR(Copen!AQ134/GAMSCopen!AQ134,"")</f>
        <v>1.0000000000000482</v>
      </c>
      <c r="AS134" s="61">
        <f>IFERROR(Copen!AR134/GAMSCopen!AR134,"")</f>
        <v>1.0000000000001221</v>
      </c>
      <c r="AT134" s="61">
        <f>IFERROR(Copen!AS134/GAMSCopen!AS134,"")</f>
        <v>0.99999999999967126</v>
      </c>
      <c r="AU134" s="61">
        <f>IFERROR(Copen!AT134/GAMSCopen!AT134,"")</f>
        <v>0.99999999999957656</v>
      </c>
      <c r="AV134" s="61">
        <f>IFERROR(Copen!AU134/GAMSCopen!AU134,"")</f>
        <v>0.9999999999998761</v>
      </c>
      <c r="AW134" s="61">
        <f>IFERROR(Copen!AV134/GAMSCopen!AV134,"")</f>
        <v>1.0000000000006439</v>
      </c>
      <c r="AX134" s="61">
        <f>IFERROR(Copen!AW134/GAMSCopen!AW134,"")</f>
        <v>0.99999999999980904</v>
      </c>
      <c r="AY134" s="61">
        <f>IFERROR(Copen!AX134/GAMSCopen!AX134,"")</f>
        <v>1.0000000000001725</v>
      </c>
      <c r="AZ134" s="61">
        <f>IFERROR(Copen!AY134/GAMSCopen!AY134,"")</f>
        <v>0.99999999999946831</v>
      </c>
      <c r="BA134" s="61">
        <f>IFERROR(Copen!AZ134/GAMSCopen!AZ134,"")</f>
        <v>1.0000000000003209</v>
      </c>
      <c r="BB134" s="61">
        <f>IFERROR(Copen!BA134/GAMSCopen!BA134,"")</f>
        <v>1.0000000000003528</v>
      </c>
      <c r="BC134" s="61">
        <f>IFERROR(Copen!BB134/GAMSCopen!BB134,"")</f>
        <v>1.0000000000004541</v>
      </c>
      <c r="BD134" s="61">
        <f>IFERROR(Copen!BC134/GAMSCopen!BC134,"")</f>
        <v>0.99999999999953137</v>
      </c>
      <c r="BE134" s="61">
        <f>IFERROR(Copen!BD134/GAMSCopen!BD134,"")</f>
        <v>1.0000000000000233</v>
      </c>
      <c r="BF134" s="61">
        <f>IFERROR(Copen!BE134/GAMSCopen!BE134,"")</f>
        <v>1.0000000000003479</v>
      </c>
      <c r="BG134" s="61">
        <f>IFERROR(Copen!BF134/GAMSCopen!BF134,"")</f>
        <v>1.0000000000008689</v>
      </c>
      <c r="BH134" s="61">
        <f>IFERROR(Copen!BG134/GAMSCopen!BG134,"")</f>
        <v>1.0000000000000844</v>
      </c>
      <c r="BI134" s="61">
        <f>IFERROR(Copen!BH134/GAMSCopen!BH134,"")</f>
        <v>1.0000000000002855</v>
      </c>
      <c r="BJ134" s="61">
        <f>IFERROR(Copen!BI134/GAMSCopen!BI134,"")</f>
        <v>0.99999999999939637</v>
      </c>
    </row>
    <row r="135" spans="1:62" x14ac:dyDescent="0.25">
      <c r="A135" t="str">
        <f>Copen!A135</f>
        <v>Emissions control rate (total)</v>
      </c>
      <c r="B135" t="str">
        <f>GAMSbase!A135</f>
        <v>Emissions Control Rate (total)</v>
      </c>
      <c r="C135" s="61">
        <f>IFERROR(Copen!B135/GAMSCopen!B135,"")</f>
        <v>1</v>
      </c>
      <c r="D135" s="61">
        <f>IFERROR(Copen!C135/GAMSCopen!C135,"")</f>
        <v>1</v>
      </c>
      <c r="E135" s="61">
        <f>IFERROR(Copen!D135/GAMSCopen!D135,"")</f>
        <v>1</v>
      </c>
      <c r="F135" s="61">
        <f>IFERROR(Copen!E135/GAMSCopen!E135,"")</f>
        <v>1</v>
      </c>
      <c r="G135" s="61">
        <f>IFERROR(Copen!F135/GAMSCopen!F135,"")</f>
        <v>1</v>
      </c>
      <c r="H135" s="61">
        <f>IFERROR(Copen!G135/GAMSCopen!G135,"")</f>
        <v>1</v>
      </c>
      <c r="I135" s="61">
        <f>IFERROR(Copen!H135/GAMSCopen!H135,"")</f>
        <v>1</v>
      </c>
      <c r="J135" s="61">
        <f>IFERROR(Copen!I135/GAMSCopen!I135,"")</f>
        <v>1</v>
      </c>
      <c r="K135" s="61">
        <f>IFERROR(Copen!J135/GAMSCopen!J135,"")</f>
        <v>1</v>
      </c>
      <c r="L135" s="61">
        <f>IFERROR(Copen!K135/GAMSCopen!K135,"")</f>
        <v>1</v>
      </c>
      <c r="M135" s="61">
        <f>IFERROR(Copen!L135/GAMSCopen!L135,"")</f>
        <v>1</v>
      </c>
      <c r="N135" s="61">
        <f>IFERROR(Copen!M135/GAMSCopen!M135,"")</f>
        <v>1</v>
      </c>
      <c r="O135" s="61">
        <f>IFERROR(Copen!N135/GAMSCopen!N135,"")</f>
        <v>1</v>
      </c>
      <c r="P135" s="61">
        <f>IFERROR(Copen!O135/GAMSCopen!O135,"")</f>
        <v>1</v>
      </c>
      <c r="Q135" s="61">
        <f>IFERROR(Copen!P135/GAMSCopen!P135,"")</f>
        <v>1</v>
      </c>
      <c r="R135" s="61">
        <f>IFERROR(Copen!Q135/GAMSCopen!Q135,"")</f>
        <v>1</v>
      </c>
      <c r="S135" s="61">
        <f>IFERROR(Copen!R135/GAMSCopen!R135,"")</f>
        <v>1</v>
      </c>
      <c r="T135" s="61">
        <f>IFERROR(Copen!S135/GAMSCopen!S135,"")</f>
        <v>1</v>
      </c>
      <c r="U135" s="61">
        <f>IFERROR(Copen!T135/GAMSCopen!T135,"")</f>
        <v>1</v>
      </c>
      <c r="V135" s="61">
        <f>IFERROR(Copen!U135/GAMSCopen!U135,"")</f>
        <v>1</v>
      </c>
      <c r="W135" s="61">
        <f>IFERROR(Copen!V135/GAMSCopen!V135,"")</f>
        <v>1</v>
      </c>
      <c r="X135" s="61">
        <f>IFERROR(Copen!W135/GAMSCopen!W135,"")</f>
        <v>1</v>
      </c>
      <c r="Y135" s="61">
        <f>IFERROR(Copen!X135/GAMSCopen!X135,"")</f>
        <v>1</v>
      </c>
      <c r="Z135" s="61">
        <f>IFERROR(Copen!Y135/GAMSCopen!Y135,"")</f>
        <v>1</v>
      </c>
      <c r="AA135" s="61">
        <f>IFERROR(Copen!Z135/GAMSCopen!Z135,"")</f>
        <v>1</v>
      </c>
      <c r="AB135" s="61">
        <f>IFERROR(Copen!AA135/GAMSCopen!AA135,"")</f>
        <v>1</v>
      </c>
      <c r="AC135" s="61">
        <f>IFERROR(Copen!AB135/GAMSCopen!AB135,"")</f>
        <v>1</v>
      </c>
      <c r="AD135" s="61">
        <f>IFERROR(Copen!AC135/GAMSCopen!AC135,"")</f>
        <v>1</v>
      </c>
      <c r="AE135" s="61">
        <f>IFERROR(Copen!AD135/GAMSCopen!AD135,"")</f>
        <v>1</v>
      </c>
      <c r="AF135" s="61">
        <f>IFERROR(Copen!AE135/GAMSCopen!AE135,"")</f>
        <v>1</v>
      </c>
      <c r="AG135" s="61">
        <f>IFERROR(Copen!AF135/GAMSCopen!AF135,"")</f>
        <v>1</v>
      </c>
      <c r="AH135" s="61">
        <f>IFERROR(Copen!AG135/GAMSCopen!AG135,"")</f>
        <v>1</v>
      </c>
      <c r="AI135" s="61">
        <f>IFERROR(Copen!AH135/GAMSCopen!AH135,"")</f>
        <v>1</v>
      </c>
      <c r="AJ135" s="61">
        <f>IFERROR(Copen!AI135/GAMSCopen!AI135,"")</f>
        <v>1</v>
      </c>
      <c r="AK135" s="61">
        <f>IFERROR(Copen!AJ135/GAMSCopen!AJ135,"")</f>
        <v>1</v>
      </c>
      <c r="AL135" s="61">
        <f>IFERROR(Copen!AK135/GAMSCopen!AK135,"")</f>
        <v>1</v>
      </c>
      <c r="AM135" s="61">
        <f>IFERROR(Copen!AL135/GAMSCopen!AL135,"")</f>
        <v>1</v>
      </c>
      <c r="AN135" s="61">
        <f>IFERROR(Copen!AM135/GAMSCopen!AM135,"")</f>
        <v>1</v>
      </c>
      <c r="AO135" s="61">
        <f>IFERROR(Copen!AN135/GAMSCopen!AN135,"")</f>
        <v>1</v>
      </c>
      <c r="AP135" s="61">
        <f>IFERROR(Copen!AO135/GAMSCopen!AO135,"")</f>
        <v>1</v>
      </c>
      <c r="AQ135" s="61">
        <f>IFERROR(Copen!AP135/GAMSCopen!AP135,"")</f>
        <v>1</v>
      </c>
      <c r="AR135" s="61">
        <f>IFERROR(Copen!AQ135/GAMSCopen!AQ135,"")</f>
        <v>1</v>
      </c>
      <c r="AS135" s="61">
        <f>IFERROR(Copen!AR135/GAMSCopen!AR135,"")</f>
        <v>1</v>
      </c>
      <c r="AT135" s="61">
        <f>IFERROR(Copen!AS135/GAMSCopen!AS135,"")</f>
        <v>1</v>
      </c>
      <c r="AU135" s="61">
        <f>IFERROR(Copen!AT135/GAMSCopen!AT135,"")</f>
        <v>1</v>
      </c>
      <c r="AV135" s="61">
        <f>IFERROR(Copen!AU135/GAMSCopen!AU135,"")</f>
        <v>1</v>
      </c>
      <c r="AW135" s="61">
        <f>IFERROR(Copen!AV135/GAMSCopen!AV135,"")</f>
        <v>1</v>
      </c>
      <c r="AX135" s="61">
        <f>IFERROR(Copen!AW135/GAMSCopen!AW135,"")</f>
        <v>1</v>
      </c>
      <c r="AY135" s="61">
        <f>IFERROR(Copen!AX135/GAMSCopen!AX135,"")</f>
        <v>1</v>
      </c>
      <c r="AZ135" s="61">
        <f>IFERROR(Copen!AY135/GAMSCopen!AY135,"")</f>
        <v>1</v>
      </c>
      <c r="BA135" s="61">
        <f>IFERROR(Copen!AZ135/GAMSCopen!AZ135,"")</f>
        <v>1</v>
      </c>
      <c r="BB135" s="61">
        <f>IFERROR(Copen!BA135/GAMSCopen!BA135,"")</f>
        <v>1</v>
      </c>
      <c r="BC135" s="61">
        <f>IFERROR(Copen!BB135/GAMSCopen!BB135,"")</f>
        <v>1</v>
      </c>
      <c r="BD135" s="61">
        <f>IFERROR(Copen!BC135/GAMSCopen!BC135,"")</f>
        <v>1</v>
      </c>
      <c r="BE135" s="61">
        <f>IFERROR(Copen!BD135/GAMSCopen!BD135,"")</f>
        <v>1</v>
      </c>
      <c r="BF135" s="61">
        <f>IFERROR(Copen!BE135/GAMSCopen!BE135,"")</f>
        <v>1</v>
      </c>
      <c r="BG135" s="61">
        <f>IFERROR(Copen!BF135/GAMSCopen!BF135,"")</f>
        <v>1</v>
      </c>
      <c r="BH135" s="61">
        <f>IFERROR(Copen!BG135/GAMSCopen!BG135,"")</f>
        <v>1</v>
      </c>
      <c r="BI135" s="61">
        <f>IFERROR(Copen!BH135/GAMSCopen!BH135,"")</f>
        <v>1</v>
      </c>
      <c r="BJ135" s="61">
        <f>IFERROR(Copen!BI135/GAMSCopen!BI135,"")</f>
        <v>1</v>
      </c>
    </row>
    <row r="136" spans="1:62" x14ac:dyDescent="0.25">
      <c r="A136" t="str">
        <f>Copen!A136</f>
        <v>Emissions control rate (participants)</v>
      </c>
      <c r="B136" t="str">
        <f>GAMSbase!A136</f>
        <v>Emissions Control Rate (participants)</v>
      </c>
      <c r="C136" s="61">
        <f>IFERROR(Copen!B136/GAMSCopen!B136,"")</f>
        <v>1.0000000000553071</v>
      </c>
      <c r="D136" s="61">
        <f>IFERROR(Copen!C136/GAMSCopen!C136,"")</f>
        <v>0.99999999872882916</v>
      </c>
      <c r="E136" s="61">
        <f>IFERROR(Copen!D136/GAMSCopen!D136,"")</f>
        <v>1.0000000004532974</v>
      </c>
      <c r="F136" s="61">
        <f>IFERROR(Copen!E136/GAMSCopen!E136,"")</f>
        <v>0.99999999974830911</v>
      </c>
      <c r="G136" s="61">
        <f>IFERROR(Copen!F136/GAMSCopen!F136,"")</f>
        <v>1.0000000007252539</v>
      </c>
      <c r="H136" s="61">
        <f>IFERROR(Copen!G136/GAMSCopen!G136,"")</f>
        <v>1.0000000005569623</v>
      </c>
      <c r="I136" s="61">
        <f>IFERROR(Copen!H136/GAMSCopen!H136,"")</f>
        <v>1.0000000002981639</v>
      </c>
      <c r="J136" s="61">
        <f>IFERROR(Copen!I136/GAMSCopen!I136,"")</f>
        <v>0.99999999934678929</v>
      </c>
      <c r="K136" s="61">
        <f>IFERROR(Copen!J136/GAMSCopen!J136,"")</f>
        <v>1.0000000003437441</v>
      </c>
      <c r="L136" s="61">
        <f>IFERROR(Copen!K136/GAMSCopen!K136,"")</f>
        <v>0.99999999998525824</v>
      </c>
      <c r="M136" s="61">
        <f>IFERROR(Copen!L136/GAMSCopen!L136,"")</f>
        <v>1.0000000004086231</v>
      </c>
      <c r="N136" s="61">
        <f>IFERROR(Copen!M136/GAMSCopen!M136,"")</f>
        <v>0.99999999977813758</v>
      </c>
      <c r="O136" s="61">
        <f>IFERROR(Copen!N136/GAMSCopen!N136,"")</f>
        <v>1.0000000002386931</v>
      </c>
      <c r="P136" s="61">
        <f>IFERROR(Copen!O136/GAMSCopen!O136,"")</f>
        <v>1.0000000001641829</v>
      </c>
      <c r="Q136" s="61">
        <f>IFERROR(Copen!P136/GAMSCopen!P136,"")</f>
        <v>1.0000000003908716</v>
      </c>
      <c r="R136" s="61">
        <f>IFERROR(Copen!Q136/GAMSCopen!Q136,"")</f>
        <v>0.99999999976582687</v>
      </c>
      <c r="S136" s="61">
        <f>IFERROR(Copen!R136/GAMSCopen!R136,"")</f>
        <v>0.99999999998853795</v>
      </c>
      <c r="T136" s="61">
        <f>IFERROR(Copen!S136/GAMSCopen!S136,"")</f>
        <v>1.000000000015413</v>
      </c>
      <c r="U136" s="61">
        <f>IFERROR(Copen!T136/GAMSCopen!T136,"")</f>
        <v>1</v>
      </c>
      <c r="V136" s="61">
        <f>IFERROR(Copen!U136/GAMSCopen!U136,"")</f>
        <v>1</v>
      </c>
      <c r="W136" s="61">
        <f>IFERROR(Copen!V136/GAMSCopen!V136,"")</f>
        <v>1</v>
      </c>
      <c r="X136" s="61">
        <f>IFERROR(Copen!W136/GAMSCopen!W136,"")</f>
        <v>1</v>
      </c>
      <c r="Y136" s="61">
        <f>IFERROR(Copen!X136/GAMSCopen!X136,"")</f>
        <v>1</v>
      </c>
      <c r="Z136" s="61">
        <f>IFERROR(Copen!Y136/GAMSCopen!Y136,"")</f>
        <v>1</v>
      </c>
      <c r="AA136" s="61">
        <f>IFERROR(Copen!Z136/GAMSCopen!Z136,"")</f>
        <v>1</v>
      </c>
      <c r="AB136" s="61">
        <f>IFERROR(Copen!AA136/GAMSCopen!AA136,"")</f>
        <v>1</v>
      </c>
      <c r="AC136" s="61">
        <f>IFERROR(Copen!AB136/GAMSCopen!AB136,"")</f>
        <v>1</v>
      </c>
      <c r="AD136" s="61">
        <f>IFERROR(Copen!AC136/GAMSCopen!AC136,"")</f>
        <v>1</v>
      </c>
      <c r="AE136" s="61">
        <f>IFERROR(Copen!AD136/GAMSCopen!AD136,"")</f>
        <v>1</v>
      </c>
      <c r="AF136" s="61">
        <f>IFERROR(Copen!AE136/GAMSCopen!AE136,"")</f>
        <v>1</v>
      </c>
      <c r="AG136" s="61">
        <f>IFERROR(Copen!AF136/GAMSCopen!AF136,"")</f>
        <v>1</v>
      </c>
      <c r="AH136" s="61">
        <f>IFERROR(Copen!AG136/GAMSCopen!AG136,"")</f>
        <v>1</v>
      </c>
      <c r="AI136" s="61">
        <f>IFERROR(Copen!AH136/GAMSCopen!AH136,"")</f>
        <v>1</v>
      </c>
      <c r="AJ136" s="61">
        <f>IFERROR(Copen!AI136/GAMSCopen!AI136,"")</f>
        <v>1</v>
      </c>
      <c r="AK136" s="61">
        <f>IFERROR(Copen!AJ136/GAMSCopen!AJ136,"")</f>
        <v>1</v>
      </c>
      <c r="AL136" s="61">
        <f>IFERROR(Copen!AK136/GAMSCopen!AK136,"")</f>
        <v>1</v>
      </c>
      <c r="AM136" s="61">
        <f>IFERROR(Copen!AL136/GAMSCopen!AL136,"")</f>
        <v>1</v>
      </c>
      <c r="AN136" s="61">
        <f>IFERROR(Copen!AM136/GAMSCopen!AM136,"")</f>
        <v>1</v>
      </c>
      <c r="AO136" s="61">
        <f>IFERROR(Copen!AN136/GAMSCopen!AN136,"")</f>
        <v>1</v>
      </c>
      <c r="AP136" s="61">
        <f>IFERROR(Copen!AO136/GAMSCopen!AO136,"")</f>
        <v>1</v>
      </c>
      <c r="AQ136" s="61">
        <f>IFERROR(Copen!AP136/GAMSCopen!AP136,"")</f>
        <v>1</v>
      </c>
      <c r="AR136" s="61">
        <f>IFERROR(Copen!AQ136/GAMSCopen!AQ136,"")</f>
        <v>1</v>
      </c>
      <c r="AS136" s="61">
        <f>IFERROR(Copen!AR136/GAMSCopen!AR136,"")</f>
        <v>1</v>
      </c>
      <c r="AT136" s="61">
        <f>IFERROR(Copen!AS136/GAMSCopen!AS136,"")</f>
        <v>1</v>
      </c>
      <c r="AU136" s="61">
        <f>IFERROR(Copen!AT136/GAMSCopen!AT136,"")</f>
        <v>1</v>
      </c>
      <c r="AV136" s="61">
        <f>IFERROR(Copen!AU136/GAMSCopen!AU136,"")</f>
        <v>1</v>
      </c>
      <c r="AW136" s="61">
        <f>IFERROR(Copen!AV136/GAMSCopen!AV136,"")</f>
        <v>1</v>
      </c>
      <c r="AX136" s="61">
        <f>IFERROR(Copen!AW136/GAMSCopen!AW136,"")</f>
        <v>1</v>
      </c>
      <c r="AY136" s="61">
        <f>IFERROR(Copen!AX136/GAMSCopen!AX136,"")</f>
        <v>1</v>
      </c>
      <c r="AZ136" s="61">
        <f>IFERROR(Copen!AY136/GAMSCopen!AY136,"")</f>
        <v>1</v>
      </c>
      <c r="BA136" s="61">
        <f>IFERROR(Copen!AZ136/GAMSCopen!AZ136,"")</f>
        <v>1</v>
      </c>
      <c r="BB136" s="61">
        <f>IFERROR(Copen!BA136/GAMSCopen!BA136,"")</f>
        <v>1</v>
      </c>
      <c r="BC136" s="61">
        <f>IFERROR(Copen!BB136/GAMSCopen!BB136,"")</f>
        <v>1</v>
      </c>
      <c r="BD136" s="61">
        <f>IFERROR(Copen!BC136/GAMSCopen!BC136,"")</f>
        <v>1</v>
      </c>
      <c r="BE136" s="61">
        <f>IFERROR(Copen!BD136/GAMSCopen!BD136,"")</f>
        <v>1</v>
      </c>
      <c r="BF136" s="61">
        <f>IFERROR(Copen!BE136/GAMSCopen!BE136,"")</f>
        <v>1</v>
      </c>
      <c r="BG136" s="61">
        <f>IFERROR(Copen!BF136/GAMSCopen!BF136,"")</f>
        <v>1</v>
      </c>
      <c r="BH136" s="61">
        <f>IFERROR(Copen!BG136/GAMSCopen!BG136,"")</f>
        <v>1</v>
      </c>
      <c r="BI136" s="61">
        <f>IFERROR(Copen!BH136/GAMSCopen!BH136,"")</f>
        <v>1</v>
      </c>
      <c r="BJ136" s="61">
        <f>IFERROR(Copen!BI136/GAMSCopen!BI136,"")</f>
        <v>1</v>
      </c>
    </row>
    <row r="137" spans="1:62" x14ac:dyDescent="0.25">
      <c r="A137" t="str">
        <f>Copen!A137</f>
        <v>Global average carbon price (per t CO2)</v>
      </c>
      <c r="B137" t="str">
        <f>GAMSbase!A137</f>
        <v>Carbon Price (Global Average)</v>
      </c>
      <c r="C137" s="61">
        <f>IFERROR(Copen!B137/GAMSCopen!B137,"")</f>
        <v>1.0000000000066929</v>
      </c>
      <c r="D137" s="61">
        <f>IFERROR(Copen!C137/GAMSCopen!C137,"")</f>
        <v>1.0000000009585601</v>
      </c>
      <c r="E137" s="61">
        <f>IFERROR(Copen!D137/GAMSCopen!D137,"")</f>
        <v>0.99999999938913764</v>
      </c>
      <c r="F137" s="61">
        <f>IFERROR(Copen!E137/GAMSCopen!E137,"")</f>
        <v>1.0000000003811167</v>
      </c>
      <c r="G137" s="61">
        <f>IFERROR(Copen!F137/GAMSCopen!F137,"")</f>
        <v>0.99999999917695936</v>
      </c>
      <c r="H137" s="61">
        <f>IFERROR(Copen!G137/GAMSCopen!G137,"")</f>
        <v>0.99999999950630603</v>
      </c>
      <c r="I137" s="61">
        <f>IFERROR(Copen!H137/GAMSCopen!H137,"")</f>
        <v>0.9999999997418203</v>
      </c>
      <c r="J137" s="61">
        <f>IFERROR(Copen!I137/GAMSCopen!I137,"")</f>
        <v>1.0000000006536895</v>
      </c>
      <c r="K137" s="61">
        <f>IFERROR(Copen!J137/GAMSCopen!J137,"")</f>
        <v>0.99999999960555641</v>
      </c>
      <c r="L137" s="61">
        <f>IFERROR(Copen!K137/GAMSCopen!K137,"")</f>
        <v>1.0000000000502736</v>
      </c>
      <c r="M137" s="61">
        <f>IFERROR(Copen!L137/GAMSCopen!L137,"")</f>
        <v>0.9999999995479032</v>
      </c>
      <c r="N137" s="61">
        <f>IFERROR(Copen!M137/GAMSCopen!M137,"")</f>
        <v>1.0000000002875151</v>
      </c>
      <c r="O137" s="61">
        <f>IFERROR(Copen!N137/GAMSCopen!N137,"")</f>
        <v>0.99999999978167575</v>
      </c>
      <c r="P137" s="61">
        <f>IFERROR(Copen!O137/GAMSCopen!O137,"")</f>
        <v>0.99999999984005428</v>
      </c>
      <c r="Q137" s="61">
        <f>IFERROR(Copen!P137/GAMSCopen!P137,"")</f>
        <v>0.99999999956208252</v>
      </c>
      <c r="R137" s="61">
        <f>IFERROR(Copen!Q137/GAMSCopen!Q137,"")</f>
        <v>1.0000000002158587</v>
      </c>
      <c r="S137" s="61">
        <f>IFERROR(Copen!R137/GAMSCopen!R137,"")</f>
        <v>0.99999999999221967</v>
      </c>
      <c r="T137" s="61">
        <f>IFERROR(Copen!S137/GAMSCopen!S137,"")</f>
        <v>1.0000000000059825</v>
      </c>
      <c r="U137" s="61">
        <f>IFERROR(Copen!T137/GAMSCopen!T137,"")</f>
        <v>1</v>
      </c>
      <c r="V137" s="61">
        <f>IFERROR(Copen!U137/GAMSCopen!U137,"")</f>
        <v>1</v>
      </c>
      <c r="W137" s="61">
        <f>IFERROR(Copen!V137/GAMSCopen!V137,"")</f>
        <v>1</v>
      </c>
      <c r="X137" s="61">
        <f>IFERROR(Copen!W137/GAMSCopen!W137,"")</f>
        <v>1</v>
      </c>
      <c r="Y137" s="61">
        <f>IFERROR(Copen!X137/GAMSCopen!X137,"")</f>
        <v>1</v>
      </c>
      <c r="Z137" s="61">
        <f>IFERROR(Copen!Y137/GAMSCopen!Y137,"")</f>
        <v>1</v>
      </c>
      <c r="AA137" s="61">
        <f>IFERROR(Copen!Z137/GAMSCopen!Z137,"")</f>
        <v>1</v>
      </c>
      <c r="AB137" s="61">
        <f>IFERROR(Copen!AA137/GAMSCopen!AA137,"")</f>
        <v>1</v>
      </c>
      <c r="AC137" s="61">
        <f>IFERROR(Copen!AB137/GAMSCopen!AB137,"")</f>
        <v>1</v>
      </c>
      <c r="AD137" s="61">
        <f>IFERROR(Copen!AC137/GAMSCopen!AC137,"")</f>
        <v>1</v>
      </c>
      <c r="AE137" s="61">
        <f>IFERROR(Copen!AD137/GAMSCopen!AD137,"")</f>
        <v>1</v>
      </c>
      <c r="AF137" s="61">
        <f>IFERROR(Copen!AE137/GAMSCopen!AE137,"")</f>
        <v>1</v>
      </c>
      <c r="AG137" s="61">
        <f>IFERROR(Copen!AF137/GAMSCopen!AF137,"")</f>
        <v>1</v>
      </c>
      <c r="AH137" s="61">
        <f>IFERROR(Copen!AG137/GAMSCopen!AG137,"")</f>
        <v>1</v>
      </c>
      <c r="AI137" s="61">
        <f>IFERROR(Copen!AH137/GAMSCopen!AH137,"")</f>
        <v>1</v>
      </c>
      <c r="AJ137" s="61">
        <f>IFERROR(Copen!AI137/GAMSCopen!AI137,"")</f>
        <v>1</v>
      </c>
      <c r="AK137" s="61">
        <f>IFERROR(Copen!AJ137/GAMSCopen!AJ137,"")</f>
        <v>1</v>
      </c>
      <c r="AL137" s="61">
        <f>IFERROR(Copen!AK137/GAMSCopen!AK137,"")</f>
        <v>1</v>
      </c>
      <c r="AM137" s="61">
        <f>IFERROR(Copen!AL137/GAMSCopen!AL137,"")</f>
        <v>1</v>
      </c>
      <c r="AN137" s="61">
        <f>IFERROR(Copen!AM137/GAMSCopen!AM137,"")</f>
        <v>1</v>
      </c>
      <c r="AO137" s="61">
        <f>IFERROR(Copen!AN137/GAMSCopen!AN137,"")</f>
        <v>1</v>
      </c>
      <c r="AP137" s="61">
        <f>IFERROR(Copen!AO137/GAMSCopen!AO137,"")</f>
        <v>1</v>
      </c>
      <c r="AQ137" s="61">
        <f>IFERROR(Copen!AP137/GAMSCopen!AP137,"")</f>
        <v>1</v>
      </c>
      <c r="AR137" s="61">
        <f>IFERROR(Copen!AQ137/GAMSCopen!AQ137,"")</f>
        <v>1</v>
      </c>
      <c r="AS137" s="61">
        <f>IFERROR(Copen!AR137/GAMSCopen!AR137,"")</f>
        <v>1</v>
      </c>
      <c r="AT137" s="61">
        <f>IFERROR(Copen!AS137/GAMSCopen!AS137,"")</f>
        <v>1</v>
      </c>
      <c r="AU137" s="61">
        <f>IFERROR(Copen!AT137/GAMSCopen!AT137,"")</f>
        <v>1</v>
      </c>
      <c r="AV137" s="61">
        <f>IFERROR(Copen!AU137/GAMSCopen!AU137,"")</f>
        <v>1</v>
      </c>
      <c r="AW137" s="61">
        <f>IFERROR(Copen!AV137/GAMSCopen!AV137,"")</f>
        <v>1</v>
      </c>
      <c r="AX137" s="61">
        <f>IFERROR(Copen!AW137/GAMSCopen!AW137,"")</f>
        <v>1</v>
      </c>
      <c r="AY137" s="61">
        <f>IFERROR(Copen!AX137/GAMSCopen!AX137,"")</f>
        <v>1</v>
      </c>
      <c r="AZ137" s="61">
        <f>IFERROR(Copen!AY137/GAMSCopen!AY137,"")</f>
        <v>1</v>
      </c>
      <c r="BA137" s="61">
        <f>IFERROR(Copen!AZ137/GAMSCopen!AZ137,"")</f>
        <v>1</v>
      </c>
      <c r="BB137" s="61">
        <f>IFERROR(Copen!BA137/GAMSCopen!BA137,"")</f>
        <v>1</v>
      </c>
      <c r="BC137" s="61">
        <f>IFERROR(Copen!BB137/GAMSCopen!BB137,"")</f>
        <v>1</v>
      </c>
      <c r="BD137" s="61">
        <f>IFERROR(Copen!BC137/GAMSCopen!BC137,"")</f>
        <v>1</v>
      </c>
      <c r="BE137" s="61">
        <f>IFERROR(Copen!BD137/GAMSCopen!BD137,"")</f>
        <v>1</v>
      </c>
      <c r="BF137" s="61">
        <f>IFERROR(Copen!BE137/GAMSCopen!BE137,"")</f>
        <v>1</v>
      </c>
      <c r="BG137" s="61">
        <f>IFERROR(Copen!BF137/GAMSCopen!BF137,"")</f>
        <v>1</v>
      </c>
      <c r="BH137" s="61">
        <f>IFERROR(Copen!BG137/GAMSCopen!BG137,"")</f>
        <v>1</v>
      </c>
      <c r="BI137" s="61">
        <f>IFERROR(Copen!BH137/GAMSCopen!BH137,"")</f>
        <v>1</v>
      </c>
      <c r="BJ137" s="61">
        <f>IFERROR(Copen!BI137/GAMSCopen!BI137,"")</f>
        <v>1</v>
      </c>
    </row>
    <row r="138" spans="1:62" x14ac:dyDescent="0.25">
      <c r="A138" t="str">
        <f>Copen!A138</f>
        <v>Consumption discount rate (end of period, % per year)</v>
      </c>
      <c r="B138" t="str">
        <f>GAMSbase!A138</f>
        <v>Interest Rate (Real Rate of Return)</v>
      </c>
      <c r="C138" s="61">
        <f>IFERROR(Copen!B138/GAMSCopen!B138,"")</f>
        <v>1.0000000005052541</v>
      </c>
      <c r="D138" s="61">
        <f>IFERROR(Copen!C138/GAMSCopen!C138,"")</f>
        <v>1.026232294979901</v>
      </c>
      <c r="E138" s="61">
        <f>IFERROR(Copen!D138/GAMSCopen!D138,"")</f>
        <v>0.99347402332888446</v>
      </c>
      <c r="F138" s="61">
        <f>IFERROR(Copen!E138/GAMSCopen!E138,"")</f>
        <v>0.99647352172244785</v>
      </c>
      <c r="G138" s="61">
        <f>IFERROR(Copen!F138/GAMSCopen!F138,"")</f>
        <v>0.99863631377708406</v>
      </c>
      <c r="H138" s="61">
        <f>IFERROR(Copen!G138/GAMSCopen!G138,"")</f>
        <v>1.0003011089629326</v>
      </c>
      <c r="I138" s="61">
        <f>IFERROR(Copen!H138/GAMSCopen!H138,"")</f>
        <v>1.0016772366362099</v>
      </c>
      <c r="J138" s="61">
        <f>IFERROR(Copen!I138/GAMSCopen!I138,"")</f>
        <v>1.002982327046644</v>
      </c>
      <c r="K138" s="61">
        <f>IFERROR(Copen!J138/GAMSCopen!J138,"")</f>
        <v>1.0042996165126552</v>
      </c>
      <c r="L138" s="61">
        <f>IFERROR(Copen!K138/GAMSCopen!K138,"")</f>
        <v>1.0057258065571575</v>
      </c>
      <c r="M138" s="61">
        <f>IFERROR(Copen!L138/GAMSCopen!L138,"")</f>
        <v>1.0073476269982153</v>
      </c>
      <c r="N138" s="61">
        <f>IFERROR(Copen!M138/GAMSCopen!M138,"")</f>
        <v>1.0092471753066075</v>
      </c>
      <c r="O138" s="61">
        <f>IFERROR(Copen!N138/GAMSCopen!N138,"")</f>
        <v>1.011456170787705</v>
      </c>
      <c r="P138" s="61">
        <f>IFERROR(Copen!O138/GAMSCopen!O138,"")</f>
        <v>1.0140413678270601</v>
      </c>
      <c r="Q138" s="61">
        <f>IFERROR(Copen!P138/GAMSCopen!P138,"")</f>
        <v>1.0170690087342023</v>
      </c>
      <c r="R138" s="61">
        <f>IFERROR(Copen!Q138/GAMSCopen!Q138,"")</f>
        <v>1.0206050543287368</v>
      </c>
      <c r="S138" s="61">
        <f>IFERROR(Copen!R138/GAMSCopen!R138,"")</f>
        <v>1.0247131828140028</v>
      </c>
      <c r="T138" s="61">
        <f>IFERROR(Copen!S138/GAMSCopen!S138,"")</f>
        <v>1.0293052273366334</v>
      </c>
      <c r="U138" s="61">
        <f>IFERROR(Copen!T138/GAMSCopen!T138,"")</f>
        <v>1.0332068923176352</v>
      </c>
      <c r="V138" s="61">
        <f>IFERROR(Copen!U138/GAMSCopen!U138,"")</f>
        <v>1.0376879823275051</v>
      </c>
      <c r="W138" s="61">
        <f>IFERROR(Copen!V138/GAMSCopen!V138,"")</f>
        <v>1.0423607689155201</v>
      </c>
      <c r="X138" s="61">
        <f>IFERROR(Copen!W138/GAMSCopen!W138,"")</f>
        <v>1.0470946128460221</v>
      </c>
      <c r="Y138" s="61">
        <f>IFERROR(Copen!X138/GAMSCopen!X138,"")</f>
        <v>1.0516411022051149</v>
      </c>
      <c r="Z138" s="61">
        <f>IFERROR(Copen!Y138/GAMSCopen!Y138,"")</f>
        <v>1.0556683830628317</v>
      </c>
      <c r="AA138" s="61">
        <f>IFERROR(Copen!Z138/GAMSCopen!Z138,"")</f>
        <v>1.0587398985282894</v>
      </c>
      <c r="AB138" s="61">
        <f>IFERROR(Copen!AA138/GAMSCopen!AA138,"")</f>
        <v>1.0603407339553408</v>
      </c>
      <c r="AC138" s="61">
        <f>IFERROR(Copen!AB138/GAMSCopen!AB138,"")</f>
        <v>1.0597913799108913</v>
      </c>
      <c r="AD138" s="61">
        <f>IFERROR(Copen!AC138/GAMSCopen!AC138,"")</f>
        <v>1.0564540287444373</v>
      </c>
      <c r="AE138" s="61">
        <f>IFERROR(Copen!AD138/GAMSCopen!AD138,"")</f>
        <v>1.0495047873163357</v>
      </c>
      <c r="AF138" s="61">
        <f>IFERROR(Copen!AE138/GAMSCopen!AE138,"")</f>
        <v>1.0382322786040445</v>
      </c>
      <c r="AG138" s="61">
        <f>IFERROR(Copen!AF138/GAMSCopen!AF138,"")</f>
        <v>1.0222074431633785</v>
      </c>
      <c r="AH138" s="61">
        <f>IFERROR(Copen!AG138/GAMSCopen!AG138,"")</f>
        <v>-2.3048604469478935</v>
      </c>
      <c r="AI138" s="61">
        <f>IFERROR(Copen!AH138/GAMSCopen!AH138,"")</f>
        <v>1.969467109121338</v>
      </c>
      <c r="AJ138" s="61">
        <f>IFERROR(Copen!AI138/GAMSCopen!AI138,"")</f>
        <v>1.5947568537160617</v>
      </c>
      <c r="AK138" s="61">
        <f>IFERROR(Copen!AJ138/GAMSCopen!AJ138,"")</f>
        <v>1.3838333439916197</v>
      </c>
      <c r="AL138" s="61">
        <f>IFERROR(Copen!AK138/GAMSCopen!AK138,"")</f>
        <v>1.2553040128037538</v>
      </c>
      <c r="AM138" s="61">
        <f>IFERROR(Copen!AL138/GAMSCopen!AL138,"")</f>
        <v>1.1730358181561922</v>
      </c>
      <c r="AN138" s="61">
        <f>IFERROR(Copen!AM138/GAMSCopen!AM138,"")</f>
        <v>1.1186763776151059</v>
      </c>
      <c r="AO138" s="61">
        <f>IFERROR(Copen!AN138/GAMSCopen!AN138,"")</f>
        <v>1.0819879846001488</v>
      </c>
      <c r="AP138" s="61">
        <f>IFERROR(Copen!AO138/GAMSCopen!AO138,"")</f>
        <v>1.0568655766404624</v>
      </c>
      <c r="AQ138" s="61">
        <f>IFERROR(Copen!AP138/GAMSCopen!AP138,"")</f>
        <v>1.0394899459417926</v>
      </c>
      <c r="AR138" s="61">
        <f>IFERROR(Copen!AQ138/GAMSCopen!AQ138,"")</f>
        <v>1.0273881218998711</v>
      </c>
      <c r="AS138" s="61">
        <f>IFERROR(Copen!AR138/GAMSCopen!AR138,"")</f>
        <v>1.0189185135157337</v>
      </c>
      <c r="AT138" s="61">
        <f>IFERROR(Copen!AS138/GAMSCopen!AS138,"")</f>
        <v>1.0129717629963566</v>
      </c>
      <c r="AU138" s="61">
        <f>IFERROR(Copen!AT138/GAMSCopen!AT138,"")</f>
        <v>1.0087883177799442</v>
      </c>
      <c r="AV138" s="61">
        <f>IFERROR(Copen!AU138/GAMSCopen!AU138,"")</f>
        <v>1.0058432595103006</v>
      </c>
      <c r="AW138" s="61">
        <f>IFERROR(Copen!AV138/GAMSCopen!AV138,"")</f>
        <v>1.0037714152003032</v>
      </c>
      <c r="AX138" s="61">
        <f>IFERROR(Copen!AW138/GAMSCopen!AW138,"")</f>
        <v>1.0023177011765176</v>
      </c>
      <c r="AY138" s="61">
        <f>IFERROR(Copen!AX138/GAMSCopen!AX138,"")</f>
        <v>1.0013038350413108</v>
      </c>
      <c r="AZ138" s="61">
        <f>IFERROR(Copen!AY138/GAMSCopen!AY138,"")</f>
        <v>1.0008897636260721</v>
      </c>
      <c r="BA138" s="61">
        <f>IFERROR(Copen!AZ138/GAMSCopen!AZ138,"")</f>
        <v>1.0001757824599282</v>
      </c>
      <c r="BB138" s="61">
        <f>IFERROR(Copen!BA138/GAMSCopen!BA138,"")</f>
        <v>0.9998482727946133</v>
      </c>
      <c r="BC138" s="61">
        <f>IFERROR(Copen!BB138/GAMSCopen!BB138,"")</f>
        <v>0.99963043555398734</v>
      </c>
      <c r="BD138" s="61">
        <f>IFERROR(Copen!BC138/GAMSCopen!BC138,"")</f>
        <v>0.99949107315801344</v>
      </c>
      <c r="BE138" s="61">
        <f>IFERROR(Copen!BD138/GAMSCopen!BD138,"")</f>
        <v>0.99940757984801676</v>
      </c>
      <c r="BF138" s="61">
        <f>IFERROR(Copen!BE138/GAMSCopen!BE138,"")</f>
        <v>0.99936356735621334</v>
      </c>
      <c r="BG138" s="61">
        <f>IFERROR(Copen!BF138/GAMSCopen!BF138,"")</f>
        <v>0.99934717187849842</v>
      </c>
      <c r="BH138" s="61">
        <f>IFERROR(Copen!BG138/GAMSCopen!BG138,"")</f>
        <v>0.99934981471120832</v>
      </c>
      <c r="BI138" s="61">
        <f>IFERROR(Copen!BH138/GAMSCopen!BH138,"")</f>
        <v>0.99936530063123641</v>
      </c>
      <c r="BJ138" s="61" t="str">
        <f>IFERROR(Copen!BI138/GAMSCopen!BI138,"")</f>
        <v/>
      </c>
    </row>
    <row r="143" spans="1:62" x14ac:dyDescent="0.25">
      <c r="C143" s="61">
        <f>+AVERAGE(C3:C138)</f>
        <v>0.9842606575916264</v>
      </c>
      <c r="D143" s="61">
        <f t="shared" ref="D143:BI143" si="0">+AVERAGE(D3:D138)</f>
        <v>1.0012883373856489</v>
      </c>
      <c r="E143" s="61">
        <f t="shared" si="0"/>
        <v>0.997276925774499</v>
      </c>
      <c r="F143" s="61">
        <f t="shared" si="0"/>
        <v>0.99658443392782958</v>
      </c>
      <c r="G143" s="61">
        <f t="shared" si="0"/>
        <v>0.99582619793491278</v>
      </c>
      <c r="H143" s="61">
        <f t="shared" si="0"/>
        <v>0.99501719366118868</v>
      </c>
      <c r="I143" s="61">
        <f t="shared" si="0"/>
        <v>0.99411689646011392</v>
      </c>
      <c r="J143" s="61">
        <f t="shared" si="0"/>
        <v>0.99309357298227985</v>
      </c>
      <c r="K143" s="61">
        <f t="shared" si="0"/>
        <v>0.9919103704133917</v>
      </c>
      <c r="L143" s="61">
        <f t="shared" si="0"/>
        <v>0.99052505681884429</v>
      </c>
      <c r="M143" s="61">
        <f t="shared" si="0"/>
        <v>0.98889223586727759</v>
      </c>
      <c r="N143" s="61">
        <f t="shared" si="0"/>
        <v>0.98696195646141438</v>
      </c>
      <c r="O143" s="61">
        <f t="shared" si="0"/>
        <v>0.98467834201313198</v>
      </c>
      <c r="P143" s="61">
        <f t="shared" si="0"/>
        <v>0.98197590474150942</v>
      </c>
      <c r="Q143" s="61">
        <f t="shared" si="0"/>
        <v>0.97878328630656075</v>
      </c>
      <c r="R143" s="61">
        <f t="shared" si="0"/>
        <v>0.9750233068255395</v>
      </c>
      <c r="S143" s="61">
        <f t="shared" si="0"/>
        <v>0.97061522136208123</v>
      </c>
      <c r="T143" s="61">
        <f t="shared" si="0"/>
        <v>0.965473330448956</v>
      </c>
      <c r="U143" s="61">
        <f t="shared" si="0"/>
        <v>0.95948995506462953</v>
      </c>
      <c r="V143" s="61">
        <f t="shared" si="0"/>
        <v>0.95269987339167594</v>
      </c>
      <c r="W143" s="61">
        <f t="shared" si="0"/>
        <v>0.94511548860648809</v>
      </c>
      <c r="X143" s="61">
        <f t="shared" si="0"/>
        <v>0.93672346160854691</v>
      </c>
      <c r="Y143" s="61">
        <f t="shared" si="0"/>
        <v>0.9275582730522075</v>
      </c>
      <c r="Z143" s="61">
        <f t="shared" si="0"/>
        <v>0.91768670369537275</v>
      </c>
      <c r="AA143" s="61">
        <f t="shared" si="0"/>
        <v>0.90721188966782118</v>
      </c>
      <c r="AB143" s="61">
        <f t="shared" si="0"/>
        <v>0.89627269405174959</v>
      </c>
      <c r="AC143" s="61">
        <f t="shared" si="0"/>
        <v>0.88503846073436054</v>
      </c>
      <c r="AD143" s="61">
        <f t="shared" si="0"/>
        <v>0.87362661662861896</v>
      </c>
      <c r="AE143" s="61">
        <f t="shared" si="0"/>
        <v>0.86225079829090567</v>
      </c>
      <c r="AF143" s="61">
        <f t="shared" si="0"/>
        <v>0.851122307581898</v>
      </c>
      <c r="AG143" s="61">
        <f t="shared" si="0"/>
        <v>0.84045019617475125</v>
      </c>
      <c r="AH143" s="61">
        <f t="shared" si="0"/>
        <v>0.75528671796837132</v>
      </c>
      <c r="AI143" s="61">
        <f t="shared" si="0"/>
        <v>0.95992240696711273</v>
      </c>
      <c r="AJ143" s="61">
        <f t="shared" si="0"/>
        <v>0.96327523606314958</v>
      </c>
      <c r="AK143" s="61">
        <f t="shared" si="0"/>
        <v>0.96782268830938001</v>
      </c>
      <c r="AL143" s="61">
        <f t="shared" si="0"/>
        <v>0.97178332950591861</v>
      </c>
      <c r="AM143" s="61">
        <f t="shared" si="0"/>
        <v>0.97489408129656219</v>
      </c>
      <c r="AN143" s="61">
        <f t="shared" si="0"/>
        <v>0.9772569193800309</v>
      </c>
      <c r="AO143" s="61">
        <f t="shared" si="0"/>
        <v>0.97903916715352646</v>
      </c>
      <c r="AP143" s="61">
        <f t="shared" si="0"/>
        <v>0.98039263226913109</v>
      </c>
      <c r="AQ143" s="61">
        <f t="shared" si="0"/>
        <v>0.9814364160208352</v>
      </c>
      <c r="AR143" s="61">
        <f t="shared" si="0"/>
        <v>0.98225849536211551</v>
      </c>
      <c r="AS143" s="61">
        <f t="shared" si="0"/>
        <v>0.98292190460856732</v>
      </c>
      <c r="AT143" s="61">
        <f t="shared" si="0"/>
        <v>0.98347105227860299</v>
      </c>
      <c r="AU143" s="61">
        <f t="shared" si="0"/>
        <v>0.98393692495041651</v>
      </c>
      <c r="AV143" s="61">
        <f t="shared" si="0"/>
        <v>0.98434103987074562</v>
      </c>
      <c r="AW143" s="61">
        <f t="shared" si="0"/>
        <v>0.98469835566824493</v>
      </c>
      <c r="AX143" s="61">
        <f t="shared" si="0"/>
        <v>0.98501924903918581</v>
      </c>
      <c r="AY143" s="61">
        <f t="shared" si="0"/>
        <v>0.98531104278394988</v>
      </c>
      <c r="AZ143" s="61">
        <f t="shared" si="0"/>
        <v>0.98558538527966821</v>
      </c>
      <c r="BA143" s="61">
        <f t="shared" si="0"/>
        <v>0.98582751707469385</v>
      </c>
      <c r="BB143" s="61">
        <f t="shared" si="0"/>
        <v>0.98605793445184664</v>
      </c>
      <c r="BC143" s="61">
        <f t="shared" si="0"/>
        <v>0.98627310283389424</v>
      </c>
      <c r="BD143" s="61">
        <f t="shared" si="0"/>
        <v>0.98647487451673321</v>
      </c>
      <c r="BE143" s="61">
        <f t="shared" si="0"/>
        <v>0.98666451069168593</v>
      </c>
      <c r="BF143" s="61">
        <f t="shared" si="0"/>
        <v>0.98684282075024932</v>
      </c>
      <c r="BG143" s="61">
        <f t="shared" si="0"/>
        <v>0.98701085567515168</v>
      </c>
      <c r="BH143" s="61">
        <f t="shared" si="0"/>
        <v>0.98716934257381761</v>
      </c>
      <c r="BI143" s="61">
        <f t="shared" si="0"/>
        <v>0.98731880997841415</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23</vt:i4>
      </vt:variant>
      <vt:variant>
        <vt:lpstr>Plages nommées</vt:lpstr>
      </vt:variant>
      <vt:variant>
        <vt:i4>8</vt:i4>
      </vt:variant>
    </vt:vector>
  </HeadingPairs>
  <TitlesOfParts>
    <vt:vector size="31" baseType="lpstr">
      <vt:lpstr>Version notes</vt:lpstr>
      <vt:lpstr>Parameters</vt:lpstr>
      <vt:lpstr>Graphs</vt:lpstr>
      <vt:lpstr>Base</vt:lpstr>
      <vt:lpstr>Limit2new</vt:lpstr>
      <vt:lpstr>GAMSbase</vt:lpstr>
      <vt:lpstr>BaseComp</vt:lpstr>
      <vt:lpstr>Base scenario new</vt:lpstr>
      <vt:lpstr>Opttax</vt:lpstr>
      <vt:lpstr>GAMSopt</vt:lpstr>
      <vt:lpstr>OptComp</vt:lpstr>
      <vt:lpstr>Limt2</vt:lpstr>
      <vt:lpstr>GAMSlim2</vt:lpstr>
      <vt:lpstr>Lim2Comp</vt:lpstr>
      <vt:lpstr>stern</vt:lpstr>
      <vt:lpstr>GAMSstern</vt:lpstr>
      <vt:lpstr>SternComp</vt:lpstr>
      <vt:lpstr>sterncalib</vt:lpstr>
      <vt:lpstr>GAMSsternCa</vt:lpstr>
      <vt:lpstr>SternCalComp</vt:lpstr>
      <vt:lpstr>Copen</vt:lpstr>
      <vt:lpstr>GAMSCopen</vt:lpstr>
      <vt:lpstr>CopenComp</vt:lpstr>
      <vt:lpstr>'Base scenario new'!Base</vt:lpstr>
      <vt:lpstr>Limit2new!Base</vt:lpstr>
      <vt:lpstr>Base</vt:lpstr>
      <vt:lpstr>Copen</vt:lpstr>
      <vt:lpstr>LimTwo</vt:lpstr>
      <vt:lpstr>Optimal</vt:lpstr>
      <vt:lpstr>Stern</vt:lpstr>
      <vt:lpstr>SternCalib</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Guillaume</cp:lastModifiedBy>
  <cp:lastPrinted>2012-06-05T16:15:05Z</cp:lastPrinted>
  <dcterms:created xsi:type="dcterms:W3CDTF">1999-01-07T15:40:04Z</dcterms:created>
  <dcterms:modified xsi:type="dcterms:W3CDTF">2021-09-10T12:24:25Z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8a19f0c-bea1-442e-a475-ed109d9ec508_Enabled">
    <vt:lpwstr>True</vt:lpwstr>
  </property>
  <property fmtid="{D5CDD505-2E9C-101B-9397-08002B2CF9AE}" pid="3" name="MSIP_Label_48a19f0c-bea1-442e-a475-ed109d9ec508_SiteId">
    <vt:lpwstr>d5bb6d35-8a82-4329-b49a-5030bd6497ab</vt:lpwstr>
  </property>
  <property fmtid="{D5CDD505-2E9C-101B-9397-08002B2CF9AE}" pid="4" name="MSIP_Label_48a19f0c-bea1-442e-a475-ed109d9ec508_Owner">
    <vt:lpwstr>Guillaume.FLAMENT_ext@bpce.fr</vt:lpwstr>
  </property>
  <property fmtid="{D5CDD505-2E9C-101B-9397-08002B2CF9AE}" pid="5" name="MSIP_Label_48a19f0c-bea1-442e-a475-ed109d9ec508_SetDate">
    <vt:lpwstr>2021-08-30T08:27:04.1435843Z</vt:lpwstr>
  </property>
  <property fmtid="{D5CDD505-2E9C-101B-9397-08002B2CF9AE}" pid="6" name="MSIP_Label_48a19f0c-bea1-442e-a475-ed109d9ec508_Name">
    <vt:lpwstr>C2 - Interne BPCE</vt:lpwstr>
  </property>
  <property fmtid="{D5CDD505-2E9C-101B-9397-08002B2CF9AE}" pid="7" name="MSIP_Label_48a19f0c-bea1-442e-a475-ed109d9ec508_Application">
    <vt:lpwstr>Microsoft Azure Information Protection</vt:lpwstr>
  </property>
  <property fmtid="{D5CDD505-2E9C-101B-9397-08002B2CF9AE}" pid="8" name="MSIP_Label_48a19f0c-bea1-442e-a475-ed109d9ec508_Extended_MSFT_Method">
    <vt:lpwstr>Automatic</vt:lpwstr>
  </property>
  <property fmtid="{D5CDD505-2E9C-101B-9397-08002B2CF9AE}" pid="9" name="Sensitivity">
    <vt:lpwstr>C2 - Interne BPCE</vt:lpwstr>
  </property>
</Properties>
</file>